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28fd4c61f10e7a2/Documents/Skittles/24-25/"/>
    </mc:Choice>
  </mc:AlternateContent>
  <xr:revisionPtr revIDLastSave="46" documentId="8_{DD2CB428-C7DE-44C1-B33A-E7E1D77267D6}" xr6:coauthVersionLast="47" xr6:coauthVersionMax="47" xr10:uidLastSave="{130534A6-FF8D-4B46-9145-AE1C7890A95E}"/>
  <bookViews>
    <workbookView xWindow="-120" yWindow="-120" windowWidth="29040" windowHeight="15720" tabRatio="889" activeTab="2" xr2:uid="{E92ABD20-FC04-4507-A8A1-6CCA71A3E58C}"/>
  </bookViews>
  <sheets>
    <sheet name="Divisions" sheetId="1" r:id="rId1"/>
    <sheet name="Venues" sheetId="5" r:id="rId2"/>
    <sheet name="All Fixtures" sheetId="6" r:id="rId3"/>
    <sheet name="City Prem" sheetId="11" r:id="rId4"/>
    <sheet name="City 1" sheetId="12" r:id="rId5"/>
    <sheet name="City 2" sheetId="13" r:id="rId6"/>
    <sheet name="City 3" sheetId="14" r:id="rId7"/>
    <sheet name="City 4" sheetId="15" r:id="rId8"/>
    <sheet name="City 5" sheetId="16" r:id="rId9"/>
    <sheet name="City 6" sheetId="17" r:id="rId10"/>
    <sheet name="Lookups" sheetId="7" state="hidden" r:id="rId11"/>
    <sheet name="tbl_Teams" sheetId="2" r:id="rId12"/>
    <sheet name="tbl_Venues" sheetId="3" r:id="rId13"/>
    <sheet name="tbl_Nights" sheetId="4" state="hidden" r:id="rId14"/>
  </sheets>
  <definedNames>
    <definedName name="_xlnm._FilterDatabase" localSheetId="2" hidden="1">'All Fixtures'!$A$1:$U$1681</definedName>
    <definedName name="_xlnm._FilterDatabase" localSheetId="8" hidden="1">'City 5'!$A$1:$H$619</definedName>
    <definedName name="_xlnm._FilterDatabase" localSheetId="9" hidden="1">'City 6'!$A$1:$H$620</definedName>
    <definedName name="_xlnm._FilterDatabase" localSheetId="11" hidden="1">tbl_Teams!$A$1:$I$111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5" l="1"/>
  <c r="F44" i="5"/>
  <c r="D44" i="5"/>
  <c r="F43" i="5"/>
  <c r="D43" i="5"/>
  <c r="G42" i="5"/>
  <c r="F42" i="5"/>
  <c r="D42" i="5"/>
  <c r="G41" i="5"/>
  <c r="F41" i="5"/>
  <c r="D41" i="5"/>
  <c r="G40" i="5"/>
  <c r="F40" i="5"/>
  <c r="D40" i="5"/>
  <c r="D49" i="5"/>
  <c r="F49" i="5"/>
  <c r="G49" i="5"/>
  <c r="D50" i="5"/>
  <c r="F50" i="5"/>
  <c r="G50" i="5"/>
  <c r="D51" i="5"/>
  <c r="F51" i="5"/>
  <c r="G51" i="5"/>
  <c r="D52" i="5"/>
  <c r="F52" i="5"/>
  <c r="D53" i="5"/>
  <c r="F53" i="5"/>
  <c r="G43" i="5" l="1"/>
  <c r="G53" i="5"/>
  <c r="G52" i="5"/>
  <c r="A41" i="17"/>
  <c r="A80" i="17" s="1"/>
  <c r="A41" i="16"/>
  <c r="A80" i="16" s="1"/>
  <c r="A119" i="16" s="1"/>
  <c r="A40" i="15"/>
  <c r="A79" i="15" s="1"/>
  <c r="A41" i="14"/>
  <c r="A80" i="14" s="1"/>
  <c r="A41" i="13"/>
  <c r="A80" i="13" s="1"/>
  <c r="A41" i="12"/>
  <c r="A80" i="12" s="1"/>
  <c r="A41" i="11"/>
  <c r="A80" i="11" s="1"/>
  <c r="G1681" i="6"/>
  <c r="F1681" i="6"/>
  <c r="G1680" i="6"/>
  <c r="F1680" i="6"/>
  <c r="G1679" i="6"/>
  <c r="F1679" i="6"/>
  <c r="G1678" i="6"/>
  <c r="F1678" i="6"/>
  <c r="G1677" i="6"/>
  <c r="F1677" i="6"/>
  <c r="G1676" i="6"/>
  <c r="F1676" i="6"/>
  <c r="G1675" i="6"/>
  <c r="F1675" i="6"/>
  <c r="G1674" i="6"/>
  <c r="F1674" i="6"/>
  <c r="G1625" i="6"/>
  <c r="F1625" i="6"/>
  <c r="G1624" i="6"/>
  <c r="F1624" i="6"/>
  <c r="G1623" i="6"/>
  <c r="F1623" i="6"/>
  <c r="G1622" i="6"/>
  <c r="F1622" i="6"/>
  <c r="G1621" i="6"/>
  <c r="F1621" i="6"/>
  <c r="G1620" i="6"/>
  <c r="F1620" i="6"/>
  <c r="G1619" i="6"/>
  <c r="F1619" i="6"/>
  <c r="G1618" i="6"/>
  <c r="F1618" i="6"/>
  <c r="G1569" i="6"/>
  <c r="F1569" i="6"/>
  <c r="G1568" i="6"/>
  <c r="F1568" i="6"/>
  <c r="G1567" i="6"/>
  <c r="F1567" i="6"/>
  <c r="G1566" i="6"/>
  <c r="F1566" i="6"/>
  <c r="G1565" i="6"/>
  <c r="F1565" i="6"/>
  <c r="G1564" i="6"/>
  <c r="F1564" i="6"/>
  <c r="G1563" i="6"/>
  <c r="F1563" i="6"/>
  <c r="G1562" i="6"/>
  <c r="F1562" i="6"/>
  <c r="G1513" i="6"/>
  <c r="F1513" i="6"/>
  <c r="G1512" i="6"/>
  <c r="F1512" i="6"/>
  <c r="G1511" i="6"/>
  <c r="F1511" i="6"/>
  <c r="G1510" i="6"/>
  <c r="F1510" i="6"/>
  <c r="G1509" i="6"/>
  <c r="F1509" i="6"/>
  <c r="G1508" i="6"/>
  <c r="F1508" i="6"/>
  <c r="G1507" i="6"/>
  <c r="F1507" i="6"/>
  <c r="G1506" i="6"/>
  <c r="F1506" i="6"/>
  <c r="G1457" i="6"/>
  <c r="F1457" i="6"/>
  <c r="G1456" i="6"/>
  <c r="F1456" i="6"/>
  <c r="G1455" i="6"/>
  <c r="F1455" i="6"/>
  <c r="G1454" i="6"/>
  <c r="F1454" i="6"/>
  <c r="G1453" i="6"/>
  <c r="F1453" i="6"/>
  <c r="G1452" i="6"/>
  <c r="F1452" i="6"/>
  <c r="G1451" i="6"/>
  <c r="F1451" i="6"/>
  <c r="G1450" i="6"/>
  <c r="F1450" i="6"/>
  <c r="G1401" i="6"/>
  <c r="F1401" i="6"/>
  <c r="G1400" i="6"/>
  <c r="F1400" i="6"/>
  <c r="G1399" i="6"/>
  <c r="F1399" i="6"/>
  <c r="G1398" i="6"/>
  <c r="F1398" i="6"/>
  <c r="G1397" i="6"/>
  <c r="F1397" i="6"/>
  <c r="G1396" i="6"/>
  <c r="F1396" i="6"/>
  <c r="G1395" i="6"/>
  <c r="F1395" i="6"/>
  <c r="G1394" i="6"/>
  <c r="F1394" i="6"/>
  <c r="G1345" i="6"/>
  <c r="F1345" i="6"/>
  <c r="G1344" i="6"/>
  <c r="F1344" i="6"/>
  <c r="G1343" i="6"/>
  <c r="F1343" i="6"/>
  <c r="G1342" i="6"/>
  <c r="F1342" i="6"/>
  <c r="G1341" i="6"/>
  <c r="F1341" i="6"/>
  <c r="G1340" i="6"/>
  <c r="F1340" i="6"/>
  <c r="G1339" i="6"/>
  <c r="F1339" i="6"/>
  <c r="G1338" i="6"/>
  <c r="F1338" i="6"/>
  <c r="G1289" i="6"/>
  <c r="F1289" i="6"/>
  <c r="G1288" i="6"/>
  <c r="F1288" i="6"/>
  <c r="G1287" i="6"/>
  <c r="F1287" i="6"/>
  <c r="G1286" i="6"/>
  <c r="F1286" i="6"/>
  <c r="G1285" i="6"/>
  <c r="F1285" i="6"/>
  <c r="G1284" i="6"/>
  <c r="F1284" i="6"/>
  <c r="G1283" i="6"/>
  <c r="F1283" i="6"/>
  <c r="G1282" i="6"/>
  <c r="F1282" i="6"/>
  <c r="G1233" i="6"/>
  <c r="F1233" i="6"/>
  <c r="G1232" i="6"/>
  <c r="F1232" i="6"/>
  <c r="G1231" i="6"/>
  <c r="F1231" i="6"/>
  <c r="G1230" i="6"/>
  <c r="F1230" i="6"/>
  <c r="G1229" i="6"/>
  <c r="F1229" i="6"/>
  <c r="G1228" i="6"/>
  <c r="F1228" i="6"/>
  <c r="G1227" i="6"/>
  <c r="F1227" i="6"/>
  <c r="G1226" i="6"/>
  <c r="F1226" i="6"/>
  <c r="G1177" i="6"/>
  <c r="F1177" i="6"/>
  <c r="G1176" i="6"/>
  <c r="F1176" i="6"/>
  <c r="G1175" i="6"/>
  <c r="F1175" i="6"/>
  <c r="G1174" i="6"/>
  <c r="F1174" i="6"/>
  <c r="G1173" i="6"/>
  <c r="F1173" i="6"/>
  <c r="G1172" i="6"/>
  <c r="F1172" i="6"/>
  <c r="G1171" i="6"/>
  <c r="F1171" i="6"/>
  <c r="G1170" i="6"/>
  <c r="F1170" i="6"/>
  <c r="G1121" i="6"/>
  <c r="F1121" i="6"/>
  <c r="G1120" i="6"/>
  <c r="F1120" i="6"/>
  <c r="G1119" i="6"/>
  <c r="F1119" i="6"/>
  <c r="G1118" i="6"/>
  <c r="F1118" i="6"/>
  <c r="G1117" i="6"/>
  <c r="F1117" i="6"/>
  <c r="G1116" i="6"/>
  <c r="F1116" i="6"/>
  <c r="G1115" i="6"/>
  <c r="F1115" i="6"/>
  <c r="G1114" i="6"/>
  <c r="F1114" i="6"/>
  <c r="G1065" i="6"/>
  <c r="F1065" i="6"/>
  <c r="G1064" i="6"/>
  <c r="F1064" i="6"/>
  <c r="G1063" i="6"/>
  <c r="F1063" i="6"/>
  <c r="G1062" i="6"/>
  <c r="F1062" i="6"/>
  <c r="G1061" i="6"/>
  <c r="F1061" i="6"/>
  <c r="G1060" i="6"/>
  <c r="F1060" i="6"/>
  <c r="G1059" i="6"/>
  <c r="F1059" i="6"/>
  <c r="G1058" i="6"/>
  <c r="F1058" i="6"/>
  <c r="G1009" i="6"/>
  <c r="F1009" i="6"/>
  <c r="G1008" i="6"/>
  <c r="F1008" i="6"/>
  <c r="G1007" i="6"/>
  <c r="F1007" i="6"/>
  <c r="G1006" i="6"/>
  <c r="F1006" i="6"/>
  <c r="G1005" i="6"/>
  <c r="F1005" i="6"/>
  <c r="G1004" i="6"/>
  <c r="F1004" i="6"/>
  <c r="G1003" i="6"/>
  <c r="F1003" i="6"/>
  <c r="G1002" i="6"/>
  <c r="F1002" i="6"/>
  <c r="G953" i="6"/>
  <c r="F953" i="6"/>
  <c r="G952" i="6"/>
  <c r="F952" i="6"/>
  <c r="G951" i="6"/>
  <c r="F951" i="6"/>
  <c r="G950" i="6"/>
  <c r="F950" i="6"/>
  <c r="G949" i="6"/>
  <c r="F949" i="6"/>
  <c r="G948" i="6"/>
  <c r="F948" i="6"/>
  <c r="G947" i="6"/>
  <c r="F947" i="6"/>
  <c r="G946" i="6"/>
  <c r="F946" i="6"/>
  <c r="G897" i="6"/>
  <c r="F897" i="6"/>
  <c r="G896" i="6"/>
  <c r="F896" i="6"/>
  <c r="G895" i="6"/>
  <c r="F895" i="6"/>
  <c r="G894" i="6"/>
  <c r="F894" i="6"/>
  <c r="G893" i="6"/>
  <c r="F893" i="6"/>
  <c r="G892" i="6"/>
  <c r="F892" i="6"/>
  <c r="G891" i="6"/>
  <c r="F891" i="6"/>
  <c r="G890" i="6"/>
  <c r="F890" i="6"/>
  <c r="G841" i="6"/>
  <c r="F841" i="6"/>
  <c r="G840" i="6"/>
  <c r="F840" i="6"/>
  <c r="G839" i="6"/>
  <c r="F839" i="6"/>
  <c r="G838" i="6"/>
  <c r="F838" i="6"/>
  <c r="G837" i="6"/>
  <c r="F837" i="6"/>
  <c r="G836" i="6"/>
  <c r="F836" i="6"/>
  <c r="G835" i="6"/>
  <c r="F835" i="6"/>
  <c r="G834" i="6"/>
  <c r="F834" i="6"/>
  <c r="G785" i="6"/>
  <c r="F785" i="6"/>
  <c r="G784" i="6"/>
  <c r="F784" i="6"/>
  <c r="G783" i="6"/>
  <c r="F783" i="6"/>
  <c r="G782" i="6"/>
  <c r="F782" i="6"/>
  <c r="G781" i="6"/>
  <c r="F781" i="6"/>
  <c r="G780" i="6"/>
  <c r="F780" i="6"/>
  <c r="G779" i="6"/>
  <c r="F779" i="6"/>
  <c r="G778" i="6"/>
  <c r="F778" i="6"/>
  <c r="G729" i="6"/>
  <c r="F729" i="6"/>
  <c r="G728" i="6"/>
  <c r="F728" i="6"/>
  <c r="G727" i="6"/>
  <c r="F727" i="6"/>
  <c r="G726" i="6"/>
  <c r="F726" i="6"/>
  <c r="G725" i="6"/>
  <c r="F725" i="6"/>
  <c r="G724" i="6"/>
  <c r="F724" i="6"/>
  <c r="G723" i="6"/>
  <c r="F723" i="6"/>
  <c r="G722" i="6"/>
  <c r="F722" i="6"/>
  <c r="G673" i="6"/>
  <c r="F673" i="6"/>
  <c r="G672" i="6"/>
  <c r="F672" i="6"/>
  <c r="G671" i="6"/>
  <c r="F671" i="6"/>
  <c r="G670" i="6"/>
  <c r="F670" i="6"/>
  <c r="G669" i="6"/>
  <c r="F669" i="6"/>
  <c r="G668" i="6"/>
  <c r="F668" i="6"/>
  <c r="G667" i="6"/>
  <c r="F667" i="6"/>
  <c r="G666" i="6"/>
  <c r="F666" i="6"/>
  <c r="G617" i="6"/>
  <c r="F617" i="6"/>
  <c r="G616" i="6"/>
  <c r="F616" i="6"/>
  <c r="G615" i="6"/>
  <c r="F615" i="6"/>
  <c r="G614" i="6"/>
  <c r="F614" i="6"/>
  <c r="G613" i="6"/>
  <c r="F613" i="6"/>
  <c r="G612" i="6"/>
  <c r="F612" i="6"/>
  <c r="G611" i="6"/>
  <c r="F611" i="6"/>
  <c r="G610" i="6"/>
  <c r="F610" i="6"/>
  <c r="G561" i="6"/>
  <c r="F561" i="6"/>
  <c r="G560" i="6"/>
  <c r="F560" i="6"/>
  <c r="G559" i="6"/>
  <c r="F559" i="6"/>
  <c r="G558" i="6"/>
  <c r="F558" i="6"/>
  <c r="G557" i="6"/>
  <c r="F557" i="6"/>
  <c r="G556" i="6"/>
  <c r="F556" i="6"/>
  <c r="G555" i="6"/>
  <c r="F555" i="6"/>
  <c r="G554" i="6"/>
  <c r="F554" i="6"/>
  <c r="G505" i="6"/>
  <c r="F505" i="6"/>
  <c r="G504" i="6"/>
  <c r="F504" i="6"/>
  <c r="G503" i="6"/>
  <c r="F503" i="6"/>
  <c r="G502" i="6"/>
  <c r="F502" i="6"/>
  <c r="G501" i="6"/>
  <c r="F501" i="6"/>
  <c r="G500" i="6"/>
  <c r="F500" i="6"/>
  <c r="G499" i="6"/>
  <c r="F499" i="6"/>
  <c r="G498" i="6"/>
  <c r="F498" i="6"/>
  <c r="G449" i="6"/>
  <c r="F449" i="6"/>
  <c r="G448" i="6"/>
  <c r="F448" i="6"/>
  <c r="G447" i="6"/>
  <c r="F447" i="6"/>
  <c r="G446" i="6"/>
  <c r="F446" i="6"/>
  <c r="G445" i="6"/>
  <c r="F445" i="6"/>
  <c r="G444" i="6"/>
  <c r="F444" i="6"/>
  <c r="G443" i="6"/>
  <c r="F443" i="6"/>
  <c r="G442" i="6"/>
  <c r="F442" i="6"/>
  <c r="G393" i="6"/>
  <c r="F393" i="6"/>
  <c r="G392" i="6"/>
  <c r="F392" i="6"/>
  <c r="G391" i="6"/>
  <c r="F391" i="6"/>
  <c r="G390" i="6"/>
  <c r="F390" i="6"/>
  <c r="G389" i="6"/>
  <c r="F389" i="6"/>
  <c r="G388" i="6"/>
  <c r="F388" i="6"/>
  <c r="G387" i="6"/>
  <c r="F387" i="6"/>
  <c r="G386" i="6"/>
  <c r="F386" i="6"/>
  <c r="G337" i="6"/>
  <c r="F337" i="6"/>
  <c r="G336" i="6"/>
  <c r="F336" i="6"/>
  <c r="G335" i="6"/>
  <c r="F335" i="6"/>
  <c r="G334" i="6"/>
  <c r="F334" i="6"/>
  <c r="G333" i="6"/>
  <c r="F333" i="6"/>
  <c r="G332" i="6"/>
  <c r="F332" i="6"/>
  <c r="G331" i="6"/>
  <c r="F331" i="6"/>
  <c r="G330" i="6"/>
  <c r="F330" i="6"/>
  <c r="G281" i="6"/>
  <c r="F281" i="6"/>
  <c r="G280" i="6"/>
  <c r="F280" i="6"/>
  <c r="G279" i="6"/>
  <c r="F279" i="6"/>
  <c r="G278" i="6"/>
  <c r="F278" i="6"/>
  <c r="G277" i="6"/>
  <c r="F277" i="6"/>
  <c r="G276" i="6"/>
  <c r="F276" i="6"/>
  <c r="G275" i="6"/>
  <c r="F275" i="6"/>
  <c r="G274" i="6"/>
  <c r="F274" i="6"/>
  <c r="G225" i="6"/>
  <c r="F225" i="6"/>
  <c r="G224" i="6"/>
  <c r="F224" i="6"/>
  <c r="G223" i="6"/>
  <c r="F223" i="6"/>
  <c r="G222" i="6"/>
  <c r="F222" i="6"/>
  <c r="G221" i="6"/>
  <c r="F221" i="6"/>
  <c r="G220" i="6"/>
  <c r="F220" i="6"/>
  <c r="G219" i="6"/>
  <c r="F219" i="6"/>
  <c r="G218" i="6"/>
  <c r="F218" i="6"/>
  <c r="G169" i="6"/>
  <c r="F169" i="6"/>
  <c r="G168" i="6"/>
  <c r="F168" i="6"/>
  <c r="G167" i="6"/>
  <c r="F167" i="6"/>
  <c r="G166" i="6"/>
  <c r="F166" i="6"/>
  <c r="G165" i="6"/>
  <c r="F165" i="6"/>
  <c r="G164" i="6"/>
  <c r="F164" i="6"/>
  <c r="G163" i="6"/>
  <c r="F163" i="6"/>
  <c r="G162" i="6"/>
  <c r="F162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1673" i="6"/>
  <c r="F1673" i="6"/>
  <c r="G1672" i="6"/>
  <c r="F1672" i="6"/>
  <c r="G1671" i="6"/>
  <c r="F1671" i="6"/>
  <c r="G1670" i="6"/>
  <c r="F1670" i="6"/>
  <c r="G1669" i="6"/>
  <c r="F1669" i="6"/>
  <c r="G1668" i="6"/>
  <c r="F1668" i="6"/>
  <c r="G1667" i="6"/>
  <c r="F1667" i="6"/>
  <c r="G1666" i="6"/>
  <c r="F1666" i="6"/>
  <c r="G1617" i="6"/>
  <c r="F1617" i="6"/>
  <c r="G1616" i="6"/>
  <c r="F1616" i="6"/>
  <c r="G1615" i="6"/>
  <c r="F1615" i="6"/>
  <c r="G1614" i="6"/>
  <c r="F1614" i="6"/>
  <c r="G1613" i="6"/>
  <c r="F1613" i="6"/>
  <c r="G1612" i="6"/>
  <c r="F1612" i="6"/>
  <c r="G1611" i="6"/>
  <c r="F1611" i="6"/>
  <c r="G1610" i="6"/>
  <c r="F1610" i="6"/>
  <c r="G1561" i="6"/>
  <c r="F1561" i="6"/>
  <c r="G1560" i="6"/>
  <c r="F1560" i="6"/>
  <c r="G1559" i="6"/>
  <c r="F1559" i="6"/>
  <c r="G1558" i="6"/>
  <c r="F1558" i="6"/>
  <c r="G1557" i="6"/>
  <c r="F1557" i="6"/>
  <c r="G1556" i="6"/>
  <c r="F1556" i="6"/>
  <c r="G1555" i="6"/>
  <c r="F1555" i="6"/>
  <c r="G1554" i="6"/>
  <c r="F1554" i="6"/>
  <c r="G1505" i="6"/>
  <c r="F1505" i="6"/>
  <c r="G1504" i="6"/>
  <c r="F1504" i="6"/>
  <c r="G1503" i="6"/>
  <c r="F1503" i="6"/>
  <c r="G1502" i="6"/>
  <c r="F1502" i="6"/>
  <c r="G1501" i="6"/>
  <c r="F1501" i="6"/>
  <c r="G1500" i="6"/>
  <c r="F1500" i="6"/>
  <c r="G1499" i="6"/>
  <c r="F1499" i="6"/>
  <c r="G1498" i="6"/>
  <c r="F1498" i="6"/>
  <c r="G1449" i="6"/>
  <c r="F1449" i="6"/>
  <c r="G1448" i="6"/>
  <c r="F1448" i="6"/>
  <c r="G1447" i="6"/>
  <c r="F1447" i="6"/>
  <c r="G1446" i="6"/>
  <c r="F1446" i="6"/>
  <c r="G1445" i="6"/>
  <c r="F1445" i="6"/>
  <c r="G1444" i="6"/>
  <c r="F1444" i="6"/>
  <c r="G1443" i="6"/>
  <c r="F1443" i="6"/>
  <c r="G1442" i="6"/>
  <c r="F1442" i="6"/>
  <c r="G1393" i="6"/>
  <c r="F1393" i="6"/>
  <c r="G1392" i="6"/>
  <c r="F1392" i="6"/>
  <c r="G1391" i="6"/>
  <c r="F1391" i="6"/>
  <c r="G1390" i="6"/>
  <c r="F1390" i="6"/>
  <c r="G1389" i="6"/>
  <c r="F1389" i="6"/>
  <c r="G1388" i="6"/>
  <c r="F1388" i="6"/>
  <c r="G1387" i="6"/>
  <c r="F1387" i="6"/>
  <c r="G1386" i="6"/>
  <c r="F1386" i="6"/>
  <c r="G1337" i="6"/>
  <c r="F1337" i="6"/>
  <c r="G1336" i="6"/>
  <c r="F1336" i="6"/>
  <c r="G1335" i="6"/>
  <c r="F1335" i="6"/>
  <c r="G1334" i="6"/>
  <c r="F1334" i="6"/>
  <c r="G1333" i="6"/>
  <c r="F1333" i="6"/>
  <c r="G1332" i="6"/>
  <c r="F1332" i="6"/>
  <c r="G1331" i="6"/>
  <c r="F1331" i="6"/>
  <c r="G1330" i="6"/>
  <c r="F1330" i="6"/>
  <c r="G1281" i="6"/>
  <c r="F1281" i="6"/>
  <c r="G1280" i="6"/>
  <c r="F1280" i="6"/>
  <c r="G1279" i="6"/>
  <c r="F1279" i="6"/>
  <c r="G1278" i="6"/>
  <c r="F1278" i="6"/>
  <c r="G1277" i="6"/>
  <c r="F1277" i="6"/>
  <c r="G1276" i="6"/>
  <c r="F1276" i="6"/>
  <c r="G1275" i="6"/>
  <c r="F1275" i="6"/>
  <c r="G1274" i="6"/>
  <c r="F1274" i="6"/>
  <c r="G1225" i="6"/>
  <c r="F1225" i="6"/>
  <c r="G1224" i="6"/>
  <c r="F1224" i="6"/>
  <c r="G1223" i="6"/>
  <c r="F1223" i="6"/>
  <c r="G1222" i="6"/>
  <c r="F1222" i="6"/>
  <c r="G1221" i="6"/>
  <c r="F1221" i="6"/>
  <c r="G1220" i="6"/>
  <c r="F1220" i="6"/>
  <c r="G1219" i="6"/>
  <c r="F1219" i="6"/>
  <c r="G1218" i="6"/>
  <c r="F1218" i="6"/>
  <c r="G1169" i="6"/>
  <c r="F1169" i="6"/>
  <c r="G1168" i="6"/>
  <c r="F1168" i="6"/>
  <c r="G1167" i="6"/>
  <c r="F1167" i="6"/>
  <c r="G1166" i="6"/>
  <c r="F1166" i="6"/>
  <c r="G1165" i="6"/>
  <c r="F1165" i="6"/>
  <c r="G1164" i="6"/>
  <c r="F1164" i="6"/>
  <c r="G1163" i="6"/>
  <c r="F1163" i="6"/>
  <c r="G1162" i="6"/>
  <c r="F1162" i="6"/>
  <c r="G1113" i="6"/>
  <c r="F1113" i="6"/>
  <c r="G1112" i="6"/>
  <c r="F1112" i="6"/>
  <c r="G1111" i="6"/>
  <c r="F1111" i="6"/>
  <c r="G1110" i="6"/>
  <c r="F1110" i="6"/>
  <c r="G1109" i="6"/>
  <c r="F1109" i="6"/>
  <c r="G1108" i="6"/>
  <c r="F1108" i="6"/>
  <c r="G1107" i="6"/>
  <c r="F1107" i="6"/>
  <c r="G1106" i="6"/>
  <c r="F1106" i="6"/>
  <c r="G1057" i="6"/>
  <c r="F1057" i="6"/>
  <c r="G1056" i="6"/>
  <c r="F1056" i="6"/>
  <c r="G1055" i="6"/>
  <c r="F1055" i="6"/>
  <c r="G1054" i="6"/>
  <c r="F1054" i="6"/>
  <c r="G1053" i="6"/>
  <c r="F1053" i="6"/>
  <c r="G1052" i="6"/>
  <c r="F1052" i="6"/>
  <c r="G1051" i="6"/>
  <c r="F1051" i="6"/>
  <c r="G1050" i="6"/>
  <c r="F1050" i="6"/>
  <c r="G1001" i="6"/>
  <c r="F1001" i="6"/>
  <c r="G1000" i="6"/>
  <c r="F1000" i="6"/>
  <c r="G999" i="6"/>
  <c r="F999" i="6"/>
  <c r="G998" i="6"/>
  <c r="F998" i="6"/>
  <c r="G997" i="6"/>
  <c r="F997" i="6"/>
  <c r="G996" i="6"/>
  <c r="F996" i="6"/>
  <c r="G995" i="6"/>
  <c r="F995" i="6"/>
  <c r="G994" i="6"/>
  <c r="F994" i="6"/>
  <c r="G945" i="6"/>
  <c r="F945" i="6"/>
  <c r="G944" i="6"/>
  <c r="F944" i="6"/>
  <c r="G943" i="6"/>
  <c r="F943" i="6"/>
  <c r="G942" i="6"/>
  <c r="F942" i="6"/>
  <c r="G941" i="6"/>
  <c r="F941" i="6"/>
  <c r="G940" i="6"/>
  <c r="F940" i="6"/>
  <c r="G939" i="6"/>
  <c r="F939" i="6"/>
  <c r="G938" i="6"/>
  <c r="F938" i="6"/>
  <c r="G889" i="6"/>
  <c r="F889" i="6"/>
  <c r="G888" i="6"/>
  <c r="F888" i="6"/>
  <c r="G887" i="6"/>
  <c r="F887" i="6"/>
  <c r="G886" i="6"/>
  <c r="F886" i="6"/>
  <c r="G885" i="6"/>
  <c r="F885" i="6"/>
  <c r="G884" i="6"/>
  <c r="F884" i="6"/>
  <c r="G883" i="6"/>
  <c r="F883" i="6"/>
  <c r="G882" i="6"/>
  <c r="F882" i="6"/>
  <c r="G833" i="6"/>
  <c r="F833" i="6"/>
  <c r="G832" i="6"/>
  <c r="F832" i="6"/>
  <c r="G831" i="6"/>
  <c r="F831" i="6"/>
  <c r="G830" i="6"/>
  <c r="F830" i="6"/>
  <c r="G829" i="6"/>
  <c r="F829" i="6"/>
  <c r="G828" i="6"/>
  <c r="F828" i="6"/>
  <c r="G827" i="6"/>
  <c r="F827" i="6"/>
  <c r="G826" i="6"/>
  <c r="F826" i="6"/>
  <c r="G777" i="6"/>
  <c r="F777" i="6"/>
  <c r="G776" i="6"/>
  <c r="F776" i="6"/>
  <c r="G775" i="6"/>
  <c r="F775" i="6"/>
  <c r="G774" i="6"/>
  <c r="F774" i="6"/>
  <c r="G773" i="6"/>
  <c r="F773" i="6"/>
  <c r="G772" i="6"/>
  <c r="F772" i="6"/>
  <c r="G771" i="6"/>
  <c r="F771" i="6"/>
  <c r="G770" i="6"/>
  <c r="F770" i="6"/>
  <c r="G721" i="6"/>
  <c r="F721" i="6"/>
  <c r="G720" i="6"/>
  <c r="F720" i="6"/>
  <c r="G719" i="6"/>
  <c r="F719" i="6"/>
  <c r="G718" i="6"/>
  <c r="F718" i="6"/>
  <c r="G717" i="6"/>
  <c r="F717" i="6"/>
  <c r="G716" i="6"/>
  <c r="F716" i="6"/>
  <c r="G715" i="6"/>
  <c r="F715" i="6"/>
  <c r="G714" i="6"/>
  <c r="F714" i="6"/>
  <c r="G665" i="6"/>
  <c r="F665" i="6"/>
  <c r="G664" i="6"/>
  <c r="F664" i="6"/>
  <c r="G663" i="6"/>
  <c r="F663" i="6"/>
  <c r="G662" i="6"/>
  <c r="F662" i="6"/>
  <c r="G661" i="6"/>
  <c r="F661" i="6"/>
  <c r="G660" i="6"/>
  <c r="F660" i="6"/>
  <c r="G659" i="6"/>
  <c r="F659" i="6"/>
  <c r="G658" i="6"/>
  <c r="F658" i="6"/>
  <c r="G609" i="6"/>
  <c r="F609" i="6"/>
  <c r="G608" i="6"/>
  <c r="F608" i="6"/>
  <c r="G607" i="6"/>
  <c r="F607" i="6"/>
  <c r="G606" i="6"/>
  <c r="F606" i="6"/>
  <c r="G605" i="6"/>
  <c r="F605" i="6"/>
  <c r="G604" i="6"/>
  <c r="F604" i="6"/>
  <c r="G603" i="6"/>
  <c r="F603" i="6"/>
  <c r="G602" i="6"/>
  <c r="F602" i="6"/>
  <c r="G553" i="6"/>
  <c r="F553" i="6"/>
  <c r="G552" i="6"/>
  <c r="F552" i="6"/>
  <c r="G551" i="6"/>
  <c r="F551" i="6"/>
  <c r="G550" i="6"/>
  <c r="F550" i="6"/>
  <c r="G549" i="6"/>
  <c r="F549" i="6"/>
  <c r="G548" i="6"/>
  <c r="F548" i="6"/>
  <c r="G547" i="6"/>
  <c r="F547" i="6"/>
  <c r="G546" i="6"/>
  <c r="F546" i="6"/>
  <c r="G497" i="6"/>
  <c r="F497" i="6"/>
  <c r="G496" i="6"/>
  <c r="F496" i="6"/>
  <c r="G495" i="6"/>
  <c r="F495" i="6"/>
  <c r="G494" i="6"/>
  <c r="F494" i="6"/>
  <c r="G493" i="6"/>
  <c r="F493" i="6"/>
  <c r="G492" i="6"/>
  <c r="F492" i="6"/>
  <c r="G491" i="6"/>
  <c r="F491" i="6"/>
  <c r="G490" i="6"/>
  <c r="F490" i="6"/>
  <c r="G441" i="6"/>
  <c r="F441" i="6"/>
  <c r="G440" i="6"/>
  <c r="F440" i="6"/>
  <c r="G439" i="6"/>
  <c r="F439" i="6"/>
  <c r="G438" i="6"/>
  <c r="F438" i="6"/>
  <c r="G437" i="6"/>
  <c r="F437" i="6"/>
  <c r="G436" i="6"/>
  <c r="F436" i="6"/>
  <c r="G435" i="6"/>
  <c r="F435" i="6"/>
  <c r="G434" i="6"/>
  <c r="F434" i="6"/>
  <c r="G385" i="6"/>
  <c r="F385" i="6"/>
  <c r="G384" i="6"/>
  <c r="F384" i="6"/>
  <c r="G383" i="6"/>
  <c r="F383" i="6"/>
  <c r="G382" i="6"/>
  <c r="F382" i="6"/>
  <c r="G381" i="6"/>
  <c r="F381" i="6"/>
  <c r="G380" i="6"/>
  <c r="F380" i="6"/>
  <c r="G379" i="6"/>
  <c r="F379" i="6"/>
  <c r="G378" i="6"/>
  <c r="F378" i="6"/>
  <c r="G329" i="6"/>
  <c r="F329" i="6"/>
  <c r="G328" i="6"/>
  <c r="F328" i="6"/>
  <c r="G327" i="6"/>
  <c r="F327" i="6"/>
  <c r="G326" i="6"/>
  <c r="F326" i="6"/>
  <c r="G325" i="6"/>
  <c r="F325" i="6"/>
  <c r="G324" i="6"/>
  <c r="F324" i="6"/>
  <c r="G323" i="6"/>
  <c r="F323" i="6"/>
  <c r="G322" i="6"/>
  <c r="F322" i="6"/>
  <c r="G273" i="6"/>
  <c r="F273" i="6"/>
  <c r="G272" i="6"/>
  <c r="F272" i="6"/>
  <c r="G271" i="6"/>
  <c r="F271" i="6"/>
  <c r="G270" i="6"/>
  <c r="F270" i="6"/>
  <c r="G269" i="6"/>
  <c r="F269" i="6"/>
  <c r="G268" i="6"/>
  <c r="F268" i="6"/>
  <c r="G267" i="6"/>
  <c r="F267" i="6"/>
  <c r="G266" i="6"/>
  <c r="F266" i="6"/>
  <c r="G217" i="6"/>
  <c r="F217" i="6"/>
  <c r="G216" i="6"/>
  <c r="F216" i="6"/>
  <c r="G215" i="6"/>
  <c r="F215" i="6"/>
  <c r="G214" i="6"/>
  <c r="F214" i="6"/>
  <c r="G213" i="6"/>
  <c r="F213" i="6"/>
  <c r="G212" i="6"/>
  <c r="F212" i="6"/>
  <c r="G211" i="6"/>
  <c r="F211" i="6"/>
  <c r="G210" i="6"/>
  <c r="F210" i="6"/>
  <c r="G161" i="6"/>
  <c r="F161" i="6"/>
  <c r="G160" i="6"/>
  <c r="F160" i="6"/>
  <c r="G159" i="6"/>
  <c r="F159" i="6"/>
  <c r="G158" i="6"/>
  <c r="F158" i="6"/>
  <c r="G157" i="6"/>
  <c r="F157" i="6"/>
  <c r="G156" i="6"/>
  <c r="F156" i="6"/>
  <c r="G155" i="6"/>
  <c r="F155" i="6"/>
  <c r="G154" i="6"/>
  <c r="F154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1665" i="6"/>
  <c r="F1665" i="6"/>
  <c r="G1664" i="6"/>
  <c r="F1664" i="6"/>
  <c r="G1663" i="6"/>
  <c r="F1663" i="6"/>
  <c r="G1662" i="6"/>
  <c r="F1662" i="6"/>
  <c r="G1661" i="6"/>
  <c r="F1661" i="6"/>
  <c r="G1660" i="6"/>
  <c r="F1660" i="6"/>
  <c r="G1659" i="6"/>
  <c r="F1659" i="6"/>
  <c r="G1658" i="6"/>
  <c r="F1658" i="6"/>
  <c r="G1609" i="6"/>
  <c r="F1609" i="6"/>
  <c r="G1608" i="6"/>
  <c r="F1608" i="6"/>
  <c r="G1607" i="6"/>
  <c r="F1607" i="6"/>
  <c r="G1606" i="6"/>
  <c r="F1606" i="6"/>
  <c r="G1605" i="6"/>
  <c r="F1605" i="6"/>
  <c r="G1604" i="6"/>
  <c r="F1604" i="6"/>
  <c r="G1603" i="6"/>
  <c r="F1603" i="6"/>
  <c r="G1602" i="6"/>
  <c r="F1602" i="6"/>
  <c r="G1553" i="6"/>
  <c r="F1553" i="6"/>
  <c r="G1552" i="6"/>
  <c r="F1552" i="6"/>
  <c r="G1551" i="6"/>
  <c r="F1551" i="6"/>
  <c r="G1550" i="6"/>
  <c r="F1550" i="6"/>
  <c r="G1549" i="6"/>
  <c r="F1549" i="6"/>
  <c r="G1548" i="6"/>
  <c r="F1548" i="6"/>
  <c r="G1547" i="6"/>
  <c r="F1547" i="6"/>
  <c r="G1546" i="6"/>
  <c r="F1546" i="6"/>
  <c r="G1497" i="6"/>
  <c r="F1497" i="6"/>
  <c r="G1496" i="6"/>
  <c r="F1496" i="6"/>
  <c r="G1495" i="6"/>
  <c r="F1495" i="6"/>
  <c r="G1494" i="6"/>
  <c r="F1494" i="6"/>
  <c r="G1493" i="6"/>
  <c r="F1493" i="6"/>
  <c r="G1492" i="6"/>
  <c r="F1492" i="6"/>
  <c r="G1491" i="6"/>
  <c r="F1491" i="6"/>
  <c r="G1490" i="6"/>
  <c r="F1490" i="6"/>
  <c r="G1441" i="6"/>
  <c r="F1441" i="6"/>
  <c r="G1440" i="6"/>
  <c r="F1440" i="6"/>
  <c r="G1439" i="6"/>
  <c r="F1439" i="6"/>
  <c r="G1438" i="6"/>
  <c r="F1438" i="6"/>
  <c r="G1437" i="6"/>
  <c r="F1437" i="6"/>
  <c r="G1436" i="6"/>
  <c r="F1436" i="6"/>
  <c r="G1435" i="6"/>
  <c r="F1435" i="6"/>
  <c r="G1434" i="6"/>
  <c r="F1434" i="6"/>
  <c r="G1385" i="6"/>
  <c r="F1385" i="6"/>
  <c r="G1384" i="6"/>
  <c r="F1384" i="6"/>
  <c r="G1383" i="6"/>
  <c r="F1383" i="6"/>
  <c r="G1382" i="6"/>
  <c r="F1382" i="6"/>
  <c r="G1381" i="6"/>
  <c r="F1381" i="6"/>
  <c r="G1380" i="6"/>
  <c r="F1380" i="6"/>
  <c r="G1379" i="6"/>
  <c r="F1379" i="6"/>
  <c r="G1378" i="6"/>
  <c r="F1378" i="6"/>
  <c r="G1329" i="6"/>
  <c r="F1329" i="6"/>
  <c r="G1328" i="6"/>
  <c r="F1328" i="6"/>
  <c r="G1327" i="6"/>
  <c r="F1327" i="6"/>
  <c r="G1326" i="6"/>
  <c r="F1326" i="6"/>
  <c r="G1325" i="6"/>
  <c r="F1325" i="6"/>
  <c r="G1324" i="6"/>
  <c r="F1324" i="6"/>
  <c r="G1323" i="6"/>
  <c r="F1323" i="6"/>
  <c r="G1322" i="6"/>
  <c r="F1322" i="6"/>
  <c r="G1273" i="6"/>
  <c r="F1273" i="6"/>
  <c r="G1272" i="6"/>
  <c r="F1272" i="6"/>
  <c r="G1271" i="6"/>
  <c r="F1271" i="6"/>
  <c r="G1270" i="6"/>
  <c r="F1270" i="6"/>
  <c r="G1269" i="6"/>
  <c r="F1269" i="6"/>
  <c r="G1268" i="6"/>
  <c r="F1268" i="6"/>
  <c r="G1267" i="6"/>
  <c r="F1267" i="6"/>
  <c r="G1266" i="6"/>
  <c r="F1266" i="6"/>
  <c r="G1217" i="6"/>
  <c r="F1217" i="6"/>
  <c r="G1216" i="6"/>
  <c r="F1216" i="6"/>
  <c r="G1215" i="6"/>
  <c r="F1215" i="6"/>
  <c r="G1214" i="6"/>
  <c r="F1214" i="6"/>
  <c r="G1213" i="6"/>
  <c r="F1213" i="6"/>
  <c r="G1212" i="6"/>
  <c r="F1212" i="6"/>
  <c r="G1211" i="6"/>
  <c r="F1211" i="6"/>
  <c r="G1210" i="6"/>
  <c r="F1210" i="6"/>
  <c r="G1161" i="6"/>
  <c r="F1161" i="6"/>
  <c r="G1160" i="6"/>
  <c r="F1160" i="6"/>
  <c r="G1159" i="6"/>
  <c r="F1159" i="6"/>
  <c r="G1158" i="6"/>
  <c r="F1158" i="6"/>
  <c r="G1157" i="6"/>
  <c r="F1157" i="6"/>
  <c r="G1156" i="6"/>
  <c r="F1156" i="6"/>
  <c r="G1155" i="6"/>
  <c r="F1155" i="6"/>
  <c r="G1154" i="6"/>
  <c r="F1154" i="6"/>
  <c r="G1105" i="6"/>
  <c r="F1105" i="6"/>
  <c r="G1104" i="6"/>
  <c r="F1104" i="6"/>
  <c r="G1103" i="6"/>
  <c r="F1103" i="6"/>
  <c r="G1102" i="6"/>
  <c r="F1102" i="6"/>
  <c r="G1101" i="6"/>
  <c r="F1101" i="6"/>
  <c r="G1100" i="6"/>
  <c r="F1100" i="6"/>
  <c r="G1099" i="6"/>
  <c r="F1099" i="6"/>
  <c r="G1098" i="6"/>
  <c r="F1098" i="6"/>
  <c r="G1049" i="6"/>
  <c r="F1049" i="6"/>
  <c r="G1048" i="6"/>
  <c r="F1048" i="6"/>
  <c r="G1047" i="6"/>
  <c r="F1047" i="6"/>
  <c r="G1046" i="6"/>
  <c r="F1046" i="6"/>
  <c r="G1045" i="6"/>
  <c r="F1045" i="6"/>
  <c r="G1044" i="6"/>
  <c r="F1044" i="6"/>
  <c r="G1043" i="6"/>
  <c r="F1043" i="6"/>
  <c r="G1042" i="6"/>
  <c r="F1042" i="6"/>
  <c r="G993" i="6"/>
  <c r="F993" i="6"/>
  <c r="G992" i="6"/>
  <c r="F992" i="6"/>
  <c r="G991" i="6"/>
  <c r="F991" i="6"/>
  <c r="G990" i="6"/>
  <c r="F990" i="6"/>
  <c r="G989" i="6"/>
  <c r="F989" i="6"/>
  <c r="G988" i="6"/>
  <c r="F988" i="6"/>
  <c r="G987" i="6"/>
  <c r="F987" i="6"/>
  <c r="G986" i="6"/>
  <c r="F986" i="6"/>
  <c r="G937" i="6"/>
  <c r="F937" i="6"/>
  <c r="G936" i="6"/>
  <c r="F936" i="6"/>
  <c r="G935" i="6"/>
  <c r="F935" i="6"/>
  <c r="G934" i="6"/>
  <c r="F934" i="6"/>
  <c r="G933" i="6"/>
  <c r="F933" i="6"/>
  <c r="G932" i="6"/>
  <c r="F932" i="6"/>
  <c r="G931" i="6"/>
  <c r="F931" i="6"/>
  <c r="G930" i="6"/>
  <c r="F930" i="6"/>
  <c r="G881" i="6"/>
  <c r="F881" i="6"/>
  <c r="G880" i="6"/>
  <c r="F880" i="6"/>
  <c r="G879" i="6"/>
  <c r="F879" i="6"/>
  <c r="G878" i="6"/>
  <c r="F878" i="6"/>
  <c r="G877" i="6"/>
  <c r="F877" i="6"/>
  <c r="G876" i="6"/>
  <c r="F876" i="6"/>
  <c r="G875" i="6"/>
  <c r="F875" i="6"/>
  <c r="G874" i="6"/>
  <c r="F874" i="6"/>
  <c r="G825" i="6"/>
  <c r="F825" i="6"/>
  <c r="G824" i="6"/>
  <c r="F824" i="6"/>
  <c r="G823" i="6"/>
  <c r="F823" i="6"/>
  <c r="G822" i="6"/>
  <c r="F822" i="6"/>
  <c r="G821" i="6"/>
  <c r="F821" i="6"/>
  <c r="G820" i="6"/>
  <c r="F820" i="6"/>
  <c r="G819" i="6"/>
  <c r="F819" i="6"/>
  <c r="G818" i="6"/>
  <c r="F818" i="6"/>
  <c r="G769" i="6"/>
  <c r="F769" i="6"/>
  <c r="G768" i="6"/>
  <c r="F768" i="6"/>
  <c r="G767" i="6"/>
  <c r="F767" i="6"/>
  <c r="G766" i="6"/>
  <c r="F766" i="6"/>
  <c r="G765" i="6"/>
  <c r="F765" i="6"/>
  <c r="G764" i="6"/>
  <c r="F764" i="6"/>
  <c r="G763" i="6"/>
  <c r="F763" i="6"/>
  <c r="G762" i="6"/>
  <c r="F762" i="6"/>
  <c r="G713" i="6"/>
  <c r="F713" i="6"/>
  <c r="G712" i="6"/>
  <c r="F712" i="6"/>
  <c r="G711" i="6"/>
  <c r="F711" i="6"/>
  <c r="G710" i="6"/>
  <c r="F710" i="6"/>
  <c r="G709" i="6"/>
  <c r="F709" i="6"/>
  <c r="G708" i="6"/>
  <c r="F708" i="6"/>
  <c r="G707" i="6"/>
  <c r="F707" i="6"/>
  <c r="G706" i="6"/>
  <c r="F706" i="6"/>
  <c r="G657" i="6"/>
  <c r="F657" i="6"/>
  <c r="G656" i="6"/>
  <c r="F656" i="6"/>
  <c r="G655" i="6"/>
  <c r="F655" i="6"/>
  <c r="G654" i="6"/>
  <c r="F654" i="6"/>
  <c r="G653" i="6"/>
  <c r="F653" i="6"/>
  <c r="G652" i="6"/>
  <c r="F652" i="6"/>
  <c r="G651" i="6"/>
  <c r="F651" i="6"/>
  <c r="G650" i="6"/>
  <c r="F650" i="6"/>
  <c r="G601" i="6"/>
  <c r="F601" i="6"/>
  <c r="G600" i="6"/>
  <c r="F600" i="6"/>
  <c r="G599" i="6"/>
  <c r="F599" i="6"/>
  <c r="G598" i="6"/>
  <c r="F598" i="6"/>
  <c r="G597" i="6"/>
  <c r="F597" i="6"/>
  <c r="G596" i="6"/>
  <c r="F596" i="6"/>
  <c r="G595" i="6"/>
  <c r="F595" i="6"/>
  <c r="G594" i="6"/>
  <c r="F594" i="6"/>
  <c r="G545" i="6"/>
  <c r="F545" i="6"/>
  <c r="G544" i="6"/>
  <c r="F544" i="6"/>
  <c r="G543" i="6"/>
  <c r="F543" i="6"/>
  <c r="G542" i="6"/>
  <c r="F542" i="6"/>
  <c r="G541" i="6"/>
  <c r="F541" i="6"/>
  <c r="G540" i="6"/>
  <c r="F540" i="6"/>
  <c r="G539" i="6"/>
  <c r="F539" i="6"/>
  <c r="G538" i="6"/>
  <c r="F538" i="6"/>
  <c r="G489" i="6"/>
  <c r="F489" i="6"/>
  <c r="G488" i="6"/>
  <c r="F488" i="6"/>
  <c r="G487" i="6"/>
  <c r="F487" i="6"/>
  <c r="G486" i="6"/>
  <c r="F486" i="6"/>
  <c r="G485" i="6"/>
  <c r="F485" i="6"/>
  <c r="G484" i="6"/>
  <c r="F484" i="6"/>
  <c r="G483" i="6"/>
  <c r="F483" i="6"/>
  <c r="G482" i="6"/>
  <c r="F482" i="6"/>
  <c r="G433" i="6"/>
  <c r="F433" i="6"/>
  <c r="G432" i="6"/>
  <c r="F432" i="6"/>
  <c r="G431" i="6"/>
  <c r="F431" i="6"/>
  <c r="G430" i="6"/>
  <c r="F430" i="6"/>
  <c r="G429" i="6"/>
  <c r="F429" i="6"/>
  <c r="G428" i="6"/>
  <c r="F428" i="6"/>
  <c r="G427" i="6"/>
  <c r="F427" i="6"/>
  <c r="G426" i="6"/>
  <c r="F426" i="6"/>
  <c r="G377" i="6"/>
  <c r="F377" i="6"/>
  <c r="G376" i="6"/>
  <c r="F376" i="6"/>
  <c r="G375" i="6"/>
  <c r="F375" i="6"/>
  <c r="G374" i="6"/>
  <c r="F374" i="6"/>
  <c r="G373" i="6"/>
  <c r="F373" i="6"/>
  <c r="G372" i="6"/>
  <c r="F372" i="6"/>
  <c r="G371" i="6"/>
  <c r="F371" i="6"/>
  <c r="G370" i="6"/>
  <c r="F370" i="6"/>
  <c r="G321" i="6"/>
  <c r="F321" i="6"/>
  <c r="G320" i="6"/>
  <c r="F320" i="6"/>
  <c r="G319" i="6"/>
  <c r="F319" i="6"/>
  <c r="G318" i="6"/>
  <c r="F318" i="6"/>
  <c r="G317" i="6"/>
  <c r="F317" i="6"/>
  <c r="G316" i="6"/>
  <c r="F316" i="6"/>
  <c r="G315" i="6"/>
  <c r="F315" i="6"/>
  <c r="G314" i="6"/>
  <c r="F314" i="6"/>
  <c r="G265" i="6"/>
  <c r="F265" i="6"/>
  <c r="G264" i="6"/>
  <c r="F264" i="6"/>
  <c r="G263" i="6"/>
  <c r="F263" i="6"/>
  <c r="G262" i="6"/>
  <c r="F262" i="6"/>
  <c r="G261" i="6"/>
  <c r="F261" i="6"/>
  <c r="G260" i="6"/>
  <c r="F260" i="6"/>
  <c r="G259" i="6"/>
  <c r="F259" i="6"/>
  <c r="G258" i="6"/>
  <c r="F258" i="6"/>
  <c r="G209" i="6"/>
  <c r="F209" i="6"/>
  <c r="G208" i="6"/>
  <c r="F208" i="6"/>
  <c r="G207" i="6"/>
  <c r="F207" i="6"/>
  <c r="G206" i="6"/>
  <c r="F206" i="6"/>
  <c r="G205" i="6"/>
  <c r="F205" i="6"/>
  <c r="G204" i="6"/>
  <c r="F204" i="6"/>
  <c r="G203" i="6"/>
  <c r="F203" i="6"/>
  <c r="G202" i="6"/>
  <c r="F202" i="6"/>
  <c r="G153" i="6"/>
  <c r="F153" i="6"/>
  <c r="G152" i="6"/>
  <c r="F152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1657" i="6"/>
  <c r="F1657" i="6"/>
  <c r="G1656" i="6"/>
  <c r="F1656" i="6"/>
  <c r="G1655" i="6"/>
  <c r="F1655" i="6"/>
  <c r="G1654" i="6"/>
  <c r="F1654" i="6"/>
  <c r="G1653" i="6"/>
  <c r="F1653" i="6"/>
  <c r="G1652" i="6"/>
  <c r="F1652" i="6"/>
  <c r="G1651" i="6"/>
  <c r="F1651" i="6"/>
  <c r="G1650" i="6"/>
  <c r="F1650" i="6"/>
  <c r="G1601" i="6"/>
  <c r="F1601" i="6"/>
  <c r="G1600" i="6"/>
  <c r="F1600" i="6"/>
  <c r="G1599" i="6"/>
  <c r="F1599" i="6"/>
  <c r="G1598" i="6"/>
  <c r="F1598" i="6"/>
  <c r="G1597" i="6"/>
  <c r="F1597" i="6"/>
  <c r="G1596" i="6"/>
  <c r="F1596" i="6"/>
  <c r="G1595" i="6"/>
  <c r="F1595" i="6"/>
  <c r="G1594" i="6"/>
  <c r="F1594" i="6"/>
  <c r="G1545" i="6"/>
  <c r="F1545" i="6"/>
  <c r="G1544" i="6"/>
  <c r="F1544" i="6"/>
  <c r="G1543" i="6"/>
  <c r="F1543" i="6"/>
  <c r="G1542" i="6"/>
  <c r="F1542" i="6"/>
  <c r="G1541" i="6"/>
  <c r="F1541" i="6"/>
  <c r="G1540" i="6"/>
  <c r="F1540" i="6"/>
  <c r="G1539" i="6"/>
  <c r="F1539" i="6"/>
  <c r="G1538" i="6"/>
  <c r="F1538" i="6"/>
  <c r="G1489" i="6"/>
  <c r="F1489" i="6"/>
  <c r="G1488" i="6"/>
  <c r="F1488" i="6"/>
  <c r="G1487" i="6"/>
  <c r="F1487" i="6"/>
  <c r="G1486" i="6"/>
  <c r="F1486" i="6"/>
  <c r="G1485" i="6"/>
  <c r="F1485" i="6"/>
  <c r="G1484" i="6"/>
  <c r="F1484" i="6"/>
  <c r="G1483" i="6"/>
  <c r="F1483" i="6"/>
  <c r="G1482" i="6"/>
  <c r="F1482" i="6"/>
  <c r="G1433" i="6"/>
  <c r="F1433" i="6"/>
  <c r="G1432" i="6"/>
  <c r="F1432" i="6"/>
  <c r="G1431" i="6"/>
  <c r="F1431" i="6"/>
  <c r="G1430" i="6"/>
  <c r="F1430" i="6"/>
  <c r="G1429" i="6"/>
  <c r="F1429" i="6"/>
  <c r="G1428" i="6"/>
  <c r="F1428" i="6"/>
  <c r="G1427" i="6"/>
  <c r="F1427" i="6"/>
  <c r="G1426" i="6"/>
  <c r="F1426" i="6"/>
  <c r="G1377" i="6"/>
  <c r="F1377" i="6"/>
  <c r="G1376" i="6"/>
  <c r="F1376" i="6"/>
  <c r="G1375" i="6"/>
  <c r="F1375" i="6"/>
  <c r="G1374" i="6"/>
  <c r="F1374" i="6"/>
  <c r="G1373" i="6"/>
  <c r="F1373" i="6"/>
  <c r="G1372" i="6"/>
  <c r="F1372" i="6"/>
  <c r="G1371" i="6"/>
  <c r="F1371" i="6"/>
  <c r="G1370" i="6"/>
  <c r="F1370" i="6"/>
  <c r="G1321" i="6"/>
  <c r="F1321" i="6"/>
  <c r="G1320" i="6"/>
  <c r="F1320" i="6"/>
  <c r="G1319" i="6"/>
  <c r="F1319" i="6"/>
  <c r="G1318" i="6"/>
  <c r="F1318" i="6"/>
  <c r="G1317" i="6"/>
  <c r="F1317" i="6"/>
  <c r="G1316" i="6"/>
  <c r="F1316" i="6"/>
  <c r="G1315" i="6"/>
  <c r="F1315" i="6"/>
  <c r="G1314" i="6"/>
  <c r="F1314" i="6"/>
  <c r="G1265" i="6"/>
  <c r="F1265" i="6"/>
  <c r="G1264" i="6"/>
  <c r="F1264" i="6"/>
  <c r="G1263" i="6"/>
  <c r="F1263" i="6"/>
  <c r="G1262" i="6"/>
  <c r="F1262" i="6"/>
  <c r="G1261" i="6"/>
  <c r="F1261" i="6"/>
  <c r="G1260" i="6"/>
  <c r="F1260" i="6"/>
  <c r="G1259" i="6"/>
  <c r="F1259" i="6"/>
  <c r="G1258" i="6"/>
  <c r="F1258" i="6"/>
  <c r="G1209" i="6"/>
  <c r="F1209" i="6"/>
  <c r="G1208" i="6"/>
  <c r="F1208" i="6"/>
  <c r="G1207" i="6"/>
  <c r="F1207" i="6"/>
  <c r="G1206" i="6"/>
  <c r="F1206" i="6"/>
  <c r="G1205" i="6"/>
  <c r="F1205" i="6"/>
  <c r="G1204" i="6"/>
  <c r="F1204" i="6"/>
  <c r="G1203" i="6"/>
  <c r="F1203" i="6"/>
  <c r="G1202" i="6"/>
  <c r="F1202" i="6"/>
  <c r="G1153" i="6"/>
  <c r="F1153" i="6"/>
  <c r="G1152" i="6"/>
  <c r="F1152" i="6"/>
  <c r="G1151" i="6"/>
  <c r="F1151" i="6"/>
  <c r="G1150" i="6"/>
  <c r="F1150" i="6"/>
  <c r="G1149" i="6"/>
  <c r="F1149" i="6"/>
  <c r="G1148" i="6"/>
  <c r="F1148" i="6"/>
  <c r="G1147" i="6"/>
  <c r="F1147" i="6"/>
  <c r="G1146" i="6"/>
  <c r="F1146" i="6"/>
  <c r="G1097" i="6"/>
  <c r="F1097" i="6"/>
  <c r="G1096" i="6"/>
  <c r="F1096" i="6"/>
  <c r="G1095" i="6"/>
  <c r="F1095" i="6"/>
  <c r="G1094" i="6"/>
  <c r="F1094" i="6"/>
  <c r="G1093" i="6"/>
  <c r="F1093" i="6"/>
  <c r="G1092" i="6"/>
  <c r="F1092" i="6"/>
  <c r="G1091" i="6"/>
  <c r="F1091" i="6"/>
  <c r="G1090" i="6"/>
  <c r="F1090" i="6"/>
  <c r="G1041" i="6"/>
  <c r="F1041" i="6"/>
  <c r="G1040" i="6"/>
  <c r="F1040" i="6"/>
  <c r="G1039" i="6"/>
  <c r="F1039" i="6"/>
  <c r="G1038" i="6"/>
  <c r="F1038" i="6"/>
  <c r="G1037" i="6"/>
  <c r="F1037" i="6"/>
  <c r="G1036" i="6"/>
  <c r="F1036" i="6"/>
  <c r="G1035" i="6"/>
  <c r="F1035" i="6"/>
  <c r="G1034" i="6"/>
  <c r="F1034" i="6"/>
  <c r="G985" i="6"/>
  <c r="F985" i="6"/>
  <c r="G984" i="6"/>
  <c r="F984" i="6"/>
  <c r="G983" i="6"/>
  <c r="F983" i="6"/>
  <c r="G982" i="6"/>
  <c r="F982" i="6"/>
  <c r="G981" i="6"/>
  <c r="F981" i="6"/>
  <c r="G980" i="6"/>
  <c r="F980" i="6"/>
  <c r="G979" i="6"/>
  <c r="F979" i="6"/>
  <c r="G978" i="6"/>
  <c r="F978" i="6"/>
  <c r="G929" i="6"/>
  <c r="F929" i="6"/>
  <c r="G928" i="6"/>
  <c r="F928" i="6"/>
  <c r="G927" i="6"/>
  <c r="F927" i="6"/>
  <c r="G926" i="6"/>
  <c r="F926" i="6"/>
  <c r="G925" i="6"/>
  <c r="F925" i="6"/>
  <c r="G924" i="6"/>
  <c r="F924" i="6"/>
  <c r="G923" i="6"/>
  <c r="F923" i="6"/>
  <c r="G922" i="6"/>
  <c r="F922" i="6"/>
  <c r="G873" i="6"/>
  <c r="F873" i="6"/>
  <c r="G872" i="6"/>
  <c r="F872" i="6"/>
  <c r="G871" i="6"/>
  <c r="F871" i="6"/>
  <c r="G870" i="6"/>
  <c r="F870" i="6"/>
  <c r="G869" i="6"/>
  <c r="F869" i="6"/>
  <c r="G868" i="6"/>
  <c r="F868" i="6"/>
  <c r="G867" i="6"/>
  <c r="F867" i="6"/>
  <c r="G866" i="6"/>
  <c r="F866" i="6"/>
  <c r="G817" i="6"/>
  <c r="F817" i="6"/>
  <c r="G816" i="6"/>
  <c r="F816" i="6"/>
  <c r="G815" i="6"/>
  <c r="F815" i="6"/>
  <c r="G814" i="6"/>
  <c r="F814" i="6"/>
  <c r="G813" i="6"/>
  <c r="F813" i="6"/>
  <c r="G812" i="6"/>
  <c r="F812" i="6"/>
  <c r="G811" i="6"/>
  <c r="F811" i="6"/>
  <c r="G810" i="6"/>
  <c r="F810" i="6"/>
  <c r="G761" i="6"/>
  <c r="F761" i="6"/>
  <c r="G760" i="6"/>
  <c r="F760" i="6"/>
  <c r="G759" i="6"/>
  <c r="F759" i="6"/>
  <c r="G758" i="6"/>
  <c r="F758" i="6"/>
  <c r="G757" i="6"/>
  <c r="F757" i="6"/>
  <c r="G756" i="6"/>
  <c r="F756" i="6"/>
  <c r="G755" i="6"/>
  <c r="F755" i="6"/>
  <c r="G754" i="6"/>
  <c r="F754" i="6"/>
  <c r="G705" i="6"/>
  <c r="F705" i="6"/>
  <c r="G704" i="6"/>
  <c r="F704" i="6"/>
  <c r="G703" i="6"/>
  <c r="F703" i="6"/>
  <c r="G702" i="6"/>
  <c r="F702" i="6"/>
  <c r="G701" i="6"/>
  <c r="F701" i="6"/>
  <c r="G700" i="6"/>
  <c r="F700" i="6"/>
  <c r="G699" i="6"/>
  <c r="F699" i="6"/>
  <c r="G698" i="6"/>
  <c r="F698" i="6"/>
  <c r="G649" i="6"/>
  <c r="F649" i="6"/>
  <c r="G648" i="6"/>
  <c r="F648" i="6"/>
  <c r="G647" i="6"/>
  <c r="F647" i="6"/>
  <c r="G646" i="6"/>
  <c r="F646" i="6"/>
  <c r="G645" i="6"/>
  <c r="F645" i="6"/>
  <c r="G644" i="6"/>
  <c r="F644" i="6"/>
  <c r="G643" i="6"/>
  <c r="F643" i="6"/>
  <c r="G642" i="6"/>
  <c r="F642" i="6"/>
  <c r="G593" i="6"/>
  <c r="F593" i="6"/>
  <c r="G592" i="6"/>
  <c r="F592" i="6"/>
  <c r="G591" i="6"/>
  <c r="F591" i="6"/>
  <c r="G590" i="6"/>
  <c r="F590" i="6"/>
  <c r="G589" i="6"/>
  <c r="F589" i="6"/>
  <c r="G588" i="6"/>
  <c r="F588" i="6"/>
  <c r="G587" i="6"/>
  <c r="F587" i="6"/>
  <c r="G586" i="6"/>
  <c r="F586" i="6"/>
  <c r="G537" i="6"/>
  <c r="F537" i="6"/>
  <c r="G536" i="6"/>
  <c r="F536" i="6"/>
  <c r="G535" i="6"/>
  <c r="F535" i="6"/>
  <c r="G534" i="6"/>
  <c r="F534" i="6"/>
  <c r="G533" i="6"/>
  <c r="F533" i="6"/>
  <c r="G532" i="6"/>
  <c r="F532" i="6"/>
  <c r="G531" i="6"/>
  <c r="F531" i="6"/>
  <c r="G530" i="6"/>
  <c r="F530" i="6"/>
  <c r="G481" i="6"/>
  <c r="F481" i="6"/>
  <c r="G480" i="6"/>
  <c r="F480" i="6"/>
  <c r="G479" i="6"/>
  <c r="F479" i="6"/>
  <c r="G478" i="6"/>
  <c r="F478" i="6"/>
  <c r="G477" i="6"/>
  <c r="F477" i="6"/>
  <c r="G476" i="6"/>
  <c r="F476" i="6"/>
  <c r="G475" i="6"/>
  <c r="F475" i="6"/>
  <c r="G474" i="6"/>
  <c r="F474" i="6"/>
  <c r="G425" i="6"/>
  <c r="F425" i="6"/>
  <c r="G424" i="6"/>
  <c r="F424" i="6"/>
  <c r="G423" i="6"/>
  <c r="F423" i="6"/>
  <c r="G422" i="6"/>
  <c r="F422" i="6"/>
  <c r="G421" i="6"/>
  <c r="F421" i="6"/>
  <c r="G420" i="6"/>
  <c r="F420" i="6"/>
  <c r="G419" i="6"/>
  <c r="F419" i="6"/>
  <c r="G418" i="6"/>
  <c r="F418" i="6"/>
  <c r="G369" i="6"/>
  <c r="F369" i="6"/>
  <c r="G368" i="6"/>
  <c r="F368" i="6"/>
  <c r="G367" i="6"/>
  <c r="F367" i="6"/>
  <c r="G366" i="6"/>
  <c r="F366" i="6"/>
  <c r="G365" i="6"/>
  <c r="F365" i="6"/>
  <c r="G364" i="6"/>
  <c r="F364" i="6"/>
  <c r="G363" i="6"/>
  <c r="F363" i="6"/>
  <c r="G362" i="6"/>
  <c r="F362" i="6"/>
  <c r="G313" i="6"/>
  <c r="F313" i="6"/>
  <c r="G312" i="6"/>
  <c r="F312" i="6"/>
  <c r="G311" i="6"/>
  <c r="F311" i="6"/>
  <c r="G310" i="6"/>
  <c r="F310" i="6"/>
  <c r="G309" i="6"/>
  <c r="F309" i="6"/>
  <c r="G308" i="6"/>
  <c r="F308" i="6"/>
  <c r="G307" i="6"/>
  <c r="F307" i="6"/>
  <c r="G306" i="6"/>
  <c r="F306" i="6"/>
  <c r="G257" i="6"/>
  <c r="F257" i="6"/>
  <c r="G256" i="6"/>
  <c r="F256" i="6"/>
  <c r="G255" i="6"/>
  <c r="F255" i="6"/>
  <c r="G254" i="6"/>
  <c r="F254" i="6"/>
  <c r="G253" i="6"/>
  <c r="F253" i="6"/>
  <c r="G252" i="6"/>
  <c r="F252" i="6"/>
  <c r="G251" i="6"/>
  <c r="F251" i="6"/>
  <c r="G250" i="6"/>
  <c r="F250" i="6"/>
  <c r="G201" i="6"/>
  <c r="F201" i="6"/>
  <c r="G200" i="6"/>
  <c r="F200" i="6"/>
  <c r="G199" i="6"/>
  <c r="F199" i="6"/>
  <c r="G198" i="6"/>
  <c r="F198" i="6"/>
  <c r="G197" i="6"/>
  <c r="F197" i="6"/>
  <c r="G196" i="6"/>
  <c r="F196" i="6"/>
  <c r="G195" i="6"/>
  <c r="F195" i="6"/>
  <c r="G194" i="6"/>
  <c r="F194" i="6"/>
  <c r="G145" i="6"/>
  <c r="F145" i="6"/>
  <c r="G144" i="6"/>
  <c r="F144" i="6"/>
  <c r="G143" i="6"/>
  <c r="F143" i="6"/>
  <c r="G142" i="6"/>
  <c r="F142" i="6"/>
  <c r="G141" i="6"/>
  <c r="F141" i="6"/>
  <c r="G140" i="6"/>
  <c r="F140" i="6"/>
  <c r="G139" i="6"/>
  <c r="F139" i="6"/>
  <c r="G138" i="6"/>
  <c r="F138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1649" i="6"/>
  <c r="F1649" i="6"/>
  <c r="G1648" i="6"/>
  <c r="F1648" i="6"/>
  <c r="G1647" i="6"/>
  <c r="F1647" i="6"/>
  <c r="G1646" i="6"/>
  <c r="F1646" i="6"/>
  <c r="G1645" i="6"/>
  <c r="F1645" i="6"/>
  <c r="G1644" i="6"/>
  <c r="F1644" i="6"/>
  <c r="G1643" i="6"/>
  <c r="F1643" i="6"/>
  <c r="G1642" i="6"/>
  <c r="F1642" i="6"/>
  <c r="G1593" i="6"/>
  <c r="F1593" i="6"/>
  <c r="G1592" i="6"/>
  <c r="F1592" i="6"/>
  <c r="G1591" i="6"/>
  <c r="F1591" i="6"/>
  <c r="G1590" i="6"/>
  <c r="F1590" i="6"/>
  <c r="G1589" i="6"/>
  <c r="F1589" i="6"/>
  <c r="G1588" i="6"/>
  <c r="F1588" i="6"/>
  <c r="G1587" i="6"/>
  <c r="F1587" i="6"/>
  <c r="G1586" i="6"/>
  <c r="F1586" i="6"/>
  <c r="G1537" i="6"/>
  <c r="F1537" i="6"/>
  <c r="G1536" i="6"/>
  <c r="F1536" i="6"/>
  <c r="G1535" i="6"/>
  <c r="F1535" i="6"/>
  <c r="G1534" i="6"/>
  <c r="F1534" i="6"/>
  <c r="G1533" i="6"/>
  <c r="F1533" i="6"/>
  <c r="G1532" i="6"/>
  <c r="F1532" i="6"/>
  <c r="G1531" i="6"/>
  <c r="F1531" i="6"/>
  <c r="G1530" i="6"/>
  <c r="F1530" i="6"/>
  <c r="G1481" i="6"/>
  <c r="F1481" i="6"/>
  <c r="G1480" i="6"/>
  <c r="F1480" i="6"/>
  <c r="G1479" i="6"/>
  <c r="F1479" i="6"/>
  <c r="G1478" i="6"/>
  <c r="F1478" i="6"/>
  <c r="G1477" i="6"/>
  <c r="F1477" i="6"/>
  <c r="G1476" i="6"/>
  <c r="F1476" i="6"/>
  <c r="G1475" i="6"/>
  <c r="F1475" i="6"/>
  <c r="G1474" i="6"/>
  <c r="F1474" i="6"/>
  <c r="G1425" i="6"/>
  <c r="F1425" i="6"/>
  <c r="G1424" i="6"/>
  <c r="F1424" i="6"/>
  <c r="G1423" i="6"/>
  <c r="F1423" i="6"/>
  <c r="G1422" i="6"/>
  <c r="F1422" i="6"/>
  <c r="G1421" i="6"/>
  <c r="F1421" i="6"/>
  <c r="G1420" i="6"/>
  <c r="F1420" i="6"/>
  <c r="G1419" i="6"/>
  <c r="F1419" i="6"/>
  <c r="G1418" i="6"/>
  <c r="F1418" i="6"/>
  <c r="G1369" i="6"/>
  <c r="F1369" i="6"/>
  <c r="G1368" i="6"/>
  <c r="F1368" i="6"/>
  <c r="G1367" i="6"/>
  <c r="F1367" i="6"/>
  <c r="G1366" i="6"/>
  <c r="F1366" i="6"/>
  <c r="G1365" i="6"/>
  <c r="F1365" i="6"/>
  <c r="G1364" i="6"/>
  <c r="F1364" i="6"/>
  <c r="G1363" i="6"/>
  <c r="F1363" i="6"/>
  <c r="G1362" i="6"/>
  <c r="F1362" i="6"/>
  <c r="G1313" i="6"/>
  <c r="F1313" i="6"/>
  <c r="G1312" i="6"/>
  <c r="F1312" i="6"/>
  <c r="G1311" i="6"/>
  <c r="F1311" i="6"/>
  <c r="G1310" i="6"/>
  <c r="F1310" i="6"/>
  <c r="G1309" i="6"/>
  <c r="F1309" i="6"/>
  <c r="G1308" i="6"/>
  <c r="F1308" i="6"/>
  <c r="G1307" i="6"/>
  <c r="F1307" i="6"/>
  <c r="G1306" i="6"/>
  <c r="F1306" i="6"/>
  <c r="G1257" i="6"/>
  <c r="F1257" i="6"/>
  <c r="G1256" i="6"/>
  <c r="F1256" i="6"/>
  <c r="G1255" i="6"/>
  <c r="F1255" i="6"/>
  <c r="G1254" i="6"/>
  <c r="F1254" i="6"/>
  <c r="G1253" i="6"/>
  <c r="F1253" i="6"/>
  <c r="G1252" i="6"/>
  <c r="F1252" i="6"/>
  <c r="G1251" i="6"/>
  <c r="F1251" i="6"/>
  <c r="G1250" i="6"/>
  <c r="F1250" i="6"/>
  <c r="G1201" i="6"/>
  <c r="F1201" i="6"/>
  <c r="G1200" i="6"/>
  <c r="F1200" i="6"/>
  <c r="G1199" i="6"/>
  <c r="F1199" i="6"/>
  <c r="G1198" i="6"/>
  <c r="F1198" i="6"/>
  <c r="G1197" i="6"/>
  <c r="F1197" i="6"/>
  <c r="G1196" i="6"/>
  <c r="F1196" i="6"/>
  <c r="G1195" i="6"/>
  <c r="F1195" i="6"/>
  <c r="G1194" i="6"/>
  <c r="F1194" i="6"/>
  <c r="G1145" i="6"/>
  <c r="F1145" i="6"/>
  <c r="G1144" i="6"/>
  <c r="F1144" i="6"/>
  <c r="G1143" i="6"/>
  <c r="F1143" i="6"/>
  <c r="G1142" i="6"/>
  <c r="F1142" i="6"/>
  <c r="G1141" i="6"/>
  <c r="F1141" i="6"/>
  <c r="G1140" i="6"/>
  <c r="F1140" i="6"/>
  <c r="G1139" i="6"/>
  <c r="F1139" i="6"/>
  <c r="G1138" i="6"/>
  <c r="F1138" i="6"/>
  <c r="G1089" i="6"/>
  <c r="F1089" i="6"/>
  <c r="G1088" i="6"/>
  <c r="F1088" i="6"/>
  <c r="G1087" i="6"/>
  <c r="F1087" i="6"/>
  <c r="G1086" i="6"/>
  <c r="F1086" i="6"/>
  <c r="G1085" i="6"/>
  <c r="F1085" i="6"/>
  <c r="G1084" i="6"/>
  <c r="F1084" i="6"/>
  <c r="G1083" i="6"/>
  <c r="F1083" i="6"/>
  <c r="G1082" i="6"/>
  <c r="F1082" i="6"/>
  <c r="G1033" i="6"/>
  <c r="F1033" i="6"/>
  <c r="G1032" i="6"/>
  <c r="F1032" i="6"/>
  <c r="G1031" i="6"/>
  <c r="F1031" i="6"/>
  <c r="G1030" i="6"/>
  <c r="F1030" i="6"/>
  <c r="G1029" i="6"/>
  <c r="F1029" i="6"/>
  <c r="G1028" i="6"/>
  <c r="F1028" i="6"/>
  <c r="G1027" i="6"/>
  <c r="F1027" i="6"/>
  <c r="G1026" i="6"/>
  <c r="F1026" i="6"/>
  <c r="G977" i="6"/>
  <c r="F977" i="6"/>
  <c r="G976" i="6"/>
  <c r="F976" i="6"/>
  <c r="G975" i="6"/>
  <c r="F975" i="6"/>
  <c r="G974" i="6"/>
  <c r="F974" i="6"/>
  <c r="G973" i="6"/>
  <c r="F973" i="6"/>
  <c r="G972" i="6"/>
  <c r="F972" i="6"/>
  <c r="G971" i="6"/>
  <c r="F971" i="6"/>
  <c r="G970" i="6"/>
  <c r="F970" i="6"/>
  <c r="G921" i="6"/>
  <c r="F921" i="6"/>
  <c r="G920" i="6"/>
  <c r="F920" i="6"/>
  <c r="G919" i="6"/>
  <c r="F919" i="6"/>
  <c r="G918" i="6"/>
  <c r="F918" i="6"/>
  <c r="G917" i="6"/>
  <c r="F917" i="6"/>
  <c r="G916" i="6"/>
  <c r="F916" i="6"/>
  <c r="G915" i="6"/>
  <c r="F915" i="6"/>
  <c r="G914" i="6"/>
  <c r="F914" i="6"/>
  <c r="G865" i="6"/>
  <c r="F865" i="6"/>
  <c r="G864" i="6"/>
  <c r="F864" i="6"/>
  <c r="G863" i="6"/>
  <c r="F863" i="6"/>
  <c r="G862" i="6"/>
  <c r="F862" i="6"/>
  <c r="G861" i="6"/>
  <c r="F861" i="6"/>
  <c r="G860" i="6"/>
  <c r="F860" i="6"/>
  <c r="G859" i="6"/>
  <c r="F859" i="6"/>
  <c r="G858" i="6"/>
  <c r="F858" i="6"/>
  <c r="G809" i="6"/>
  <c r="F809" i="6"/>
  <c r="G808" i="6"/>
  <c r="F808" i="6"/>
  <c r="G807" i="6"/>
  <c r="F807" i="6"/>
  <c r="G806" i="6"/>
  <c r="F806" i="6"/>
  <c r="G805" i="6"/>
  <c r="F805" i="6"/>
  <c r="G804" i="6"/>
  <c r="F804" i="6"/>
  <c r="G803" i="6"/>
  <c r="F803" i="6"/>
  <c r="G802" i="6"/>
  <c r="F802" i="6"/>
  <c r="G753" i="6"/>
  <c r="F753" i="6"/>
  <c r="G752" i="6"/>
  <c r="F752" i="6"/>
  <c r="G751" i="6"/>
  <c r="F751" i="6"/>
  <c r="G750" i="6"/>
  <c r="F750" i="6"/>
  <c r="G749" i="6"/>
  <c r="F749" i="6"/>
  <c r="G748" i="6"/>
  <c r="F748" i="6"/>
  <c r="G747" i="6"/>
  <c r="F747" i="6"/>
  <c r="G746" i="6"/>
  <c r="F746" i="6"/>
  <c r="G697" i="6"/>
  <c r="F697" i="6"/>
  <c r="G696" i="6"/>
  <c r="F696" i="6"/>
  <c r="G695" i="6"/>
  <c r="F695" i="6"/>
  <c r="G694" i="6"/>
  <c r="F694" i="6"/>
  <c r="G693" i="6"/>
  <c r="F693" i="6"/>
  <c r="G692" i="6"/>
  <c r="F692" i="6"/>
  <c r="G691" i="6"/>
  <c r="F691" i="6"/>
  <c r="G690" i="6"/>
  <c r="F690" i="6"/>
  <c r="G641" i="6"/>
  <c r="F641" i="6"/>
  <c r="G640" i="6"/>
  <c r="F640" i="6"/>
  <c r="G639" i="6"/>
  <c r="F639" i="6"/>
  <c r="G638" i="6"/>
  <c r="F638" i="6"/>
  <c r="G637" i="6"/>
  <c r="F637" i="6"/>
  <c r="G636" i="6"/>
  <c r="F636" i="6"/>
  <c r="G635" i="6"/>
  <c r="F635" i="6"/>
  <c r="G634" i="6"/>
  <c r="F634" i="6"/>
  <c r="G585" i="6"/>
  <c r="F585" i="6"/>
  <c r="G584" i="6"/>
  <c r="F584" i="6"/>
  <c r="G583" i="6"/>
  <c r="F583" i="6"/>
  <c r="G582" i="6"/>
  <c r="F582" i="6"/>
  <c r="G581" i="6"/>
  <c r="F581" i="6"/>
  <c r="G580" i="6"/>
  <c r="F580" i="6"/>
  <c r="G579" i="6"/>
  <c r="F579" i="6"/>
  <c r="G578" i="6"/>
  <c r="F578" i="6"/>
  <c r="G529" i="6"/>
  <c r="F529" i="6"/>
  <c r="G528" i="6"/>
  <c r="F528" i="6"/>
  <c r="G527" i="6"/>
  <c r="F527" i="6"/>
  <c r="G526" i="6"/>
  <c r="F526" i="6"/>
  <c r="G525" i="6"/>
  <c r="F525" i="6"/>
  <c r="G524" i="6"/>
  <c r="F524" i="6"/>
  <c r="G523" i="6"/>
  <c r="F523" i="6"/>
  <c r="G522" i="6"/>
  <c r="F522" i="6"/>
  <c r="G473" i="6"/>
  <c r="F473" i="6"/>
  <c r="G472" i="6"/>
  <c r="F472" i="6"/>
  <c r="G471" i="6"/>
  <c r="F471" i="6"/>
  <c r="G470" i="6"/>
  <c r="F470" i="6"/>
  <c r="G469" i="6"/>
  <c r="F469" i="6"/>
  <c r="G468" i="6"/>
  <c r="F468" i="6"/>
  <c r="G467" i="6"/>
  <c r="F467" i="6"/>
  <c r="G466" i="6"/>
  <c r="F466" i="6"/>
  <c r="G417" i="6"/>
  <c r="F417" i="6"/>
  <c r="G416" i="6"/>
  <c r="F416" i="6"/>
  <c r="G415" i="6"/>
  <c r="F415" i="6"/>
  <c r="G414" i="6"/>
  <c r="F414" i="6"/>
  <c r="G413" i="6"/>
  <c r="F413" i="6"/>
  <c r="G412" i="6"/>
  <c r="F412" i="6"/>
  <c r="G411" i="6"/>
  <c r="F411" i="6"/>
  <c r="G410" i="6"/>
  <c r="F410" i="6"/>
  <c r="G361" i="6"/>
  <c r="F361" i="6"/>
  <c r="G360" i="6"/>
  <c r="F360" i="6"/>
  <c r="G359" i="6"/>
  <c r="F359" i="6"/>
  <c r="G358" i="6"/>
  <c r="F358" i="6"/>
  <c r="G357" i="6"/>
  <c r="F357" i="6"/>
  <c r="G356" i="6"/>
  <c r="F356" i="6"/>
  <c r="G355" i="6"/>
  <c r="F355" i="6"/>
  <c r="G354" i="6"/>
  <c r="F354" i="6"/>
  <c r="G305" i="6"/>
  <c r="F305" i="6"/>
  <c r="G304" i="6"/>
  <c r="F304" i="6"/>
  <c r="G303" i="6"/>
  <c r="F303" i="6"/>
  <c r="G302" i="6"/>
  <c r="F302" i="6"/>
  <c r="G301" i="6"/>
  <c r="F301" i="6"/>
  <c r="G300" i="6"/>
  <c r="F300" i="6"/>
  <c r="G299" i="6"/>
  <c r="F299" i="6"/>
  <c r="G298" i="6"/>
  <c r="F298" i="6"/>
  <c r="G249" i="6"/>
  <c r="F249" i="6"/>
  <c r="G248" i="6"/>
  <c r="F248" i="6"/>
  <c r="G247" i="6"/>
  <c r="F247" i="6"/>
  <c r="G246" i="6"/>
  <c r="F246" i="6"/>
  <c r="G245" i="6"/>
  <c r="F245" i="6"/>
  <c r="G244" i="6"/>
  <c r="F244" i="6"/>
  <c r="G243" i="6"/>
  <c r="F243" i="6"/>
  <c r="G242" i="6"/>
  <c r="F242" i="6"/>
  <c r="G193" i="6"/>
  <c r="F193" i="6"/>
  <c r="G192" i="6"/>
  <c r="F192" i="6"/>
  <c r="G191" i="6"/>
  <c r="F191" i="6"/>
  <c r="G190" i="6"/>
  <c r="F190" i="6"/>
  <c r="G189" i="6"/>
  <c r="F189" i="6"/>
  <c r="G188" i="6"/>
  <c r="F188" i="6"/>
  <c r="G187" i="6"/>
  <c r="F187" i="6"/>
  <c r="G186" i="6"/>
  <c r="F186" i="6"/>
  <c r="G137" i="6"/>
  <c r="F137" i="6"/>
  <c r="G136" i="6"/>
  <c r="F136" i="6"/>
  <c r="G135" i="6"/>
  <c r="F135" i="6"/>
  <c r="G134" i="6"/>
  <c r="F134" i="6"/>
  <c r="G133" i="6"/>
  <c r="F133" i="6"/>
  <c r="G132" i="6"/>
  <c r="F132" i="6"/>
  <c r="G131" i="6"/>
  <c r="F131" i="6"/>
  <c r="G130" i="6"/>
  <c r="F130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641" i="6"/>
  <c r="F1641" i="6"/>
  <c r="G1640" i="6"/>
  <c r="F1640" i="6"/>
  <c r="G1639" i="6"/>
  <c r="F1639" i="6"/>
  <c r="G1638" i="6"/>
  <c r="F1638" i="6"/>
  <c r="G1637" i="6"/>
  <c r="F1637" i="6"/>
  <c r="G1636" i="6"/>
  <c r="F1636" i="6"/>
  <c r="G1635" i="6"/>
  <c r="F1635" i="6"/>
  <c r="G1634" i="6"/>
  <c r="F1634" i="6"/>
  <c r="G1585" i="6"/>
  <c r="F1585" i="6"/>
  <c r="G1584" i="6"/>
  <c r="F1584" i="6"/>
  <c r="G1583" i="6"/>
  <c r="F1583" i="6"/>
  <c r="G1582" i="6"/>
  <c r="F1582" i="6"/>
  <c r="G1581" i="6"/>
  <c r="F1581" i="6"/>
  <c r="G1580" i="6"/>
  <c r="F1580" i="6"/>
  <c r="G1579" i="6"/>
  <c r="F1579" i="6"/>
  <c r="G1578" i="6"/>
  <c r="F1578" i="6"/>
  <c r="G1529" i="6"/>
  <c r="F1529" i="6"/>
  <c r="G1528" i="6"/>
  <c r="F1528" i="6"/>
  <c r="G1527" i="6"/>
  <c r="F1527" i="6"/>
  <c r="G1526" i="6"/>
  <c r="F1526" i="6"/>
  <c r="G1525" i="6"/>
  <c r="F1525" i="6"/>
  <c r="G1524" i="6"/>
  <c r="F1524" i="6"/>
  <c r="G1523" i="6"/>
  <c r="F1523" i="6"/>
  <c r="G1522" i="6"/>
  <c r="F1522" i="6"/>
  <c r="G1473" i="6"/>
  <c r="F1473" i="6"/>
  <c r="G1472" i="6"/>
  <c r="F1472" i="6"/>
  <c r="G1471" i="6"/>
  <c r="F1471" i="6"/>
  <c r="G1470" i="6"/>
  <c r="F1470" i="6"/>
  <c r="G1469" i="6"/>
  <c r="F1469" i="6"/>
  <c r="G1468" i="6"/>
  <c r="F1468" i="6"/>
  <c r="G1467" i="6"/>
  <c r="F1467" i="6"/>
  <c r="G1466" i="6"/>
  <c r="F1466" i="6"/>
  <c r="G1417" i="6"/>
  <c r="F1417" i="6"/>
  <c r="G1416" i="6"/>
  <c r="F1416" i="6"/>
  <c r="G1415" i="6"/>
  <c r="F1415" i="6"/>
  <c r="G1414" i="6"/>
  <c r="F1414" i="6"/>
  <c r="G1413" i="6"/>
  <c r="F1413" i="6"/>
  <c r="G1412" i="6"/>
  <c r="F1412" i="6"/>
  <c r="G1411" i="6"/>
  <c r="F1411" i="6"/>
  <c r="G1410" i="6"/>
  <c r="F1410" i="6"/>
  <c r="G1361" i="6"/>
  <c r="F1361" i="6"/>
  <c r="G1360" i="6"/>
  <c r="F1360" i="6"/>
  <c r="G1359" i="6"/>
  <c r="F1359" i="6"/>
  <c r="G1358" i="6"/>
  <c r="F1358" i="6"/>
  <c r="G1357" i="6"/>
  <c r="F1357" i="6"/>
  <c r="G1356" i="6"/>
  <c r="F1356" i="6"/>
  <c r="G1355" i="6"/>
  <c r="F1355" i="6"/>
  <c r="G1354" i="6"/>
  <c r="F1354" i="6"/>
  <c r="G1305" i="6"/>
  <c r="F1305" i="6"/>
  <c r="G1304" i="6"/>
  <c r="F1304" i="6"/>
  <c r="G1303" i="6"/>
  <c r="F1303" i="6"/>
  <c r="G1302" i="6"/>
  <c r="F1302" i="6"/>
  <c r="G1301" i="6"/>
  <c r="F1301" i="6"/>
  <c r="G1300" i="6"/>
  <c r="F1300" i="6"/>
  <c r="G1299" i="6"/>
  <c r="F1299" i="6"/>
  <c r="G1298" i="6"/>
  <c r="F1298" i="6"/>
  <c r="G1249" i="6"/>
  <c r="F1249" i="6"/>
  <c r="G1248" i="6"/>
  <c r="F1248" i="6"/>
  <c r="G1247" i="6"/>
  <c r="F1247" i="6"/>
  <c r="G1246" i="6"/>
  <c r="F1246" i="6"/>
  <c r="G1245" i="6"/>
  <c r="F1245" i="6"/>
  <c r="G1244" i="6"/>
  <c r="F1244" i="6"/>
  <c r="G1243" i="6"/>
  <c r="F1243" i="6"/>
  <c r="G1242" i="6"/>
  <c r="F1242" i="6"/>
  <c r="G1193" i="6"/>
  <c r="F1193" i="6"/>
  <c r="G1192" i="6"/>
  <c r="F1192" i="6"/>
  <c r="G1191" i="6"/>
  <c r="F1191" i="6"/>
  <c r="G1190" i="6"/>
  <c r="F1190" i="6"/>
  <c r="G1189" i="6"/>
  <c r="F1189" i="6"/>
  <c r="G1188" i="6"/>
  <c r="F1188" i="6"/>
  <c r="G1187" i="6"/>
  <c r="F1187" i="6"/>
  <c r="G1186" i="6"/>
  <c r="F1186" i="6"/>
  <c r="G1137" i="6"/>
  <c r="F1137" i="6"/>
  <c r="G1136" i="6"/>
  <c r="F1136" i="6"/>
  <c r="G1135" i="6"/>
  <c r="F1135" i="6"/>
  <c r="G1134" i="6"/>
  <c r="F1134" i="6"/>
  <c r="G1133" i="6"/>
  <c r="F1133" i="6"/>
  <c r="G1132" i="6"/>
  <c r="F1132" i="6"/>
  <c r="G1131" i="6"/>
  <c r="F1131" i="6"/>
  <c r="G1130" i="6"/>
  <c r="F1130" i="6"/>
  <c r="G1081" i="6"/>
  <c r="F1081" i="6"/>
  <c r="G1080" i="6"/>
  <c r="F1080" i="6"/>
  <c r="G1079" i="6"/>
  <c r="F1079" i="6"/>
  <c r="G1078" i="6"/>
  <c r="F1078" i="6"/>
  <c r="G1077" i="6"/>
  <c r="F1077" i="6"/>
  <c r="G1076" i="6"/>
  <c r="F1076" i="6"/>
  <c r="G1075" i="6"/>
  <c r="F1075" i="6"/>
  <c r="G1074" i="6"/>
  <c r="F1074" i="6"/>
  <c r="G1025" i="6"/>
  <c r="F1025" i="6"/>
  <c r="G1024" i="6"/>
  <c r="F1024" i="6"/>
  <c r="G1023" i="6"/>
  <c r="F1023" i="6"/>
  <c r="G1022" i="6"/>
  <c r="F1022" i="6"/>
  <c r="G1021" i="6"/>
  <c r="F1021" i="6"/>
  <c r="G1020" i="6"/>
  <c r="F1020" i="6"/>
  <c r="G1019" i="6"/>
  <c r="F1019" i="6"/>
  <c r="G1018" i="6"/>
  <c r="F1018" i="6"/>
  <c r="G969" i="6"/>
  <c r="F969" i="6"/>
  <c r="G968" i="6"/>
  <c r="F968" i="6"/>
  <c r="G967" i="6"/>
  <c r="F967" i="6"/>
  <c r="G966" i="6"/>
  <c r="F966" i="6"/>
  <c r="G965" i="6"/>
  <c r="F965" i="6"/>
  <c r="G964" i="6"/>
  <c r="F964" i="6"/>
  <c r="G963" i="6"/>
  <c r="F963" i="6"/>
  <c r="G962" i="6"/>
  <c r="F962" i="6"/>
  <c r="G913" i="6"/>
  <c r="F913" i="6"/>
  <c r="G912" i="6"/>
  <c r="F912" i="6"/>
  <c r="G911" i="6"/>
  <c r="F911" i="6"/>
  <c r="G910" i="6"/>
  <c r="F910" i="6"/>
  <c r="G909" i="6"/>
  <c r="F909" i="6"/>
  <c r="G908" i="6"/>
  <c r="F908" i="6"/>
  <c r="G907" i="6"/>
  <c r="F907" i="6"/>
  <c r="G906" i="6"/>
  <c r="F906" i="6"/>
  <c r="G857" i="6"/>
  <c r="F857" i="6"/>
  <c r="G856" i="6"/>
  <c r="F856" i="6"/>
  <c r="G855" i="6"/>
  <c r="F855" i="6"/>
  <c r="G854" i="6"/>
  <c r="F854" i="6"/>
  <c r="G853" i="6"/>
  <c r="F853" i="6"/>
  <c r="G852" i="6"/>
  <c r="F852" i="6"/>
  <c r="G851" i="6"/>
  <c r="F851" i="6"/>
  <c r="G850" i="6"/>
  <c r="F850" i="6"/>
  <c r="G801" i="6"/>
  <c r="F801" i="6"/>
  <c r="G800" i="6"/>
  <c r="F800" i="6"/>
  <c r="G799" i="6"/>
  <c r="F799" i="6"/>
  <c r="G798" i="6"/>
  <c r="F798" i="6"/>
  <c r="G797" i="6"/>
  <c r="F797" i="6"/>
  <c r="G796" i="6"/>
  <c r="F796" i="6"/>
  <c r="G795" i="6"/>
  <c r="F795" i="6"/>
  <c r="G794" i="6"/>
  <c r="F794" i="6"/>
  <c r="G745" i="6"/>
  <c r="F745" i="6"/>
  <c r="G744" i="6"/>
  <c r="F744" i="6"/>
  <c r="G743" i="6"/>
  <c r="F743" i="6"/>
  <c r="G742" i="6"/>
  <c r="F742" i="6"/>
  <c r="G741" i="6"/>
  <c r="F741" i="6"/>
  <c r="G740" i="6"/>
  <c r="F740" i="6"/>
  <c r="G739" i="6"/>
  <c r="F739" i="6"/>
  <c r="G738" i="6"/>
  <c r="F738" i="6"/>
  <c r="G689" i="6"/>
  <c r="F689" i="6"/>
  <c r="G688" i="6"/>
  <c r="F688" i="6"/>
  <c r="G687" i="6"/>
  <c r="F687" i="6"/>
  <c r="G686" i="6"/>
  <c r="F686" i="6"/>
  <c r="G685" i="6"/>
  <c r="F685" i="6"/>
  <c r="G684" i="6"/>
  <c r="F684" i="6"/>
  <c r="G683" i="6"/>
  <c r="F683" i="6"/>
  <c r="G682" i="6"/>
  <c r="F682" i="6"/>
  <c r="G633" i="6"/>
  <c r="F633" i="6"/>
  <c r="G632" i="6"/>
  <c r="F632" i="6"/>
  <c r="G631" i="6"/>
  <c r="F631" i="6"/>
  <c r="G630" i="6"/>
  <c r="F630" i="6"/>
  <c r="G629" i="6"/>
  <c r="F629" i="6"/>
  <c r="G628" i="6"/>
  <c r="F628" i="6"/>
  <c r="G627" i="6"/>
  <c r="F627" i="6"/>
  <c r="G626" i="6"/>
  <c r="F626" i="6"/>
  <c r="G577" i="6"/>
  <c r="F577" i="6"/>
  <c r="G576" i="6"/>
  <c r="F576" i="6"/>
  <c r="G575" i="6"/>
  <c r="F575" i="6"/>
  <c r="G574" i="6"/>
  <c r="F574" i="6"/>
  <c r="G573" i="6"/>
  <c r="F573" i="6"/>
  <c r="G572" i="6"/>
  <c r="F572" i="6"/>
  <c r="G571" i="6"/>
  <c r="F571" i="6"/>
  <c r="G570" i="6"/>
  <c r="F570" i="6"/>
  <c r="G521" i="6"/>
  <c r="F521" i="6"/>
  <c r="G520" i="6"/>
  <c r="F520" i="6"/>
  <c r="G519" i="6"/>
  <c r="F519" i="6"/>
  <c r="G518" i="6"/>
  <c r="F518" i="6"/>
  <c r="G517" i="6"/>
  <c r="F517" i="6"/>
  <c r="G516" i="6"/>
  <c r="F516" i="6"/>
  <c r="G515" i="6"/>
  <c r="F515" i="6"/>
  <c r="G514" i="6"/>
  <c r="F514" i="6"/>
  <c r="G465" i="6"/>
  <c r="F465" i="6"/>
  <c r="G464" i="6"/>
  <c r="F464" i="6"/>
  <c r="G463" i="6"/>
  <c r="F463" i="6"/>
  <c r="G462" i="6"/>
  <c r="F462" i="6"/>
  <c r="G461" i="6"/>
  <c r="F461" i="6"/>
  <c r="G460" i="6"/>
  <c r="F460" i="6"/>
  <c r="G459" i="6"/>
  <c r="F459" i="6"/>
  <c r="G458" i="6"/>
  <c r="F458" i="6"/>
  <c r="G409" i="6"/>
  <c r="F409" i="6"/>
  <c r="G408" i="6"/>
  <c r="F408" i="6"/>
  <c r="G407" i="6"/>
  <c r="F407" i="6"/>
  <c r="G406" i="6"/>
  <c r="F406" i="6"/>
  <c r="G405" i="6"/>
  <c r="F405" i="6"/>
  <c r="G404" i="6"/>
  <c r="F404" i="6"/>
  <c r="G403" i="6"/>
  <c r="F403" i="6"/>
  <c r="G402" i="6"/>
  <c r="F402" i="6"/>
  <c r="G353" i="6"/>
  <c r="F353" i="6"/>
  <c r="G352" i="6"/>
  <c r="F352" i="6"/>
  <c r="G351" i="6"/>
  <c r="F351" i="6"/>
  <c r="G350" i="6"/>
  <c r="F350" i="6"/>
  <c r="G349" i="6"/>
  <c r="F349" i="6"/>
  <c r="G348" i="6"/>
  <c r="F348" i="6"/>
  <c r="G347" i="6"/>
  <c r="F347" i="6"/>
  <c r="G346" i="6"/>
  <c r="F346" i="6"/>
  <c r="G297" i="6"/>
  <c r="F297" i="6"/>
  <c r="G296" i="6"/>
  <c r="F296" i="6"/>
  <c r="G295" i="6"/>
  <c r="F295" i="6"/>
  <c r="G294" i="6"/>
  <c r="F294" i="6"/>
  <c r="G293" i="6"/>
  <c r="F293" i="6"/>
  <c r="G292" i="6"/>
  <c r="F292" i="6"/>
  <c r="G291" i="6"/>
  <c r="F291" i="6"/>
  <c r="G290" i="6"/>
  <c r="F290" i="6"/>
  <c r="G241" i="6"/>
  <c r="F241" i="6"/>
  <c r="G240" i="6"/>
  <c r="F240" i="6"/>
  <c r="G239" i="6"/>
  <c r="F239" i="6"/>
  <c r="G238" i="6"/>
  <c r="F238" i="6"/>
  <c r="G237" i="6"/>
  <c r="F237" i="6"/>
  <c r="G236" i="6"/>
  <c r="F236" i="6"/>
  <c r="G235" i="6"/>
  <c r="F235" i="6"/>
  <c r="G234" i="6"/>
  <c r="F234" i="6"/>
  <c r="G185" i="6"/>
  <c r="F185" i="6"/>
  <c r="G184" i="6"/>
  <c r="F184" i="6"/>
  <c r="G183" i="6"/>
  <c r="F183" i="6"/>
  <c r="G182" i="6"/>
  <c r="F182" i="6"/>
  <c r="G181" i="6"/>
  <c r="F181" i="6"/>
  <c r="G180" i="6"/>
  <c r="F180" i="6"/>
  <c r="G179" i="6"/>
  <c r="F179" i="6"/>
  <c r="G178" i="6"/>
  <c r="F178" i="6"/>
  <c r="G129" i="6"/>
  <c r="F129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1633" i="6"/>
  <c r="F1633" i="6"/>
  <c r="G1632" i="6"/>
  <c r="F1632" i="6"/>
  <c r="G1631" i="6"/>
  <c r="F1631" i="6"/>
  <c r="G1630" i="6"/>
  <c r="F1630" i="6"/>
  <c r="G1629" i="6"/>
  <c r="F1629" i="6"/>
  <c r="G1628" i="6"/>
  <c r="F1628" i="6"/>
  <c r="G1627" i="6"/>
  <c r="F1627" i="6"/>
  <c r="G1626" i="6"/>
  <c r="F1626" i="6"/>
  <c r="G1577" i="6"/>
  <c r="F1577" i="6"/>
  <c r="G1576" i="6"/>
  <c r="F1576" i="6"/>
  <c r="G1575" i="6"/>
  <c r="F1575" i="6"/>
  <c r="G1574" i="6"/>
  <c r="F1574" i="6"/>
  <c r="G1573" i="6"/>
  <c r="F1573" i="6"/>
  <c r="G1572" i="6"/>
  <c r="F1572" i="6"/>
  <c r="G1571" i="6"/>
  <c r="F1571" i="6"/>
  <c r="G1570" i="6"/>
  <c r="F1570" i="6"/>
  <c r="G1521" i="6"/>
  <c r="F1521" i="6"/>
  <c r="G1520" i="6"/>
  <c r="F1520" i="6"/>
  <c r="G1519" i="6"/>
  <c r="F1519" i="6"/>
  <c r="G1518" i="6"/>
  <c r="F1518" i="6"/>
  <c r="G1517" i="6"/>
  <c r="F1517" i="6"/>
  <c r="G1516" i="6"/>
  <c r="F1516" i="6"/>
  <c r="G1515" i="6"/>
  <c r="F1515" i="6"/>
  <c r="G1514" i="6"/>
  <c r="F1514" i="6"/>
  <c r="G1465" i="6"/>
  <c r="F1465" i="6"/>
  <c r="G1464" i="6"/>
  <c r="F1464" i="6"/>
  <c r="G1463" i="6"/>
  <c r="F1463" i="6"/>
  <c r="G1462" i="6"/>
  <c r="F1462" i="6"/>
  <c r="G1461" i="6"/>
  <c r="F1461" i="6"/>
  <c r="G1460" i="6"/>
  <c r="F1460" i="6"/>
  <c r="G1459" i="6"/>
  <c r="F1459" i="6"/>
  <c r="G1458" i="6"/>
  <c r="F1458" i="6"/>
  <c r="G1409" i="6"/>
  <c r="F1409" i="6"/>
  <c r="G1408" i="6"/>
  <c r="F1408" i="6"/>
  <c r="G1407" i="6"/>
  <c r="F1407" i="6"/>
  <c r="G1406" i="6"/>
  <c r="F1406" i="6"/>
  <c r="G1405" i="6"/>
  <c r="F1405" i="6"/>
  <c r="G1404" i="6"/>
  <c r="F1404" i="6"/>
  <c r="G1403" i="6"/>
  <c r="F1403" i="6"/>
  <c r="G1402" i="6"/>
  <c r="F1402" i="6"/>
  <c r="G1353" i="6"/>
  <c r="F1353" i="6"/>
  <c r="G1352" i="6"/>
  <c r="F1352" i="6"/>
  <c r="G1351" i="6"/>
  <c r="F1351" i="6"/>
  <c r="G1350" i="6"/>
  <c r="F1350" i="6"/>
  <c r="G1349" i="6"/>
  <c r="F1349" i="6"/>
  <c r="G1348" i="6"/>
  <c r="F1348" i="6"/>
  <c r="G1347" i="6"/>
  <c r="F1347" i="6"/>
  <c r="G1346" i="6"/>
  <c r="F1346" i="6"/>
  <c r="G1297" i="6"/>
  <c r="F1297" i="6"/>
  <c r="G1296" i="6"/>
  <c r="F1296" i="6"/>
  <c r="G1295" i="6"/>
  <c r="F1295" i="6"/>
  <c r="G1294" i="6"/>
  <c r="F1294" i="6"/>
  <c r="G1293" i="6"/>
  <c r="F1293" i="6"/>
  <c r="G1292" i="6"/>
  <c r="F1292" i="6"/>
  <c r="G1291" i="6"/>
  <c r="F1291" i="6"/>
  <c r="G1290" i="6"/>
  <c r="F1290" i="6"/>
  <c r="G1241" i="6"/>
  <c r="F1241" i="6"/>
  <c r="G1240" i="6"/>
  <c r="F1240" i="6"/>
  <c r="G1239" i="6"/>
  <c r="F1239" i="6"/>
  <c r="G1238" i="6"/>
  <c r="F1238" i="6"/>
  <c r="G1237" i="6"/>
  <c r="F1237" i="6"/>
  <c r="G1236" i="6"/>
  <c r="F1236" i="6"/>
  <c r="G1235" i="6"/>
  <c r="F1235" i="6"/>
  <c r="G1234" i="6"/>
  <c r="F1234" i="6"/>
  <c r="G1185" i="6"/>
  <c r="F1185" i="6"/>
  <c r="G1184" i="6"/>
  <c r="F1184" i="6"/>
  <c r="G1183" i="6"/>
  <c r="F1183" i="6"/>
  <c r="G1182" i="6"/>
  <c r="F1182" i="6"/>
  <c r="G1181" i="6"/>
  <c r="F1181" i="6"/>
  <c r="G1180" i="6"/>
  <c r="F1180" i="6"/>
  <c r="G1179" i="6"/>
  <c r="F1179" i="6"/>
  <c r="G1178" i="6"/>
  <c r="F1178" i="6"/>
  <c r="G1129" i="6"/>
  <c r="F1129" i="6"/>
  <c r="G1128" i="6"/>
  <c r="F1128" i="6"/>
  <c r="G1127" i="6"/>
  <c r="F1127" i="6"/>
  <c r="G1126" i="6"/>
  <c r="F1126" i="6"/>
  <c r="G1125" i="6"/>
  <c r="F1125" i="6"/>
  <c r="G1124" i="6"/>
  <c r="F1124" i="6"/>
  <c r="G1123" i="6"/>
  <c r="F1123" i="6"/>
  <c r="G1122" i="6"/>
  <c r="F1122" i="6"/>
  <c r="G1073" i="6"/>
  <c r="F1073" i="6"/>
  <c r="G1072" i="6"/>
  <c r="F1072" i="6"/>
  <c r="G1071" i="6"/>
  <c r="F1071" i="6"/>
  <c r="G1070" i="6"/>
  <c r="F1070" i="6"/>
  <c r="G1069" i="6"/>
  <c r="F1069" i="6"/>
  <c r="G1068" i="6"/>
  <c r="F1068" i="6"/>
  <c r="G1067" i="6"/>
  <c r="F1067" i="6"/>
  <c r="G1066" i="6"/>
  <c r="F1066" i="6"/>
  <c r="G1017" i="6"/>
  <c r="F1017" i="6"/>
  <c r="G1016" i="6"/>
  <c r="F1016" i="6"/>
  <c r="G1015" i="6"/>
  <c r="F1015" i="6"/>
  <c r="G1014" i="6"/>
  <c r="F1014" i="6"/>
  <c r="G1013" i="6"/>
  <c r="F1013" i="6"/>
  <c r="G1012" i="6"/>
  <c r="F1012" i="6"/>
  <c r="G1011" i="6"/>
  <c r="F1011" i="6"/>
  <c r="G1010" i="6"/>
  <c r="F1010" i="6"/>
  <c r="G961" i="6"/>
  <c r="F961" i="6"/>
  <c r="G960" i="6"/>
  <c r="F960" i="6"/>
  <c r="G959" i="6"/>
  <c r="F959" i="6"/>
  <c r="G958" i="6"/>
  <c r="F958" i="6"/>
  <c r="G957" i="6"/>
  <c r="F957" i="6"/>
  <c r="G956" i="6"/>
  <c r="F956" i="6"/>
  <c r="G955" i="6"/>
  <c r="F955" i="6"/>
  <c r="G954" i="6"/>
  <c r="F954" i="6"/>
  <c r="G905" i="6"/>
  <c r="F905" i="6"/>
  <c r="G904" i="6"/>
  <c r="F904" i="6"/>
  <c r="G903" i="6"/>
  <c r="F903" i="6"/>
  <c r="G902" i="6"/>
  <c r="F902" i="6"/>
  <c r="G901" i="6"/>
  <c r="F901" i="6"/>
  <c r="G900" i="6"/>
  <c r="F900" i="6"/>
  <c r="G899" i="6"/>
  <c r="F899" i="6"/>
  <c r="G898" i="6"/>
  <c r="F898" i="6"/>
  <c r="G849" i="6"/>
  <c r="F849" i="6"/>
  <c r="G848" i="6"/>
  <c r="F848" i="6"/>
  <c r="G847" i="6"/>
  <c r="F847" i="6"/>
  <c r="G846" i="6"/>
  <c r="F846" i="6"/>
  <c r="G845" i="6"/>
  <c r="F845" i="6"/>
  <c r="G844" i="6"/>
  <c r="F844" i="6"/>
  <c r="G843" i="6"/>
  <c r="F843" i="6"/>
  <c r="G842" i="6"/>
  <c r="F842" i="6"/>
  <c r="G793" i="6"/>
  <c r="F793" i="6"/>
  <c r="G792" i="6"/>
  <c r="F792" i="6"/>
  <c r="G791" i="6"/>
  <c r="F791" i="6"/>
  <c r="G790" i="6"/>
  <c r="F790" i="6"/>
  <c r="G789" i="6"/>
  <c r="F789" i="6"/>
  <c r="G788" i="6"/>
  <c r="F788" i="6"/>
  <c r="G787" i="6"/>
  <c r="F787" i="6"/>
  <c r="G786" i="6"/>
  <c r="F786" i="6"/>
  <c r="G737" i="6"/>
  <c r="F737" i="6"/>
  <c r="G736" i="6"/>
  <c r="F736" i="6"/>
  <c r="G735" i="6"/>
  <c r="F735" i="6"/>
  <c r="G734" i="6"/>
  <c r="F734" i="6"/>
  <c r="G733" i="6"/>
  <c r="F733" i="6"/>
  <c r="G732" i="6"/>
  <c r="F732" i="6"/>
  <c r="G731" i="6"/>
  <c r="F731" i="6"/>
  <c r="G730" i="6"/>
  <c r="F730" i="6"/>
  <c r="G681" i="6"/>
  <c r="F681" i="6"/>
  <c r="G680" i="6"/>
  <c r="F680" i="6"/>
  <c r="G679" i="6"/>
  <c r="F679" i="6"/>
  <c r="G678" i="6"/>
  <c r="F678" i="6"/>
  <c r="G677" i="6"/>
  <c r="F677" i="6"/>
  <c r="G676" i="6"/>
  <c r="F676" i="6"/>
  <c r="G675" i="6"/>
  <c r="F675" i="6"/>
  <c r="G674" i="6"/>
  <c r="F674" i="6"/>
  <c r="G625" i="6"/>
  <c r="F625" i="6"/>
  <c r="G624" i="6"/>
  <c r="F624" i="6"/>
  <c r="G623" i="6"/>
  <c r="F623" i="6"/>
  <c r="G622" i="6"/>
  <c r="F622" i="6"/>
  <c r="G621" i="6"/>
  <c r="F621" i="6"/>
  <c r="G620" i="6"/>
  <c r="F620" i="6"/>
  <c r="G619" i="6"/>
  <c r="F619" i="6"/>
  <c r="G618" i="6"/>
  <c r="F618" i="6"/>
  <c r="G569" i="6"/>
  <c r="F569" i="6"/>
  <c r="G568" i="6"/>
  <c r="F568" i="6"/>
  <c r="G567" i="6"/>
  <c r="F567" i="6"/>
  <c r="G566" i="6"/>
  <c r="F566" i="6"/>
  <c r="G565" i="6"/>
  <c r="F565" i="6"/>
  <c r="G564" i="6"/>
  <c r="F564" i="6"/>
  <c r="G563" i="6"/>
  <c r="F563" i="6"/>
  <c r="G562" i="6"/>
  <c r="F562" i="6"/>
  <c r="G513" i="6"/>
  <c r="F513" i="6"/>
  <c r="G512" i="6"/>
  <c r="F512" i="6"/>
  <c r="G511" i="6"/>
  <c r="F511" i="6"/>
  <c r="G510" i="6"/>
  <c r="F510" i="6"/>
  <c r="G509" i="6"/>
  <c r="F509" i="6"/>
  <c r="G508" i="6"/>
  <c r="F508" i="6"/>
  <c r="G507" i="6"/>
  <c r="F507" i="6"/>
  <c r="G506" i="6"/>
  <c r="F506" i="6"/>
  <c r="G457" i="6"/>
  <c r="F457" i="6"/>
  <c r="G456" i="6"/>
  <c r="F456" i="6"/>
  <c r="G455" i="6"/>
  <c r="F455" i="6"/>
  <c r="G454" i="6"/>
  <c r="F454" i="6"/>
  <c r="G453" i="6"/>
  <c r="F453" i="6"/>
  <c r="G452" i="6"/>
  <c r="F452" i="6"/>
  <c r="G451" i="6"/>
  <c r="F451" i="6"/>
  <c r="G450" i="6"/>
  <c r="F450" i="6"/>
  <c r="G401" i="6"/>
  <c r="F401" i="6"/>
  <c r="G400" i="6"/>
  <c r="F400" i="6"/>
  <c r="G399" i="6"/>
  <c r="F399" i="6"/>
  <c r="G398" i="6"/>
  <c r="F398" i="6"/>
  <c r="G397" i="6"/>
  <c r="F397" i="6"/>
  <c r="G396" i="6"/>
  <c r="F396" i="6"/>
  <c r="G395" i="6"/>
  <c r="F395" i="6"/>
  <c r="G394" i="6"/>
  <c r="F394" i="6"/>
  <c r="G345" i="6"/>
  <c r="F345" i="6"/>
  <c r="G344" i="6"/>
  <c r="F344" i="6"/>
  <c r="G343" i="6"/>
  <c r="F343" i="6"/>
  <c r="G342" i="6"/>
  <c r="F342" i="6"/>
  <c r="G341" i="6"/>
  <c r="F341" i="6"/>
  <c r="G340" i="6"/>
  <c r="F340" i="6"/>
  <c r="G339" i="6"/>
  <c r="F339" i="6"/>
  <c r="G338" i="6"/>
  <c r="F338" i="6"/>
  <c r="G289" i="6"/>
  <c r="F289" i="6"/>
  <c r="G288" i="6"/>
  <c r="F288" i="6"/>
  <c r="G287" i="6"/>
  <c r="F287" i="6"/>
  <c r="G286" i="6"/>
  <c r="F286" i="6"/>
  <c r="G285" i="6"/>
  <c r="F285" i="6"/>
  <c r="G284" i="6"/>
  <c r="F284" i="6"/>
  <c r="G283" i="6"/>
  <c r="F283" i="6"/>
  <c r="G282" i="6"/>
  <c r="F282" i="6"/>
  <c r="G233" i="6"/>
  <c r="F233" i="6"/>
  <c r="G232" i="6"/>
  <c r="F232" i="6"/>
  <c r="G231" i="6"/>
  <c r="F231" i="6"/>
  <c r="G230" i="6"/>
  <c r="F230" i="6"/>
  <c r="G229" i="6"/>
  <c r="F229" i="6"/>
  <c r="G228" i="6"/>
  <c r="F228" i="6"/>
  <c r="G227" i="6"/>
  <c r="F227" i="6"/>
  <c r="G226" i="6"/>
  <c r="F226" i="6"/>
  <c r="G177" i="6"/>
  <c r="F177" i="6"/>
  <c r="G176" i="6"/>
  <c r="F176" i="6"/>
  <c r="G175" i="6"/>
  <c r="F175" i="6"/>
  <c r="G174" i="6"/>
  <c r="F174" i="6"/>
  <c r="G173" i="6"/>
  <c r="F173" i="6"/>
  <c r="G172" i="6"/>
  <c r="F172" i="6"/>
  <c r="G171" i="6"/>
  <c r="F171" i="6"/>
  <c r="G170" i="6"/>
  <c r="F170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9" i="6"/>
  <c r="F9" i="6"/>
  <c r="G8" i="6"/>
  <c r="F8" i="6"/>
  <c r="G7" i="6"/>
  <c r="F7" i="6"/>
  <c r="G6" i="6"/>
  <c r="F6" i="6"/>
  <c r="G5" i="6"/>
  <c r="F5" i="6"/>
  <c r="G4" i="6"/>
  <c r="F4" i="6"/>
  <c r="G3" i="6"/>
  <c r="F3" i="6"/>
  <c r="G2" i="6"/>
  <c r="F2" i="6"/>
  <c r="N287" i="5"/>
  <c r="L287" i="5"/>
  <c r="F287" i="5"/>
  <c r="D287" i="5"/>
  <c r="O286" i="5"/>
  <c r="N286" i="5"/>
  <c r="L286" i="5"/>
  <c r="F286" i="5"/>
  <c r="D286" i="5"/>
  <c r="N285" i="5"/>
  <c r="L285" i="5"/>
  <c r="G285" i="5"/>
  <c r="F285" i="5"/>
  <c r="D285" i="5"/>
  <c r="O284" i="5"/>
  <c r="N284" i="5"/>
  <c r="L284" i="5"/>
  <c r="G284" i="5"/>
  <c r="F284" i="5"/>
  <c r="D284" i="5"/>
  <c r="O283" i="5"/>
  <c r="N283" i="5"/>
  <c r="L283" i="5"/>
  <c r="G283" i="5"/>
  <c r="F283" i="5"/>
  <c r="D283" i="5"/>
  <c r="G278" i="5"/>
  <c r="F278" i="5"/>
  <c r="D278" i="5"/>
  <c r="G277" i="5"/>
  <c r="F277" i="5"/>
  <c r="D277" i="5"/>
  <c r="G276" i="5"/>
  <c r="F276" i="5"/>
  <c r="D276" i="5"/>
  <c r="G275" i="5"/>
  <c r="F275" i="5"/>
  <c r="D275" i="5"/>
  <c r="G274" i="5"/>
  <c r="F274" i="5"/>
  <c r="D274" i="5"/>
  <c r="F269" i="5"/>
  <c r="D269" i="5"/>
  <c r="G268" i="5"/>
  <c r="F268" i="5"/>
  <c r="D268" i="5"/>
  <c r="G267" i="5"/>
  <c r="F267" i="5"/>
  <c r="D267" i="5"/>
  <c r="G266" i="5"/>
  <c r="F266" i="5"/>
  <c r="D266" i="5"/>
  <c r="G265" i="5"/>
  <c r="F265" i="5"/>
  <c r="D265" i="5"/>
  <c r="F260" i="5"/>
  <c r="D260" i="5"/>
  <c r="F259" i="5"/>
  <c r="D259" i="5"/>
  <c r="F258" i="5"/>
  <c r="D258" i="5"/>
  <c r="F257" i="5"/>
  <c r="D257" i="5"/>
  <c r="F256" i="5"/>
  <c r="D256" i="5"/>
  <c r="O251" i="5"/>
  <c r="N251" i="5"/>
  <c r="L251" i="5"/>
  <c r="G251" i="5"/>
  <c r="F251" i="5"/>
  <c r="D251" i="5"/>
  <c r="N250" i="5"/>
  <c r="L250" i="5"/>
  <c r="F250" i="5"/>
  <c r="D250" i="5"/>
  <c r="O249" i="5"/>
  <c r="N249" i="5"/>
  <c r="L249" i="5"/>
  <c r="F249" i="5"/>
  <c r="D249" i="5"/>
  <c r="O248" i="5"/>
  <c r="N248" i="5"/>
  <c r="L248" i="5"/>
  <c r="G248" i="5"/>
  <c r="F248" i="5"/>
  <c r="D248" i="5"/>
  <c r="O247" i="5"/>
  <c r="N247" i="5"/>
  <c r="L247" i="5"/>
  <c r="F247" i="5"/>
  <c r="D247" i="5"/>
  <c r="O242" i="5"/>
  <c r="N242" i="5"/>
  <c r="L242" i="5"/>
  <c r="G242" i="5"/>
  <c r="F242" i="5"/>
  <c r="D242" i="5"/>
  <c r="N241" i="5"/>
  <c r="L241" i="5"/>
  <c r="F241" i="5"/>
  <c r="D241" i="5"/>
  <c r="N240" i="5"/>
  <c r="L240" i="5"/>
  <c r="F240" i="5"/>
  <c r="D240" i="5"/>
  <c r="N239" i="5"/>
  <c r="L239" i="5"/>
  <c r="F239" i="5"/>
  <c r="D239" i="5"/>
  <c r="O238" i="5"/>
  <c r="N238" i="5"/>
  <c r="L238" i="5"/>
  <c r="G238" i="5"/>
  <c r="F238" i="5"/>
  <c r="D238" i="5"/>
  <c r="F233" i="5"/>
  <c r="D233" i="5"/>
  <c r="F232" i="5"/>
  <c r="D232" i="5"/>
  <c r="F231" i="5"/>
  <c r="D231" i="5"/>
  <c r="F230" i="5"/>
  <c r="D230" i="5"/>
  <c r="F229" i="5"/>
  <c r="D229" i="5"/>
  <c r="N233" i="5"/>
  <c r="L233" i="5"/>
  <c r="N232" i="5"/>
  <c r="L232" i="5"/>
  <c r="N231" i="5"/>
  <c r="L231" i="5"/>
  <c r="N230" i="5"/>
  <c r="L230" i="5"/>
  <c r="N229" i="5"/>
  <c r="L229" i="5"/>
  <c r="G224" i="5"/>
  <c r="F224" i="5"/>
  <c r="D224" i="5"/>
  <c r="G223" i="5"/>
  <c r="F223" i="5"/>
  <c r="D223" i="5"/>
  <c r="G222" i="5"/>
  <c r="F222" i="5"/>
  <c r="D222" i="5"/>
  <c r="G221" i="5"/>
  <c r="F221" i="5"/>
  <c r="D221" i="5"/>
  <c r="G220" i="5"/>
  <c r="F220" i="5"/>
  <c r="D220" i="5"/>
  <c r="G215" i="5"/>
  <c r="F215" i="5"/>
  <c r="D215" i="5"/>
  <c r="F214" i="5"/>
  <c r="D214" i="5"/>
  <c r="F213" i="5"/>
  <c r="D213" i="5"/>
  <c r="F212" i="5"/>
  <c r="D212" i="5"/>
  <c r="G211" i="5"/>
  <c r="F211" i="5"/>
  <c r="D211" i="5"/>
  <c r="F206" i="5"/>
  <c r="D206" i="5"/>
  <c r="F205" i="5"/>
  <c r="D205" i="5"/>
  <c r="F204" i="5"/>
  <c r="D204" i="5"/>
  <c r="F203" i="5"/>
  <c r="D203" i="5"/>
  <c r="F202" i="5"/>
  <c r="D202" i="5"/>
  <c r="G197" i="5"/>
  <c r="F197" i="5"/>
  <c r="D197" i="5"/>
  <c r="F196" i="5"/>
  <c r="D196" i="5"/>
  <c r="F195" i="5"/>
  <c r="D195" i="5"/>
  <c r="G194" i="5"/>
  <c r="F194" i="5"/>
  <c r="D194" i="5"/>
  <c r="G193" i="5"/>
  <c r="F193" i="5"/>
  <c r="D193" i="5"/>
  <c r="G188" i="5"/>
  <c r="F188" i="5"/>
  <c r="D188" i="5"/>
  <c r="G187" i="5"/>
  <c r="F187" i="5"/>
  <c r="D187" i="5"/>
  <c r="G186" i="5"/>
  <c r="F186" i="5"/>
  <c r="D186" i="5"/>
  <c r="G185" i="5"/>
  <c r="F185" i="5"/>
  <c r="D185" i="5"/>
  <c r="G184" i="5"/>
  <c r="F184" i="5"/>
  <c r="D184" i="5"/>
  <c r="F179" i="5"/>
  <c r="D179" i="5"/>
  <c r="G178" i="5"/>
  <c r="F178" i="5"/>
  <c r="D178" i="5"/>
  <c r="G177" i="5"/>
  <c r="F177" i="5"/>
  <c r="D177" i="5"/>
  <c r="G176" i="5"/>
  <c r="F176" i="5"/>
  <c r="D176" i="5"/>
  <c r="G175" i="5"/>
  <c r="F175" i="5"/>
  <c r="D175" i="5"/>
  <c r="G170" i="5"/>
  <c r="F170" i="5"/>
  <c r="D170" i="5"/>
  <c r="G169" i="5"/>
  <c r="F169" i="5"/>
  <c r="D169" i="5"/>
  <c r="G168" i="5"/>
  <c r="F168" i="5"/>
  <c r="D168" i="5"/>
  <c r="G167" i="5"/>
  <c r="F167" i="5"/>
  <c r="D167" i="5"/>
  <c r="G166" i="5"/>
  <c r="F166" i="5"/>
  <c r="D166" i="5"/>
  <c r="G161" i="5"/>
  <c r="F161" i="5"/>
  <c r="D161" i="5"/>
  <c r="G160" i="5"/>
  <c r="F160" i="5"/>
  <c r="D160" i="5"/>
  <c r="G159" i="5"/>
  <c r="F159" i="5"/>
  <c r="D159" i="5"/>
  <c r="G158" i="5"/>
  <c r="F158" i="5"/>
  <c r="D158" i="5"/>
  <c r="G157" i="5"/>
  <c r="F157" i="5"/>
  <c r="D157" i="5"/>
  <c r="G152" i="5"/>
  <c r="F152" i="5"/>
  <c r="D152" i="5"/>
  <c r="G151" i="5"/>
  <c r="F151" i="5"/>
  <c r="D151" i="5"/>
  <c r="G150" i="5"/>
  <c r="F150" i="5"/>
  <c r="D150" i="5"/>
  <c r="G149" i="5"/>
  <c r="F149" i="5"/>
  <c r="D149" i="5"/>
  <c r="G148" i="5"/>
  <c r="F148" i="5"/>
  <c r="D148" i="5"/>
  <c r="G143" i="5"/>
  <c r="F143" i="5"/>
  <c r="D143" i="5"/>
  <c r="G142" i="5"/>
  <c r="F142" i="5"/>
  <c r="D142" i="5"/>
  <c r="G141" i="5"/>
  <c r="F141" i="5"/>
  <c r="D141" i="5"/>
  <c r="G140" i="5"/>
  <c r="F140" i="5"/>
  <c r="D140" i="5"/>
  <c r="G139" i="5"/>
  <c r="F139" i="5"/>
  <c r="D139" i="5"/>
  <c r="G134" i="5"/>
  <c r="F134" i="5"/>
  <c r="D134" i="5"/>
  <c r="G133" i="5"/>
  <c r="F133" i="5"/>
  <c r="D133" i="5"/>
  <c r="G132" i="5"/>
  <c r="F132" i="5"/>
  <c r="D132" i="5"/>
  <c r="G131" i="5"/>
  <c r="F131" i="5"/>
  <c r="D131" i="5"/>
  <c r="G130" i="5"/>
  <c r="F130" i="5"/>
  <c r="D130" i="5"/>
  <c r="N125" i="5"/>
  <c r="L125" i="5"/>
  <c r="F125" i="5"/>
  <c r="D125" i="5"/>
  <c r="N124" i="5"/>
  <c r="L124" i="5"/>
  <c r="F124" i="5"/>
  <c r="D124" i="5"/>
  <c r="N123" i="5"/>
  <c r="L123" i="5"/>
  <c r="F123" i="5"/>
  <c r="D123" i="5"/>
  <c r="O122" i="5"/>
  <c r="N122" i="5"/>
  <c r="L122" i="5"/>
  <c r="G122" i="5"/>
  <c r="F122" i="5"/>
  <c r="D122" i="5"/>
  <c r="O121" i="5"/>
  <c r="N121" i="5"/>
  <c r="L121" i="5"/>
  <c r="G121" i="5"/>
  <c r="F121" i="5"/>
  <c r="D121" i="5"/>
  <c r="O116" i="5"/>
  <c r="N116" i="5"/>
  <c r="L116" i="5"/>
  <c r="F116" i="5"/>
  <c r="D116" i="5"/>
  <c r="N115" i="5"/>
  <c r="L115" i="5"/>
  <c r="F115" i="5"/>
  <c r="D115" i="5"/>
  <c r="G115" i="5" s="1"/>
  <c r="N114" i="5"/>
  <c r="L114" i="5"/>
  <c r="G114" i="5"/>
  <c r="F114" i="5"/>
  <c r="D114" i="5"/>
  <c r="N113" i="5"/>
  <c r="L113" i="5"/>
  <c r="F113" i="5"/>
  <c r="G113" i="5" s="1"/>
  <c r="D113" i="5"/>
  <c r="N112" i="5"/>
  <c r="L112" i="5"/>
  <c r="F112" i="5"/>
  <c r="D112" i="5"/>
  <c r="G107" i="5"/>
  <c r="F107" i="5"/>
  <c r="D107" i="5"/>
  <c r="F106" i="5"/>
  <c r="D106" i="5"/>
  <c r="G106" i="5" s="1"/>
  <c r="G105" i="5"/>
  <c r="F105" i="5"/>
  <c r="D105" i="5"/>
  <c r="F104" i="5"/>
  <c r="D104" i="5"/>
  <c r="G104" i="5" s="1"/>
  <c r="G103" i="5"/>
  <c r="F103" i="5"/>
  <c r="D103" i="5"/>
  <c r="G98" i="5"/>
  <c r="F98" i="5"/>
  <c r="F97" i="5"/>
  <c r="F96" i="5"/>
  <c r="F95" i="5"/>
  <c r="F94" i="5"/>
  <c r="D98" i="5"/>
  <c r="D97" i="5"/>
  <c r="D96" i="5"/>
  <c r="D95" i="5"/>
  <c r="D94" i="5"/>
  <c r="N98" i="5"/>
  <c r="L98" i="5"/>
  <c r="N97" i="5"/>
  <c r="L97" i="5"/>
  <c r="N96" i="5"/>
  <c r="L96" i="5"/>
  <c r="N95" i="5"/>
  <c r="L95" i="5"/>
  <c r="N94" i="5"/>
  <c r="L94" i="5"/>
  <c r="O89" i="5"/>
  <c r="N89" i="5"/>
  <c r="L89" i="5"/>
  <c r="N88" i="5"/>
  <c r="L88" i="5"/>
  <c r="O87" i="5"/>
  <c r="N87" i="5"/>
  <c r="L87" i="5"/>
  <c r="O86" i="5"/>
  <c r="N86" i="5"/>
  <c r="L86" i="5"/>
  <c r="O85" i="5"/>
  <c r="N85" i="5"/>
  <c r="L85" i="5"/>
  <c r="G89" i="5"/>
  <c r="G87" i="5"/>
  <c r="G86" i="5"/>
  <c r="G85" i="5"/>
  <c r="F89" i="5"/>
  <c r="F88" i="5"/>
  <c r="F87" i="5"/>
  <c r="F86" i="5"/>
  <c r="F85" i="5"/>
  <c r="D89" i="5"/>
  <c r="D88" i="5"/>
  <c r="D87" i="5"/>
  <c r="D86" i="5"/>
  <c r="D85" i="5"/>
  <c r="F80" i="5"/>
  <c r="F79" i="5"/>
  <c r="F78" i="5"/>
  <c r="F77" i="5"/>
  <c r="F76" i="5"/>
  <c r="G79" i="5"/>
  <c r="G77" i="5"/>
  <c r="G76" i="5"/>
  <c r="D80" i="5"/>
  <c r="D79" i="5"/>
  <c r="D78" i="5"/>
  <c r="D77" i="5"/>
  <c r="D76" i="5"/>
  <c r="G71" i="5"/>
  <c r="G67" i="5"/>
  <c r="F71" i="5"/>
  <c r="F70" i="5"/>
  <c r="F69" i="5"/>
  <c r="F68" i="5"/>
  <c r="F67" i="5"/>
  <c r="D71" i="5"/>
  <c r="D70" i="5"/>
  <c r="D69" i="5"/>
  <c r="D68" i="5"/>
  <c r="D67" i="5"/>
  <c r="O62" i="5"/>
  <c r="O61" i="5"/>
  <c r="O60" i="5"/>
  <c r="O59" i="5"/>
  <c r="O58" i="5"/>
  <c r="N62" i="5"/>
  <c r="N61" i="5"/>
  <c r="N60" i="5"/>
  <c r="N59" i="5"/>
  <c r="N58" i="5"/>
  <c r="L62" i="5"/>
  <c r="L61" i="5"/>
  <c r="L60" i="5"/>
  <c r="L59" i="5"/>
  <c r="L58" i="5"/>
  <c r="F62" i="5"/>
  <c r="F61" i="5"/>
  <c r="F60" i="5"/>
  <c r="F59" i="5"/>
  <c r="F58" i="5"/>
  <c r="G62" i="5"/>
  <c r="G61" i="5"/>
  <c r="G59" i="5"/>
  <c r="G58" i="5"/>
  <c r="D62" i="5"/>
  <c r="D61" i="5"/>
  <c r="D60" i="5"/>
  <c r="D59" i="5"/>
  <c r="D58" i="5"/>
  <c r="G35" i="5"/>
  <c r="G33" i="5"/>
  <c r="G32" i="5"/>
  <c r="G31" i="5"/>
  <c r="F35" i="5"/>
  <c r="F34" i="5"/>
  <c r="F33" i="5"/>
  <c r="F32" i="5"/>
  <c r="F31" i="5"/>
  <c r="D35" i="5"/>
  <c r="D34" i="5"/>
  <c r="D33" i="5"/>
  <c r="D32" i="5"/>
  <c r="D31" i="5"/>
  <c r="G26" i="5"/>
  <c r="F26" i="5"/>
  <c r="F25" i="5"/>
  <c r="F24" i="5"/>
  <c r="F23" i="5"/>
  <c r="F22" i="5"/>
  <c r="D26" i="5"/>
  <c r="D25" i="5"/>
  <c r="D24" i="5"/>
  <c r="D23" i="5"/>
  <c r="D22" i="5"/>
  <c r="G17" i="5"/>
  <c r="G16" i="5"/>
  <c r="G15" i="5"/>
  <c r="G14" i="5"/>
  <c r="G13" i="5"/>
  <c r="D17" i="5"/>
  <c r="D16" i="5"/>
  <c r="D15" i="5"/>
  <c r="D14" i="5"/>
  <c r="D13" i="5"/>
  <c r="F17" i="5"/>
  <c r="F16" i="5"/>
  <c r="F15" i="5"/>
  <c r="F14" i="5"/>
  <c r="F13" i="5"/>
  <c r="G4" i="5"/>
  <c r="F8" i="5"/>
  <c r="F7" i="5"/>
  <c r="F6" i="5"/>
  <c r="F5" i="5"/>
  <c r="F4" i="5"/>
  <c r="D8" i="5"/>
  <c r="D7" i="5"/>
  <c r="D6" i="5"/>
  <c r="D5" i="5"/>
  <c r="D4" i="5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O124" i="5" l="1"/>
  <c r="G196" i="5"/>
  <c r="A119" i="17"/>
  <c r="A158" i="16"/>
  <c r="A118" i="15"/>
  <c r="A119" i="14"/>
  <c r="A119" i="13"/>
  <c r="A119" i="12"/>
  <c r="A119" i="11"/>
  <c r="O287" i="5"/>
  <c r="G206" i="5"/>
  <c r="G205" i="5"/>
  <c r="O232" i="5"/>
  <c r="G256" i="5"/>
  <c r="G179" i="5"/>
  <c r="G202" i="5"/>
  <c r="G195" i="5"/>
  <c r="G212" i="5"/>
  <c r="G213" i="5"/>
  <c r="G214" i="5"/>
  <c r="G203" i="5"/>
  <c r="G204" i="5"/>
  <c r="O231" i="5"/>
  <c r="O241" i="5"/>
  <c r="G230" i="5"/>
  <c r="O233" i="5"/>
  <c r="O229" i="5"/>
  <c r="O240" i="5"/>
  <c r="G229" i="5"/>
  <c r="G231" i="5"/>
  <c r="G233" i="5"/>
  <c r="G232" i="5"/>
  <c r="G124" i="5"/>
  <c r="O230" i="5"/>
  <c r="O239" i="5"/>
  <c r="G241" i="5"/>
  <c r="G240" i="5"/>
  <c r="G239" i="5"/>
  <c r="O250" i="5"/>
  <c r="G260" i="5"/>
  <c r="G247" i="5"/>
  <c r="G250" i="5"/>
  <c r="G249" i="5"/>
  <c r="G258" i="5"/>
  <c r="G259" i="5"/>
  <c r="G257" i="5"/>
  <c r="G269" i="5"/>
  <c r="G286" i="5"/>
  <c r="O285" i="5"/>
  <c r="G287" i="5"/>
  <c r="G125" i="5"/>
  <c r="O112" i="5"/>
  <c r="G112" i="5"/>
  <c r="O123" i="5"/>
  <c r="G123" i="5"/>
  <c r="O115" i="5"/>
  <c r="G116" i="5"/>
  <c r="O125" i="5"/>
  <c r="O114" i="5"/>
  <c r="O113" i="5"/>
  <c r="O96" i="5"/>
  <c r="O97" i="5"/>
  <c r="G94" i="5"/>
  <c r="G96" i="5"/>
  <c r="G97" i="5"/>
  <c r="O95" i="5"/>
  <c r="O98" i="5"/>
  <c r="G95" i="5"/>
  <c r="O94" i="5"/>
  <c r="O88" i="5"/>
  <c r="G88" i="5"/>
  <c r="G78" i="5"/>
  <c r="G60" i="5"/>
  <c r="G69" i="5"/>
  <c r="G80" i="5"/>
  <c r="G70" i="5"/>
  <c r="G68" i="5"/>
  <c r="G34" i="5"/>
  <c r="G22" i="5"/>
  <c r="G23" i="5"/>
  <c r="G5" i="5"/>
  <c r="G6" i="5"/>
  <c r="G24" i="5"/>
  <c r="G7" i="5"/>
  <c r="G25" i="5"/>
  <c r="G8" i="5"/>
  <c r="A158" i="17" l="1"/>
  <c r="A197" i="16"/>
  <c r="A157" i="15"/>
  <c r="A158" i="14"/>
  <c r="A158" i="13"/>
  <c r="A158" i="12"/>
  <c r="A158" i="11"/>
  <c r="A197" i="17" l="1"/>
  <c r="A236" i="16"/>
  <c r="A196" i="15"/>
  <c r="A197" i="14"/>
  <c r="A197" i="13"/>
  <c r="A197" i="12"/>
  <c r="A197" i="11"/>
  <c r="A236" i="17" l="1"/>
  <c r="A275" i="16"/>
  <c r="A235" i="15"/>
  <c r="A236" i="14"/>
  <c r="A236" i="13"/>
  <c r="A236" i="12"/>
  <c r="A236" i="11"/>
  <c r="A275" i="17" l="1"/>
  <c r="A314" i="16"/>
  <c r="A274" i="15"/>
  <c r="A275" i="14"/>
  <c r="A275" i="13"/>
  <c r="A275" i="12"/>
  <c r="A275" i="11"/>
  <c r="A314" i="17" l="1"/>
  <c r="A353" i="16"/>
  <c r="A313" i="15"/>
  <c r="A314" i="14"/>
  <c r="A314" i="13"/>
  <c r="A314" i="12"/>
  <c r="A314" i="11"/>
  <c r="A353" i="17" l="1"/>
  <c r="A392" i="16"/>
  <c r="A352" i="15"/>
  <c r="A353" i="14"/>
  <c r="A353" i="13"/>
  <c r="A353" i="12"/>
  <c r="A353" i="11"/>
  <c r="A392" i="17" l="1"/>
  <c r="A431" i="16"/>
  <c r="A391" i="15"/>
  <c r="A392" i="14"/>
  <c r="A392" i="13"/>
  <c r="A392" i="12"/>
  <c r="A392" i="11"/>
  <c r="A431" i="17" l="1"/>
  <c r="A470" i="16"/>
  <c r="A430" i="15"/>
  <c r="A431" i="14"/>
  <c r="A431" i="13"/>
  <c r="A431" i="12"/>
  <c r="A431" i="11"/>
  <c r="A470" i="17" l="1"/>
  <c r="A508" i="16"/>
  <c r="A469" i="15"/>
  <c r="A470" i="14"/>
  <c r="A470" i="13"/>
  <c r="A470" i="12"/>
  <c r="A470" i="11"/>
  <c r="A509" i="17" l="1"/>
  <c r="A547" i="16"/>
  <c r="A508" i="15"/>
  <c r="A509" i="14"/>
  <c r="A509" i="13"/>
  <c r="A509" i="12"/>
  <c r="A509" i="11"/>
  <c r="A548" i="17" l="1"/>
  <c r="A586" i="16"/>
  <c r="A547" i="15"/>
  <c r="A548" i="14"/>
  <c r="A548" i="13"/>
  <c r="A548" i="12"/>
  <c r="A548" i="11"/>
  <c r="A587" i="17" l="1"/>
  <c r="A586" i="15"/>
  <c r="A587" i="14"/>
  <c r="A587" i="13"/>
  <c r="A587" i="12"/>
  <c r="A587" i="11"/>
  <c r="A2" i="2" l="1"/>
  <c r="I4" i="1" l="1"/>
  <c r="C41" i="12" s="1"/>
  <c r="B41" i="12" s="1"/>
  <c r="D18" i="1"/>
  <c r="C587" i="11" s="1"/>
  <c r="B587" i="11" s="1"/>
  <c r="J1522" i="6"/>
  <c r="K955" i="6"/>
  <c r="I955" i="6" s="1"/>
  <c r="J282" i="6"/>
  <c r="K234" i="6"/>
  <c r="I234" i="6" s="1"/>
  <c r="K2" i="6"/>
  <c r="I2" i="6" s="1"/>
  <c r="J1626" i="6"/>
  <c r="J730" i="6"/>
  <c r="K683" i="6"/>
  <c r="I683" i="6" s="1"/>
  <c r="K899" i="6"/>
  <c r="I899" i="6" s="1"/>
  <c r="K1412" i="6"/>
  <c r="I1412" i="6" s="1"/>
  <c r="J734" i="6"/>
  <c r="J1630" i="6"/>
  <c r="J854" i="6"/>
  <c r="J78" i="6"/>
  <c r="K1582" i="6"/>
  <c r="I1582" i="6" s="1"/>
  <c r="K862" i="6"/>
  <c r="I862" i="6" s="1"/>
  <c r="K907" i="6"/>
  <c r="I907" i="6" s="1"/>
  <c r="J1628" i="6"/>
  <c r="K1012" i="6"/>
  <c r="I1012" i="6" s="1"/>
  <c r="J61" i="6"/>
  <c r="J405" i="6"/>
  <c r="J231" i="6"/>
  <c r="K1630" i="6"/>
  <c r="I1630" i="6" s="1"/>
  <c r="K1075" i="6"/>
  <c r="I1075" i="6" s="1"/>
  <c r="J740" i="6"/>
  <c r="K68" i="6"/>
  <c r="I68" i="6" s="1"/>
  <c r="J621" i="6"/>
  <c r="J965" i="6"/>
  <c r="K126" i="6"/>
  <c r="I126" i="6" s="1"/>
  <c r="K1635" i="6"/>
  <c r="I1635" i="6" s="1"/>
  <c r="J1188" i="6"/>
  <c r="K1524" i="6"/>
  <c r="I1524" i="6" s="1"/>
  <c r="K735" i="6"/>
  <c r="I735" i="6" s="1"/>
  <c r="K1631" i="6"/>
  <c r="I1631" i="6" s="1"/>
  <c r="K855" i="6"/>
  <c r="I855" i="6" s="1"/>
  <c r="K79" i="6"/>
  <c r="I79" i="6" s="1"/>
  <c r="K975" i="6"/>
  <c r="I975" i="6" s="1"/>
  <c r="J233" i="6"/>
  <c r="J731" i="6"/>
  <c r="J1627" i="6"/>
  <c r="J907" i="6"/>
  <c r="K173" i="6"/>
  <c r="I173" i="6" s="1"/>
  <c r="K1069" i="6"/>
  <c r="I1069" i="6" s="1"/>
  <c r="K349" i="6"/>
  <c r="I349" i="6" s="1"/>
  <c r="K1357" i="6"/>
  <c r="I1357" i="6" s="1"/>
  <c r="J974" i="6"/>
  <c r="J1262" i="6"/>
  <c r="J1127" i="6"/>
  <c r="J351" i="6"/>
  <c r="J1247" i="6"/>
  <c r="J471" i="6"/>
  <c r="J1367" i="6"/>
  <c r="J64" i="6"/>
  <c r="J960" i="6"/>
  <c r="J408" i="6"/>
  <c r="K64" i="6"/>
  <c r="I64" i="6" s="1"/>
  <c r="K960" i="6"/>
  <c r="I960" i="6" s="1"/>
  <c r="K184" i="6"/>
  <c r="I184" i="6" s="1"/>
  <c r="J345" i="6"/>
  <c r="J1241" i="6"/>
  <c r="J465" i="6"/>
  <c r="J1361" i="6"/>
  <c r="J585" i="6"/>
  <c r="J1481" i="6"/>
  <c r="K681" i="6"/>
  <c r="I681" i="6" s="1"/>
  <c r="K1577" i="6"/>
  <c r="I1577" i="6" s="1"/>
  <c r="K693" i="6"/>
  <c r="I693" i="6" s="1"/>
  <c r="K1589" i="6"/>
  <c r="I1589" i="6" s="1"/>
  <c r="J464" i="6"/>
  <c r="J472" i="6"/>
  <c r="J1368" i="6"/>
  <c r="K1192" i="6"/>
  <c r="I1192" i="6" s="1"/>
  <c r="K640" i="6"/>
  <c r="I640" i="6" s="1"/>
  <c r="K1536" i="6"/>
  <c r="I1536" i="6" s="1"/>
  <c r="K1137" i="6"/>
  <c r="I1137" i="6" s="1"/>
  <c r="K585" i="6"/>
  <c r="I585" i="6" s="1"/>
  <c r="K1481" i="6"/>
  <c r="I1481" i="6" s="1"/>
  <c r="J242" i="6"/>
  <c r="J1138" i="6"/>
  <c r="J586" i="6"/>
  <c r="K74" i="6"/>
  <c r="I74" i="6" s="1"/>
  <c r="K970" i="6"/>
  <c r="K978" i="6"/>
  <c r="I978" i="6" s="1"/>
  <c r="J243" i="6"/>
  <c r="J1139" i="6"/>
  <c r="K850" i="6"/>
  <c r="I850" i="6" s="1"/>
  <c r="K1011" i="6"/>
  <c r="I1011" i="6" s="1"/>
  <c r="J506" i="6"/>
  <c r="K458" i="6"/>
  <c r="I458" i="6" s="1"/>
  <c r="K282" i="6"/>
  <c r="I282" i="6" s="1"/>
  <c r="J178" i="6"/>
  <c r="J1010" i="6"/>
  <c r="J450" i="6"/>
  <c r="K1347" i="6"/>
  <c r="I1347" i="6" s="1"/>
  <c r="J733" i="6"/>
  <c r="J790" i="6"/>
  <c r="J14" i="6"/>
  <c r="J910" i="6"/>
  <c r="J134" i="6"/>
  <c r="K1638" i="6"/>
  <c r="I1638" i="6" s="1"/>
  <c r="K918" i="6"/>
  <c r="I918" i="6" s="1"/>
  <c r="K1019" i="6"/>
  <c r="I1019" i="6" s="1"/>
  <c r="J124" i="6"/>
  <c r="K1180" i="6"/>
  <c r="I1180" i="6" s="1"/>
  <c r="J229" i="6"/>
  <c r="J517" i="6"/>
  <c r="J287" i="6"/>
  <c r="K70" i="6"/>
  <c r="I70" i="6" s="1"/>
  <c r="K1299" i="6"/>
  <c r="I1299" i="6" s="1"/>
  <c r="J964" i="6"/>
  <c r="K236" i="6"/>
  <c r="I236" i="6" s="1"/>
  <c r="J789" i="6"/>
  <c r="J1133" i="6"/>
  <c r="K238" i="6"/>
  <c r="I238" i="6" s="1"/>
  <c r="J116" i="6"/>
  <c r="J1356" i="6"/>
  <c r="J1181" i="6"/>
  <c r="K791" i="6"/>
  <c r="I791" i="6" s="1"/>
  <c r="K15" i="6"/>
  <c r="I15" i="6" s="1"/>
  <c r="K911" i="6"/>
  <c r="I911" i="6" s="1"/>
  <c r="K135" i="6"/>
  <c r="I135" i="6" s="1"/>
  <c r="K1031" i="6"/>
  <c r="I1031" i="6" s="1"/>
  <c r="J1634" i="6"/>
  <c r="J787" i="6"/>
  <c r="J11" i="6"/>
  <c r="J1019" i="6"/>
  <c r="K229" i="6"/>
  <c r="I229" i="6" s="1"/>
  <c r="K1125" i="6"/>
  <c r="I1125" i="6" s="1"/>
  <c r="K405" i="6"/>
  <c r="I405" i="6" s="1"/>
  <c r="K1413" i="6"/>
  <c r="I1413" i="6" s="1"/>
  <c r="J1030" i="6"/>
  <c r="K1646" i="6"/>
  <c r="I1646" i="6" s="1"/>
  <c r="J1183" i="6"/>
  <c r="J407" i="6"/>
  <c r="J1303" i="6"/>
  <c r="J527" i="6"/>
  <c r="J1423" i="6"/>
  <c r="J120" i="6"/>
  <c r="J1016" i="6"/>
  <c r="J1186" i="6"/>
  <c r="K1123" i="6"/>
  <c r="I1123" i="6" s="1"/>
  <c r="J786" i="6"/>
  <c r="K59" i="6"/>
  <c r="I59" i="6" s="1"/>
  <c r="K450" i="6"/>
  <c r="I450" i="6" s="1"/>
  <c r="J458" i="6"/>
  <c r="J1234" i="6"/>
  <c r="J954" i="6"/>
  <c r="K627" i="6"/>
  <c r="I627" i="6" s="1"/>
  <c r="J1357" i="6"/>
  <c r="J846" i="6"/>
  <c r="J70" i="6"/>
  <c r="J966" i="6"/>
  <c r="J190" i="6"/>
  <c r="K22" i="6"/>
  <c r="I22" i="6" s="1"/>
  <c r="K1086" i="6"/>
  <c r="I1086" i="6" s="1"/>
  <c r="K1187" i="6"/>
  <c r="I1187" i="6" s="1"/>
  <c r="J236" i="6"/>
  <c r="K1292" i="6"/>
  <c r="I1292" i="6" s="1"/>
  <c r="J341" i="6"/>
  <c r="J629" i="6"/>
  <c r="J343" i="6"/>
  <c r="K182" i="6"/>
  <c r="I182" i="6" s="1"/>
  <c r="K1523" i="6"/>
  <c r="I1523" i="6" s="1"/>
  <c r="J1132" i="6"/>
  <c r="K404" i="6"/>
  <c r="I404" i="6" s="1"/>
  <c r="J957" i="6"/>
  <c r="J1525" i="6"/>
  <c r="K462" i="6"/>
  <c r="I462" i="6" s="1"/>
  <c r="J340" i="6"/>
  <c r="J1524" i="6"/>
  <c r="K6" i="6"/>
  <c r="I6" i="6" s="1"/>
  <c r="K847" i="6"/>
  <c r="I847" i="6" s="1"/>
  <c r="K71" i="6"/>
  <c r="I71" i="6" s="1"/>
  <c r="K967" i="6"/>
  <c r="I967" i="6" s="1"/>
  <c r="K191" i="6"/>
  <c r="I191" i="6" s="1"/>
  <c r="K1087" i="6"/>
  <c r="I1087" i="6" s="1"/>
  <c r="K962" i="6"/>
  <c r="I962" i="6" s="1"/>
  <c r="J843" i="6"/>
  <c r="J67" i="6"/>
  <c r="J1075" i="6"/>
  <c r="K285" i="6"/>
  <c r="I285" i="6" s="1"/>
  <c r="K1181" i="6"/>
  <c r="I1181" i="6" s="1"/>
  <c r="K461" i="6"/>
  <c r="I461" i="6" s="1"/>
  <c r="K1469" i="6"/>
  <c r="I1469" i="6" s="1"/>
  <c r="J1086" i="6"/>
  <c r="K86" i="6"/>
  <c r="I86" i="6" s="1"/>
  <c r="J1239" i="6"/>
  <c r="J463" i="6"/>
  <c r="J1359" i="6"/>
  <c r="J583" i="6"/>
  <c r="J1479" i="6"/>
  <c r="J176" i="6"/>
  <c r="J1072" i="6"/>
  <c r="J632" i="6"/>
  <c r="K176" i="6"/>
  <c r="I176" i="6" s="1"/>
  <c r="K515" i="6"/>
  <c r="I515" i="6" s="1"/>
  <c r="K1179" i="6"/>
  <c r="I1179" i="6" s="1"/>
  <c r="J1122" i="6"/>
  <c r="K227" i="6"/>
  <c r="I227" i="6" s="1"/>
  <c r="K730" i="6"/>
  <c r="I730" i="6" s="1"/>
  <c r="J626" i="6"/>
  <c r="J1570" i="6"/>
  <c r="J1458" i="6"/>
  <c r="K906" i="6"/>
  <c r="I906" i="6" s="1"/>
  <c r="J6" i="6"/>
  <c r="J902" i="6"/>
  <c r="J126" i="6"/>
  <c r="J1022" i="6"/>
  <c r="J246" i="6"/>
  <c r="K78" i="6"/>
  <c r="I78" i="6" s="1"/>
  <c r="K1142" i="6"/>
  <c r="I1142" i="6" s="1"/>
  <c r="K1355" i="6"/>
  <c r="I1355" i="6" s="1"/>
  <c r="J404" i="6"/>
  <c r="K1460" i="6"/>
  <c r="I1460" i="6" s="1"/>
  <c r="J453" i="6"/>
  <c r="J797" i="6"/>
  <c r="J399" i="6"/>
  <c r="K294" i="6"/>
  <c r="I294" i="6" s="1"/>
  <c r="J60" i="6"/>
  <c r="J1300" i="6"/>
  <c r="K572" i="6"/>
  <c r="I572" i="6" s="1"/>
  <c r="J1125" i="6"/>
  <c r="K118" i="6"/>
  <c r="I118" i="6" s="1"/>
  <c r="K574" i="6"/>
  <c r="I574" i="6" s="1"/>
  <c r="J508" i="6"/>
  <c r="K116" i="6"/>
  <c r="I116" i="6" s="1"/>
  <c r="K398" i="6"/>
  <c r="I398" i="6" s="1"/>
  <c r="K903" i="6"/>
  <c r="I903" i="6" s="1"/>
  <c r="K127" i="6"/>
  <c r="I127" i="6" s="1"/>
  <c r="K1023" i="6"/>
  <c r="I1023" i="6" s="1"/>
  <c r="K247" i="6"/>
  <c r="I247" i="6" s="1"/>
  <c r="K1143" i="6"/>
  <c r="I1143" i="6" s="1"/>
  <c r="K1018" i="6"/>
  <c r="I1018" i="6" s="1"/>
  <c r="J899" i="6"/>
  <c r="J123" i="6"/>
  <c r="J1131" i="6"/>
  <c r="K341" i="6"/>
  <c r="I341" i="6" s="1"/>
  <c r="K1237" i="6"/>
  <c r="I1237" i="6" s="1"/>
  <c r="K517" i="6"/>
  <c r="I517" i="6" s="1"/>
  <c r="K1525" i="6"/>
  <c r="I1525" i="6" s="1"/>
  <c r="J1142" i="6"/>
  <c r="K198" i="6"/>
  <c r="I198" i="6" s="1"/>
  <c r="J1295" i="6"/>
  <c r="J519" i="6"/>
  <c r="J1415" i="6"/>
  <c r="J639" i="6"/>
  <c r="J1535" i="6"/>
  <c r="J232" i="6"/>
  <c r="J1128" i="6"/>
  <c r="J744" i="6"/>
  <c r="K232" i="6"/>
  <c r="I232" i="6" s="1"/>
  <c r="K1128" i="6"/>
  <c r="I1128" i="6" s="1"/>
  <c r="K576" i="6"/>
  <c r="I576" i="6" s="1"/>
  <c r="J513" i="6"/>
  <c r="J1409" i="6"/>
  <c r="J633" i="6"/>
  <c r="J1529" i="6"/>
  <c r="J753" i="6"/>
  <c r="J1649" i="6"/>
  <c r="K849" i="6"/>
  <c r="I849" i="6" s="1"/>
  <c r="K73" i="6"/>
  <c r="I73" i="6" s="1"/>
  <c r="K741" i="6"/>
  <c r="I741" i="6" s="1"/>
  <c r="K861" i="6"/>
  <c r="I861" i="6" s="1"/>
  <c r="K197" i="6"/>
  <c r="I197" i="6" s="1"/>
  <c r="J800" i="6"/>
  <c r="J640" i="6"/>
  <c r="J1536" i="6"/>
  <c r="K1528" i="6"/>
  <c r="I1528" i="6" s="1"/>
  <c r="K808" i="6"/>
  <c r="I808" i="6" s="1"/>
  <c r="K88" i="6"/>
  <c r="I88" i="6" s="1"/>
  <c r="K1417" i="6"/>
  <c r="I1417" i="6" s="1"/>
  <c r="K753" i="6"/>
  <c r="I753" i="6" s="1"/>
  <c r="K1649" i="6"/>
  <c r="I1649" i="6" s="1"/>
  <c r="J410" i="6"/>
  <c r="J1306" i="6"/>
  <c r="J754" i="6"/>
  <c r="K242" i="6"/>
  <c r="I242" i="6" s="1"/>
  <c r="K1138" i="6"/>
  <c r="I1138" i="6" s="1"/>
  <c r="K1314" i="6"/>
  <c r="I1314" i="6" s="1"/>
  <c r="J411" i="6"/>
  <c r="J1307" i="6"/>
  <c r="J1259" i="6"/>
  <c r="K523" i="6"/>
  <c r="I523" i="6" s="1"/>
  <c r="K1419" i="6"/>
  <c r="I1419" i="6" s="1"/>
  <c r="K1483" i="6"/>
  <c r="I1483" i="6" s="1"/>
  <c r="J636" i="6"/>
  <c r="J1532" i="6"/>
  <c r="K740" i="6"/>
  <c r="I740" i="6" s="1"/>
  <c r="K860" i="6"/>
  <c r="I860" i="6" s="1"/>
  <c r="K420" i="6"/>
  <c r="I420" i="6" s="1"/>
  <c r="J133" i="6"/>
  <c r="J1029" i="6"/>
  <c r="J477" i="6"/>
  <c r="K871" i="6"/>
  <c r="I871" i="6" s="1"/>
  <c r="J424" i="6"/>
  <c r="K256" i="6"/>
  <c r="I256" i="6" s="1"/>
  <c r="K480" i="6"/>
  <c r="I480" i="6" s="1"/>
  <c r="K872" i="6"/>
  <c r="I872" i="6" s="1"/>
  <c r="K1168" i="6"/>
  <c r="I1168" i="6" s="1"/>
  <c r="K403" i="6"/>
  <c r="I403" i="6" s="1"/>
  <c r="K1235" i="6"/>
  <c r="I1235" i="6" s="1"/>
  <c r="J1402" i="6"/>
  <c r="K395" i="6"/>
  <c r="I395" i="6" s="1"/>
  <c r="K954" i="6"/>
  <c r="I954" i="6" s="1"/>
  <c r="J794" i="6"/>
  <c r="J122" i="6"/>
  <c r="J234" i="6"/>
  <c r="J3" i="6"/>
  <c r="J62" i="6"/>
  <c r="J958" i="6"/>
  <c r="J182" i="6"/>
  <c r="J1078" i="6"/>
  <c r="J302" i="6"/>
  <c r="K134" i="6"/>
  <c r="I134" i="6" s="1"/>
  <c r="K1254" i="6"/>
  <c r="I1254" i="6" s="1"/>
  <c r="K1579" i="6"/>
  <c r="I1579" i="6" s="1"/>
  <c r="J572" i="6"/>
  <c r="K1628" i="6"/>
  <c r="I1628" i="6" s="1"/>
  <c r="J565" i="6"/>
  <c r="J909" i="6"/>
  <c r="J455" i="6"/>
  <c r="K518" i="6"/>
  <c r="I518" i="6" s="1"/>
  <c r="J228" i="6"/>
  <c r="J1412" i="6"/>
  <c r="K796" i="6"/>
  <c r="I796" i="6" s="1"/>
  <c r="J1293" i="6"/>
  <c r="K230" i="6"/>
  <c r="I230" i="6" s="1"/>
  <c r="K686" i="6"/>
  <c r="I686" i="6" s="1"/>
  <c r="J676" i="6"/>
  <c r="K284" i="6"/>
  <c r="I284" i="6" s="1"/>
  <c r="K1014" i="6"/>
  <c r="I1014" i="6" s="1"/>
  <c r="K459" i="6"/>
  <c r="I459" i="6" s="1"/>
  <c r="K1291" i="6"/>
  <c r="I1291" i="6" s="1"/>
  <c r="J66" i="6"/>
  <c r="K675" i="6"/>
  <c r="I675" i="6" s="1"/>
  <c r="K1122" i="6"/>
  <c r="I1122" i="6" s="1"/>
  <c r="J1074" i="6"/>
  <c r="J346" i="6"/>
  <c r="J738" i="6"/>
  <c r="J59" i="6"/>
  <c r="J118" i="6"/>
  <c r="J1014" i="6"/>
  <c r="J238" i="6"/>
  <c r="J1134" i="6"/>
  <c r="J358" i="6"/>
  <c r="K190" i="6"/>
  <c r="I190" i="6" s="1"/>
  <c r="K1310" i="6"/>
  <c r="I1310" i="6" s="1"/>
  <c r="J4" i="6"/>
  <c r="J684" i="6"/>
  <c r="K180" i="6"/>
  <c r="I180" i="6" s="1"/>
  <c r="J677" i="6"/>
  <c r="J1021" i="6"/>
  <c r="K174" i="6"/>
  <c r="I174" i="6" s="1"/>
  <c r="K630" i="6"/>
  <c r="I630" i="6" s="1"/>
  <c r="J396" i="6"/>
  <c r="J1636" i="6"/>
  <c r="K908" i="6"/>
  <c r="I908" i="6" s="1"/>
  <c r="J1405" i="6"/>
  <c r="K342" i="6"/>
  <c r="I342" i="6" s="1"/>
  <c r="K798" i="6"/>
  <c r="I798" i="6" s="1"/>
  <c r="J1514" i="6"/>
  <c r="K1403" i="6"/>
  <c r="I1403" i="6" s="1"/>
  <c r="J290" i="6"/>
  <c r="K1067" i="6"/>
  <c r="I1067" i="6" s="1"/>
  <c r="K1402" i="6"/>
  <c r="I1402" i="6" s="1"/>
  <c r="K58" i="6"/>
  <c r="I58" i="6" s="1"/>
  <c r="J570" i="6"/>
  <c r="K114" i="6"/>
  <c r="I114" i="6" s="1"/>
  <c r="J115" i="6"/>
  <c r="J174" i="6"/>
  <c r="J1070" i="6"/>
  <c r="J294" i="6"/>
  <c r="J1190" i="6"/>
  <c r="K956" i="6"/>
  <c r="I956" i="6" s="1"/>
  <c r="K246" i="6"/>
  <c r="I246" i="6" s="1"/>
  <c r="K235" i="6"/>
  <c r="I235" i="6" s="1"/>
  <c r="K1459" i="6"/>
  <c r="I1459" i="6" s="1"/>
  <c r="J514" i="6"/>
  <c r="K347" i="6"/>
  <c r="I347" i="6" s="1"/>
  <c r="K1570" i="6"/>
  <c r="I1570" i="6" s="1"/>
  <c r="K338" i="6"/>
  <c r="I338" i="6" s="1"/>
  <c r="J906" i="6"/>
  <c r="K562" i="6"/>
  <c r="I562" i="6" s="1"/>
  <c r="J171" i="6"/>
  <c r="J230" i="6"/>
  <c r="J1126" i="6"/>
  <c r="J350" i="6"/>
  <c r="J1246" i="6"/>
  <c r="J845" i="6"/>
  <c r="K302" i="6"/>
  <c r="I302" i="6" s="1"/>
  <c r="K1422" i="6"/>
  <c r="I1422" i="6" s="1"/>
  <c r="J284" i="6"/>
  <c r="J1076" i="6"/>
  <c r="K460" i="6"/>
  <c r="I460" i="6" s="1"/>
  <c r="J1013" i="6"/>
  <c r="J1189" i="6"/>
  <c r="K454" i="6"/>
  <c r="I454" i="6" s="1"/>
  <c r="K854" i="6"/>
  <c r="I854" i="6" s="1"/>
  <c r="J788" i="6"/>
  <c r="K172" i="6"/>
  <c r="I172" i="6" s="1"/>
  <c r="K1188" i="6"/>
  <c r="I1188" i="6" s="1"/>
  <c r="J1573" i="6"/>
  <c r="K622" i="6"/>
  <c r="I622" i="6" s="1"/>
  <c r="K1078" i="6"/>
  <c r="I1078" i="6" s="1"/>
  <c r="J1236" i="6"/>
  <c r="K900" i="6"/>
  <c r="I900" i="6" s="1"/>
  <c r="K231" i="6"/>
  <c r="I231" i="6" s="1"/>
  <c r="K1127" i="6"/>
  <c r="I1127" i="6" s="1"/>
  <c r="K351" i="6"/>
  <c r="I351" i="6" s="1"/>
  <c r="K1247" i="6"/>
  <c r="I1247" i="6" s="1"/>
  <c r="K471" i="6"/>
  <c r="I471" i="6" s="1"/>
  <c r="K1367" i="6"/>
  <c r="I1367" i="6" s="1"/>
  <c r="K1242" i="6"/>
  <c r="I1242" i="6" s="1"/>
  <c r="J1123" i="6"/>
  <c r="J347" i="6"/>
  <c r="J1355" i="6"/>
  <c r="K565" i="6"/>
  <c r="I565" i="6" s="1"/>
  <c r="K1461" i="6"/>
  <c r="I1461" i="6" s="1"/>
  <c r="K853" i="6"/>
  <c r="I853" i="6" s="1"/>
  <c r="J470" i="6"/>
  <c r="J1366" i="6"/>
  <c r="J623" i="6"/>
  <c r="J1519" i="6"/>
  <c r="J743" i="6"/>
  <c r="J1639" i="6"/>
  <c r="J863" i="6"/>
  <c r="J1039" i="6"/>
  <c r="J456" i="6"/>
  <c r="J1352" i="6"/>
  <c r="J1024" i="6"/>
  <c r="K456" i="6"/>
  <c r="I456" i="6" s="1"/>
  <c r="K1352" i="6"/>
  <c r="I1352" i="6" s="1"/>
  <c r="K800" i="6"/>
  <c r="I800" i="6" s="1"/>
  <c r="J737" i="6"/>
  <c r="K3" i="6"/>
  <c r="I3" i="6" s="1"/>
  <c r="K1515" i="6"/>
  <c r="I1515" i="6" s="1"/>
  <c r="J682" i="6"/>
  <c r="J170" i="6"/>
  <c r="K346" i="6"/>
  <c r="I346" i="6" s="1"/>
  <c r="K618" i="6"/>
  <c r="I618" i="6" s="1"/>
  <c r="K170" i="6"/>
  <c r="I170" i="6" s="1"/>
  <c r="K1010" i="6"/>
  <c r="I1010" i="6" s="1"/>
  <c r="J227" i="6"/>
  <c r="J286" i="6"/>
  <c r="J1182" i="6"/>
  <c r="J406" i="6"/>
  <c r="J1302" i="6"/>
  <c r="J1245" i="6"/>
  <c r="K358" i="6"/>
  <c r="I358" i="6" s="1"/>
  <c r="K1478" i="6"/>
  <c r="I1478" i="6" s="1"/>
  <c r="J452" i="6"/>
  <c r="J1244" i="6"/>
  <c r="K684" i="6"/>
  <c r="I684" i="6" s="1"/>
  <c r="J1069" i="6"/>
  <c r="J1301" i="6"/>
  <c r="K566" i="6"/>
  <c r="I566" i="6" s="1"/>
  <c r="K1022" i="6"/>
  <c r="I1022" i="6" s="1"/>
  <c r="J956" i="6"/>
  <c r="K340" i="6"/>
  <c r="I340" i="6" s="1"/>
  <c r="K1356" i="6"/>
  <c r="I1356" i="6" s="1"/>
  <c r="J13" i="6"/>
  <c r="K846" i="6"/>
  <c r="I846" i="6" s="1"/>
  <c r="K1302" i="6"/>
  <c r="I1302" i="6" s="1"/>
  <c r="J1404" i="6"/>
  <c r="K1124" i="6"/>
  <c r="I1124" i="6" s="1"/>
  <c r="K287" i="6"/>
  <c r="I287" i="6" s="1"/>
  <c r="K1183" i="6"/>
  <c r="I1183" i="6" s="1"/>
  <c r="K407" i="6"/>
  <c r="I407" i="6" s="1"/>
  <c r="K1303" i="6"/>
  <c r="I1303" i="6" s="1"/>
  <c r="K527" i="6"/>
  <c r="I527" i="6" s="1"/>
  <c r="K1423" i="6"/>
  <c r="I1423" i="6" s="1"/>
  <c r="K1298" i="6"/>
  <c r="I1298" i="6" s="1"/>
  <c r="J1179" i="6"/>
  <c r="J403" i="6"/>
  <c r="J1411" i="6"/>
  <c r="K621" i="6"/>
  <c r="I621" i="6" s="1"/>
  <c r="K1517" i="6"/>
  <c r="I1517" i="6" s="1"/>
  <c r="K909" i="6"/>
  <c r="I909" i="6" s="1"/>
  <c r="J526" i="6"/>
  <c r="J1422" i="6"/>
  <c r="J679" i="6"/>
  <c r="J1575" i="6"/>
  <c r="J799" i="6"/>
  <c r="J23" i="6"/>
  <c r="J919" i="6"/>
  <c r="J1151" i="6"/>
  <c r="J512" i="6"/>
  <c r="J1408" i="6"/>
  <c r="J1192" i="6"/>
  <c r="K512" i="6"/>
  <c r="I512" i="6" s="1"/>
  <c r="K1408" i="6"/>
  <c r="I1408" i="6" s="1"/>
  <c r="K856" i="6"/>
  <c r="I856" i="6" s="1"/>
  <c r="J793" i="6"/>
  <c r="J17" i="6"/>
  <c r="J913" i="6"/>
  <c r="J137" i="6"/>
  <c r="J1033" i="6"/>
  <c r="K233" i="6"/>
  <c r="I233" i="6" s="1"/>
  <c r="K1129" i="6"/>
  <c r="I1129" i="6" s="1"/>
  <c r="K689" i="6"/>
  <c r="I689" i="6" s="1"/>
  <c r="K245" i="6"/>
  <c r="I245" i="6" s="1"/>
  <c r="K1141" i="6"/>
  <c r="I1141" i="6" s="1"/>
  <c r="K981" i="6"/>
  <c r="I981" i="6" s="1"/>
  <c r="J24" i="6"/>
  <c r="J920" i="6"/>
  <c r="J1656" i="6"/>
  <c r="K731" i="6"/>
  <c r="I731" i="6" s="1"/>
  <c r="J226" i="6"/>
  <c r="K1066" i="6"/>
  <c r="I1066" i="6" s="1"/>
  <c r="J10" i="6"/>
  <c r="J898" i="6"/>
  <c r="J114" i="6"/>
  <c r="K1458" i="6"/>
  <c r="I1458" i="6" s="1"/>
  <c r="K283" i="6"/>
  <c r="I283" i="6" s="1"/>
  <c r="J507" i="6"/>
  <c r="J566" i="6"/>
  <c r="J1462" i="6"/>
  <c r="J686" i="6"/>
  <c r="J1582" i="6"/>
  <c r="K910" i="6"/>
  <c r="I910" i="6" s="1"/>
  <c r="K694" i="6"/>
  <c r="I694" i="6" s="1"/>
  <c r="K63" i="6"/>
  <c r="I63" i="6" s="1"/>
  <c r="J1180" i="6"/>
  <c r="K508" i="6"/>
  <c r="I508" i="6" s="1"/>
  <c r="K1300" i="6"/>
  <c r="I1300" i="6" s="1"/>
  <c r="J69" i="6"/>
  <c r="J63" i="6"/>
  <c r="K1182" i="6"/>
  <c r="I1182" i="6" s="1"/>
  <c r="K1526" i="6"/>
  <c r="I1526" i="6" s="1"/>
  <c r="J180" i="6"/>
  <c r="K1236" i="6"/>
  <c r="I1236" i="6" s="1"/>
  <c r="J285" i="6"/>
  <c r="J573" i="6"/>
  <c r="K1462" i="6"/>
  <c r="I1462" i="6" s="1"/>
  <c r="K1243" i="6"/>
  <c r="I1243" i="6" s="1"/>
  <c r="J628" i="6"/>
  <c r="K516" i="6"/>
  <c r="I516" i="6" s="1"/>
  <c r="K567" i="6"/>
  <c r="I567" i="6" s="1"/>
  <c r="K1463" i="6"/>
  <c r="I1463" i="6" s="1"/>
  <c r="K687" i="6"/>
  <c r="I687" i="6" s="1"/>
  <c r="K1583" i="6"/>
  <c r="I1583" i="6" s="1"/>
  <c r="K807" i="6"/>
  <c r="I807" i="6" s="1"/>
  <c r="J65" i="6"/>
  <c r="K1578" i="6"/>
  <c r="I1578" i="6" s="1"/>
  <c r="J1459" i="6"/>
  <c r="J683" i="6"/>
  <c r="K5" i="6"/>
  <c r="I5" i="6" s="1"/>
  <c r="K901" i="6"/>
  <c r="I901" i="6" s="1"/>
  <c r="K181" i="6"/>
  <c r="I181" i="6" s="1"/>
  <c r="K1189" i="6"/>
  <c r="I1189" i="6" s="1"/>
  <c r="J806" i="6"/>
  <c r="J926" i="6"/>
  <c r="J959" i="6"/>
  <c r="J183" i="6"/>
  <c r="J1079" i="6"/>
  <c r="J303" i="6"/>
  <c r="J1199" i="6"/>
  <c r="K787" i="6"/>
  <c r="I787" i="6" s="1"/>
  <c r="K571" i="6"/>
  <c r="I571" i="6" s="1"/>
  <c r="K1346" i="6"/>
  <c r="I1346" i="6" s="1"/>
  <c r="J402" i="6"/>
  <c r="J1178" i="6"/>
  <c r="J338" i="6"/>
  <c r="K66" i="6"/>
  <c r="I66" i="6" s="1"/>
  <c r="K451" i="6"/>
  <c r="I451" i="6" s="1"/>
  <c r="J563" i="6"/>
  <c r="J622" i="6"/>
  <c r="J1518" i="6"/>
  <c r="J742" i="6"/>
  <c r="J1638" i="6"/>
  <c r="K1246" i="6"/>
  <c r="I1246" i="6" s="1"/>
  <c r="K750" i="6"/>
  <c r="I750" i="6" s="1"/>
  <c r="K119" i="6"/>
  <c r="I119" i="6" s="1"/>
  <c r="J1348" i="6"/>
  <c r="K620" i="6"/>
  <c r="I620" i="6" s="1"/>
  <c r="K1468" i="6"/>
  <c r="I1468" i="6" s="1"/>
  <c r="J181" i="6"/>
  <c r="J119" i="6"/>
  <c r="K1294" i="6"/>
  <c r="I1294" i="6" s="1"/>
  <c r="K526" i="6"/>
  <c r="I526" i="6" s="1"/>
  <c r="J348" i="6"/>
  <c r="K1404" i="6"/>
  <c r="I1404" i="6" s="1"/>
  <c r="J397" i="6"/>
  <c r="J685" i="6"/>
  <c r="K1574" i="6"/>
  <c r="I1574" i="6" s="1"/>
  <c r="K1411" i="6"/>
  <c r="I1411" i="6" s="1"/>
  <c r="J796" i="6"/>
  <c r="K628" i="6"/>
  <c r="I628" i="6" s="1"/>
  <c r="K623" i="6"/>
  <c r="I623" i="6" s="1"/>
  <c r="K1519" i="6"/>
  <c r="I1519" i="6" s="1"/>
  <c r="K743" i="6"/>
  <c r="I743" i="6" s="1"/>
  <c r="K1639" i="6"/>
  <c r="I1639" i="6" s="1"/>
  <c r="K863" i="6"/>
  <c r="I863" i="6" s="1"/>
  <c r="J121" i="6"/>
  <c r="K1634" i="6"/>
  <c r="I1634" i="6" s="1"/>
  <c r="J1515" i="6"/>
  <c r="J739" i="6"/>
  <c r="K61" i="6"/>
  <c r="I61" i="6" s="1"/>
  <c r="K957" i="6"/>
  <c r="I957" i="6" s="1"/>
  <c r="K237" i="6"/>
  <c r="I237" i="6" s="1"/>
  <c r="K1245" i="6"/>
  <c r="I1245" i="6" s="1"/>
  <c r="J862" i="6"/>
  <c r="J1038" i="6"/>
  <c r="J1015" i="6"/>
  <c r="J239" i="6"/>
  <c r="J1135" i="6"/>
  <c r="J359" i="6"/>
  <c r="J1255" i="6"/>
  <c r="K171" i="6"/>
  <c r="I171" i="6" s="1"/>
  <c r="J842" i="6"/>
  <c r="K898" i="6"/>
  <c r="I898" i="6" s="1"/>
  <c r="J510" i="6"/>
  <c r="J22" i="6"/>
  <c r="K175" i="6"/>
  <c r="I175" i="6" s="1"/>
  <c r="K1132" i="6"/>
  <c r="I1132" i="6" s="1"/>
  <c r="K678" i="6"/>
  <c r="I678" i="6" s="1"/>
  <c r="J516" i="6"/>
  <c r="J349" i="6"/>
  <c r="J1012" i="6"/>
  <c r="K399" i="6"/>
  <c r="I399" i="6" s="1"/>
  <c r="K519" i="6"/>
  <c r="I519" i="6" s="1"/>
  <c r="K639" i="6"/>
  <c r="I639" i="6" s="1"/>
  <c r="K1410" i="6"/>
  <c r="I1410" i="6" s="1"/>
  <c r="J515" i="6"/>
  <c r="K733" i="6"/>
  <c r="I733" i="6" s="1"/>
  <c r="K1021" i="6"/>
  <c r="I1021" i="6" s="1"/>
  <c r="J1534" i="6"/>
  <c r="J15" i="6"/>
  <c r="J135" i="6"/>
  <c r="K1647" i="6"/>
  <c r="I1647" i="6" s="1"/>
  <c r="J1184" i="6"/>
  <c r="J1472" i="6"/>
  <c r="K1016" i="6"/>
  <c r="I1016" i="6" s="1"/>
  <c r="K744" i="6"/>
  <c r="I744" i="6" s="1"/>
  <c r="J1017" i="6"/>
  <c r="J409" i="6"/>
  <c r="J1585" i="6"/>
  <c r="J977" i="6"/>
  <c r="K401" i="6"/>
  <c r="I401" i="6" s="1"/>
  <c r="K1465" i="6"/>
  <c r="I1465" i="6" s="1"/>
  <c r="K13" i="6"/>
  <c r="I13" i="6" s="1"/>
  <c r="K973" i="6"/>
  <c r="I973" i="6" s="1"/>
  <c r="K1093" i="6"/>
  <c r="I1093" i="6" s="1"/>
  <c r="J248" i="6"/>
  <c r="J1312" i="6"/>
  <c r="K1640" i="6"/>
  <c r="I1640" i="6" s="1"/>
  <c r="K976" i="6"/>
  <c r="I976" i="6" s="1"/>
  <c r="K241" i="6"/>
  <c r="I241" i="6" s="1"/>
  <c r="K249" i="6"/>
  <c r="I249" i="6" s="1"/>
  <c r="K1257" i="6"/>
  <c r="I1257" i="6" s="1"/>
  <c r="J130" i="6"/>
  <c r="J1194" i="6"/>
  <c r="J810" i="6"/>
  <c r="K410" i="6"/>
  <c r="I410" i="6" s="1"/>
  <c r="K1418" i="6"/>
  <c r="I1418" i="6" s="1"/>
  <c r="J851" i="6"/>
  <c r="J915" i="6"/>
  <c r="J475" i="6"/>
  <c r="K299" i="6"/>
  <c r="I299" i="6" s="1"/>
  <c r="K1251" i="6"/>
  <c r="I1251" i="6" s="1"/>
  <c r="K1315" i="6"/>
  <c r="I1315" i="6" s="1"/>
  <c r="J580" i="6"/>
  <c r="J1588" i="6"/>
  <c r="K76" i="6"/>
  <c r="I76" i="6" s="1"/>
  <c r="K1028" i="6"/>
  <c r="I1028" i="6" s="1"/>
  <c r="K868" i="6"/>
  <c r="I868" i="6" s="1"/>
  <c r="J413" i="6"/>
  <c r="J1365" i="6"/>
  <c r="K143" i="6"/>
  <c r="I143" i="6" s="1"/>
  <c r="K1319" i="6"/>
  <c r="I1319" i="6" s="1"/>
  <c r="J1320" i="6"/>
  <c r="K264" i="6"/>
  <c r="I264" i="6" s="1"/>
  <c r="K1264" i="6"/>
  <c r="I1264" i="6" s="1"/>
  <c r="K384" i="6"/>
  <c r="I384" i="6" s="1"/>
  <c r="K1680" i="6"/>
  <c r="I1680" i="6" s="1"/>
  <c r="K537" i="6"/>
  <c r="I537" i="6" s="1"/>
  <c r="K1384" i="6"/>
  <c r="I1384" i="6" s="1"/>
  <c r="K728" i="6"/>
  <c r="I728" i="6" s="1"/>
  <c r="K586" i="6"/>
  <c r="I586" i="6" s="1"/>
  <c r="J1203" i="6"/>
  <c r="K1371" i="6"/>
  <c r="I1371" i="6" s="1"/>
  <c r="J1316" i="6"/>
  <c r="K339" i="6"/>
  <c r="I339" i="6" s="1"/>
  <c r="J1066" i="6"/>
  <c r="K1178" i="6"/>
  <c r="I1178" i="6" s="1"/>
  <c r="J678" i="6"/>
  <c r="K62" i="6"/>
  <c r="I62" i="6" s="1"/>
  <c r="J172" i="6"/>
  <c r="K1244" i="6"/>
  <c r="I1244" i="6" s="1"/>
  <c r="K790" i="6"/>
  <c r="I790" i="6" s="1"/>
  <c r="K4" i="6"/>
  <c r="I4" i="6" s="1"/>
  <c r="J461" i="6"/>
  <c r="J1572" i="6"/>
  <c r="K455" i="6"/>
  <c r="I455" i="6" s="1"/>
  <c r="K575" i="6"/>
  <c r="I575" i="6" s="1"/>
  <c r="K695" i="6"/>
  <c r="I695" i="6" s="1"/>
  <c r="K1466" i="6"/>
  <c r="I1466" i="6" s="1"/>
  <c r="J571" i="6"/>
  <c r="K789" i="6"/>
  <c r="I789" i="6" s="1"/>
  <c r="K1077" i="6"/>
  <c r="I1077" i="6" s="1"/>
  <c r="J1590" i="6"/>
  <c r="J71" i="6"/>
  <c r="J191" i="6"/>
  <c r="K87" i="6"/>
  <c r="I87" i="6" s="1"/>
  <c r="J1240" i="6"/>
  <c r="J1528" i="6"/>
  <c r="K1072" i="6"/>
  <c r="I1072" i="6" s="1"/>
  <c r="K968" i="6"/>
  <c r="I968" i="6" s="1"/>
  <c r="J1073" i="6"/>
  <c r="J521" i="6"/>
  <c r="J1641" i="6"/>
  <c r="J1089" i="6"/>
  <c r="K457" i="6"/>
  <c r="I457" i="6" s="1"/>
  <c r="K1521" i="6"/>
  <c r="I1521" i="6" s="1"/>
  <c r="K629" i="6"/>
  <c r="I629" i="6" s="1"/>
  <c r="K1029" i="6"/>
  <c r="I1029" i="6" s="1"/>
  <c r="K1205" i="6"/>
  <c r="I1205" i="6" s="1"/>
  <c r="J304" i="6"/>
  <c r="J1424" i="6"/>
  <c r="K24" i="6"/>
  <c r="I24" i="6" s="1"/>
  <c r="K1032" i="6"/>
  <c r="I1032" i="6" s="1"/>
  <c r="K297" i="6"/>
  <c r="I297" i="6" s="1"/>
  <c r="K305" i="6"/>
  <c r="I305" i="6" s="1"/>
  <c r="K1313" i="6"/>
  <c r="I1313" i="6" s="1"/>
  <c r="J186" i="6"/>
  <c r="J1250" i="6"/>
  <c r="J1538" i="6"/>
  <c r="K466" i="6"/>
  <c r="I466" i="6" s="1"/>
  <c r="K1474" i="6"/>
  <c r="I1474" i="6" s="1"/>
  <c r="J963" i="6"/>
  <c r="J971" i="6"/>
  <c r="J587" i="6"/>
  <c r="K355" i="6"/>
  <c r="I355" i="6" s="1"/>
  <c r="K1307" i="6"/>
  <c r="I1307" i="6" s="1"/>
  <c r="K1427" i="6"/>
  <c r="I1427" i="6" s="1"/>
  <c r="J692" i="6"/>
  <c r="J1644" i="6"/>
  <c r="K132" i="6"/>
  <c r="I132" i="6" s="1"/>
  <c r="K1084" i="6"/>
  <c r="I1084" i="6" s="1"/>
  <c r="K980" i="6"/>
  <c r="I980" i="6" s="1"/>
  <c r="J469" i="6"/>
  <c r="J1421" i="6"/>
  <c r="K255" i="6"/>
  <c r="I255" i="6" s="1"/>
  <c r="K1375" i="6"/>
  <c r="I1375" i="6" s="1"/>
  <c r="J1376" i="6"/>
  <c r="K432" i="6"/>
  <c r="I432" i="6" s="1"/>
  <c r="K1544" i="6"/>
  <c r="I1544" i="6" s="1"/>
  <c r="K608" i="6"/>
  <c r="I608" i="6" s="1"/>
  <c r="K593" i="6"/>
  <c r="I593" i="6" s="1"/>
  <c r="K1608" i="6"/>
  <c r="I1608" i="6" s="1"/>
  <c r="K896" i="6"/>
  <c r="I896" i="6" s="1"/>
  <c r="J82" i="6"/>
  <c r="K922" i="6"/>
  <c r="I922" i="6" s="1"/>
  <c r="J1315" i="6"/>
  <c r="K1651" i="6"/>
  <c r="I1651" i="6" s="1"/>
  <c r="J1540" i="6"/>
  <c r="K1224" i="6"/>
  <c r="I1224" i="6" s="1"/>
  <c r="J1153" i="6"/>
  <c r="K507" i="6"/>
  <c r="I507" i="6" s="1"/>
  <c r="J1290" i="6"/>
  <c r="K682" i="6"/>
  <c r="I682" i="6" s="1"/>
  <c r="J1238" i="6"/>
  <c r="K734" i="6"/>
  <c r="I734" i="6" s="1"/>
  <c r="J564" i="6"/>
  <c r="K1636" i="6"/>
  <c r="I1636" i="6" s="1"/>
  <c r="K902" i="6"/>
  <c r="I902" i="6" s="1"/>
  <c r="K564" i="6"/>
  <c r="I564" i="6" s="1"/>
  <c r="J741" i="6"/>
  <c r="J68" i="6"/>
  <c r="K511" i="6"/>
  <c r="I511" i="6" s="1"/>
  <c r="K631" i="6"/>
  <c r="I631" i="6" s="1"/>
  <c r="K751" i="6"/>
  <c r="I751" i="6" s="1"/>
  <c r="K1522" i="6"/>
  <c r="I1522" i="6" s="1"/>
  <c r="J627" i="6"/>
  <c r="K845" i="6"/>
  <c r="I845" i="6" s="1"/>
  <c r="K1133" i="6"/>
  <c r="I1133" i="6" s="1"/>
  <c r="J1646" i="6"/>
  <c r="J127" i="6"/>
  <c r="J247" i="6"/>
  <c r="K199" i="6"/>
  <c r="I199" i="6" s="1"/>
  <c r="J1296" i="6"/>
  <c r="J1584" i="6"/>
  <c r="K1184" i="6"/>
  <c r="I1184" i="6" s="1"/>
  <c r="K1136" i="6"/>
  <c r="I1136" i="6" s="1"/>
  <c r="J1129" i="6"/>
  <c r="J577" i="6"/>
  <c r="J25" i="6"/>
  <c r="J1145" i="6"/>
  <c r="K513" i="6"/>
  <c r="I513" i="6" s="1"/>
  <c r="K1633" i="6"/>
  <c r="I1633" i="6" s="1"/>
  <c r="K21" i="6"/>
  <c r="I21" i="6" s="1"/>
  <c r="K1085" i="6"/>
  <c r="I1085" i="6" s="1"/>
  <c r="K1317" i="6"/>
  <c r="I1317" i="6" s="1"/>
  <c r="J360" i="6"/>
  <c r="J1480" i="6"/>
  <c r="K80" i="6"/>
  <c r="I80" i="6" s="1"/>
  <c r="K1088" i="6"/>
  <c r="I1088" i="6" s="1"/>
  <c r="K353" i="6"/>
  <c r="I353" i="6" s="1"/>
  <c r="K361" i="6"/>
  <c r="I361" i="6" s="1"/>
  <c r="K1369" i="6"/>
  <c r="I1369" i="6" s="1"/>
  <c r="J298" i="6"/>
  <c r="J1362" i="6"/>
  <c r="J1650" i="6"/>
  <c r="K522" i="6"/>
  <c r="I522" i="6" s="1"/>
  <c r="K1530" i="6"/>
  <c r="I1530" i="6" s="1"/>
  <c r="J19" i="6"/>
  <c r="J1027" i="6"/>
  <c r="J643" i="6"/>
  <c r="K411" i="6"/>
  <c r="I411" i="6" s="1"/>
  <c r="K1363" i="6"/>
  <c r="I1363" i="6" s="1"/>
  <c r="K1539" i="6"/>
  <c r="I1539" i="6" s="1"/>
  <c r="J748" i="6"/>
  <c r="J28" i="6"/>
  <c r="K188" i="6"/>
  <c r="I188" i="6" s="1"/>
  <c r="K1140" i="6"/>
  <c r="I1140" i="6" s="1"/>
  <c r="K1092" i="6"/>
  <c r="I1092" i="6" s="1"/>
  <c r="J525" i="6"/>
  <c r="J1477" i="6"/>
  <c r="K367" i="6"/>
  <c r="I367" i="6" s="1"/>
  <c r="K1431" i="6"/>
  <c r="I1431" i="6" s="1"/>
  <c r="J1432" i="6"/>
  <c r="K488" i="6"/>
  <c r="I488" i="6" s="1"/>
  <c r="K320" i="6"/>
  <c r="K776" i="6"/>
  <c r="I776" i="6" s="1"/>
  <c r="K649" i="6"/>
  <c r="I649" i="6" s="1"/>
  <c r="K104" i="6"/>
  <c r="I104" i="6" s="1"/>
  <c r="K1064" i="6"/>
  <c r="I1064" i="6" s="1"/>
  <c r="J194" i="6"/>
  <c r="K1034" i="6"/>
  <c r="I1034" i="6" s="1"/>
  <c r="J1427" i="6"/>
  <c r="J84" i="6"/>
  <c r="J1652" i="6"/>
  <c r="K1392" i="6"/>
  <c r="I1392" i="6" s="1"/>
  <c r="J1209" i="6"/>
  <c r="K924" i="6"/>
  <c r="I924" i="6" s="1"/>
  <c r="K563" i="6"/>
  <c r="I563" i="6" s="1"/>
  <c r="J1410" i="6"/>
  <c r="K1290" i="6"/>
  <c r="I1290" i="6" s="1"/>
  <c r="J1294" i="6"/>
  <c r="K1406" i="6"/>
  <c r="I1406" i="6" s="1"/>
  <c r="J732" i="6"/>
  <c r="J901" i="6"/>
  <c r="K1070" i="6"/>
  <c r="I1070" i="6" s="1"/>
  <c r="K732" i="6"/>
  <c r="I732" i="6" s="1"/>
  <c r="K510" i="6"/>
  <c r="I510" i="6" s="1"/>
  <c r="J292" i="6"/>
  <c r="K679" i="6"/>
  <c r="I679" i="6" s="1"/>
  <c r="K799" i="6"/>
  <c r="I799" i="6" s="1"/>
  <c r="K919" i="6"/>
  <c r="I919" i="6" s="1"/>
  <c r="J675" i="6"/>
  <c r="J795" i="6"/>
  <c r="K1013" i="6"/>
  <c r="I1013" i="6" s="1"/>
  <c r="K1301" i="6"/>
  <c r="I1301" i="6" s="1"/>
  <c r="J1150" i="6"/>
  <c r="J295" i="6"/>
  <c r="J415" i="6"/>
  <c r="K311" i="6"/>
  <c r="I311" i="6" s="1"/>
  <c r="J1464" i="6"/>
  <c r="J1640" i="6"/>
  <c r="K1240" i="6"/>
  <c r="I1240" i="6" s="1"/>
  <c r="K1248" i="6"/>
  <c r="I1248" i="6" s="1"/>
  <c r="J1185" i="6"/>
  <c r="J689" i="6"/>
  <c r="J81" i="6"/>
  <c r="J1201" i="6"/>
  <c r="K569" i="6"/>
  <c r="I569" i="6" s="1"/>
  <c r="K17" i="6"/>
  <c r="I17" i="6" s="1"/>
  <c r="K77" i="6"/>
  <c r="I77" i="6" s="1"/>
  <c r="K1197" i="6"/>
  <c r="I1197" i="6" s="1"/>
  <c r="J72" i="6"/>
  <c r="J416" i="6"/>
  <c r="J1592" i="6"/>
  <c r="K136" i="6"/>
  <c r="I136" i="6" s="1"/>
  <c r="K1144" i="6"/>
  <c r="I1144" i="6" s="1"/>
  <c r="K409" i="6"/>
  <c r="I409" i="6" s="1"/>
  <c r="K417" i="6"/>
  <c r="I417" i="6" s="1"/>
  <c r="K1425" i="6"/>
  <c r="I1425" i="6" s="1"/>
  <c r="J354" i="6"/>
  <c r="J1418" i="6"/>
  <c r="K10" i="6"/>
  <c r="I10" i="6" s="1"/>
  <c r="K578" i="6"/>
  <c r="I578" i="6" s="1"/>
  <c r="K1586" i="6"/>
  <c r="I1586" i="6" s="1"/>
  <c r="J75" i="6"/>
  <c r="J1083" i="6"/>
  <c r="J699" i="6"/>
  <c r="K467" i="6"/>
  <c r="I467" i="6" s="1"/>
  <c r="K1475" i="6"/>
  <c r="I1475" i="6" s="1"/>
  <c r="K1595" i="6"/>
  <c r="I1595" i="6" s="1"/>
  <c r="J804" i="6"/>
  <c r="J140" i="6"/>
  <c r="K244" i="6"/>
  <c r="I244" i="6" s="1"/>
  <c r="K1196" i="6"/>
  <c r="I1196" i="6" s="1"/>
  <c r="K1204" i="6"/>
  <c r="I1204" i="6" s="1"/>
  <c r="J581" i="6"/>
  <c r="J1533" i="6"/>
  <c r="K479" i="6"/>
  <c r="I479" i="6" s="1"/>
  <c r="K1487" i="6"/>
  <c r="I1487" i="6" s="1"/>
  <c r="J1488" i="6"/>
  <c r="K544" i="6"/>
  <c r="I544" i="6" s="1"/>
  <c r="K1432" i="6"/>
  <c r="I1432" i="6" s="1"/>
  <c r="K1000" i="6"/>
  <c r="I1000" i="6" s="1"/>
  <c r="K705" i="6"/>
  <c r="I705" i="6" s="1"/>
  <c r="K328" i="6"/>
  <c r="I328" i="6" s="1"/>
  <c r="K1232" i="6"/>
  <c r="I1232" i="6" s="1"/>
  <c r="J306" i="6"/>
  <c r="K1146" i="6"/>
  <c r="I1146" i="6" s="1"/>
  <c r="K83" i="6"/>
  <c r="I83" i="6" s="1"/>
  <c r="J196" i="6"/>
  <c r="K656" i="6"/>
  <c r="I656" i="6" s="1"/>
  <c r="K1560" i="6"/>
  <c r="I1560" i="6" s="1"/>
  <c r="K843" i="6"/>
  <c r="I843" i="6" s="1"/>
  <c r="K739" i="6"/>
  <c r="I739" i="6" s="1"/>
  <c r="K1514" i="6"/>
  <c r="I1514" i="6" s="1"/>
  <c r="J1350" i="6"/>
  <c r="K350" i="6"/>
  <c r="I350" i="6" s="1"/>
  <c r="J900" i="6"/>
  <c r="J1237" i="6"/>
  <c r="K1518" i="6"/>
  <c r="I1518" i="6" s="1"/>
  <c r="K844" i="6"/>
  <c r="I844" i="6" s="1"/>
  <c r="K958" i="6"/>
  <c r="I958" i="6" s="1"/>
  <c r="J460" i="6"/>
  <c r="K959" i="6"/>
  <c r="I959" i="6" s="1"/>
  <c r="K1079" i="6"/>
  <c r="I1079" i="6" s="1"/>
  <c r="K1199" i="6"/>
  <c r="I1199" i="6" s="1"/>
  <c r="J955" i="6"/>
  <c r="J1187" i="6"/>
  <c r="K1293" i="6"/>
  <c r="I1293" i="6" s="1"/>
  <c r="K1581" i="6"/>
  <c r="I1581" i="6" s="1"/>
  <c r="K310" i="6"/>
  <c r="I310" i="6" s="1"/>
  <c r="J575" i="6"/>
  <c r="J695" i="6"/>
  <c r="K815" i="6"/>
  <c r="I815" i="6" s="1"/>
  <c r="J1520" i="6"/>
  <c r="K8" i="6"/>
  <c r="I8" i="6" s="1"/>
  <c r="K1296" i="6"/>
  <c r="I1296" i="6" s="1"/>
  <c r="K1360" i="6"/>
  <c r="I1360" i="6" s="1"/>
  <c r="J1297" i="6"/>
  <c r="J745" i="6"/>
  <c r="J193" i="6"/>
  <c r="J1257" i="6"/>
  <c r="K625" i="6"/>
  <c r="I625" i="6" s="1"/>
  <c r="K465" i="6"/>
  <c r="I465" i="6" s="1"/>
  <c r="K133" i="6"/>
  <c r="I133" i="6" s="1"/>
  <c r="K1253" i="6"/>
  <c r="I1253" i="6" s="1"/>
  <c r="J184" i="6"/>
  <c r="J528" i="6"/>
  <c r="J1648" i="6"/>
  <c r="K192" i="6"/>
  <c r="I192" i="6" s="1"/>
  <c r="K1200" i="6"/>
  <c r="I1200" i="6" s="1"/>
  <c r="K913" i="6"/>
  <c r="I913" i="6" s="1"/>
  <c r="K473" i="6"/>
  <c r="I473" i="6" s="1"/>
  <c r="K1537" i="6"/>
  <c r="I1537" i="6" s="1"/>
  <c r="J466" i="6"/>
  <c r="J1474" i="6"/>
  <c r="K122" i="6"/>
  <c r="I122" i="6" s="1"/>
  <c r="K634" i="6"/>
  <c r="I634" i="6" s="1"/>
  <c r="K1642" i="6"/>
  <c r="I1642" i="6" s="1"/>
  <c r="J131" i="6"/>
  <c r="J1195" i="6"/>
  <c r="J755" i="6"/>
  <c r="K579" i="6"/>
  <c r="I579" i="6" s="1"/>
  <c r="K1531" i="6"/>
  <c r="I1531" i="6" s="1"/>
  <c r="J852" i="6"/>
  <c r="J860" i="6"/>
  <c r="J252" i="6"/>
  <c r="K300" i="6"/>
  <c r="I300" i="6" s="1"/>
  <c r="K1252" i="6"/>
  <c r="I1252" i="6" s="1"/>
  <c r="K1316" i="6"/>
  <c r="I1316" i="6" s="1"/>
  <c r="J637" i="6"/>
  <c r="J1589" i="6"/>
  <c r="K535" i="6"/>
  <c r="I535" i="6" s="1"/>
  <c r="J32" i="6"/>
  <c r="J1544" i="6"/>
  <c r="K144" i="6"/>
  <c r="I144" i="6" s="1"/>
  <c r="K1376" i="6"/>
  <c r="I1376" i="6" s="1"/>
  <c r="K1280" i="6"/>
  <c r="I1280" i="6" s="1"/>
  <c r="K761" i="6"/>
  <c r="I761" i="6" s="1"/>
  <c r="K440" i="6"/>
  <c r="I440" i="6" s="1"/>
  <c r="K1400" i="6"/>
  <c r="I1400" i="6" s="1"/>
  <c r="J418" i="6"/>
  <c r="K1258" i="6"/>
  <c r="I1258" i="6" s="1"/>
  <c r="K139" i="6"/>
  <c r="I139" i="6" s="1"/>
  <c r="J308" i="6"/>
  <c r="K824" i="6"/>
  <c r="I824" i="6" s="1"/>
  <c r="K112" i="6"/>
  <c r="I112" i="6" s="1"/>
  <c r="J1321" i="6"/>
  <c r="K1148" i="6"/>
  <c r="I1148" i="6" s="1"/>
  <c r="J757" i="6"/>
  <c r="K589" i="6"/>
  <c r="I589" i="6" s="1"/>
  <c r="J310" i="6"/>
  <c r="J1486" i="6"/>
  <c r="K1150" i="6"/>
  <c r="I1150" i="6" s="1"/>
  <c r="J535" i="6"/>
  <c r="K1541" i="6"/>
  <c r="I1541" i="6" s="1"/>
  <c r="J1169" i="6"/>
  <c r="J281" i="6"/>
  <c r="J449" i="6"/>
  <c r="J57" i="6"/>
  <c r="J169" i="6"/>
  <c r="K1571" i="6"/>
  <c r="I1571" i="6" s="1"/>
  <c r="J58" i="6"/>
  <c r="K794" i="6"/>
  <c r="I794" i="6" s="1"/>
  <c r="J1406" i="6"/>
  <c r="K1470" i="6"/>
  <c r="I1470" i="6" s="1"/>
  <c r="K1627" i="6"/>
  <c r="I1627" i="6" s="1"/>
  <c r="J394" i="6"/>
  <c r="K115" i="6"/>
  <c r="I115" i="6" s="1"/>
  <c r="J1574" i="6"/>
  <c r="K414" i="6"/>
  <c r="I414" i="6" s="1"/>
  <c r="J1460" i="6"/>
  <c r="J1461" i="6"/>
  <c r="K67" i="6"/>
  <c r="I67" i="6" s="1"/>
  <c r="J674" i="6"/>
  <c r="K619" i="6"/>
  <c r="I619" i="6" s="1"/>
  <c r="J462" i="6"/>
  <c r="K470" i="6"/>
  <c r="I470" i="6" s="1"/>
  <c r="J908" i="6"/>
  <c r="J1629" i="6"/>
  <c r="K1190" i="6"/>
  <c r="I1190" i="6" s="1"/>
  <c r="K1076" i="6"/>
  <c r="I1076" i="6" s="1"/>
  <c r="K1350" i="6"/>
  <c r="I1350" i="6" s="1"/>
  <c r="K676" i="6"/>
  <c r="I676" i="6" s="1"/>
  <c r="K1239" i="6"/>
  <c r="I1239" i="6" s="1"/>
  <c r="K1359" i="6"/>
  <c r="I1359" i="6" s="1"/>
  <c r="K1479" i="6"/>
  <c r="I1479" i="6" s="1"/>
  <c r="J1235" i="6"/>
  <c r="J1467" i="6"/>
  <c r="K1573" i="6"/>
  <c r="I1573" i="6" s="1"/>
  <c r="J582" i="6"/>
  <c r="J735" i="6"/>
  <c r="J855" i="6"/>
  <c r="J975" i="6"/>
  <c r="J344" i="6"/>
  <c r="J16" i="6"/>
  <c r="K344" i="6"/>
  <c r="I344" i="6" s="1"/>
  <c r="K1576" i="6"/>
  <c r="I1576" i="6" s="1"/>
  <c r="J289" i="6"/>
  <c r="J1521" i="6"/>
  <c r="J969" i="6"/>
  <c r="J361" i="6"/>
  <c r="J1425" i="6"/>
  <c r="K905" i="6"/>
  <c r="I905" i="6" s="1"/>
  <c r="K633" i="6"/>
  <c r="I633" i="6" s="1"/>
  <c r="K357" i="6"/>
  <c r="I357" i="6" s="1"/>
  <c r="K1421" i="6"/>
  <c r="I1421" i="6" s="1"/>
  <c r="J576" i="6"/>
  <c r="J752" i="6"/>
  <c r="K240" i="6"/>
  <c r="I240" i="6" s="1"/>
  <c r="K360" i="6"/>
  <c r="I360" i="6" s="1"/>
  <c r="K1368" i="6"/>
  <c r="I1368" i="6" s="1"/>
  <c r="K1081" i="6"/>
  <c r="I1081" i="6" s="1"/>
  <c r="K697" i="6"/>
  <c r="I697" i="6" s="1"/>
  <c r="J962" i="6"/>
  <c r="J634" i="6"/>
  <c r="J1642" i="6"/>
  <c r="K402" i="6"/>
  <c r="I402" i="6" s="1"/>
  <c r="K179" i="6"/>
  <c r="I179" i="6" s="1"/>
  <c r="J1346" i="6"/>
  <c r="J283" i="6"/>
  <c r="J518" i="6"/>
  <c r="K582" i="6"/>
  <c r="I582" i="6" s="1"/>
  <c r="J1468" i="6"/>
  <c r="J293" i="6"/>
  <c r="K1358" i="6"/>
  <c r="I1358" i="6" s="1"/>
  <c r="K1580" i="6"/>
  <c r="I1580" i="6" s="1"/>
  <c r="K14" i="6"/>
  <c r="I14" i="6" s="1"/>
  <c r="K1348" i="6"/>
  <c r="I1348" i="6" s="1"/>
  <c r="K1295" i="6"/>
  <c r="I1295" i="6" s="1"/>
  <c r="K1415" i="6"/>
  <c r="I1415" i="6" s="1"/>
  <c r="K1535" i="6"/>
  <c r="I1535" i="6" s="1"/>
  <c r="J1291" i="6"/>
  <c r="J1523" i="6"/>
  <c r="K1629" i="6"/>
  <c r="I1629" i="6" s="1"/>
  <c r="J638" i="6"/>
  <c r="J791" i="6"/>
  <c r="J911" i="6"/>
  <c r="J1031" i="6"/>
  <c r="J400" i="6"/>
  <c r="J128" i="6"/>
  <c r="K400" i="6"/>
  <c r="I400" i="6" s="1"/>
  <c r="K1632" i="6"/>
  <c r="I1632" i="6" s="1"/>
  <c r="J401" i="6"/>
  <c r="J1577" i="6"/>
  <c r="J1025" i="6"/>
  <c r="J417" i="6"/>
  <c r="J1537" i="6"/>
  <c r="K961" i="6"/>
  <c r="I961" i="6" s="1"/>
  <c r="K745" i="6"/>
  <c r="I745" i="6" s="1"/>
  <c r="K413" i="6"/>
  <c r="I413" i="6" s="1"/>
  <c r="K1477" i="6"/>
  <c r="I1477" i="6" s="1"/>
  <c r="J688" i="6"/>
  <c r="J808" i="6"/>
  <c r="K296" i="6"/>
  <c r="I296" i="6" s="1"/>
  <c r="K416" i="6"/>
  <c r="I416" i="6" s="1"/>
  <c r="K1424" i="6"/>
  <c r="I1424" i="6" s="1"/>
  <c r="K1193" i="6"/>
  <c r="I1193" i="6" s="1"/>
  <c r="K809" i="6"/>
  <c r="I809" i="6" s="1"/>
  <c r="J1018" i="6"/>
  <c r="J690" i="6"/>
  <c r="J26" i="6"/>
  <c r="K514" i="6"/>
  <c r="I514" i="6" s="1"/>
  <c r="K786" i="6"/>
  <c r="I786" i="6" s="1"/>
  <c r="J618" i="6"/>
  <c r="J342" i="6"/>
  <c r="J1414" i="6"/>
  <c r="K1590" i="6"/>
  <c r="I1590" i="6" s="1"/>
  <c r="K292" i="6"/>
  <c r="I292" i="6" s="1"/>
  <c r="J7" i="6"/>
  <c r="J1292" i="6"/>
  <c r="J1517" i="6"/>
  <c r="K1131" i="6"/>
  <c r="I1131" i="6" s="1"/>
  <c r="K406" i="6"/>
  <c r="I406" i="6" s="1"/>
  <c r="K239" i="6"/>
  <c r="I239" i="6" s="1"/>
  <c r="K359" i="6"/>
  <c r="I359" i="6" s="1"/>
  <c r="K1130" i="6"/>
  <c r="I1130" i="6" s="1"/>
  <c r="J235" i="6"/>
  <c r="K453" i="6"/>
  <c r="I453" i="6" s="1"/>
  <c r="K685" i="6"/>
  <c r="I685" i="6" s="1"/>
  <c r="J1254" i="6"/>
  <c r="J1407" i="6"/>
  <c r="K1626" i="6"/>
  <c r="I1626" i="6" s="1"/>
  <c r="K394" i="6"/>
  <c r="I394" i="6" s="1"/>
  <c r="J398" i="6"/>
  <c r="J1470" i="6"/>
  <c r="J511" i="6"/>
  <c r="K852" i="6"/>
  <c r="I852" i="6" s="1"/>
  <c r="J175" i="6"/>
  <c r="J1516" i="6"/>
  <c r="J125" i="6"/>
  <c r="K1467" i="6"/>
  <c r="I1467" i="6" s="1"/>
  <c r="K1030" i="6"/>
  <c r="I1030" i="6" s="1"/>
  <c r="K295" i="6"/>
  <c r="I295" i="6" s="1"/>
  <c r="K415" i="6"/>
  <c r="I415" i="6" s="1"/>
  <c r="K1186" i="6"/>
  <c r="I1186" i="6" s="1"/>
  <c r="J291" i="6"/>
  <c r="K509" i="6"/>
  <c r="I509" i="6" s="1"/>
  <c r="K797" i="6"/>
  <c r="I797" i="6" s="1"/>
  <c r="J1310" i="6"/>
  <c r="J1463" i="6"/>
  <c r="J2" i="6"/>
  <c r="J630" i="6"/>
  <c r="J1077" i="6"/>
  <c r="J173" i="6"/>
  <c r="K343" i="6"/>
  <c r="I343" i="6" s="1"/>
  <c r="K1311" i="6"/>
  <c r="I1311" i="6" s="1"/>
  <c r="J1635" i="6"/>
  <c r="J1198" i="6"/>
  <c r="J1583" i="6"/>
  <c r="J736" i="6"/>
  <c r="K624" i="6"/>
  <c r="I624" i="6" s="1"/>
  <c r="K1584" i="6"/>
  <c r="I1584" i="6" s="1"/>
  <c r="J353" i="6"/>
  <c r="J809" i="6"/>
  <c r="K1185" i="6"/>
  <c r="I1185" i="6" s="1"/>
  <c r="K469" i="6"/>
  <c r="I469" i="6" s="1"/>
  <c r="J240" i="6"/>
  <c r="J1200" i="6"/>
  <c r="K696" i="6"/>
  <c r="I696" i="6" s="1"/>
  <c r="K1529" i="6"/>
  <c r="I1529" i="6" s="1"/>
  <c r="J850" i="6"/>
  <c r="J1082" i="6"/>
  <c r="K186" i="6"/>
  <c r="I186" i="6" s="1"/>
  <c r="K866" i="6"/>
  <c r="I866" i="6" s="1"/>
  <c r="J691" i="6"/>
  <c r="J1483" i="6"/>
  <c r="K971" i="6"/>
  <c r="I971" i="6" s="1"/>
  <c r="J1580" i="6"/>
  <c r="J1196" i="6"/>
  <c r="K20" i="6"/>
  <c r="I20" i="6" s="1"/>
  <c r="K1532" i="6"/>
  <c r="I1532" i="6" s="1"/>
  <c r="J301" i="6"/>
  <c r="J253" i="6"/>
  <c r="K1151" i="6"/>
  <c r="I1151" i="6" s="1"/>
  <c r="K424" i="6"/>
  <c r="I424" i="6" s="1"/>
  <c r="K536" i="6"/>
  <c r="I536" i="6" s="1"/>
  <c r="K1616" i="6"/>
  <c r="I1616" i="6" s="1"/>
  <c r="K1377" i="6"/>
  <c r="I1377" i="6" s="1"/>
  <c r="K560" i="6"/>
  <c r="I560" i="6" s="1"/>
  <c r="J419" i="6"/>
  <c r="K1035" i="6"/>
  <c r="I1035" i="6" s="1"/>
  <c r="K1328" i="6"/>
  <c r="I1328" i="6" s="1"/>
  <c r="K1288" i="6"/>
  <c r="I1288" i="6" s="1"/>
  <c r="J33" i="6"/>
  <c r="K84" i="6"/>
  <c r="I84" i="6" s="1"/>
  <c r="J85" i="6"/>
  <c r="J1597" i="6"/>
  <c r="K1485" i="6"/>
  <c r="I1485" i="6" s="1"/>
  <c r="J982" i="6"/>
  <c r="K926" i="6"/>
  <c r="I926" i="6" s="1"/>
  <c r="J367" i="6"/>
  <c r="J1543" i="6"/>
  <c r="J1651" i="6"/>
  <c r="J481" i="6"/>
  <c r="J825" i="6"/>
  <c r="J545" i="6"/>
  <c r="J937" i="6"/>
  <c r="J1617" i="6"/>
  <c r="K729" i="6"/>
  <c r="I729" i="6" s="1"/>
  <c r="J1058" i="6"/>
  <c r="K1434" i="6"/>
  <c r="I1434" i="6" s="1"/>
  <c r="J1298" i="6"/>
  <c r="J798" i="6"/>
  <c r="J1413" i="6"/>
  <c r="J509" i="6"/>
  <c r="K1015" i="6"/>
  <c r="I1015" i="6" s="1"/>
  <c r="K1591" i="6"/>
  <c r="I1591" i="6" s="1"/>
  <c r="K117" i="6"/>
  <c r="I117" i="6" s="1"/>
  <c r="J1478" i="6"/>
  <c r="J79" i="6"/>
  <c r="J792" i="6"/>
  <c r="K680" i="6"/>
  <c r="I680" i="6" s="1"/>
  <c r="J457" i="6"/>
  <c r="J801" i="6"/>
  <c r="J865" i="6"/>
  <c r="K1241" i="6"/>
  <c r="I1241" i="6" s="1"/>
  <c r="K525" i="6"/>
  <c r="I525" i="6" s="1"/>
  <c r="J352" i="6"/>
  <c r="J1256" i="6"/>
  <c r="K752" i="6"/>
  <c r="I752" i="6" s="1"/>
  <c r="K1641" i="6"/>
  <c r="I1641" i="6" s="1"/>
  <c r="J1130" i="6"/>
  <c r="J1530" i="6"/>
  <c r="K298" i="6"/>
  <c r="I298" i="6" s="1"/>
  <c r="K1090" i="6"/>
  <c r="I1090" i="6" s="1"/>
  <c r="J747" i="6"/>
  <c r="J1539" i="6"/>
  <c r="K1027" i="6"/>
  <c r="I1027" i="6" s="1"/>
  <c r="J20" i="6"/>
  <c r="J1252" i="6"/>
  <c r="K356" i="6"/>
  <c r="I356" i="6" s="1"/>
  <c r="K1588" i="6"/>
  <c r="I1588" i="6" s="1"/>
  <c r="J357" i="6"/>
  <c r="J365" i="6"/>
  <c r="K1207" i="6"/>
  <c r="I1207" i="6" s="1"/>
  <c r="K592" i="6"/>
  <c r="I592" i="6" s="1"/>
  <c r="K648" i="6"/>
  <c r="I648" i="6" s="1"/>
  <c r="K56" i="6"/>
  <c r="I56" i="6" s="1"/>
  <c r="K600" i="6"/>
  <c r="I600" i="6" s="1"/>
  <c r="K1568" i="6"/>
  <c r="I1568" i="6" s="1"/>
  <c r="J531" i="6"/>
  <c r="K1147" i="6"/>
  <c r="I1147" i="6" s="1"/>
  <c r="K1496" i="6"/>
  <c r="I1496" i="6" s="1"/>
  <c r="K1456" i="6"/>
  <c r="I1456" i="6" s="1"/>
  <c r="J201" i="6"/>
  <c r="K140" i="6"/>
  <c r="I140" i="6" s="1"/>
  <c r="J197" i="6"/>
  <c r="J1653" i="6"/>
  <c r="J30" i="6"/>
  <c r="J1094" i="6"/>
  <c r="K982" i="6"/>
  <c r="I982" i="6" s="1"/>
  <c r="J423" i="6"/>
  <c r="J1599" i="6"/>
  <c r="J89" i="6"/>
  <c r="J97" i="6"/>
  <c r="J1385" i="6"/>
  <c r="J881" i="6"/>
  <c r="J1497" i="6"/>
  <c r="J337" i="6"/>
  <c r="K953" i="6"/>
  <c r="I953" i="6" s="1"/>
  <c r="J146" i="6"/>
  <c r="J1282" i="6"/>
  <c r="K1658" i="6"/>
  <c r="I1658" i="6" s="1"/>
  <c r="K226" i="6"/>
  <c r="I226" i="6" s="1"/>
  <c r="J1358" i="6"/>
  <c r="J1637" i="6"/>
  <c r="J237" i="6"/>
  <c r="K1071" i="6"/>
  <c r="I1071" i="6" s="1"/>
  <c r="J9" i="6"/>
  <c r="K397" i="6"/>
  <c r="I397" i="6" s="1"/>
  <c r="K422" i="6"/>
  <c r="I422" i="6" s="1"/>
  <c r="J751" i="6"/>
  <c r="J848" i="6"/>
  <c r="K736" i="6"/>
  <c r="I736" i="6" s="1"/>
  <c r="J569" i="6"/>
  <c r="J857" i="6"/>
  <c r="J921" i="6"/>
  <c r="K1297" i="6"/>
  <c r="I1297" i="6" s="1"/>
  <c r="K581" i="6"/>
  <c r="I581" i="6" s="1"/>
  <c r="J1080" i="6"/>
  <c r="J928" i="6"/>
  <c r="K864" i="6"/>
  <c r="I864" i="6" s="1"/>
  <c r="K25" i="6"/>
  <c r="I25" i="6" s="1"/>
  <c r="J1242" i="6"/>
  <c r="J1586" i="6"/>
  <c r="K354" i="6"/>
  <c r="I354" i="6" s="1"/>
  <c r="K1202" i="6"/>
  <c r="I1202" i="6" s="1"/>
  <c r="J803" i="6"/>
  <c r="J1595" i="6"/>
  <c r="K1083" i="6"/>
  <c r="I1083" i="6" s="1"/>
  <c r="J76" i="6"/>
  <c r="J1308" i="6"/>
  <c r="K412" i="6"/>
  <c r="I412" i="6" s="1"/>
  <c r="K1644" i="6"/>
  <c r="I1644" i="6" s="1"/>
  <c r="J693" i="6"/>
  <c r="J925" i="6"/>
  <c r="K1263" i="6"/>
  <c r="I1263" i="6" s="1"/>
  <c r="K760" i="6"/>
  <c r="I760" i="6" s="1"/>
  <c r="K704" i="6"/>
  <c r="I704" i="6" s="1"/>
  <c r="K224" i="6"/>
  <c r="I224" i="6" s="1"/>
  <c r="K768" i="6"/>
  <c r="I768" i="6" s="1"/>
  <c r="J922" i="6"/>
  <c r="J811" i="6"/>
  <c r="K1259" i="6"/>
  <c r="K1664" i="6"/>
  <c r="I1664" i="6" s="1"/>
  <c r="K1624" i="6"/>
  <c r="I1624" i="6" s="1"/>
  <c r="J313" i="6"/>
  <c r="K196" i="6"/>
  <c r="I196" i="6" s="1"/>
  <c r="J309" i="6"/>
  <c r="K29" i="6"/>
  <c r="I29" i="6" s="1"/>
  <c r="J86" i="6"/>
  <c r="J1206" i="6"/>
  <c r="K1038" i="6"/>
  <c r="I1038" i="6" s="1"/>
  <c r="J479" i="6"/>
  <c r="K1597" i="6"/>
  <c r="I1597" i="6" s="1"/>
  <c r="J817" i="6"/>
  <c r="J433" i="6"/>
  <c r="J49" i="6"/>
  <c r="J1441" i="6"/>
  <c r="J161" i="6"/>
  <c r="J729" i="6"/>
  <c r="K153" i="6"/>
  <c r="I153" i="6" s="1"/>
  <c r="K1233" i="6"/>
  <c r="I1233" i="6" s="1"/>
  <c r="J370" i="6"/>
  <c r="J1506" i="6"/>
  <c r="K378" i="6"/>
  <c r="I378" i="6" s="1"/>
  <c r="K35" i="6"/>
  <c r="I35" i="6" s="1"/>
  <c r="K931" i="6"/>
  <c r="I931" i="6" s="1"/>
  <c r="K155" i="6"/>
  <c r="I155" i="6" s="1"/>
  <c r="K1051" i="6"/>
  <c r="I1051" i="6" s="1"/>
  <c r="K275" i="6"/>
  <c r="I275" i="6" s="1"/>
  <c r="K1171" i="6"/>
  <c r="I1171" i="6" s="1"/>
  <c r="K506" i="6"/>
  <c r="I506" i="6" s="1"/>
  <c r="J1526" i="6"/>
  <c r="K1198" i="6"/>
  <c r="I1198" i="6" s="1"/>
  <c r="K1126" i="6"/>
  <c r="I1126" i="6" s="1"/>
  <c r="K1351" i="6"/>
  <c r="I1351" i="6" s="1"/>
  <c r="J177" i="6"/>
  <c r="K677" i="6"/>
  <c r="I677" i="6" s="1"/>
  <c r="J567" i="6"/>
  <c r="J807" i="6"/>
  <c r="J904" i="6"/>
  <c r="K792" i="6"/>
  <c r="I792" i="6" s="1"/>
  <c r="J625" i="6"/>
  <c r="J1081" i="6"/>
  <c r="J1313" i="6"/>
  <c r="K1353" i="6"/>
  <c r="I1353" i="6" s="1"/>
  <c r="K637" i="6"/>
  <c r="I637" i="6" s="1"/>
  <c r="J1136" i="6"/>
  <c r="J1040" i="6"/>
  <c r="K920" i="6"/>
  <c r="I920" i="6" s="1"/>
  <c r="K81" i="6"/>
  <c r="I81" i="6" s="1"/>
  <c r="J1354" i="6"/>
  <c r="J138" i="6"/>
  <c r="K690" i="6"/>
  <c r="I690" i="6" s="1"/>
  <c r="K1370" i="6"/>
  <c r="I1370" i="6" s="1"/>
  <c r="J859" i="6"/>
  <c r="K11" i="6"/>
  <c r="I11" i="6" s="1"/>
  <c r="K1139" i="6"/>
  <c r="I1139" i="6" s="1"/>
  <c r="J132" i="6"/>
  <c r="J1364" i="6"/>
  <c r="K468" i="6"/>
  <c r="I468" i="6" s="1"/>
  <c r="K308" i="6"/>
  <c r="I308" i="6" s="1"/>
  <c r="J749" i="6"/>
  <c r="J1037" i="6"/>
  <c r="J144" i="6"/>
  <c r="K1152" i="6"/>
  <c r="I1152" i="6" s="1"/>
  <c r="K984" i="6"/>
  <c r="I984" i="6" s="1"/>
  <c r="K392" i="6"/>
  <c r="I392" i="6" s="1"/>
  <c r="K992" i="6"/>
  <c r="I992" i="6" s="1"/>
  <c r="J978" i="6"/>
  <c r="J923" i="6"/>
  <c r="J420" i="6"/>
  <c r="K160" i="6"/>
  <c r="I160" i="6" s="1"/>
  <c r="J425" i="6"/>
  <c r="K252" i="6"/>
  <c r="I252" i="6" s="1"/>
  <c r="J421" i="6"/>
  <c r="K141" i="6"/>
  <c r="I141" i="6" s="1"/>
  <c r="J142" i="6"/>
  <c r="J1318" i="6"/>
  <c r="K1094" i="6"/>
  <c r="I1094" i="6" s="1"/>
  <c r="J591" i="6"/>
  <c r="K1653" i="6"/>
  <c r="I1653" i="6" s="1"/>
  <c r="J41" i="6"/>
  <c r="J769" i="6"/>
  <c r="J385" i="6"/>
  <c r="J105" i="6"/>
  <c r="J497" i="6"/>
  <c r="J1065" i="6"/>
  <c r="K489" i="6"/>
  <c r="I489" i="6" s="1"/>
  <c r="K1569" i="6"/>
  <c r="I1569" i="6" s="1"/>
  <c r="J706" i="6"/>
  <c r="K658" i="6"/>
  <c r="I658" i="6" s="1"/>
  <c r="J562" i="6"/>
  <c r="K638" i="6"/>
  <c r="I638" i="6" s="1"/>
  <c r="K286" i="6"/>
  <c r="I286" i="6" s="1"/>
  <c r="K1238" i="6"/>
  <c r="I1238" i="6" s="1"/>
  <c r="K1407" i="6"/>
  <c r="I1407" i="6" s="1"/>
  <c r="K1074" i="6"/>
  <c r="I1074" i="6" s="1"/>
  <c r="K1349" i="6"/>
  <c r="I1349" i="6" s="1"/>
  <c r="J847" i="6"/>
  <c r="J1087" i="6"/>
  <c r="J1576" i="6"/>
  <c r="K848" i="6"/>
  <c r="I848" i="6" s="1"/>
  <c r="J681" i="6"/>
  <c r="J1137" i="6"/>
  <c r="J1369" i="6"/>
  <c r="K1409" i="6"/>
  <c r="I1409" i="6" s="1"/>
  <c r="K749" i="6"/>
  <c r="I749" i="6" s="1"/>
  <c r="J1248" i="6"/>
  <c r="K408" i="6"/>
  <c r="I408" i="6" s="1"/>
  <c r="K1256" i="6"/>
  <c r="I1256" i="6" s="1"/>
  <c r="K137" i="6"/>
  <c r="I137" i="6" s="1"/>
  <c r="J1466" i="6"/>
  <c r="J250" i="6"/>
  <c r="K746" i="6"/>
  <c r="I746" i="6" s="1"/>
  <c r="K1426" i="6"/>
  <c r="I1426" i="6" s="1"/>
  <c r="J1251" i="6"/>
  <c r="K123" i="6"/>
  <c r="I123" i="6" s="1"/>
  <c r="K1195" i="6"/>
  <c r="I1195" i="6" s="1"/>
  <c r="J188" i="6"/>
  <c r="J1420" i="6"/>
  <c r="K524" i="6"/>
  <c r="I524" i="6" s="1"/>
  <c r="K532" i="6"/>
  <c r="I532" i="6" s="1"/>
  <c r="J805" i="6"/>
  <c r="J1149" i="6"/>
  <c r="J200" i="6"/>
  <c r="K1488" i="6"/>
  <c r="I1488" i="6" s="1"/>
  <c r="K1208" i="6"/>
  <c r="I1208" i="6" s="1"/>
  <c r="K616" i="6"/>
  <c r="I616" i="6" s="1"/>
  <c r="K33" i="6"/>
  <c r="I33" i="6" s="1"/>
  <c r="K1160" i="6"/>
  <c r="I1160" i="6" s="1"/>
  <c r="J1090" i="6"/>
  <c r="J979" i="6"/>
  <c r="J532" i="6"/>
  <c r="K272" i="6"/>
  <c r="I272" i="6" s="1"/>
  <c r="J537" i="6"/>
  <c r="K364" i="6"/>
  <c r="I364" i="6" s="1"/>
  <c r="J533" i="6"/>
  <c r="K253" i="6"/>
  <c r="I253" i="6" s="1"/>
  <c r="J198" i="6"/>
  <c r="J1430" i="6"/>
  <c r="K1206" i="6"/>
  <c r="I1206" i="6" s="1"/>
  <c r="J647" i="6"/>
  <c r="J1542" i="6"/>
  <c r="J377" i="6"/>
  <c r="J1329" i="6"/>
  <c r="J665" i="6"/>
  <c r="J441" i="6"/>
  <c r="J889" i="6"/>
  <c r="J1401" i="6"/>
  <c r="K769" i="6"/>
  <c r="I769" i="6" s="1"/>
  <c r="J986" i="6"/>
  <c r="K882" i="6"/>
  <c r="I882" i="6" s="1"/>
  <c r="K147" i="6"/>
  <c r="I147" i="6" s="1"/>
  <c r="K1043" i="6"/>
  <c r="I1043" i="6" s="1"/>
  <c r="K267" i="6"/>
  <c r="I267" i="6" s="1"/>
  <c r="K1163" i="6"/>
  <c r="I1163" i="6" s="1"/>
  <c r="K387" i="6"/>
  <c r="I387" i="6" s="1"/>
  <c r="K1283" i="6"/>
  <c r="I1283" i="6" s="1"/>
  <c r="K1282" i="6"/>
  <c r="I1282" i="6" s="1"/>
  <c r="J1508" i="6"/>
  <c r="K1100" i="6"/>
  <c r="I1100" i="6" s="1"/>
  <c r="K324" i="6"/>
  <c r="I324" i="6" s="1"/>
  <c r="K1220" i="6"/>
  <c r="I1220" i="6" s="1"/>
  <c r="K444" i="6"/>
  <c r="I444" i="6" s="1"/>
  <c r="K842" i="6"/>
  <c r="I842" i="6" s="1"/>
  <c r="K806" i="6"/>
  <c r="I806" i="6" s="1"/>
  <c r="K742" i="6"/>
  <c r="I742" i="6" s="1"/>
  <c r="K966" i="6"/>
  <c r="I966" i="6" s="1"/>
  <c r="K1575" i="6"/>
  <c r="I1575" i="6" s="1"/>
  <c r="K1354" i="6"/>
  <c r="I1354" i="6" s="1"/>
  <c r="K1405" i="6"/>
  <c r="I1405" i="6" s="1"/>
  <c r="J903" i="6"/>
  <c r="J1143" i="6"/>
  <c r="J1632" i="6"/>
  <c r="K904" i="6"/>
  <c r="I904" i="6" s="1"/>
  <c r="J849" i="6"/>
  <c r="J1193" i="6"/>
  <c r="J1593" i="6"/>
  <c r="K521" i="6"/>
  <c r="I521" i="6" s="1"/>
  <c r="K805" i="6"/>
  <c r="I805" i="6" s="1"/>
  <c r="J1360" i="6"/>
  <c r="K520" i="6"/>
  <c r="I520" i="6" s="1"/>
  <c r="K1312" i="6"/>
  <c r="I1312" i="6" s="1"/>
  <c r="K193" i="6"/>
  <c r="I193" i="6" s="1"/>
  <c r="J1578" i="6"/>
  <c r="J362" i="6"/>
  <c r="K802" i="6"/>
  <c r="I802" i="6" s="1"/>
  <c r="K1482" i="6"/>
  <c r="I1482" i="6" s="1"/>
  <c r="J1363" i="6"/>
  <c r="K19" i="6"/>
  <c r="I19" i="6" s="1"/>
  <c r="K1587" i="6"/>
  <c r="I1587" i="6" s="1"/>
  <c r="J244" i="6"/>
  <c r="J1476" i="6"/>
  <c r="K580" i="6"/>
  <c r="I580" i="6" s="1"/>
  <c r="K588" i="6"/>
  <c r="I588" i="6" s="1"/>
  <c r="J861" i="6"/>
  <c r="J1261" i="6"/>
  <c r="J312" i="6"/>
  <c r="K40" i="6"/>
  <c r="I40" i="6" s="1"/>
  <c r="K1040" i="6"/>
  <c r="I1040" i="6" s="1"/>
  <c r="K784" i="6"/>
  <c r="I784" i="6" s="1"/>
  <c r="K89" i="6"/>
  <c r="I89" i="6" s="1"/>
  <c r="K1272" i="6"/>
  <c r="J1202" i="6"/>
  <c r="J1035" i="6"/>
  <c r="J644" i="6"/>
  <c r="K496" i="6"/>
  <c r="I496" i="6" s="1"/>
  <c r="J649" i="6"/>
  <c r="K476" i="6"/>
  <c r="I476" i="6" s="1"/>
  <c r="J589" i="6"/>
  <c r="K365" i="6"/>
  <c r="I365" i="6" s="1"/>
  <c r="J254" i="6"/>
  <c r="K30" i="6"/>
  <c r="I30" i="6" s="1"/>
  <c r="K1262" i="6"/>
  <c r="I1262" i="6" s="1"/>
  <c r="J703" i="6"/>
  <c r="J1598" i="6"/>
  <c r="J657" i="6"/>
  <c r="J1665" i="6"/>
  <c r="J1001" i="6"/>
  <c r="J777" i="6"/>
  <c r="J1225" i="6"/>
  <c r="J1625" i="6"/>
  <c r="K1234" i="6"/>
  <c r="I1234" i="6" s="1"/>
  <c r="K1366" i="6"/>
  <c r="I1366" i="6" s="1"/>
  <c r="K1134" i="6"/>
  <c r="I1134" i="6" s="1"/>
  <c r="K974" i="6"/>
  <c r="I974" i="6" s="1"/>
  <c r="K183" i="6"/>
  <c r="I183" i="6" s="1"/>
  <c r="J1011" i="6"/>
  <c r="K69" i="6"/>
  <c r="I69" i="6" s="1"/>
  <c r="J1071" i="6"/>
  <c r="J1311" i="6"/>
  <c r="J296" i="6"/>
  <c r="K1464" i="6"/>
  <c r="I1464" i="6" s="1"/>
  <c r="J905" i="6"/>
  <c r="J1249" i="6"/>
  <c r="K9" i="6"/>
  <c r="I9" i="6" s="1"/>
  <c r="K577" i="6"/>
  <c r="I577" i="6" s="1"/>
  <c r="K917" i="6"/>
  <c r="I917" i="6" s="1"/>
  <c r="J80" i="6"/>
  <c r="K912" i="6"/>
  <c r="I912" i="6" s="1"/>
  <c r="K1480" i="6"/>
  <c r="I1480" i="6" s="1"/>
  <c r="K529" i="6"/>
  <c r="I529" i="6" s="1"/>
  <c r="J18" i="6"/>
  <c r="J474" i="6"/>
  <c r="K858" i="6"/>
  <c r="I858" i="6" s="1"/>
  <c r="K1538" i="6"/>
  <c r="I1538" i="6" s="1"/>
  <c r="J1419" i="6"/>
  <c r="K75" i="6"/>
  <c r="I75" i="6" s="1"/>
  <c r="K1643" i="6"/>
  <c r="I1643" i="6" s="1"/>
  <c r="J300" i="6"/>
  <c r="J364" i="6"/>
  <c r="K636" i="6"/>
  <c r="I636" i="6" s="1"/>
  <c r="K644" i="6"/>
  <c r="I644" i="6" s="1"/>
  <c r="J917" i="6"/>
  <c r="J1373" i="6"/>
  <c r="J536" i="6"/>
  <c r="K96" i="6"/>
  <c r="I96" i="6" s="1"/>
  <c r="K928" i="6"/>
  <c r="I928" i="6" s="1"/>
  <c r="K1008" i="6"/>
  <c r="I1008" i="6" s="1"/>
  <c r="K257" i="6"/>
  <c r="I257" i="6" s="1"/>
  <c r="K552" i="6"/>
  <c r="I552" i="6" s="1"/>
  <c r="J1314" i="6"/>
  <c r="J1091" i="6"/>
  <c r="J700" i="6"/>
  <c r="K664" i="6"/>
  <c r="I664" i="6" s="1"/>
  <c r="J761" i="6"/>
  <c r="K700" i="6"/>
  <c r="I700" i="6" s="1"/>
  <c r="J645" i="6"/>
  <c r="K477" i="6"/>
  <c r="I477" i="6" s="1"/>
  <c r="J366" i="6"/>
  <c r="K142" i="6"/>
  <c r="I142" i="6" s="1"/>
  <c r="K1318" i="6"/>
  <c r="I1318" i="6" s="1"/>
  <c r="J759" i="6"/>
  <c r="J1654" i="6"/>
  <c r="J1049" i="6"/>
  <c r="J329" i="6"/>
  <c r="J1337" i="6"/>
  <c r="J1057" i="6"/>
  <c r="J1505" i="6"/>
  <c r="K1217" i="6"/>
  <c r="I1217" i="6" s="1"/>
  <c r="J1546" i="6"/>
  <c r="K1498" i="6"/>
  <c r="I1498" i="6" s="1"/>
  <c r="K259" i="6"/>
  <c r="I259" i="6" s="1"/>
  <c r="K1155" i="6"/>
  <c r="I1155" i="6" s="1"/>
  <c r="K570" i="6"/>
  <c r="I570" i="6" s="1"/>
  <c r="K1534" i="6"/>
  <c r="I1534" i="6" s="1"/>
  <c r="K1414" i="6"/>
  <c r="I1414" i="6" s="1"/>
  <c r="K795" i="6"/>
  <c r="I795" i="6" s="1"/>
  <c r="K463" i="6"/>
  <c r="I463" i="6" s="1"/>
  <c r="J1067" i="6"/>
  <c r="K125" i="6"/>
  <c r="I125" i="6" s="1"/>
  <c r="J1351" i="6"/>
  <c r="J1591" i="6"/>
  <c r="J520" i="6"/>
  <c r="K1520" i="6"/>
  <c r="I1520" i="6" s="1"/>
  <c r="J961" i="6"/>
  <c r="J1305" i="6"/>
  <c r="K65" i="6"/>
  <c r="I65" i="6" s="1"/>
  <c r="K801" i="6"/>
  <c r="I801" i="6" s="1"/>
  <c r="K1309" i="6"/>
  <c r="I1309" i="6" s="1"/>
  <c r="J136" i="6"/>
  <c r="K1024" i="6"/>
  <c r="I1024" i="6" s="1"/>
  <c r="K1592" i="6"/>
  <c r="I1592" i="6" s="1"/>
  <c r="K641" i="6"/>
  <c r="I641" i="6" s="1"/>
  <c r="J74" i="6"/>
  <c r="J530" i="6"/>
  <c r="K914" i="6"/>
  <c r="I914" i="6" s="1"/>
  <c r="K1594" i="6"/>
  <c r="I1594" i="6" s="1"/>
  <c r="J1475" i="6"/>
  <c r="K131" i="6"/>
  <c r="I131" i="6" s="1"/>
  <c r="K419" i="6"/>
  <c r="I419" i="6" s="1"/>
  <c r="J356" i="6"/>
  <c r="J476" i="6"/>
  <c r="K692" i="6"/>
  <c r="I692" i="6" s="1"/>
  <c r="K1428" i="6"/>
  <c r="I1428" i="6" s="1"/>
  <c r="J973" i="6"/>
  <c r="K31" i="6"/>
  <c r="I31" i="6" s="1"/>
  <c r="J648" i="6"/>
  <c r="K152" i="6"/>
  <c r="I152" i="6" s="1"/>
  <c r="K712" i="6"/>
  <c r="I712" i="6" s="1"/>
  <c r="K1176" i="6"/>
  <c r="I1176" i="6" s="1"/>
  <c r="K313" i="6"/>
  <c r="I313" i="6" s="1"/>
  <c r="K720" i="6"/>
  <c r="I720" i="6" s="1"/>
  <c r="J1426" i="6"/>
  <c r="J1147" i="6"/>
  <c r="J812" i="6"/>
  <c r="K832" i="6"/>
  <c r="I832" i="6" s="1"/>
  <c r="J873" i="6"/>
  <c r="K812" i="6"/>
  <c r="I812" i="6" s="1"/>
  <c r="J701" i="6"/>
  <c r="K701" i="6"/>
  <c r="I701" i="6" s="1"/>
  <c r="J422" i="6"/>
  <c r="K254" i="6"/>
  <c r="I254" i="6" s="1"/>
  <c r="K1374" i="6"/>
  <c r="I1374" i="6" s="1"/>
  <c r="K291" i="6"/>
  <c r="I291" i="6" s="1"/>
  <c r="K7" i="6"/>
  <c r="I7" i="6" s="1"/>
  <c r="K851" i="6"/>
  <c r="I851" i="6" s="1"/>
  <c r="K963" i="6"/>
  <c r="I963" i="6" s="1"/>
  <c r="K1135" i="6"/>
  <c r="I1135" i="6" s="1"/>
  <c r="J1347" i="6"/>
  <c r="K293" i="6"/>
  <c r="I293" i="6" s="1"/>
  <c r="J1631" i="6"/>
  <c r="J1647" i="6"/>
  <c r="J856" i="6"/>
  <c r="K16" i="6"/>
  <c r="I16" i="6" s="1"/>
  <c r="J1353" i="6"/>
  <c r="J1417" i="6"/>
  <c r="K121" i="6"/>
  <c r="I121" i="6" s="1"/>
  <c r="K857" i="6"/>
  <c r="I857" i="6" s="1"/>
  <c r="K1365" i="6"/>
  <c r="I1365" i="6" s="1"/>
  <c r="J192" i="6"/>
  <c r="K1080" i="6"/>
  <c r="I1080" i="6" s="1"/>
  <c r="K1648" i="6"/>
  <c r="I1648" i="6" s="1"/>
  <c r="K865" i="6"/>
  <c r="I865" i="6" s="1"/>
  <c r="J522" i="6"/>
  <c r="J642" i="6"/>
  <c r="K1026" i="6"/>
  <c r="I1026" i="6" s="1"/>
  <c r="K1650" i="6"/>
  <c r="I1650" i="6" s="1"/>
  <c r="J1531" i="6"/>
  <c r="K187" i="6"/>
  <c r="I187" i="6" s="1"/>
  <c r="K531" i="6"/>
  <c r="I531" i="6" s="1"/>
  <c r="J412" i="6"/>
  <c r="J588" i="6"/>
  <c r="K748" i="6"/>
  <c r="I748" i="6" s="1"/>
  <c r="K1596" i="6"/>
  <c r="I1596" i="6" s="1"/>
  <c r="J1085" i="6"/>
  <c r="K591" i="6"/>
  <c r="I591" i="6" s="1"/>
  <c r="J760" i="6"/>
  <c r="K208" i="6"/>
  <c r="I208" i="6" s="1"/>
  <c r="K880" i="6"/>
  <c r="I880" i="6" s="1"/>
  <c r="K1344" i="6"/>
  <c r="I1344" i="6" s="1"/>
  <c r="K369" i="6"/>
  <c r="I369" i="6" s="1"/>
  <c r="K888" i="6"/>
  <c r="I888" i="6" s="1"/>
  <c r="K82" i="6"/>
  <c r="I82" i="6" s="1"/>
  <c r="K195" i="6"/>
  <c r="I195" i="6" s="1"/>
  <c r="J868" i="6"/>
  <c r="K944" i="6"/>
  <c r="J929" i="6"/>
  <c r="K1036" i="6"/>
  <c r="I1036" i="6" s="1"/>
  <c r="J813" i="6"/>
  <c r="K757" i="6"/>
  <c r="I757" i="6" s="1"/>
  <c r="J478" i="6"/>
  <c r="K366" i="6"/>
  <c r="I366" i="6" s="1"/>
  <c r="K1430" i="6"/>
  <c r="I1430" i="6" s="1"/>
  <c r="J871" i="6"/>
  <c r="K1598" i="6"/>
  <c r="I1598" i="6" s="1"/>
  <c r="J217" i="6"/>
  <c r="J1113" i="6"/>
  <c r="J225" i="6"/>
  <c r="J393" i="6"/>
  <c r="J321" i="6"/>
  <c r="K161" i="6"/>
  <c r="I161" i="6" s="1"/>
  <c r="J378" i="6"/>
  <c r="K442" i="6"/>
  <c r="I442" i="6" s="1"/>
  <c r="J619" i="6"/>
  <c r="K788" i="6"/>
  <c r="I788" i="6" s="1"/>
  <c r="K1572" i="6"/>
  <c r="I1572" i="6" s="1"/>
  <c r="K124" i="6"/>
  <c r="I124" i="6" s="1"/>
  <c r="K303" i="6"/>
  <c r="I303" i="6" s="1"/>
  <c r="J1243" i="6"/>
  <c r="J694" i="6"/>
  <c r="J1191" i="6"/>
  <c r="J568" i="6"/>
  <c r="K120" i="6"/>
  <c r="I120" i="6" s="1"/>
  <c r="K632" i="6"/>
  <c r="I632" i="6" s="1"/>
  <c r="J185" i="6"/>
  <c r="J529" i="6"/>
  <c r="K793" i="6"/>
  <c r="I793" i="6" s="1"/>
  <c r="K421" i="6"/>
  <c r="I421" i="6" s="1"/>
  <c r="J1032" i="6"/>
  <c r="K472" i="6"/>
  <c r="I472" i="6" s="1"/>
  <c r="K969" i="6"/>
  <c r="I969" i="6" s="1"/>
  <c r="K1145" i="6"/>
  <c r="I1145" i="6" s="1"/>
  <c r="J914" i="6"/>
  <c r="K738" i="6"/>
  <c r="I738" i="6" s="1"/>
  <c r="K1362" i="6"/>
  <c r="I1362" i="6" s="1"/>
  <c r="J523" i="6"/>
  <c r="J251" i="6"/>
  <c r="K803" i="6"/>
  <c r="I803" i="6" s="1"/>
  <c r="K979" i="6"/>
  <c r="I979" i="6" s="1"/>
  <c r="J1028" i="6"/>
  <c r="J1428" i="6"/>
  <c r="K1364" i="6"/>
  <c r="I1364" i="6" s="1"/>
  <c r="J77" i="6"/>
  <c r="J1645" i="6"/>
  <c r="K983" i="6"/>
  <c r="I983" i="6" s="1"/>
  <c r="J1264" i="6"/>
  <c r="K1656" i="6"/>
  <c r="I1656" i="6" s="1"/>
  <c r="K48" i="6"/>
  <c r="I48" i="6" s="1"/>
  <c r="K1041" i="6"/>
  <c r="I1041" i="6" s="1"/>
  <c r="K168" i="6"/>
  <c r="I168" i="6" s="1"/>
  <c r="J83" i="6"/>
  <c r="K587" i="6"/>
  <c r="I587" i="6" s="1"/>
  <c r="J1204" i="6"/>
  <c r="K840" i="6"/>
  <c r="I840" i="6" s="1"/>
  <c r="J1489" i="6"/>
  <c r="K1652" i="6"/>
  <c r="I1652" i="6" s="1"/>
  <c r="J1317" i="6"/>
  <c r="K1261" i="6"/>
  <c r="I1261" i="6" s="1"/>
  <c r="J758" i="6"/>
  <c r="K758" i="6"/>
  <c r="I758" i="6" s="1"/>
  <c r="J199" i="6"/>
  <c r="J1375" i="6"/>
  <c r="J1657" i="6"/>
  <c r="J505" i="6"/>
  <c r="J985" i="6"/>
  <c r="J593" i="6"/>
  <c r="J705" i="6"/>
  <c r="J609" i="6"/>
  <c r="J454" i="6"/>
  <c r="K964" i="6"/>
  <c r="I964" i="6" s="1"/>
  <c r="J5" i="6"/>
  <c r="K348" i="6"/>
  <c r="I348" i="6" s="1"/>
  <c r="K583" i="6"/>
  <c r="I583" i="6" s="1"/>
  <c r="J1299" i="6"/>
  <c r="J750" i="6"/>
  <c r="J1471" i="6"/>
  <c r="J624" i="6"/>
  <c r="K288" i="6"/>
  <c r="I288" i="6" s="1"/>
  <c r="K688" i="6"/>
  <c r="I688" i="6" s="1"/>
  <c r="J241" i="6"/>
  <c r="J641" i="6"/>
  <c r="K1017" i="6"/>
  <c r="I1017" i="6" s="1"/>
  <c r="K189" i="6"/>
  <c r="I189" i="6" s="1"/>
  <c r="K533" i="6"/>
  <c r="I533" i="6" s="1"/>
  <c r="J1088" i="6"/>
  <c r="K528" i="6"/>
  <c r="I528" i="6" s="1"/>
  <c r="K1025" i="6"/>
  <c r="I1025" i="6" s="1"/>
  <c r="K1201" i="6"/>
  <c r="I1201" i="6" s="1"/>
  <c r="J970" i="6"/>
  <c r="K18" i="6"/>
  <c r="I18" i="6" s="1"/>
  <c r="K698" i="6"/>
  <c r="I698" i="6" s="1"/>
  <c r="J579" i="6"/>
  <c r="J363" i="6"/>
  <c r="K859" i="6"/>
  <c r="I859" i="6" s="1"/>
  <c r="K1091" i="6"/>
  <c r="I1091" i="6" s="1"/>
  <c r="J1084" i="6"/>
  <c r="J1484" i="6"/>
  <c r="K1420" i="6"/>
  <c r="I1420" i="6" s="1"/>
  <c r="J189" i="6"/>
  <c r="J29" i="6"/>
  <c r="K1039" i="6"/>
  <c r="I1039" i="6" s="1"/>
  <c r="J1600" i="6"/>
  <c r="K376" i="6"/>
  <c r="I376" i="6" s="1"/>
  <c r="K216" i="6"/>
  <c r="I216" i="6" s="1"/>
  <c r="K1153" i="6"/>
  <c r="I1153" i="6" s="1"/>
  <c r="K336" i="6"/>
  <c r="I336" i="6" s="1"/>
  <c r="J195" i="6"/>
  <c r="K811" i="6"/>
  <c r="I811" i="6" s="1"/>
  <c r="K936" i="6"/>
  <c r="I936" i="6" s="1"/>
  <c r="K952" i="6"/>
  <c r="I952" i="6" s="1"/>
  <c r="J1545" i="6"/>
  <c r="J1429" i="6"/>
  <c r="K1373" i="6"/>
  <c r="I1373" i="6" s="1"/>
  <c r="J814" i="6"/>
  <c r="K814" i="6"/>
  <c r="I814" i="6" s="1"/>
  <c r="J255" i="6"/>
  <c r="J1431" i="6"/>
  <c r="K1489" i="6"/>
  <c r="I1489" i="6" s="1"/>
  <c r="J841" i="6"/>
  <c r="J153" i="6"/>
  <c r="J1041" i="6"/>
  <c r="J265" i="6"/>
  <c r="J945" i="6"/>
  <c r="K674" i="6"/>
  <c r="I674" i="6" s="1"/>
  <c r="J1020" i="6"/>
  <c r="K1637" i="6"/>
  <c r="I1637" i="6" s="1"/>
  <c r="J1416" i="6"/>
  <c r="J697" i="6"/>
  <c r="K869" i="6"/>
  <c r="I869" i="6" s="1"/>
  <c r="K921" i="6"/>
  <c r="I921" i="6" s="1"/>
  <c r="K1194" i="6"/>
  <c r="I1194" i="6" s="1"/>
  <c r="K691" i="6"/>
  <c r="I691" i="6" s="1"/>
  <c r="J1372" i="6"/>
  <c r="J141" i="6"/>
  <c r="K1048" i="6"/>
  <c r="I1048" i="6" s="1"/>
  <c r="K481" i="6"/>
  <c r="J1092" i="6"/>
  <c r="K813" i="6"/>
  <c r="I813" i="6" s="1"/>
  <c r="J31" i="6"/>
  <c r="J833" i="6"/>
  <c r="J1393" i="6"/>
  <c r="K315" i="6"/>
  <c r="I315" i="6" s="1"/>
  <c r="K1379" i="6"/>
  <c r="I1379" i="6" s="1"/>
  <c r="K715" i="6"/>
  <c r="I715" i="6" s="1"/>
  <c r="K51" i="6"/>
  <c r="I51" i="6" s="1"/>
  <c r="J339" i="6"/>
  <c r="K452" i="6"/>
  <c r="I452" i="6" s="1"/>
  <c r="J414" i="6"/>
  <c r="K568" i="6"/>
  <c r="I568" i="6" s="1"/>
  <c r="K177" i="6"/>
  <c r="I177" i="6" s="1"/>
  <c r="J584" i="6"/>
  <c r="K977" i="6"/>
  <c r="I977" i="6" s="1"/>
  <c r="K1250" i="6"/>
  <c r="I1250" i="6" s="1"/>
  <c r="K747" i="6"/>
  <c r="I747" i="6" s="1"/>
  <c r="K12" i="6"/>
  <c r="I12" i="6" s="1"/>
  <c r="K647" i="6"/>
  <c r="I647" i="6" s="1"/>
  <c r="K1216" i="6"/>
  <c r="I1216" i="6" s="1"/>
  <c r="K817" i="6"/>
  <c r="I817" i="6" s="1"/>
  <c r="K1104" i="6"/>
  <c r="I1104" i="6" s="1"/>
  <c r="J1097" i="6"/>
  <c r="K925" i="6"/>
  <c r="I925" i="6" s="1"/>
  <c r="J87" i="6"/>
  <c r="J1449" i="6"/>
  <c r="J617" i="6"/>
  <c r="K993" i="6"/>
  <c r="I993" i="6" s="1"/>
  <c r="K371" i="6"/>
  <c r="I371" i="6" s="1"/>
  <c r="K1435" i="6"/>
  <c r="I1435" i="6" s="1"/>
  <c r="K771" i="6"/>
  <c r="I771" i="6" s="1"/>
  <c r="K107" i="6"/>
  <c r="I107" i="6" s="1"/>
  <c r="K1115" i="6"/>
  <c r="I1115" i="6" s="1"/>
  <c r="K428" i="6"/>
  <c r="I428" i="6" s="1"/>
  <c r="K1380" i="6"/>
  <c r="I1380" i="6" s="1"/>
  <c r="J395" i="6"/>
  <c r="K1516" i="6"/>
  <c r="I1516" i="6" s="1"/>
  <c r="J918" i="6"/>
  <c r="K72" i="6"/>
  <c r="I72" i="6" s="1"/>
  <c r="K289" i="6"/>
  <c r="I289" i="6" s="1"/>
  <c r="J696" i="6"/>
  <c r="K1033" i="6"/>
  <c r="I1033" i="6" s="1"/>
  <c r="K1306" i="6"/>
  <c r="I1306" i="6" s="1"/>
  <c r="K915" i="6"/>
  <c r="I915" i="6" s="1"/>
  <c r="K804" i="6"/>
  <c r="I804" i="6" s="1"/>
  <c r="K703" i="6"/>
  <c r="I703" i="6" s="1"/>
  <c r="K1440" i="6"/>
  <c r="I1440" i="6" s="1"/>
  <c r="K873" i="6"/>
  <c r="I873" i="6" s="1"/>
  <c r="K1056" i="6"/>
  <c r="I1056" i="6" s="1"/>
  <c r="J1265" i="6"/>
  <c r="K1037" i="6"/>
  <c r="I1037" i="6" s="1"/>
  <c r="J143" i="6"/>
  <c r="J113" i="6"/>
  <c r="J1233" i="6"/>
  <c r="K1609" i="6"/>
  <c r="I1609" i="6" s="1"/>
  <c r="K427" i="6"/>
  <c r="I427" i="6" s="1"/>
  <c r="K1491" i="6"/>
  <c r="I1491" i="6" s="1"/>
  <c r="K827" i="6"/>
  <c r="I827" i="6" s="1"/>
  <c r="K163" i="6"/>
  <c r="I163" i="6" s="1"/>
  <c r="K1227" i="6"/>
  <c r="I1227" i="6" s="1"/>
  <c r="K484" i="6"/>
  <c r="I484" i="6" s="1"/>
  <c r="J451" i="6"/>
  <c r="K1020" i="6"/>
  <c r="I1020" i="6" s="1"/>
  <c r="J631" i="6"/>
  <c r="K128" i="6"/>
  <c r="I128" i="6" s="1"/>
  <c r="K345" i="6"/>
  <c r="I345" i="6" s="1"/>
  <c r="J864" i="6"/>
  <c r="K1089" i="6"/>
  <c r="I1089" i="6" s="1"/>
  <c r="K810" i="6"/>
  <c r="I810" i="6" s="1"/>
  <c r="K643" i="6"/>
  <c r="I643" i="6" s="1"/>
  <c r="K916" i="6"/>
  <c r="I916" i="6" s="1"/>
  <c r="K759" i="6"/>
  <c r="I759" i="6" s="1"/>
  <c r="K1552" i="6"/>
  <c r="I1552" i="6" s="1"/>
  <c r="K1265" i="6"/>
  <c r="I1265" i="6" s="1"/>
  <c r="K138" i="6"/>
  <c r="I138" i="6" s="1"/>
  <c r="K280" i="6"/>
  <c r="I280" i="6" s="1"/>
  <c r="J1377" i="6"/>
  <c r="K1149" i="6"/>
  <c r="I1149" i="6" s="1"/>
  <c r="J311" i="6"/>
  <c r="J145" i="6"/>
  <c r="J1161" i="6"/>
  <c r="K385" i="6"/>
  <c r="I385" i="6" s="1"/>
  <c r="K483" i="6"/>
  <c r="I483" i="6" s="1"/>
  <c r="K1547" i="6"/>
  <c r="I1547" i="6" s="1"/>
  <c r="K883" i="6"/>
  <c r="I883" i="6" s="1"/>
  <c r="K219" i="6"/>
  <c r="I219" i="6" s="1"/>
  <c r="K1339" i="6"/>
  <c r="I1339" i="6" s="1"/>
  <c r="J148" i="6"/>
  <c r="K540" i="6"/>
  <c r="I540" i="6" s="1"/>
  <c r="K1492" i="6"/>
  <c r="I1492" i="6" s="1"/>
  <c r="K772" i="6"/>
  <c r="I772" i="6" s="1"/>
  <c r="K52" i="6"/>
  <c r="I52" i="6" s="1"/>
  <c r="K1457" i="6"/>
  <c r="I1457" i="6" s="1"/>
  <c r="K1506" i="6"/>
  <c r="I1506" i="6" s="1"/>
  <c r="J541" i="6"/>
  <c r="K1337" i="6"/>
  <c r="I1337" i="6" s="1"/>
  <c r="J1498" i="6"/>
  <c r="K1554" i="6"/>
  <c r="I1554" i="6" s="1"/>
  <c r="J44" i="6"/>
  <c r="J1452" i="6"/>
  <c r="K1113" i="6"/>
  <c r="I1113" i="6" s="1"/>
  <c r="J882" i="6"/>
  <c r="K322" i="6"/>
  <c r="I322" i="6" s="1"/>
  <c r="J652" i="6"/>
  <c r="J388" i="6"/>
  <c r="J574" i="6"/>
  <c r="K1191" i="6"/>
  <c r="I1191" i="6" s="1"/>
  <c r="J687" i="6"/>
  <c r="K352" i="6"/>
  <c r="I352" i="6" s="1"/>
  <c r="K737" i="6"/>
  <c r="I737" i="6" s="1"/>
  <c r="J976" i="6"/>
  <c r="K1593" i="6"/>
  <c r="I1593" i="6" s="1"/>
  <c r="J187" i="6"/>
  <c r="K699" i="6"/>
  <c r="I699" i="6" s="1"/>
  <c r="K972" i="6"/>
  <c r="I972" i="6" s="1"/>
  <c r="K927" i="6"/>
  <c r="I927" i="6" s="1"/>
  <c r="K1448" i="6"/>
  <c r="I1448" i="6" s="1"/>
  <c r="K1112" i="6"/>
  <c r="I1112" i="6" s="1"/>
  <c r="K250" i="6"/>
  <c r="I250" i="6" s="1"/>
  <c r="K504" i="6"/>
  <c r="I504" i="6" s="1"/>
  <c r="J1433" i="6"/>
  <c r="K1429" i="6"/>
  <c r="I1429" i="6" s="1"/>
  <c r="J815" i="6"/>
  <c r="J721" i="6"/>
  <c r="J369" i="6"/>
  <c r="K777" i="6"/>
  <c r="I777" i="6" s="1"/>
  <c r="K539" i="6"/>
  <c r="I539" i="6" s="1"/>
  <c r="K1603" i="6"/>
  <c r="I1603" i="6" s="1"/>
  <c r="K939" i="6"/>
  <c r="I939" i="6" s="1"/>
  <c r="K331" i="6"/>
  <c r="I331" i="6" s="1"/>
  <c r="K1395" i="6"/>
  <c r="I1395" i="6" s="1"/>
  <c r="J540" i="6"/>
  <c r="K596" i="6"/>
  <c r="I596" i="6" s="1"/>
  <c r="K1548" i="6"/>
  <c r="I1548" i="6" s="1"/>
  <c r="K828" i="6"/>
  <c r="I828" i="6" s="1"/>
  <c r="K108" i="6"/>
  <c r="I108" i="6" s="1"/>
  <c r="J597" i="6"/>
  <c r="J36" i="6"/>
  <c r="K1673" i="6"/>
  <c r="I1673" i="6" s="1"/>
  <c r="J106" i="6"/>
  <c r="K50" i="6"/>
  <c r="I50" i="6" s="1"/>
  <c r="J212" i="6"/>
  <c r="K1505" i="6"/>
  <c r="I1505" i="6" s="1"/>
  <c r="J1106" i="6"/>
  <c r="K602" i="6"/>
  <c r="I602" i="6" s="1"/>
  <c r="J876" i="6"/>
  <c r="J556" i="6"/>
  <c r="J1068" i="6"/>
  <c r="K1471" i="6"/>
  <c r="I1471" i="6" s="1"/>
  <c r="J967" i="6"/>
  <c r="K464" i="6"/>
  <c r="I464" i="6" s="1"/>
  <c r="K1073" i="6"/>
  <c r="I1073" i="6" s="1"/>
  <c r="J1144" i="6"/>
  <c r="J578" i="6"/>
  <c r="J299" i="6"/>
  <c r="K755" i="6"/>
  <c r="I755" i="6" s="1"/>
  <c r="K1308" i="6"/>
  <c r="I1308" i="6" s="1"/>
  <c r="K1095" i="6"/>
  <c r="I1095" i="6" s="1"/>
  <c r="K1512" i="6"/>
  <c r="I1512" i="6" s="1"/>
  <c r="K1336" i="6"/>
  <c r="I1336" i="6" s="1"/>
  <c r="K362" i="6"/>
  <c r="I362" i="6" s="1"/>
  <c r="K672" i="6"/>
  <c r="I672" i="6" s="1"/>
  <c r="K28" i="6"/>
  <c r="I28" i="6" s="1"/>
  <c r="J534" i="6"/>
  <c r="J983" i="6"/>
  <c r="J1561" i="6"/>
  <c r="J601" i="6"/>
  <c r="K945" i="6"/>
  <c r="I945" i="6" s="1"/>
  <c r="J1210" i="6"/>
  <c r="K314" i="6"/>
  <c r="I314" i="6" s="1"/>
  <c r="K595" i="6"/>
  <c r="I595" i="6" s="1"/>
  <c r="K1659" i="6"/>
  <c r="I1659" i="6" s="1"/>
  <c r="K995" i="6"/>
  <c r="I995" i="6" s="1"/>
  <c r="K443" i="6"/>
  <c r="I443" i="6" s="1"/>
  <c r="K60" i="6"/>
  <c r="I60" i="6" s="1"/>
  <c r="K1527" i="6"/>
  <c r="I1527" i="6" s="1"/>
  <c r="J1023" i="6"/>
  <c r="K1472" i="6"/>
  <c r="I1472" i="6" s="1"/>
  <c r="K1249" i="6"/>
  <c r="I1249" i="6" s="1"/>
  <c r="K1304" i="6"/>
  <c r="I1304" i="6" s="1"/>
  <c r="J746" i="6"/>
  <c r="J355" i="6"/>
  <c r="K867" i="6"/>
  <c r="I867" i="6" s="1"/>
  <c r="K1476" i="6"/>
  <c r="I1476" i="6" s="1"/>
  <c r="J872" i="6"/>
  <c r="K1504" i="6"/>
  <c r="I1504" i="6" s="1"/>
  <c r="K474" i="6"/>
  <c r="K1120" i="6"/>
  <c r="I1120" i="6" s="1"/>
  <c r="K1260" i="6"/>
  <c r="I1260" i="6" s="1"/>
  <c r="J590" i="6"/>
  <c r="J1095" i="6"/>
  <c r="J785" i="6"/>
  <c r="J673" i="6"/>
  <c r="K1169" i="6"/>
  <c r="I1169" i="6" s="1"/>
  <c r="J154" i="6"/>
  <c r="K594" i="6"/>
  <c r="I594" i="6" s="1"/>
  <c r="K651" i="6"/>
  <c r="I651" i="6" s="1"/>
  <c r="K43" i="6"/>
  <c r="I43" i="6" s="1"/>
  <c r="K1107" i="6"/>
  <c r="I1107" i="6" s="1"/>
  <c r="K499" i="6"/>
  <c r="I499" i="6" s="1"/>
  <c r="K1507" i="6"/>
  <c r="I1507" i="6" s="1"/>
  <c r="J1380" i="6"/>
  <c r="K708" i="6"/>
  <c r="I708" i="6" s="1"/>
  <c r="K228" i="6"/>
  <c r="I228" i="6" s="1"/>
  <c r="K23" i="6"/>
  <c r="I23" i="6" s="1"/>
  <c r="J1527" i="6"/>
  <c r="J1465" i="6"/>
  <c r="K1361" i="6"/>
  <c r="I1361" i="6" s="1"/>
  <c r="K1416" i="6"/>
  <c r="I1416" i="6" s="1"/>
  <c r="J802" i="6"/>
  <c r="J467" i="6"/>
  <c r="K1203" i="6"/>
  <c r="I1203" i="6" s="1"/>
  <c r="J853" i="6"/>
  <c r="J984" i="6"/>
  <c r="K1672" i="6"/>
  <c r="I1672" i="6" s="1"/>
  <c r="J307" i="6"/>
  <c r="K1372" i="6"/>
  <c r="I1372" i="6" s="1"/>
  <c r="J646" i="6"/>
  <c r="J1207" i="6"/>
  <c r="J1217" i="6"/>
  <c r="J713" i="6"/>
  <c r="K1561" i="6"/>
  <c r="I1561" i="6" s="1"/>
  <c r="J714" i="6"/>
  <c r="K818" i="6"/>
  <c r="I818" i="6" s="1"/>
  <c r="K707" i="6"/>
  <c r="I707" i="6" s="1"/>
  <c r="K99" i="6"/>
  <c r="I99" i="6" s="1"/>
  <c r="K1219" i="6"/>
  <c r="I1219" i="6" s="1"/>
  <c r="K555" i="6"/>
  <c r="I555" i="6" s="1"/>
  <c r="K1563" i="6"/>
  <c r="I1563" i="6" s="1"/>
  <c r="J100" i="6"/>
  <c r="K764" i="6"/>
  <c r="I764" i="6" s="1"/>
  <c r="K44" i="6"/>
  <c r="I44" i="6" s="1"/>
  <c r="K996" i="6"/>
  <c r="I996" i="6" s="1"/>
  <c r="K276" i="6"/>
  <c r="I276" i="6" s="1"/>
  <c r="J708" i="6"/>
  <c r="J765" i="6"/>
  <c r="K1497" i="6"/>
  <c r="I1497" i="6" s="1"/>
  <c r="J866" i="6"/>
  <c r="J1156" i="6"/>
  <c r="K985" i="6"/>
  <c r="I985" i="6" s="1"/>
  <c r="K785" i="6"/>
  <c r="I785" i="6" s="1"/>
  <c r="J1482" i="6"/>
  <c r="J946" i="6"/>
  <c r="K306" i="6"/>
  <c r="I306" i="6" s="1"/>
  <c r="K890" i="6"/>
  <c r="I890" i="6" s="1"/>
  <c r="J828" i="6"/>
  <c r="K396" i="6"/>
  <c r="I396" i="6" s="1"/>
  <c r="K1255" i="6"/>
  <c r="I1255" i="6" s="1"/>
  <c r="J927" i="6"/>
  <c r="J1633" i="6"/>
  <c r="K1473" i="6"/>
  <c r="I1473" i="6" s="1"/>
  <c r="K248" i="6"/>
  <c r="I248" i="6" s="1"/>
  <c r="J858" i="6"/>
  <c r="J635" i="6"/>
  <c r="J468" i="6"/>
  <c r="J1469" i="6"/>
  <c r="J1096" i="6"/>
  <c r="K448" i="6"/>
  <c r="I448" i="6" s="1"/>
  <c r="K251" i="6"/>
  <c r="I251" i="6" s="1"/>
  <c r="K1484" i="6"/>
  <c r="I1484" i="6" s="1"/>
  <c r="J702" i="6"/>
  <c r="J1319" i="6"/>
  <c r="J1273" i="6"/>
  <c r="J1105" i="6"/>
  <c r="K113" i="6"/>
  <c r="I113" i="6" s="1"/>
  <c r="J994" i="6"/>
  <c r="K1154" i="6"/>
  <c r="I1154" i="6" s="1"/>
  <c r="K763" i="6"/>
  <c r="I763" i="6" s="1"/>
  <c r="K211" i="6"/>
  <c r="I211" i="6" s="1"/>
  <c r="K1275" i="6"/>
  <c r="I1275" i="6" s="1"/>
  <c r="K611" i="6"/>
  <c r="I611" i="6" s="1"/>
  <c r="K1619" i="6"/>
  <c r="I1619" i="6" s="1"/>
  <c r="J492" i="6"/>
  <c r="K820" i="6"/>
  <c r="I820" i="6" s="1"/>
  <c r="K100" i="6"/>
  <c r="I100" i="6" s="1"/>
  <c r="K1068" i="6"/>
  <c r="I1068" i="6" s="1"/>
  <c r="J1579" i="6"/>
  <c r="J912" i="6"/>
  <c r="J249" i="6"/>
  <c r="K1645" i="6"/>
  <c r="I1645" i="6" s="1"/>
  <c r="K129" i="6"/>
  <c r="I129" i="6" s="1"/>
  <c r="K626" i="6"/>
  <c r="I626" i="6" s="1"/>
  <c r="J1371" i="6"/>
  <c r="J756" i="6"/>
  <c r="J1197" i="6"/>
  <c r="K1320" i="6"/>
  <c r="I1320" i="6" s="1"/>
  <c r="J924" i="6"/>
  <c r="J1093" i="6"/>
  <c r="K702" i="6"/>
  <c r="I702" i="6" s="1"/>
  <c r="K1599" i="6"/>
  <c r="I1599" i="6" s="1"/>
  <c r="K1601" i="6"/>
  <c r="I1601" i="6" s="1"/>
  <c r="J993" i="6"/>
  <c r="J778" i="6"/>
  <c r="K1170" i="6"/>
  <c r="I1170" i="6" s="1"/>
  <c r="K27" i="6"/>
  <c r="I27" i="6" s="1"/>
  <c r="K1211" i="6"/>
  <c r="I1211" i="6" s="1"/>
  <c r="K547" i="6"/>
  <c r="I547" i="6" s="1"/>
  <c r="K1555" i="6"/>
  <c r="I1555" i="6" s="1"/>
  <c r="K891" i="6"/>
  <c r="I891" i="6" s="1"/>
  <c r="K441" i="6"/>
  <c r="I441" i="6" s="1"/>
  <c r="J546" i="6"/>
  <c r="K154" i="6"/>
  <c r="I154" i="6" s="1"/>
  <c r="J780" i="6"/>
  <c r="K1156" i="6"/>
  <c r="I1156" i="6" s="1"/>
  <c r="K436" i="6"/>
  <c r="I436" i="6" s="1"/>
  <c r="K1388" i="6"/>
  <c r="I1388" i="6" s="1"/>
  <c r="K668" i="6"/>
  <c r="I668" i="6" s="1"/>
  <c r="J426" i="6"/>
  <c r="K418" i="6"/>
  <c r="I418" i="6" s="1"/>
  <c r="J1500" i="6"/>
  <c r="J205" i="6"/>
  <c r="J722" i="6"/>
  <c r="K490" i="6"/>
  <c r="I490" i="6" s="1"/>
  <c r="J444" i="6"/>
  <c r="J117" i="6"/>
  <c r="K573" i="6"/>
  <c r="I573" i="6" s="1"/>
  <c r="J968" i="6"/>
  <c r="J305" i="6"/>
  <c r="K85" i="6"/>
  <c r="I85" i="6" s="1"/>
  <c r="K185" i="6"/>
  <c r="I185" i="6" s="1"/>
  <c r="K130" i="6"/>
  <c r="I130" i="6" s="1"/>
  <c r="K243" i="6"/>
  <c r="I243" i="6" s="1"/>
  <c r="J1148" i="6"/>
  <c r="J1253" i="6"/>
  <c r="K1600" i="6"/>
  <c r="I1600" i="6" s="1"/>
  <c r="J980" i="6"/>
  <c r="J1205" i="6"/>
  <c r="K870" i="6"/>
  <c r="K1655" i="6"/>
  <c r="J1553" i="6"/>
  <c r="J257" i="6"/>
  <c r="K1450" i="6"/>
  <c r="I1450" i="6" s="1"/>
  <c r="K91" i="6"/>
  <c r="I91" i="6" s="1"/>
  <c r="K1267" i="6"/>
  <c r="I1267" i="6" s="1"/>
  <c r="K603" i="6"/>
  <c r="I603" i="6" s="1"/>
  <c r="K1611" i="6"/>
  <c r="I1611" i="6" s="1"/>
  <c r="K947" i="6"/>
  <c r="I947" i="6" s="1"/>
  <c r="K1225" i="6"/>
  <c r="I1225" i="6" s="1"/>
  <c r="J1386" i="6"/>
  <c r="K994" i="6"/>
  <c r="I994" i="6" s="1"/>
  <c r="J1172" i="6"/>
  <c r="K92" i="6"/>
  <c r="I92" i="6" s="1"/>
  <c r="J844" i="6"/>
  <c r="K965" i="6"/>
  <c r="I965" i="6" s="1"/>
  <c r="J1304" i="6"/>
  <c r="J473" i="6"/>
  <c r="K309" i="6"/>
  <c r="I309" i="6" s="1"/>
  <c r="K1305" i="6"/>
  <c r="I1305" i="6" s="1"/>
  <c r="K1082" i="6"/>
  <c r="I1082" i="6" s="1"/>
  <c r="K635" i="6"/>
  <c r="I635" i="6" s="1"/>
  <c r="J1260" i="6"/>
  <c r="J1309" i="6"/>
  <c r="K368" i="6"/>
  <c r="I368" i="6" s="1"/>
  <c r="K425" i="6"/>
  <c r="I425" i="6" s="1"/>
  <c r="J1036" i="6"/>
  <c r="J1541" i="6"/>
  <c r="K1486" i="6"/>
  <c r="I1486" i="6" s="1"/>
  <c r="J553" i="6"/>
  <c r="J209" i="6"/>
  <c r="K203" i="6"/>
  <c r="I203" i="6" s="1"/>
  <c r="K1323" i="6"/>
  <c r="I1323" i="6" s="1"/>
  <c r="K659" i="6"/>
  <c r="I659" i="6" s="1"/>
  <c r="K1667" i="6"/>
  <c r="I1667" i="6" s="1"/>
  <c r="K1003" i="6"/>
  <c r="I1003" i="6" s="1"/>
  <c r="K337" i="6"/>
  <c r="I337" i="6" s="1"/>
  <c r="J666" i="6"/>
  <c r="K218" i="6"/>
  <c r="I218" i="6" s="1"/>
  <c r="K316" i="6"/>
  <c r="I316" i="6" s="1"/>
  <c r="K1268" i="6"/>
  <c r="I1268" i="6" s="1"/>
  <c r="K548" i="6"/>
  <c r="I548" i="6" s="1"/>
  <c r="K1500" i="6"/>
  <c r="I1500" i="6" s="1"/>
  <c r="K780" i="6"/>
  <c r="I780" i="6" s="1"/>
  <c r="K1329" i="6"/>
  <c r="I1329" i="6" s="1"/>
  <c r="J434" i="6"/>
  <c r="K1098" i="6"/>
  <c r="I1098" i="6" s="1"/>
  <c r="J668" i="6"/>
  <c r="J317" i="6"/>
  <c r="K554" i="6"/>
  <c r="I554" i="6" s="1"/>
  <c r="J1228" i="6"/>
  <c r="J1349" i="6"/>
  <c r="K1585" i="6"/>
  <c r="I1585" i="6" s="1"/>
  <c r="J524" i="6"/>
  <c r="J870" i="6"/>
  <c r="J489" i="6"/>
  <c r="K323" i="6"/>
  <c r="I323" i="6" s="1"/>
  <c r="K372" i="6"/>
  <c r="I372" i="6" s="1"/>
  <c r="K604" i="6"/>
  <c r="I604" i="6" s="1"/>
  <c r="K332" i="6"/>
  <c r="I332" i="6" s="1"/>
  <c r="K377" i="6"/>
  <c r="I377" i="6" s="1"/>
  <c r="J1108" i="6"/>
  <c r="J485" i="6"/>
  <c r="K561" i="6"/>
  <c r="I561" i="6" s="1"/>
  <c r="J324" i="6"/>
  <c r="K833" i="6"/>
  <c r="I833" i="6" s="1"/>
  <c r="J1490" i="6"/>
  <c r="K370" i="6"/>
  <c r="I370" i="6" s="1"/>
  <c r="J996" i="6"/>
  <c r="J953" i="6"/>
  <c r="K937" i="6"/>
  <c r="I937" i="6" s="1"/>
  <c r="J50" i="6"/>
  <c r="K90" i="6"/>
  <c r="I90" i="6" s="1"/>
  <c r="K1674" i="6"/>
  <c r="I1674" i="6" s="1"/>
  <c r="J1268" i="6"/>
  <c r="J1284" i="6"/>
  <c r="K1001" i="6"/>
  <c r="I1001" i="6" s="1"/>
  <c r="J1050" i="6"/>
  <c r="K770" i="6"/>
  <c r="I770" i="6" s="1"/>
  <c r="J368" i="6"/>
  <c r="J600" i="6"/>
  <c r="J1496" i="6"/>
  <c r="J720" i="6"/>
  <c r="J1616" i="6"/>
  <c r="J840" i="6"/>
  <c r="J1381" i="6"/>
  <c r="J605" i="6"/>
  <c r="J483" i="6"/>
  <c r="J1379" i="6"/>
  <c r="J603" i="6"/>
  <c r="J1499" i="6"/>
  <c r="J723" i="6"/>
  <c r="K1060" i="6"/>
  <c r="I1060" i="6" s="1"/>
  <c r="J109" i="6"/>
  <c r="J1005" i="6"/>
  <c r="K765" i="6"/>
  <c r="I765" i="6" s="1"/>
  <c r="K1661" i="6"/>
  <c r="I1661" i="6" s="1"/>
  <c r="K885" i="6"/>
  <c r="I885" i="6" s="1"/>
  <c r="K109" i="6"/>
  <c r="I109" i="6" s="1"/>
  <c r="J206" i="6"/>
  <c r="J1102" i="6"/>
  <c r="J326" i="6"/>
  <c r="J1222" i="6"/>
  <c r="J446" i="6"/>
  <c r="K542" i="6"/>
  <c r="I542" i="6" s="1"/>
  <c r="K1438" i="6"/>
  <c r="I1438" i="6" s="1"/>
  <c r="K662" i="6"/>
  <c r="I662" i="6" s="1"/>
  <c r="J620" i="6"/>
  <c r="J916" i="6"/>
  <c r="K478" i="6"/>
  <c r="I478" i="6" s="1"/>
  <c r="J1673" i="6"/>
  <c r="K379" i="6"/>
  <c r="I379" i="6" s="1"/>
  <c r="K652" i="6"/>
  <c r="I652" i="6" s="1"/>
  <c r="K660" i="6"/>
  <c r="I660" i="6" s="1"/>
  <c r="K388" i="6"/>
  <c r="I388" i="6" s="1"/>
  <c r="K553" i="6"/>
  <c r="I553" i="6" s="1"/>
  <c r="J220" i="6"/>
  <c r="J653" i="6"/>
  <c r="K1289" i="6"/>
  <c r="I1289" i="6" s="1"/>
  <c r="J772" i="6"/>
  <c r="K260" i="6"/>
  <c r="I260" i="6" s="1"/>
  <c r="J1009" i="6"/>
  <c r="K1057" i="6"/>
  <c r="I1057" i="6" s="1"/>
  <c r="J98" i="6"/>
  <c r="K706" i="6"/>
  <c r="I706" i="6" s="1"/>
  <c r="J1164" i="6"/>
  <c r="J1289" i="6"/>
  <c r="K1161" i="6"/>
  <c r="I1161" i="6" s="1"/>
  <c r="J274" i="6"/>
  <c r="K426" i="6"/>
  <c r="I426" i="6" s="1"/>
  <c r="J1436" i="6"/>
  <c r="J1396" i="6"/>
  <c r="K1281" i="6"/>
  <c r="I1281" i="6" s="1"/>
  <c r="J1274" i="6"/>
  <c r="K1050" i="6"/>
  <c r="I1050" i="6" s="1"/>
  <c r="J480" i="6"/>
  <c r="J656" i="6"/>
  <c r="J1552" i="6"/>
  <c r="J776" i="6"/>
  <c r="J1672" i="6"/>
  <c r="J896" i="6"/>
  <c r="J1437" i="6"/>
  <c r="J661" i="6"/>
  <c r="J539" i="6"/>
  <c r="J1435" i="6"/>
  <c r="J659" i="6"/>
  <c r="J1555" i="6"/>
  <c r="K1116" i="6"/>
  <c r="I1116" i="6" s="1"/>
  <c r="J165" i="6"/>
  <c r="J1061" i="6"/>
  <c r="J1124" i="6"/>
  <c r="K301" i="6"/>
  <c r="I301" i="6" s="1"/>
  <c r="J972" i="6"/>
  <c r="K590" i="6"/>
  <c r="I590" i="6" s="1"/>
  <c r="J561" i="6"/>
  <c r="K435" i="6"/>
  <c r="I435" i="6" s="1"/>
  <c r="K146" i="6"/>
  <c r="I146" i="6" s="1"/>
  <c r="K876" i="6"/>
  <c r="I876" i="6" s="1"/>
  <c r="K716" i="6"/>
  <c r="I716" i="6" s="1"/>
  <c r="K500" i="6"/>
  <c r="I500" i="6" s="1"/>
  <c r="K1393" i="6"/>
  <c r="I1393" i="6" s="1"/>
  <c r="J1116" i="6"/>
  <c r="J709" i="6"/>
  <c r="J1220" i="6"/>
  <c r="J1345" i="6"/>
  <c r="K225" i="6"/>
  <c r="I225" i="6" s="1"/>
  <c r="J322" i="6"/>
  <c r="K930" i="6"/>
  <c r="I930" i="6" s="1"/>
  <c r="J1388" i="6"/>
  <c r="J1569" i="6"/>
  <c r="K1553" i="6"/>
  <c r="I1553" i="6" s="1"/>
  <c r="J498" i="6"/>
  <c r="K650" i="6"/>
  <c r="I650" i="6" s="1"/>
  <c r="J1604" i="6"/>
  <c r="J1620" i="6"/>
  <c r="J12" i="6"/>
  <c r="K1533" i="6"/>
  <c r="I1533" i="6" s="1"/>
  <c r="J1140" i="6"/>
  <c r="K646" i="6"/>
  <c r="I646" i="6" s="1"/>
  <c r="J897" i="6"/>
  <c r="K491" i="6"/>
  <c r="I491" i="6" s="1"/>
  <c r="K986" i="6"/>
  <c r="I986" i="6" s="1"/>
  <c r="K932" i="6"/>
  <c r="I932" i="6" s="1"/>
  <c r="K884" i="6"/>
  <c r="I884" i="6" s="1"/>
  <c r="K556" i="6"/>
  <c r="I556" i="6" s="1"/>
  <c r="K617" i="6"/>
  <c r="I617" i="6" s="1"/>
  <c r="J1564" i="6"/>
  <c r="J821" i="6"/>
  <c r="J1668" i="6"/>
  <c r="J1681" i="6"/>
  <c r="K505" i="6"/>
  <c r="I505" i="6" s="1"/>
  <c r="J658" i="6"/>
  <c r="K1266" i="6"/>
  <c r="I1266" i="6" s="1"/>
  <c r="J1556" i="6"/>
  <c r="K105" i="6"/>
  <c r="I105" i="6" s="1"/>
  <c r="J890" i="6"/>
  <c r="K874" i="6"/>
  <c r="I874" i="6" s="1"/>
  <c r="J156" i="6"/>
  <c r="J1403" i="6"/>
  <c r="K304" i="6"/>
  <c r="I304" i="6" s="1"/>
  <c r="J1581" i="6"/>
  <c r="K307" i="6"/>
  <c r="I307" i="6" s="1"/>
  <c r="J1487" i="6"/>
  <c r="J1609" i="6"/>
  <c r="J1218" i="6"/>
  <c r="K1331" i="6"/>
  <c r="I1331" i="6" s="1"/>
  <c r="K988" i="6"/>
  <c r="I988" i="6" s="1"/>
  <c r="K940" i="6"/>
  <c r="I940" i="6" s="1"/>
  <c r="K612" i="6"/>
  <c r="I612" i="6" s="1"/>
  <c r="J877" i="6"/>
  <c r="J836" i="6"/>
  <c r="K1009" i="6"/>
  <c r="I1009" i="6" s="1"/>
  <c r="J938" i="6"/>
  <c r="K1546" i="6"/>
  <c r="I1546" i="6" s="1"/>
  <c r="J108" i="6"/>
  <c r="K273" i="6"/>
  <c r="I273" i="6" s="1"/>
  <c r="J1146" i="6"/>
  <c r="J1114" i="6"/>
  <c r="K1210" i="6"/>
  <c r="I1210" i="6" s="1"/>
  <c r="J268" i="6"/>
  <c r="K929" i="6"/>
  <c r="I929" i="6" s="1"/>
  <c r="K449" i="6"/>
  <c r="I449" i="6" s="1"/>
  <c r="J442" i="6"/>
  <c r="K162" i="6"/>
  <c r="I162" i="6" s="1"/>
  <c r="J816" i="6"/>
  <c r="J824" i="6"/>
  <c r="J48" i="6"/>
  <c r="J944" i="6"/>
  <c r="J168" i="6"/>
  <c r="J1064" i="6"/>
  <c r="J1605" i="6"/>
  <c r="J829" i="6"/>
  <c r="J707" i="6"/>
  <c r="J1603" i="6"/>
  <c r="J827" i="6"/>
  <c r="J51" i="6"/>
  <c r="K1284" i="6"/>
  <c r="I1284" i="6" s="1"/>
  <c r="J1109" i="6"/>
  <c r="J333" i="6"/>
  <c r="J1229" i="6"/>
  <c r="K93" i="6"/>
  <c r="I93" i="6" s="1"/>
  <c r="K989" i="6"/>
  <c r="I989" i="6" s="1"/>
  <c r="K213" i="6"/>
  <c r="I213" i="6" s="1"/>
  <c r="K1109" i="6"/>
  <c r="I1109" i="6" s="1"/>
  <c r="K333" i="6"/>
  <c r="I333" i="6" s="1"/>
  <c r="J430" i="6"/>
  <c r="J1326" i="6"/>
  <c r="J550" i="6"/>
  <c r="J1446" i="6"/>
  <c r="J670" i="6"/>
  <c r="K766" i="6"/>
  <c r="I766" i="6" s="1"/>
  <c r="K1662" i="6"/>
  <c r="I1662" i="6" s="1"/>
  <c r="K886" i="6"/>
  <c r="I886" i="6" s="1"/>
  <c r="K110" i="6"/>
  <c r="I110" i="6" s="1"/>
  <c r="J207" i="6"/>
  <c r="J1103" i="6"/>
  <c r="J327" i="6"/>
  <c r="J1223" i="6"/>
  <c r="J447" i="6"/>
  <c r="K543" i="6"/>
  <c r="I543" i="6" s="1"/>
  <c r="K1439" i="6"/>
  <c r="I1439" i="6" s="1"/>
  <c r="K663" i="6"/>
  <c r="I663" i="6" s="1"/>
  <c r="K1559" i="6"/>
  <c r="I1559" i="6" s="1"/>
  <c r="J779" i="6"/>
  <c r="J1675" i="6"/>
  <c r="J1571" i="6"/>
  <c r="K584" i="6"/>
  <c r="I584" i="6" s="1"/>
  <c r="J21" i="6"/>
  <c r="K363" i="6"/>
  <c r="I363" i="6" s="1"/>
  <c r="K1542" i="6"/>
  <c r="I1542" i="6" s="1"/>
  <c r="J273" i="6"/>
  <c r="J1554" i="6"/>
  <c r="K1387" i="6"/>
  <c r="I1387" i="6" s="1"/>
  <c r="K1097" i="6"/>
  <c r="I1097" i="6" s="1"/>
  <c r="J932" i="6"/>
  <c r="K1044" i="6"/>
  <c r="I1044" i="6" s="1"/>
  <c r="K1052" i="6"/>
  <c r="I1052" i="6" s="1"/>
  <c r="K724" i="6"/>
  <c r="I724" i="6" s="1"/>
  <c r="J1513" i="6"/>
  <c r="J179" i="6"/>
  <c r="K200" i="6"/>
  <c r="I200" i="6" s="1"/>
  <c r="J245" i="6"/>
  <c r="K475" i="6"/>
  <c r="I475" i="6" s="1"/>
  <c r="K1654" i="6"/>
  <c r="I1654" i="6" s="1"/>
  <c r="J1281" i="6"/>
  <c r="J162" i="6"/>
  <c r="K1443" i="6"/>
  <c r="I1443" i="6" s="1"/>
  <c r="K321" i="6"/>
  <c r="I321" i="6" s="1"/>
  <c r="J884" i="6"/>
  <c r="K1212" i="6"/>
  <c r="I1212" i="6" s="1"/>
  <c r="K1108" i="6"/>
  <c r="I1108" i="6" s="1"/>
  <c r="K836" i="6"/>
  <c r="I836" i="6" s="1"/>
  <c r="K258" i="6"/>
  <c r="I258" i="6" s="1"/>
  <c r="K530" i="6"/>
  <c r="I530" i="6" s="1"/>
  <c r="K145" i="6"/>
  <c r="I145" i="6" s="1"/>
  <c r="K1625" i="6"/>
  <c r="I1625" i="6" s="1"/>
  <c r="J330" i="6"/>
  <c r="K434" i="6"/>
  <c r="I434" i="6" s="1"/>
  <c r="J204" i="6"/>
  <c r="J500" i="6"/>
  <c r="K889" i="6"/>
  <c r="I889" i="6" s="1"/>
  <c r="J34" i="6"/>
  <c r="J1618" i="6"/>
  <c r="K42" i="6"/>
  <c r="I42" i="6" s="1"/>
  <c r="J660" i="6"/>
  <c r="J1121" i="6"/>
  <c r="K1433" i="6"/>
  <c r="I1433" i="6" s="1"/>
  <c r="K1065" i="6"/>
  <c r="I1065" i="6" s="1"/>
  <c r="J1258" i="6"/>
  <c r="J1002" i="6"/>
  <c r="J459" i="6"/>
  <c r="K816" i="6"/>
  <c r="I816" i="6" s="1"/>
  <c r="J1141" i="6"/>
  <c r="K923" i="6"/>
  <c r="I923" i="6" s="1"/>
  <c r="K1543" i="6"/>
  <c r="I1543" i="6" s="1"/>
  <c r="J386" i="6"/>
  <c r="K1499" i="6"/>
  <c r="I1499" i="6" s="1"/>
  <c r="K1273" i="6"/>
  <c r="I1273" i="6" s="1"/>
  <c r="J1276" i="6"/>
  <c r="K1324" i="6"/>
  <c r="I1324" i="6" s="1"/>
  <c r="K1164" i="6"/>
  <c r="I1164" i="6" s="1"/>
  <c r="K892" i="6"/>
  <c r="I892" i="6" s="1"/>
  <c r="K266" i="6"/>
  <c r="I266" i="6" s="1"/>
  <c r="K482" i="6"/>
  <c r="I482" i="6" s="1"/>
  <c r="K1657" i="6"/>
  <c r="I1657" i="6" s="1"/>
  <c r="J554" i="6"/>
  <c r="K714" i="6"/>
  <c r="I714" i="6" s="1"/>
  <c r="J316" i="6"/>
  <c r="J612" i="6"/>
  <c r="J1655" i="6"/>
  <c r="J1026" i="6"/>
  <c r="J1208" i="6"/>
  <c r="K667" i="6"/>
  <c r="I667" i="6" s="1"/>
  <c r="K1177" i="6"/>
  <c r="I1177" i="6" s="1"/>
  <c r="J1612" i="6"/>
  <c r="K1436" i="6"/>
  <c r="I1436" i="6" s="1"/>
  <c r="K1276" i="6"/>
  <c r="I1276" i="6" s="1"/>
  <c r="J1177" i="6"/>
  <c r="K1106" i="6"/>
  <c r="I1106" i="6" s="1"/>
  <c r="K1322" i="6"/>
  <c r="I1322" i="6" s="1"/>
  <c r="K209" i="6"/>
  <c r="I209" i="6" s="1"/>
  <c r="J1170" i="6"/>
  <c r="J8" i="6"/>
  <c r="J698" i="6"/>
  <c r="K32" i="6"/>
  <c r="I32" i="6" s="1"/>
  <c r="K723" i="6"/>
  <c r="I723" i="6" s="1"/>
  <c r="J332" i="6"/>
  <c r="K1604" i="6"/>
  <c r="I1604" i="6" s="1"/>
  <c r="K1332" i="6"/>
  <c r="I1332" i="6" s="1"/>
  <c r="K386" i="6"/>
  <c r="I386" i="6" s="1"/>
  <c r="J1594" i="6"/>
  <c r="K1330" i="6"/>
  <c r="I1330" i="6" s="1"/>
  <c r="K545" i="6"/>
  <c r="I545" i="6" s="1"/>
  <c r="J1394" i="6"/>
  <c r="K1274" i="6"/>
  <c r="I1274" i="6" s="1"/>
  <c r="J764" i="6"/>
  <c r="J1060" i="6"/>
  <c r="J129" i="6"/>
  <c r="J1643" i="6"/>
  <c r="K106" i="6"/>
  <c r="I106" i="6" s="1"/>
  <c r="K875" i="6"/>
  <c r="I875" i="6" s="1"/>
  <c r="K1451" i="6"/>
  <c r="I1451" i="6" s="1"/>
  <c r="J1434" i="6"/>
  <c r="K268" i="6"/>
  <c r="I268" i="6" s="1"/>
  <c r="K1668" i="6"/>
  <c r="I1668" i="6" s="1"/>
  <c r="J610" i="6"/>
  <c r="J1660" i="6"/>
  <c r="J261" i="6"/>
  <c r="K657" i="6"/>
  <c r="I657" i="6" s="1"/>
  <c r="J1610" i="6"/>
  <c r="J428" i="6"/>
  <c r="K1665" i="6"/>
  <c r="I1665" i="6" s="1"/>
  <c r="J650" i="6"/>
  <c r="K1394" i="6"/>
  <c r="I1394" i="6" s="1"/>
  <c r="J1492" i="6"/>
  <c r="K204" i="6"/>
  <c r="I204" i="6" s="1"/>
  <c r="K97" i="6"/>
  <c r="I97" i="6" s="1"/>
  <c r="J297" i="6"/>
  <c r="J27" i="6"/>
  <c r="J869" i="6"/>
  <c r="K722" i="6"/>
  <c r="I722" i="6" s="1"/>
  <c r="K987" i="6"/>
  <c r="I987" i="6" s="1"/>
  <c r="K1675" i="6"/>
  <c r="I1675" i="6" s="1"/>
  <c r="K380" i="6"/>
  <c r="I380" i="6" s="1"/>
  <c r="K164" i="6"/>
  <c r="I164" i="6" s="1"/>
  <c r="J1674" i="6"/>
  <c r="J380" i="6"/>
  <c r="J373" i="6"/>
  <c r="K609" i="6"/>
  <c r="I609" i="6" s="1"/>
  <c r="J1562" i="6"/>
  <c r="J820" i="6"/>
  <c r="J288" i="6"/>
  <c r="J981" i="6"/>
  <c r="K1099" i="6"/>
  <c r="I1099" i="6" s="1"/>
  <c r="K220" i="6"/>
  <c r="I220" i="6" s="1"/>
  <c r="K36" i="6"/>
  <c r="I36" i="6" s="1"/>
  <c r="J770" i="6"/>
  <c r="K1385" i="6"/>
  <c r="I1385" i="6" s="1"/>
  <c r="J988" i="6"/>
  <c r="K673" i="6"/>
  <c r="I673" i="6" s="1"/>
  <c r="J42" i="6"/>
  <c r="K26" i="6"/>
  <c r="I26" i="6" s="1"/>
  <c r="J164" i="6"/>
  <c r="K329" i="6"/>
  <c r="I329" i="6" s="1"/>
  <c r="J490" i="6"/>
  <c r="K1602" i="6"/>
  <c r="I1602" i="6" s="1"/>
  <c r="J208" i="6"/>
  <c r="J1272" i="6"/>
  <c r="J664" i="6"/>
  <c r="J224" i="6"/>
  <c r="J1288" i="6"/>
  <c r="J269" i="6"/>
  <c r="J315" i="6"/>
  <c r="J1491" i="6"/>
  <c r="J939" i="6"/>
  <c r="J331" i="6"/>
  <c r="K1004" i="6"/>
  <c r="I1004" i="6" s="1"/>
  <c r="J1277" i="6"/>
  <c r="J669" i="6"/>
  <c r="K653" i="6"/>
  <c r="I653" i="6" s="1"/>
  <c r="K45" i="6"/>
  <c r="I45" i="6" s="1"/>
  <c r="K1053" i="6"/>
  <c r="I1053" i="6" s="1"/>
  <c r="K445" i="6"/>
  <c r="I445" i="6" s="1"/>
  <c r="J654" i="6"/>
  <c r="J1662" i="6"/>
  <c r="J998" i="6"/>
  <c r="J334" i="6"/>
  <c r="K598" i="6"/>
  <c r="I598" i="6" s="1"/>
  <c r="K1606" i="6"/>
  <c r="I1606" i="6" s="1"/>
  <c r="K998" i="6"/>
  <c r="I998" i="6" s="1"/>
  <c r="K278" i="6"/>
  <c r="I278" i="6" s="1"/>
  <c r="J431" i="6"/>
  <c r="J1383" i="6"/>
  <c r="J663" i="6"/>
  <c r="J1615" i="6"/>
  <c r="K95" i="6"/>
  <c r="I95" i="6" s="1"/>
  <c r="K1047" i="6"/>
  <c r="I1047" i="6" s="1"/>
  <c r="K327" i="6"/>
  <c r="I327" i="6" s="1"/>
  <c r="K1279" i="6"/>
  <c r="I1279" i="6" s="1"/>
  <c r="K559" i="6"/>
  <c r="I559" i="6" s="1"/>
  <c r="J1507" i="6"/>
  <c r="J680" i="6"/>
  <c r="K779" i="6"/>
  <c r="I779" i="6" s="1"/>
  <c r="K217" i="6"/>
  <c r="I217" i="6" s="1"/>
  <c r="J90" i="6"/>
  <c r="J1100" i="6"/>
  <c r="K897" i="6"/>
  <c r="I897" i="6" s="1"/>
  <c r="J266" i="6"/>
  <c r="K642" i="6"/>
  <c r="I642" i="6" s="1"/>
  <c r="J73" i="6"/>
  <c r="K835" i="6"/>
  <c r="I835" i="6" s="1"/>
  <c r="K497" i="6"/>
  <c r="I497" i="6" s="1"/>
  <c r="J314" i="6"/>
  <c r="J1324" i="6"/>
  <c r="J1473" i="6"/>
  <c r="K1059" i="6"/>
  <c r="J594" i="6"/>
  <c r="K1618" i="6"/>
  <c r="I1618" i="6" s="1"/>
  <c r="K1345" i="6"/>
  <c r="I1345" i="6" s="1"/>
  <c r="J930" i="6"/>
  <c r="J436" i="6"/>
  <c r="J1485" i="6"/>
  <c r="K1513" i="6"/>
  <c r="I1513" i="6" s="1"/>
  <c r="J1442" i="6"/>
  <c r="J1601" i="6"/>
  <c r="J1154" i="6"/>
  <c r="J604" i="6"/>
  <c r="J1338" i="6"/>
  <c r="K1162" i="6"/>
  <c r="I1162" i="6" s="1"/>
  <c r="K178" i="6"/>
  <c r="I178" i="6" s="1"/>
  <c r="J37" i="6"/>
  <c r="J1162" i="6"/>
  <c r="J276" i="6"/>
  <c r="K290" i="6"/>
  <c r="I290" i="6" s="1"/>
  <c r="J1322" i="6"/>
  <c r="J93" i="6"/>
  <c r="J1548" i="6"/>
  <c r="J892" i="6"/>
  <c r="K1666" i="6"/>
  <c r="I1666" i="6" s="1"/>
  <c r="J92" i="6"/>
  <c r="K1681" i="6"/>
  <c r="I1681" i="6" s="1"/>
  <c r="J1450" i="6"/>
  <c r="K778" i="6"/>
  <c r="I778" i="6" s="1"/>
  <c r="J544" i="6"/>
  <c r="J104" i="6"/>
  <c r="J1168" i="6"/>
  <c r="J560" i="6"/>
  <c r="J1624" i="6"/>
  <c r="J1213" i="6"/>
  <c r="J717" i="6"/>
  <c r="J819" i="6"/>
  <c r="J211" i="6"/>
  <c r="J1275" i="6"/>
  <c r="J667" i="6"/>
  <c r="K1508" i="6"/>
  <c r="I1508" i="6" s="1"/>
  <c r="J1613" i="6"/>
  <c r="J1117" i="6"/>
  <c r="J1587" i="6"/>
  <c r="K393" i="6"/>
  <c r="I393" i="6" s="1"/>
  <c r="J1330" i="6"/>
  <c r="J149" i="6"/>
  <c r="J1676" i="6"/>
  <c r="J1340" i="6"/>
  <c r="K274" i="6"/>
  <c r="I274" i="6" s="1"/>
  <c r="J260" i="6"/>
  <c r="K1002" i="6"/>
  <c r="I1002" i="6" s="1"/>
  <c r="J712" i="6"/>
  <c r="J160" i="6"/>
  <c r="J1224" i="6"/>
  <c r="J616" i="6"/>
  <c r="J1680" i="6"/>
  <c r="J1269" i="6"/>
  <c r="J773" i="6"/>
  <c r="J875" i="6"/>
  <c r="J267" i="6"/>
  <c r="J1331" i="6"/>
  <c r="K1564" i="6"/>
  <c r="I1564" i="6" s="1"/>
  <c r="J1669" i="6"/>
  <c r="J1173" i="6"/>
  <c r="J139" i="6"/>
  <c r="J429" i="6"/>
  <c r="K34" i="6"/>
  <c r="I34" i="6" s="1"/>
  <c r="K201" i="6"/>
  <c r="I201" i="6" s="1"/>
  <c r="K610" i="6"/>
  <c r="I610" i="6" s="1"/>
  <c r="J484" i="6"/>
  <c r="K148" i="6"/>
  <c r="I148" i="6" s="1"/>
  <c r="K1209" i="6"/>
  <c r="I1209" i="6" s="1"/>
  <c r="J1034" i="6"/>
  <c r="K1226" i="6"/>
  <c r="I1226" i="6" s="1"/>
  <c r="J88" i="6"/>
  <c r="J768" i="6"/>
  <c r="J216" i="6"/>
  <c r="J1280" i="6"/>
  <c r="J672" i="6"/>
  <c r="J1325" i="6"/>
  <c r="J885" i="6"/>
  <c r="J931" i="6"/>
  <c r="J323" i="6"/>
  <c r="J1387" i="6"/>
  <c r="K1620" i="6"/>
  <c r="I1620" i="6" s="1"/>
  <c r="J53" i="6"/>
  <c r="J1285" i="6"/>
  <c r="K205" i="6"/>
  <c r="I205" i="6" s="1"/>
  <c r="K1213" i="6"/>
  <c r="I1213" i="6" s="1"/>
  <c r="K549" i="6"/>
  <c r="I549" i="6" s="1"/>
  <c r="K312" i="6"/>
  <c r="I312" i="6" s="1"/>
  <c r="K1660" i="6"/>
  <c r="I1660" i="6" s="1"/>
  <c r="K98" i="6"/>
  <c r="I98" i="6" s="1"/>
  <c r="K756" i="6"/>
  <c r="I756" i="6" s="1"/>
  <c r="K1321" i="6"/>
  <c r="I1321" i="6" s="1"/>
  <c r="K834" i="6"/>
  <c r="I834" i="6" s="1"/>
  <c r="J1044" i="6"/>
  <c r="K41" i="6"/>
  <c r="I41" i="6" s="1"/>
  <c r="J202" i="6"/>
  <c r="K194" i="6"/>
  <c r="I194" i="6" s="1"/>
  <c r="K1562" i="6"/>
  <c r="I1562" i="6" s="1"/>
  <c r="J256" i="6"/>
  <c r="J880" i="6"/>
  <c r="J272" i="6"/>
  <c r="J1336" i="6"/>
  <c r="J728" i="6"/>
  <c r="J1493" i="6"/>
  <c r="J941" i="6"/>
  <c r="J987" i="6"/>
  <c r="J379" i="6"/>
  <c r="J1443" i="6"/>
  <c r="K1676" i="6"/>
  <c r="I1676" i="6" s="1"/>
  <c r="J221" i="6"/>
  <c r="J1341" i="6"/>
  <c r="K1444" i="6"/>
  <c r="I1444" i="6" s="1"/>
  <c r="K1114" i="6"/>
  <c r="I1114" i="6" s="1"/>
  <c r="K665" i="6"/>
  <c r="I665" i="6" s="1"/>
  <c r="J874" i="6"/>
  <c r="J1332" i="6"/>
  <c r="K1105" i="6"/>
  <c r="I1105" i="6" s="1"/>
  <c r="J1266" i="6"/>
  <c r="K762" i="6"/>
  <c r="I762" i="6" s="1"/>
  <c r="J40" i="6"/>
  <c r="J1104" i="6"/>
  <c r="J496" i="6"/>
  <c r="J1560" i="6"/>
  <c r="J1120" i="6"/>
  <c r="J101" i="6"/>
  <c r="J147" i="6"/>
  <c r="J1211" i="6"/>
  <c r="J715" i="6"/>
  <c r="J163" i="6"/>
  <c r="J1053" i="6"/>
  <c r="J501" i="6"/>
  <c r="J1565" i="6"/>
  <c r="K485" i="6"/>
  <c r="I485" i="6" s="1"/>
  <c r="K1493" i="6"/>
  <c r="I1493" i="6" s="1"/>
  <c r="K829" i="6"/>
  <c r="I829" i="6" s="1"/>
  <c r="K1556" i="6"/>
  <c r="I1556" i="6" s="1"/>
  <c r="J762" i="6"/>
  <c r="K825" i="6"/>
  <c r="I825" i="6" s="1"/>
  <c r="J1596" i="6"/>
  <c r="K57" i="6"/>
  <c r="I57" i="6" s="1"/>
  <c r="J1098" i="6"/>
  <c r="J1444" i="6"/>
  <c r="K1441" i="6"/>
  <c r="I1441" i="6" s="1"/>
  <c r="J1602" i="6"/>
  <c r="K1042" i="6"/>
  <c r="I1042" i="6" s="1"/>
  <c r="J96" i="6"/>
  <c r="J1160" i="6"/>
  <c r="J552" i="6"/>
  <c r="J56" i="6"/>
  <c r="J1176" i="6"/>
  <c r="K1540" i="6"/>
  <c r="I1540" i="6" s="1"/>
  <c r="K819" i="6"/>
  <c r="I819" i="6" s="1"/>
  <c r="K1612" i="6"/>
  <c r="I1612" i="6" s="1"/>
  <c r="J1658" i="6"/>
  <c r="K1049" i="6"/>
  <c r="I1049" i="6" s="1"/>
  <c r="J596" i="6"/>
  <c r="K281" i="6"/>
  <c r="I281" i="6" s="1"/>
  <c r="J1378" i="6"/>
  <c r="K330" i="6"/>
  <c r="I330" i="6" s="1"/>
  <c r="J258" i="6"/>
  <c r="K1058" i="6"/>
  <c r="I1058" i="6" s="1"/>
  <c r="J52" i="6"/>
  <c r="J210" i="6"/>
  <c r="K498" i="6"/>
  <c r="I498" i="6" s="1"/>
  <c r="J1328" i="6"/>
  <c r="J1504" i="6"/>
  <c r="J1157" i="6"/>
  <c r="J371" i="6"/>
  <c r="J491" i="6"/>
  <c r="J499" i="6"/>
  <c r="J1445" i="6"/>
  <c r="J1621" i="6"/>
  <c r="K317" i="6"/>
  <c r="I317" i="6" s="1"/>
  <c r="K1549" i="6"/>
  <c r="I1549" i="6" s="1"/>
  <c r="K1221" i="6"/>
  <c r="I1221" i="6" s="1"/>
  <c r="K613" i="6"/>
  <c r="I613" i="6" s="1"/>
  <c r="J878" i="6"/>
  <c r="J270" i="6"/>
  <c r="J1390" i="6"/>
  <c r="K38" i="6"/>
  <c r="I38" i="6" s="1"/>
  <c r="K1102" i="6"/>
  <c r="I1102" i="6" s="1"/>
  <c r="K494" i="6"/>
  <c r="I494" i="6" s="1"/>
  <c r="K1558" i="6"/>
  <c r="I1558" i="6" s="1"/>
  <c r="J95" i="6"/>
  <c r="J1159" i="6"/>
  <c r="J495" i="6"/>
  <c r="J1503" i="6"/>
  <c r="K39" i="6"/>
  <c r="I39" i="6" s="1"/>
  <c r="K1103" i="6"/>
  <c r="I1103" i="6" s="1"/>
  <c r="K439" i="6"/>
  <c r="I439" i="6" s="1"/>
  <c r="K1447" i="6"/>
  <c r="I1447" i="6" s="1"/>
  <c r="J835" i="6"/>
  <c r="K781" i="6"/>
  <c r="I781" i="6" s="1"/>
  <c r="K1677" i="6"/>
  <c r="I1677" i="6" s="1"/>
  <c r="J1510" i="6"/>
  <c r="K1342" i="6"/>
  <c r="I1342" i="6" s="1"/>
  <c r="K1096" i="6"/>
  <c r="I1096" i="6" s="1"/>
  <c r="K666" i="6"/>
  <c r="I666" i="6" s="1"/>
  <c r="J538" i="6"/>
  <c r="K1338" i="6"/>
  <c r="I1338" i="6" s="1"/>
  <c r="J724" i="6"/>
  <c r="J826" i="6"/>
  <c r="J1384" i="6"/>
  <c r="J112" i="6"/>
  <c r="J1549" i="6"/>
  <c r="J427" i="6"/>
  <c r="J547" i="6"/>
  <c r="J555" i="6"/>
  <c r="K948" i="6"/>
  <c r="I948" i="6" s="1"/>
  <c r="J1501" i="6"/>
  <c r="J1677" i="6"/>
  <c r="K373" i="6"/>
  <c r="I373" i="6" s="1"/>
  <c r="K1605" i="6"/>
  <c r="I1605" i="6" s="1"/>
  <c r="K1277" i="6"/>
  <c r="I1277" i="6" s="1"/>
  <c r="K669" i="6"/>
  <c r="I669" i="6" s="1"/>
  <c r="J934" i="6"/>
  <c r="J382" i="6"/>
  <c r="J1502" i="6"/>
  <c r="K94" i="6"/>
  <c r="I94" i="6" s="1"/>
  <c r="K1158" i="6"/>
  <c r="I1158" i="6" s="1"/>
  <c r="K550" i="6"/>
  <c r="I550" i="6" s="1"/>
  <c r="K1614" i="6"/>
  <c r="I1614" i="6" s="1"/>
  <c r="K1449" i="6"/>
  <c r="I1449" i="6" s="1"/>
  <c r="J602" i="6"/>
  <c r="J948" i="6"/>
  <c r="K265" i="6"/>
  <c r="I265" i="6" s="1"/>
  <c r="J1666" i="6"/>
  <c r="J1440" i="6"/>
  <c r="J280" i="6"/>
  <c r="J1661" i="6"/>
  <c r="J595" i="6"/>
  <c r="J771" i="6"/>
  <c r="J611" i="6"/>
  <c r="K1172" i="6"/>
  <c r="I1172" i="6" s="1"/>
  <c r="J1557" i="6"/>
  <c r="K429" i="6"/>
  <c r="I429" i="6" s="1"/>
  <c r="K101" i="6"/>
  <c r="I101" i="6" s="1"/>
  <c r="K1333" i="6"/>
  <c r="I1333" i="6" s="1"/>
  <c r="K725" i="6"/>
  <c r="I725" i="6" s="1"/>
  <c r="J990" i="6"/>
  <c r="J1004" i="6"/>
  <c r="K601" i="6"/>
  <c r="I601" i="6" s="1"/>
  <c r="J218" i="6"/>
  <c r="J592" i="6"/>
  <c r="J1608" i="6"/>
  <c r="J336" i="6"/>
  <c r="K881" i="6"/>
  <c r="I881" i="6" s="1"/>
  <c r="J834" i="6"/>
  <c r="J704" i="6"/>
  <c r="J1664" i="6"/>
  <c r="J392" i="6"/>
  <c r="J157" i="6"/>
  <c r="J763" i="6"/>
  <c r="J995" i="6"/>
  <c r="K1340" i="6"/>
  <c r="I1340" i="6" s="1"/>
  <c r="J389" i="6"/>
  <c r="K597" i="6"/>
  <c r="I597" i="6" s="1"/>
  <c r="K269" i="6"/>
  <c r="I269" i="6" s="1"/>
  <c r="K1445" i="6"/>
  <c r="I1445" i="6" s="1"/>
  <c r="J38" i="6"/>
  <c r="J1158" i="6"/>
  <c r="J606" i="6"/>
  <c r="J1670" i="6"/>
  <c r="K262" i="6"/>
  <c r="I262" i="6" s="1"/>
  <c r="K1218" i="6"/>
  <c r="I1218" i="6" s="1"/>
  <c r="K1545" i="6"/>
  <c r="I1545" i="6" s="1"/>
  <c r="K49" i="6"/>
  <c r="I49" i="6" s="1"/>
  <c r="J1226" i="6"/>
  <c r="J1152" i="6"/>
  <c r="J328" i="6"/>
  <c r="K946" i="6"/>
  <c r="I946" i="6" s="1"/>
  <c r="K433" i="6"/>
  <c r="I433" i="6" s="1"/>
  <c r="K721" i="6"/>
  <c r="I721" i="6" s="1"/>
  <c r="J152" i="6"/>
  <c r="J384" i="6"/>
  <c r="J504" i="6"/>
  <c r="J325" i="6"/>
  <c r="J1099" i="6"/>
  <c r="J1107" i="6"/>
  <c r="K1452" i="6"/>
  <c r="I1452" i="6" s="1"/>
  <c r="J557" i="6"/>
  <c r="K821" i="6"/>
  <c r="I821" i="6" s="1"/>
  <c r="K381" i="6"/>
  <c r="I381" i="6" s="1"/>
  <c r="K1557" i="6"/>
  <c r="I1557" i="6" s="1"/>
  <c r="J150" i="6"/>
  <c r="J1270" i="6"/>
  <c r="J718" i="6"/>
  <c r="J110" i="6"/>
  <c r="K374" i="6"/>
  <c r="I374" i="6" s="1"/>
  <c r="K1494" i="6"/>
  <c r="I1494" i="6" s="1"/>
  <c r="K942" i="6"/>
  <c r="I942" i="6" s="1"/>
  <c r="K334" i="6"/>
  <c r="I334" i="6" s="1"/>
  <c r="J543" i="6"/>
  <c r="J1551" i="6"/>
  <c r="J887" i="6"/>
  <c r="J223" i="6"/>
  <c r="K431" i="6"/>
  <c r="I431" i="6" s="1"/>
  <c r="K1495" i="6"/>
  <c r="I1495" i="6" s="1"/>
  <c r="K831" i="6"/>
  <c r="I831" i="6" s="1"/>
  <c r="K167" i="6"/>
  <c r="I167" i="6" s="1"/>
  <c r="J1171" i="6"/>
  <c r="K713" i="6"/>
  <c r="I713" i="6" s="1"/>
  <c r="K1617" i="6"/>
  <c r="I1617" i="6" s="1"/>
  <c r="J264" i="6"/>
  <c r="J440" i="6"/>
  <c r="J784" i="6"/>
  <c r="J381" i="6"/>
  <c r="J1155" i="6"/>
  <c r="J1163" i="6"/>
  <c r="J613" i="6"/>
  <c r="K877" i="6"/>
  <c r="I877" i="6" s="1"/>
  <c r="K437" i="6"/>
  <c r="I437" i="6" s="1"/>
  <c r="K1613" i="6"/>
  <c r="I1613" i="6" s="1"/>
  <c r="J262" i="6"/>
  <c r="J1382" i="6"/>
  <c r="J774" i="6"/>
  <c r="J166" i="6"/>
  <c r="K430" i="6"/>
  <c r="I430" i="6" s="1"/>
  <c r="K1550" i="6"/>
  <c r="I1550" i="6" s="1"/>
  <c r="K1054" i="6"/>
  <c r="I1054" i="6" s="1"/>
  <c r="K390" i="6"/>
  <c r="I390" i="6" s="1"/>
  <c r="J599" i="6"/>
  <c r="J1607" i="6"/>
  <c r="J943" i="6"/>
  <c r="J279" i="6"/>
  <c r="K487" i="6"/>
  <c r="I487" i="6" s="1"/>
  <c r="K1551" i="6"/>
  <c r="I1551" i="6" s="1"/>
  <c r="K887" i="6"/>
  <c r="I887" i="6" s="1"/>
  <c r="K223" i="6"/>
  <c r="I223" i="6" s="1"/>
  <c r="J1227" i="6"/>
  <c r="K1121" i="6"/>
  <c r="I1121" i="6" s="1"/>
  <c r="K169" i="6"/>
  <c r="I169" i="6" s="1"/>
  <c r="K754" i="6"/>
  <c r="I754" i="6" s="1"/>
  <c r="K841" i="6"/>
  <c r="I841" i="6" s="1"/>
  <c r="K202" i="6"/>
  <c r="I202" i="6" s="1"/>
  <c r="J376" i="6"/>
  <c r="J832" i="6"/>
  <c r="J1008" i="6"/>
  <c r="J493" i="6"/>
  <c r="J1323" i="6"/>
  <c r="J1611" i="6"/>
  <c r="J781" i="6"/>
  <c r="K1045" i="6"/>
  <c r="I1045" i="6" s="1"/>
  <c r="K605" i="6"/>
  <c r="I605" i="6" s="1"/>
  <c r="K53" i="6"/>
  <c r="I53" i="6" s="1"/>
  <c r="J374" i="6"/>
  <c r="J1494" i="6"/>
  <c r="J886" i="6"/>
  <c r="J278" i="6"/>
  <c r="K654" i="6"/>
  <c r="I654" i="6" s="1"/>
  <c r="K102" i="6"/>
  <c r="I102" i="6" s="1"/>
  <c r="K1166" i="6"/>
  <c r="I1166" i="6" s="1"/>
  <c r="K502" i="6"/>
  <c r="I502" i="6" s="1"/>
  <c r="J711" i="6"/>
  <c r="J47" i="6"/>
  <c r="J1055" i="6"/>
  <c r="J391" i="6"/>
  <c r="K655" i="6"/>
  <c r="I655" i="6" s="1"/>
  <c r="K1663" i="6"/>
  <c r="I1663" i="6" s="1"/>
  <c r="K999" i="6"/>
  <c r="I999" i="6" s="1"/>
  <c r="K335" i="6"/>
  <c r="I335" i="6" s="1"/>
  <c r="J1339" i="6"/>
  <c r="J372" i="6"/>
  <c r="K1490" i="6"/>
  <c r="I1490" i="6" s="1"/>
  <c r="J548" i="6"/>
  <c r="J482" i="6"/>
  <c r="K546" i="6"/>
  <c r="I546" i="6" s="1"/>
  <c r="J992" i="6"/>
  <c r="J1112" i="6"/>
  <c r="J1456" i="6"/>
  <c r="J1212" i="6"/>
  <c r="K826" i="6"/>
  <c r="I826" i="6" s="1"/>
  <c r="J940" i="6"/>
  <c r="J818" i="6"/>
  <c r="K1386" i="6"/>
  <c r="I1386" i="6" s="1"/>
  <c r="J1048" i="6"/>
  <c r="J1392" i="6"/>
  <c r="J1512" i="6"/>
  <c r="J1045" i="6"/>
  <c r="J203" i="6"/>
  <c r="J155" i="6"/>
  <c r="J387" i="6"/>
  <c r="J1333" i="6"/>
  <c r="J1453" i="6"/>
  <c r="K149" i="6"/>
  <c r="I149" i="6" s="1"/>
  <c r="K1381" i="6"/>
  <c r="I1381" i="6" s="1"/>
  <c r="K997" i="6"/>
  <c r="I997" i="6" s="1"/>
  <c r="K501" i="6"/>
  <c r="I501" i="6" s="1"/>
  <c r="J766" i="6"/>
  <c r="J1370" i="6"/>
  <c r="J1042" i="6"/>
  <c r="J936" i="6"/>
  <c r="J1659" i="6"/>
  <c r="J997" i="6"/>
  <c r="K1157" i="6"/>
  <c r="I1157" i="6" s="1"/>
  <c r="K221" i="6"/>
  <c r="I221" i="6" s="1"/>
  <c r="J1606" i="6"/>
  <c r="J1614" i="6"/>
  <c r="K934" i="6"/>
  <c r="I934" i="6" s="1"/>
  <c r="K774" i="6"/>
  <c r="I774" i="6" s="1"/>
  <c r="K670" i="6"/>
  <c r="I670" i="6" s="1"/>
  <c r="J1215" i="6"/>
  <c r="J831" i="6"/>
  <c r="J615" i="6"/>
  <c r="K1159" i="6"/>
  <c r="I1159" i="6" s="1"/>
  <c r="K775" i="6"/>
  <c r="I775" i="6" s="1"/>
  <c r="K503" i="6"/>
  <c r="I503" i="6" s="1"/>
  <c r="K893" i="6"/>
  <c r="I893" i="6" s="1"/>
  <c r="J1566" i="6"/>
  <c r="K1230" i="6"/>
  <c r="I1230" i="6" s="1"/>
  <c r="J1567" i="6"/>
  <c r="K1399" i="6"/>
  <c r="I1399" i="6" s="1"/>
  <c r="K156" i="6"/>
  <c r="I156" i="6" s="1"/>
  <c r="J1216" i="6"/>
  <c r="J933" i="6"/>
  <c r="J43" i="6"/>
  <c r="J1165" i="6"/>
  <c r="K1269" i="6"/>
  <c r="I1269" i="6" s="1"/>
  <c r="K277" i="6"/>
  <c r="I277" i="6" s="1"/>
  <c r="J46" i="6"/>
  <c r="J54" i="6"/>
  <c r="K990" i="6"/>
  <c r="I990" i="6" s="1"/>
  <c r="K830" i="6"/>
  <c r="I830" i="6" s="1"/>
  <c r="K726" i="6"/>
  <c r="I726" i="6" s="1"/>
  <c r="J1271" i="6"/>
  <c r="J999" i="6"/>
  <c r="J671" i="6"/>
  <c r="K1215" i="6"/>
  <c r="I1215" i="6" s="1"/>
  <c r="K943" i="6"/>
  <c r="I943" i="6" s="1"/>
  <c r="K615" i="6"/>
  <c r="I615" i="6" s="1"/>
  <c r="K949" i="6"/>
  <c r="I949" i="6" s="1"/>
  <c r="J1622" i="6"/>
  <c r="K1286" i="6"/>
  <c r="I1286" i="6" s="1"/>
  <c r="J1623" i="6"/>
  <c r="K212" i="6"/>
  <c r="I212" i="6" s="1"/>
  <c r="J608" i="6"/>
  <c r="J989" i="6"/>
  <c r="J99" i="6"/>
  <c r="J1221" i="6"/>
  <c r="K1325" i="6"/>
  <c r="I1325" i="6" s="1"/>
  <c r="K389" i="6"/>
  <c r="I389" i="6" s="1"/>
  <c r="J102" i="6"/>
  <c r="J222" i="6"/>
  <c r="K1046" i="6"/>
  <c r="I1046" i="6" s="1"/>
  <c r="K1110" i="6"/>
  <c r="I1110" i="6" s="1"/>
  <c r="J1263" i="6"/>
  <c r="J1327" i="6"/>
  <c r="J1111" i="6"/>
  <c r="J727" i="6"/>
  <c r="K1271" i="6"/>
  <c r="I1271" i="6" s="1"/>
  <c r="K1055" i="6"/>
  <c r="I1055" i="6" s="1"/>
  <c r="K671" i="6"/>
  <c r="I671" i="6" s="1"/>
  <c r="K1005" i="6"/>
  <c r="I1005" i="6" s="1"/>
  <c r="J1678" i="6"/>
  <c r="K1398" i="6"/>
  <c r="K492" i="6"/>
  <c r="I492" i="6" s="1"/>
  <c r="J888" i="6"/>
  <c r="J1101" i="6"/>
  <c r="J435" i="6"/>
  <c r="J1389" i="6"/>
  <c r="K1437" i="6"/>
  <c r="I1437" i="6" s="1"/>
  <c r="K557" i="6"/>
  <c r="I557" i="6" s="1"/>
  <c r="J158" i="6"/>
  <c r="J390" i="6"/>
  <c r="K1214" i="6"/>
  <c r="I1214" i="6" s="1"/>
  <c r="K1222" i="6"/>
  <c r="I1222" i="6" s="1"/>
  <c r="J39" i="6"/>
  <c r="J1439" i="6"/>
  <c r="J1167" i="6"/>
  <c r="K423" i="6"/>
  <c r="I423" i="6" s="1"/>
  <c r="K1327" i="6"/>
  <c r="I1327" i="6" s="1"/>
  <c r="K1111" i="6"/>
  <c r="I1111" i="6" s="1"/>
  <c r="K727" i="6"/>
  <c r="I727" i="6" s="1"/>
  <c r="K1061" i="6"/>
  <c r="I1061" i="6" s="1"/>
  <c r="J782" i="6"/>
  <c r="K1454" i="6"/>
  <c r="I1454" i="6" s="1"/>
  <c r="J839" i="6"/>
  <c r="J716" i="6"/>
  <c r="K1442" i="6"/>
  <c r="I1442" i="6" s="1"/>
  <c r="J1457" i="6"/>
  <c r="J1000" i="6"/>
  <c r="J45" i="6"/>
  <c r="J883" i="6"/>
  <c r="K1228" i="6"/>
  <c r="I1228" i="6" s="1"/>
  <c r="J277" i="6"/>
  <c r="K157" i="6"/>
  <c r="I157" i="6" s="1"/>
  <c r="J1374" i="6"/>
  <c r="J214" i="6"/>
  <c r="J502" i="6"/>
  <c r="K1270" i="6"/>
  <c r="I1270" i="6" s="1"/>
  <c r="K1278" i="6"/>
  <c r="I1278" i="6" s="1"/>
  <c r="J151" i="6"/>
  <c r="J1495" i="6"/>
  <c r="J1279" i="6"/>
  <c r="K151" i="6"/>
  <c r="I151" i="6" s="1"/>
  <c r="K1383" i="6"/>
  <c r="I1383" i="6" s="1"/>
  <c r="K1167" i="6"/>
  <c r="I1167" i="6" s="1"/>
  <c r="J891" i="6"/>
  <c r="K1117" i="6"/>
  <c r="I1117" i="6" s="1"/>
  <c r="J838" i="6"/>
  <c r="K538" i="6"/>
  <c r="I538" i="6" s="1"/>
  <c r="J1056" i="6"/>
  <c r="J213" i="6"/>
  <c r="J1051" i="6"/>
  <c r="K1396" i="6"/>
  <c r="I1396" i="6" s="1"/>
  <c r="J445" i="6"/>
  <c r="K325" i="6"/>
  <c r="I325" i="6" s="1"/>
  <c r="J94" i="6"/>
  <c r="J438" i="6"/>
  <c r="J558" i="6"/>
  <c r="K1326" i="6"/>
  <c r="I1326" i="6" s="1"/>
  <c r="K1334" i="6"/>
  <c r="I1334" i="6" s="1"/>
  <c r="J263" i="6"/>
  <c r="J1663" i="6"/>
  <c r="J1335" i="6"/>
  <c r="K207" i="6"/>
  <c r="I207" i="6" s="1"/>
  <c r="K1607" i="6"/>
  <c r="I1607" i="6" s="1"/>
  <c r="K1223" i="6"/>
  <c r="I1223" i="6" s="1"/>
  <c r="J947" i="6"/>
  <c r="K1173" i="6"/>
  <c r="I1173" i="6" s="1"/>
  <c r="J894" i="6"/>
  <c r="K1378" i="6"/>
  <c r="I1378" i="6" s="1"/>
  <c r="J1448" i="6"/>
  <c r="J437" i="6"/>
  <c r="J1219" i="6"/>
  <c r="J725" i="6"/>
  <c r="K493" i="6"/>
  <c r="I493" i="6" s="1"/>
  <c r="J318" i="6"/>
  <c r="J494" i="6"/>
  <c r="J614" i="6"/>
  <c r="K1382" i="6"/>
  <c r="I1382" i="6" s="1"/>
  <c r="K1390" i="6"/>
  <c r="I1390" i="6" s="1"/>
  <c r="J319" i="6"/>
  <c r="J103" i="6"/>
  <c r="J1391" i="6"/>
  <c r="K263" i="6"/>
  <c r="I263" i="6" s="1"/>
  <c r="K47" i="6"/>
  <c r="I47" i="6" s="1"/>
  <c r="K1335" i="6"/>
  <c r="I1335" i="6" s="1"/>
  <c r="J1003" i="6"/>
  <c r="K1229" i="6"/>
  <c r="I1229" i="6" s="1"/>
  <c r="J950" i="6"/>
  <c r="K1622" i="6"/>
  <c r="I1622" i="6" s="1"/>
  <c r="J1007" i="6"/>
  <c r="K839" i="6"/>
  <c r="I839" i="6" s="1"/>
  <c r="K210" i="6"/>
  <c r="I210" i="6" s="1"/>
  <c r="J448" i="6"/>
  <c r="J549" i="6"/>
  <c r="J1667" i="6"/>
  <c r="J837" i="6"/>
  <c r="K661" i="6"/>
  <c r="I661" i="6" s="1"/>
  <c r="J486" i="6"/>
  <c r="J662" i="6"/>
  <c r="J726" i="6"/>
  <c r="K46" i="6"/>
  <c r="I46" i="6" s="1"/>
  <c r="K1446" i="6"/>
  <c r="I1446" i="6" s="1"/>
  <c r="J375" i="6"/>
  <c r="J159" i="6"/>
  <c r="J1447" i="6"/>
  <c r="K319" i="6"/>
  <c r="I319" i="6" s="1"/>
  <c r="K103" i="6"/>
  <c r="I103" i="6" s="1"/>
  <c r="K1391" i="6"/>
  <c r="I1391" i="6" s="1"/>
  <c r="J1059" i="6"/>
  <c r="K1285" i="6"/>
  <c r="I1285" i="6" s="1"/>
  <c r="J1006" i="6"/>
  <c r="K1678" i="6"/>
  <c r="I1678" i="6" s="1"/>
  <c r="J1063" i="6"/>
  <c r="K895" i="6"/>
  <c r="I895" i="6" s="1"/>
  <c r="K938" i="6"/>
  <c r="I938" i="6" s="1"/>
  <c r="J1052" i="6"/>
  <c r="K1610" i="6"/>
  <c r="I1610" i="6" s="1"/>
  <c r="J952" i="6"/>
  <c r="J867" i="6"/>
  <c r="J107" i="6"/>
  <c r="J893" i="6"/>
  <c r="K717" i="6"/>
  <c r="I717" i="6" s="1"/>
  <c r="J542" i="6"/>
  <c r="J830" i="6"/>
  <c r="K534" i="6"/>
  <c r="I534" i="6" s="1"/>
  <c r="K158" i="6"/>
  <c r="I158" i="6" s="1"/>
  <c r="K1502" i="6"/>
  <c r="I1502" i="6" s="1"/>
  <c r="J487" i="6"/>
  <c r="J215" i="6"/>
  <c r="J1559" i="6"/>
  <c r="K375" i="6"/>
  <c r="I375" i="6" s="1"/>
  <c r="K159" i="6"/>
  <c r="I159" i="6" s="1"/>
  <c r="K1503" i="6"/>
  <c r="I1503" i="6" s="1"/>
  <c r="J1115" i="6"/>
  <c r="K1341" i="6"/>
  <c r="I1341" i="6" s="1"/>
  <c r="J1062" i="6"/>
  <c r="K1401" i="6"/>
  <c r="I1401" i="6" s="1"/>
  <c r="J1232" i="6"/>
  <c r="J35" i="6"/>
  <c r="J219" i="6"/>
  <c r="J949" i="6"/>
  <c r="K645" i="6"/>
  <c r="I645" i="6" s="1"/>
  <c r="K773" i="6"/>
  <c r="I773" i="6" s="1"/>
  <c r="J598" i="6"/>
  <c r="J942" i="6"/>
  <c r="K150" i="6"/>
  <c r="I150" i="6" s="1"/>
  <c r="K214" i="6"/>
  <c r="I214" i="6" s="1"/>
  <c r="K1670" i="6"/>
  <c r="I1670" i="6" s="1"/>
  <c r="J655" i="6"/>
  <c r="J271" i="6"/>
  <c r="J1671" i="6"/>
  <c r="K599" i="6"/>
  <c r="I599" i="6" s="1"/>
  <c r="K215" i="6"/>
  <c r="I215" i="6" s="1"/>
  <c r="K1615" i="6"/>
  <c r="I1615" i="6" s="1"/>
  <c r="J1283" i="6"/>
  <c r="K1397" i="6"/>
  <c r="I1397" i="6" s="1"/>
  <c r="J1118" i="6"/>
  <c r="K838" i="6"/>
  <c r="I838" i="6" s="1"/>
  <c r="J1175" i="6"/>
  <c r="K1007" i="6"/>
  <c r="I1007" i="6" s="1"/>
  <c r="J320" i="6"/>
  <c r="J1043" i="6"/>
  <c r="K709" i="6"/>
  <c r="I709" i="6" s="1"/>
  <c r="K1501" i="6"/>
  <c r="I1501" i="6" s="1"/>
  <c r="J1214" i="6"/>
  <c r="J1278" i="6"/>
  <c r="K710" i="6"/>
  <c r="I710" i="6" s="1"/>
  <c r="K438" i="6"/>
  <c r="I438" i="6" s="1"/>
  <c r="K446" i="6"/>
  <c r="I446" i="6" s="1"/>
  <c r="J935" i="6"/>
  <c r="J607" i="6"/>
  <c r="J335" i="6"/>
  <c r="K879" i="6"/>
  <c r="I879" i="6" s="1"/>
  <c r="K551" i="6"/>
  <c r="I551" i="6" s="1"/>
  <c r="K279" i="6"/>
  <c r="I279" i="6" s="1"/>
  <c r="J1619" i="6"/>
  <c r="K1621" i="6"/>
  <c r="I1621" i="6" s="1"/>
  <c r="J1342" i="6"/>
  <c r="K1062" i="6"/>
  <c r="I1062" i="6" s="1"/>
  <c r="J1399" i="6"/>
  <c r="K1231" i="6"/>
  <c r="I1231" i="6" s="1"/>
  <c r="J432" i="6"/>
  <c r="J1267" i="6"/>
  <c r="K933" i="6"/>
  <c r="I933" i="6" s="1"/>
  <c r="K1669" i="6"/>
  <c r="I1669" i="6" s="1"/>
  <c r="J1438" i="6"/>
  <c r="J1334" i="6"/>
  <c r="K822" i="6"/>
  <c r="I822" i="6" s="1"/>
  <c r="K606" i="6"/>
  <c r="I606" i="6" s="1"/>
  <c r="K558" i="6"/>
  <c r="I558" i="6" s="1"/>
  <c r="J991" i="6"/>
  <c r="J719" i="6"/>
  <c r="J503" i="6"/>
  <c r="K935" i="6"/>
  <c r="I935" i="6" s="1"/>
  <c r="K607" i="6"/>
  <c r="I607" i="6" s="1"/>
  <c r="K391" i="6"/>
  <c r="I391" i="6" s="1"/>
  <c r="J1398" i="6"/>
  <c r="K1118" i="6"/>
  <c r="I1118" i="6" s="1"/>
  <c r="J488" i="6"/>
  <c r="K1101" i="6"/>
  <c r="I1101" i="6" s="1"/>
  <c r="K878" i="6"/>
  <c r="I878" i="6" s="1"/>
  <c r="J775" i="6"/>
  <c r="K447" i="6"/>
  <c r="I447" i="6" s="1"/>
  <c r="K837" i="6"/>
  <c r="K1566" i="6"/>
  <c r="I1566" i="6" s="1"/>
  <c r="J895" i="6"/>
  <c r="K1567" i="6"/>
  <c r="I1567" i="6" s="1"/>
  <c r="J1344" i="6"/>
  <c r="K941" i="6"/>
  <c r="I941" i="6" s="1"/>
  <c r="K270" i="6"/>
  <c r="I270" i="6" s="1"/>
  <c r="J55" i="6"/>
  <c r="J1395" i="6"/>
  <c r="K1453" i="6"/>
  <c r="I1453" i="6" s="1"/>
  <c r="J951" i="6"/>
  <c r="K1623" i="6"/>
  <c r="I1623" i="6" s="1"/>
  <c r="J1400" i="6"/>
  <c r="K1165" i="6"/>
  <c r="I1165" i="6" s="1"/>
  <c r="K326" i="6"/>
  <c r="I326" i="6" s="1"/>
  <c r="J111" i="6"/>
  <c r="J1451" i="6"/>
  <c r="K1509" i="6"/>
  <c r="I1509" i="6" s="1"/>
  <c r="J1119" i="6"/>
  <c r="K1679" i="6"/>
  <c r="I1679" i="6" s="1"/>
  <c r="J1568" i="6"/>
  <c r="K1389" i="6"/>
  <c r="I1389" i="6" s="1"/>
  <c r="K382" i="6"/>
  <c r="I382" i="6" s="1"/>
  <c r="J167" i="6"/>
  <c r="J1563" i="6"/>
  <c r="K1565" i="6"/>
  <c r="I1565" i="6" s="1"/>
  <c r="K165" i="6"/>
  <c r="I165" i="6" s="1"/>
  <c r="K718" i="6"/>
  <c r="I718" i="6" s="1"/>
  <c r="J559" i="6"/>
  <c r="J1287" i="6"/>
  <c r="J91" i="6"/>
  <c r="J1397" i="6"/>
  <c r="J710" i="6"/>
  <c r="K54" i="6"/>
  <c r="I54" i="6" s="1"/>
  <c r="K711" i="6"/>
  <c r="I711" i="6" s="1"/>
  <c r="J1174" i="6"/>
  <c r="J1343" i="6"/>
  <c r="J259" i="6"/>
  <c r="J1509" i="6"/>
  <c r="J822" i="6"/>
  <c r="K166" i="6"/>
  <c r="I166" i="6" s="1"/>
  <c r="K767" i="6"/>
  <c r="I767" i="6" s="1"/>
  <c r="J1230" i="6"/>
  <c r="J1455" i="6"/>
  <c r="J651" i="6"/>
  <c r="J1046" i="6"/>
  <c r="K222" i="6"/>
  <c r="I222" i="6" s="1"/>
  <c r="K823" i="6"/>
  <c r="I823" i="6" s="1"/>
  <c r="J1286" i="6"/>
  <c r="J1511" i="6"/>
  <c r="K783" i="6"/>
  <c r="I783" i="6" s="1"/>
  <c r="J1547" i="6"/>
  <c r="J1550" i="6"/>
  <c r="K614" i="6"/>
  <c r="I614" i="6" s="1"/>
  <c r="K991" i="6"/>
  <c r="I991" i="6" s="1"/>
  <c r="J1454" i="6"/>
  <c r="J1679" i="6"/>
  <c r="K951" i="6"/>
  <c r="I951" i="6" s="1"/>
  <c r="J275" i="6"/>
  <c r="J1054" i="6"/>
  <c r="J767" i="6"/>
  <c r="K271" i="6"/>
  <c r="I271" i="6" s="1"/>
  <c r="K1063" i="6"/>
  <c r="K37" i="6"/>
  <c r="I37" i="6" s="1"/>
  <c r="K206" i="6"/>
  <c r="I206" i="6" s="1"/>
  <c r="J383" i="6"/>
  <c r="K1671" i="6"/>
  <c r="I1671" i="6" s="1"/>
  <c r="K1006" i="6"/>
  <c r="I1006" i="6" s="1"/>
  <c r="K1343" i="6"/>
  <c r="I1343" i="6" s="1"/>
  <c r="K261" i="6"/>
  <c r="I261" i="6" s="1"/>
  <c r="K318" i="6"/>
  <c r="I318" i="6" s="1"/>
  <c r="J439" i="6"/>
  <c r="K55" i="6"/>
  <c r="I55" i="6" s="1"/>
  <c r="K1174" i="6"/>
  <c r="I1174" i="6" s="1"/>
  <c r="K1455" i="6"/>
  <c r="I1455" i="6" s="1"/>
  <c r="K541" i="6"/>
  <c r="I541" i="6" s="1"/>
  <c r="K1510" i="6"/>
  <c r="I1510" i="6" s="1"/>
  <c r="J1110" i="6"/>
  <c r="J1166" i="6"/>
  <c r="J1558" i="6"/>
  <c r="K486" i="6"/>
  <c r="I486" i="6" s="1"/>
  <c r="J823" i="6"/>
  <c r="J879" i="6"/>
  <c r="K1119" i="6"/>
  <c r="I1119" i="6" s="1"/>
  <c r="J1047" i="6"/>
  <c r="K1175" i="6"/>
  <c r="I1175" i="6" s="1"/>
  <c r="J551" i="6"/>
  <c r="K1287" i="6"/>
  <c r="I1287" i="6" s="1"/>
  <c r="J443" i="6"/>
  <c r="K383" i="6"/>
  <c r="I383" i="6" s="1"/>
  <c r="K1511" i="6"/>
  <c r="I1511" i="6" s="1"/>
  <c r="K495" i="6"/>
  <c r="I495" i="6" s="1"/>
  <c r="K719" i="6"/>
  <c r="I719" i="6" s="1"/>
  <c r="K782" i="6"/>
  <c r="I782" i="6" s="1"/>
  <c r="J1231" i="6"/>
  <c r="K894" i="6"/>
  <c r="I894" i="6" s="1"/>
  <c r="K950" i="6"/>
  <c r="I950" i="6" s="1"/>
  <c r="K111" i="6"/>
  <c r="I111" i="6" s="1"/>
  <c r="J783" i="6"/>
  <c r="AC4" i="1"/>
  <c r="C41" i="16" s="1"/>
  <c r="B41" i="16" s="1"/>
  <c r="AC8" i="1"/>
  <c r="C197" i="16" s="1"/>
  <c r="B197" i="16" s="1"/>
  <c r="AC15" i="1"/>
  <c r="C470" i="16" s="1"/>
  <c r="B470" i="16" s="1"/>
  <c r="AC3" i="1"/>
  <c r="C2" i="16" s="1"/>
  <c r="B2" i="16" s="1"/>
  <c r="S3" i="1"/>
  <c r="C2" i="14" s="1"/>
  <c r="B2" i="14" s="1"/>
  <c r="D11" i="1"/>
  <c r="C314" i="11" s="1"/>
  <c r="B314" i="11" s="1"/>
  <c r="D4" i="1"/>
  <c r="C41" i="11" s="1"/>
  <c r="B41" i="11" s="1"/>
  <c r="I6" i="1"/>
  <c r="C119" i="12" s="1"/>
  <c r="B119" i="12" s="1"/>
  <c r="AC11" i="1"/>
  <c r="C314" i="16" s="1"/>
  <c r="B314" i="16" s="1"/>
  <c r="S9" i="1"/>
  <c r="C236" i="14" s="1"/>
  <c r="B236" i="14" s="1"/>
  <c r="AH5" i="1"/>
  <c r="C80" i="17" s="1"/>
  <c r="B80" i="17" s="1"/>
  <c r="S12" i="1"/>
  <c r="C353" i="14" s="1"/>
  <c r="B353" i="14" s="1"/>
  <c r="AH11" i="1"/>
  <c r="C314" i="17" s="1"/>
  <c r="B314" i="17" s="1"/>
  <c r="D8" i="1"/>
  <c r="C197" i="11" s="1"/>
  <c r="B197" i="11" s="1"/>
  <c r="D7" i="1"/>
  <c r="C158" i="11" s="1"/>
  <c r="B158" i="11" s="1"/>
  <c r="AH18" i="1"/>
  <c r="C587" i="17" s="1"/>
  <c r="B587" i="17" s="1"/>
  <c r="AC7" i="1"/>
  <c r="C158" i="16" s="1"/>
  <c r="B158" i="16" s="1"/>
  <c r="AC12" i="1"/>
  <c r="C353" i="16" s="1"/>
  <c r="B353" i="16" s="1"/>
  <c r="N17" i="1"/>
  <c r="C548" i="13" s="1"/>
  <c r="B548" i="13" s="1"/>
  <c r="D3" i="1"/>
  <c r="C2" i="11" s="1"/>
  <c r="B2" i="11" s="1"/>
  <c r="X6" i="1"/>
  <c r="C118" i="15" s="1"/>
  <c r="B118" i="15" s="1"/>
  <c r="S6" i="1"/>
  <c r="C119" i="14" s="1"/>
  <c r="B119" i="14" s="1"/>
  <c r="I8" i="1"/>
  <c r="C197" i="12" s="1"/>
  <c r="B197" i="12" s="1"/>
  <c r="N18" i="1"/>
  <c r="C587" i="13" s="1"/>
  <c r="B587" i="13" s="1"/>
  <c r="S8" i="1"/>
  <c r="C197" i="14" s="1"/>
  <c r="B197" i="14" s="1"/>
  <c r="X7" i="1"/>
  <c r="C157" i="15" s="1"/>
  <c r="B157" i="15" s="1"/>
  <c r="I15" i="1"/>
  <c r="C470" i="12" s="1"/>
  <c r="B470" i="12" s="1"/>
  <c r="AH15" i="1"/>
  <c r="C470" i="17" s="1"/>
  <c r="B470" i="17" s="1"/>
  <c r="S4" i="1"/>
  <c r="C41" i="14" s="1"/>
  <c r="B41" i="14" s="1"/>
  <c r="AC18" i="1"/>
  <c r="C586" i="16" s="1"/>
  <c r="B586" i="16" s="1"/>
  <c r="S10" i="1"/>
  <c r="C275" i="14" s="1"/>
  <c r="B275" i="14" s="1"/>
  <c r="X10" i="1"/>
  <c r="C274" i="15" s="1"/>
  <c r="B274" i="15" s="1"/>
  <c r="S15" i="1"/>
  <c r="C470" i="14" s="1"/>
  <c r="B470" i="14" s="1"/>
  <c r="X9" i="1"/>
  <c r="C235" i="15" s="1"/>
  <c r="B235" i="15" s="1"/>
  <c r="I11" i="1"/>
  <c r="C314" i="12" s="1"/>
  <c r="B314" i="12" s="1"/>
  <c r="I18" i="1"/>
  <c r="C587" i="12" s="1"/>
  <c r="B587" i="12" s="1"/>
  <c r="I10" i="1"/>
  <c r="C275" i="12" s="1"/>
  <c r="B275" i="12" s="1"/>
  <c r="S17" i="1"/>
  <c r="C548" i="14" s="1"/>
  <c r="B548" i="14" s="1"/>
  <c r="N16" i="1"/>
  <c r="C509" i="13" s="1"/>
  <c r="B509" i="13" s="1"/>
  <c r="D15" i="1"/>
  <c r="C470" i="11" s="1"/>
  <c r="B470" i="11" s="1"/>
  <c r="X3" i="1"/>
  <c r="C2" i="15" s="1"/>
  <c r="B2" i="15" s="1"/>
  <c r="D13" i="1"/>
  <c r="C392" i="11" s="1"/>
  <c r="B392" i="11" s="1"/>
  <c r="D10" i="1"/>
  <c r="C275" i="11" s="1"/>
  <c r="B275" i="11" s="1"/>
  <c r="I16" i="1"/>
  <c r="C509" i="12" s="1"/>
  <c r="B509" i="12" s="1"/>
  <c r="D6" i="1"/>
  <c r="C119" i="11" s="1"/>
  <c r="B119" i="11" s="1"/>
  <c r="I3" i="1"/>
  <c r="C2" i="12" s="1"/>
  <c r="B2" i="12" s="1"/>
  <c r="I13" i="1"/>
  <c r="C392" i="12" s="1"/>
  <c r="B392" i="12" s="1"/>
  <c r="N7" i="1"/>
  <c r="C158" i="13" s="1"/>
  <c r="B158" i="13" s="1"/>
  <c r="AC5" i="1"/>
  <c r="C80" i="16" s="1"/>
  <c r="B80" i="16" s="1"/>
  <c r="AH3" i="1"/>
  <c r="C2" i="17" s="1"/>
  <c r="B2" i="17" s="1"/>
  <c r="S11" i="1"/>
  <c r="C314" i="14" s="1"/>
  <c r="B314" i="14" s="1"/>
  <c r="I5" i="1"/>
  <c r="C80" i="12" s="1"/>
  <c r="B80" i="12" s="1"/>
  <c r="I12" i="1"/>
  <c r="C353" i="12" s="1"/>
  <c r="B353" i="12" s="1"/>
  <c r="S7" i="1"/>
  <c r="C158" i="14" s="1"/>
  <c r="B158" i="14" s="1"/>
  <c r="AC14" i="1"/>
  <c r="C431" i="16" s="1"/>
  <c r="B431" i="16" s="1"/>
  <c r="AH4" i="1"/>
  <c r="C41" i="17" s="1"/>
  <c r="B41" i="17" s="1"/>
  <c r="N6" i="1"/>
  <c r="C119" i="13" s="1"/>
  <c r="B119" i="13" s="1"/>
  <c r="AH10" i="1"/>
  <c r="C275" i="17" s="1"/>
  <c r="B275" i="17" s="1"/>
  <c r="X11" i="1"/>
  <c r="C313" i="15" s="1"/>
  <c r="B313" i="15" s="1"/>
  <c r="X18" i="1"/>
  <c r="C586" i="15" s="1"/>
  <c r="B586" i="15" s="1"/>
  <c r="X14" i="1"/>
  <c r="C430" i="15" s="1"/>
  <c r="B430" i="15" s="1"/>
  <c r="X5" i="1"/>
  <c r="C79" i="15" s="1"/>
  <c r="B79" i="15" s="1"/>
  <c r="I14" i="1"/>
  <c r="C431" i="12" s="1"/>
  <c r="B431" i="12" s="1"/>
  <c r="N14" i="1"/>
  <c r="C431" i="13" s="1"/>
  <c r="B431" i="13" s="1"/>
  <c r="S13" i="1"/>
  <c r="C392" i="14" s="1"/>
  <c r="B392" i="14" s="1"/>
  <c r="N10" i="1"/>
  <c r="C275" i="13" s="1"/>
  <c r="B275" i="13" s="1"/>
  <c r="D14" i="1"/>
  <c r="C431" i="11" s="1"/>
  <c r="B431" i="11" s="1"/>
  <c r="AH17" i="1"/>
  <c r="C548" i="17" s="1"/>
  <c r="B548" i="17" s="1"/>
  <c r="AC6" i="1"/>
  <c r="C119" i="16" s="1"/>
  <c r="B119" i="16" s="1"/>
  <c r="I9" i="1"/>
  <c r="C236" i="12" s="1"/>
  <c r="B236" i="12" s="1"/>
  <c r="X12" i="1"/>
  <c r="C352" i="15" s="1"/>
  <c r="B352" i="15" s="1"/>
  <c r="AH13" i="1"/>
  <c r="C392" i="17" s="1"/>
  <c r="B392" i="17" s="1"/>
  <c r="AC16" i="1"/>
  <c r="C508" i="16" s="1"/>
  <c r="B508" i="16" s="1"/>
  <c r="N15" i="1"/>
  <c r="C470" i="13" s="1"/>
  <c r="B470" i="13" s="1"/>
  <c r="AC13" i="1"/>
  <c r="C392" i="16" s="1"/>
  <c r="B392" i="16" s="1"/>
  <c r="AH9" i="1"/>
  <c r="C236" i="17" s="1"/>
  <c r="B236" i="17" s="1"/>
  <c r="D17" i="1"/>
  <c r="C548" i="11" s="1"/>
  <c r="B548" i="11" s="1"/>
  <c r="N8" i="1"/>
  <c r="C197" i="13" s="1"/>
  <c r="B197" i="13" s="1"/>
  <c r="D9" i="1"/>
  <c r="C236" i="11" s="1"/>
  <c r="B236" i="11" s="1"/>
  <c r="S5" i="1"/>
  <c r="C80" i="14" s="1"/>
  <c r="B80" i="14" s="1"/>
  <c r="S16" i="1"/>
  <c r="C509" i="14" s="1"/>
  <c r="B509" i="14" s="1"/>
  <c r="N5" i="1"/>
  <c r="C80" i="13" s="1"/>
  <c r="B80" i="13" s="1"/>
  <c r="X13" i="1"/>
  <c r="C391" i="15" s="1"/>
  <c r="B391" i="15" s="1"/>
  <c r="X8" i="1"/>
  <c r="C196" i="15" s="1"/>
  <c r="B196" i="15" s="1"/>
  <c r="AH7" i="1"/>
  <c r="C158" i="17" s="1"/>
  <c r="B158" i="17" s="1"/>
  <c r="I7" i="1"/>
  <c r="C158" i="12" s="1"/>
  <c r="B158" i="12" s="1"/>
  <c r="AH8" i="1"/>
  <c r="C197" i="17" s="1"/>
  <c r="B197" i="17" s="1"/>
  <c r="AC17" i="1"/>
  <c r="C547" i="16" s="1"/>
  <c r="B547" i="16" s="1"/>
  <c r="AC10" i="1"/>
  <c r="C275" i="16" s="1"/>
  <c r="B275" i="16" s="1"/>
  <c r="N3" i="1"/>
  <c r="C2" i="13" s="1"/>
  <c r="B2" i="13" s="1"/>
  <c r="AH6" i="1"/>
  <c r="C119" i="17" s="1"/>
  <c r="B119" i="17" s="1"/>
  <c r="N13" i="1"/>
  <c r="C392" i="13" s="1"/>
  <c r="B392" i="13" s="1"/>
  <c r="N12" i="1"/>
  <c r="C353" i="13" s="1"/>
  <c r="B353" i="13" s="1"/>
  <c r="AC9" i="1"/>
  <c r="C236" i="16" s="1"/>
  <c r="B236" i="16" s="1"/>
  <c r="AH14" i="1"/>
  <c r="C431" i="17" s="1"/>
  <c r="B431" i="17" s="1"/>
  <c r="AH12" i="1"/>
  <c r="C353" i="17" s="1"/>
  <c r="B353" i="17" s="1"/>
  <c r="D16" i="1"/>
  <c r="C509" i="11" s="1"/>
  <c r="B509" i="11" s="1"/>
  <c r="S18" i="1"/>
  <c r="C587" i="14" s="1"/>
  <c r="B587" i="14" s="1"/>
  <c r="S14" i="1"/>
  <c r="C431" i="14" s="1"/>
  <c r="B431" i="14" s="1"/>
  <c r="X4" i="1"/>
  <c r="C40" i="15" s="1"/>
  <c r="B40" i="15" s="1"/>
  <c r="I17" i="1"/>
  <c r="C548" i="12" s="1"/>
  <c r="B548" i="12" s="1"/>
  <c r="D12" i="1"/>
  <c r="C353" i="11" s="1"/>
  <c r="B353" i="11" s="1"/>
  <c r="AH16" i="1"/>
  <c r="C509" i="17" s="1"/>
  <c r="B509" i="17" s="1"/>
  <c r="X17" i="1"/>
  <c r="C547" i="15" s="1"/>
  <c r="B547" i="15" s="1"/>
  <c r="X16" i="1"/>
  <c r="C508" i="15" s="1"/>
  <c r="B508" i="15" s="1"/>
  <c r="D5" i="1"/>
  <c r="C80" i="11" s="1"/>
  <c r="B80" i="11" s="1"/>
  <c r="N11" i="1"/>
  <c r="C314" i="13" s="1"/>
  <c r="B314" i="13" s="1"/>
  <c r="N4" i="1"/>
  <c r="C41" i="13" s="1"/>
  <c r="B41" i="13" s="1"/>
  <c r="X15" i="1"/>
  <c r="C469" i="15" s="1"/>
  <c r="B469" i="15" s="1"/>
  <c r="N9" i="1"/>
  <c r="C236" i="13" s="1"/>
  <c r="B236" i="13" s="1"/>
  <c r="H1047" i="6" l="1"/>
  <c r="L1047" i="6"/>
  <c r="N1047" i="6"/>
  <c r="M1047" i="6"/>
  <c r="O1047" i="6"/>
  <c r="H992" i="6"/>
  <c r="O992" i="6"/>
  <c r="M992" i="6"/>
  <c r="N992" i="6"/>
  <c r="L992" i="6"/>
  <c r="H166" i="6"/>
  <c r="L166" i="6"/>
  <c r="N166" i="6"/>
  <c r="M166" i="6"/>
  <c r="O166" i="6"/>
  <c r="H606" i="6"/>
  <c r="O606" i="6"/>
  <c r="L606" i="6"/>
  <c r="M606" i="6"/>
  <c r="N606" i="6"/>
  <c r="M1051" i="6"/>
  <c r="N1051" i="6"/>
  <c r="L1051" i="6"/>
  <c r="O1051" i="6"/>
  <c r="H1051" i="6"/>
  <c r="H716" i="6"/>
  <c r="N716" i="6"/>
  <c r="M716" i="6"/>
  <c r="L716" i="6"/>
  <c r="O716" i="6"/>
  <c r="H934" i="6"/>
  <c r="O934" i="6"/>
  <c r="M934" i="6"/>
  <c r="N934" i="6"/>
  <c r="L934" i="6"/>
  <c r="H1120" i="6"/>
  <c r="O1120" i="6"/>
  <c r="M1120" i="6"/>
  <c r="N1120" i="6"/>
  <c r="L1120" i="6"/>
  <c r="H1571" i="6"/>
  <c r="O1571" i="6"/>
  <c r="L1571" i="6"/>
  <c r="N1571" i="6"/>
  <c r="M1571" i="6"/>
  <c r="N1116" i="6"/>
  <c r="M1116" i="6"/>
  <c r="L1116" i="6"/>
  <c r="H1116" i="6"/>
  <c r="O1116" i="6"/>
  <c r="L1108" i="6"/>
  <c r="N1108" i="6"/>
  <c r="M1108" i="6"/>
  <c r="O1108" i="6"/>
  <c r="H1108" i="6"/>
  <c r="H994" i="6"/>
  <c r="O994" i="6"/>
  <c r="N994" i="6"/>
  <c r="L994" i="6"/>
  <c r="M994" i="6"/>
  <c r="H853" i="6"/>
  <c r="O853" i="6"/>
  <c r="N853" i="6"/>
  <c r="M853" i="6"/>
  <c r="L853" i="6"/>
  <c r="H986" i="6"/>
  <c r="M986" i="6"/>
  <c r="N986" i="6"/>
  <c r="O986" i="6"/>
  <c r="L986" i="6"/>
  <c r="H1166" i="6"/>
  <c r="O1166" i="6"/>
  <c r="N1166" i="6"/>
  <c r="M1166" i="6"/>
  <c r="L1166" i="6"/>
  <c r="H1399" i="6"/>
  <c r="O1399" i="6"/>
  <c r="L1399" i="6"/>
  <c r="N1399" i="6"/>
  <c r="M1399" i="6"/>
  <c r="H214" i="6"/>
  <c r="O214" i="6"/>
  <c r="N214" i="6"/>
  <c r="M214" i="6"/>
  <c r="L214" i="6"/>
  <c r="H727" i="6"/>
  <c r="L727" i="6"/>
  <c r="N727" i="6"/>
  <c r="M727" i="6"/>
  <c r="O727" i="6"/>
  <c r="H1163" i="6"/>
  <c r="O1163" i="6"/>
  <c r="N1163" i="6"/>
  <c r="L1163" i="6"/>
  <c r="M1163" i="6"/>
  <c r="H547" i="6"/>
  <c r="N547" i="6"/>
  <c r="M547" i="6"/>
  <c r="L547" i="6"/>
  <c r="O547" i="6"/>
  <c r="H1503" i="6"/>
  <c r="N1503" i="6"/>
  <c r="M1503" i="6"/>
  <c r="L1503" i="6"/>
  <c r="O1503" i="6"/>
  <c r="H1230" i="6"/>
  <c r="O1230" i="6"/>
  <c r="N1230" i="6"/>
  <c r="M1230" i="6"/>
  <c r="L1230" i="6"/>
  <c r="L1165" i="6"/>
  <c r="M1165" i="6"/>
  <c r="N1165" i="6"/>
  <c r="H1165" i="6"/>
  <c r="O1165" i="6"/>
  <c r="H1045" i="6"/>
  <c r="N1045" i="6"/>
  <c r="M1045" i="6"/>
  <c r="L1045" i="6"/>
  <c r="O1045" i="6"/>
  <c r="H328" i="6"/>
  <c r="O328" i="6"/>
  <c r="N328" i="6"/>
  <c r="L328" i="6"/>
  <c r="M328" i="6"/>
  <c r="H880" i="6"/>
  <c r="O880" i="6"/>
  <c r="N880" i="6"/>
  <c r="M880" i="6"/>
  <c r="L880" i="6"/>
  <c r="H1003" i="6"/>
  <c r="N1003" i="6"/>
  <c r="O1003" i="6"/>
  <c r="M1003" i="6"/>
  <c r="L1003" i="6"/>
  <c r="H1267" i="6"/>
  <c r="O1267" i="6"/>
  <c r="N1267" i="6"/>
  <c r="M1267" i="6"/>
  <c r="L1267" i="6"/>
  <c r="M1052" i="6"/>
  <c r="N1052" i="6"/>
  <c r="L1052" i="6"/>
  <c r="O1052" i="6"/>
  <c r="H1052" i="6"/>
  <c r="H109" i="6"/>
  <c r="O109" i="6"/>
  <c r="M109" i="6"/>
  <c r="N109" i="6"/>
  <c r="L109" i="6"/>
  <c r="N894" i="6"/>
  <c r="L894" i="6"/>
  <c r="M894" i="6"/>
  <c r="H894" i="6"/>
  <c r="O894" i="6"/>
  <c r="N439" i="6"/>
  <c r="M439" i="6"/>
  <c r="L439" i="6"/>
  <c r="H439" i="6"/>
  <c r="O439" i="6"/>
  <c r="L947" i="6"/>
  <c r="N947" i="6"/>
  <c r="M947" i="6"/>
  <c r="O947" i="6"/>
  <c r="H947" i="6"/>
  <c r="H888" i="6"/>
  <c r="O888" i="6"/>
  <c r="N888" i="6"/>
  <c r="L888" i="6"/>
  <c r="M888" i="6"/>
  <c r="H1568" i="6"/>
  <c r="M1568" i="6"/>
  <c r="O1568" i="6"/>
  <c r="N1568" i="6"/>
  <c r="L1568" i="6"/>
  <c r="N35" i="6"/>
  <c r="M35" i="6"/>
  <c r="L35" i="6"/>
  <c r="O35" i="6"/>
  <c r="H35" i="6"/>
  <c r="H1111" i="6"/>
  <c r="N1111" i="6"/>
  <c r="M1111" i="6"/>
  <c r="L1111" i="6"/>
  <c r="O1111" i="6"/>
  <c r="N763" i="6"/>
  <c r="M763" i="6"/>
  <c r="L763" i="6"/>
  <c r="O763" i="6"/>
  <c r="H763" i="6"/>
  <c r="H1666" i="6"/>
  <c r="O1666" i="6"/>
  <c r="M1666" i="6"/>
  <c r="L1666" i="6"/>
  <c r="N1666" i="6"/>
  <c r="H52" i="6"/>
  <c r="M52" i="6"/>
  <c r="L52" i="6"/>
  <c r="N52" i="6"/>
  <c r="O52" i="6"/>
  <c r="H542" i="6"/>
  <c r="O542" i="6"/>
  <c r="N542" i="6"/>
  <c r="M542" i="6"/>
  <c r="L542" i="6"/>
  <c r="M1327" i="6"/>
  <c r="N1327" i="6"/>
  <c r="L1327" i="6"/>
  <c r="H1327" i="6"/>
  <c r="O1327" i="6"/>
  <c r="H110" i="6"/>
  <c r="O110" i="6"/>
  <c r="N110" i="6"/>
  <c r="M110" i="6"/>
  <c r="L110" i="6"/>
  <c r="H1565" i="6"/>
  <c r="N1565" i="6"/>
  <c r="M1565" i="6"/>
  <c r="L1565" i="6"/>
  <c r="O1565" i="6"/>
  <c r="L1059" i="6"/>
  <c r="I1059" i="6"/>
  <c r="H1272" i="6"/>
  <c r="N1272" i="6"/>
  <c r="M1272" i="6"/>
  <c r="O1272" i="6"/>
  <c r="M714" i="6"/>
  <c r="N714" i="6"/>
  <c r="L714" i="6"/>
  <c r="H714" i="6"/>
  <c r="O714" i="6"/>
  <c r="O721" i="6"/>
  <c r="N721" i="6"/>
  <c r="L721" i="6"/>
  <c r="H721" i="6"/>
  <c r="M721" i="6"/>
  <c r="H1457" i="6"/>
  <c r="N1457" i="6"/>
  <c r="L1457" i="6"/>
  <c r="M1457" i="6"/>
  <c r="O1457" i="6"/>
  <c r="H818" i="6"/>
  <c r="L818" i="6"/>
  <c r="M818" i="6"/>
  <c r="N818" i="6"/>
  <c r="O818" i="6"/>
  <c r="H595" i="6"/>
  <c r="N595" i="6"/>
  <c r="M595" i="6"/>
  <c r="L595" i="6"/>
  <c r="O595" i="6"/>
  <c r="H551" i="6"/>
  <c r="O551" i="6"/>
  <c r="M551" i="6"/>
  <c r="L551" i="6"/>
  <c r="N551" i="6"/>
  <c r="H830" i="6"/>
  <c r="L830" i="6"/>
  <c r="O830" i="6"/>
  <c r="N830" i="6"/>
  <c r="M830" i="6"/>
  <c r="H1374" i="6"/>
  <c r="O1374" i="6"/>
  <c r="N1374" i="6"/>
  <c r="L1374" i="6"/>
  <c r="M1374" i="6"/>
  <c r="H376" i="6"/>
  <c r="O376" i="6"/>
  <c r="M376" i="6"/>
  <c r="N376" i="6"/>
  <c r="L376" i="6"/>
  <c r="H1152" i="6"/>
  <c r="O1152" i="6"/>
  <c r="L1152" i="6"/>
  <c r="N1152" i="6"/>
  <c r="M1152" i="6"/>
  <c r="H1608" i="6"/>
  <c r="L1608" i="6"/>
  <c r="O1608" i="6"/>
  <c r="M1608" i="6"/>
  <c r="N1608" i="6"/>
  <c r="L382" i="6"/>
  <c r="M382" i="6"/>
  <c r="N382" i="6"/>
  <c r="H382" i="6"/>
  <c r="O382" i="6"/>
  <c r="H158" i="6"/>
  <c r="L158" i="6"/>
  <c r="O158" i="6"/>
  <c r="N158" i="6"/>
  <c r="M158" i="6"/>
  <c r="H886" i="6"/>
  <c r="O886" i="6"/>
  <c r="M886" i="6"/>
  <c r="N886" i="6"/>
  <c r="L886" i="6"/>
  <c r="H1155" i="6"/>
  <c r="O1155" i="6"/>
  <c r="M1155" i="6"/>
  <c r="L1155" i="6"/>
  <c r="N1155" i="6"/>
  <c r="N834" i="6"/>
  <c r="L834" i="6"/>
  <c r="M834" i="6"/>
  <c r="O834" i="6"/>
  <c r="H834" i="6"/>
  <c r="H1338" i="6"/>
  <c r="O1338" i="6"/>
  <c r="L1338" i="6"/>
  <c r="M1338" i="6"/>
  <c r="N1338" i="6"/>
  <c r="N209" i="6"/>
  <c r="M209" i="6"/>
  <c r="L209" i="6"/>
  <c r="H209" i="6"/>
  <c r="O209" i="6"/>
  <c r="L541" i="6"/>
  <c r="N541" i="6"/>
  <c r="M541" i="6"/>
  <c r="H541" i="6"/>
  <c r="O541" i="6"/>
  <c r="H502" i="6"/>
  <c r="N502" i="6"/>
  <c r="M502" i="6"/>
  <c r="L502" i="6"/>
  <c r="O502" i="6"/>
  <c r="H989" i="6"/>
  <c r="L989" i="6"/>
  <c r="M989" i="6"/>
  <c r="N989" i="6"/>
  <c r="O989" i="6"/>
  <c r="N775" i="6"/>
  <c r="L775" i="6"/>
  <c r="M775" i="6"/>
  <c r="O775" i="6"/>
  <c r="H775" i="6"/>
  <c r="H278" i="6"/>
  <c r="O278" i="6"/>
  <c r="N278" i="6"/>
  <c r="M278" i="6"/>
  <c r="L278" i="6"/>
  <c r="H774" i="6"/>
  <c r="O774" i="6"/>
  <c r="N774" i="6"/>
  <c r="M774" i="6"/>
  <c r="L774" i="6"/>
  <c r="H1558" i="6"/>
  <c r="O1558" i="6"/>
  <c r="M1558" i="6"/>
  <c r="N1558" i="6"/>
  <c r="L1558" i="6"/>
  <c r="H1287" i="6"/>
  <c r="L1287" i="6"/>
  <c r="N1287" i="6"/>
  <c r="M1287" i="6"/>
  <c r="O1287" i="6"/>
  <c r="M1671" i="6"/>
  <c r="N1671" i="6"/>
  <c r="L1671" i="6"/>
  <c r="H1671" i="6"/>
  <c r="O1671" i="6"/>
  <c r="H1382" i="6"/>
  <c r="O1382" i="6"/>
  <c r="N1382" i="6"/>
  <c r="M1382" i="6"/>
  <c r="L1382" i="6"/>
  <c r="N157" i="6"/>
  <c r="M157" i="6"/>
  <c r="L157" i="6"/>
  <c r="O157" i="6"/>
  <c r="H157" i="6"/>
  <c r="N427" i="6"/>
  <c r="M427" i="6"/>
  <c r="L427" i="6"/>
  <c r="H427" i="6"/>
  <c r="O427" i="6"/>
  <c r="H717" i="6"/>
  <c r="M717" i="6"/>
  <c r="L717" i="6"/>
  <c r="N717" i="6"/>
  <c r="O717" i="6"/>
  <c r="H1026" i="6"/>
  <c r="O1026" i="6"/>
  <c r="M1026" i="6"/>
  <c r="N1026" i="6"/>
  <c r="L1026" i="6"/>
  <c r="H1097" i="6"/>
  <c r="O1097" i="6"/>
  <c r="N1097" i="6"/>
  <c r="M1097" i="6"/>
  <c r="L1097" i="6"/>
  <c r="H1431" i="6"/>
  <c r="O1431" i="6"/>
  <c r="N1431" i="6"/>
  <c r="L1431" i="6"/>
  <c r="M1431" i="6"/>
  <c r="H750" i="6"/>
  <c r="O750" i="6"/>
  <c r="M750" i="6"/>
  <c r="N750" i="6"/>
  <c r="L750" i="6"/>
  <c r="H725" i="6"/>
  <c r="O725" i="6"/>
  <c r="M725" i="6"/>
  <c r="N725" i="6"/>
  <c r="L725" i="6"/>
  <c r="N504" i="6"/>
  <c r="M504" i="6"/>
  <c r="L504" i="6"/>
  <c r="O504" i="6"/>
  <c r="H504" i="6"/>
  <c r="H390" i="6"/>
  <c r="O390" i="6"/>
  <c r="N390" i="6"/>
  <c r="L390" i="6"/>
  <c r="M390" i="6"/>
  <c r="H375" i="6"/>
  <c r="O375" i="6"/>
  <c r="N375" i="6"/>
  <c r="L375" i="6"/>
  <c r="M375" i="6"/>
  <c r="H1566" i="6"/>
  <c r="O1566" i="6"/>
  <c r="M1566" i="6"/>
  <c r="N1566" i="6"/>
  <c r="L1566" i="6"/>
  <c r="N1611" i="6"/>
  <c r="M1611" i="6"/>
  <c r="L1611" i="6"/>
  <c r="H1611" i="6"/>
  <c r="O1611" i="6"/>
  <c r="H152" i="6"/>
  <c r="O152" i="6"/>
  <c r="N152" i="6"/>
  <c r="M152" i="6"/>
  <c r="L152" i="6"/>
  <c r="H334" i="6"/>
  <c r="O334" i="6"/>
  <c r="L334" i="6"/>
  <c r="M334" i="6"/>
  <c r="N334" i="6"/>
  <c r="H1222" i="6"/>
  <c r="O1222" i="6"/>
  <c r="N1222" i="6"/>
  <c r="M1222" i="6"/>
  <c r="L1222" i="6"/>
  <c r="O1469" i="6"/>
  <c r="H1469" i="6"/>
  <c r="N1469" i="6"/>
  <c r="M1469" i="6"/>
  <c r="L1469" i="6"/>
  <c r="H1028" i="6"/>
  <c r="O1028" i="6"/>
  <c r="N1028" i="6"/>
  <c r="M1028" i="6"/>
  <c r="L1028" i="6"/>
  <c r="O1509" i="6"/>
  <c r="M1509" i="6"/>
  <c r="N1509" i="6"/>
  <c r="L1509" i="6"/>
  <c r="H1509" i="6"/>
  <c r="L1231" i="6"/>
  <c r="M1231" i="6"/>
  <c r="N1231" i="6"/>
  <c r="H1231" i="6"/>
  <c r="O1231" i="6"/>
  <c r="H1110" i="6"/>
  <c r="O1110" i="6"/>
  <c r="M1110" i="6"/>
  <c r="N1110" i="6"/>
  <c r="L1110" i="6"/>
  <c r="H1511" i="6"/>
  <c r="O1511" i="6"/>
  <c r="M1511" i="6"/>
  <c r="N1511" i="6"/>
  <c r="L1511" i="6"/>
  <c r="H167" i="6"/>
  <c r="M167" i="6"/>
  <c r="O167" i="6"/>
  <c r="N167" i="6"/>
  <c r="L167" i="6"/>
  <c r="H1059" i="6"/>
  <c r="M1059" i="6"/>
  <c r="N1059" i="6"/>
  <c r="O1059" i="6"/>
  <c r="H1167" i="6"/>
  <c r="L1167" i="6"/>
  <c r="N1167" i="6"/>
  <c r="M1167" i="6"/>
  <c r="O1167" i="6"/>
  <c r="H1221" i="6"/>
  <c r="O1221" i="6"/>
  <c r="M1221" i="6"/>
  <c r="N1221" i="6"/>
  <c r="L1221" i="6"/>
  <c r="H936" i="6"/>
  <c r="N936" i="6"/>
  <c r="O936" i="6"/>
  <c r="L936" i="6"/>
  <c r="M936" i="6"/>
  <c r="H1048" i="6"/>
  <c r="O1048" i="6"/>
  <c r="L1048" i="6"/>
  <c r="M1048" i="6"/>
  <c r="N1048" i="6"/>
  <c r="H711" i="6"/>
  <c r="N711" i="6"/>
  <c r="L711" i="6"/>
  <c r="M711" i="6"/>
  <c r="O711" i="6"/>
  <c r="H1551" i="6"/>
  <c r="M1551" i="6"/>
  <c r="O1551" i="6"/>
  <c r="N1551" i="6"/>
  <c r="L1551" i="6"/>
  <c r="H280" i="6"/>
  <c r="O280" i="6"/>
  <c r="L280" i="6"/>
  <c r="N280" i="6"/>
  <c r="M280" i="6"/>
  <c r="H371" i="6"/>
  <c r="O371" i="6"/>
  <c r="N371" i="6"/>
  <c r="L371" i="6"/>
  <c r="M371" i="6"/>
  <c r="H163" i="6"/>
  <c r="N163" i="6"/>
  <c r="M163" i="6"/>
  <c r="L163" i="6"/>
  <c r="O163" i="6"/>
  <c r="M1266" i="6"/>
  <c r="L1266" i="6"/>
  <c r="N1266" i="6"/>
  <c r="O1266" i="6"/>
  <c r="H1266" i="6"/>
  <c r="H930" i="6"/>
  <c r="O930" i="6"/>
  <c r="M930" i="6"/>
  <c r="L930" i="6"/>
  <c r="N930" i="6"/>
  <c r="H1383" i="6"/>
  <c r="O1383" i="6"/>
  <c r="N1383" i="6"/>
  <c r="L1383" i="6"/>
  <c r="M1383" i="6"/>
  <c r="N1276" i="6"/>
  <c r="M1276" i="6"/>
  <c r="L1276" i="6"/>
  <c r="H1276" i="6"/>
  <c r="O1276" i="6"/>
  <c r="N108" i="6"/>
  <c r="M108" i="6"/>
  <c r="L108" i="6"/>
  <c r="H108" i="6"/>
  <c r="O108" i="6"/>
  <c r="L1609" i="6"/>
  <c r="N1609" i="6"/>
  <c r="M1609" i="6"/>
  <c r="O1609" i="6"/>
  <c r="H1609" i="6"/>
  <c r="L492" i="6"/>
  <c r="M492" i="6"/>
  <c r="N492" i="6"/>
  <c r="O492" i="6"/>
  <c r="H492" i="6"/>
  <c r="H828" i="6"/>
  <c r="O828" i="6"/>
  <c r="N828" i="6"/>
  <c r="M828" i="6"/>
  <c r="L828" i="6"/>
  <c r="N1095" i="6"/>
  <c r="M1095" i="6"/>
  <c r="L1095" i="6"/>
  <c r="O1095" i="6"/>
  <c r="H1095" i="6"/>
  <c r="H1561" i="6"/>
  <c r="N1561" i="6"/>
  <c r="M1561" i="6"/>
  <c r="L1561" i="6"/>
  <c r="O1561" i="6"/>
  <c r="H1106" i="6"/>
  <c r="O1106" i="6"/>
  <c r="M1106" i="6"/>
  <c r="N1106" i="6"/>
  <c r="L1106" i="6"/>
  <c r="H597" i="6"/>
  <c r="N597" i="6"/>
  <c r="M597" i="6"/>
  <c r="L597" i="6"/>
  <c r="O597" i="6"/>
  <c r="H1452" i="6"/>
  <c r="O1452" i="6"/>
  <c r="N1452" i="6"/>
  <c r="M1452" i="6"/>
  <c r="L1452" i="6"/>
  <c r="H451" i="6"/>
  <c r="O451" i="6"/>
  <c r="L451" i="6"/>
  <c r="N451" i="6"/>
  <c r="M451" i="6"/>
  <c r="H918" i="6"/>
  <c r="O918" i="6"/>
  <c r="M918" i="6"/>
  <c r="L918" i="6"/>
  <c r="N918" i="6"/>
  <c r="H617" i="6"/>
  <c r="O617" i="6"/>
  <c r="L617" i="6"/>
  <c r="N617" i="6"/>
  <c r="M617" i="6"/>
  <c r="H584" i="6"/>
  <c r="M584" i="6"/>
  <c r="O584" i="6"/>
  <c r="L584" i="6"/>
  <c r="N584" i="6"/>
  <c r="H1484" i="6"/>
  <c r="O1484" i="6"/>
  <c r="M1484" i="6"/>
  <c r="N1484" i="6"/>
  <c r="L1484" i="6"/>
  <c r="H641" i="6"/>
  <c r="O641" i="6"/>
  <c r="N641" i="6"/>
  <c r="M641" i="6"/>
  <c r="L641" i="6"/>
  <c r="N705" i="6"/>
  <c r="M705" i="6"/>
  <c r="L705" i="6"/>
  <c r="H705" i="6"/>
  <c r="O705" i="6"/>
  <c r="H1264" i="6"/>
  <c r="N1264" i="6"/>
  <c r="O1264" i="6"/>
  <c r="L1264" i="6"/>
  <c r="M1264" i="6"/>
  <c r="H619" i="6"/>
  <c r="O619" i="6"/>
  <c r="L619" i="6"/>
  <c r="N619" i="6"/>
  <c r="M619" i="6"/>
  <c r="H1113" i="6"/>
  <c r="O1113" i="6"/>
  <c r="L1113" i="6"/>
  <c r="N1113" i="6"/>
  <c r="M1113" i="6"/>
  <c r="O1085" i="6"/>
  <c r="H1085" i="6"/>
  <c r="N1085" i="6"/>
  <c r="M1085" i="6"/>
  <c r="L1085" i="6"/>
  <c r="H1091" i="6"/>
  <c r="O1091" i="6"/>
  <c r="N1091" i="6"/>
  <c r="L1091" i="6"/>
  <c r="M1091" i="6"/>
  <c r="M300" i="6"/>
  <c r="N300" i="6"/>
  <c r="H300" i="6"/>
  <c r="L300" i="6"/>
  <c r="O300" i="6"/>
  <c r="H905" i="6"/>
  <c r="O905" i="6"/>
  <c r="N905" i="6"/>
  <c r="M905" i="6"/>
  <c r="L905" i="6"/>
  <c r="H1001" i="6"/>
  <c r="O1001" i="6"/>
  <c r="N1001" i="6"/>
  <c r="L1001" i="6"/>
  <c r="M1001" i="6"/>
  <c r="H649" i="6"/>
  <c r="O649" i="6"/>
  <c r="M649" i="6"/>
  <c r="N649" i="6"/>
  <c r="L649" i="6"/>
  <c r="H1261" i="6"/>
  <c r="N1261" i="6"/>
  <c r="M1261" i="6"/>
  <c r="L1261" i="6"/>
  <c r="O1261" i="6"/>
  <c r="H1360" i="6"/>
  <c r="O1360" i="6"/>
  <c r="L1360" i="6"/>
  <c r="M1360" i="6"/>
  <c r="N1360" i="6"/>
  <c r="N665" i="6"/>
  <c r="L665" i="6"/>
  <c r="H665" i="6"/>
  <c r="O665" i="6"/>
  <c r="M665" i="6"/>
  <c r="L537" i="6"/>
  <c r="N537" i="6"/>
  <c r="M537" i="6"/>
  <c r="O537" i="6"/>
  <c r="H537" i="6"/>
  <c r="H1149" i="6"/>
  <c r="O1149" i="6"/>
  <c r="L1149" i="6"/>
  <c r="N1149" i="6"/>
  <c r="M1149" i="6"/>
  <c r="H1248" i="6"/>
  <c r="O1248" i="6"/>
  <c r="M1248" i="6"/>
  <c r="L1248" i="6"/>
  <c r="N1248" i="6"/>
  <c r="H562" i="6"/>
  <c r="O562" i="6"/>
  <c r="N562" i="6"/>
  <c r="M562" i="6"/>
  <c r="L562" i="6"/>
  <c r="H1065" i="6"/>
  <c r="O1065" i="6"/>
  <c r="L1065" i="6"/>
  <c r="M1065" i="6"/>
  <c r="N1065" i="6"/>
  <c r="L161" i="6"/>
  <c r="M161" i="6"/>
  <c r="N161" i="6"/>
  <c r="H161" i="6"/>
  <c r="O161" i="6"/>
  <c r="O309" i="6"/>
  <c r="H309" i="6"/>
  <c r="N309" i="6"/>
  <c r="M309" i="6"/>
  <c r="L309" i="6"/>
  <c r="H1637" i="6"/>
  <c r="O1637" i="6"/>
  <c r="N1637" i="6"/>
  <c r="L1637" i="6"/>
  <c r="M1637" i="6"/>
  <c r="L259" i="6"/>
  <c r="N259" i="6"/>
  <c r="M259" i="6"/>
  <c r="H259" i="6"/>
  <c r="O259" i="6"/>
  <c r="N383" i="6"/>
  <c r="M383" i="6"/>
  <c r="L383" i="6"/>
  <c r="H383" i="6"/>
  <c r="O383" i="6"/>
  <c r="L1397" i="6"/>
  <c r="M1397" i="6"/>
  <c r="N1397" i="6"/>
  <c r="O1397" i="6"/>
  <c r="H1397" i="6"/>
  <c r="H215" i="6"/>
  <c r="O215" i="6"/>
  <c r="L215" i="6"/>
  <c r="M215" i="6"/>
  <c r="N215" i="6"/>
  <c r="H318" i="6"/>
  <c r="N318" i="6"/>
  <c r="M318" i="6"/>
  <c r="L318" i="6"/>
  <c r="O318" i="6"/>
  <c r="H151" i="6"/>
  <c r="L151" i="6"/>
  <c r="N151" i="6"/>
  <c r="M151" i="6"/>
  <c r="O151" i="6"/>
  <c r="H839" i="6"/>
  <c r="N839" i="6"/>
  <c r="M839" i="6"/>
  <c r="L839" i="6"/>
  <c r="O839" i="6"/>
  <c r="O781" i="6"/>
  <c r="N781" i="6"/>
  <c r="L781" i="6"/>
  <c r="H781" i="6"/>
  <c r="M781" i="6"/>
  <c r="H878" i="6"/>
  <c r="O878" i="6"/>
  <c r="L878" i="6"/>
  <c r="N878" i="6"/>
  <c r="M878" i="6"/>
  <c r="H1669" i="6"/>
  <c r="O1669" i="6"/>
  <c r="N1669" i="6"/>
  <c r="M1669" i="6"/>
  <c r="L1669" i="6"/>
  <c r="H1224" i="6"/>
  <c r="O1224" i="6"/>
  <c r="N1224" i="6"/>
  <c r="M1224" i="6"/>
  <c r="L1224" i="6"/>
  <c r="H315" i="6"/>
  <c r="O315" i="6"/>
  <c r="N315" i="6"/>
  <c r="M315" i="6"/>
  <c r="L315" i="6"/>
  <c r="H380" i="6"/>
  <c r="O380" i="6"/>
  <c r="M380" i="6"/>
  <c r="N380" i="6"/>
  <c r="L380" i="6"/>
  <c r="H1002" i="6"/>
  <c r="O1002" i="6"/>
  <c r="N1002" i="6"/>
  <c r="M1002" i="6"/>
  <c r="L1002" i="6"/>
  <c r="L1554" i="6"/>
  <c r="N1554" i="6"/>
  <c r="M1554" i="6"/>
  <c r="H1554" i="6"/>
  <c r="O1554" i="6"/>
  <c r="H707" i="6"/>
  <c r="M707" i="6"/>
  <c r="L707" i="6"/>
  <c r="N707" i="6"/>
  <c r="O707" i="6"/>
  <c r="H890" i="6"/>
  <c r="O890" i="6"/>
  <c r="L890" i="6"/>
  <c r="N890" i="6"/>
  <c r="M890" i="6"/>
  <c r="H1274" i="6"/>
  <c r="M1274" i="6"/>
  <c r="L1274" i="6"/>
  <c r="N1274" i="6"/>
  <c r="O1274" i="6"/>
  <c r="H916" i="6"/>
  <c r="O916" i="6"/>
  <c r="M916" i="6"/>
  <c r="N916" i="6"/>
  <c r="L916" i="6"/>
  <c r="H723" i="6"/>
  <c r="O723" i="6"/>
  <c r="N723" i="6"/>
  <c r="M723" i="6"/>
  <c r="L723" i="6"/>
  <c r="H600" i="6"/>
  <c r="O600" i="6"/>
  <c r="L600" i="6"/>
  <c r="N600" i="6"/>
  <c r="M600" i="6"/>
  <c r="L317" i="6"/>
  <c r="N317" i="6"/>
  <c r="M317" i="6"/>
  <c r="O317" i="6"/>
  <c r="H317" i="6"/>
  <c r="M100" i="6"/>
  <c r="N100" i="6"/>
  <c r="O100" i="6"/>
  <c r="L100" i="6"/>
  <c r="H100" i="6"/>
  <c r="H822" i="6"/>
  <c r="O822" i="6"/>
  <c r="N822" i="6"/>
  <c r="M822" i="6"/>
  <c r="L822" i="6"/>
  <c r="H1400" i="6"/>
  <c r="O1400" i="6"/>
  <c r="N1400" i="6"/>
  <c r="M1400" i="6"/>
  <c r="L1400" i="6"/>
  <c r="H1398" i="6"/>
  <c r="M1398" i="6"/>
  <c r="N1398" i="6"/>
  <c r="O1398" i="6"/>
  <c r="H1043" i="6"/>
  <c r="O1043" i="6"/>
  <c r="N1043" i="6"/>
  <c r="L1043" i="6"/>
  <c r="M1043" i="6"/>
  <c r="H1283" i="6"/>
  <c r="L1283" i="6"/>
  <c r="M1283" i="6"/>
  <c r="N1283" i="6"/>
  <c r="O1283" i="6"/>
  <c r="H1667" i="6"/>
  <c r="N1667" i="6"/>
  <c r="M1667" i="6"/>
  <c r="L1667" i="6"/>
  <c r="O1667" i="6"/>
  <c r="M1000" i="6"/>
  <c r="N1000" i="6"/>
  <c r="L1000" i="6"/>
  <c r="H1000" i="6"/>
  <c r="O1000" i="6"/>
  <c r="H39" i="6"/>
  <c r="N39" i="6"/>
  <c r="L39" i="6"/>
  <c r="M39" i="6"/>
  <c r="O39" i="6"/>
  <c r="L1398" i="6"/>
  <c r="I1398" i="6"/>
  <c r="H1622" i="6"/>
  <c r="M1622" i="6"/>
  <c r="L1622" i="6"/>
  <c r="N1622" i="6"/>
  <c r="O1622" i="6"/>
  <c r="H1606" i="6"/>
  <c r="O1606" i="6"/>
  <c r="M1606" i="6"/>
  <c r="L1606" i="6"/>
  <c r="N1606" i="6"/>
  <c r="H1370" i="6"/>
  <c r="O1370" i="6"/>
  <c r="L1370" i="6"/>
  <c r="N1370" i="6"/>
  <c r="M1370" i="6"/>
  <c r="H155" i="6"/>
  <c r="O155" i="6"/>
  <c r="M155" i="6"/>
  <c r="N155" i="6"/>
  <c r="L155" i="6"/>
  <c r="H1456" i="6"/>
  <c r="O1456" i="6"/>
  <c r="N1456" i="6"/>
  <c r="L1456" i="6"/>
  <c r="M1456" i="6"/>
  <c r="H784" i="6"/>
  <c r="O784" i="6"/>
  <c r="N784" i="6"/>
  <c r="M784" i="6"/>
  <c r="L784" i="6"/>
  <c r="H1664" i="6"/>
  <c r="O1664" i="6"/>
  <c r="M1664" i="6"/>
  <c r="N1664" i="6"/>
  <c r="L1664" i="6"/>
  <c r="N611" i="6"/>
  <c r="M611" i="6"/>
  <c r="L611" i="6"/>
  <c r="H611" i="6"/>
  <c r="O611" i="6"/>
  <c r="H112" i="6"/>
  <c r="O112" i="6"/>
  <c r="M112" i="6"/>
  <c r="N112" i="6"/>
  <c r="L112" i="6"/>
  <c r="M1602" i="6"/>
  <c r="L1602" i="6"/>
  <c r="N1602" i="6"/>
  <c r="H1602" i="6"/>
  <c r="O1602" i="6"/>
  <c r="H1211" i="6"/>
  <c r="O1211" i="6"/>
  <c r="M1211" i="6"/>
  <c r="L1211" i="6"/>
  <c r="N1211" i="6"/>
  <c r="H221" i="6"/>
  <c r="O221" i="6"/>
  <c r="L221" i="6"/>
  <c r="M221" i="6"/>
  <c r="N221" i="6"/>
  <c r="H1336" i="6"/>
  <c r="O1336" i="6"/>
  <c r="N1336" i="6"/>
  <c r="M1336" i="6"/>
  <c r="L1336" i="6"/>
  <c r="H1044" i="6"/>
  <c r="O1044" i="6"/>
  <c r="N1044" i="6"/>
  <c r="M1044" i="6"/>
  <c r="L1044" i="6"/>
  <c r="H53" i="6"/>
  <c r="O53" i="6"/>
  <c r="M53" i="6"/>
  <c r="N53" i="6"/>
  <c r="L53" i="6"/>
  <c r="H1280" i="6"/>
  <c r="O1280" i="6"/>
  <c r="L1280" i="6"/>
  <c r="M1280" i="6"/>
  <c r="N1280" i="6"/>
  <c r="H712" i="6"/>
  <c r="O712" i="6"/>
  <c r="N712" i="6"/>
  <c r="L712" i="6"/>
  <c r="M712" i="6"/>
  <c r="N149" i="6"/>
  <c r="L149" i="6"/>
  <c r="M149" i="6"/>
  <c r="H149" i="6"/>
  <c r="O149" i="6"/>
  <c r="H667" i="6"/>
  <c r="O667" i="6"/>
  <c r="N667" i="6"/>
  <c r="M667" i="6"/>
  <c r="L667" i="6"/>
  <c r="L1450" i="6"/>
  <c r="N1450" i="6"/>
  <c r="M1450" i="6"/>
  <c r="O1450" i="6"/>
  <c r="H1450" i="6"/>
  <c r="H297" i="6"/>
  <c r="O297" i="6"/>
  <c r="L297" i="6"/>
  <c r="M297" i="6"/>
  <c r="N297" i="6"/>
  <c r="M1618" i="6"/>
  <c r="N1618" i="6"/>
  <c r="L1618" i="6"/>
  <c r="H1618" i="6"/>
  <c r="O1618" i="6"/>
  <c r="H1513" i="6"/>
  <c r="O1513" i="6"/>
  <c r="N1513" i="6"/>
  <c r="M1513" i="6"/>
  <c r="L1513" i="6"/>
  <c r="H1675" i="6"/>
  <c r="N1675" i="6"/>
  <c r="M1675" i="6"/>
  <c r="L1675" i="6"/>
  <c r="O1675" i="6"/>
  <c r="H1446" i="6"/>
  <c r="L1446" i="6"/>
  <c r="O1446" i="6"/>
  <c r="N1446" i="6"/>
  <c r="M1446" i="6"/>
  <c r="H333" i="6"/>
  <c r="O333" i="6"/>
  <c r="N333" i="6"/>
  <c r="L333" i="6"/>
  <c r="M333" i="6"/>
  <c r="H1605" i="6"/>
  <c r="O1605" i="6"/>
  <c r="N1605" i="6"/>
  <c r="M1605" i="6"/>
  <c r="L1605" i="6"/>
  <c r="M1620" i="6"/>
  <c r="L1620" i="6"/>
  <c r="N1620" i="6"/>
  <c r="H1620" i="6"/>
  <c r="O1620" i="6"/>
  <c r="H1220" i="6"/>
  <c r="L1220" i="6"/>
  <c r="O1220" i="6"/>
  <c r="M1220" i="6"/>
  <c r="N1220" i="6"/>
  <c r="N274" i="6"/>
  <c r="M274" i="6"/>
  <c r="L274" i="6"/>
  <c r="O274" i="6"/>
  <c r="H274" i="6"/>
  <c r="H335" i="6"/>
  <c r="L335" i="6"/>
  <c r="N335" i="6"/>
  <c r="M335" i="6"/>
  <c r="O335" i="6"/>
  <c r="H952" i="6"/>
  <c r="O952" i="6"/>
  <c r="N952" i="6"/>
  <c r="M952" i="6"/>
  <c r="L952" i="6"/>
  <c r="N99" i="6"/>
  <c r="L99" i="6"/>
  <c r="M99" i="6"/>
  <c r="H99" i="6"/>
  <c r="O99" i="6"/>
  <c r="H766" i="6"/>
  <c r="O766" i="6"/>
  <c r="L766" i="6"/>
  <c r="M766" i="6"/>
  <c r="N766" i="6"/>
  <c r="M203" i="6"/>
  <c r="L203" i="6"/>
  <c r="N203" i="6"/>
  <c r="H203" i="6"/>
  <c r="O203" i="6"/>
  <c r="H1112" i="6"/>
  <c r="O1112" i="6"/>
  <c r="M1112" i="6"/>
  <c r="L1112" i="6"/>
  <c r="N1112" i="6"/>
  <c r="H1008" i="6"/>
  <c r="O1008" i="6"/>
  <c r="M1008" i="6"/>
  <c r="N1008" i="6"/>
  <c r="L1008" i="6"/>
  <c r="H440" i="6"/>
  <c r="O440" i="6"/>
  <c r="N440" i="6"/>
  <c r="L440" i="6"/>
  <c r="M440" i="6"/>
  <c r="H1670" i="6"/>
  <c r="O1670" i="6"/>
  <c r="M1670" i="6"/>
  <c r="L1670" i="6"/>
  <c r="N1670" i="6"/>
  <c r="H704" i="6"/>
  <c r="N704" i="6"/>
  <c r="L704" i="6"/>
  <c r="M704" i="6"/>
  <c r="O704" i="6"/>
  <c r="H771" i="6"/>
  <c r="O771" i="6"/>
  <c r="N771" i="6"/>
  <c r="L771" i="6"/>
  <c r="M771" i="6"/>
  <c r="H1384" i="6"/>
  <c r="O1384" i="6"/>
  <c r="M1384" i="6"/>
  <c r="N1384" i="6"/>
  <c r="L1384" i="6"/>
  <c r="H1596" i="6"/>
  <c r="N1596" i="6"/>
  <c r="M1596" i="6"/>
  <c r="L1596" i="6"/>
  <c r="O1596" i="6"/>
  <c r="N147" i="6"/>
  <c r="L147" i="6"/>
  <c r="M147" i="6"/>
  <c r="H147" i="6"/>
  <c r="O147" i="6"/>
  <c r="H272" i="6"/>
  <c r="N272" i="6"/>
  <c r="O272" i="6"/>
  <c r="M272" i="6"/>
  <c r="L272" i="6"/>
  <c r="H216" i="6"/>
  <c r="O216" i="6"/>
  <c r="L216" i="6"/>
  <c r="M216" i="6"/>
  <c r="N216" i="6"/>
  <c r="H484" i="6"/>
  <c r="O484" i="6"/>
  <c r="N484" i="6"/>
  <c r="M484" i="6"/>
  <c r="L484" i="6"/>
  <c r="L1330" i="6"/>
  <c r="N1330" i="6"/>
  <c r="M1330" i="6"/>
  <c r="H1330" i="6"/>
  <c r="O1330" i="6"/>
  <c r="L1275" i="6"/>
  <c r="M1275" i="6"/>
  <c r="N1275" i="6"/>
  <c r="H1275" i="6"/>
  <c r="O1275" i="6"/>
  <c r="H276" i="6"/>
  <c r="O276" i="6"/>
  <c r="L276" i="6"/>
  <c r="M276" i="6"/>
  <c r="N276" i="6"/>
  <c r="H1288" i="6"/>
  <c r="M1288" i="6"/>
  <c r="N1288" i="6"/>
  <c r="O1288" i="6"/>
  <c r="L1288" i="6"/>
  <c r="H770" i="6"/>
  <c r="O770" i="6"/>
  <c r="M770" i="6"/>
  <c r="L770" i="6"/>
  <c r="N770" i="6"/>
  <c r="N1434" i="6"/>
  <c r="M1434" i="6"/>
  <c r="L1434" i="6"/>
  <c r="H1434" i="6"/>
  <c r="O1434" i="6"/>
  <c r="H1060" i="6"/>
  <c r="L1060" i="6"/>
  <c r="O1060" i="6"/>
  <c r="N1060" i="6"/>
  <c r="M1060" i="6"/>
  <c r="H1594" i="6"/>
  <c r="O1594" i="6"/>
  <c r="N1594" i="6"/>
  <c r="L1594" i="6"/>
  <c r="M1594" i="6"/>
  <c r="H34" i="6"/>
  <c r="O34" i="6"/>
  <c r="N34" i="6"/>
  <c r="L34" i="6"/>
  <c r="M34" i="6"/>
  <c r="N330" i="6"/>
  <c r="L330" i="6"/>
  <c r="M330" i="6"/>
  <c r="H330" i="6"/>
  <c r="O330" i="6"/>
  <c r="H779" i="6"/>
  <c r="O779" i="6"/>
  <c r="M779" i="6"/>
  <c r="N779" i="6"/>
  <c r="L779" i="6"/>
  <c r="H550" i="6"/>
  <c r="O550" i="6"/>
  <c r="M550" i="6"/>
  <c r="L550" i="6"/>
  <c r="N550" i="6"/>
  <c r="H1109" i="6"/>
  <c r="O1109" i="6"/>
  <c r="L1109" i="6"/>
  <c r="N1109" i="6"/>
  <c r="M1109" i="6"/>
  <c r="L1581" i="6"/>
  <c r="O1581" i="6"/>
  <c r="N1581" i="6"/>
  <c r="M1581" i="6"/>
  <c r="H1581" i="6"/>
  <c r="M1604" i="6"/>
  <c r="N1604" i="6"/>
  <c r="L1604" i="6"/>
  <c r="H1604" i="6"/>
  <c r="O1604" i="6"/>
  <c r="N98" i="6"/>
  <c r="M98" i="6"/>
  <c r="L98" i="6"/>
  <c r="H98" i="6"/>
  <c r="O98" i="6"/>
  <c r="H1379" i="6"/>
  <c r="O1379" i="6"/>
  <c r="N1379" i="6"/>
  <c r="L1379" i="6"/>
  <c r="M1379" i="6"/>
  <c r="H1268" i="6"/>
  <c r="O1268" i="6"/>
  <c r="L1268" i="6"/>
  <c r="M1268" i="6"/>
  <c r="N1268" i="6"/>
  <c r="M1148" i="6"/>
  <c r="N1148" i="6"/>
  <c r="L1148" i="6"/>
  <c r="O1148" i="6"/>
  <c r="H1148" i="6"/>
  <c r="H778" i="6"/>
  <c r="O778" i="6"/>
  <c r="M778" i="6"/>
  <c r="N778" i="6"/>
  <c r="L778" i="6"/>
  <c r="O1197" i="6"/>
  <c r="H1197" i="6"/>
  <c r="M1197" i="6"/>
  <c r="N1197" i="6"/>
  <c r="L1197" i="6"/>
  <c r="L866" i="6"/>
  <c r="M866" i="6"/>
  <c r="N866" i="6"/>
  <c r="H866" i="6"/>
  <c r="O866" i="6"/>
  <c r="N983" i="6"/>
  <c r="M983" i="6"/>
  <c r="L983" i="6"/>
  <c r="H983" i="6"/>
  <c r="O983" i="6"/>
  <c r="H106" i="6"/>
  <c r="N106" i="6"/>
  <c r="L106" i="6"/>
  <c r="M106" i="6"/>
  <c r="O106" i="6"/>
  <c r="H187" i="6"/>
  <c r="M187" i="6"/>
  <c r="L187" i="6"/>
  <c r="N187" i="6"/>
  <c r="O187" i="6"/>
  <c r="H1265" i="6"/>
  <c r="O1265" i="6"/>
  <c r="M1265" i="6"/>
  <c r="L1265" i="6"/>
  <c r="N1265" i="6"/>
  <c r="H414" i="6"/>
  <c r="O414" i="6"/>
  <c r="M414" i="6"/>
  <c r="N414" i="6"/>
  <c r="L414" i="6"/>
  <c r="H1393" i="6"/>
  <c r="M1393" i="6"/>
  <c r="N1393" i="6"/>
  <c r="L1393" i="6"/>
  <c r="O1393" i="6"/>
  <c r="H505" i="6"/>
  <c r="N505" i="6"/>
  <c r="L505" i="6"/>
  <c r="M505" i="6"/>
  <c r="O505" i="6"/>
  <c r="O77" i="6"/>
  <c r="H77" i="6"/>
  <c r="N77" i="6"/>
  <c r="M77" i="6"/>
  <c r="L77" i="6"/>
  <c r="H549" i="6"/>
  <c r="N549" i="6"/>
  <c r="M549" i="6"/>
  <c r="L549" i="6"/>
  <c r="O549" i="6"/>
  <c r="H1679" i="6"/>
  <c r="L1679" i="6"/>
  <c r="N1679" i="6"/>
  <c r="M1679" i="6"/>
  <c r="O1679" i="6"/>
  <c r="H950" i="6"/>
  <c r="O950" i="6"/>
  <c r="L950" i="6"/>
  <c r="N950" i="6"/>
  <c r="M950" i="6"/>
  <c r="M995" i="6"/>
  <c r="L995" i="6"/>
  <c r="N995" i="6"/>
  <c r="H995" i="6"/>
  <c r="O995" i="6"/>
  <c r="L555" i="6"/>
  <c r="N555" i="6"/>
  <c r="M555" i="6"/>
  <c r="H555" i="6"/>
  <c r="O555" i="6"/>
  <c r="H596" i="6"/>
  <c r="O596" i="6"/>
  <c r="L596" i="6"/>
  <c r="N596" i="6"/>
  <c r="M596" i="6"/>
  <c r="H101" i="6"/>
  <c r="O101" i="6"/>
  <c r="L101" i="6"/>
  <c r="N101" i="6"/>
  <c r="M101" i="6"/>
  <c r="H768" i="6"/>
  <c r="O768" i="6"/>
  <c r="N768" i="6"/>
  <c r="M768" i="6"/>
  <c r="L768" i="6"/>
  <c r="N429" i="6"/>
  <c r="O429" i="6"/>
  <c r="L429" i="6"/>
  <c r="M429" i="6"/>
  <c r="H429" i="6"/>
  <c r="H211" i="6"/>
  <c r="O211" i="6"/>
  <c r="M211" i="6"/>
  <c r="N211" i="6"/>
  <c r="L211" i="6"/>
  <c r="H669" i="6"/>
  <c r="O669" i="6"/>
  <c r="N669" i="6"/>
  <c r="M669" i="6"/>
  <c r="L669" i="6"/>
  <c r="N224" i="6"/>
  <c r="M224" i="6"/>
  <c r="L224" i="6"/>
  <c r="H224" i="6"/>
  <c r="O224" i="6"/>
  <c r="H164" i="6"/>
  <c r="O164" i="6"/>
  <c r="M164" i="6"/>
  <c r="N164" i="6"/>
  <c r="L164" i="6"/>
  <c r="N764" i="6"/>
  <c r="M764" i="6"/>
  <c r="L764" i="6"/>
  <c r="H764" i="6"/>
  <c r="O764" i="6"/>
  <c r="L884" i="6"/>
  <c r="M884" i="6"/>
  <c r="N884" i="6"/>
  <c r="H884" i="6"/>
  <c r="O884" i="6"/>
  <c r="O21" i="6"/>
  <c r="H21" i="6"/>
  <c r="N21" i="6"/>
  <c r="L21" i="6"/>
  <c r="M21" i="6"/>
  <c r="H1326" i="6"/>
  <c r="O1326" i="6"/>
  <c r="M1326" i="6"/>
  <c r="L1326" i="6"/>
  <c r="N1326" i="6"/>
  <c r="H442" i="6"/>
  <c r="O442" i="6"/>
  <c r="N442" i="6"/>
  <c r="M442" i="6"/>
  <c r="L442" i="6"/>
  <c r="H1388" i="6"/>
  <c r="O1388" i="6"/>
  <c r="N1388" i="6"/>
  <c r="M1388" i="6"/>
  <c r="L1388" i="6"/>
  <c r="H561" i="6"/>
  <c r="M561" i="6"/>
  <c r="N561" i="6"/>
  <c r="O561" i="6"/>
  <c r="L561" i="6"/>
  <c r="H896" i="6"/>
  <c r="L896" i="6"/>
  <c r="O896" i="6"/>
  <c r="N896" i="6"/>
  <c r="M896" i="6"/>
  <c r="H483" i="6"/>
  <c r="O483" i="6"/>
  <c r="M483" i="6"/>
  <c r="N483" i="6"/>
  <c r="L483" i="6"/>
  <c r="H996" i="6"/>
  <c r="M996" i="6"/>
  <c r="N996" i="6"/>
  <c r="O996" i="6"/>
  <c r="L996" i="6"/>
  <c r="H489" i="6"/>
  <c r="O489" i="6"/>
  <c r="N489" i="6"/>
  <c r="L489" i="6"/>
  <c r="M489" i="6"/>
  <c r="H434" i="6"/>
  <c r="O434" i="6"/>
  <c r="L434" i="6"/>
  <c r="N434" i="6"/>
  <c r="M434" i="6"/>
  <c r="H1500" i="6"/>
  <c r="O1500" i="6"/>
  <c r="L1500" i="6"/>
  <c r="N1500" i="6"/>
  <c r="M1500" i="6"/>
  <c r="H756" i="6"/>
  <c r="O756" i="6"/>
  <c r="M756" i="6"/>
  <c r="N756" i="6"/>
  <c r="L756" i="6"/>
  <c r="L474" i="6"/>
  <c r="I474" i="6"/>
  <c r="H534" i="6"/>
  <c r="O534" i="6"/>
  <c r="L534" i="6"/>
  <c r="N534" i="6"/>
  <c r="M534" i="6"/>
  <c r="H1068" i="6"/>
  <c r="O1068" i="6"/>
  <c r="L1068" i="6"/>
  <c r="N1068" i="6"/>
  <c r="M1068" i="6"/>
  <c r="H87" i="6"/>
  <c r="O87" i="6"/>
  <c r="L87" i="6"/>
  <c r="M87" i="6"/>
  <c r="N87" i="6"/>
  <c r="H833" i="6"/>
  <c r="O833" i="6"/>
  <c r="N833" i="6"/>
  <c r="L833" i="6"/>
  <c r="M833" i="6"/>
  <c r="H697" i="6"/>
  <c r="O697" i="6"/>
  <c r="L697" i="6"/>
  <c r="N697" i="6"/>
  <c r="M697" i="6"/>
  <c r="M363" i="6"/>
  <c r="L363" i="6"/>
  <c r="N363" i="6"/>
  <c r="O363" i="6"/>
  <c r="H363" i="6"/>
  <c r="H624" i="6"/>
  <c r="O624" i="6"/>
  <c r="N624" i="6"/>
  <c r="L624" i="6"/>
  <c r="M624" i="6"/>
  <c r="H1657" i="6"/>
  <c r="O1657" i="6"/>
  <c r="M1657" i="6"/>
  <c r="L1657" i="6"/>
  <c r="N1657" i="6"/>
  <c r="H529" i="6"/>
  <c r="O529" i="6"/>
  <c r="N529" i="6"/>
  <c r="M529" i="6"/>
  <c r="L529" i="6"/>
  <c r="H412" i="6"/>
  <c r="O412" i="6"/>
  <c r="M412" i="6"/>
  <c r="L412" i="6"/>
  <c r="N412" i="6"/>
  <c r="H1353" i="6"/>
  <c r="O1353" i="6"/>
  <c r="M1353" i="6"/>
  <c r="N1353" i="6"/>
  <c r="L1353" i="6"/>
  <c r="H701" i="6"/>
  <c r="N701" i="6"/>
  <c r="M701" i="6"/>
  <c r="L701" i="6"/>
  <c r="O701" i="6"/>
  <c r="M759" i="6"/>
  <c r="N759" i="6"/>
  <c r="L759" i="6"/>
  <c r="H759" i="6"/>
  <c r="O759" i="6"/>
  <c r="O1071" i="6"/>
  <c r="H1071" i="6"/>
  <c r="L1071" i="6"/>
  <c r="N1071" i="6"/>
  <c r="M1071" i="6"/>
  <c r="H644" i="6"/>
  <c r="O644" i="6"/>
  <c r="N644" i="6"/>
  <c r="M644" i="6"/>
  <c r="L644" i="6"/>
  <c r="H1476" i="6"/>
  <c r="O1476" i="6"/>
  <c r="M1476" i="6"/>
  <c r="L1476" i="6"/>
  <c r="N1476" i="6"/>
  <c r="H1193" i="6"/>
  <c r="O1193" i="6"/>
  <c r="N1193" i="6"/>
  <c r="M1193" i="6"/>
  <c r="L1193" i="6"/>
  <c r="H532" i="6"/>
  <c r="O532" i="6"/>
  <c r="N532" i="6"/>
  <c r="L532" i="6"/>
  <c r="M532" i="6"/>
  <c r="H1420" i="6"/>
  <c r="M1420" i="6"/>
  <c r="N1420" i="6"/>
  <c r="L1420" i="6"/>
  <c r="O1420" i="6"/>
  <c r="H1137" i="6"/>
  <c r="N1137" i="6"/>
  <c r="L1137" i="6"/>
  <c r="M1137" i="6"/>
  <c r="O1137" i="6"/>
  <c r="L769" i="6"/>
  <c r="N769" i="6"/>
  <c r="M769" i="6"/>
  <c r="H769" i="6"/>
  <c r="O769" i="6"/>
  <c r="O749" i="6"/>
  <c r="H749" i="6"/>
  <c r="L749" i="6"/>
  <c r="N749" i="6"/>
  <c r="M749" i="6"/>
  <c r="H817" i="6"/>
  <c r="O817" i="6"/>
  <c r="L817" i="6"/>
  <c r="M817" i="6"/>
  <c r="N817" i="6"/>
  <c r="N881" i="6"/>
  <c r="M881" i="6"/>
  <c r="L881" i="6"/>
  <c r="H881" i="6"/>
  <c r="O881" i="6"/>
  <c r="H1256" i="6"/>
  <c r="N1256" i="6"/>
  <c r="O1256" i="6"/>
  <c r="M1256" i="6"/>
  <c r="L1256" i="6"/>
  <c r="H798" i="6"/>
  <c r="O798" i="6"/>
  <c r="N798" i="6"/>
  <c r="L798" i="6"/>
  <c r="M798" i="6"/>
  <c r="H937" i="6"/>
  <c r="O937" i="6"/>
  <c r="N937" i="6"/>
  <c r="M937" i="6"/>
  <c r="L937" i="6"/>
  <c r="H85" i="6"/>
  <c r="O85" i="6"/>
  <c r="N85" i="6"/>
  <c r="M85" i="6"/>
  <c r="L85" i="6"/>
  <c r="O1077" i="6"/>
  <c r="H1077" i="6"/>
  <c r="N1077" i="6"/>
  <c r="M1077" i="6"/>
  <c r="L1077" i="6"/>
  <c r="H1517" i="6"/>
  <c r="O1517" i="6"/>
  <c r="L1517" i="6"/>
  <c r="N1517" i="6"/>
  <c r="M1517" i="6"/>
  <c r="H400" i="6"/>
  <c r="O400" i="6"/>
  <c r="M400" i="6"/>
  <c r="L400" i="6"/>
  <c r="N400" i="6"/>
  <c r="H1468" i="6"/>
  <c r="O1468" i="6"/>
  <c r="N1468" i="6"/>
  <c r="L1468" i="6"/>
  <c r="M1468" i="6"/>
  <c r="H576" i="6"/>
  <c r="O576" i="6"/>
  <c r="N576" i="6"/>
  <c r="M576" i="6"/>
  <c r="L576" i="6"/>
  <c r="O735" i="6"/>
  <c r="H735" i="6"/>
  <c r="N735" i="6"/>
  <c r="L735" i="6"/>
  <c r="M735" i="6"/>
  <c r="N1174" i="6"/>
  <c r="M1174" i="6"/>
  <c r="L1174" i="6"/>
  <c r="O1174" i="6"/>
  <c r="H1174" i="6"/>
  <c r="H607" i="6"/>
  <c r="N607" i="6"/>
  <c r="L607" i="6"/>
  <c r="M607" i="6"/>
  <c r="O607" i="6"/>
  <c r="H1447" i="6"/>
  <c r="L1447" i="6"/>
  <c r="N1447" i="6"/>
  <c r="M1447" i="6"/>
  <c r="O1447" i="6"/>
  <c r="H1502" i="6"/>
  <c r="O1502" i="6"/>
  <c r="N1502" i="6"/>
  <c r="M1502" i="6"/>
  <c r="L1502" i="6"/>
  <c r="H951" i="6"/>
  <c r="O951" i="6"/>
  <c r="N951" i="6"/>
  <c r="L951" i="6"/>
  <c r="M951" i="6"/>
  <c r="N159" i="6"/>
  <c r="M159" i="6"/>
  <c r="L159" i="6"/>
  <c r="H159" i="6"/>
  <c r="O159" i="6"/>
  <c r="M1158" i="6"/>
  <c r="N1158" i="6"/>
  <c r="L1158" i="6"/>
  <c r="H1158" i="6"/>
  <c r="O1158" i="6"/>
  <c r="H1661" i="6"/>
  <c r="O1661" i="6"/>
  <c r="N1661" i="6"/>
  <c r="M1661" i="6"/>
  <c r="L1661" i="6"/>
  <c r="H256" i="6"/>
  <c r="O256" i="6"/>
  <c r="N256" i="6"/>
  <c r="M256" i="6"/>
  <c r="L256" i="6"/>
  <c r="H88" i="6"/>
  <c r="O88" i="6"/>
  <c r="M88" i="6"/>
  <c r="N88" i="6"/>
  <c r="L88" i="6"/>
  <c r="N819" i="6"/>
  <c r="M819" i="6"/>
  <c r="L819" i="6"/>
  <c r="H819" i="6"/>
  <c r="O819" i="6"/>
  <c r="H892" i="6"/>
  <c r="M892" i="6"/>
  <c r="L892" i="6"/>
  <c r="N892" i="6"/>
  <c r="O892" i="6"/>
  <c r="H594" i="6"/>
  <c r="O594" i="6"/>
  <c r="M594" i="6"/>
  <c r="N594" i="6"/>
  <c r="L594" i="6"/>
  <c r="H73" i="6"/>
  <c r="O73" i="6"/>
  <c r="N73" i="6"/>
  <c r="M73" i="6"/>
  <c r="L73" i="6"/>
  <c r="H1277" i="6"/>
  <c r="N1277" i="6"/>
  <c r="M1277" i="6"/>
  <c r="L1277" i="6"/>
  <c r="O1277" i="6"/>
  <c r="H664" i="6"/>
  <c r="O664" i="6"/>
  <c r="N664" i="6"/>
  <c r="M664" i="6"/>
  <c r="L664" i="6"/>
  <c r="H1208" i="6"/>
  <c r="O1208" i="6"/>
  <c r="L1208" i="6"/>
  <c r="N1208" i="6"/>
  <c r="M1208" i="6"/>
  <c r="H430" i="6"/>
  <c r="O430" i="6"/>
  <c r="N430" i="6"/>
  <c r="M430" i="6"/>
  <c r="L430" i="6"/>
  <c r="H1403" i="6"/>
  <c r="O1403" i="6"/>
  <c r="N1403" i="6"/>
  <c r="L1403" i="6"/>
  <c r="M1403" i="6"/>
  <c r="H709" i="6"/>
  <c r="O709" i="6"/>
  <c r="N709" i="6"/>
  <c r="M709" i="6"/>
  <c r="L709" i="6"/>
  <c r="H1672" i="6"/>
  <c r="O1672" i="6"/>
  <c r="M1672" i="6"/>
  <c r="N1672" i="6"/>
  <c r="L1672" i="6"/>
  <c r="H446" i="6"/>
  <c r="O446" i="6"/>
  <c r="N446" i="6"/>
  <c r="M446" i="6"/>
  <c r="L446" i="6"/>
  <c r="O1005" i="6"/>
  <c r="M1005" i="6"/>
  <c r="N1005" i="6"/>
  <c r="H1005" i="6"/>
  <c r="L1005" i="6"/>
  <c r="H605" i="6"/>
  <c r="N605" i="6"/>
  <c r="M605" i="6"/>
  <c r="L605" i="6"/>
  <c r="O605" i="6"/>
  <c r="M485" i="6"/>
  <c r="L485" i="6"/>
  <c r="N485" i="6"/>
  <c r="O485" i="6"/>
  <c r="H485" i="6"/>
  <c r="H870" i="6"/>
  <c r="N870" i="6"/>
  <c r="M870" i="6"/>
  <c r="O870" i="6"/>
  <c r="H1371" i="6"/>
  <c r="O1371" i="6"/>
  <c r="L1371" i="6"/>
  <c r="N1371" i="6"/>
  <c r="M1371" i="6"/>
  <c r="H1063" i="6"/>
  <c r="M1063" i="6"/>
  <c r="N1063" i="6"/>
  <c r="O1063" i="6"/>
  <c r="H832" i="6"/>
  <c r="O832" i="6"/>
  <c r="M832" i="6"/>
  <c r="N832" i="6"/>
  <c r="L832" i="6"/>
  <c r="H990" i="6"/>
  <c r="O990" i="6"/>
  <c r="M990" i="6"/>
  <c r="N990" i="6"/>
  <c r="L990" i="6"/>
  <c r="H384" i="6"/>
  <c r="O384" i="6"/>
  <c r="N384" i="6"/>
  <c r="M384" i="6"/>
  <c r="L384" i="6"/>
  <c r="N1601" i="6"/>
  <c r="L1601" i="6"/>
  <c r="M1601" i="6"/>
  <c r="H1601" i="6"/>
  <c r="O1601" i="6"/>
  <c r="H873" i="6"/>
  <c r="O873" i="6"/>
  <c r="L873" i="6"/>
  <c r="N873" i="6"/>
  <c r="M873" i="6"/>
  <c r="H136" i="6"/>
  <c r="O136" i="6"/>
  <c r="L136" i="6"/>
  <c r="N136" i="6"/>
  <c r="M136" i="6"/>
  <c r="H474" i="6"/>
  <c r="N474" i="6"/>
  <c r="M474" i="6"/>
  <c r="O474" i="6"/>
  <c r="H1011" i="6"/>
  <c r="O1011" i="6"/>
  <c r="M1011" i="6"/>
  <c r="N1011" i="6"/>
  <c r="L1011" i="6"/>
  <c r="M1202" i="6"/>
  <c r="N1202" i="6"/>
  <c r="L1202" i="6"/>
  <c r="H1202" i="6"/>
  <c r="O1202" i="6"/>
  <c r="H1090" i="6"/>
  <c r="O1090" i="6"/>
  <c r="N1090" i="6"/>
  <c r="L1090" i="6"/>
  <c r="M1090" i="6"/>
  <c r="H1313" i="6"/>
  <c r="O1313" i="6"/>
  <c r="L1313" i="6"/>
  <c r="N1313" i="6"/>
  <c r="M1313" i="6"/>
  <c r="L1259" i="6"/>
  <c r="I1259" i="6"/>
  <c r="H1308" i="6"/>
  <c r="O1308" i="6"/>
  <c r="L1308" i="6"/>
  <c r="N1308" i="6"/>
  <c r="M1308" i="6"/>
  <c r="H857" i="6"/>
  <c r="O857" i="6"/>
  <c r="M857" i="6"/>
  <c r="L857" i="6"/>
  <c r="N857" i="6"/>
  <c r="H97" i="6"/>
  <c r="O97" i="6"/>
  <c r="L97" i="6"/>
  <c r="M97" i="6"/>
  <c r="N97" i="6"/>
  <c r="M357" i="6"/>
  <c r="N357" i="6"/>
  <c r="L357" i="6"/>
  <c r="O357" i="6"/>
  <c r="H357" i="6"/>
  <c r="M825" i="6"/>
  <c r="L825" i="6"/>
  <c r="O825" i="6"/>
  <c r="N825" i="6"/>
  <c r="H825" i="6"/>
  <c r="H33" i="6"/>
  <c r="O33" i="6"/>
  <c r="N33" i="6"/>
  <c r="M33" i="6"/>
  <c r="L33" i="6"/>
  <c r="H253" i="6"/>
  <c r="O253" i="6"/>
  <c r="L253" i="6"/>
  <c r="N253" i="6"/>
  <c r="M253" i="6"/>
  <c r="H240" i="6"/>
  <c r="O240" i="6"/>
  <c r="L240" i="6"/>
  <c r="N240" i="6"/>
  <c r="M240" i="6"/>
  <c r="H2" i="6"/>
  <c r="O2" i="6"/>
  <c r="N2" i="6"/>
  <c r="M2" i="6"/>
  <c r="L2" i="6"/>
  <c r="H1470" i="6"/>
  <c r="O1470" i="6"/>
  <c r="L1470" i="6"/>
  <c r="N1470" i="6"/>
  <c r="M1470" i="6"/>
  <c r="O7" i="6"/>
  <c r="H7" i="6"/>
  <c r="L7" i="6"/>
  <c r="M7" i="6"/>
  <c r="N7" i="6"/>
  <c r="H808" i="6"/>
  <c r="O808" i="6"/>
  <c r="L808" i="6"/>
  <c r="M808" i="6"/>
  <c r="N808" i="6"/>
  <c r="H911" i="6"/>
  <c r="O911" i="6"/>
  <c r="N911" i="6"/>
  <c r="L911" i="6"/>
  <c r="M911" i="6"/>
  <c r="H518" i="6"/>
  <c r="O518" i="6"/>
  <c r="M518" i="6"/>
  <c r="L518" i="6"/>
  <c r="N518" i="6"/>
  <c r="H449" i="6"/>
  <c r="O449" i="6"/>
  <c r="N449" i="6"/>
  <c r="M449" i="6"/>
  <c r="L449" i="6"/>
  <c r="H852" i="6"/>
  <c r="O852" i="6"/>
  <c r="L852" i="6"/>
  <c r="N852" i="6"/>
  <c r="M852" i="6"/>
  <c r="H1648" i="6"/>
  <c r="O1648" i="6"/>
  <c r="N1648" i="6"/>
  <c r="M1648" i="6"/>
  <c r="L1648" i="6"/>
  <c r="H695" i="6"/>
  <c r="O695" i="6"/>
  <c r="M695" i="6"/>
  <c r="L695" i="6"/>
  <c r="N695" i="6"/>
  <c r="N43" i="6"/>
  <c r="M43" i="6"/>
  <c r="H43" i="6"/>
  <c r="O43" i="6"/>
  <c r="L43" i="6"/>
  <c r="H38" i="6"/>
  <c r="O38" i="6"/>
  <c r="M38" i="6"/>
  <c r="L38" i="6"/>
  <c r="N38" i="6"/>
  <c r="H1114" i="6"/>
  <c r="O1114" i="6"/>
  <c r="L1114" i="6"/>
  <c r="N1114" i="6"/>
  <c r="M1114" i="6"/>
  <c r="H882" i="6"/>
  <c r="O882" i="6"/>
  <c r="M882" i="6"/>
  <c r="N882" i="6"/>
  <c r="L882" i="6"/>
  <c r="M445" i="6"/>
  <c r="L445" i="6"/>
  <c r="N445" i="6"/>
  <c r="H445" i="6"/>
  <c r="O445" i="6"/>
  <c r="H219" i="6"/>
  <c r="O219" i="6"/>
  <c r="L219" i="6"/>
  <c r="N219" i="6"/>
  <c r="M219" i="6"/>
  <c r="H264" i="6"/>
  <c r="O264" i="6"/>
  <c r="L264" i="6"/>
  <c r="N264" i="6"/>
  <c r="M264" i="6"/>
  <c r="M336" i="6"/>
  <c r="L336" i="6"/>
  <c r="N336" i="6"/>
  <c r="O336" i="6"/>
  <c r="H336" i="6"/>
  <c r="N935" i="6"/>
  <c r="L935" i="6"/>
  <c r="M935" i="6"/>
  <c r="O935" i="6"/>
  <c r="H935" i="6"/>
  <c r="H1046" i="6"/>
  <c r="O1046" i="6"/>
  <c r="L1046" i="6"/>
  <c r="N1046" i="6"/>
  <c r="M1046" i="6"/>
  <c r="H1175" i="6"/>
  <c r="N1175" i="6"/>
  <c r="L1175" i="6"/>
  <c r="M1175" i="6"/>
  <c r="O1175" i="6"/>
  <c r="H592" i="6"/>
  <c r="O592" i="6"/>
  <c r="M592" i="6"/>
  <c r="L592" i="6"/>
  <c r="N592" i="6"/>
  <c r="H1162" i="6"/>
  <c r="O1162" i="6"/>
  <c r="M1162" i="6"/>
  <c r="N1162" i="6"/>
  <c r="L1162" i="6"/>
  <c r="H776" i="6"/>
  <c r="O776" i="6"/>
  <c r="N776" i="6"/>
  <c r="L776" i="6"/>
  <c r="M776" i="6"/>
  <c r="H1381" i="6"/>
  <c r="N1381" i="6"/>
  <c r="M1381" i="6"/>
  <c r="L1381" i="6"/>
  <c r="O1381" i="6"/>
  <c r="H426" i="6"/>
  <c r="L426" i="6"/>
  <c r="N426" i="6"/>
  <c r="M426" i="6"/>
  <c r="O426" i="6"/>
  <c r="H856" i="6"/>
  <c r="O856" i="6"/>
  <c r="N856" i="6"/>
  <c r="M856" i="6"/>
  <c r="L856" i="6"/>
  <c r="H968" i="6"/>
  <c r="O968" i="6"/>
  <c r="M968" i="6"/>
  <c r="N968" i="6"/>
  <c r="L968" i="6"/>
  <c r="H249" i="6"/>
  <c r="O249" i="6"/>
  <c r="N249" i="6"/>
  <c r="L249" i="6"/>
  <c r="M249" i="6"/>
  <c r="M858" i="6"/>
  <c r="N858" i="6"/>
  <c r="L858" i="6"/>
  <c r="O858" i="6"/>
  <c r="H858" i="6"/>
  <c r="N1482" i="6"/>
  <c r="M1482" i="6"/>
  <c r="L1482" i="6"/>
  <c r="O1482" i="6"/>
  <c r="H1482" i="6"/>
  <c r="H802" i="6"/>
  <c r="N802" i="6"/>
  <c r="L802" i="6"/>
  <c r="M802" i="6"/>
  <c r="O802" i="6"/>
  <c r="H815" i="6"/>
  <c r="O815" i="6"/>
  <c r="N815" i="6"/>
  <c r="L815" i="6"/>
  <c r="M815" i="6"/>
  <c r="H1498" i="6"/>
  <c r="O1498" i="6"/>
  <c r="M1498" i="6"/>
  <c r="N1498" i="6"/>
  <c r="L1498" i="6"/>
  <c r="H814" i="6"/>
  <c r="O814" i="6"/>
  <c r="N814" i="6"/>
  <c r="M814" i="6"/>
  <c r="L814" i="6"/>
  <c r="N251" i="6"/>
  <c r="M251" i="6"/>
  <c r="L251" i="6"/>
  <c r="H251" i="6"/>
  <c r="O251" i="6"/>
  <c r="H1191" i="6"/>
  <c r="O1191" i="6"/>
  <c r="M1191" i="6"/>
  <c r="N1191" i="6"/>
  <c r="L1191" i="6"/>
  <c r="H1505" i="6"/>
  <c r="O1505" i="6"/>
  <c r="N1505" i="6"/>
  <c r="M1505" i="6"/>
  <c r="L1505" i="6"/>
  <c r="H645" i="6"/>
  <c r="N645" i="6"/>
  <c r="M645" i="6"/>
  <c r="L645" i="6"/>
  <c r="O645" i="6"/>
  <c r="H703" i="6"/>
  <c r="O703" i="6"/>
  <c r="N703" i="6"/>
  <c r="M703" i="6"/>
  <c r="L703" i="6"/>
  <c r="L1272" i="6"/>
  <c r="I1272" i="6"/>
  <c r="O903" i="6"/>
  <c r="H903" i="6"/>
  <c r="N903" i="6"/>
  <c r="M903" i="6"/>
  <c r="L903" i="6"/>
  <c r="H647" i="6"/>
  <c r="N647" i="6"/>
  <c r="M647" i="6"/>
  <c r="O647" i="6"/>
  <c r="L647" i="6"/>
  <c r="O847" i="6"/>
  <c r="H847" i="6"/>
  <c r="M847" i="6"/>
  <c r="L847" i="6"/>
  <c r="N847" i="6"/>
  <c r="H706" i="6"/>
  <c r="N706" i="6"/>
  <c r="L706" i="6"/>
  <c r="M706" i="6"/>
  <c r="O706" i="6"/>
  <c r="N978" i="6"/>
  <c r="M978" i="6"/>
  <c r="L978" i="6"/>
  <c r="H978" i="6"/>
  <c r="O978" i="6"/>
  <c r="H1595" i="6"/>
  <c r="O1595" i="6"/>
  <c r="N1595" i="6"/>
  <c r="L1595" i="6"/>
  <c r="M1595" i="6"/>
  <c r="H848" i="6"/>
  <c r="O848" i="6"/>
  <c r="N848" i="6"/>
  <c r="M848" i="6"/>
  <c r="L848" i="6"/>
  <c r="H1252" i="6"/>
  <c r="O1252" i="6"/>
  <c r="L1252" i="6"/>
  <c r="N1252" i="6"/>
  <c r="M1252" i="6"/>
  <c r="H801" i="6"/>
  <c r="O801" i="6"/>
  <c r="N801" i="6"/>
  <c r="L801" i="6"/>
  <c r="M801" i="6"/>
  <c r="H809" i="6"/>
  <c r="O809" i="6"/>
  <c r="N809" i="6"/>
  <c r="L809" i="6"/>
  <c r="M809" i="6"/>
  <c r="H1414" i="6"/>
  <c r="O1414" i="6"/>
  <c r="N1414" i="6"/>
  <c r="L1414" i="6"/>
  <c r="M1414" i="6"/>
  <c r="H1425" i="6"/>
  <c r="L1425" i="6"/>
  <c r="O1425" i="6"/>
  <c r="M1425" i="6"/>
  <c r="N1425" i="6"/>
  <c r="H755" i="6"/>
  <c r="N755" i="6"/>
  <c r="M755" i="6"/>
  <c r="L755" i="6"/>
  <c r="O755" i="6"/>
  <c r="H1592" i="6"/>
  <c r="O1592" i="6"/>
  <c r="M1592" i="6"/>
  <c r="N1592" i="6"/>
  <c r="L1592" i="6"/>
  <c r="H415" i="6"/>
  <c r="O415" i="6"/>
  <c r="L415" i="6"/>
  <c r="N415" i="6"/>
  <c r="M415" i="6"/>
  <c r="O741" i="6"/>
  <c r="H741" i="6"/>
  <c r="M741" i="6"/>
  <c r="N741" i="6"/>
  <c r="L741" i="6"/>
  <c r="H1089" i="6"/>
  <c r="O1089" i="6"/>
  <c r="M1089" i="6"/>
  <c r="L1089" i="6"/>
  <c r="N1089" i="6"/>
  <c r="H1203" i="6"/>
  <c r="M1203" i="6"/>
  <c r="N1203" i="6"/>
  <c r="O1203" i="6"/>
  <c r="L1203" i="6"/>
  <c r="H810" i="6"/>
  <c r="O810" i="6"/>
  <c r="M810" i="6"/>
  <c r="L810" i="6"/>
  <c r="N810" i="6"/>
  <c r="H1585" i="6"/>
  <c r="O1585" i="6"/>
  <c r="N1585" i="6"/>
  <c r="M1585" i="6"/>
  <c r="L1585" i="6"/>
  <c r="H239" i="6"/>
  <c r="O239" i="6"/>
  <c r="L239" i="6"/>
  <c r="M239" i="6"/>
  <c r="N239" i="6"/>
  <c r="H1199" i="6"/>
  <c r="O1199" i="6"/>
  <c r="L1199" i="6"/>
  <c r="N1199" i="6"/>
  <c r="M1199" i="6"/>
  <c r="H793" i="6"/>
  <c r="O793" i="6"/>
  <c r="L793" i="6"/>
  <c r="M793" i="6"/>
  <c r="N793" i="6"/>
  <c r="H13" i="6"/>
  <c r="O13" i="6"/>
  <c r="M13" i="6"/>
  <c r="N13" i="6"/>
  <c r="L13" i="6"/>
  <c r="H1182" i="6"/>
  <c r="O1182" i="6"/>
  <c r="N1182" i="6"/>
  <c r="L1182" i="6"/>
  <c r="M1182" i="6"/>
  <c r="H1352" i="6"/>
  <c r="O1352" i="6"/>
  <c r="L1352" i="6"/>
  <c r="N1352" i="6"/>
  <c r="M1352" i="6"/>
  <c r="H684" i="6"/>
  <c r="O684" i="6"/>
  <c r="N684" i="6"/>
  <c r="M684" i="6"/>
  <c r="L684" i="6"/>
  <c r="H572" i="6"/>
  <c r="O572" i="6"/>
  <c r="L572" i="6"/>
  <c r="N572" i="6"/>
  <c r="M572" i="6"/>
  <c r="H636" i="6"/>
  <c r="O636" i="6"/>
  <c r="N636" i="6"/>
  <c r="M636" i="6"/>
  <c r="L636" i="6"/>
  <c r="H513" i="6"/>
  <c r="O513" i="6"/>
  <c r="N513" i="6"/>
  <c r="L513" i="6"/>
  <c r="M513" i="6"/>
  <c r="O1125" i="6"/>
  <c r="H1125" i="6"/>
  <c r="M1125" i="6"/>
  <c r="L1125" i="6"/>
  <c r="N1125" i="6"/>
  <c r="H902" i="6"/>
  <c r="O902" i="6"/>
  <c r="N902" i="6"/>
  <c r="L902" i="6"/>
  <c r="M902" i="6"/>
  <c r="H583" i="6"/>
  <c r="O583" i="6"/>
  <c r="M583" i="6"/>
  <c r="N583" i="6"/>
  <c r="L583" i="6"/>
  <c r="H786" i="6"/>
  <c r="O786" i="6"/>
  <c r="N786" i="6"/>
  <c r="L786" i="6"/>
  <c r="M786" i="6"/>
  <c r="H1019" i="6"/>
  <c r="O1019" i="6"/>
  <c r="N1019" i="6"/>
  <c r="M1019" i="6"/>
  <c r="L1019" i="6"/>
  <c r="H964" i="6"/>
  <c r="O964" i="6"/>
  <c r="M964" i="6"/>
  <c r="N964" i="6"/>
  <c r="L964" i="6"/>
  <c r="N242" i="6"/>
  <c r="M242" i="6"/>
  <c r="L242" i="6"/>
  <c r="O242" i="6"/>
  <c r="H242" i="6"/>
  <c r="H1361" i="6"/>
  <c r="O1361" i="6"/>
  <c r="N1361" i="6"/>
  <c r="M1361" i="6"/>
  <c r="L1361" i="6"/>
  <c r="H974" i="6"/>
  <c r="O974" i="6"/>
  <c r="L974" i="6"/>
  <c r="N974" i="6"/>
  <c r="M974" i="6"/>
  <c r="H78" i="6"/>
  <c r="O78" i="6"/>
  <c r="N78" i="6"/>
  <c r="M78" i="6"/>
  <c r="L78" i="6"/>
  <c r="N1282" i="6"/>
  <c r="L1282" i="6"/>
  <c r="M1282" i="6"/>
  <c r="H1282" i="6"/>
  <c r="O1282" i="6"/>
  <c r="H531" i="6"/>
  <c r="O531" i="6"/>
  <c r="N531" i="6"/>
  <c r="M531" i="6"/>
  <c r="L531" i="6"/>
  <c r="H20" i="6"/>
  <c r="O20" i="6"/>
  <c r="N20" i="6"/>
  <c r="M20" i="6"/>
  <c r="L20" i="6"/>
  <c r="H457" i="6"/>
  <c r="O457" i="6"/>
  <c r="L457" i="6"/>
  <c r="N457" i="6"/>
  <c r="M457" i="6"/>
  <c r="H1196" i="6"/>
  <c r="O1196" i="6"/>
  <c r="N1196" i="6"/>
  <c r="M1196" i="6"/>
  <c r="L1196" i="6"/>
  <c r="H353" i="6"/>
  <c r="O353" i="6"/>
  <c r="N353" i="6"/>
  <c r="L353" i="6"/>
  <c r="M353" i="6"/>
  <c r="O1407" i="6"/>
  <c r="H1407" i="6"/>
  <c r="L1407" i="6"/>
  <c r="N1407" i="6"/>
  <c r="M1407" i="6"/>
  <c r="H342" i="6"/>
  <c r="O342" i="6"/>
  <c r="L342" i="6"/>
  <c r="N342" i="6"/>
  <c r="M342" i="6"/>
  <c r="H1523" i="6"/>
  <c r="O1523" i="6"/>
  <c r="N1523" i="6"/>
  <c r="M1523" i="6"/>
  <c r="L1523" i="6"/>
  <c r="H361" i="6"/>
  <c r="O361" i="6"/>
  <c r="L361" i="6"/>
  <c r="N361" i="6"/>
  <c r="M361" i="6"/>
  <c r="H1574" i="6"/>
  <c r="O1574" i="6"/>
  <c r="N1574" i="6"/>
  <c r="M1574" i="6"/>
  <c r="L1574" i="6"/>
  <c r="H1195" i="6"/>
  <c r="O1195" i="6"/>
  <c r="N1195" i="6"/>
  <c r="M1195" i="6"/>
  <c r="L1195" i="6"/>
  <c r="H416" i="6"/>
  <c r="O416" i="6"/>
  <c r="M416" i="6"/>
  <c r="N416" i="6"/>
  <c r="L416" i="6"/>
  <c r="H295" i="6"/>
  <c r="O295" i="6"/>
  <c r="L295" i="6"/>
  <c r="M295" i="6"/>
  <c r="N295" i="6"/>
  <c r="H1294" i="6"/>
  <c r="O1294" i="6"/>
  <c r="N1294" i="6"/>
  <c r="M1294" i="6"/>
  <c r="L1294" i="6"/>
  <c r="H1315" i="6"/>
  <c r="O1315" i="6"/>
  <c r="L1315" i="6"/>
  <c r="M1315" i="6"/>
  <c r="N1315" i="6"/>
  <c r="H1538" i="6"/>
  <c r="O1538" i="6"/>
  <c r="M1538" i="6"/>
  <c r="N1538" i="6"/>
  <c r="L1538" i="6"/>
  <c r="H1641" i="6"/>
  <c r="O1641" i="6"/>
  <c r="N1641" i="6"/>
  <c r="M1641" i="6"/>
  <c r="L1641" i="6"/>
  <c r="H1365" i="6"/>
  <c r="N1365" i="6"/>
  <c r="M1365" i="6"/>
  <c r="L1365" i="6"/>
  <c r="O1365" i="6"/>
  <c r="H1194" i="6"/>
  <c r="O1194" i="6"/>
  <c r="M1194" i="6"/>
  <c r="N1194" i="6"/>
  <c r="L1194" i="6"/>
  <c r="H409" i="6"/>
  <c r="O409" i="6"/>
  <c r="N409" i="6"/>
  <c r="M409" i="6"/>
  <c r="L409" i="6"/>
  <c r="O1015" i="6"/>
  <c r="H1015" i="6"/>
  <c r="L1015" i="6"/>
  <c r="N1015" i="6"/>
  <c r="M1015" i="6"/>
  <c r="H303" i="6"/>
  <c r="O303" i="6"/>
  <c r="M303" i="6"/>
  <c r="N303" i="6"/>
  <c r="L303" i="6"/>
  <c r="H226" i="6"/>
  <c r="O226" i="6"/>
  <c r="L226" i="6"/>
  <c r="N226" i="6"/>
  <c r="M226" i="6"/>
  <c r="H286" i="6"/>
  <c r="O286" i="6"/>
  <c r="M286" i="6"/>
  <c r="N286" i="6"/>
  <c r="L286" i="6"/>
  <c r="H456" i="6"/>
  <c r="O456" i="6"/>
  <c r="L456" i="6"/>
  <c r="N456" i="6"/>
  <c r="M456" i="6"/>
  <c r="H1189" i="6"/>
  <c r="O1189" i="6"/>
  <c r="N1189" i="6"/>
  <c r="L1189" i="6"/>
  <c r="M1189" i="6"/>
  <c r="H4" i="6"/>
  <c r="O4" i="6"/>
  <c r="N4" i="6"/>
  <c r="L4" i="6"/>
  <c r="M4" i="6"/>
  <c r="H6" i="6"/>
  <c r="O6" i="6"/>
  <c r="N6" i="6"/>
  <c r="M6" i="6"/>
  <c r="L6" i="6"/>
  <c r="H1359" i="6"/>
  <c r="O1359" i="6"/>
  <c r="M1359" i="6"/>
  <c r="N1359" i="6"/>
  <c r="L1359" i="6"/>
  <c r="H236" i="6"/>
  <c r="O236" i="6"/>
  <c r="L236" i="6"/>
  <c r="M236" i="6"/>
  <c r="N236" i="6"/>
  <c r="H11" i="6"/>
  <c r="O11" i="6"/>
  <c r="L11" i="6"/>
  <c r="N11" i="6"/>
  <c r="M11" i="6"/>
  <c r="H450" i="6"/>
  <c r="O450" i="6"/>
  <c r="N450" i="6"/>
  <c r="M450" i="6"/>
  <c r="L450" i="6"/>
  <c r="H465" i="6"/>
  <c r="O465" i="6"/>
  <c r="L465" i="6"/>
  <c r="M465" i="6"/>
  <c r="N465" i="6"/>
  <c r="H854" i="6"/>
  <c r="O854" i="6"/>
  <c r="L854" i="6"/>
  <c r="M854" i="6"/>
  <c r="N854" i="6"/>
  <c r="H1219" i="6"/>
  <c r="O1219" i="6"/>
  <c r="N1219" i="6"/>
  <c r="M1219" i="6"/>
  <c r="L1219" i="6"/>
  <c r="N213" i="6"/>
  <c r="L213" i="6"/>
  <c r="M213" i="6"/>
  <c r="H213" i="6"/>
  <c r="O213" i="6"/>
  <c r="H933" i="6"/>
  <c r="O933" i="6"/>
  <c r="M933" i="6"/>
  <c r="L933" i="6"/>
  <c r="N933" i="6"/>
  <c r="H1323" i="6"/>
  <c r="M1323" i="6"/>
  <c r="N1323" i="6"/>
  <c r="L1323" i="6"/>
  <c r="O1323" i="6"/>
  <c r="H381" i="6"/>
  <c r="L381" i="6"/>
  <c r="N381" i="6"/>
  <c r="M381" i="6"/>
  <c r="O381" i="6"/>
  <c r="H826" i="6"/>
  <c r="N826" i="6"/>
  <c r="M826" i="6"/>
  <c r="L826" i="6"/>
  <c r="O826" i="6"/>
  <c r="H495" i="6"/>
  <c r="O495" i="6"/>
  <c r="N495" i="6"/>
  <c r="L495" i="6"/>
  <c r="M495" i="6"/>
  <c r="N258" i="6"/>
  <c r="M258" i="6"/>
  <c r="L258" i="6"/>
  <c r="O258" i="6"/>
  <c r="H258" i="6"/>
  <c r="M501" i="6"/>
  <c r="L501" i="6"/>
  <c r="N501" i="6"/>
  <c r="H501" i="6"/>
  <c r="O501" i="6"/>
  <c r="H1560" i="6"/>
  <c r="O1560" i="6"/>
  <c r="N1560" i="6"/>
  <c r="L1560" i="6"/>
  <c r="M1560" i="6"/>
  <c r="H1587" i="6"/>
  <c r="O1587" i="6"/>
  <c r="M1587" i="6"/>
  <c r="L1587" i="6"/>
  <c r="N1587" i="6"/>
  <c r="H1442" i="6"/>
  <c r="L1442" i="6"/>
  <c r="O1442" i="6"/>
  <c r="N1442" i="6"/>
  <c r="M1442" i="6"/>
  <c r="H998" i="6"/>
  <c r="O998" i="6"/>
  <c r="L998" i="6"/>
  <c r="N998" i="6"/>
  <c r="M998" i="6"/>
  <c r="H208" i="6"/>
  <c r="O208" i="6"/>
  <c r="N208" i="6"/>
  <c r="M208" i="6"/>
  <c r="L208" i="6"/>
  <c r="H1655" i="6"/>
  <c r="N1655" i="6"/>
  <c r="M1655" i="6"/>
  <c r="O1655" i="6"/>
  <c r="H386" i="6"/>
  <c r="N386" i="6"/>
  <c r="M386" i="6"/>
  <c r="O386" i="6"/>
  <c r="L386" i="6"/>
  <c r="H1552" i="6"/>
  <c r="O1552" i="6"/>
  <c r="M1552" i="6"/>
  <c r="L1552" i="6"/>
  <c r="N1552" i="6"/>
  <c r="H872" i="6"/>
  <c r="O872" i="6"/>
  <c r="M872" i="6"/>
  <c r="N872" i="6"/>
  <c r="L872" i="6"/>
  <c r="H1020" i="6"/>
  <c r="O1020" i="6"/>
  <c r="N1020" i="6"/>
  <c r="L1020" i="6"/>
  <c r="M1020" i="6"/>
  <c r="H83" i="6"/>
  <c r="O83" i="6"/>
  <c r="L83" i="6"/>
  <c r="N83" i="6"/>
  <c r="M83" i="6"/>
  <c r="H1647" i="6"/>
  <c r="O1647" i="6"/>
  <c r="M1647" i="6"/>
  <c r="L1647" i="6"/>
  <c r="N1647" i="6"/>
  <c r="H366" i="6"/>
  <c r="O366" i="6"/>
  <c r="N366" i="6"/>
  <c r="M366" i="6"/>
  <c r="L366" i="6"/>
  <c r="H18" i="6"/>
  <c r="O18" i="6"/>
  <c r="L18" i="6"/>
  <c r="N18" i="6"/>
  <c r="M18" i="6"/>
  <c r="H1576" i="6"/>
  <c r="M1576" i="6"/>
  <c r="N1576" i="6"/>
  <c r="O1576" i="6"/>
  <c r="L1576" i="6"/>
  <c r="N420" i="6"/>
  <c r="M420" i="6"/>
  <c r="L420" i="6"/>
  <c r="H420" i="6"/>
  <c r="O420" i="6"/>
  <c r="M811" i="6"/>
  <c r="L811" i="6"/>
  <c r="N811" i="6"/>
  <c r="H811" i="6"/>
  <c r="O811" i="6"/>
  <c r="N89" i="6"/>
  <c r="M89" i="6"/>
  <c r="L89" i="6"/>
  <c r="O89" i="6"/>
  <c r="H89" i="6"/>
  <c r="H301" i="6"/>
  <c r="O301" i="6"/>
  <c r="L301" i="6"/>
  <c r="M301" i="6"/>
  <c r="N301" i="6"/>
  <c r="H281" i="6"/>
  <c r="O281" i="6"/>
  <c r="N281" i="6"/>
  <c r="L281" i="6"/>
  <c r="M281" i="6"/>
  <c r="H528" i="6"/>
  <c r="O528" i="6"/>
  <c r="L528" i="6"/>
  <c r="N528" i="6"/>
  <c r="M528" i="6"/>
  <c r="H140" i="6"/>
  <c r="N140" i="6"/>
  <c r="L140" i="6"/>
  <c r="M140" i="6"/>
  <c r="O140" i="6"/>
  <c r="H999" i="6"/>
  <c r="L999" i="6"/>
  <c r="N999" i="6"/>
  <c r="M999" i="6"/>
  <c r="O999" i="6"/>
  <c r="L482" i="6"/>
  <c r="N482" i="6"/>
  <c r="M482" i="6"/>
  <c r="H482" i="6"/>
  <c r="O482" i="6"/>
  <c r="M1099" i="6"/>
  <c r="N1099" i="6"/>
  <c r="L1099" i="6"/>
  <c r="O1099" i="6"/>
  <c r="H1099" i="6"/>
  <c r="N1662" i="6"/>
  <c r="M1662" i="6"/>
  <c r="L1662" i="6"/>
  <c r="H1662" i="6"/>
  <c r="O1662" i="6"/>
  <c r="H1668" i="6"/>
  <c r="O1668" i="6"/>
  <c r="N1668" i="6"/>
  <c r="M1668" i="6"/>
  <c r="L1668" i="6"/>
  <c r="H305" i="6"/>
  <c r="O305" i="6"/>
  <c r="M305" i="6"/>
  <c r="N305" i="6"/>
  <c r="L305" i="6"/>
  <c r="H946" i="6"/>
  <c r="L946" i="6"/>
  <c r="N946" i="6"/>
  <c r="M946" i="6"/>
  <c r="O946" i="6"/>
  <c r="H467" i="6"/>
  <c r="L467" i="6"/>
  <c r="O467" i="6"/>
  <c r="N467" i="6"/>
  <c r="M467" i="6"/>
  <c r="H154" i="6"/>
  <c r="O154" i="6"/>
  <c r="M154" i="6"/>
  <c r="L154" i="6"/>
  <c r="N154" i="6"/>
  <c r="H687" i="6"/>
  <c r="O687" i="6"/>
  <c r="L687" i="6"/>
  <c r="N687" i="6"/>
  <c r="M687" i="6"/>
  <c r="H1343" i="6"/>
  <c r="N1343" i="6"/>
  <c r="M1343" i="6"/>
  <c r="L1343" i="6"/>
  <c r="O1343" i="6"/>
  <c r="M991" i="6"/>
  <c r="N991" i="6"/>
  <c r="L991" i="6"/>
  <c r="H991" i="6"/>
  <c r="O991" i="6"/>
  <c r="H277" i="6"/>
  <c r="N277" i="6"/>
  <c r="M277" i="6"/>
  <c r="L277" i="6"/>
  <c r="O277" i="6"/>
  <c r="H1271" i="6"/>
  <c r="N1271" i="6"/>
  <c r="M1271" i="6"/>
  <c r="L1271" i="6"/>
  <c r="O1271" i="6"/>
  <c r="H1171" i="6"/>
  <c r="M1171" i="6"/>
  <c r="L1171" i="6"/>
  <c r="N1171" i="6"/>
  <c r="O1171" i="6"/>
  <c r="H150" i="6"/>
  <c r="O150" i="6"/>
  <c r="L150" i="6"/>
  <c r="M150" i="6"/>
  <c r="N150" i="6"/>
  <c r="N325" i="6"/>
  <c r="L325" i="6"/>
  <c r="M325" i="6"/>
  <c r="H325" i="6"/>
  <c r="O325" i="6"/>
  <c r="H218" i="6"/>
  <c r="O218" i="6"/>
  <c r="L218" i="6"/>
  <c r="N218" i="6"/>
  <c r="M218" i="6"/>
  <c r="H948" i="6"/>
  <c r="O948" i="6"/>
  <c r="M948" i="6"/>
  <c r="N948" i="6"/>
  <c r="L948" i="6"/>
  <c r="H95" i="6"/>
  <c r="M95" i="6"/>
  <c r="N95" i="6"/>
  <c r="L95" i="6"/>
  <c r="O95" i="6"/>
  <c r="H1445" i="6"/>
  <c r="O1445" i="6"/>
  <c r="L1445" i="6"/>
  <c r="N1445" i="6"/>
  <c r="M1445" i="6"/>
  <c r="H1658" i="6"/>
  <c r="O1658" i="6"/>
  <c r="M1658" i="6"/>
  <c r="N1658" i="6"/>
  <c r="L1658" i="6"/>
  <c r="H56" i="6"/>
  <c r="O56" i="6"/>
  <c r="L56" i="6"/>
  <c r="N56" i="6"/>
  <c r="M56" i="6"/>
  <c r="H1444" i="6"/>
  <c r="O1444" i="6"/>
  <c r="L1444" i="6"/>
  <c r="N1444" i="6"/>
  <c r="M1444" i="6"/>
  <c r="H1104" i="6"/>
  <c r="O1104" i="6"/>
  <c r="M1104" i="6"/>
  <c r="N1104" i="6"/>
  <c r="L1104" i="6"/>
  <c r="H139" i="6"/>
  <c r="L139" i="6"/>
  <c r="O139" i="6"/>
  <c r="M139" i="6"/>
  <c r="N139" i="6"/>
  <c r="N1331" i="6"/>
  <c r="L1331" i="6"/>
  <c r="M1331" i="6"/>
  <c r="H1331" i="6"/>
  <c r="O1331" i="6"/>
  <c r="H1117" i="6"/>
  <c r="O1117" i="6"/>
  <c r="N1117" i="6"/>
  <c r="M1117" i="6"/>
  <c r="L1117" i="6"/>
  <c r="H560" i="6"/>
  <c r="N560" i="6"/>
  <c r="M560" i="6"/>
  <c r="L560" i="6"/>
  <c r="O560" i="6"/>
  <c r="H266" i="6"/>
  <c r="M266" i="6"/>
  <c r="L266" i="6"/>
  <c r="N266" i="6"/>
  <c r="O266" i="6"/>
  <c r="H680" i="6"/>
  <c r="O680" i="6"/>
  <c r="L680" i="6"/>
  <c r="M680" i="6"/>
  <c r="N680" i="6"/>
  <c r="H654" i="6"/>
  <c r="O654" i="6"/>
  <c r="N654" i="6"/>
  <c r="M654" i="6"/>
  <c r="L654" i="6"/>
  <c r="H42" i="6"/>
  <c r="O42" i="6"/>
  <c r="N42" i="6"/>
  <c r="M42" i="6"/>
  <c r="L42" i="6"/>
  <c r="H288" i="6"/>
  <c r="O288" i="6"/>
  <c r="N288" i="6"/>
  <c r="L288" i="6"/>
  <c r="M288" i="6"/>
  <c r="H1610" i="6"/>
  <c r="O1610" i="6"/>
  <c r="M1610" i="6"/>
  <c r="N1610" i="6"/>
  <c r="L1610" i="6"/>
  <c r="H1170" i="6"/>
  <c r="O1170" i="6"/>
  <c r="M1170" i="6"/>
  <c r="L1170" i="6"/>
  <c r="N1170" i="6"/>
  <c r="H316" i="6"/>
  <c r="O316" i="6"/>
  <c r="N316" i="6"/>
  <c r="M316" i="6"/>
  <c r="L316" i="6"/>
  <c r="H932" i="6"/>
  <c r="N932" i="6"/>
  <c r="M932" i="6"/>
  <c r="L932" i="6"/>
  <c r="O932" i="6"/>
  <c r="N1223" i="6"/>
  <c r="M1223" i="6"/>
  <c r="L1223" i="6"/>
  <c r="H1223" i="6"/>
  <c r="O1223" i="6"/>
  <c r="H168" i="6"/>
  <c r="O168" i="6"/>
  <c r="L168" i="6"/>
  <c r="M168" i="6"/>
  <c r="N168" i="6"/>
  <c r="H156" i="6"/>
  <c r="O156" i="6"/>
  <c r="N156" i="6"/>
  <c r="M156" i="6"/>
  <c r="L156" i="6"/>
  <c r="H1124" i="6"/>
  <c r="O1124" i="6"/>
  <c r="N1124" i="6"/>
  <c r="M1124" i="6"/>
  <c r="L1124" i="6"/>
  <c r="N1555" i="6"/>
  <c r="M1555" i="6"/>
  <c r="L1555" i="6"/>
  <c r="H1555" i="6"/>
  <c r="O1555" i="6"/>
  <c r="H480" i="6"/>
  <c r="L480" i="6"/>
  <c r="M480" i="6"/>
  <c r="O480" i="6"/>
  <c r="N480" i="6"/>
  <c r="H1289" i="6"/>
  <c r="L1289" i="6"/>
  <c r="O1289" i="6"/>
  <c r="N1289" i="6"/>
  <c r="M1289" i="6"/>
  <c r="H1009" i="6"/>
  <c r="O1009" i="6"/>
  <c r="L1009" i="6"/>
  <c r="M1009" i="6"/>
  <c r="N1009" i="6"/>
  <c r="H206" i="6"/>
  <c r="O206" i="6"/>
  <c r="N206" i="6"/>
  <c r="M206" i="6"/>
  <c r="L206" i="6"/>
  <c r="H1349" i="6"/>
  <c r="O1349" i="6"/>
  <c r="L1349" i="6"/>
  <c r="N1349" i="6"/>
  <c r="M1349" i="6"/>
  <c r="N443" i="6"/>
  <c r="L443" i="6"/>
  <c r="M443" i="6"/>
  <c r="H443" i="6"/>
  <c r="O443" i="6"/>
  <c r="M1550" i="6"/>
  <c r="L1550" i="6"/>
  <c r="N1550" i="6"/>
  <c r="H1550" i="6"/>
  <c r="O1550" i="6"/>
  <c r="H559" i="6"/>
  <c r="N559" i="6"/>
  <c r="M559" i="6"/>
  <c r="L559" i="6"/>
  <c r="O559" i="6"/>
  <c r="H488" i="6"/>
  <c r="O488" i="6"/>
  <c r="M488" i="6"/>
  <c r="N488" i="6"/>
  <c r="L488" i="6"/>
  <c r="H1214" i="6"/>
  <c r="N1214" i="6"/>
  <c r="M1214" i="6"/>
  <c r="L1214" i="6"/>
  <c r="O1214" i="6"/>
  <c r="H1232" i="6"/>
  <c r="O1232" i="6"/>
  <c r="L1232" i="6"/>
  <c r="N1232" i="6"/>
  <c r="M1232" i="6"/>
  <c r="H1062" i="6"/>
  <c r="O1062" i="6"/>
  <c r="M1062" i="6"/>
  <c r="L1062" i="6"/>
  <c r="N1062" i="6"/>
  <c r="H893" i="6"/>
  <c r="O893" i="6"/>
  <c r="N893" i="6"/>
  <c r="M893" i="6"/>
  <c r="L893" i="6"/>
  <c r="H662" i="6"/>
  <c r="M662" i="6"/>
  <c r="N662" i="6"/>
  <c r="L662" i="6"/>
  <c r="O662" i="6"/>
  <c r="H103" i="6"/>
  <c r="L103" i="6"/>
  <c r="M103" i="6"/>
  <c r="N103" i="6"/>
  <c r="O103" i="6"/>
  <c r="L263" i="6"/>
  <c r="M263" i="6"/>
  <c r="N263" i="6"/>
  <c r="H263" i="6"/>
  <c r="O263" i="6"/>
  <c r="H891" i="6"/>
  <c r="O891" i="6"/>
  <c r="L891" i="6"/>
  <c r="M891" i="6"/>
  <c r="N891" i="6"/>
  <c r="H222" i="6"/>
  <c r="O222" i="6"/>
  <c r="N222" i="6"/>
  <c r="M222" i="6"/>
  <c r="L222" i="6"/>
  <c r="N1659" i="6"/>
  <c r="L1659" i="6"/>
  <c r="M1659" i="6"/>
  <c r="H1659" i="6"/>
  <c r="O1659" i="6"/>
  <c r="H552" i="6"/>
  <c r="O552" i="6"/>
  <c r="M552" i="6"/>
  <c r="N552" i="6"/>
  <c r="L552" i="6"/>
  <c r="H40" i="6"/>
  <c r="O40" i="6"/>
  <c r="N40" i="6"/>
  <c r="L40" i="6"/>
  <c r="M40" i="6"/>
  <c r="H267" i="6"/>
  <c r="O267" i="6"/>
  <c r="N267" i="6"/>
  <c r="M267" i="6"/>
  <c r="L267" i="6"/>
  <c r="H1613" i="6"/>
  <c r="O1613" i="6"/>
  <c r="M1613" i="6"/>
  <c r="N1613" i="6"/>
  <c r="L1613" i="6"/>
  <c r="H1168" i="6"/>
  <c r="O1168" i="6"/>
  <c r="N1168" i="6"/>
  <c r="L1168" i="6"/>
  <c r="M1168" i="6"/>
  <c r="N37" i="6"/>
  <c r="M37" i="6"/>
  <c r="L37" i="6"/>
  <c r="O37" i="6"/>
  <c r="H37" i="6"/>
  <c r="H1324" i="6"/>
  <c r="O1324" i="6"/>
  <c r="N1324" i="6"/>
  <c r="M1324" i="6"/>
  <c r="L1324" i="6"/>
  <c r="H1492" i="6"/>
  <c r="O1492" i="6"/>
  <c r="L1492" i="6"/>
  <c r="M1492" i="6"/>
  <c r="N1492" i="6"/>
  <c r="H1394" i="6"/>
  <c r="O1394" i="6"/>
  <c r="N1394" i="6"/>
  <c r="M1394" i="6"/>
  <c r="L1394" i="6"/>
  <c r="N1612" i="6"/>
  <c r="M1612" i="6"/>
  <c r="L1612" i="6"/>
  <c r="H1612" i="6"/>
  <c r="O1612" i="6"/>
  <c r="H327" i="6"/>
  <c r="N327" i="6"/>
  <c r="L327" i="6"/>
  <c r="M327" i="6"/>
  <c r="O327" i="6"/>
  <c r="H944" i="6"/>
  <c r="N944" i="6"/>
  <c r="M944" i="6"/>
  <c r="O944" i="6"/>
  <c r="H1556" i="6"/>
  <c r="O1556" i="6"/>
  <c r="N1556" i="6"/>
  <c r="M1556" i="6"/>
  <c r="L1556" i="6"/>
  <c r="H897" i="6"/>
  <c r="O897" i="6"/>
  <c r="N897" i="6"/>
  <c r="L897" i="6"/>
  <c r="M897" i="6"/>
  <c r="M498" i="6"/>
  <c r="N498" i="6"/>
  <c r="L498" i="6"/>
  <c r="H498" i="6"/>
  <c r="O498" i="6"/>
  <c r="N659" i="6"/>
  <c r="M659" i="6"/>
  <c r="L659" i="6"/>
  <c r="O659" i="6"/>
  <c r="H659" i="6"/>
  <c r="H1396" i="6"/>
  <c r="O1396" i="6"/>
  <c r="M1396" i="6"/>
  <c r="N1396" i="6"/>
  <c r="L1396" i="6"/>
  <c r="H50" i="6"/>
  <c r="O50" i="6"/>
  <c r="N50" i="6"/>
  <c r="L50" i="6"/>
  <c r="M50" i="6"/>
  <c r="H844" i="6"/>
  <c r="O844" i="6"/>
  <c r="M844" i="6"/>
  <c r="L844" i="6"/>
  <c r="N844" i="6"/>
  <c r="L1655" i="6"/>
  <c r="I1655" i="6"/>
  <c r="H912" i="6"/>
  <c r="O912" i="6"/>
  <c r="N912" i="6"/>
  <c r="M912" i="6"/>
  <c r="L912" i="6"/>
  <c r="L1105" i="6"/>
  <c r="N1105" i="6"/>
  <c r="M1105" i="6"/>
  <c r="H1105" i="6"/>
  <c r="O1105" i="6"/>
  <c r="L713" i="6"/>
  <c r="N713" i="6"/>
  <c r="M713" i="6"/>
  <c r="H713" i="6"/>
  <c r="O713" i="6"/>
  <c r="H355" i="6"/>
  <c r="N355" i="6"/>
  <c r="M355" i="6"/>
  <c r="O355" i="6"/>
  <c r="L355" i="6"/>
  <c r="H574" i="6"/>
  <c r="O574" i="6"/>
  <c r="L574" i="6"/>
  <c r="N574" i="6"/>
  <c r="M574" i="6"/>
  <c r="H1092" i="6"/>
  <c r="O1092" i="6"/>
  <c r="N1092" i="6"/>
  <c r="M1092" i="6"/>
  <c r="L1092" i="6"/>
  <c r="O5" i="6"/>
  <c r="H5" i="6"/>
  <c r="L5" i="6"/>
  <c r="N5" i="6"/>
  <c r="M5" i="6"/>
  <c r="H1375" i="6"/>
  <c r="M1375" i="6"/>
  <c r="N1375" i="6"/>
  <c r="O1375" i="6"/>
  <c r="L1375" i="6"/>
  <c r="H523" i="6"/>
  <c r="O523" i="6"/>
  <c r="M523" i="6"/>
  <c r="N523" i="6"/>
  <c r="L523" i="6"/>
  <c r="H694" i="6"/>
  <c r="N694" i="6"/>
  <c r="O694" i="6"/>
  <c r="M694" i="6"/>
  <c r="L694" i="6"/>
  <c r="H642" i="6"/>
  <c r="O642" i="6"/>
  <c r="L642" i="6"/>
  <c r="M642" i="6"/>
  <c r="N642" i="6"/>
  <c r="H1347" i="6"/>
  <c r="O1347" i="6"/>
  <c r="N1347" i="6"/>
  <c r="M1347" i="6"/>
  <c r="L1347" i="6"/>
  <c r="H812" i="6"/>
  <c r="O812" i="6"/>
  <c r="M812" i="6"/>
  <c r="N812" i="6"/>
  <c r="L812" i="6"/>
  <c r="H476" i="6"/>
  <c r="M476" i="6"/>
  <c r="N476" i="6"/>
  <c r="L476" i="6"/>
  <c r="O476" i="6"/>
  <c r="H1305" i="6"/>
  <c r="O1305" i="6"/>
  <c r="N1305" i="6"/>
  <c r="L1305" i="6"/>
  <c r="M1305" i="6"/>
  <c r="H1057" i="6"/>
  <c r="O1057" i="6"/>
  <c r="M1057" i="6"/>
  <c r="N1057" i="6"/>
  <c r="L1057" i="6"/>
  <c r="H536" i="6"/>
  <c r="O536" i="6"/>
  <c r="N536" i="6"/>
  <c r="M536" i="6"/>
  <c r="L536" i="6"/>
  <c r="H1508" i="6"/>
  <c r="O1508" i="6"/>
  <c r="L1508" i="6"/>
  <c r="N1508" i="6"/>
  <c r="M1508" i="6"/>
  <c r="H904" i="6"/>
  <c r="O904" i="6"/>
  <c r="N904" i="6"/>
  <c r="M904" i="6"/>
  <c r="L904" i="6"/>
  <c r="H803" i="6"/>
  <c r="O803" i="6"/>
  <c r="N803" i="6"/>
  <c r="M803" i="6"/>
  <c r="L803" i="6"/>
  <c r="H751" i="6"/>
  <c r="O751" i="6"/>
  <c r="N751" i="6"/>
  <c r="M751" i="6"/>
  <c r="L751" i="6"/>
  <c r="H1286" i="6"/>
  <c r="O1286" i="6"/>
  <c r="L1286" i="6"/>
  <c r="N1286" i="6"/>
  <c r="M1286" i="6"/>
  <c r="M1115" i="6"/>
  <c r="L1115" i="6"/>
  <c r="N1115" i="6"/>
  <c r="O1115" i="6"/>
  <c r="H1115" i="6"/>
  <c r="N486" i="6"/>
  <c r="M486" i="6"/>
  <c r="L486" i="6"/>
  <c r="H486" i="6"/>
  <c r="O486" i="6"/>
  <c r="H319" i="6"/>
  <c r="O319" i="6"/>
  <c r="N319" i="6"/>
  <c r="M319" i="6"/>
  <c r="L319" i="6"/>
  <c r="H782" i="6"/>
  <c r="N782" i="6"/>
  <c r="L782" i="6"/>
  <c r="M782" i="6"/>
  <c r="O782" i="6"/>
  <c r="H1389" i="6"/>
  <c r="O1389" i="6"/>
  <c r="M1389" i="6"/>
  <c r="L1389" i="6"/>
  <c r="N1389" i="6"/>
  <c r="N102" i="6"/>
  <c r="L102" i="6"/>
  <c r="M102" i="6"/>
  <c r="H102" i="6"/>
  <c r="O102" i="6"/>
  <c r="N1567" i="6"/>
  <c r="L1567" i="6"/>
  <c r="M1567" i="6"/>
  <c r="H1567" i="6"/>
  <c r="O1567" i="6"/>
  <c r="H615" i="6"/>
  <c r="N615" i="6"/>
  <c r="M615" i="6"/>
  <c r="L615" i="6"/>
  <c r="O615" i="6"/>
  <c r="L1453" i="6"/>
  <c r="N1453" i="6"/>
  <c r="M1453" i="6"/>
  <c r="O1453" i="6"/>
  <c r="H1453" i="6"/>
  <c r="H1212" i="6"/>
  <c r="O1212" i="6"/>
  <c r="M1212" i="6"/>
  <c r="L1212" i="6"/>
  <c r="N1212" i="6"/>
  <c r="H548" i="6"/>
  <c r="O548" i="6"/>
  <c r="N548" i="6"/>
  <c r="M548" i="6"/>
  <c r="L548" i="6"/>
  <c r="H602" i="6"/>
  <c r="O602" i="6"/>
  <c r="M602" i="6"/>
  <c r="L602" i="6"/>
  <c r="N602" i="6"/>
  <c r="H724" i="6"/>
  <c r="O724" i="6"/>
  <c r="M724" i="6"/>
  <c r="N724" i="6"/>
  <c r="L724" i="6"/>
  <c r="H1160" i="6"/>
  <c r="O1160" i="6"/>
  <c r="M1160" i="6"/>
  <c r="L1160" i="6"/>
  <c r="N1160" i="6"/>
  <c r="H1443" i="6"/>
  <c r="N1443" i="6"/>
  <c r="M1443" i="6"/>
  <c r="L1443" i="6"/>
  <c r="O1443" i="6"/>
  <c r="H202" i="6"/>
  <c r="O202" i="6"/>
  <c r="N202" i="6"/>
  <c r="M202" i="6"/>
  <c r="L202" i="6"/>
  <c r="H1387" i="6"/>
  <c r="O1387" i="6"/>
  <c r="L1387" i="6"/>
  <c r="N1387" i="6"/>
  <c r="M1387" i="6"/>
  <c r="N1034" i="6"/>
  <c r="L1034" i="6"/>
  <c r="M1034" i="6"/>
  <c r="H1034" i="6"/>
  <c r="O1034" i="6"/>
  <c r="H875" i="6"/>
  <c r="O875" i="6"/>
  <c r="L875" i="6"/>
  <c r="N875" i="6"/>
  <c r="M875" i="6"/>
  <c r="H1340" i="6"/>
  <c r="L1340" i="6"/>
  <c r="N1340" i="6"/>
  <c r="M1340" i="6"/>
  <c r="O1340" i="6"/>
  <c r="L104" i="6"/>
  <c r="M104" i="6"/>
  <c r="N104" i="6"/>
  <c r="O104" i="6"/>
  <c r="H104" i="6"/>
  <c r="H92" i="6"/>
  <c r="N92" i="6"/>
  <c r="M92" i="6"/>
  <c r="L92" i="6"/>
  <c r="O92" i="6"/>
  <c r="H1548" i="6"/>
  <c r="O1548" i="6"/>
  <c r="M1548" i="6"/>
  <c r="L1548" i="6"/>
  <c r="N1548" i="6"/>
  <c r="N1485" i="6"/>
  <c r="M1485" i="6"/>
  <c r="L1485" i="6"/>
  <c r="O1485" i="6"/>
  <c r="H1485" i="6"/>
  <c r="H820" i="6"/>
  <c r="O820" i="6"/>
  <c r="L820" i="6"/>
  <c r="N820" i="6"/>
  <c r="M820" i="6"/>
  <c r="M261" i="6"/>
  <c r="N261" i="6"/>
  <c r="L261" i="6"/>
  <c r="O261" i="6"/>
  <c r="H261" i="6"/>
  <c r="H332" i="6"/>
  <c r="O332" i="6"/>
  <c r="L332" i="6"/>
  <c r="M332" i="6"/>
  <c r="N332" i="6"/>
  <c r="O1141" i="6"/>
  <c r="H1141" i="6"/>
  <c r="M1141" i="6"/>
  <c r="L1141" i="6"/>
  <c r="N1141" i="6"/>
  <c r="H660" i="6"/>
  <c r="O660" i="6"/>
  <c r="M660" i="6"/>
  <c r="N660" i="6"/>
  <c r="L660" i="6"/>
  <c r="L162" i="6"/>
  <c r="N162" i="6"/>
  <c r="M162" i="6"/>
  <c r="O162" i="6"/>
  <c r="H162" i="6"/>
  <c r="H1103" i="6"/>
  <c r="M1103" i="6"/>
  <c r="L1103" i="6"/>
  <c r="N1103" i="6"/>
  <c r="O1103" i="6"/>
  <c r="L48" i="6"/>
  <c r="M48" i="6"/>
  <c r="O48" i="6"/>
  <c r="N48" i="6"/>
  <c r="H48" i="6"/>
  <c r="H821" i="6"/>
  <c r="O821" i="6"/>
  <c r="M821" i="6"/>
  <c r="L821" i="6"/>
  <c r="N821" i="6"/>
  <c r="H322" i="6"/>
  <c r="O322" i="6"/>
  <c r="M322" i="6"/>
  <c r="L322" i="6"/>
  <c r="N322" i="6"/>
  <c r="N1435" i="6"/>
  <c r="M1435" i="6"/>
  <c r="L1435" i="6"/>
  <c r="H1435" i="6"/>
  <c r="O1435" i="6"/>
  <c r="H1436" i="6"/>
  <c r="O1436" i="6"/>
  <c r="N1436" i="6"/>
  <c r="L1436" i="6"/>
  <c r="M1436" i="6"/>
  <c r="H772" i="6"/>
  <c r="O772" i="6"/>
  <c r="M772" i="6"/>
  <c r="N772" i="6"/>
  <c r="L772" i="6"/>
  <c r="H1490" i="6"/>
  <c r="N1490" i="6"/>
  <c r="L1490" i="6"/>
  <c r="M1490" i="6"/>
  <c r="O1490" i="6"/>
  <c r="H1228" i="6"/>
  <c r="O1228" i="6"/>
  <c r="M1228" i="6"/>
  <c r="L1228" i="6"/>
  <c r="N1228" i="6"/>
  <c r="M1541" i="6"/>
  <c r="L1541" i="6"/>
  <c r="N1541" i="6"/>
  <c r="O1541" i="6"/>
  <c r="H1541" i="6"/>
  <c r="L870" i="6"/>
  <c r="I870" i="6"/>
  <c r="H117" i="6"/>
  <c r="O117" i="6"/>
  <c r="L117" i="6"/>
  <c r="N117" i="6"/>
  <c r="M117" i="6"/>
  <c r="H1579" i="6"/>
  <c r="O1579" i="6"/>
  <c r="N1579" i="6"/>
  <c r="L1579" i="6"/>
  <c r="M1579" i="6"/>
  <c r="H1273" i="6"/>
  <c r="O1273" i="6"/>
  <c r="L1273" i="6"/>
  <c r="N1273" i="6"/>
  <c r="M1273" i="6"/>
  <c r="H1217" i="6"/>
  <c r="O1217" i="6"/>
  <c r="N1217" i="6"/>
  <c r="L1217" i="6"/>
  <c r="M1217" i="6"/>
  <c r="H746" i="6"/>
  <c r="M746" i="6"/>
  <c r="N746" i="6"/>
  <c r="L746" i="6"/>
  <c r="O746" i="6"/>
  <c r="N1210" i="6"/>
  <c r="M1210" i="6"/>
  <c r="L1210" i="6"/>
  <c r="O1210" i="6"/>
  <c r="H1210" i="6"/>
  <c r="H212" i="6"/>
  <c r="O212" i="6"/>
  <c r="N212" i="6"/>
  <c r="L212" i="6"/>
  <c r="M212" i="6"/>
  <c r="H540" i="6"/>
  <c r="O540" i="6"/>
  <c r="N540" i="6"/>
  <c r="M540" i="6"/>
  <c r="L540" i="6"/>
  <c r="O1433" i="6"/>
  <c r="N1433" i="6"/>
  <c r="M1433" i="6"/>
  <c r="H1433" i="6"/>
  <c r="L1433" i="6"/>
  <c r="H1161" i="6"/>
  <c r="O1161" i="6"/>
  <c r="M1161" i="6"/>
  <c r="N1161" i="6"/>
  <c r="L1161" i="6"/>
  <c r="H864" i="6"/>
  <c r="M864" i="6"/>
  <c r="N864" i="6"/>
  <c r="L864" i="6"/>
  <c r="O864" i="6"/>
  <c r="M945" i="6"/>
  <c r="L945" i="6"/>
  <c r="N945" i="6"/>
  <c r="O945" i="6"/>
  <c r="H945" i="6"/>
  <c r="M1429" i="6"/>
  <c r="L1429" i="6"/>
  <c r="N1429" i="6"/>
  <c r="O1429" i="6"/>
  <c r="H1429" i="6"/>
  <c r="H1600" i="6"/>
  <c r="O1600" i="6"/>
  <c r="M1600" i="6"/>
  <c r="L1600" i="6"/>
  <c r="N1600" i="6"/>
  <c r="H199" i="6"/>
  <c r="O199" i="6"/>
  <c r="N199" i="6"/>
  <c r="M199" i="6"/>
  <c r="L199" i="6"/>
  <c r="H1243" i="6"/>
  <c r="O1243" i="6"/>
  <c r="L1243" i="6"/>
  <c r="N1243" i="6"/>
  <c r="M1243" i="6"/>
  <c r="H478" i="6"/>
  <c r="O478" i="6"/>
  <c r="N478" i="6"/>
  <c r="M478" i="6"/>
  <c r="L478" i="6"/>
  <c r="H522" i="6"/>
  <c r="O522" i="6"/>
  <c r="L522" i="6"/>
  <c r="N522" i="6"/>
  <c r="M522" i="6"/>
  <c r="M1147" i="6"/>
  <c r="L1147" i="6"/>
  <c r="N1147" i="6"/>
  <c r="H1147" i="6"/>
  <c r="O1147" i="6"/>
  <c r="H356" i="6"/>
  <c r="L356" i="6"/>
  <c r="N356" i="6"/>
  <c r="M356" i="6"/>
  <c r="O356" i="6"/>
  <c r="H961" i="6"/>
  <c r="O961" i="6"/>
  <c r="M961" i="6"/>
  <c r="L961" i="6"/>
  <c r="N961" i="6"/>
  <c r="H1337" i="6"/>
  <c r="O1337" i="6"/>
  <c r="M1337" i="6"/>
  <c r="N1337" i="6"/>
  <c r="L1337" i="6"/>
  <c r="H761" i="6"/>
  <c r="O761" i="6"/>
  <c r="M761" i="6"/>
  <c r="N761" i="6"/>
  <c r="L761" i="6"/>
  <c r="H1373" i="6"/>
  <c r="L1373" i="6"/>
  <c r="N1373" i="6"/>
  <c r="M1373" i="6"/>
  <c r="O1373" i="6"/>
  <c r="H80" i="6"/>
  <c r="L80" i="6"/>
  <c r="M80" i="6"/>
  <c r="O80" i="6"/>
  <c r="N80" i="6"/>
  <c r="H362" i="6"/>
  <c r="O362" i="6"/>
  <c r="N362" i="6"/>
  <c r="M362" i="6"/>
  <c r="L362" i="6"/>
  <c r="H1430" i="6"/>
  <c r="O1430" i="6"/>
  <c r="N1430" i="6"/>
  <c r="L1430" i="6"/>
  <c r="M1430" i="6"/>
  <c r="H250" i="6"/>
  <c r="N250" i="6"/>
  <c r="M250" i="6"/>
  <c r="L250" i="6"/>
  <c r="O250" i="6"/>
  <c r="H859" i="6"/>
  <c r="O859" i="6"/>
  <c r="N859" i="6"/>
  <c r="M859" i="6"/>
  <c r="L859" i="6"/>
  <c r="H807" i="6"/>
  <c r="O807" i="6"/>
  <c r="L807" i="6"/>
  <c r="M807" i="6"/>
  <c r="N807" i="6"/>
  <c r="H479" i="6"/>
  <c r="L479" i="6"/>
  <c r="M479" i="6"/>
  <c r="N479" i="6"/>
  <c r="O479" i="6"/>
  <c r="H146" i="6"/>
  <c r="O146" i="6"/>
  <c r="N146" i="6"/>
  <c r="L146" i="6"/>
  <c r="M146" i="6"/>
  <c r="L1058" i="6"/>
  <c r="N1058" i="6"/>
  <c r="M1058" i="6"/>
  <c r="H1058" i="6"/>
  <c r="O1058" i="6"/>
  <c r="H419" i="6"/>
  <c r="O419" i="6"/>
  <c r="M419" i="6"/>
  <c r="L419" i="6"/>
  <c r="N419" i="6"/>
  <c r="N1580" i="6"/>
  <c r="L1580" i="6"/>
  <c r="M1580" i="6"/>
  <c r="O1580" i="6"/>
  <c r="H1580" i="6"/>
  <c r="H291" i="6"/>
  <c r="O291" i="6"/>
  <c r="N291" i="6"/>
  <c r="M291" i="6"/>
  <c r="L291" i="6"/>
  <c r="H1254" i="6"/>
  <c r="O1254" i="6"/>
  <c r="N1254" i="6"/>
  <c r="M1254" i="6"/>
  <c r="L1254" i="6"/>
  <c r="H618" i="6"/>
  <c r="O618" i="6"/>
  <c r="N618" i="6"/>
  <c r="M618" i="6"/>
  <c r="L618" i="6"/>
  <c r="H1291" i="6"/>
  <c r="O1291" i="6"/>
  <c r="M1291" i="6"/>
  <c r="L1291" i="6"/>
  <c r="N1291" i="6"/>
  <c r="H1642" i="6"/>
  <c r="N1642" i="6"/>
  <c r="L1642" i="6"/>
  <c r="M1642" i="6"/>
  <c r="O1642" i="6"/>
  <c r="H969" i="6"/>
  <c r="O969" i="6"/>
  <c r="N969" i="6"/>
  <c r="M969" i="6"/>
  <c r="L969" i="6"/>
  <c r="H131" i="6"/>
  <c r="L131" i="6"/>
  <c r="M131" i="6"/>
  <c r="N131" i="6"/>
  <c r="O131" i="6"/>
  <c r="H1187" i="6"/>
  <c r="O1187" i="6"/>
  <c r="N1187" i="6"/>
  <c r="M1187" i="6"/>
  <c r="L1187" i="6"/>
  <c r="H72" i="6"/>
  <c r="O72" i="6"/>
  <c r="N72" i="6"/>
  <c r="L72" i="6"/>
  <c r="M72" i="6"/>
  <c r="H1150" i="6"/>
  <c r="O1150" i="6"/>
  <c r="N1150" i="6"/>
  <c r="M1150" i="6"/>
  <c r="L1150" i="6"/>
  <c r="H1584" i="6"/>
  <c r="O1584" i="6"/>
  <c r="M1584" i="6"/>
  <c r="N1584" i="6"/>
  <c r="L1584" i="6"/>
  <c r="O1421" i="6"/>
  <c r="H1421" i="6"/>
  <c r="N1421" i="6"/>
  <c r="L1421" i="6"/>
  <c r="M1421" i="6"/>
  <c r="H1250" i="6"/>
  <c r="O1250" i="6"/>
  <c r="N1250" i="6"/>
  <c r="M1250" i="6"/>
  <c r="L1250" i="6"/>
  <c r="H521" i="6"/>
  <c r="O521" i="6"/>
  <c r="L521" i="6"/>
  <c r="N521" i="6"/>
  <c r="M521" i="6"/>
  <c r="H413" i="6"/>
  <c r="O413" i="6"/>
  <c r="L413" i="6"/>
  <c r="N413" i="6"/>
  <c r="M413" i="6"/>
  <c r="H130" i="6"/>
  <c r="M130" i="6"/>
  <c r="O130" i="6"/>
  <c r="N130" i="6"/>
  <c r="L130" i="6"/>
  <c r="H1017" i="6"/>
  <c r="O1017" i="6"/>
  <c r="N1017" i="6"/>
  <c r="M1017" i="6"/>
  <c r="L1017" i="6"/>
  <c r="H1012" i="6"/>
  <c r="O1012" i="6"/>
  <c r="N1012" i="6"/>
  <c r="L1012" i="6"/>
  <c r="M1012" i="6"/>
  <c r="H1038" i="6"/>
  <c r="O1038" i="6"/>
  <c r="N1038" i="6"/>
  <c r="M1038" i="6"/>
  <c r="L1038" i="6"/>
  <c r="H796" i="6"/>
  <c r="O796" i="6"/>
  <c r="L796" i="6"/>
  <c r="M796" i="6"/>
  <c r="N796" i="6"/>
  <c r="H1079" i="6"/>
  <c r="O1079" i="6"/>
  <c r="M1079" i="6"/>
  <c r="L1079" i="6"/>
  <c r="N1079" i="6"/>
  <c r="H1180" i="6"/>
  <c r="O1180" i="6"/>
  <c r="N1180" i="6"/>
  <c r="M1180" i="6"/>
  <c r="L1180" i="6"/>
  <c r="H1411" i="6"/>
  <c r="O1411" i="6"/>
  <c r="L1411" i="6"/>
  <c r="M1411" i="6"/>
  <c r="N1411" i="6"/>
  <c r="H227" i="6"/>
  <c r="O227" i="6"/>
  <c r="N227" i="6"/>
  <c r="M227" i="6"/>
  <c r="L227" i="6"/>
  <c r="H1039" i="6"/>
  <c r="O1039" i="6"/>
  <c r="L1039" i="6"/>
  <c r="N1039" i="6"/>
  <c r="M1039" i="6"/>
  <c r="O1013" i="6"/>
  <c r="H1013" i="6"/>
  <c r="N1013" i="6"/>
  <c r="L1013" i="6"/>
  <c r="M1013" i="6"/>
  <c r="H290" i="6"/>
  <c r="O290" i="6"/>
  <c r="L290" i="6"/>
  <c r="N290" i="6"/>
  <c r="M290" i="6"/>
  <c r="H1131" i="6"/>
  <c r="O1131" i="6"/>
  <c r="N1131" i="6"/>
  <c r="M1131" i="6"/>
  <c r="L1131" i="6"/>
  <c r="H1300" i="6"/>
  <c r="O1300" i="6"/>
  <c r="L1300" i="6"/>
  <c r="N1300" i="6"/>
  <c r="M1300" i="6"/>
  <c r="H463" i="6"/>
  <c r="O463" i="6"/>
  <c r="N463" i="6"/>
  <c r="L463" i="6"/>
  <c r="M463" i="6"/>
  <c r="H1186" i="6"/>
  <c r="O1186" i="6"/>
  <c r="N1186" i="6"/>
  <c r="M1186" i="6"/>
  <c r="L1186" i="6"/>
  <c r="H787" i="6"/>
  <c r="O787" i="6"/>
  <c r="M787" i="6"/>
  <c r="N787" i="6"/>
  <c r="L787" i="6"/>
  <c r="H1010" i="6"/>
  <c r="O1010" i="6"/>
  <c r="M1010" i="6"/>
  <c r="N1010" i="6"/>
  <c r="L1010" i="6"/>
  <c r="H1241" i="6"/>
  <c r="O1241" i="6"/>
  <c r="N1241" i="6"/>
  <c r="L1241" i="6"/>
  <c r="M1241" i="6"/>
  <c r="O965" i="6"/>
  <c r="H965" i="6"/>
  <c r="N965" i="6"/>
  <c r="M965" i="6"/>
  <c r="L965" i="6"/>
  <c r="H1630" i="6"/>
  <c r="O1630" i="6"/>
  <c r="L1630" i="6"/>
  <c r="N1630" i="6"/>
  <c r="M1630" i="6"/>
  <c r="H271" i="6"/>
  <c r="O271" i="6"/>
  <c r="M271" i="6"/>
  <c r="L271" i="6"/>
  <c r="N271" i="6"/>
  <c r="H1107" i="6"/>
  <c r="O1107" i="6"/>
  <c r="N1107" i="6"/>
  <c r="M1107" i="6"/>
  <c r="L1107" i="6"/>
  <c r="H1332" i="6"/>
  <c r="O1332" i="6"/>
  <c r="N1332" i="6"/>
  <c r="L1332" i="6"/>
  <c r="M1332" i="6"/>
  <c r="N1213" i="6"/>
  <c r="L1213" i="6"/>
  <c r="M1213" i="6"/>
  <c r="H1213" i="6"/>
  <c r="O1213" i="6"/>
  <c r="M1177" i="6"/>
  <c r="L1177" i="6"/>
  <c r="N1177" i="6"/>
  <c r="H1177" i="6"/>
  <c r="O1177" i="6"/>
  <c r="L1146" i="6"/>
  <c r="M1146" i="6"/>
  <c r="N1146" i="6"/>
  <c r="H1146" i="6"/>
  <c r="O1146" i="6"/>
  <c r="H1681" i="6"/>
  <c r="O1681" i="6"/>
  <c r="M1681" i="6"/>
  <c r="N1681" i="6"/>
  <c r="L1681" i="6"/>
  <c r="H553" i="6"/>
  <c r="O553" i="6"/>
  <c r="N553" i="6"/>
  <c r="M553" i="6"/>
  <c r="L553" i="6"/>
  <c r="M255" i="6"/>
  <c r="N255" i="6"/>
  <c r="L255" i="6"/>
  <c r="O255" i="6"/>
  <c r="H255" i="6"/>
  <c r="H1299" i="6"/>
  <c r="O1299" i="6"/>
  <c r="N1299" i="6"/>
  <c r="M1299" i="6"/>
  <c r="L1299" i="6"/>
  <c r="L1531" i="6"/>
  <c r="M1531" i="6"/>
  <c r="N1531" i="6"/>
  <c r="H1531" i="6"/>
  <c r="O1531" i="6"/>
  <c r="H973" i="6"/>
  <c r="L973" i="6"/>
  <c r="O973" i="6"/>
  <c r="M973" i="6"/>
  <c r="N973" i="6"/>
  <c r="H1632" i="6"/>
  <c r="O1632" i="6"/>
  <c r="N1632" i="6"/>
  <c r="L1632" i="6"/>
  <c r="M1632" i="6"/>
  <c r="H1081" i="6"/>
  <c r="O1081" i="6"/>
  <c r="N1081" i="6"/>
  <c r="M1081" i="6"/>
  <c r="L1081" i="6"/>
  <c r="H76" i="6"/>
  <c r="O76" i="6"/>
  <c r="L76" i="6"/>
  <c r="N76" i="6"/>
  <c r="M76" i="6"/>
  <c r="H481" i="6"/>
  <c r="N481" i="6"/>
  <c r="M481" i="6"/>
  <c r="O481" i="6"/>
  <c r="H398" i="6"/>
  <c r="O398" i="6"/>
  <c r="L398" i="6"/>
  <c r="M398" i="6"/>
  <c r="N398" i="6"/>
  <c r="H283" i="6"/>
  <c r="O283" i="6"/>
  <c r="N283" i="6"/>
  <c r="M283" i="6"/>
  <c r="L283" i="6"/>
  <c r="O1477" i="6"/>
  <c r="H1477" i="6"/>
  <c r="N1477" i="6"/>
  <c r="M1477" i="6"/>
  <c r="L1477" i="6"/>
  <c r="H719" i="6"/>
  <c r="N719" i="6"/>
  <c r="L719" i="6"/>
  <c r="M719" i="6"/>
  <c r="O719" i="6"/>
  <c r="H448" i="6"/>
  <c r="N448" i="6"/>
  <c r="O448" i="6"/>
  <c r="L448" i="6"/>
  <c r="M448" i="6"/>
  <c r="H1226" i="6"/>
  <c r="O1226" i="6"/>
  <c r="N1226" i="6"/>
  <c r="M1226" i="6"/>
  <c r="L1226" i="6"/>
  <c r="M1621" i="6"/>
  <c r="L1621" i="6"/>
  <c r="N1621" i="6"/>
  <c r="O1621" i="6"/>
  <c r="H1621" i="6"/>
  <c r="H1176" i="6"/>
  <c r="O1176" i="6"/>
  <c r="L1176" i="6"/>
  <c r="M1176" i="6"/>
  <c r="N1176" i="6"/>
  <c r="H981" i="6"/>
  <c r="O981" i="6"/>
  <c r="L981" i="6"/>
  <c r="M981" i="6"/>
  <c r="N981" i="6"/>
  <c r="N612" i="6"/>
  <c r="M612" i="6"/>
  <c r="L612" i="6"/>
  <c r="H612" i="6"/>
  <c r="O612" i="6"/>
  <c r="H1663" i="6"/>
  <c r="O1663" i="6"/>
  <c r="N1663" i="6"/>
  <c r="M1663" i="6"/>
  <c r="L1663" i="6"/>
  <c r="H1216" i="6"/>
  <c r="O1216" i="6"/>
  <c r="M1216" i="6"/>
  <c r="N1216" i="6"/>
  <c r="L1216" i="6"/>
  <c r="H831" i="6"/>
  <c r="O831" i="6"/>
  <c r="N831" i="6"/>
  <c r="M831" i="6"/>
  <c r="L831" i="6"/>
  <c r="H279" i="6"/>
  <c r="M279" i="6"/>
  <c r="N279" i="6"/>
  <c r="L279" i="6"/>
  <c r="O279" i="6"/>
  <c r="L379" i="6"/>
  <c r="N379" i="6"/>
  <c r="M379" i="6"/>
  <c r="H379" i="6"/>
  <c r="O379" i="6"/>
  <c r="H773" i="6"/>
  <c r="N773" i="6"/>
  <c r="M773" i="6"/>
  <c r="L773" i="6"/>
  <c r="O773" i="6"/>
  <c r="L604" i="6"/>
  <c r="N604" i="6"/>
  <c r="M604" i="6"/>
  <c r="H604" i="6"/>
  <c r="O604" i="6"/>
  <c r="N1562" i="6"/>
  <c r="M1562" i="6"/>
  <c r="L1562" i="6"/>
  <c r="H1562" i="6"/>
  <c r="O1562" i="6"/>
  <c r="H145" i="6"/>
  <c r="O145" i="6"/>
  <c r="M145" i="6"/>
  <c r="N145" i="6"/>
  <c r="L145" i="6"/>
  <c r="L265" i="6"/>
  <c r="N265" i="6"/>
  <c r="M265" i="6"/>
  <c r="O265" i="6"/>
  <c r="H265" i="6"/>
  <c r="H454" i="6"/>
  <c r="O454" i="6"/>
  <c r="L454" i="6"/>
  <c r="N454" i="6"/>
  <c r="M454" i="6"/>
  <c r="H1426" i="6"/>
  <c r="O1426" i="6"/>
  <c r="N1426" i="6"/>
  <c r="L1426" i="6"/>
  <c r="M1426" i="6"/>
  <c r="H329" i="6"/>
  <c r="O329" i="6"/>
  <c r="L329" i="6"/>
  <c r="M329" i="6"/>
  <c r="N329" i="6"/>
  <c r="O917" i="6"/>
  <c r="H917" i="6"/>
  <c r="N917" i="6"/>
  <c r="M917" i="6"/>
  <c r="L917" i="6"/>
  <c r="H254" i="6"/>
  <c r="O254" i="6"/>
  <c r="M254" i="6"/>
  <c r="L254" i="6"/>
  <c r="N254" i="6"/>
  <c r="L1578" i="6"/>
  <c r="M1578" i="6"/>
  <c r="N1578" i="6"/>
  <c r="H1578" i="6"/>
  <c r="O1578" i="6"/>
  <c r="H198" i="6"/>
  <c r="O198" i="6"/>
  <c r="N198" i="6"/>
  <c r="L198" i="6"/>
  <c r="M198" i="6"/>
  <c r="H591" i="6"/>
  <c r="O591" i="6"/>
  <c r="L591" i="6"/>
  <c r="M591" i="6"/>
  <c r="N591" i="6"/>
  <c r="O567" i="6"/>
  <c r="H567" i="6"/>
  <c r="L567" i="6"/>
  <c r="N567" i="6"/>
  <c r="M567" i="6"/>
  <c r="H1539" i="6"/>
  <c r="O1539" i="6"/>
  <c r="L1539" i="6"/>
  <c r="N1539" i="6"/>
  <c r="M1539" i="6"/>
  <c r="H792" i="6"/>
  <c r="O792" i="6"/>
  <c r="M792" i="6"/>
  <c r="N792" i="6"/>
  <c r="L792" i="6"/>
  <c r="H1537" i="6"/>
  <c r="O1537" i="6"/>
  <c r="M1537" i="6"/>
  <c r="N1537" i="6"/>
  <c r="L1537" i="6"/>
  <c r="H634" i="6"/>
  <c r="L634" i="6"/>
  <c r="O634" i="6"/>
  <c r="N634" i="6"/>
  <c r="M634" i="6"/>
  <c r="H1521" i="6"/>
  <c r="O1521" i="6"/>
  <c r="N1521" i="6"/>
  <c r="M1521" i="6"/>
  <c r="L1521" i="6"/>
  <c r="H394" i="6"/>
  <c r="O394" i="6"/>
  <c r="L394" i="6"/>
  <c r="N394" i="6"/>
  <c r="M394" i="6"/>
  <c r="M1544" i="6"/>
  <c r="N1544" i="6"/>
  <c r="H1544" i="6"/>
  <c r="O1544" i="6"/>
  <c r="L1544" i="6"/>
  <c r="H955" i="6"/>
  <c r="O955" i="6"/>
  <c r="N955" i="6"/>
  <c r="M955" i="6"/>
  <c r="L955" i="6"/>
  <c r="H699" i="6"/>
  <c r="O699" i="6"/>
  <c r="N699" i="6"/>
  <c r="L699" i="6"/>
  <c r="M699" i="6"/>
  <c r="H1410" i="6"/>
  <c r="O1410" i="6"/>
  <c r="L1410" i="6"/>
  <c r="M1410" i="6"/>
  <c r="N1410" i="6"/>
  <c r="H28" i="6"/>
  <c r="O28" i="6"/>
  <c r="N28" i="6"/>
  <c r="M28" i="6"/>
  <c r="L28" i="6"/>
  <c r="H1296" i="6"/>
  <c r="M1296" i="6"/>
  <c r="O1296" i="6"/>
  <c r="N1296" i="6"/>
  <c r="L1296" i="6"/>
  <c r="H82" i="6"/>
  <c r="N82" i="6"/>
  <c r="M82" i="6"/>
  <c r="L82" i="6"/>
  <c r="O82" i="6"/>
  <c r="O469" i="6"/>
  <c r="H469" i="6"/>
  <c r="N469" i="6"/>
  <c r="L469" i="6"/>
  <c r="M469" i="6"/>
  <c r="H186" i="6"/>
  <c r="O186" i="6"/>
  <c r="L186" i="6"/>
  <c r="M186" i="6"/>
  <c r="N186" i="6"/>
  <c r="H1073" i="6"/>
  <c r="O1073" i="6"/>
  <c r="N1073" i="6"/>
  <c r="M1073" i="6"/>
  <c r="L1073" i="6"/>
  <c r="H1572" i="6"/>
  <c r="O1572" i="6"/>
  <c r="N1572" i="6"/>
  <c r="L1572" i="6"/>
  <c r="M1572" i="6"/>
  <c r="O349" i="6"/>
  <c r="H349" i="6"/>
  <c r="N349" i="6"/>
  <c r="M349" i="6"/>
  <c r="L349" i="6"/>
  <c r="H862" i="6"/>
  <c r="O862" i="6"/>
  <c r="N862" i="6"/>
  <c r="M862" i="6"/>
  <c r="L862" i="6"/>
  <c r="H1638" i="6"/>
  <c r="O1638" i="6"/>
  <c r="L1638" i="6"/>
  <c r="N1638" i="6"/>
  <c r="M1638" i="6"/>
  <c r="H183" i="6"/>
  <c r="M183" i="6"/>
  <c r="O183" i="6"/>
  <c r="N183" i="6"/>
  <c r="L183" i="6"/>
  <c r="H1656" i="6"/>
  <c r="O1656" i="6"/>
  <c r="M1656" i="6"/>
  <c r="N1656" i="6"/>
  <c r="L1656" i="6"/>
  <c r="H403" i="6"/>
  <c r="O403" i="6"/>
  <c r="N403" i="6"/>
  <c r="M403" i="6"/>
  <c r="L403" i="6"/>
  <c r="H956" i="6"/>
  <c r="O956" i="6"/>
  <c r="M956" i="6"/>
  <c r="N956" i="6"/>
  <c r="L956" i="6"/>
  <c r="H863" i="6"/>
  <c r="O863" i="6"/>
  <c r="M863" i="6"/>
  <c r="N863" i="6"/>
  <c r="L863" i="6"/>
  <c r="H514" i="6"/>
  <c r="O514" i="6"/>
  <c r="M514" i="6"/>
  <c r="N514" i="6"/>
  <c r="L514" i="6"/>
  <c r="H1536" i="6"/>
  <c r="N1536" i="6"/>
  <c r="M1536" i="6"/>
  <c r="O1536" i="6"/>
  <c r="L1536" i="6"/>
  <c r="H123" i="6"/>
  <c r="N123" i="6"/>
  <c r="M123" i="6"/>
  <c r="L123" i="6"/>
  <c r="O123" i="6"/>
  <c r="H60" i="6"/>
  <c r="O60" i="6"/>
  <c r="N60" i="6"/>
  <c r="M60" i="6"/>
  <c r="L60" i="6"/>
  <c r="H1458" i="6"/>
  <c r="O1458" i="6"/>
  <c r="N1458" i="6"/>
  <c r="M1458" i="6"/>
  <c r="L1458" i="6"/>
  <c r="H1239" i="6"/>
  <c r="O1239" i="6"/>
  <c r="L1239" i="6"/>
  <c r="M1239" i="6"/>
  <c r="N1239" i="6"/>
  <c r="H1016" i="6"/>
  <c r="O1016" i="6"/>
  <c r="N1016" i="6"/>
  <c r="M1016" i="6"/>
  <c r="L1016" i="6"/>
  <c r="H1634" i="6"/>
  <c r="O1634" i="6"/>
  <c r="L1634" i="6"/>
  <c r="N1634" i="6"/>
  <c r="M1634" i="6"/>
  <c r="H287" i="6"/>
  <c r="O287" i="6"/>
  <c r="L287" i="6"/>
  <c r="N287" i="6"/>
  <c r="M287" i="6"/>
  <c r="H178" i="6"/>
  <c r="L178" i="6"/>
  <c r="O178" i="6"/>
  <c r="N178" i="6"/>
  <c r="M178" i="6"/>
  <c r="H345" i="6"/>
  <c r="O345" i="6"/>
  <c r="N345" i="6"/>
  <c r="L345" i="6"/>
  <c r="M345" i="6"/>
  <c r="O621" i="6"/>
  <c r="H621" i="6"/>
  <c r="N621" i="6"/>
  <c r="L621" i="6"/>
  <c r="M621" i="6"/>
  <c r="H734" i="6"/>
  <c r="O734" i="6"/>
  <c r="M734" i="6"/>
  <c r="N734" i="6"/>
  <c r="L734" i="6"/>
  <c r="H1483" i="6"/>
  <c r="O1483" i="6"/>
  <c r="N1483" i="6"/>
  <c r="M1483" i="6"/>
  <c r="L1483" i="6"/>
  <c r="H736" i="6"/>
  <c r="N736" i="6"/>
  <c r="O736" i="6"/>
  <c r="M736" i="6"/>
  <c r="L736" i="6"/>
  <c r="H417" i="6"/>
  <c r="O417" i="6"/>
  <c r="M417" i="6"/>
  <c r="L417" i="6"/>
  <c r="N417" i="6"/>
  <c r="H962" i="6"/>
  <c r="O962" i="6"/>
  <c r="L962" i="6"/>
  <c r="N962" i="6"/>
  <c r="M962" i="6"/>
  <c r="H289" i="6"/>
  <c r="O289" i="6"/>
  <c r="L289" i="6"/>
  <c r="M289" i="6"/>
  <c r="N289" i="6"/>
  <c r="H308" i="6"/>
  <c r="O308" i="6"/>
  <c r="L308" i="6"/>
  <c r="N308" i="6"/>
  <c r="M308" i="6"/>
  <c r="H32" i="6"/>
  <c r="O32" i="6"/>
  <c r="N32" i="6"/>
  <c r="M32" i="6"/>
  <c r="L32" i="6"/>
  <c r="H1257" i="6"/>
  <c r="O1257" i="6"/>
  <c r="N1257" i="6"/>
  <c r="L1257" i="6"/>
  <c r="M1257" i="6"/>
  <c r="H1083" i="6"/>
  <c r="O1083" i="6"/>
  <c r="N1083" i="6"/>
  <c r="L1083" i="6"/>
  <c r="M1083" i="6"/>
  <c r="H748" i="6"/>
  <c r="O748" i="6"/>
  <c r="N748" i="6"/>
  <c r="M748" i="6"/>
  <c r="L748" i="6"/>
  <c r="H564" i="6"/>
  <c r="O564" i="6"/>
  <c r="L564" i="6"/>
  <c r="N564" i="6"/>
  <c r="M564" i="6"/>
  <c r="O461" i="6"/>
  <c r="H461" i="6"/>
  <c r="N461" i="6"/>
  <c r="M461" i="6"/>
  <c r="L461" i="6"/>
  <c r="H516" i="6"/>
  <c r="O516" i="6"/>
  <c r="M516" i="6"/>
  <c r="N516" i="6"/>
  <c r="L516" i="6"/>
  <c r="H742" i="6"/>
  <c r="O742" i="6"/>
  <c r="N742" i="6"/>
  <c r="M742" i="6"/>
  <c r="L742" i="6"/>
  <c r="O959" i="6"/>
  <c r="H959" i="6"/>
  <c r="N959" i="6"/>
  <c r="M959" i="6"/>
  <c r="L959" i="6"/>
  <c r="H920" i="6"/>
  <c r="O920" i="6"/>
  <c r="M920" i="6"/>
  <c r="N920" i="6"/>
  <c r="L920" i="6"/>
  <c r="H1192" i="6"/>
  <c r="N1192" i="6"/>
  <c r="M1192" i="6"/>
  <c r="O1192" i="6"/>
  <c r="L1192" i="6"/>
  <c r="H1179" i="6"/>
  <c r="O1179" i="6"/>
  <c r="M1179" i="6"/>
  <c r="N1179" i="6"/>
  <c r="L1179" i="6"/>
  <c r="H1639" i="6"/>
  <c r="O1639" i="6"/>
  <c r="N1639" i="6"/>
  <c r="M1639" i="6"/>
  <c r="L1639" i="6"/>
  <c r="H1076" i="6"/>
  <c r="O1076" i="6"/>
  <c r="M1076" i="6"/>
  <c r="L1076" i="6"/>
  <c r="N1076" i="6"/>
  <c r="H1514" i="6"/>
  <c r="O1514" i="6"/>
  <c r="M1514" i="6"/>
  <c r="N1514" i="6"/>
  <c r="L1514" i="6"/>
  <c r="H358" i="6"/>
  <c r="O358" i="6"/>
  <c r="N358" i="6"/>
  <c r="M358" i="6"/>
  <c r="L358" i="6"/>
  <c r="H676" i="6"/>
  <c r="O676" i="6"/>
  <c r="N676" i="6"/>
  <c r="M676" i="6"/>
  <c r="L676" i="6"/>
  <c r="H302" i="6"/>
  <c r="O302" i="6"/>
  <c r="N302" i="6"/>
  <c r="M302" i="6"/>
  <c r="L302" i="6"/>
  <c r="H1259" i="6"/>
  <c r="N1259" i="6"/>
  <c r="M1259" i="6"/>
  <c r="O1259" i="6"/>
  <c r="H640" i="6"/>
  <c r="M640" i="6"/>
  <c r="N640" i="6"/>
  <c r="O640" i="6"/>
  <c r="L640" i="6"/>
  <c r="H744" i="6"/>
  <c r="L744" i="6"/>
  <c r="O744" i="6"/>
  <c r="M744" i="6"/>
  <c r="N744" i="6"/>
  <c r="H899" i="6"/>
  <c r="O899" i="6"/>
  <c r="N899" i="6"/>
  <c r="L899" i="6"/>
  <c r="M899" i="6"/>
  <c r="H1570" i="6"/>
  <c r="O1570" i="6"/>
  <c r="L1570" i="6"/>
  <c r="M1570" i="6"/>
  <c r="N1570" i="6"/>
  <c r="H1524" i="6"/>
  <c r="O1524" i="6"/>
  <c r="L1524" i="6"/>
  <c r="N1524" i="6"/>
  <c r="M1524" i="6"/>
  <c r="H120" i="6"/>
  <c r="M120" i="6"/>
  <c r="O120" i="6"/>
  <c r="N120" i="6"/>
  <c r="L120" i="6"/>
  <c r="H517" i="6"/>
  <c r="O517" i="6"/>
  <c r="L517" i="6"/>
  <c r="N517" i="6"/>
  <c r="M517" i="6"/>
  <c r="H1263" i="6"/>
  <c r="O1263" i="6"/>
  <c r="N1263" i="6"/>
  <c r="L1263" i="6"/>
  <c r="M1263" i="6"/>
  <c r="H997" i="6"/>
  <c r="O997" i="6"/>
  <c r="N997" i="6"/>
  <c r="M997" i="6"/>
  <c r="L997" i="6"/>
  <c r="H940" i="6"/>
  <c r="O940" i="6"/>
  <c r="M940" i="6"/>
  <c r="N940" i="6"/>
  <c r="L940" i="6"/>
  <c r="H1494" i="6"/>
  <c r="O1494" i="6"/>
  <c r="N1494" i="6"/>
  <c r="M1494" i="6"/>
  <c r="L1494" i="6"/>
  <c r="N262" i="6"/>
  <c r="M262" i="6"/>
  <c r="L262" i="6"/>
  <c r="H262" i="6"/>
  <c r="O262" i="6"/>
  <c r="H1506" i="6"/>
  <c r="O1506" i="6"/>
  <c r="N1506" i="6"/>
  <c r="L1506" i="6"/>
  <c r="M1506" i="6"/>
  <c r="H688" i="6"/>
  <c r="O688" i="6"/>
  <c r="N688" i="6"/>
  <c r="M688" i="6"/>
  <c r="L688" i="6"/>
  <c r="H1467" i="6"/>
  <c r="O1467" i="6"/>
  <c r="M1467" i="6"/>
  <c r="L1467" i="6"/>
  <c r="N1467" i="6"/>
  <c r="H901" i="6"/>
  <c r="O901" i="6"/>
  <c r="N901" i="6"/>
  <c r="M901" i="6"/>
  <c r="L901" i="6"/>
  <c r="H1362" i="6"/>
  <c r="O1362" i="6"/>
  <c r="M1362" i="6"/>
  <c r="L1362" i="6"/>
  <c r="N1362" i="6"/>
  <c r="H651" i="6"/>
  <c r="L651" i="6"/>
  <c r="N651" i="6"/>
  <c r="M651" i="6"/>
  <c r="O651" i="6"/>
  <c r="H320" i="6"/>
  <c r="N320" i="6"/>
  <c r="M320" i="6"/>
  <c r="O320" i="6"/>
  <c r="H1339" i="6"/>
  <c r="M1339" i="6"/>
  <c r="N1339" i="6"/>
  <c r="L1339" i="6"/>
  <c r="O1339" i="6"/>
  <c r="H493" i="6"/>
  <c r="O493" i="6"/>
  <c r="L493" i="6"/>
  <c r="N493" i="6"/>
  <c r="M493" i="6"/>
  <c r="H1270" i="6"/>
  <c r="O1270" i="6"/>
  <c r="M1270" i="6"/>
  <c r="N1270" i="6"/>
  <c r="L1270" i="6"/>
  <c r="H1510" i="6"/>
  <c r="O1510" i="6"/>
  <c r="L1510" i="6"/>
  <c r="N1510" i="6"/>
  <c r="M1510" i="6"/>
  <c r="M1159" i="6"/>
  <c r="N1159" i="6"/>
  <c r="L1159" i="6"/>
  <c r="H1159" i="6"/>
  <c r="O1159" i="6"/>
  <c r="H762" i="6"/>
  <c r="O762" i="6"/>
  <c r="M762" i="6"/>
  <c r="N762" i="6"/>
  <c r="L762" i="6"/>
  <c r="H428" i="6"/>
  <c r="O428" i="6"/>
  <c r="M428" i="6"/>
  <c r="L428" i="6"/>
  <c r="N428" i="6"/>
  <c r="H8" i="6"/>
  <c r="O8" i="6"/>
  <c r="N8" i="6"/>
  <c r="M8" i="6"/>
  <c r="L8" i="6"/>
  <c r="H1121" i="6"/>
  <c r="O1121" i="6"/>
  <c r="L1121" i="6"/>
  <c r="N1121" i="6"/>
  <c r="M1121" i="6"/>
  <c r="H1064" i="6"/>
  <c r="O1064" i="6"/>
  <c r="L1064" i="6"/>
  <c r="N1064" i="6"/>
  <c r="M1064" i="6"/>
  <c r="H55" i="6"/>
  <c r="N55" i="6"/>
  <c r="L55" i="6"/>
  <c r="M55" i="6"/>
  <c r="O55" i="6"/>
  <c r="H726" i="6"/>
  <c r="O726" i="6"/>
  <c r="L726" i="6"/>
  <c r="N726" i="6"/>
  <c r="M726" i="6"/>
  <c r="H1007" i="6"/>
  <c r="L1007" i="6"/>
  <c r="N1007" i="6"/>
  <c r="M1007" i="6"/>
  <c r="O1007" i="6"/>
  <c r="H1391" i="6"/>
  <c r="N1391" i="6"/>
  <c r="M1391" i="6"/>
  <c r="L1391" i="6"/>
  <c r="O1391" i="6"/>
  <c r="H838" i="6"/>
  <c r="N838" i="6"/>
  <c r="M838" i="6"/>
  <c r="L838" i="6"/>
  <c r="O838" i="6"/>
  <c r="H608" i="6"/>
  <c r="M608" i="6"/>
  <c r="N608" i="6"/>
  <c r="L608" i="6"/>
  <c r="O608" i="6"/>
  <c r="H823" i="6"/>
  <c r="O823" i="6"/>
  <c r="N823" i="6"/>
  <c r="L823" i="6"/>
  <c r="M823" i="6"/>
  <c r="H1547" i="6"/>
  <c r="L1547" i="6"/>
  <c r="N1547" i="6"/>
  <c r="M1547" i="6"/>
  <c r="O1547" i="6"/>
  <c r="H1451" i="6"/>
  <c r="N1451" i="6"/>
  <c r="L1451" i="6"/>
  <c r="M1451" i="6"/>
  <c r="O1451" i="6"/>
  <c r="H432" i="6"/>
  <c r="O432" i="6"/>
  <c r="N432" i="6"/>
  <c r="L432" i="6"/>
  <c r="M432" i="6"/>
  <c r="H1504" i="6"/>
  <c r="O1504" i="6"/>
  <c r="L1504" i="6"/>
  <c r="M1504" i="6"/>
  <c r="N1504" i="6"/>
  <c r="H96" i="6"/>
  <c r="O96" i="6"/>
  <c r="L96" i="6"/>
  <c r="N96" i="6"/>
  <c r="M96" i="6"/>
  <c r="L93" i="6"/>
  <c r="M93" i="6"/>
  <c r="N93" i="6"/>
  <c r="O93" i="6"/>
  <c r="H93" i="6"/>
  <c r="M500" i="6"/>
  <c r="N500" i="6"/>
  <c r="L500" i="6"/>
  <c r="H500" i="6"/>
  <c r="O500" i="6"/>
  <c r="H824" i="6"/>
  <c r="O824" i="6"/>
  <c r="N824" i="6"/>
  <c r="L824" i="6"/>
  <c r="M824" i="6"/>
  <c r="H539" i="6"/>
  <c r="N539" i="6"/>
  <c r="L539" i="6"/>
  <c r="M539" i="6"/>
  <c r="O539" i="6"/>
  <c r="H1164" i="6"/>
  <c r="O1164" i="6"/>
  <c r="N1164" i="6"/>
  <c r="L1164" i="6"/>
  <c r="M1164" i="6"/>
  <c r="H1172" i="6"/>
  <c r="O1172" i="6"/>
  <c r="M1172" i="6"/>
  <c r="N1172" i="6"/>
  <c r="L1172" i="6"/>
  <c r="H1205" i="6"/>
  <c r="O1205" i="6"/>
  <c r="M1205" i="6"/>
  <c r="N1205" i="6"/>
  <c r="L1205" i="6"/>
  <c r="H1465" i="6"/>
  <c r="O1465" i="6"/>
  <c r="M1465" i="6"/>
  <c r="N1465" i="6"/>
  <c r="L1465" i="6"/>
  <c r="H1466" i="6"/>
  <c r="O1466" i="6"/>
  <c r="M1466" i="6"/>
  <c r="N1466" i="6"/>
  <c r="L1466" i="6"/>
  <c r="H1054" i="6"/>
  <c r="M1054" i="6"/>
  <c r="L1054" i="6"/>
  <c r="N1054" i="6"/>
  <c r="O1054" i="6"/>
  <c r="H598" i="6"/>
  <c r="M598" i="6"/>
  <c r="L598" i="6"/>
  <c r="N598" i="6"/>
  <c r="O598" i="6"/>
  <c r="H1448" i="6"/>
  <c r="O1448" i="6"/>
  <c r="L1448" i="6"/>
  <c r="N1448" i="6"/>
  <c r="M1448" i="6"/>
  <c r="H45" i="6"/>
  <c r="L45" i="6"/>
  <c r="N45" i="6"/>
  <c r="M45" i="6"/>
  <c r="O45" i="6"/>
  <c r="H54" i="6"/>
  <c r="O54" i="6"/>
  <c r="M54" i="6"/>
  <c r="N54" i="6"/>
  <c r="L54" i="6"/>
  <c r="M1215" i="6"/>
  <c r="L1215" i="6"/>
  <c r="N1215" i="6"/>
  <c r="H1215" i="6"/>
  <c r="O1215" i="6"/>
  <c r="H391" i="6"/>
  <c r="N391" i="6"/>
  <c r="M391" i="6"/>
  <c r="L391" i="6"/>
  <c r="O391" i="6"/>
  <c r="L943" i="6"/>
  <c r="M943" i="6"/>
  <c r="N943" i="6"/>
  <c r="H943" i="6"/>
  <c r="O943" i="6"/>
  <c r="H1557" i="6"/>
  <c r="O1557" i="6"/>
  <c r="N1557" i="6"/>
  <c r="L1557" i="6"/>
  <c r="M1557" i="6"/>
  <c r="H538" i="6"/>
  <c r="O538" i="6"/>
  <c r="N538" i="6"/>
  <c r="L538" i="6"/>
  <c r="M538" i="6"/>
  <c r="H987" i="6"/>
  <c r="O987" i="6"/>
  <c r="N987" i="6"/>
  <c r="M987" i="6"/>
  <c r="L987" i="6"/>
  <c r="H931" i="6"/>
  <c r="O931" i="6"/>
  <c r="M931" i="6"/>
  <c r="L931" i="6"/>
  <c r="N931" i="6"/>
  <c r="H1269" i="6"/>
  <c r="O1269" i="6"/>
  <c r="L1269" i="6"/>
  <c r="N1269" i="6"/>
  <c r="M1269" i="6"/>
  <c r="M1322" i="6"/>
  <c r="N1322" i="6"/>
  <c r="L1322" i="6"/>
  <c r="H1322" i="6"/>
  <c r="O1322" i="6"/>
  <c r="H436" i="6"/>
  <c r="O436" i="6"/>
  <c r="N436" i="6"/>
  <c r="M436" i="6"/>
  <c r="L436" i="6"/>
  <c r="H314" i="6"/>
  <c r="M314" i="6"/>
  <c r="L314" i="6"/>
  <c r="N314" i="6"/>
  <c r="O314" i="6"/>
  <c r="M331" i="6"/>
  <c r="N331" i="6"/>
  <c r="L331" i="6"/>
  <c r="H331" i="6"/>
  <c r="O331" i="6"/>
  <c r="H490" i="6"/>
  <c r="M490" i="6"/>
  <c r="L490" i="6"/>
  <c r="N490" i="6"/>
  <c r="O490" i="6"/>
  <c r="H1660" i="6"/>
  <c r="O1660" i="6"/>
  <c r="N1660" i="6"/>
  <c r="M1660" i="6"/>
  <c r="L1660" i="6"/>
  <c r="H1643" i="6"/>
  <c r="O1643" i="6"/>
  <c r="M1643" i="6"/>
  <c r="N1643" i="6"/>
  <c r="L1643" i="6"/>
  <c r="H459" i="6"/>
  <c r="O459" i="6"/>
  <c r="L459" i="6"/>
  <c r="N459" i="6"/>
  <c r="M459" i="6"/>
  <c r="H204" i="6"/>
  <c r="O204" i="6"/>
  <c r="L204" i="6"/>
  <c r="M204" i="6"/>
  <c r="N204" i="6"/>
  <c r="L51" i="6"/>
  <c r="N51" i="6"/>
  <c r="H51" i="6"/>
  <c r="O51" i="6"/>
  <c r="M51" i="6"/>
  <c r="H816" i="6"/>
  <c r="O816" i="6"/>
  <c r="M816" i="6"/>
  <c r="N816" i="6"/>
  <c r="L816" i="6"/>
  <c r="N1140" i="6"/>
  <c r="M1140" i="6"/>
  <c r="L1140" i="6"/>
  <c r="O1140" i="6"/>
  <c r="H1140" i="6"/>
  <c r="N1061" i="6"/>
  <c r="M1061" i="6"/>
  <c r="L1061" i="6"/>
  <c r="H1061" i="6"/>
  <c r="O1061" i="6"/>
  <c r="H661" i="6"/>
  <c r="N661" i="6"/>
  <c r="L661" i="6"/>
  <c r="M661" i="6"/>
  <c r="O661" i="6"/>
  <c r="H1673" i="6"/>
  <c r="O1673" i="6"/>
  <c r="L1673" i="6"/>
  <c r="M1673" i="6"/>
  <c r="N1673" i="6"/>
  <c r="H1616" i="6"/>
  <c r="O1616" i="6"/>
  <c r="N1616" i="6"/>
  <c r="L1616" i="6"/>
  <c r="M1616" i="6"/>
  <c r="H666" i="6"/>
  <c r="M666" i="6"/>
  <c r="L666" i="6"/>
  <c r="N666" i="6"/>
  <c r="O666" i="6"/>
  <c r="H1036" i="6"/>
  <c r="O1036" i="6"/>
  <c r="L1036" i="6"/>
  <c r="N1036" i="6"/>
  <c r="M1036" i="6"/>
  <c r="N444" i="6"/>
  <c r="L444" i="6"/>
  <c r="M444" i="6"/>
  <c r="H444" i="6"/>
  <c r="O444" i="6"/>
  <c r="H780" i="6"/>
  <c r="O780" i="6"/>
  <c r="M780" i="6"/>
  <c r="L780" i="6"/>
  <c r="N780" i="6"/>
  <c r="H1093" i="6"/>
  <c r="O1093" i="6"/>
  <c r="L1093" i="6"/>
  <c r="M1093" i="6"/>
  <c r="N1093" i="6"/>
  <c r="H927" i="6"/>
  <c r="O927" i="6"/>
  <c r="N927" i="6"/>
  <c r="L927" i="6"/>
  <c r="M927" i="6"/>
  <c r="H1527" i="6"/>
  <c r="O1527" i="6"/>
  <c r="N1527" i="6"/>
  <c r="M1527" i="6"/>
  <c r="L1527" i="6"/>
  <c r="H785" i="6"/>
  <c r="O785" i="6"/>
  <c r="N785" i="6"/>
  <c r="M785" i="6"/>
  <c r="L785" i="6"/>
  <c r="H299" i="6"/>
  <c r="O299" i="6"/>
  <c r="L299" i="6"/>
  <c r="M299" i="6"/>
  <c r="N299" i="6"/>
  <c r="H388" i="6"/>
  <c r="O388" i="6"/>
  <c r="N388" i="6"/>
  <c r="M388" i="6"/>
  <c r="L388" i="6"/>
  <c r="H1233" i="6"/>
  <c r="O1233" i="6"/>
  <c r="M1233" i="6"/>
  <c r="L1233" i="6"/>
  <c r="N1233" i="6"/>
  <c r="H696" i="6"/>
  <c r="O696" i="6"/>
  <c r="N696" i="6"/>
  <c r="L696" i="6"/>
  <c r="M696" i="6"/>
  <c r="H1041" i="6"/>
  <c r="O1041" i="6"/>
  <c r="L1041" i="6"/>
  <c r="N1041" i="6"/>
  <c r="M1041" i="6"/>
  <c r="H29" i="6"/>
  <c r="N29" i="6"/>
  <c r="M29" i="6"/>
  <c r="O29" i="6"/>
  <c r="L29" i="6"/>
  <c r="N758" i="6"/>
  <c r="L758" i="6"/>
  <c r="M758" i="6"/>
  <c r="H758" i="6"/>
  <c r="O758" i="6"/>
  <c r="H914" i="6"/>
  <c r="O914" i="6"/>
  <c r="M914" i="6"/>
  <c r="N914" i="6"/>
  <c r="L914" i="6"/>
  <c r="H321" i="6"/>
  <c r="L321" i="6"/>
  <c r="N321" i="6"/>
  <c r="O321" i="6"/>
  <c r="M321" i="6"/>
  <c r="N813" i="6"/>
  <c r="L813" i="6"/>
  <c r="M813" i="6"/>
  <c r="O813" i="6"/>
  <c r="H813" i="6"/>
  <c r="H520" i="6"/>
  <c r="O520" i="6"/>
  <c r="M520" i="6"/>
  <c r="L520" i="6"/>
  <c r="N520" i="6"/>
  <c r="L1049" i="6"/>
  <c r="N1049" i="6"/>
  <c r="M1049" i="6"/>
  <c r="H1049" i="6"/>
  <c r="O1049" i="6"/>
  <c r="H1625" i="6"/>
  <c r="O1625" i="6"/>
  <c r="L1625" i="6"/>
  <c r="N1625" i="6"/>
  <c r="M1625" i="6"/>
  <c r="H1401" i="6"/>
  <c r="L1401" i="6"/>
  <c r="N1401" i="6"/>
  <c r="M1401" i="6"/>
  <c r="O1401" i="6"/>
  <c r="H1206" i="6"/>
  <c r="O1206" i="6"/>
  <c r="L1206" i="6"/>
  <c r="N1206" i="6"/>
  <c r="M1206" i="6"/>
  <c r="H1586" i="6"/>
  <c r="O1586" i="6"/>
  <c r="M1586" i="6"/>
  <c r="N1586" i="6"/>
  <c r="L1586" i="6"/>
  <c r="H9" i="6"/>
  <c r="O9" i="6"/>
  <c r="N9" i="6"/>
  <c r="L9" i="6"/>
  <c r="M9" i="6"/>
  <c r="H1599" i="6"/>
  <c r="N1599" i="6"/>
  <c r="L1599" i="6"/>
  <c r="M1599" i="6"/>
  <c r="O1599" i="6"/>
  <c r="H747" i="6"/>
  <c r="O747" i="6"/>
  <c r="M747" i="6"/>
  <c r="L747" i="6"/>
  <c r="N747" i="6"/>
  <c r="H79" i="6"/>
  <c r="O79" i="6"/>
  <c r="N79" i="6"/>
  <c r="M79" i="6"/>
  <c r="L79" i="6"/>
  <c r="H1344" i="6"/>
  <c r="O1344" i="6"/>
  <c r="N1344" i="6"/>
  <c r="M1344" i="6"/>
  <c r="L1344" i="6"/>
  <c r="H1438" i="6"/>
  <c r="N1438" i="6"/>
  <c r="M1438" i="6"/>
  <c r="L1438" i="6"/>
  <c r="O1438" i="6"/>
  <c r="N1342" i="6"/>
  <c r="M1342" i="6"/>
  <c r="L1342" i="6"/>
  <c r="H1342" i="6"/>
  <c r="O1342" i="6"/>
  <c r="N867" i="6"/>
  <c r="M867" i="6"/>
  <c r="L867" i="6"/>
  <c r="O867" i="6"/>
  <c r="H867" i="6"/>
  <c r="H614" i="6"/>
  <c r="O614" i="6"/>
  <c r="N614" i="6"/>
  <c r="M614" i="6"/>
  <c r="L614" i="6"/>
  <c r="H438" i="6"/>
  <c r="M438" i="6"/>
  <c r="N438" i="6"/>
  <c r="L438" i="6"/>
  <c r="O438" i="6"/>
  <c r="H1279" i="6"/>
  <c r="O1279" i="6"/>
  <c r="M1279" i="6"/>
  <c r="N1279" i="6"/>
  <c r="L1279" i="6"/>
  <c r="H435" i="6"/>
  <c r="O435" i="6"/>
  <c r="L435" i="6"/>
  <c r="N435" i="6"/>
  <c r="M435" i="6"/>
  <c r="N46" i="6"/>
  <c r="M46" i="6"/>
  <c r="L46" i="6"/>
  <c r="O46" i="6"/>
  <c r="H46" i="6"/>
  <c r="H1512" i="6"/>
  <c r="L1512" i="6"/>
  <c r="N1512" i="6"/>
  <c r="O1512" i="6"/>
  <c r="M1512" i="6"/>
  <c r="O1055" i="6"/>
  <c r="N1055" i="6"/>
  <c r="L1055" i="6"/>
  <c r="H1055" i="6"/>
  <c r="M1055" i="6"/>
  <c r="H1607" i="6"/>
  <c r="O1607" i="6"/>
  <c r="L1607" i="6"/>
  <c r="N1607" i="6"/>
  <c r="M1607" i="6"/>
  <c r="H223" i="6"/>
  <c r="N223" i="6"/>
  <c r="L223" i="6"/>
  <c r="M223" i="6"/>
  <c r="O223" i="6"/>
  <c r="M389" i="6"/>
  <c r="N389" i="6"/>
  <c r="L389" i="6"/>
  <c r="O389" i="6"/>
  <c r="H389" i="6"/>
  <c r="N1677" i="6"/>
  <c r="M1677" i="6"/>
  <c r="L1677" i="6"/>
  <c r="H1677" i="6"/>
  <c r="O1677" i="6"/>
  <c r="H1390" i="6"/>
  <c r="N1390" i="6"/>
  <c r="M1390" i="6"/>
  <c r="L1390" i="6"/>
  <c r="O1390" i="6"/>
  <c r="O499" i="6"/>
  <c r="N499" i="6"/>
  <c r="M499" i="6"/>
  <c r="H499" i="6"/>
  <c r="L499" i="6"/>
  <c r="H1098" i="6"/>
  <c r="O1098" i="6"/>
  <c r="M1098" i="6"/>
  <c r="L1098" i="6"/>
  <c r="N1098" i="6"/>
  <c r="N941" i="6"/>
  <c r="M941" i="6"/>
  <c r="L941" i="6"/>
  <c r="H941" i="6"/>
  <c r="O941" i="6"/>
  <c r="N885" i="6"/>
  <c r="M885" i="6"/>
  <c r="L885" i="6"/>
  <c r="O885" i="6"/>
  <c r="H885" i="6"/>
  <c r="H1680" i="6"/>
  <c r="N1680" i="6"/>
  <c r="M1680" i="6"/>
  <c r="L1680" i="6"/>
  <c r="O1680" i="6"/>
  <c r="H1100" i="6"/>
  <c r="O1100" i="6"/>
  <c r="M1100" i="6"/>
  <c r="L1100" i="6"/>
  <c r="N1100" i="6"/>
  <c r="H1615" i="6"/>
  <c r="O1615" i="6"/>
  <c r="N1615" i="6"/>
  <c r="L1615" i="6"/>
  <c r="M1615" i="6"/>
  <c r="M939" i="6"/>
  <c r="N939" i="6"/>
  <c r="L939" i="6"/>
  <c r="H939" i="6"/>
  <c r="O939" i="6"/>
  <c r="M988" i="6"/>
  <c r="L988" i="6"/>
  <c r="N988" i="6"/>
  <c r="H988" i="6"/>
  <c r="O988" i="6"/>
  <c r="M373" i="6"/>
  <c r="L373" i="6"/>
  <c r="N373" i="6"/>
  <c r="O373" i="6"/>
  <c r="H373" i="6"/>
  <c r="N610" i="6"/>
  <c r="M610" i="6"/>
  <c r="L610" i="6"/>
  <c r="H610" i="6"/>
  <c r="O610" i="6"/>
  <c r="H129" i="6"/>
  <c r="O129" i="6"/>
  <c r="L129" i="6"/>
  <c r="M129" i="6"/>
  <c r="N129" i="6"/>
  <c r="H827" i="6"/>
  <c r="L827" i="6"/>
  <c r="M827" i="6"/>
  <c r="N827" i="6"/>
  <c r="O827" i="6"/>
  <c r="M836" i="6"/>
  <c r="L836" i="6"/>
  <c r="N836" i="6"/>
  <c r="O836" i="6"/>
  <c r="H836" i="6"/>
  <c r="H165" i="6"/>
  <c r="O165" i="6"/>
  <c r="N165" i="6"/>
  <c r="M165" i="6"/>
  <c r="L165" i="6"/>
  <c r="M1437" i="6"/>
  <c r="L1437" i="6"/>
  <c r="N1437" i="6"/>
  <c r="H1437" i="6"/>
  <c r="O1437" i="6"/>
  <c r="H653" i="6"/>
  <c r="O653" i="6"/>
  <c r="N653" i="6"/>
  <c r="M653" i="6"/>
  <c r="L653" i="6"/>
  <c r="H720" i="6"/>
  <c r="O720" i="6"/>
  <c r="L720" i="6"/>
  <c r="M720" i="6"/>
  <c r="N720" i="6"/>
  <c r="H1386" i="6"/>
  <c r="O1386" i="6"/>
  <c r="N1386" i="6"/>
  <c r="M1386" i="6"/>
  <c r="L1386" i="6"/>
  <c r="H980" i="6"/>
  <c r="O980" i="6"/>
  <c r="N980" i="6"/>
  <c r="M980" i="6"/>
  <c r="L980" i="6"/>
  <c r="H1319" i="6"/>
  <c r="O1319" i="6"/>
  <c r="L1319" i="6"/>
  <c r="N1319" i="6"/>
  <c r="M1319" i="6"/>
  <c r="M1207" i="6"/>
  <c r="N1207" i="6"/>
  <c r="L1207" i="6"/>
  <c r="H1207" i="6"/>
  <c r="O1207" i="6"/>
  <c r="H578" i="6"/>
  <c r="O578" i="6"/>
  <c r="N578" i="6"/>
  <c r="L578" i="6"/>
  <c r="M578" i="6"/>
  <c r="H652" i="6"/>
  <c r="N652" i="6"/>
  <c r="M652" i="6"/>
  <c r="L652" i="6"/>
  <c r="O652" i="6"/>
  <c r="H631" i="6"/>
  <c r="O631" i="6"/>
  <c r="L631" i="6"/>
  <c r="M631" i="6"/>
  <c r="N631" i="6"/>
  <c r="H113" i="6"/>
  <c r="O113" i="6"/>
  <c r="M113" i="6"/>
  <c r="N113" i="6"/>
  <c r="L113" i="6"/>
  <c r="N141" i="6"/>
  <c r="L141" i="6"/>
  <c r="M141" i="6"/>
  <c r="H141" i="6"/>
  <c r="O141" i="6"/>
  <c r="H153" i="6"/>
  <c r="O153" i="6"/>
  <c r="M153" i="6"/>
  <c r="L153" i="6"/>
  <c r="N153" i="6"/>
  <c r="H189" i="6"/>
  <c r="O189" i="6"/>
  <c r="N189" i="6"/>
  <c r="M189" i="6"/>
  <c r="L189" i="6"/>
  <c r="M393" i="6"/>
  <c r="N393" i="6"/>
  <c r="L393" i="6"/>
  <c r="H393" i="6"/>
  <c r="O393" i="6"/>
  <c r="H760" i="6"/>
  <c r="O760" i="6"/>
  <c r="M760" i="6"/>
  <c r="N760" i="6"/>
  <c r="L760" i="6"/>
  <c r="H1475" i="6"/>
  <c r="O1475" i="6"/>
  <c r="N1475" i="6"/>
  <c r="M1475" i="6"/>
  <c r="L1475" i="6"/>
  <c r="H1591" i="6"/>
  <c r="O1591" i="6"/>
  <c r="N1591" i="6"/>
  <c r="L1591" i="6"/>
  <c r="M1591" i="6"/>
  <c r="H1225" i="6"/>
  <c r="N1225" i="6"/>
  <c r="M1225" i="6"/>
  <c r="L1225" i="6"/>
  <c r="O1225" i="6"/>
  <c r="H589" i="6"/>
  <c r="O589" i="6"/>
  <c r="L589" i="6"/>
  <c r="N589" i="6"/>
  <c r="M589" i="6"/>
  <c r="H889" i="6"/>
  <c r="L889" i="6"/>
  <c r="M889" i="6"/>
  <c r="N889" i="6"/>
  <c r="O889" i="6"/>
  <c r="H533" i="6"/>
  <c r="O533" i="6"/>
  <c r="N533" i="6"/>
  <c r="L533" i="6"/>
  <c r="M533" i="6"/>
  <c r="H1318" i="6"/>
  <c r="O1318" i="6"/>
  <c r="N1318" i="6"/>
  <c r="L1318" i="6"/>
  <c r="M1318" i="6"/>
  <c r="M138" i="6"/>
  <c r="N138" i="6"/>
  <c r="L138" i="6"/>
  <c r="H138" i="6"/>
  <c r="O138" i="6"/>
  <c r="H177" i="6"/>
  <c r="O177" i="6"/>
  <c r="N177" i="6"/>
  <c r="L177" i="6"/>
  <c r="M177" i="6"/>
  <c r="H86" i="6"/>
  <c r="O86" i="6"/>
  <c r="M86" i="6"/>
  <c r="L86" i="6"/>
  <c r="N86" i="6"/>
  <c r="H1242" i="6"/>
  <c r="O1242" i="6"/>
  <c r="M1242" i="6"/>
  <c r="L1242" i="6"/>
  <c r="N1242" i="6"/>
  <c r="H423" i="6"/>
  <c r="O423" i="6"/>
  <c r="M423" i="6"/>
  <c r="L423" i="6"/>
  <c r="N423" i="6"/>
  <c r="H1478" i="6"/>
  <c r="O1478" i="6"/>
  <c r="L1478" i="6"/>
  <c r="M1478" i="6"/>
  <c r="N1478" i="6"/>
  <c r="H1543" i="6"/>
  <c r="O1543" i="6"/>
  <c r="M1543" i="6"/>
  <c r="L1543" i="6"/>
  <c r="N1543" i="6"/>
  <c r="H691" i="6"/>
  <c r="O691" i="6"/>
  <c r="M691" i="6"/>
  <c r="N691" i="6"/>
  <c r="L691" i="6"/>
  <c r="H1583" i="6"/>
  <c r="O1583" i="6"/>
  <c r="M1583" i="6"/>
  <c r="L1583" i="6"/>
  <c r="N1583" i="6"/>
  <c r="H235" i="6"/>
  <c r="O235" i="6"/>
  <c r="L235" i="6"/>
  <c r="N235" i="6"/>
  <c r="M235" i="6"/>
  <c r="H26" i="6"/>
  <c r="L26" i="6"/>
  <c r="M26" i="6"/>
  <c r="N26" i="6"/>
  <c r="O26" i="6"/>
  <c r="H1025" i="6"/>
  <c r="N1025" i="6"/>
  <c r="O1025" i="6"/>
  <c r="L1025" i="6"/>
  <c r="M1025" i="6"/>
  <c r="H193" i="6"/>
  <c r="O193" i="6"/>
  <c r="L193" i="6"/>
  <c r="N193" i="6"/>
  <c r="M193" i="6"/>
  <c r="H75" i="6"/>
  <c r="O75" i="6"/>
  <c r="N75" i="6"/>
  <c r="L75" i="6"/>
  <c r="M75" i="6"/>
  <c r="H795" i="6"/>
  <c r="O795" i="6"/>
  <c r="N795" i="6"/>
  <c r="M795" i="6"/>
  <c r="L795" i="6"/>
  <c r="H1480" i="6"/>
  <c r="N1480" i="6"/>
  <c r="O1480" i="6"/>
  <c r="M1480" i="6"/>
  <c r="L1480" i="6"/>
  <c r="H247" i="6"/>
  <c r="O247" i="6"/>
  <c r="L247" i="6"/>
  <c r="N247" i="6"/>
  <c r="M247" i="6"/>
  <c r="H1472" i="6"/>
  <c r="N1472" i="6"/>
  <c r="M1472" i="6"/>
  <c r="L1472" i="6"/>
  <c r="O1472" i="6"/>
  <c r="L685" i="6"/>
  <c r="H685" i="6"/>
  <c r="O685" i="6"/>
  <c r="N685" i="6"/>
  <c r="M685" i="6"/>
  <c r="H1518" i="6"/>
  <c r="O1518" i="6"/>
  <c r="L1518" i="6"/>
  <c r="N1518" i="6"/>
  <c r="M1518" i="6"/>
  <c r="H926" i="6"/>
  <c r="O926" i="6"/>
  <c r="N926" i="6"/>
  <c r="L926" i="6"/>
  <c r="M926" i="6"/>
  <c r="H628" i="6"/>
  <c r="O628" i="6"/>
  <c r="L628" i="6"/>
  <c r="N628" i="6"/>
  <c r="M628" i="6"/>
  <c r="H24" i="6"/>
  <c r="O24" i="6"/>
  <c r="N24" i="6"/>
  <c r="L24" i="6"/>
  <c r="M24" i="6"/>
  <c r="H1408" i="6"/>
  <c r="M1408" i="6"/>
  <c r="O1408" i="6"/>
  <c r="L1408" i="6"/>
  <c r="N1408" i="6"/>
  <c r="H743" i="6"/>
  <c r="O743" i="6"/>
  <c r="N743" i="6"/>
  <c r="M743" i="6"/>
  <c r="L743" i="6"/>
  <c r="H284" i="6"/>
  <c r="O284" i="6"/>
  <c r="M284" i="6"/>
  <c r="L284" i="6"/>
  <c r="N284" i="6"/>
  <c r="H1134" i="6"/>
  <c r="O1134" i="6"/>
  <c r="L1134" i="6"/>
  <c r="N1134" i="6"/>
  <c r="M1134" i="6"/>
  <c r="H1078" i="6"/>
  <c r="O1078" i="6"/>
  <c r="N1078" i="6"/>
  <c r="L1078" i="6"/>
  <c r="M1078" i="6"/>
  <c r="H1307" i="6"/>
  <c r="O1307" i="6"/>
  <c r="N1307" i="6"/>
  <c r="M1307" i="6"/>
  <c r="L1307" i="6"/>
  <c r="H800" i="6"/>
  <c r="O800" i="6"/>
  <c r="M800" i="6"/>
  <c r="N800" i="6"/>
  <c r="L800" i="6"/>
  <c r="H1128" i="6"/>
  <c r="O1128" i="6"/>
  <c r="L1128" i="6"/>
  <c r="M1128" i="6"/>
  <c r="N1128" i="6"/>
  <c r="H399" i="6"/>
  <c r="O399" i="6"/>
  <c r="N399" i="6"/>
  <c r="M399" i="6"/>
  <c r="L399" i="6"/>
  <c r="H626" i="6"/>
  <c r="O626" i="6"/>
  <c r="N626" i="6"/>
  <c r="M626" i="6"/>
  <c r="L626" i="6"/>
  <c r="H1086" i="6"/>
  <c r="O1086" i="6"/>
  <c r="N1086" i="6"/>
  <c r="L1086" i="6"/>
  <c r="M1086" i="6"/>
  <c r="H340" i="6"/>
  <c r="O340" i="6"/>
  <c r="N340" i="6"/>
  <c r="M340" i="6"/>
  <c r="L340" i="6"/>
  <c r="H190" i="6"/>
  <c r="O190" i="6"/>
  <c r="M190" i="6"/>
  <c r="N190" i="6"/>
  <c r="L190" i="6"/>
  <c r="H1423" i="6"/>
  <c r="O1423" i="6"/>
  <c r="M1423" i="6"/>
  <c r="N1423" i="6"/>
  <c r="L1423" i="6"/>
  <c r="H229" i="6"/>
  <c r="L229" i="6"/>
  <c r="O229" i="6"/>
  <c r="M229" i="6"/>
  <c r="N229" i="6"/>
  <c r="H907" i="6"/>
  <c r="M907" i="6"/>
  <c r="O907" i="6"/>
  <c r="L907" i="6"/>
  <c r="N907" i="6"/>
  <c r="H740" i="6"/>
  <c r="O740" i="6"/>
  <c r="L740" i="6"/>
  <c r="N740" i="6"/>
  <c r="M740" i="6"/>
  <c r="N503" i="6"/>
  <c r="L503" i="6"/>
  <c r="M503" i="6"/>
  <c r="H503" i="6"/>
  <c r="O503" i="6"/>
  <c r="H1623" i="6"/>
  <c r="N1623" i="6"/>
  <c r="M1623" i="6"/>
  <c r="L1623" i="6"/>
  <c r="O1623" i="6"/>
  <c r="H671" i="6"/>
  <c r="O671" i="6"/>
  <c r="N671" i="6"/>
  <c r="M671" i="6"/>
  <c r="L671" i="6"/>
  <c r="H1227" i="6"/>
  <c r="O1227" i="6"/>
  <c r="L1227" i="6"/>
  <c r="M1227" i="6"/>
  <c r="N1227" i="6"/>
  <c r="H718" i="6"/>
  <c r="N718" i="6"/>
  <c r="M718" i="6"/>
  <c r="O718" i="6"/>
  <c r="L718" i="6"/>
  <c r="H1549" i="6"/>
  <c r="O1549" i="6"/>
  <c r="L1549" i="6"/>
  <c r="N1549" i="6"/>
  <c r="M1549" i="6"/>
  <c r="H698" i="6"/>
  <c r="O698" i="6"/>
  <c r="N698" i="6"/>
  <c r="M698" i="6"/>
  <c r="L698" i="6"/>
  <c r="H938" i="6"/>
  <c r="O938" i="6"/>
  <c r="L938" i="6"/>
  <c r="N938" i="6"/>
  <c r="M938" i="6"/>
  <c r="H972" i="6"/>
  <c r="L972" i="6"/>
  <c r="O972" i="6"/>
  <c r="M972" i="6"/>
  <c r="N972" i="6"/>
  <c r="H326" i="6"/>
  <c r="O326" i="6"/>
  <c r="N326" i="6"/>
  <c r="M326" i="6"/>
  <c r="L326" i="6"/>
  <c r="H524" i="6"/>
  <c r="L524" i="6"/>
  <c r="M524" i="6"/>
  <c r="N524" i="6"/>
  <c r="O524" i="6"/>
  <c r="H473" i="6"/>
  <c r="O473" i="6"/>
  <c r="L473" i="6"/>
  <c r="N473" i="6"/>
  <c r="M473" i="6"/>
  <c r="H257" i="6"/>
  <c r="M257" i="6"/>
  <c r="L257" i="6"/>
  <c r="N257" i="6"/>
  <c r="O257" i="6"/>
  <c r="H468" i="6"/>
  <c r="M468" i="6"/>
  <c r="L468" i="6"/>
  <c r="O468" i="6"/>
  <c r="N468" i="6"/>
  <c r="L708" i="6"/>
  <c r="N708" i="6"/>
  <c r="M708" i="6"/>
  <c r="H708" i="6"/>
  <c r="O708" i="6"/>
  <c r="H556" i="6"/>
  <c r="M556" i="6"/>
  <c r="L556" i="6"/>
  <c r="N556" i="6"/>
  <c r="O556" i="6"/>
  <c r="M31" i="6"/>
  <c r="L31" i="6"/>
  <c r="N31" i="6"/>
  <c r="O31" i="6"/>
  <c r="H31" i="6"/>
  <c r="H1364" i="6"/>
  <c r="L1364" i="6"/>
  <c r="M1364" i="6"/>
  <c r="O1364" i="6"/>
  <c r="N1364" i="6"/>
  <c r="H569" i="6"/>
  <c r="O569" i="6"/>
  <c r="N569" i="6"/>
  <c r="L569" i="6"/>
  <c r="M569" i="6"/>
  <c r="O1463" i="6"/>
  <c r="H1463" i="6"/>
  <c r="N1463" i="6"/>
  <c r="L1463" i="6"/>
  <c r="M1463" i="6"/>
  <c r="O791" i="6"/>
  <c r="H791" i="6"/>
  <c r="L791" i="6"/>
  <c r="M791" i="6"/>
  <c r="N791" i="6"/>
  <c r="O1461" i="6"/>
  <c r="H1461" i="6"/>
  <c r="L1461" i="6"/>
  <c r="M1461" i="6"/>
  <c r="N1461" i="6"/>
  <c r="H1321" i="6"/>
  <c r="N1321" i="6"/>
  <c r="L1321" i="6"/>
  <c r="M1321" i="6"/>
  <c r="O1321" i="6"/>
  <c r="H575" i="6"/>
  <c r="O575" i="6"/>
  <c r="N575" i="6"/>
  <c r="M575" i="6"/>
  <c r="L575" i="6"/>
  <c r="H1350" i="6"/>
  <c r="O1350" i="6"/>
  <c r="L1350" i="6"/>
  <c r="N1350" i="6"/>
  <c r="M1350" i="6"/>
  <c r="H1464" i="6"/>
  <c r="O1464" i="6"/>
  <c r="N1464" i="6"/>
  <c r="M1464" i="6"/>
  <c r="L1464" i="6"/>
  <c r="H577" i="6"/>
  <c r="O577" i="6"/>
  <c r="N577" i="6"/>
  <c r="M577" i="6"/>
  <c r="L577" i="6"/>
  <c r="N1395" i="6"/>
  <c r="M1395" i="6"/>
  <c r="L1395" i="6"/>
  <c r="H1395" i="6"/>
  <c r="O1395" i="6"/>
  <c r="L655" i="6"/>
  <c r="N655" i="6"/>
  <c r="M655" i="6"/>
  <c r="H655" i="6"/>
  <c r="O655" i="6"/>
  <c r="H437" i="6"/>
  <c r="O437" i="6"/>
  <c r="N437" i="6"/>
  <c r="L437" i="6"/>
  <c r="M437" i="6"/>
  <c r="L1335" i="6"/>
  <c r="N1335" i="6"/>
  <c r="M1335" i="6"/>
  <c r="H1335" i="6"/>
  <c r="O1335" i="6"/>
  <c r="H374" i="6"/>
  <c r="O374" i="6"/>
  <c r="N374" i="6"/>
  <c r="M374" i="6"/>
  <c r="L374" i="6"/>
  <c r="H1053" i="6"/>
  <c r="O1053" i="6"/>
  <c r="M1053" i="6"/>
  <c r="L1053" i="6"/>
  <c r="N1053" i="6"/>
  <c r="H496" i="6"/>
  <c r="O496" i="6"/>
  <c r="N496" i="6"/>
  <c r="L496" i="6"/>
  <c r="M496" i="6"/>
  <c r="H1624" i="6"/>
  <c r="M1624" i="6"/>
  <c r="O1624" i="6"/>
  <c r="L1624" i="6"/>
  <c r="N1624" i="6"/>
  <c r="H1473" i="6"/>
  <c r="O1473" i="6"/>
  <c r="N1473" i="6"/>
  <c r="M1473" i="6"/>
  <c r="L1473" i="6"/>
  <c r="H1507" i="6"/>
  <c r="N1507" i="6"/>
  <c r="M1507" i="6"/>
  <c r="L1507" i="6"/>
  <c r="O1507" i="6"/>
  <c r="H447" i="6"/>
  <c r="O447" i="6"/>
  <c r="L447" i="6"/>
  <c r="M447" i="6"/>
  <c r="N447" i="6"/>
  <c r="H656" i="6"/>
  <c r="N656" i="6"/>
  <c r="O656" i="6"/>
  <c r="L656" i="6"/>
  <c r="M656" i="6"/>
  <c r="H1102" i="6"/>
  <c r="O1102" i="6"/>
  <c r="N1102" i="6"/>
  <c r="L1102" i="6"/>
  <c r="M1102" i="6"/>
  <c r="H1050" i="6"/>
  <c r="M1050" i="6"/>
  <c r="N1050" i="6"/>
  <c r="L1050" i="6"/>
  <c r="O1050" i="6"/>
  <c r="H1304" i="6"/>
  <c r="O1304" i="6"/>
  <c r="L1304" i="6"/>
  <c r="N1304" i="6"/>
  <c r="M1304" i="6"/>
  <c r="H1553" i="6"/>
  <c r="O1553" i="6"/>
  <c r="N1553" i="6"/>
  <c r="M1553" i="6"/>
  <c r="L1553" i="6"/>
  <c r="H993" i="6"/>
  <c r="O993" i="6"/>
  <c r="N993" i="6"/>
  <c r="M993" i="6"/>
  <c r="L993" i="6"/>
  <c r="M635" i="6"/>
  <c r="N635" i="6"/>
  <c r="L635" i="6"/>
  <c r="H635" i="6"/>
  <c r="O635" i="6"/>
  <c r="H876" i="6"/>
  <c r="N876" i="6"/>
  <c r="M876" i="6"/>
  <c r="O876" i="6"/>
  <c r="L876" i="6"/>
  <c r="N1119" i="6"/>
  <c r="L1119" i="6"/>
  <c r="M1119" i="6"/>
  <c r="H1119" i="6"/>
  <c r="O1119" i="6"/>
  <c r="H1278" i="6"/>
  <c r="O1278" i="6"/>
  <c r="M1278" i="6"/>
  <c r="N1278" i="6"/>
  <c r="L1278" i="6"/>
  <c r="H783" i="6"/>
  <c r="L783" i="6"/>
  <c r="M783" i="6"/>
  <c r="N783" i="6"/>
  <c r="O783" i="6"/>
  <c r="H767" i="6"/>
  <c r="O767" i="6"/>
  <c r="M767" i="6"/>
  <c r="N767" i="6"/>
  <c r="L767" i="6"/>
  <c r="L1455" i="6"/>
  <c r="N1455" i="6"/>
  <c r="M1455" i="6"/>
  <c r="H1455" i="6"/>
  <c r="O1455" i="6"/>
  <c r="H942" i="6"/>
  <c r="O942" i="6"/>
  <c r="L942" i="6"/>
  <c r="N942" i="6"/>
  <c r="M942" i="6"/>
  <c r="H1056" i="6"/>
  <c r="O1056" i="6"/>
  <c r="M1056" i="6"/>
  <c r="L1056" i="6"/>
  <c r="N1056" i="6"/>
  <c r="L883" i="6"/>
  <c r="N883" i="6"/>
  <c r="M883" i="6"/>
  <c r="O883" i="6"/>
  <c r="H883" i="6"/>
  <c r="M1333" i="6"/>
  <c r="N1333" i="6"/>
  <c r="L1333" i="6"/>
  <c r="H1333" i="6"/>
  <c r="O1333" i="6"/>
  <c r="H874" i="6"/>
  <c r="O874" i="6"/>
  <c r="M874" i="6"/>
  <c r="N874" i="6"/>
  <c r="L874" i="6"/>
  <c r="H323" i="6"/>
  <c r="O323" i="6"/>
  <c r="L323" i="6"/>
  <c r="M323" i="6"/>
  <c r="N323" i="6"/>
  <c r="M544" i="6"/>
  <c r="N544" i="6"/>
  <c r="L544" i="6"/>
  <c r="H544" i="6"/>
  <c r="O544" i="6"/>
  <c r="H1281" i="6"/>
  <c r="O1281" i="6"/>
  <c r="N1281" i="6"/>
  <c r="M1281" i="6"/>
  <c r="L1281" i="6"/>
  <c r="H207" i="6"/>
  <c r="O207" i="6"/>
  <c r="M207" i="6"/>
  <c r="N207" i="6"/>
  <c r="L207" i="6"/>
  <c r="M1564" i="6"/>
  <c r="H1564" i="6"/>
  <c r="L1564" i="6"/>
  <c r="O1564" i="6"/>
  <c r="N1564" i="6"/>
  <c r="H840" i="6"/>
  <c r="N840" i="6"/>
  <c r="O840" i="6"/>
  <c r="L840" i="6"/>
  <c r="M840" i="6"/>
  <c r="H1633" i="6"/>
  <c r="O1633" i="6"/>
  <c r="L1633" i="6"/>
  <c r="N1633" i="6"/>
  <c r="M1633" i="6"/>
  <c r="N673" i="6"/>
  <c r="L673" i="6"/>
  <c r="M673" i="6"/>
  <c r="H673" i="6"/>
  <c r="O673" i="6"/>
  <c r="H36" i="6"/>
  <c r="O36" i="6"/>
  <c r="N36" i="6"/>
  <c r="M36" i="6"/>
  <c r="L36" i="6"/>
  <c r="L481" i="6"/>
  <c r="I481" i="6"/>
  <c r="H1545" i="6"/>
  <c r="O1545" i="6"/>
  <c r="N1545" i="6"/>
  <c r="L1545" i="6"/>
  <c r="M1545" i="6"/>
  <c r="H1088" i="6"/>
  <c r="O1088" i="6"/>
  <c r="M1088" i="6"/>
  <c r="L1088" i="6"/>
  <c r="N1088" i="6"/>
  <c r="H111" i="6"/>
  <c r="N111" i="6"/>
  <c r="M111" i="6"/>
  <c r="L111" i="6"/>
  <c r="O111" i="6"/>
  <c r="H1334" i="6"/>
  <c r="N1334" i="6"/>
  <c r="M1334" i="6"/>
  <c r="L1334" i="6"/>
  <c r="O1334" i="6"/>
  <c r="N107" i="6"/>
  <c r="M107" i="6"/>
  <c r="L107" i="6"/>
  <c r="H107" i="6"/>
  <c r="O107" i="6"/>
  <c r="H558" i="6"/>
  <c r="M558" i="6"/>
  <c r="L558" i="6"/>
  <c r="N558" i="6"/>
  <c r="O558" i="6"/>
  <c r="M1004" i="6"/>
  <c r="L1004" i="6"/>
  <c r="N1004" i="6"/>
  <c r="H1004" i="6"/>
  <c r="O1004" i="6"/>
  <c r="H1328" i="6"/>
  <c r="O1328" i="6"/>
  <c r="N1328" i="6"/>
  <c r="M1328" i="6"/>
  <c r="L1328" i="6"/>
  <c r="L879" i="6"/>
  <c r="M879" i="6"/>
  <c r="N879" i="6"/>
  <c r="H879" i="6"/>
  <c r="O879" i="6"/>
  <c r="L1063" i="6"/>
  <c r="I1063" i="6"/>
  <c r="H275" i="6"/>
  <c r="O275" i="6"/>
  <c r="L275" i="6"/>
  <c r="N275" i="6"/>
  <c r="M275" i="6"/>
  <c r="H1454" i="6"/>
  <c r="L1454" i="6"/>
  <c r="N1454" i="6"/>
  <c r="M1454" i="6"/>
  <c r="O1454" i="6"/>
  <c r="H710" i="6"/>
  <c r="O710" i="6"/>
  <c r="L710" i="6"/>
  <c r="N710" i="6"/>
  <c r="M710" i="6"/>
  <c r="H1563" i="6"/>
  <c r="N1563" i="6"/>
  <c r="M1563" i="6"/>
  <c r="L1563" i="6"/>
  <c r="O1563" i="6"/>
  <c r="L837" i="6"/>
  <c r="I837" i="6"/>
  <c r="H1619" i="6"/>
  <c r="N1619" i="6"/>
  <c r="M1619" i="6"/>
  <c r="L1619" i="6"/>
  <c r="O1619" i="6"/>
  <c r="H1559" i="6"/>
  <c r="N1559" i="6"/>
  <c r="L1559" i="6"/>
  <c r="M1559" i="6"/>
  <c r="O1559" i="6"/>
  <c r="H1006" i="6"/>
  <c r="M1006" i="6"/>
  <c r="N1006" i="6"/>
  <c r="L1006" i="6"/>
  <c r="O1006" i="6"/>
  <c r="H837" i="6"/>
  <c r="M837" i="6"/>
  <c r="N837" i="6"/>
  <c r="O837" i="6"/>
  <c r="H494" i="6"/>
  <c r="L494" i="6"/>
  <c r="N494" i="6"/>
  <c r="M494" i="6"/>
  <c r="O494" i="6"/>
  <c r="H94" i="6"/>
  <c r="O94" i="6"/>
  <c r="L94" i="6"/>
  <c r="M94" i="6"/>
  <c r="N94" i="6"/>
  <c r="H1495" i="6"/>
  <c r="M1495" i="6"/>
  <c r="L1495" i="6"/>
  <c r="N1495" i="6"/>
  <c r="O1495" i="6"/>
  <c r="N1101" i="6"/>
  <c r="L1101" i="6"/>
  <c r="M1101" i="6"/>
  <c r="H1101" i="6"/>
  <c r="O1101" i="6"/>
  <c r="N1678" i="6"/>
  <c r="M1678" i="6"/>
  <c r="L1678" i="6"/>
  <c r="O1678" i="6"/>
  <c r="H1678" i="6"/>
  <c r="H1392" i="6"/>
  <c r="L1392" i="6"/>
  <c r="O1392" i="6"/>
  <c r="M1392" i="6"/>
  <c r="N1392" i="6"/>
  <c r="H372" i="6"/>
  <c r="O372" i="6"/>
  <c r="N372" i="6"/>
  <c r="M372" i="6"/>
  <c r="L372" i="6"/>
  <c r="N47" i="6"/>
  <c r="L47" i="6"/>
  <c r="M47" i="6"/>
  <c r="H47" i="6"/>
  <c r="O47" i="6"/>
  <c r="H599" i="6"/>
  <c r="N599" i="6"/>
  <c r="L599" i="6"/>
  <c r="M599" i="6"/>
  <c r="O599" i="6"/>
  <c r="M613" i="6"/>
  <c r="L613" i="6"/>
  <c r="N613" i="6"/>
  <c r="O613" i="6"/>
  <c r="H613" i="6"/>
  <c r="N887" i="6"/>
  <c r="L887" i="6"/>
  <c r="M887" i="6"/>
  <c r="O887" i="6"/>
  <c r="H887" i="6"/>
  <c r="H1501" i="6"/>
  <c r="O1501" i="6"/>
  <c r="N1501" i="6"/>
  <c r="M1501" i="6"/>
  <c r="L1501" i="6"/>
  <c r="H270" i="6"/>
  <c r="O270" i="6"/>
  <c r="M270" i="6"/>
  <c r="N270" i="6"/>
  <c r="L270" i="6"/>
  <c r="O491" i="6"/>
  <c r="N491" i="6"/>
  <c r="M491" i="6"/>
  <c r="H491" i="6"/>
  <c r="L491" i="6"/>
  <c r="M1378" i="6"/>
  <c r="L1378" i="6"/>
  <c r="N1378" i="6"/>
  <c r="H1378" i="6"/>
  <c r="O1378" i="6"/>
  <c r="H1493" i="6"/>
  <c r="L1493" i="6"/>
  <c r="O1493" i="6"/>
  <c r="M1493" i="6"/>
  <c r="N1493" i="6"/>
  <c r="N1325" i="6"/>
  <c r="M1325" i="6"/>
  <c r="L1325" i="6"/>
  <c r="H1325" i="6"/>
  <c r="O1325" i="6"/>
  <c r="H1173" i="6"/>
  <c r="O1173" i="6"/>
  <c r="L1173" i="6"/>
  <c r="M1173" i="6"/>
  <c r="N1173" i="6"/>
  <c r="H616" i="6"/>
  <c r="O616" i="6"/>
  <c r="N616" i="6"/>
  <c r="M616" i="6"/>
  <c r="L616" i="6"/>
  <c r="H1154" i="6"/>
  <c r="O1154" i="6"/>
  <c r="N1154" i="6"/>
  <c r="M1154" i="6"/>
  <c r="L1154" i="6"/>
  <c r="L663" i="6"/>
  <c r="M663" i="6"/>
  <c r="N663" i="6"/>
  <c r="H663" i="6"/>
  <c r="O663" i="6"/>
  <c r="H1491" i="6"/>
  <c r="L1491" i="6"/>
  <c r="O1491" i="6"/>
  <c r="N1491" i="6"/>
  <c r="M1491" i="6"/>
  <c r="H869" i="6"/>
  <c r="O869" i="6"/>
  <c r="L869" i="6"/>
  <c r="N869" i="6"/>
  <c r="M869" i="6"/>
  <c r="H554" i="6"/>
  <c r="O554" i="6"/>
  <c r="M554" i="6"/>
  <c r="L554" i="6"/>
  <c r="N554" i="6"/>
  <c r="O245" i="6"/>
  <c r="H245" i="6"/>
  <c r="N245" i="6"/>
  <c r="M245" i="6"/>
  <c r="L245" i="6"/>
  <c r="H1603" i="6"/>
  <c r="M1603" i="6"/>
  <c r="N1603" i="6"/>
  <c r="L1603" i="6"/>
  <c r="O1603" i="6"/>
  <c r="H268" i="6"/>
  <c r="O268" i="6"/>
  <c r="N268" i="6"/>
  <c r="M268" i="6"/>
  <c r="L268" i="6"/>
  <c r="H1218" i="6"/>
  <c r="O1218" i="6"/>
  <c r="N1218" i="6"/>
  <c r="L1218" i="6"/>
  <c r="M1218" i="6"/>
  <c r="H12" i="6"/>
  <c r="O12" i="6"/>
  <c r="M12" i="6"/>
  <c r="L12" i="6"/>
  <c r="N12" i="6"/>
  <c r="M220" i="6"/>
  <c r="N220" i="6"/>
  <c r="L220" i="6"/>
  <c r="H220" i="6"/>
  <c r="O220" i="6"/>
  <c r="H1496" i="6"/>
  <c r="O1496" i="6"/>
  <c r="N1496" i="6"/>
  <c r="M1496" i="6"/>
  <c r="L1496" i="6"/>
  <c r="M722" i="6"/>
  <c r="N722" i="6"/>
  <c r="L722" i="6"/>
  <c r="H722" i="6"/>
  <c r="O722" i="6"/>
  <c r="H546" i="6"/>
  <c r="O546" i="6"/>
  <c r="M546" i="6"/>
  <c r="L546" i="6"/>
  <c r="N546" i="6"/>
  <c r="M924" i="6"/>
  <c r="L924" i="6"/>
  <c r="N924" i="6"/>
  <c r="H924" i="6"/>
  <c r="O924" i="6"/>
  <c r="N702" i="6"/>
  <c r="M702" i="6"/>
  <c r="L702" i="6"/>
  <c r="H702" i="6"/>
  <c r="O702" i="6"/>
  <c r="H646" i="6"/>
  <c r="O646" i="6"/>
  <c r="N646" i="6"/>
  <c r="L646" i="6"/>
  <c r="M646" i="6"/>
  <c r="H1023" i="6"/>
  <c r="O1023" i="6"/>
  <c r="N1023" i="6"/>
  <c r="L1023" i="6"/>
  <c r="M1023" i="6"/>
  <c r="H601" i="6"/>
  <c r="O601" i="6"/>
  <c r="L601" i="6"/>
  <c r="M601" i="6"/>
  <c r="N601" i="6"/>
  <c r="H1144" i="6"/>
  <c r="O1144" i="6"/>
  <c r="N1144" i="6"/>
  <c r="M1144" i="6"/>
  <c r="L1144" i="6"/>
  <c r="H311" i="6"/>
  <c r="O311" i="6"/>
  <c r="L311" i="6"/>
  <c r="M311" i="6"/>
  <c r="N311" i="6"/>
  <c r="H1372" i="6"/>
  <c r="N1372" i="6"/>
  <c r="M1372" i="6"/>
  <c r="L1372" i="6"/>
  <c r="O1372" i="6"/>
  <c r="H841" i="6"/>
  <c r="O841" i="6"/>
  <c r="N841" i="6"/>
  <c r="M841" i="6"/>
  <c r="L841" i="6"/>
  <c r="M609" i="6"/>
  <c r="N609" i="6"/>
  <c r="L609" i="6"/>
  <c r="H609" i="6"/>
  <c r="O609" i="6"/>
  <c r="O1317" i="6"/>
  <c r="H1317" i="6"/>
  <c r="N1317" i="6"/>
  <c r="M1317" i="6"/>
  <c r="L1317" i="6"/>
  <c r="H225" i="6"/>
  <c r="O225" i="6"/>
  <c r="N225" i="6"/>
  <c r="M225" i="6"/>
  <c r="L225" i="6"/>
  <c r="L929" i="6"/>
  <c r="H929" i="6"/>
  <c r="O929" i="6"/>
  <c r="M929" i="6"/>
  <c r="N929" i="6"/>
  <c r="H192" i="6"/>
  <c r="O192" i="6"/>
  <c r="N192" i="6"/>
  <c r="M192" i="6"/>
  <c r="L192" i="6"/>
  <c r="O1351" i="6"/>
  <c r="H1351" i="6"/>
  <c r="L1351" i="6"/>
  <c r="N1351" i="6"/>
  <c r="M1351" i="6"/>
  <c r="H700" i="6"/>
  <c r="O700" i="6"/>
  <c r="N700" i="6"/>
  <c r="M700" i="6"/>
  <c r="L700" i="6"/>
  <c r="M364" i="6"/>
  <c r="N364" i="6"/>
  <c r="L364" i="6"/>
  <c r="H364" i="6"/>
  <c r="O364" i="6"/>
  <c r="H1249" i="6"/>
  <c r="O1249" i="6"/>
  <c r="L1249" i="6"/>
  <c r="N1249" i="6"/>
  <c r="M1249" i="6"/>
  <c r="H777" i="6"/>
  <c r="O777" i="6"/>
  <c r="L777" i="6"/>
  <c r="N777" i="6"/>
  <c r="M777" i="6"/>
  <c r="H312" i="6"/>
  <c r="N312" i="6"/>
  <c r="L312" i="6"/>
  <c r="O312" i="6"/>
  <c r="M312" i="6"/>
  <c r="H441" i="6"/>
  <c r="M441" i="6"/>
  <c r="N441" i="6"/>
  <c r="L441" i="6"/>
  <c r="O441" i="6"/>
  <c r="H200" i="6"/>
  <c r="O200" i="6"/>
  <c r="L200" i="6"/>
  <c r="N200" i="6"/>
  <c r="M200" i="6"/>
  <c r="H142" i="6"/>
  <c r="O142" i="6"/>
  <c r="N142" i="6"/>
  <c r="L142" i="6"/>
  <c r="M142" i="6"/>
  <c r="H1354" i="6"/>
  <c r="N1354" i="6"/>
  <c r="M1354" i="6"/>
  <c r="L1354" i="6"/>
  <c r="O1354" i="6"/>
  <c r="H729" i="6"/>
  <c r="N729" i="6"/>
  <c r="M729" i="6"/>
  <c r="L729" i="6"/>
  <c r="O729" i="6"/>
  <c r="O237" i="6"/>
  <c r="H237" i="6"/>
  <c r="L237" i="6"/>
  <c r="N237" i="6"/>
  <c r="M237" i="6"/>
  <c r="H367" i="6"/>
  <c r="O367" i="6"/>
  <c r="N367" i="6"/>
  <c r="L367" i="6"/>
  <c r="M367" i="6"/>
  <c r="H1198" i="6"/>
  <c r="O1198" i="6"/>
  <c r="M1198" i="6"/>
  <c r="N1198" i="6"/>
  <c r="L1198" i="6"/>
  <c r="H690" i="6"/>
  <c r="O690" i="6"/>
  <c r="L690" i="6"/>
  <c r="M690" i="6"/>
  <c r="N690" i="6"/>
  <c r="H1577" i="6"/>
  <c r="O1577" i="6"/>
  <c r="M1577" i="6"/>
  <c r="L1577" i="6"/>
  <c r="N1577" i="6"/>
  <c r="H1406" i="6"/>
  <c r="O1406" i="6"/>
  <c r="M1406" i="6"/>
  <c r="L1406" i="6"/>
  <c r="N1406" i="6"/>
  <c r="H1589" i="6"/>
  <c r="N1589" i="6"/>
  <c r="M1589" i="6"/>
  <c r="O1589" i="6"/>
  <c r="L1589" i="6"/>
  <c r="H1474" i="6"/>
  <c r="O1474" i="6"/>
  <c r="M1474" i="6"/>
  <c r="L1474" i="6"/>
  <c r="N1474" i="6"/>
  <c r="H745" i="6"/>
  <c r="O745" i="6"/>
  <c r="L745" i="6"/>
  <c r="N745" i="6"/>
  <c r="M745" i="6"/>
  <c r="H1488" i="6"/>
  <c r="M1488" i="6"/>
  <c r="N1488" i="6"/>
  <c r="O1488" i="6"/>
  <c r="L1488" i="6"/>
  <c r="H675" i="6"/>
  <c r="O675" i="6"/>
  <c r="N675" i="6"/>
  <c r="M675" i="6"/>
  <c r="L675" i="6"/>
  <c r="H1209" i="6"/>
  <c r="N1209" i="6"/>
  <c r="M1209" i="6"/>
  <c r="L1209" i="6"/>
  <c r="O1209" i="6"/>
  <c r="H360" i="6"/>
  <c r="O360" i="6"/>
  <c r="M360" i="6"/>
  <c r="N360" i="6"/>
  <c r="L360" i="6"/>
  <c r="H127" i="6"/>
  <c r="O127" i="6"/>
  <c r="M127" i="6"/>
  <c r="N127" i="6"/>
  <c r="L127" i="6"/>
  <c r="H1238" i="6"/>
  <c r="O1238" i="6"/>
  <c r="M1238" i="6"/>
  <c r="L1238" i="6"/>
  <c r="N1238" i="6"/>
  <c r="H1528" i="6"/>
  <c r="O1528" i="6"/>
  <c r="N1528" i="6"/>
  <c r="M1528" i="6"/>
  <c r="L1528" i="6"/>
  <c r="H1588" i="6"/>
  <c r="N1588" i="6"/>
  <c r="M1588" i="6"/>
  <c r="O1588" i="6"/>
  <c r="L1588" i="6"/>
  <c r="H1184" i="6"/>
  <c r="O1184" i="6"/>
  <c r="N1184" i="6"/>
  <c r="L1184" i="6"/>
  <c r="M1184" i="6"/>
  <c r="O397" i="6"/>
  <c r="H397" i="6"/>
  <c r="M397" i="6"/>
  <c r="N397" i="6"/>
  <c r="L397" i="6"/>
  <c r="H622" i="6"/>
  <c r="O622" i="6"/>
  <c r="L622" i="6"/>
  <c r="M622" i="6"/>
  <c r="N622" i="6"/>
  <c r="H806" i="6"/>
  <c r="O806" i="6"/>
  <c r="M806" i="6"/>
  <c r="N806" i="6"/>
  <c r="L806" i="6"/>
  <c r="H1582" i="6"/>
  <c r="O1582" i="6"/>
  <c r="N1582" i="6"/>
  <c r="M1582" i="6"/>
  <c r="L1582" i="6"/>
  <c r="H512" i="6"/>
  <c r="O512" i="6"/>
  <c r="M512" i="6"/>
  <c r="L512" i="6"/>
  <c r="N512" i="6"/>
  <c r="O1301" i="6"/>
  <c r="H1301" i="6"/>
  <c r="N1301" i="6"/>
  <c r="M1301" i="6"/>
  <c r="L1301" i="6"/>
  <c r="O1519" i="6"/>
  <c r="H1519" i="6"/>
  <c r="N1519" i="6"/>
  <c r="L1519" i="6"/>
  <c r="M1519" i="6"/>
  <c r="H238" i="6"/>
  <c r="O238" i="6"/>
  <c r="L238" i="6"/>
  <c r="N238" i="6"/>
  <c r="M238" i="6"/>
  <c r="H182" i="6"/>
  <c r="O182" i="6"/>
  <c r="M182" i="6"/>
  <c r="L182" i="6"/>
  <c r="N182" i="6"/>
  <c r="H411" i="6"/>
  <c r="L411" i="6"/>
  <c r="O411" i="6"/>
  <c r="M411" i="6"/>
  <c r="N411" i="6"/>
  <c r="H232" i="6"/>
  <c r="O232" i="6"/>
  <c r="N232" i="6"/>
  <c r="M232" i="6"/>
  <c r="L232" i="6"/>
  <c r="O797" i="6"/>
  <c r="H797" i="6"/>
  <c r="N797" i="6"/>
  <c r="M797" i="6"/>
  <c r="L797" i="6"/>
  <c r="H966" i="6"/>
  <c r="O966" i="6"/>
  <c r="M966" i="6"/>
  <c r="N966" i="6"/>
  <c r="L966" i="6"/>
  <c r="H527" i="6"/>
  <c r="O527" i="6"/>
  <c r="N527" i="6"/>
  <c r="M527" i="6"/>
  <c r="L527" i="6"/>
  <c r="H506" i="6"/>
  <c r="O506" i="6"/>
  <c r="M506" i="6"/>
  <c r="N506" i="6"/>
  <c r="L506" i="6"/>
  <c r="H1627" i="6"/>
  <c r="O1627" i="6"/>
  <c r="N1627" i="6"/>
  <c r="M1627" i="6"/>
  <c r="L1627" i="6"/>
  <c r="H1094" i="6"/>
  <c r="O1094" i="6"/>
  <c r="M1094" i="6"/>
  <c r="N1094" i="6"/>
  <c r="L1094" i="6"/>
  <c r="H1530" i="6"/>
  <c r="O1530" i="6"/>
  <c r="M1530" i="6"/>
  <c r="L1530" i="6"/>
  <c r="N1530" i="6"/>
  <c r="H1635" i="6"/>
  <c r="O1635" i="6"/>
  <c r="L1635" i="6"/>
  <c r="N1635" i="6"/>
  <c r="M1635" i="6"/>
  <c r="H1018" i="6"/>
  <c r="O1018" i="6"/>
  <c r="L1018" i="6"/>
  <c r="N1018" i="6"/>
  <c r="M1018" i="6"/>
  <c r="H401" i="6"/>
  <c r="O401" i="6"/>
  <c r="M401" i="6"/>
  <c r="L401" i="6"/>
  <c r="N401" i="6"/>
  <c r="H16" i="6"/>
  <c r="O16" i="6"/>
  <c r="N16" i="6"/>
  <c r="L16" i="6"/>
  <c r="M16" i="6"/>
  <c r="H1629" i="6"/>
  <c r="O1629" i="6"/>
  <c r="M1629" i="6"/>
  <c r="N1629" i="6"/>
  <c r="L1629" i="6"/>
  <c r="H535" i="6"/>
  <c r="O535" i="6"/>
  <c r="L535" i="6"/>
  <c r="N535" i="6"/>
  <c r="M535" i="6"/>
  <c r="H418" i="6"/>
  <c r="O418" i="6"/>
  <c r="L418" i="6"/>
  <c r="N418" i="6"/>
  <c r="M418" i="6"/>
  <c r="N637" i="6"/>
  <c r="M637" i="6"/>
  <c r="L637" i="6"/>
  <c r="O637" i="6"/>
  <c r="H637" i="6"/>
  <c r="H466" i="6"/>
  <c r="O466" i="6"/>
  <c r="M466" i="6"/>
  <c r="N466" i="6"/>
  <c r="L466" i="6"/>
  <c r="H1297" i="6"/>
  <c r="O1297" i="6"/>
  <c r="M1297" i="6"/>
  <c r="L1297" i="6"/>
  <c r="N1297" i="6"/>
  <c r="H460" i="6"/>
  <c r="O460" i="6"/>
  <c r="M460" i="6"/>
  <c r="N460" i="6"/>
  <c r="L460" i="6"/>
  <c r="H196" i="6"/>
  <c r="N196" i="6"/>
  <c r="L196" i="6"/>
  <c r="M196" i="6"/>
  <c r="O196" i="6"/>
  <c r="H1201" i="6"/>
  <c r="O1201" i="6"/>
  <c r="N1201" i="6"/>
  <c r="M1201" i="6"/>
  <c r="L1201" i="6"/>
  <c r="H1646" i="6"/>
  <c r="O1646" i="6"/>
  <c r="M1646" i="6"/>
  <c r="N1646" i="6"/>
  <c r="L1646" i="6"/>
  <c r="H1644" i="6"/>
  <c r="O1644" i="6"/>
  <c r="L1644" i="6"/>
  <c r="M1644" i="6"/>
  <c r="N1644" i="6"/>
  <c r="H1240" i="6"/>
  <c r="O1240" i="6"/>
  <c r="N1240" i="6"/>
  <c r="M1240" i="6"/>
  <c r="L1240" i="6"/>
  <c r="H580" i="6"/>
  <c r="O580" i="6"/>
  <c r="N580" i="6"/>
  <c r="M580" i="6"/>
  <c r="L580" i="6"/>
  <c r="H563" i="6"/>
  <c r="O563" i="6"/>
  <c r="M563" i="6"/>
  <c r="N563" i="6"/>
  <c r="L563" i="6"/>
  <c r="H686" i="6"/>
  <c r="O686" i="6"/>
  <c r="N686" i="6"/>
  <c r="M686" i="6"/>
  <c r="L686" i="6"/>
  <c r="H1151" i="6"/>
  <c r="O1151" i="6"/>
  <c r="M1151" i="6"/>
  <c r="N1151" i="6"/>
  <c r="L1151" i="6"/>
  <c r="O1069" i="6"/>
  <c r="H1069" i="6"/>
  <c r="N1069" i="6"/>
  <c r="M1069" i="6"/>
  <c r="L1069" i="6"/>
  <c r="H170" i="6"/>
  <c r="O170" i="6"/>
  <c r="M170" i="6"/>
  <c r="L170" i="6"/>
  <c r="N170" i="6"/>
  <c r="O623" i="6"/>
  <c r="H623" i="6"/>
  <c r="M623" i="6"/>
  <c r="N623" i="6"/>
  <c r="L623" i="6"/>
  <c r="H1405" i="6"/>
  <c r="O1405" i="6"/>
  <c r="N1405" i="6"/>
  <c r="L1405" i="6"/>
  <c r="M1405" i="6"/>
  <c r="H1014" i="6"/>
  <c r="O1014" i="6"/>
  <c r="N1014" i="6"/>
  <c r="M1014" i="6"/>
  <c r="L1014" i="6"/>
  <c r="H1293" i="6"/>
  <c r="O1293" i="6"/>
  <c r="M1293" i="6"/>
  <c r="L1293" i="6"/>
  <c r="N1293" i="6"/>
  <c r="H958" i="6"/>
  <c r="O958" i="6"/>
  <c r="N958" i="6"/>
  <c r="M958" i="6"/>
  <c r="L958" i="6"/>
  <c r="H424" i="6"/>
  <c r="O424" i="6"/>
  <c r="N424" i="6"/>
  <c r="M424" i="6"/>
  <c r="L424" i="6"/>
  <c r="H1535" i="6"/>
  <c r="O1535" i="6"/>
  <c r="N1535" i="6"/>
  <c r="L1535" i="6"/>
  <c r="M1535" i="6"/>
  <c r="O453" i="6"/>
  <c r="H453" i="6"/>
  <c r="M453" i="6"/>
  <c r="N453" i="6"/>
  <c r="L453" i="6"/>
  <c r="O1525" i="6"/>
  <c r="H1525" i="6"/>
  <c r="N1525" i="6"/>
  <c r="L1525" i="6"/>
  <c r="M1525" i="6"/>
  <c r="H70" i="6"/>
  <c r="O70" i="6"/>
  <c r="M70" i="6"/>
  <c r="N70" i="6"/>
  <c r="L70" i="6"/>
  <c r="H1303" i="6"/>
  <c r="O1303" i="6"/>
  <c r="N1303" i="6"/>
  <c r="M1303" i="6"/>
  <c r="L1303" i="6"/>
  <c r="H124" i="6"/>
  <c r="O124" i="6"/>
  <c r="N124" i="6"/>
  <c r="M124" i="6"/>
  <c r="L124" i="6"/>
  <c r="H1368" i="6"/>
  <c r="N1368" i="6"/>
  <c r="L1368" i="6"/>
  <c r="O1368" i="6"/>
  <c r="M1368" i="6"/>
  <c r="H408" i="6"/>
  <c r="O408" i="6"/>
  <c r="M408" i="6"/>
  <c r="L408" i="6"/>
  <c r="N408" i="6"/>
  <c r="H731" i="6"/>
  <c r="O731" i="6"/>
  <c r="L731" i="6"/>
  <c r="M731" i="6"/>
  <c r="N731" i="6"/>
  <c r="H730" i="6"/>
  <c r="O730" i="6"/>
  <c r="N730" i="6"/>
  <c r="M730" i="6"/>
  <c r="L730" i="6"/>
  <c r="H91" i="6"/>
  <c r="O91" i="6"/>
  <c r="L91" i="6"/>
  <c r="M91" i="6"/>
  <c r="N91" i="6"/>
  <c r="H895" i="6"/>
  <c r="N895" i="6"/>
  <c r="L895" i="6"/>
  <c r="M895" i="6"/>
  <c r="O895" i="6"/>
  <c r="H1118" i="6"/>
  <c r="N1118" i="6"/>
  <c r="L1118" i="6"/>
  <c r="M1118" i="6"/>
  <c r="O1118" i="6"/>
  <c r="H949" i="6"/>
  <c r="N949" i="6"/>
  <c r="L949" i="6"/>
  <c r="M949" i="6"/>
  <c r="O949" i="6"/>
  <c r="H487" i="6"/>
  <c r="N487" i="6"/>
  <c r="O487" i="6"/>
  <c r="L487" i="6"/>
  <c r="M487" i="6"/>
  <c r="H1439" i="6"/>
  <c r="N1439" i="6"/>
  <c r="L1439" i="6"/>
  <c r="M1439" i="6"/>
  <c r="O1439" i="6"/>
  <c r="H1614" i="6"/>
  <c r="O1614" i="6"/>
  <c r="M1614" i="6"/>
  <c r="L1614" i="6"/>
  <c r="N1614" i="6"/>
  <c r="H1042" i="6"/>
  <c r="N1042" i="6"/>
  <c r="M1042" i="6"/>
  <c r="L1042" i="6"/>
  <c r="O1042" i="6"/>
  <c r="N387" i="6"/>
  <c r="M387" i="6"/>
  <c r="L387" i="6"/>
  <c r="H387" i="6"/>
  <c r="O387" i="6"/>
  <c r="H543" i="6"/>
  <c r="L543" i="6"/>
  <c r="N543" i="6"/>
  <c r="M543" i="6"/>
  <c r="O543" i="6"/>
  <c r="H557" i="6"/>
  <c r="O557" i="6"/>
  <c r="L557" i="6"/>
  <c r="N557" i="6"/>
  <c r="M557" i="6"/>
  <c r="H392" i="6"/>
  <c r="N392" i="6"/>
  <c r="M392" i="6"/>
  <c r="L392" i="6"/>
  <c r="O392" i="6"/>
  <c r="H1440" i="6"/>
  <c r="O1440" i="6"/>
  <c r="L1440" i="6"/>
  <c r="M1440" i="6"/>
  <c r="N1440" i="6"/>
  <c r="H835" i="6"/>
  <c r="L835" i="6"/>
  <c r="M835" i="6"/>
  <c r="N835" i="6"/>
  <c r="O835" i="6"/>
  <c r="N1157" i="6"/>
  <c r="L1157" i="6"/>
  <c r="M1157" i="6"/>
  <c r="H1157" i="6"/>
  <c r="O1157" i="6"/>
  <c r="H210" i="6"/>
  <c r="O210" i="6"/>
  <c r="N210" i="6"/>
  <c r="L210" i="6"/>
  <c r="M210" i="6"/>
  <c r="H715" i="6"/>
  <c r="L715" i="6"/>
  <c r="M715" i="6"/>
  <c r="N715" i="6"/>
  <c r="O715" i="6"/>
  <c r="L1341" i="6"/>
  <c r="M1341" i="6"/>
  <c r="N1341" i="6"/>
  <c r="H1341" i="6"/>
  <c r="O1341" i="6"/>
  <c r="H728" i="6"/>
  <c r="O728" i="6"/>
  <c r="M728" i="6"/>
  <c r="N728" i="6"/>
  <c r="L728" i="6"/>
  <c r="L1285" i="6"/>
  <c r="N1285" i="6"/>
  <c r="M1285" i="6"/>
  <c r="H1285" i="6"/>
  <c r="O1285" i="6"/>
  <c r="H672" i="6"/>
  <c r="O672" i="6"/>
  <c r="N672" i="6"/>
  <c r="M672" i="6"/>
  <c r="L672" i="6"/>
  <c r="H160" i="6"/>
  <c r="O160" i="6"/>
  <c r="N160" i="6"/>
  <c r="M160" i="6"/>
  <c r="L160" i="6"/>
  <c r="H260" i="6"/>
  <c r="N260" i="6"/>
  <c r="M260" i="6"/>
  <c r="L260" i="6"/>
  <c r="O260" i="6"/>
  <c r="H1676" i="6"/>
  <c r="N1676" i="6"/>
  <c r="M1676" i="6"/>
  <c r="L1676" i="6"/>
  <c r="O1676" i="6"/>
  <c r="H90" i="6"/>
  <c r="O90" i="6"/>
  <c r="M90" i="6"/>
  <c r="N90" i="6"/>
  <c r="L90" i="6"/>
  <c r="H431" i="6"/>
  <c r="O431" i="6"/>
  <c r="N431" i="6"/>
  <c r="M431" i="6"/>
  <c r="L431" i="6"/>
  <c r="H269" i="6"/>
  <c r="O269" i="6"/>
  <c r="L269" i="6"/>
  <c r="M269" i="6"/>
  <c r="N269" i="6"/>
  <c r="M1674" i="6"/>
  <c r="L1674" i="6"/>
  <c r="N1674" i="6"/>
  <c r="H1674" i="6"/>
  <c r="O1674" i="6"/>
  <c r="H27" i="6"/>
  <c r="O27" i="6"/>
  <c r="N27" i="6"/>
  <c r="L27" i="6"/>
  <c r="M27" i="6"/>
  <c r="H650" i="6"/>
  <c r="O650" i="6"/>
  <c r="L650" i="6"/>
  <c r="N650" i="6"/>
  <c r="M650" i="6"/>
  <c r="H1258" i="6"/>
  <c r="O1258" i="6"/>
  <c r="M1258" i="6"/>
  <c r="N1258" i="6"/>
  <c r="L1258" i="6"/>
  <c r="H179" i="6"/>
  <c r="O179" i="6"/>
  <c r="L179" i="6"/>
  <c r="M179" i="6"/>
  <c r="N179" i="6"/>
  <c r="H273" i="6"/>
  <c r="O273" i="6"/>
  <c r="N273" i="6"/>
  <c r="M273" i="6"/>
  <c r="L273" i="6"/>
  <c r="H670" i="6"/>
  <c r="O670" i="6"/>
  <c r="N670" i="6"/>
  <c r="M670" i="6"/>
  <c r="L670" i="6"/>
  <c r="H1229" i="6"/>
  <c r="M1229" i="6"/>
  <c r="L1229" i="6"/>
  <c r="N1229" i="6"/>
  <c r="O1229" i="6"/>
  <c r="H829" i="6"/>
  <c r="N829" i="6"/>
  <c r="M829" i="6"/>
  <c r="L829" i="6"/>
  <c r="O829" i="6"/>
  <c r="H877" i="6"/>
  <c r="O877" i="6"/>
  <c r="M877" i="6"/>
  <c r="N877" i="6"/>
  <c r="L877" i="6"/>
  <c r="H1487" i="6"/>
  <c r="O1487" i="6"/>
  <c r="N1487" i="6"/>
  <c r="L1487" i="6"/>
  <c r="M1487" i="6"/>
  <c r="N658" i="6"/>
  <c r="L658" i="6"/>
  <c r="M658" i="6"/>
  <c r="H658" i="6"/>
  <c r="O658" i="6"/>
  <c r="H1569" i="6"/>
  <c r="O1569" i="6"/>
  <c r="N1569" i="6"/>
  <c r="L1569" i="6"/>
  <c r="M1569" i="6"/>
  <c r="L1345" i="6"/>
  <c r="N1345" i="6"/>
  <c r="M1345" i="6"/>
  <c r="O1345" i="6"/>
  <c r="H1345" i="6"/>
  <c r="H620" i="6"/>
  <c r="O620" i="6"/>
  <c r="N620" i="6"/>
  <c r="M620" i="6"/>
  <c r="L620" i="6"/>
  <c r="H1499" i="6"/>
  <c r="O1499" i="6"/>
  <c r="N1499" i="6"/>
  <c r="M1499" i="6"/>
  <c r="L1499" i="6"/>
  <c r="H368" i="6"/>
  <c r="O368" i="6"/>
  <c r="M368" i="6"/>
  <c r="N368" i="6"/>
  <c r="L368" i="6"/>
  <c r="H953" i="6"/>
  <c r="O953" i="6"/>
  <c r="N953" i="6"/>
  <c r="L953" i="6"/>
  <c r="M953" i="6"/>
  <c r="H1309" i="6"/>
  <c r="O1309" i="6"/>
  <c r="L1309" i="6"/>
  <c r="N1309" i="6"/>
  <c r="M1309" i="6"/>
  <c r="H1156" i="6"/>
  <c r="O1156" i="6"/>
  <c r="L1156" i="6"/>
  <c r="M1156" i="6"/>
  <c r="N1156" i="6"/>
  <c r="H590" i="6"/>
  <c r="O590" i="6"/>
  <c r="N590" i="6"/>
  <c r="M590" i="6"/>
  <c r="L590" i="6"/>
  <c r="H44" i="6"/>
  <c r="N44" i="6"/>
  <c r="M44" i="6"/>
  <c r="L44" i="6"/>
  <c r="O44" i="6"/>
  <c r="H148" i="6"/>
  <c r="N148" i="6"/>
  <c r="M148" i="6"/>
  <c r="L148" i="6"/>
  <c r="O148" i="6"/>
  <c r="H1377" i="6"/>
  <c r="O1377" i="6"/>
  <c r="L1377" i="6"/>
  <c r="N1377" i="6"/>
  <c r="M1377" i="6"/>
  <c r="H143" i="6"/>
  <c r="O143" i="6"/>
  <c r="N143" i="6"/>
  <c r="M143" i="6"/>
  <c r="L143" i="6"/>
  <c r="H1449" i="6"/>
  <c r="O1449" i="6"/>
  <c r="N1449" i="6"/>
  <c r="L1449" i="6"/>
  <c r="M1449" i="6"/>
  <c r="N1084" i="6"/>
  <c r="M1084" i="6"/>
  <c r="L1084" i="6"/>
  <c r="H1084" i="6"/>
  <c r="O1084" i="6"/>
  <c r="H241" i="6"/>
  <c r="O241" i="6"/>
  <c r="M241" i="6"/>
  <c r="L241" i="6"/>
  <c r="N241" i="6"/>
  <c r="H593" i="6"/>
  <c r="O593" i="6"/>
  <c r="N593" i="6"/>
  <c r="L593" i="6"/>
  <c r="M593" i="6"/>
  <c r="H1489" i="6"/>
  <c r="O1489" i="6"/>
  <c r="L1489" i="6"/>
  <c r="M1489" i="6"/>
  <c r="N1489" i="6"/>
  <c r="H1032" i="6"/>
  <c r="O1032" i="6"/>
  <c r="L1032" i="6"/>
  <c r="N1032" i="6"/>
  <c r="M1032" i="6"/>
  <c r="H217" i="6"/>
  <c r="O217" i="6"/>
  <c r="N217" i="6"/>
  <c r="L217" i="6"/>
  <c r="M217" i="6"/>
  <c r="H530" i="6"/>
  <c r="O530" i="6"/>
  <c r="N530" i="6"/>
  <c r="M530" i="6"/>
  <c r="L530" i="6"/>
  <c r="H1067" i="6"/>
  <c r="O1067" i="6"/>
  <c r="N1067" i="6"/>
  <c r="M1067" i="6"/>
  <c r="L1067" i="6"/>
  <c r="H1546" i="6"/>
  <c r="O1546" i="6"/>
  <c r="L1546" i="6"/>
  <c r="N1546" i="6"/>
  <c r="M1546" i="6"/>
  <c r="H1314" i="6"/>
  <c r="O1314" i="6"/>
  <c r="N1314" i="6"/>
  <c r="M1314" i="6"/>
  <c r="L1314" i="6"/>
  <c r="H1665" i="6"/>
  <c r="O1665" i="6"/>
  <c r="N1665" i="6"/>
  <c r="M1665" i="6"/>
  <c r="L1665" i="6"/>
  <c r="N861" i="6"/>
  <c r="O861" i="6"/>
  <c r="H861" i="6"/>
  <c r="L861" i="6"/>
  <c r="M861" i="6"/>
  <c r="H1329" i="6"/>
  <c r="O1329" i="6"/>
  <c r="M1329" i="6"/>
  <c r="L1329" i="6"/>
  <c r="N1329" i="6"/>
  <c r="O805" i="6"/>
  <c r="H805" i="6"/>
  <c r="N805" i="6"/>
  <c r="M805" i="6"/>
  <c r="L805" i="6"/>
  <c r="H497" i="6"/>
  <c r="O497" i="6"/>
  <c r="L497" i="6"/>
  <c r="N497" i="6"/>
  <c r="M497" i="6"/>
  <c r="L421" i="6"/>
  <c r="O421" i="6"/>
  <c r="H421" i="6"/>
  <c r="M421" i="6"/>
  <c r="N421" i="6"/>
  <c r="M1441" i="6"/>
  <c r="L1441" i="6"/>
  <c r="N1441" i="6"/>
  <c r="H1441" i="6"/>
  <c r="O1441" i="6"/>
  <c r="H928" i="6"/>
  <c r="M928" i="6"/>
  <c r="O928" i="6"/>
  <c r="L928" i="6"/>
  <c r="N928" i="6"/>
  <c r="H1358" i="6"/>
  <c r="O1358" i="6"/>
  <c r="L1358" i="6"/>
  <c r="M1358" i="6"/>
  <c r="N1358" i="6"/>
  <c r="H30" i="6"/>
  <c r="N30" i="6"/>
  <c r="M30" i="6"/>
  <c r="L30" i="6"/>
  <c r="O30" i="6"/>
  <c r="H1130" i="6"/>
  <c r="O1130" i="6"/>
  <c r="M1130" i="6"/>
  <c r="N1130" i="6"/>
  <c r="L1130" i="6"/>
  <c r="M982" i="6"/>
  <c r="H982" i="6"/>
  <c r="O982" i="6"/>
  <c r="N982" i="6"/>
  <c r="L982" i="6"/>
  <c r="H1082" i="6"/>
  <c r="O1082" i="6"/>
  <c r="M1082" i="6"/>
  <c r="L1082" i="6"/>
  <c r="N1082" i="6"/>
  <c r="H125" i="6"/>
  <c r="M125" i="6"/>
  <c r="O125" i="6"/>
  <c r="N125" i="6"/>
  <c r="L125" i="6"/>
  <c r="H344" i="6"/>
  <c r="O344" i="6"/>
  <c r="M344" i="6"/>
  <c r="N344" i="6"/>
  <c r="L344" i="6"/>
  <c r="H908" i="6"/>
  <c r="O908" i="6"/>
  <c r="N908" i="6"/>
  <c r="L908" i="6"/>
  <c r="M908" i="6"/>
  <c r="H58" i="6"/>
  <c r="O58" i="6"/>
  <c r="M58" i="6"/>
  <c r="N58" i="6"/>
  <c r="L58" i="6"/>
  <c r="H81" i="6"/>
  <c r="O81" i="6"/>
  <c r="L81" i="6"/>
  <c r="M81" i="6"/>
  <c r="N81" i="6"/>
  <c r="M643" i="6"/>
  <c r="H643" i="6"/>
  <c r="O643" i="6"/>
  <c r="L643" i="6"/>
  <c r="N643" i="6"/>
  <c r="H1290" i="6"/>
  <c r="O1290" i="6"/>
  <c r="N1290" i="6"/>
  <c r="M1290" i="6"/>
  <c r="L1290" i="6"/>
  <c r="H692" i="6"/>
  <c r="N692" i="6"/>
  <c r="M692" i="6"/>
  <c r="L692" i="6"/>
  <c r="O692" i="6"/>
  <c r="H172" i="6"/>
  <c r="O172" i="6"/>
  <c r="M172" i="6"/>
  <c r="L172" i="6"/>
  <c r="N172" i="6"/>
  <c r="H1312" i="6"/>
  <c r="O1312" i="6"/>
  <c r="L1312" i="6"/>
  <c r="M1312" i="6"/>
  <c r="N1312" i="6"/>
  <c r="H135" i="6"/>
  <c r="M135" i="6"/>
  <c r="N135" i="6"/>
  <c r="O135" i="6"/>
  <c r="L135" i="6"/>
  <c r="H22" i="6"/>
  <c r="O22" i="6"/>
  <c r="N22" i="6"/>
  <c r="L22" i="6"/>
  <c r="M22" i="6"/>
  <c r="H739" i="6"/>
  <c r="O739" i="6"/>
  <c r="M739" i="6"/>
  <c r="L739" i="6"/>
  <c r="N739" i="6"/>
  <c r="H348" i="6"/>
  <c r="O348" i="6"/>
  <c r="N348" i="6"/>
  <c r="M348" i="6"/>
  <c r="L348" i="6"/>
  <c r="O573" i="6"/>
  <c r="H573" i="6"/>
  <c r="M573" i="6"/>
  <c r="N573" i="6"/>
  <c r="L573" i="6"/>
  <c r="H1462" i="6"/>
  <c r="O1462" i="6"/>
  <c r="N1462" i="6"/>
  <c r="L1462" i="6"/>
  <c r="M1462" i="6"/>
  <c r="H919" i="6"/>
  <c r="O919" i="6"/>
  <c r="N919" i="6"/>
  <c r="L919" i="6"/>
  <c r="M919" i="6"/>
  <c r="H682" i="6"/>
  <c r="O682" i="6"/>
  <c r="L682" i="6"/>
  <c r="M682" i="6"/>
  <c r="N682" i="6"/>
  <c r="H1366" i="6"/>
  <c r="O1366" i="6"/>
  <c r="M1366" i="6"/>
  <c r="L1366" i="6"/>
  <c r="N1366" i="6"/>
  <c r="H1236" i="6"/>
  <c r="O1236" i="6"/>
  <c r="N1236" i="6"/>
  <c r="M1236" i="6"/>
  <c r="L1236" i="6"/>
  <c r="O845" i="6"/>
  <c r="H845" i="6"/>
  <c r="L845" i="6"/>
  <c r="N845" i="6"/>
  <c r="M845" i="6"/>
  <c r="H1190" i="6"/>
  <c r="O1190" i="6"/>
  <c r="L1190" i="6"/>
  <c r="N1190" i="6"/>
  <c r="M1190" i="6"/>
  <c r="H118" i="6"/>
  <c r="O118" i="6"/>
  <c r="N118" i="6"/>
  <c r="L118" i="6"/>
  <c r="M118" i="6"/>
  <c r="H62" i="6"/>
  <c r="O62" i="6"/>
  <c r="M62" i="6"/>
  <c r="N62" i="6"/>
  <c r="L62" i="6"/>
  <c r="H639" i="6"/>
  <c r="O639" i="6"/>
  <c r="N639" i="6"/>
  <c r="L639" i="6"/>
  <c r="M639" i="6"/>
  <c r="H1122" i="6"/>
  <c r="O1122" i="6"/>
  <c r="L1122" i="6"/>
  <c r="N1122" i="6"/>
  <c r="M1122" i="6"/>
  <c r="O957" i="6"/>
  <c r="H957" i="6"/>
  <c r="N957" i="6"/>
  <c r="M957" i="6"/>
  <c r="L957" i="6"/>
  <c r="H846" i="6"/>
  <c r="O846" i="6"/>
  <c r="M846" i="6"/>
  <c r="L846" i="6"/>
  <c r="N846" i="6"/>
  <c r="H407" i="6"/>
  <c r="O407" i="6"/>
  <c r="N407" i="6"/>
  <c r="L407" i="6"/>
  <c r="M407" i="6"/>
  <c r="M472" i="6"/>
  <c r="N472" i="6"/>
  <c r="L472" i="6"/>
  <c r="H472" i="6"/>
  <c r="O472" i="6"/>
  <c r="H960" i="6"/>
  <c r="N960" i="6"/>
  <c r="O960" i="6"/>
  <c r="L960" i="6"/>
  <c r="M960" i="6"/>
  <c r="H233" i="6"/>
  <c r="O233" i="6"/>
  <c r="L233" i="6"/>
  <c r="N233" i="6"/>
  <c r="M233" i="6"/>
  <c r="O231" i="6"/>
  <c r="H231" i="6"/>
  <c r="M231" i="6"/>
  <c r="N231" i="6"/>
  <c r="L231" i="6"/>
  <c r="H1626" i="6"/>
  <c r="O1626" i="6"/>
  <c r="N1626" i="6"/>
  <c r="L1626" i="6"/>
  <c r="M1626" i="6"/>
  <c r="H603" i="6"/>
  <c r="O603" i="6"/>
  <c r="M603" i="6"/>
  <c r="N603" i="6"/>
  <c r="L603" i="6"/>
  <c r="H1284" i="6"/>
  <c r="O1284" i="6"/>
  <c r="M1284" i="6"/>
  <c r="N1284" i="6"/>
  <c r="L1284" i="6"/>
  <c r="L324" i="6"/>
  <c r="M324" i="6"/>
  <c r="N324" i="6"/>
  <c r="H324" i="6"/>
  <c r="O324" i="6"/>
  <c r="L668" i="6"/>
  <c r="N668" i="6"/>
  <c r="M668" i="6"/>
  <c r="H668" i="6"/>
  <c r="O668" i="6"/>
  <c r="H1260" i="6"/>
  <c r="O1260" i="6"/>
  <c r="L1260" i="6"/>
  <c r="N1260" i="6"/>
  <c r="M1260" i="6"/>
  <c r="M1253" i="6"/>
  <c r="L1253" i="6"/>
  <c r="N1253" i="6"/>
  <c r="H1253" i="6"/>
  <c r="O1253" i="6"/>
  <c r="N205" i="6"/>
  <c r="L205" i="6"/>
  <c r="M205" i="6"/>
  <c r="O205" i="6"/>
  <c r="H205" i="6"/>
  <c r="H307" i="6"/>
  <c r="O307" i="6"/>
  <c r="N307" i="6"/>
  <c r="L307" i="6"/>
  <c r="M307" i="6"/>
  <c r="H1380" i="6"/>
  <c r="M1380" i="6"/>
  <c r="N1380" i="6"/>
  <c r="L1380" i="6"/>
  <c r="O1380" i="6"/>
  <c r="H967" i="6"/>
  <c r="O967" i="6"/>
  <c r="M967" i="6"/>
  <c r="L967" i="6"/>
  <c r="N967" i="6"/>
  <c r="H395" i="6"/>
  <c r="O395" i="6"/>
  <c r="L395" i="6"/>
  <c r="M395" i="6"/>
  <c r="N395" i="6"/>
  <c r="H195" i="6"/>
  <c r="L195" i="6"/>
  <c r="M195" i="6"/>
  <c r="N195" i="6"/>
  <c r="O195" i="6"/>
  <c r="M985" i="6"/>
  <c r="N985" i="6"/>
  <c r="L985" i="6"/>
  <c r="H985" i="6"/>
  <c r="O985" i="6"/>
  <c r="O1645" i="6"/>
  <c r="H1645" i="6"/>
  <c r="N1645" i="6"/>
  <c r="L1645" i="6"/>
  <c r="M1645" i="6"/>
  <c r="L944" i="6"/>
  <c r="I944" i="6"/>
  <c r="H422" i="6"/>
  <c r="O422" i="6"/>
  <c r="L422" i="6"/>
  <c r="N422" i="6"/>
  <c r="M422" i="6"/>
  <c r="H74" i="6"/>
  <c r="N74" i="6"/>
  <c r="M74" i="6"/>
  <c r="L74" i="6"/>
  <c r="O74" i="6"/>
  <c r="H296" i="6"/>
  <c r="O296" i="6"/>
  <c r="L296" i="6"/>
  <c r="N296" i="6"/>
  <c r="M296" i="6"/>
  <c r="H657" i="6"/>
  <c r="O657" i="6"/>
  <c r="M657" i="6"/>
  <c r="L657" i="6"/>
  <c r="N657" i="6"/>
  <c r="H377" i="6"/>
  <c r="O377" i="6"/>
  <c r="N377" i="6"/>
  <c r="L377" i="6"/>
  <c r="M377" i="6"/>
  <c r="H105" i="6"/>
  <c r="M105" i="6"/>
  <c r="N105" i="6"/>
  <c r="O105" i="6"/>
  <c r="L105" i="6"/>
  <c r="H144" i="6"/>
  <c r="N144" i="6"/>
  <c r="L144" i="6"/>
  <c r="M144" i="6"/>
  <c r="O144" i="6"/>
  <c r="H1040" i="6"/>
  <c r="O1040" i="6"/>
  <c r="M1040" i="6"/>
  <c r="L1040" i="6"/>
  <c r="N1040" i="6"/>
  <c r="H1526" i="6"/>
  <c r="O1526" i="6"/>
  <c r="L1526" i="6"/>
  <c r="N1526" i="6"/>
  <c r="M1526" i="6"/>
  <c r="H49" i="6"/>
  <c r="O49" i="6"/>
  <c r="L49" i="6"/>
  <c r="M49" i="6"/>
  <c r="N49" i="6"/>
  <c r="H313" i="6"/>
  <c r="O313" i="6"/>
  <c r="N313" i="6"/>
  <c r="L313" i="6"/>
  <c r="M313" i="6"/>
  <c r="H925" i="6"/>
  <c r="M925" i="6"/>
  <c r="N925" i="6"/>
  <c r="L925" i="6"/>
  <c r="O925" i="6"/>
  <c r="H1080" i="6"/>
  <c r="O1080" i="6"/>
  <c r="M1080" i="6"/>
  <c r="N1080" i="6"/>
  <c r="L1080" i="6"/>
  <c r="M337" i="6"/>
  <c r="N337" i="6"/>
  <c r="L337" i="6"/>
  <c r="H337" i="6"/>
  <c r="O337" i="6"/>
  <c r="M1653" i="6"/>
  <c r="N1653" i="6"/>
  <c r="L1653" i="6"/>
  <c r="H1653" i="6"/>
  <c r="O1653" i="6"/>
  <c r="H509" i="6"/>
  <c r="O509" i="6"/>
  <c r="L509" i="6"/>
  <c r="N509" i="6"/>
  <c r="M509" i="6"/>
  <c r="H850" i="6"/>
  <c r="O850" i="6"/>
  <c r="N850" i="6"/>
  <c r="L850" i="6"/>
  <c r="M850" i="6"/>
  <c r="H1516" i="6"/>
  <c r="O1516" i="6"/>
  <c r="N1516" i="6"/>
  <c r="M1516" i="6"/>
  <c r="L1516" i="6"/>
  <c r="H975" i="6"/>
  <c r="O975" i="6"/>
  <c r="M975" i="6"/>
  <c r="L975" i="6"/>
  <c r="N975" i="6"/>
  <c r="H1486" i="6"/>
  <c r="O1486" i="6"/>
  <c r="M1486" i="6"/>
  <c r="L1486" i="6"/>
  <c r="N1486" i="6"/>
  <c r="H1533" i="6"/>
  <c r="M1533" i="6"/>
  <c r="O1533" i="6"/>
  <c r="N1533" i="6"/>
  <c r="L1533" i="6"/>
  <c r="H1418" i="6"/>
  <c r="O1418" i="6"/>
  <c r="M1418" i="6"/>
  <c r="L1418" i="6"/>
  <c r="N1418" i="6"/>
  <c r="H689" i="6"/>
  <c r="O689" i="6"/>
  <c r="N689" i="6"/>
  <c r="L689" i="6"/>
  <c r="M689" i="6"/>
  <c r="L320" i="6"/>
  <c r="I320" i="6"/>
  <c r="L1027" i="6"/>
  <c r="N1027" i="6"/>
  <c r="M1027" i="6"/>
  <c r="O1027" i="6"/>
  <c r="H1027" i="6"/>
  <c r="H1424" i="6"/>
  <c r="M1424" i="6"/>
  <c r="O1424" i="6"/>
  <c r="L1424" i="6"/>
  <c r="N1424" i="6"/>
  <c r="H191" i="6"/>
  <c r="O191" i="6"/>
  <c r="N191" i="6"/>
  <c r="M191" i="6"/>
  <c r="L191" i="6"/>
  <c r="H248" i="6"/>
  <c r="O248" i="6"/>
  <c r="L248" i="6"/>
  <c r="N248" i="6"/>
  <c r="M248" i="6"/>
  <c r="O15" i="6"/>
  <c r="H15" i="6"/>
  <c r="N15" i="6"/>
  <c r="L15" i="6"/>
  <c r="M15" i="6"/>
  <c r="H510" i="6"/>
  <c r="O510" i="6"/>
  <c r="M510" i="6"/>
  <c r="L510" i="6"/>
  <c r="N510" i="6"/>
  <c r="H1515" i="6"/>
  <c r="O1515" i="6"/>
  <c r="M1515" i="6"/>
  <c r="L1515" i="6"/>
  <c r="N1515" i="6"/>
  <c r="O285" i="6"/>
  <c r="H285" i="6"/>
  <c r="M285" i="6"/>
  <c r="N285" i="6"/>
  <c r="L285" i="6"/>
  <c r="H566" i="6"/>
  <c r="O566" i="6"/>
  <c r="N566" i="6"/>
  <c r="L566" i="6"/>
  <c r="M566" i="6"/>
  <c r="H23" i="6"/>
  <c r="O23" i="6"/>
  <c r="L23" i="6"/>
  <c r="M23" i="6"/>
  <c r="N23" i="6"/>
  <c r="H1244" i="6"/>
  <c r="O1244" i="6"/>
  <c r="L1244" i="6"/>
  <c r="N1244" i="6"/>
  <c r="M1244" i="6"/>
  <c r="H470" i="6"/>
  <c r="O470" i="6"/>
  <c r="N470" i="6"/>
  <c r="L470" i="6"/>
  <c r="M470" i="6"/>
  <c r="H1246" i="6"/>
  <c r="O1246" i="6"/>
  <c r="N1246" i="6"/>
  <c r="L1246" i="6"/>
  <c r="M1246" i="6"/>
  <c r="H294" i="6"/>
  <c r="O294" i="6"/>
  <c r="L294" i="6"/>
  <c r="M294" i="6"/>
  <c r="N294" i="6"/>
  <c r="H1636" i="6"/>
  <c r="O1636" i="6"/>
  <c r="N1636" i="6"/>
  <c r="M1636" i="6"/>
  <c r="L1636" i="6"/>
  <c r="H59" i="6"/>
  <c r="O59" i="6"/>
  <c r="N59" i="6"/>
  <c r="M59" i="6"/>
  <c r="L59" i="6"/>
  <c r="H1412" i="6"/>
  <c r="O1412" i="6"/>
  <c r="N1412" i="6"/>
  <c r="L1412" i="6"/>
  <c r="M1412" i="6"/>
  <c r="H3" i="6"/>
  <c r="O3" i="6"/>
  <c r="N3" i="6"/>
  <c r="M3" i="6"/>
  <c r="L3" i="6"/>
  <c r="H477" i="6"/>
  <c r="O477" i="6"/>
  <c r="N477" i="6"/>
  <c r="M477" i="6"/>
  <c r="L477" i="6"/>
  <c r="H1415" i="6"/>
  <c r="O1415" i="6"/>
  <c r="N1415" i="6"/>
  <c r="L1415" i="6"/>
  <c r="M1415" i="6"/>
  <c r="H404" i="6"/>
  <c r="O404" i="6"/>
  <c r="M404" i="6"/>
  <c r="L404" i="6"/>
  <c r="N404" i="6"/>
  <c r="O1357" i="6"/>
  <c r="H1357" i="6"/>
  <c r="N1357" i="6"/>
  <c r="M1357" i="6"/>
  <c r="L1357" i="6"/>
  <c r="H1183" i="6"/>
  <c r="O1183" i="6"/>
  <c r="N1183" i="6"/>
  <c r="L1183" i="6"/>
  <c r="M1183" i="6"/>
  <c r="O1181" i="6"/>
  <c r="H1181" i="6"/>
  <c r="N1181" i="6"/>
  <c r="M1181" i="6"/>
  <c r="L1181" i="6"/>
  <c r="N1139" i="6"/>
  <c r="O1139" i="6"/>
  <c r="M1139" i="6"/>
  <c r="L1139" i="6"/>
  <c r="H1139" i="6"/>
  <c r="L464" i="6"/>
  <c r="H464" i="6"/>
  <c r="O464" i="6"/>
  <c r="M464" i="6"/>
  <c r="N464" i="6"/>
  <c r="H64" i="6"/>
  <c r="O64" i="6"/>
  <c r="L64" i="6"/>
  <c r="M64" i="6"/>
  <c r="N64" i="6"/>
  <c r="H405" i="6"/>
  <c r="O405" i="6"/>
  <c r="N405" i="6"/>
  <c r="L405" i="6"/>
  <c r="M405" i="6"/>
  <c r="H868" i="6"/>
  <c r="O868" i="6"/>
  <c r="M868" i="6"/>
  <c r="L868" i="6"/>
  <c r="N868" i="6"/>
  <c r="H588" i="6"/>
  <c r="O588" i="6"/>
  <c r="L588" i="6"/>
  <c r="N588" i="6"/>
  <c r="M588" i="6"/>
  <c r="H1417" i="6"/>
  <c r="O1417" i="6"/>
  <c r="M1417" i="6"/>
  <c r="N1417" i="6"/>
  <c r="L1417" i="6"/>
  <c r="H1654" i="6"/>
  <c r="M1654" i="6"/>
  <c r="N1654" i="6"/>
  <c r="L1654" i="6"/>
  <c r="O1654" i="6"/>
  <c r="H1419" i="6"/>
  <c r="O1419" i="6"/>
  <c r="M1419" i="6"/>
  <c r="N1419" i="6"/>
  <c r="L1419" i="6"/>
  <c r="H1311" i="6"/>
  <c r="O1311" i="6"/>
  <c r="N1311" i="6"/>
  <c r="M1311" i="6"/>
  <c r="L1311" i="6"/>
  <c r="H1593" i="6"/>
  <c r="M1593" i="6"/>
  <c r="O1593" i="6"/>
  <c r="L1593" i="6"/>
  <c r="N1593" i="6"/>
  <c r="H1369" i="6"/>
  <c r="O1369" i="6"/>
  <c r="L1369" i="6"/>
  <c r="N1369" i="6"/>
  <c r="M1369" i="6"/>
  <c r="H385" i="6"/>
  <c r="O385" i="6"/>
  <c r="L385" i="6"/>
  <c r="M385" i="6"/>
  <c r="N385" i="6"/>
  <c r="M425" i="6"/>
  <c r="N425" i="6"/>
  <c r="L425" i="6"/>
  <c r="H425" i="6"/>
  <c r="O425" i="6"/>
  <c r="H1037" i="6"/>
  <c r="O1037" i="6"/>
  <c r="M1037" i="6"/>
  <c r="N1037" i="6"/>
  <c r="L1037" i="6"/>
  <c r="H1136" i="6"/>
  <c r="L1136" i="6"/>
  <c r="M1136" i="6"/>
  <c r="O1136" i="6"/>
  <c r="N1136" i="6"/>
  <c r="H433" i="6"/>
  <c r="O433" i="6"/>
  <c r="M433" i="6"/>
  <c r="N433" i="6"/>
  <c r="L433" i="6"/>
  <c r="N693" i="6"/>
  <c r="M693" i="6"/>
  <c r="O693" i="6"/>
  <c r="L693" i="6"/>
  <c r="H693" i="6"/>
  <c r="N1497" i="6"/>
  <c r="L1497" i="6"/>
  <c r="M1497" i="6"/>
  <c r="H1497" i="6"/>
  <c r="O1497" i="6"/>
  <c r="H197" i="6"/>
  <c r="O197" i="6"/>
  <c r="N197" i="6"/>
  <c r="M197" i="6"/>
  <c r="L197" i="6"/>
  <c r="O1413" i="6"/>
  <c r="H1413" i="6"/>
  <c r="N1413" i="6"/>
  <c r="M1413" i="6"/>
  <c r="L1413" i="6"/>
  <c r="H1617" i="6"/>
  <c r="O1617" i="6"/>
  <c r="M1617" i="6"/>
  <c r="N1617" i="6"/>
  <c r="L1617" i="6"/>
  <c r="N1597" i="6"/>
  <c r="M1597" i="6"/>
  <c r="L1597" i="6"/>
  <c r="H1597" i="6"/>
  <c r="O1597" i="6"/>
  <c r="H173" i="6"/>
  <c r="O173" i="6"/>
  <c r="N173" i="6"/>
  <c r="M173" i="6"/>
  <c r="L173" i="6"/>
  <c r="O175" i="6"/>
  <c r="H175" i="6"/>
  <c r="M175" i="6"/>
  <c r="N175" i="6"/>
  <c r="L175" i="6"/>
  <c r="H128" i="6"/>
  <c r="O128" i="6"/>
  <c r="N128" i="6"/>
  <c r="L128" i="6"/>
  <c r="M128" i="6"/>
  <c r="H293" i="6"/>
  <c r="O293" i="6"/>
  <c r="N293" i="6"/>
  <c r="M293" i="6"/>
  <c r="L293" i="6"/>
  <c r="H752" i="6"/>
  <c r="O752" i="6"/>
  <c r="L752" i="6"/>
  <c r="M752" i="6"/>
  <c r="N752" i="6"/>
  <c r="H855" i="6"/>
  <c r="O855" i="6"/>
  <c r="M855" i="6"/>
  <c r="N855" i="6"/>
  <c r="L855" i="6"/>
  <c r="H462" i="6"/>
  <c r="O462" i="6"/>
  <c r="L462" i="6"/>
  <c r="N462" i="6"/>
  <c r="M462" i="6"/>
  <c r="H310" i="6"/>
  <c r="O310" i="6"/>
  <c r="N310" i="6"/>
  <c r="M310" i="6"/>
  <c r="L310" i="6"/>
  <c r="H306" i="6"/>
  <c r="M306" i="6"/>
  <c r="N306" i="6"/>
  <c r="L306" i="6"/>
  <c r="O306" i="6"/>
  <c r="N581" i="6"/>
  <c r="M581" i="6"/>
  <c r="L581" i="6"/>
  <c r="O581" i="6"/>
  <c r="H581" i="6"/>
  <c r="H354" i="6"/>
  <c r="O354" i="6"/>
  <c r="L354" i="6"/>
  <c r="N354" i="6"/>
  <c r="M354" i="6"/>
  <c r="H1185" i="6"/>
  <c r="O1185" i="6"/>
  <c r="N1185" i="6"/>
  <c r="L1185" i="6"/>
  <c r="M1185" i="6"/>
  <c r="H292" i="6"/>
  <c r="O292" i="6"/>
  <c r="N292" i="6"/>
  <c r="M292" i="6"/>
  <c r="L292" i="6"/>
  <c r="N19" i="6"/>
  <c r="M19" i="6"/>
  <c r="L19" i="6"/>
  <c r="H19" i="6"/>
  <c r="O19" i="6"/>
  <c r="H627" i="6"/>
  <c r="O627" i="6"/>
  <c r="M627" i="6"/>
  <c r="N627" i="6"/>
  <c r="L627" i="6"/>
  <c r="H1153" i="6"/>
  <c r="O1153" i="6"/>
  <c r="N1153" i="6"/>
  <c r="M1153" i="6"/>
  <c r="L1153" i="6"/>
  <c r="H304" i="6"/>
  <c r="O304" i="6"/>
  <c r="L304" i="6"/>
  <c r="N304" i="6"/>
  <c r="M304" i="6"/>
  <c r="H71" i="6"/>
  <c r="O71" i="6"/>
  <c r="M71" i="6"/>
  <c r="N71" i="6"/>
  <c r="L71" i="6"/>
  <c r="H678" i="6"/>
  <c r="O678" i="6"/>
  <c r="L678" i="6"/>
  <c r="M678" i="6"/>
  <c r="N678" i="6"/>
  <c r="H1534" i="6"/>
  <c r="O1534" i="6"/>
  <c r="M1534" i="6"/>
  <c r="N1534" i="6"/>
  <c r="L1534" i="6"/>
  <c r="H338" i="6"/>
  <c r="O338" i="6"/>
  <c r="M338" i="6"/>
  <c r="L338" i="6"/>
  <c r="N338" i="6"/>
  <c r="H507" i="6"/>
  <c r="O507" i="6"/>
  <c r="M507" i="6"/>
  <c r="N507" i="6"/>
  <c r="L507" i="6"/>
  <c r="H799" i="6"/>
  <c r="O799" i="6"/>
  <c r="L799" i="6"/>
  <c r="N799" i="6"/>
  <c r="M799" i="6"/>
  <c r="H452" i="6"/>
  <c r="O452" i="6"/>
  <c r="L452" i="6"/>
  <c r="M452" i="6"/>
  <c r="N452" i="6"/>
  <c r="H350" i="6"/>
  <c r="O350" i="6"/>
  <c r="N350" i="6"/>
  <c r="M350" i="6"/>
  <c r="L350" i="6"/>
  <c r="H1070" i="6"/>
  <c r="O1070" i="6"/>
  <c r="L1070" i="6"/>
  <c r="M1070" i="6"/>
  <c r="N1070" i="6"/>
  <c r="H396" i="6"/>
  <c r="O396" i="6"/>
  <c r="N396" i="6"/>
  <c r="M396" i="6"/>
  <c r="L396" i="6"/>
  <c r="H738" i="6"/>
  <c r="O738" i="6"/>
  <c r="M738" i="6"/>
  <c r="L738" i="6"/>
  <c r="N738" i="6"/>
  <c r="H228" i="6"/>
  <c r="O228" i="6"/>
  <c r="N228" i="6"/>
  <c r="M228" i="6"/>
  <c r="L228" i="6"/>
  <c r="H234" i="6"/>
  <c r="O234" i="6"/>
  <c r="M234" i="6"/>
  <c r="N234" i="6"/>
  <c r="L234" i="6"/>
  <c r="O1029" i="6"/>
  <c r="H1029" i="6"/>
  <c r="N1029" i="6"/>
  <c r="M1029" i="6"/>
  <c r="L1029" i="6"/>
  <c r="H754" i="6"/>
  <c r="O754" i="6"/>
  <c r="M754" i="6"/>
  <c r="L754" i="6"/>
  <c r="N754" i="6"/>
  <c r="H519" i="6"/>
  <c r="O519" i="6"/>
  <c r="M519" i="6"/>
  <c r="L519" i="6"/>
  <c r="N519" i="6"/>
  <c r="H1075" i="6"/>
  <c r="O1075" i="6"/>
  <c r="M1075" i="6"/>
  <c r="N1075" i="6"/>
  <c r="L1075" i="6"/>
  <c r="H1132" i="6"/>
  <c r="O1132" i="6"/>
  <c r="L1132" i="6"/>
  <c r="N1132" i="6"/>
  <c r="M1132" i="6"/>
  <c r="H1356" i="6"/>
  <c r="O1356" i="6"/>
  <c r="M1356" i="6"/>
  <c r="L1356" i="6"/>
  <c r="N1356" i="6"/>
  <c r="N243" i="6"/>
  <c r="L243" i="6"/>
  <c r="H243" i="6"/>
  <c r="O243" i="6"/>
  <c r="M243" i="6"/>
  <c r="H1367" i="6"/>
  <c r="O1367" i="6"/>
  <c r="L1367" i="6"/>
  <c r="N1367" i="6"/>
  <c r="M1367" i="6"/>
  <c r="O61" i="6"/>
  <c r="H61" i="6"/>
  <c r="M61" i="6"/>
  <c r="N61" i="6"/>
  <c r="L61" i="6"/>
  <c r="H169" i="6"/>
  <c r="O169" i="6"/>
  <c r="N169" i="6"/>
  <c r="L169" i="6"/>
  <c r="M169" i="6"/>
  <c r="H252" i="6"/>
  <c r="N252" i="6"/>
  <c r="M252" i="6"/>
  <c r="L252" i="6"/>
  <c r="O252" i="6"/>
  <c r="H1520" i="6"/>
  <c r="O1520" i="6"/>
  <c r="L1520" i="6"/>
  <c r="N1520" i="6"/>
  <c r="M1520" i="6"/>
  <c r="O1237" i="6"/>
  <c r="H1237" i="6"/>
  <c r="L1237" i="6"/>
  <c r="N1237" i="6"/>
  <c r="M1237" i="6"/>
  <c r="H1652" i="6"/>
  <c r="O1652" i="6"/>
  <c r="N1652" i="6"/>
  <c r="M1652" i="6"/>
  <c r="L1652" i="6"/>
  <c r="H1432" i="6"/>
  <c r="O1432" i="6"/>
  <c r="L1432" i="6"/>
  <c r="N1432" i="6"/>
  <c r="M1432" i="6"/>
  <c r="H1590" i="6"/>
  <c r="O1590" i="6"/>
  <c r="N1590" i="6"/>
  <c r="M1590" i="6"/>
  <c r="L1590" i="6"/>
  <c r="H475" i="6"/>
  <c r="O475" i="6"/>
  <c r="N475" i="6"/>
  <c r="M475" i="6"/>
  <c r="L475" i="6"/>
  <c r="H842" i="6"/>
  <c r="O842" i="6"/>
  <c r="N842" i="6"/>
  <c r="M842" i="6"/>
  <c r="L842" i="6"/>
  <c r="H121" i="6"/>
  <c r="O121" i="6"/>
  <c r="L121" i="6"/>
  <c r="N121" i="6"/>
  <c r="M121" i="6"/>
  <c r="O119" i="6"/>
  <c r="H119" i="6"/>
  <c r="L119" i="6"/>
  <c r="N119" i="6"/>
  <c r="M119" i="6"/>
  <c r="H1178" i="6"/>
  <c r="O1178" i="6"/>
  <c r="N1178" i="6"/>
  <c r="M1178" i="6"/>
  <c r="L1178" i="6"/>
  <c r="H683" i="6"/>
  <c r="O683" i="6"/>
  <c r="N683" i="6"/>
  <c r="M683" i="6"/>
  <c r="L683" i="6"/>
  <c r="H180" i="6"/>
  <c r="O180" i="6"/>
  <c r="N180" i="6"/>
  <c r="M180" i="6"/>
  <c r="L180" i="6"/>
  <c r="H1575" i="6"/>
  <c r="O1575" i="6"/>
  <c r="N1575" i="6"/>
  <c r="L1575" i="6"/>
  <c r="M1575" i="6"/>
  <c r="H737" i="6"/>
  <c r="O737" i="6"/>
  <c r="L737" i="6"/>
  <c r="N737" i="6"/>
  <c r="M737" i="6"/>
  <c r="O1573" i="6"/>
  <c r="H1573" i="6"/>
  <c r="N1573" i="6"/>
  <c r="L1573" i="6"/>
  <c r="M1573" i="6"/>
  <c r="H1126" i="6"/>
  <c r="O1126" i="6"/>
  <c r="N1126" i="6"/>
  <c r="M1126" i="6"/>
  <c r="L1126" i="6"/>
  <c r="H174" i="6"/>
  <c r="O174" i="6"/>
  <c r="L174" i="6"/>
  <c r="M174" i="6"/>
  <c r="N174" i="6"/>
  <c r="H346" i="6"/>
  <c r="O346" i="6"/>
  <c r="L346" i="6"/>
  <c r="M346" i="6"/>
  <c r="N346" i="6"/>
  <c r="H122" i="6"/>
  <c r="O122" i="6"/>
  <c r="N122" i="6"/>
  <c r="L122" i="6"/>
  <c r="M122" i="6"/>
  <c r="H133" i="6"/>
  <c r="O133" i="6"/>
  <c r="L133" i="6"/>
  <c r="M133" i="6"/>
  <c r="N133" i="6"/>
  <c r="H1306" i="6"/>
  <c r="O1306" i="6"/>
  <c r="N1306" i="6"/>
  <c r="M1306" i="6"/>
  <c r="L1306" i="6"/>
  <c r="H1649" i="6"/>
  <c r="O1649" i="6"/>
  <c r="N1649" i="6"/>
  <c r="M1649" i="6"/>
  <c r="L1649" i="6"/>
  <c r="O1295" i="6"/>
  <c r="H1295" i="6"/>
  <c r="M1295" i="6"/>
  <c r="L1295" i="6"/>
  <c r="N1295" i="6"/>
  <c r="H67" i="6"/>
  <c r="O67" i="6"/>
  <c r="M67" i="6"/>
  <c r="L67" i="6"/>
  <c r="N67" i="6"/>
  <c r="H954" i="6"/>
  <c r="O954" i="6"/>
  <c r="L954" i="6"/>
  <c r="N954" i="6"/>
  <c r="M954" i="6"/>
  <c r="H1030" i="6"/>
  <c r="O1030" i="6"/>
  <c r="L1030" i="6"/>
  <c r="N1030" i="6"/>
  <c r="M1030" i="6"/>
  <c r="H116" i="6"/>
  <c r="O116" i="6"/>
  <c r="M116" i="6"/>
  <c r="N116" i="6"/>
  <c r="L116" i="6"/>
  <c r="H134" i="6"/>
  <c r="O134" i="6"/>
  <c r="N134" i="6"/>
  <c r="M134" i="6"/>
  <c r="L134" i="6"/>
  <c r="H471" i="6"/>
  <c r="O471" i="6"/>
  <c r="M471" i="6"/>
  <c r="N471" i="6"/>
  <c r="L471" i="6"/>
  <c r="H282" i="6"/>
  <c r="O282" i="6"/>
  <c r="L282" i="6"/>
  <c r="M282" i="6"/>
  <c r="N282" i="6"/>
  <c r="H1096" i="6"/>
  <c r="O1096" i="6"/>
  <c r="N1096" i="6"/>
  <c r="M1096" i="6"/>
  <c r="L1096" i="6"/>
  <c r="H765" i="6"/>
  <c r="O765" i="6"/>
  <c r="M765" i="6"/>
  <c r="N765" i="6"/>
  <c r="L765" i="6"/>
  <c r="H984" i="6"/>
  <c r="O984" i="6"/>
  <c r="N984" i="6"/>
  <c r="M984" i="6"/>
  <c r="L984" i="6"/>
  <c r="M369" i="6"/>
  <c r="N369" i="6"/>
  <c r="L369" i="6"/>
  <c r="H369" i="6"/>
  <c r="O369" i="6"/>
  <c r="H976" i="6"/>
  <c r="O976" i="6"/>
  <c r="N976" i="6"/>
  <c r="M976" i="6"/>
  <c r="L976" i="6"/>
  <c r="H339" i="6"/>
  <c r="O339" i="6"/>
  <c r="M339" i="6"/>
  <c r="L339" i="6"/>
  <c r="N339" i="6"/>
  <c r="H1416" i="6"/>
  <c r="O1416" i="6"/>
  <c r="N1416" i="6"/>
  <c r="L1416" i="6"/>
  <c r="M1416" i="6"/>
  <c r="H579" i="6"/>
  <c r="O579" i="6"/>
  <c r="M579" i="6"/>
  <c r="L579" i="6"/>
  <c r="N579" i="6"/>
  <c r="H1471" i="6"/>
  <c r="O1471" i="6"/>
  <c r="N1471" i="6"/>
  <c r="M1471" i="6"/>
  <c r="L1471" i="6"/>
  <c r="N1204" i="6"/>
  <c r="L1204" i="6"/>
  <c r="M1204" i="6"/>
  <c r="H1204" i="6"/>
  <c r="O1204" i="6"/>
  <c r="H1428" i="6"/>
  <c r="O1428" i="6"/>
  <c r="N1428" i="6"/>
  <c r="M1428" i="6"/>
  <c r="L1428" i="6"/>
  <c r="H185" i="6"/>
  <c r="O185" i="6"/>
  <c r="N185" i="6"/>
  <c r="M185" i="6"/>
  <c r="L185" i="6"/>
  <c r="H378" i="6"/>
  <c r="O378" i="6"/>
  <c r="M378" i="6"/>
  <c r="N378" i="6"/>
  <c r="L378" i="6"/>
  <c r="H648" i="6"/>
  <c r="M648" i="6"/>
  <c r="L648" i="6"/>
  <c r="O648" i="6"/>
  <c r="N648" i="6"/>
  <c r="H1035" i="6"/>
  <c r="O1035" i="6"/>
  <c r="L1035" i="6"/>
  <c r="N1035" i="6"/>
  <c r="M1035" i="6"/>
  <c r="H244" i="6"/>
  <c r="O244" i="6"/>
  <c r="N244" i="6"/>
  <c r="M244" i="6"/>
  <c r="L244" i="6"/>
  <c r="H849" i="6"/>
  <c r="O849" i="6"/>
  <c r="M849" i="6"/>
  <c r="N849" i="6"/>
  <c r="L849" i="6"/>
  <c r="N979" i="6"/>
  <c r="M979" i="6"/>
  <c r="L979" i="6"/>
  <c r="H979" i="6"/>
  <c r="O979" i="6"/>
  <c r="H188" i="6"/>
  <c r="O188" i="6"/>
  <c r="M188" i="6"/>
  <c r="L188" i="6"/>
  <c r="N188" i="6"/>
  <c r="H681" i="6"/>
  <c r="O681" i="6"/>
  <c r="L681" i="6"/>
  <c r="N681" i="6"/>
  <c r="M681" i="6"/>
  <c r="H41" i="6"/>
  <c r="O41" i="6"/>
  <c r="M41" i="6"/>
  <c r="N41" i="6"/>
  <c r="L41" i="6"/>
  <c r="H921" i="6"/>
  <c r="O921" i="6"/>
  <c r="L921" i="6"/>
  <c r="N921" i="6"/>
  <c r="M921" i="6"/>
  <c r="H1385" i="6"/>
  <c r="O1385" i="6"/>
  <c r="N1385" i="6"/>
  <c r="L1385" i="6"/>
  <c r="M1385" i="6"/>
  <c r="H201" i="6"/>
  <c r="O201" i="6"/>
  <c r="N201" i="6"/>
  <c r="L201" i="6"/>
  <c r="M201" i="6"/>
  <c r="H365" i="6"/>
  <c r="O365" i="6"/>
  <c r="N365" i="6"/>
  <c r="L365" i="6"/>
  <c r="M365" i="6"/>
  <c r="H352" i="6"/>
  <c r="M352" i="6"/>
  <c r="O352" i="6"/>
  <c r="L352" i="6"/>
  <c r="N352" i="6"/>
  <c r="H1298" i="6"/>
  <c r="O1298" i="6"/>
  <c r="M1298" i="6"/>
  <c r="L1298" i="6"/>
  <c r="N1298" i="6"/>
  <c r="N545" i="6"/>
  <c r="M545" i="6"/>
  <c r="H545" i="6"/>
  <c r="O545" i="6"/>
  <c r="L545" i="6"/>
  <c r="H1200" i="6"/>
  <c r="O1200" i="6"/>
  <c r="N1200" i="6"/>
  <c r="M1200" i="6"/>
  <c r="L1200" i="6"/>
  <c r="H630" i="6"/>
  <c r="O630" i="6"/>
  <c r="M630" i="6"/>
  <c r="N630" i="6"/>
  <c r="L630" i="6"/>
  <c r="O511" i="6"/>
  <c r="H511" i="6"/>
  <c r="M511" i="6"/>
  <c r="N511" i="6"/>
  <c r="L511" i="6"/>
  <c r="H1292" i="6"/>
  <c r="O1292" i="6"/>
  <c r="N1292" i="6"/>
  <c r="M1292" i="6"/>
  <c r="L1292" i="6"/>
  <c r="H1031" i="6"/>
  <c r="O1031" i="6"/>
  <c r="L1031" i="6"/>
  <c r="N1031" i="6"/>
  <c r="M1031" i="6"/>
  <c r="H582" i="6"/>
  <c r="O582" i="6"/>
  <c r="N582" i="6"/>
  <c r="M582" i="6"/>
  <c r="L582" i="6"/>
  <c r="H674" i="6"/>
  <c r="O674" i="6"/>
  <c r="M674" i="6"/>
  <c r="L674" i="6"/>
  <c r="N674" i="6"/>
  <c r="H57" i="6"/>
  <c r="L57" i="6"/>
  <c r="M57" i="6"/>
  <c r="N57" i="6"/>
  <c r="O57" i="6"/>
  <c r="H757" i="6"/>
  <c r="M757" i="6"/>
  <c r="O757" i="6"/>
  <c r="N757" i="6"/>
  <c r="L757" i="6"/>
  <c r="M860" i="6"/>
  <c r="L860" i="6"/>
  <c r="N860" i="6"/>
  <c r="O860" i="6"/>
  <c r="H860" i="6"/>
  <c r="H900" i="6"/>
  <c r="O900" i="6"/>
  <c r="N900" i="6"/>
  <c r="M900" i="6"/>
  <c r="L900" i="6"/>
  <c r="H84" i="6"/>
  <c r="O84" i="6"/>
  <c r="M84" i="6"/>
  <c r="N84" i="6"/>
  <c r="L84" i="6"/>
  <c r="H1145" i="6"/>
  <c r="O1145" i="6"/>
  <c r="N1145" i="6"/>
  <c r="M1145" i="6"/>
  <c r="L1145" i="6"/>
  <c r="H587" i="6"/>
  <c r="O587" i="6"/>
  <c r="N587" i="6"/>
  <c r="M587" i="6"/>
  <c r="L587" i="6"/>
  <c r="H1066" i="6"/>
  <c r="O1066" i="6"/>
  <c r="M1066" i="6"/>
  <c r="L1066" i="6"/>
  <c r="N1066" i="6"/>
  <c r="H915" i="6"/>
  <c r="O915" i="6"/>
  <c r="M915" i="6"/>
  <c r="L915" i="6"/>
  <c r="N915" i="6"/>
  <c r="H181" i="6"/>
  <c r="O181" i="6"/>
  <c r="M181" i="6"/>
  <c r="L181" i="6"/>
  <c r="N181" i="6"/>
  <c r="H402" i="6"/>
  <c r="N402" i="6"/>
  <c r="M402" i="6"/>
  <c r="L402" i="6"/>
  <c r="O402" i="6"/>
  <c r="H1459" i="6"/>
  <c r="L1459" i="6"/>
  <c r="O1459" i="6"/>
  <c r="N1459" i="6"/>
  <c r="M1459" i="6"/>
  <c r="H1033" i="6"/>
  <c r="O1033" i="6"/>
  <c r="L1033" i="6"/>
  <c r="N1033" i="6"/>
  <c r="M1033" i="6"/>
  <c r="O679" i="6"/>
  <c r="H679" i="6"/>
  <c r="N679" i="6"/>
  <c r="M679" i="6"/>
  <c r="L679" i="6"/>
  <c r="H230" i="6"/>
  <c r="O230" i="6"/>
  <c r="L230" i="6"/>
  <c r="N230" i="6"/>
  <c r="M230" i="6"/>
  <c r="H115" i="6"/>
  <c r="O115" i="6"/>
  <c r="N115" i="6"/>
  <c r="L115" i="6"/>
  <c r="M115" i="6"/>
  <c r="H1074" i="6"/>
  <c r="O1074" i="6"/>
  <c r="N1074" i="6"/>
  <c r="L1074" i="6"/>
  <c r="M1074" i="6"/>
  <c r="O455" i="6"/>
  <c r="H455" i="6"/>
  <c r="N455" i="6"/>
  <c r="M455" i="6"/>
  <c r="L455" i="6"/>
  <c r="H794" i="6"/>
  <c r="O794" i="6"/>
  <c r="N794" i="6"/>
  <c r="M794" i="6"/>
  <c r="L794" i="6"/>
  <c r="H410" i="6"/>
  <c r="O410" i="6"/>
  <c r="L410" i="6"/>
  <c r="N410" i="6"/>
  <c r="M410" i="6"/>
  <c r="H753" i="6"/>
  <c r="O753" i="6"/>
  <c r="N753" i="6"/>
  <c r="M753" i="6"/>
  <c r="L753" i="6"/>
  <c r="H632" i="6"/>
  <c r="O632" i="6"/>
  <c r="M632" i="6"/>
  <c r="N632" i="6"/>
  <c r="L632" i="6"/>
  <c r="H843" i="6"/>
  <c r="M843" i="6"/>
  <c r="O843" i="6"/>
  <c r="N843" i="6"/>
  <c r="L843" i="6"/>
  <c r="H1234" i="6"/>
  <c r="O1234" i="6"/>
  <c r="L1234" i="6"/>
  <c r="N1234" i="6"/>
  <c r="M1234" i="6"/>
  <c r="H910" i="6"/>
  <c r="O910" i="6"/>
  <c r="N910" i="6"/>
  <c r="M910" i="6"/>
  <c r="L910" i="6"/>
  <c r="L970" i="6"/>
  <c r="I970" i="6"/>
  <c r="H1247" i="6"/>
  <c r="O1247" i="6"/>
  <c r="L1247" i="6"/>
  <c r="M1247" i="6"/>
  <c r="N1247" i="6"/>
  <c r="H1628" i="6"/>
  <c r="O1628" i="6"/>
  <c r="L1628" i="6"/>
  <c r="N1628" i="6"/>
  <c r="M1628" i="6"/>
  <c r="H1640" i="6"/>
  <c r="M1640" i="6"/>
  <c r="L1640" i="6"/>
  <c r="O1640" i="6"/>
  <c r="N1640" i="6"/>
  <c r="H1427" i="6"/>
  <c r="O1427" i="6"/>
  <c r="N1427" i="6"/>
  <c r="M1427" i="6"/>
  <c r="L1427" i="6"/>
  <c r="H1650" i="6"/>
  <c r="O1650" i="6"/>
  <c r="N1650" i="6"/>
  <c r="M1650" i="6"/>
  <c r="L1650" i="6"/>
  <c r="H25" i="6"/>
  <c r="N25" i="6"/>
  <c r="O25" i="6"/>
  <c r="M25" i="6"/>
  <c r="L25" i="6"/>
  <c r="H971" i="6"/>
  <c r="O971" i="6"/>
  <c r="L971" i="6"/>
  <c r="N971" i="6"/>
  <c r="M971" i="6"/>
  <c r="H851" i="6"/>
  <c r="O851" i="6"/>
  <c r="M851" i="6"/>
  <c r="L851" i="6"/>
  <c r="N851" i="6"/>
  <c r="H515" i="6"/>
  <c r="O515" i="6"/>
  <c r="M515" i="6"/>
  <c r="N515" i="6"/>
  <c r="L515" i="6"/>
  <c r="H1255" i="6"/>
  <c r="O1255" i="6"/>
  <c r="L1255" i="6"/>
  <c r="N1255" i="6"/>
  <c r="M1255" i="6"/>
  <c r="H114" i="6"/>
  <c r="O114" i="6"/>
  <c r="L114" i="6"/>
  <c r="M114" i="6"/>
  <c r="N114" i="6"/>
  <c r="H137" i="6"/>
  <c r="M137" i="6"/>
  <c r="O137" i="6"/>
  <c r="L137" i="6"/>
  <c r="N137" i="6"/>
  <c r="H1422" i="6"/>
  <c r="O1422" i="6"/>
  <c r="M1422" i="6"/>
  <c r="N1422" i="6"/>
  <c r="L1422" i="6"/>
  <c r="H1404" i="6"/>
  <c r="O1404" i="6"/>
  <c r="M1404" i="6"/>
  <c r="L1404" i="6"/>
  <c r="N1404" i="6"/>
  <c r="O1245" i="6"/>
  <c r="H1245" i="6"/>
  <c r="L1245" i="6"/>
  <c r="N1245" i="6"/>
  <c r="M1245" i="6"/>
  <c r="H1355" i="6"/>
  <c r="O1355" i="6"/>
  <c r="N1355" i="6"/>
  <c r="M1355" i="6"/>
  <c r="L1355" i="6"/>
  <c r="H171" i="6"/>
  <c r="O171" i="6"/>
  <c r="N171" i="6"/>
  <c r="M171" i="6"/>
  <c r="L171" i="6"/>
  <c r="H1021" i="6"/>
  <c r="O1021" i="6"/>
  <c r="N1021" i="6"/>
  <c r="M1021" i="6"/>
  <c r="L1021" i="6"/>
  <c r="H909" i="6"/>
  <c r="O909" i="6"/>
  <c r="N909" i="6"/>
  <c r="M909" i="6"/>
  <c r="L909" i="6"/>
  <c r="H1529" i="6"/>
  <c r="M1529" i="6"/>
  <c r="O1529" i="6"/>
  <c r="N1529" i="6"/>
  <c r="L1529" i="6"/>
  <c r="H1142" i="6"/>
  <c r="O1142" i="6"/>
  <c r="N1142" i="6"/>
  <c r="M1142" i="6"/>
  <c r="L1142" i="6"/>
  <c r="H508" i="6"/>
  <c r="O508" i="6"/>
  <c r="M508" i="6"/>
  <c r="L508" i="6"/>
  <c r="N508" i="6"/>
  <c r="H246" i="6"/>
  <c r="O246" i="6"/>
  <c r="N246" i="6"/>
  <c r="M246" i="6"/>
  <c r="L246" i="6"/>
  <c r="H1072" i="6"/>
  <c r="O1072" i="6"/>
  <c r="L1072" i="6"/>
  <c r="N1072" i="6"/>
  <c r="M1072" i="6"/>
  <c r="O343" i="6"/>
  <c r="H343" i="6"/>
  <c r="N343" i="6"/>
  <c r="M343" i="6"/>
  <c r="L343" i="6"/>
  <c r="H458" i="6"/>
  <c r="O458" i="6"/>
  <c r="L458" i="6"/>
  <c r="N458" i="6"/>
  <c r="M458" i="6"/>
  <c r="H1133" i="6"/>
  <c r="O1133" i="6"/>
  <c r="N1133" i="6"/>
  <c r="M1133" i="6"/>
  <c r="L1133" i="6"/>
  <c r="H14" i="6"/>
  <c r="O14" i="6"/>
  <c r="M14" i="6"/>
  <c r="L14" i="6"/>
  <c r="N14" i="6"/>
  <c r="H351" i="6"/>
  <c r="O351" i="6"/>
  <c r="L351" i="6"/>
  <c r="M351" i="6"/>
  <c r="N351" i="6"/>
  <c r="H1522" i="6"/>
  <c r="O1522" i="6"/>
  <c r="N1522" i="6"/>
  <c r="L1522" i="6"/>
  <c r="M1522" i="6"/>
  <c r="H963" i="6"/>
  <c r="O963" i="6"/>
  <c r="L963" i="6"/>
  <c r="M963" i="6"/>
  <c r="N963" i="6"/>
  <c r="H571" i="6"/>
  <c r="O571" i="6"/>
  <c r="N571" i="6"/>
  <c r="M571" i="6"/>
  <c r="L571" i="6"/>
  <c r="H1316" i="6"/>
  <c r="L1316" i="6"/>
  <c r="N1316" i="6"/>
  <c r="M1316" i="6"/>
  <c r="O1316" i="6"/>
  <c r="H1320" i="6"/>
  <c r="O1320" i="6"/>
  <c r="N1320" i="6"/>
  <c r="L1320" i="6"/>
  <c r="M1320" i="6"/>
  <c r="H359" i="6"/>
  <c r="O359" i="6"/>
  <c r="N359" i="6"/>
  <c r="L359" i="6"/>
  <c r="M359" i="6"/>
  <c r="H65" i="6"/>
  <c r="O65" i="6"/>
  <c r="L65" i="6"/>
  <c r="M65" i="6"/>
  <c r="N65" i="6"/>
  <c r="O63" i="6"/>
  <c r="H63" i="6"/>
  <c r="N63" i="6"/>
  <c r="M63" i="6"/>
  <c r="L63" i="6"/>
  <c r="H898" i="6"/>
  <c r="O898" i="6"/>
  <c r="L898" i="6"/>
  <c r="M898" i="6"/>
  <c r="N898" i="6"/>
  <c r="H913" i="6"/>
  <c r="O913" i="6"/>
  <c r="M913" i="6"/>
  <c r="N913" i="6"/>
  <c r="L913" i="6"/>
  <c r="H526" i="6"/>
  <c r="O526" i="6"/>
  <c r="N526" i="6"/>
  <c r="M526" i="6"/>
  <c r="L526" i="6"/>
  <c r="H1302" i="6"/>
  <c r="O1302" i="6"/>
  <c r="N1302" i="6"/>
  <c r="M1302" i="6"/>
  <c r="L1302" i="6"/>
  <c r="H347" i="6"/>
  <c r="O347" i="6"/>
  <c r="N347" i="6"/>
  <c r="M347" i="6"/>
  <c r="L347" i="6"/>
  <c r="H788" i="6"/>
  <c r="O788" i="6"/>
  <c r="N788" i="6"/>
  <c r="L788" i="6"/>
  <c r="M788" i="6"/>
  <c r="H570" i="6"/>
  <c r="O570" i="6"/>
  <c r="N570" i="6"/>
  <c r="L570" i="6"/>
  <c r="M570" i="6"/>
  <c r="H677" i="6"/>
  <c r="O677" i="6"/>
  <c r="L677" i="6"/>
  <c r="N677" i="6"/>
  <c r="M677" i="6"/>
  <c r="O565" i="6"/>
  <c r="H565" i="6"/>
  <c r="N565" i="6"/>
  <c r="L565" i="6"/>
  <c r="M565" i="6"/>
  <c r="H633" i="6"/>
  <c r="O633" i="6"/>
  <c r="M633" i="6"/>
  <c r="L633" i="6"/>
  <c r="N633" i="6"/>
  <c r="H1022" i="6"/>
  <c r="L1022" i="6"/>
  <c r="O1022" i="6"/>
  <c r="N1022" i="6"/>
  <c r="M1022" i="6"/>
  <c r="H176" i="6"/>
  <c r="O176" i="6"/>
  <c r="N176" i="6"/>
  <c r="M176" i="6"/>
  <c r="L176" i="6"/>
  <c r="H629" i="6"/>
  <c r="O629" i="6"/>
  <c r="N629" i="6"/>
  <c r="M629" i="6"/>
  <c r="L629" i="6"/>
  <c r="O789" i="6"/>
  <c r="H789" i="6"/>
  <c r="N789" i="6"/>
  <c r="M789" i="6"/>
  <c r="L789" i="6"/>
  <c r="H790" i="6"/>
  <c r="O790" i="6"/>
  <c r="M790" i="6"/>
  <c r="N790" i="6"/>
  <c r="L790" i="6"/>
  <c r="N586" i="6"/>
  <c r="H586" i="6"/>
  <c r="O586" i="6"/>
  <c r="M586" i="6"/>
  <c r="L586" i="6"/>
  <c r="H1481" i="6"/>
  <c r="N1481" i="6"/>
  <c r="L1481" i="6"/>
  <c r="M1481" i="6"/>
  <c r="O1481" i="6"/>
  <c r="O1127" i="6"/>
  <c r="H1127" i="6"/>
  <c r="N1127" i="6"/>
  <c r="M1127" i="6"/>
  <c r="L1127" i="6"/>
  <c r="H970" i="6"/>
  <c r="M970" i="6"/>
  <c r="N970" i="6"/>
  <c r="O970" i="6"/>
  <c r="H568" i="6"/>
  <c r="O568" i="6"/>
  <c r="N568" i="6"/>
  <c r="M568" i="6"/>
  <c r="L568" i="6"/>
  <c r="M871" i="6"/>
  <c r="L871" i="6"/>
  <c r="N871" i="6"/>
  <c r="H871" i="6"/>
  <c r="O871" i="6"/>
  <c r="O1631" i="6"/>
  <c r="H1631" i="6"/>
  <c r="N1631" i="6"/>
  <c r="M1631" i="6"/>
  <c r="L1631" i="6"/>
  <c r="H1598" i="6"/>
  <c r="L1598" i="6"/>
  <c r="N1598" i="6"/>
  <c r="M1598" i="6"/>
  <c r="O1598" i="6"/>
  <c r="H1363" i="6"/>
  <c r="O1363" i="6"/>
  <c r="N1363" i="6"/>
  <c r="L1363" i="6"/>
  <c r="M1363" i="6"/>
  <c r="H1143" i="6"/>
  <c r="O1143" i="6"/>
  <c r="N1143" i="6"/>
  <c r="M1143" i="6"/>
  <c r="L1143" i="6"/>
  <c r="H1542" i="6"/>
  <c r="O1542" i="6"/>
  <c r="L1542" i="6"/>
  <c r="N1542" i="6"/>
  <c r="M1542" i="6"/>
  <c r="H1251" i="6"/>
  <c r="N1251" i="6"/>
  <c r="M1251" i="6"/>
  <c r="L1251" i="6"/>
  <c r="O1251" i="6"/>
  <c r="H1087" i="6"/>
  <c r="O1087" i="6"/>
  <c r="L1087" i="6"/>
  <c r="N1087" i="6"/>
  <c r="M1087" i="6"/>
  <c r="L923" i="6"/>
  <c r="N923" i="6"/>
  <c r="M923" i="6"/>
  <c r="H923" i="6"/>
  <c r="O923" i="6"/>
  <c r="H132" i="6"/>
  <c r="O132" i="6"/>
  <c r="N132" i="6"/>
  <c r="M132" i="6"/>
  <c r="L132" i="6"/>
  <c r="H625" i="6"/>
  <c r="O625" i="6"/>
  <c r="N625" i="6"/>
  <c r="M625" i="6"/>
  <c r="L625" i="6"/>
  <c r="H370" i="6"/>
  <c r="O370" i="6"/>
  <c r="N370" i="6"/>
  <c r="M370" i="6"/>
  <c r="L370" i="6"/>
  <c r="L922" i="6"/>
  <c r="M922" i="6"/>
  <c r="N922" i="6"/>
  <c r="O922" i="6"/>
  <c r="H922" i="6"/>
  <c r="H865" i="6"/>
  <c r="O865" i="6"/>
  <c r="M865" i="6"/>
  <c r="N865" i="6"/>
  <c r="L865" i="6"/>
  <c r="H1651" i="6"/>
  <c r="O1651" i="6"/>
  <c r="M1651" i="6"/>
  <c r="L1651" i="6"/>
  <c r="N1651" i="6"/>
  <c r="H1310" i="6"/>
  <c r="O1310" i="6"/>
  <c r="N1310" i="6"/>
  <c r="M1310" i="6"/>
  <c r="L1310" i="6"/>
  <c r="H638" i="6"/>
  <c r="O638" i="6"/>
  <c r="N638" i="6"/>
  <c r="M638" i="6"/>
  <c r="L638" i="6"/>
  <c r="H1346" i="6"/>
  <c r="O1346" i="6"/>
  <c r="M1346" i="6"/>
  <c r="L1346" i="6"/>
  <c r="N1346" i="6"/>
  <c r="H1235" i="6"/>
  <c r="O1235" i="6"/>
  <c r="N1235" i="6"/>
  <c r="L1235" i="6"/>
  <c r="M1235" i="6"/>
  <c r="H1460" i="6"/>
  <c r="O1460" i="6"/>
  <c r="N1460" i="6"/>
  <c r="M1460" i="6"/>
  <c r="L1460" i="6"/>
  <c r="H1169" i="6"/>
  <c r="O1169" i="6"/>
  <c r="L1169" i="6"/>
  <c r="N1169" i="6"/>
  <c r="M1169" i="6"/>
  <c r="H184" i="6"/>
  <c r="O184" i="6"/>
  <c r="N184" i="6"/>
  <c r="L184" i="6"/>
  <c r="M184" i="6"/>
  <c r="H804" i="6"/>
  <c r="O804" i="6"/>
  <c r="N804" i="6"/>
  <c r="L804" i="6"/>
  <c r="M804" i="6"/>
  <c r="H732" i="6"/>
  <c r="O732" i="6"/>
  <c r="N732" i="6"/>
  <c r="M732" i="6"/>
  <c r="L732" i="6"/>
  <c r="H194" i="6"/>
  <c r="N194" i="6"/>
  <c r="M194" i="6"/>
  <c r="L194" i="6"/>
  <c r="O194" i="6"/>
  <c r="H525" i="6"/>
  <c r="O525" i="6"/>
  <c r="M525" i="6"/>
  <c r="L525" i="6"/>
  <c r="N525" i="6"/>
  <c r="H298" i="6"/>
  <c r="O298" i="6"/>
  <c r="L298" i="6"/>
  <c r="N298" i="6"/>
  <c r="M298" i="6"/>
  <c r="H1129" i="6"/>
  <c r="M1129" i="6"/>
  <c r="O1129" i="6"/>
  <c r="N1129" i="6"/>
  <c r="L1129" i="6"/>
  <c r="H68" i="6"/>
  <c r="O68" i="6"/>
  <c r="L68" i="6"/>
  <c r="N68" i="6"/>
  <c r="M68" i="6"/>
  <c r="H1540" i="6"/>
  <c r="O1540" i="6"/>
  <c r="L1540" i="6"/>
  <c r="M1540" i="6"/>
  <c r="N1540" i="6"/>
  <c r="H1376" i="6"/>
  <c r="O1376" i="6"/>
  <c r="N1376" i="6"/>
  <c r="L1376" i="6"/>
  <c r="M1376" i="6"/>
  <c r="H977" i="6"/>
  <c r="O977" i="6"/>
  <c r="N977" i="6"/>
  <c r="M977" i="6"/>
  <c r="L977" i="6"/>
  <c r="H1135" i="6"/>
  <c r="O1135" i="6"/>
  <c r="L1135" i="6"/>
  <c r="M1135" i="6"/>
  <c r="N1135" i="6"/>
  <c r="H1348" i="6"/>
  <c r="O1348" i="6"/>
  <c r="N1348" i="6"/>
  <c r="L1348" i="6"/>
  <c r="M1348" i="6"/>
  <c r="H69" i="6"/>
  <c r="O69" i="6"/>
  <c r="L69" i="6"/>
  <c r="N69" i="6"/>
  <c r="M69" i="6"/>
  <c r="H10" i="6"/>
  <c r="O10" i="6"/>
  <c r="L10" i="6"/>
  <c r="N10" i="6"/>
  <c r="M10" i="6"/>
  <c r="H17" i="6"/>
  <c r="O17" i="6"/>
  <c r="N17" i="6"/>
  <c r="L17" i="6"/>
  <c r="M17" i="6"/>
  <c r="H406" i="6"/>
  <c r="O406" i="6"/>
  <c r="M406" i="6"/>
  <c r="N406" i="6"/>
  <c r="L406" i="6"/>
  <c r="H1024" i="6"/>
  <c r="L1024" i="6"/>
  <c r="O1024" i="6"/>
  <c r="N1024" i="6"/>
  <c r="M1024" i="6"/>
  <c r="H1123" i="6"/>
  <c r="O1123" i="6"/>
  <c r="M1123" i="6"/>
  <c r="L1123" i="6"/>
  <c r="N1123" i="6"/>
  <c r="H906" i="6"/>
  <c r="O906" i="6"/>
  <c r="N906" i="6"/>
  <c r="L906" i="6"/>
  <c r="M906" i="6"/>
  <c r="H66" i="6"/>
  <c r="O66" i="6"/>
  <c r="M66" i="6"/>
  <c r="L66" i="6"/>
  <c r="N66" i="6"/>
  <c r="H1402" i="6"/>
  <c r="O1402" i="6"/>
  <c r="N1402" i="6"/>
  <c r="L1402" i="6"/>
  <c r="M1402" i="6"/>
  <c r="H1532" i="6"/>
  <c r="O1532" i="6"/>
  <c r="M1532" i="6"/>
  <c r="L1532" i="6"/>
  <c r="N1532" i="6"/>
  <c r="H1409" i="6"/>
  <c r="O1409" i="6"/>
  <c r="L1409" i="6"/>
  <c r="N1409" i="6"/>
  <c r="M1409" i="6"/>
  <c r="H126" i="6"/>
  <c r="O126" i="6"/>
  <c r="N126" i="6"/>
  <c r="L126" i="6"/>
  <c r="M126" i="6"/>
  <c r="H1479" i="6"/>
  <c r="O1479" i="6"/>
  <c r="N1479" i="6"/>
  <c r="L1479" i="6"/>
  <c r="M1479" i="6"/>
  <c r="H341" i="6"/>
  <c r="O341" i="6"/>
  <c r="N341" i="6"/>
  <c r="M341" i="6"/>
  <c r="L341" i="6"/>
  <c r="H733" i="6"/>
  <c r="O733" i="6"/>
  <c r="M733" i="6"/>
  <c r="N733" i="6"/>
  <c r="L733" i="6"/>
  <c r="L1138" i="6"/>
  <c r="M1138" i="6"/>
  <c r="H1138" i="6"/>
  <c r="N1138" i="6"/>
  <c r="O1138" i="6"/>
  <c r="H585" i="6"/>
  <c r="N585" i="6"/>
  <c r="M585" i="6"/>
  <c r="L585" i="6"/>
  <c r="O585" i="6"/>
  <c r="H1262" i="6"/>
  <c r="L1262" i="6"/>
  <c r="O1262" i="6"/>
  <c r="N1262" i="6"/>
  <c r="M1262" i="6"/>
  <c r="H1188" i="6"/>
  <c r="O1188" i="6"/>
  <c r="L1188" i="6"/>
  <c r="N1188" i="6"/>
  <c r="M1188" i="6"/>
  <c r="Q115" i="6" l="1"/>
  <c r="Q1575" i="6"/>
  <c r="Q307" i="6"/>
  <c r="Q1067" i="6"/>
  <c r="C64" i="11" s="1"/>
  <c r="Q232" i="6"/>
  <c r="Q644" i="6"/>
  <c r="Q1427" i="6"/>
  <c r="Q587" i="6"/>
  <c r="C54" i="14" s="1"/>
  <c r="Q185" i="6"/>
  <c r="Q228" i="6"/>
  <c r="C360" i="11" s="1"/>
  <c r="Q292" i="6"/>
  <c r="Q36" i="6"/>
  <c r="C511" i="15" s="1"/>
  <c r="Q698" i="6"/>
  <c r="Q820" i="6"/>
  <c r="Q916" i="6"/>
  <c r="C412" i="13" s="1"/>
  <c r="Q878" i="6"/>
  <c r="Q473" i="6"/>
  <c r="C442" i="13" s="1"/>
  <c r="Q165" i="6"/>
  <c r="Q538" i="6"/>
  <c r="C598" i="15" s="1"/>
  <c r="Q1477" i="6"/>
  <c r="Q11" i="6"/>
  <c r="Q1361" i="6"/>
  <c r="C420" i="12" s="1"/>
  <c r="Q219" i="6"/>
  <c r="Q868" i="6"/>
  <c r="Q395" i="6"/>
  <c r="Q1351" i="6"/>
  <c r="C342" i="11" s="1"/>
  <c r="U1564" i="6"/>
  <c r="Q202" i="6"/>
  <c r="C592" i="15" s="1"/>
  <c r="Q902" i="6"/>
  <c r="Q771" i="6"/>
  <c r="Q1028" i="6"/>
  <c r="Q1243" i="6"/>
  <c r="C223" i="12" s="1"/>
  <c r="Q1658" i="6"/>
  <c r="C35" i="15" s="1"/>
  <c r="Q1286" i="6"/>
  <c r="C340" i="17" s="1"/>
  <c r="Q1015" i="6"/>
  <c r="Q253" i="6"/>
  <c r="C321" i="14" s="1"/>
  <c r="Q1235" i="6"/>
  <c r="C145" i="11" s="1"/>
  <c r="U1147" i="6"/>
  <c r="Q76" i="6"/>
  <c r="C162" i="13" s="1"/>
  <c r="Q522" i="6"/>
  <c r="C599" i="13" s="1"/>
  <c r="Q466" i="6"/>
  <c r="C13" i="13" s="1"/>
  <c r="Q1317" i="6"/>
  <c r="C146" i="14" s="1"/>
  <c r="Q963" i="6"/>
  <c r="C491" i="12" s="1"/>
  <c r="Q1245" i="6"/>
  <c r="C301" i="12" s="1"/>
  <c r="Q346" i="6"/>
  <c r="C362" i="12" s="1"/>
  <c r="Q231" i="6"/>
  <c r="C204" i="11" s="1"/>
  <c r="Q919" i="6"/>
  <c r="C529" i="13" s="1"/>
  <c r="Q1314" i="6"/>
  <c r="Q192" i="6"/>
  <c r="C8" i="13" s="1"/>
  <c r="Q1473" i="6"/>
  <c r="C422" i="12" s="1"/>
  <c r="Q575" i="6"/>
  <c r="C288" i="12" s="1"/>
  <c r="Q193" i="6"/>
  <c r="C515" i="13" s="1"/>
  <c r="Q1193" i="6"/>
  <c r="C612" i="12" s="1"/>
  <c r="Q1418" i="6"/>
  <c r="C31" i="13" s="1"/>
  <c r="Q423" i="6"/>
  <c r="C363" i="14" s="1"/>
  <c r="Q1176" i="6"/>
  <c r="Q1141" i="6"/>
  <c r="C338" i="13" s="1"/>
  <c r="Q7" i="6"/>
  <c r="U996" i="6"/>
  <c r="Q404" i="6"/>
  <c r="C246" i="12" s="1"/>
  <c r="Q1127" i="6"/>
  <c r="C416" i="11" s="1"/>
  <c r="Q351" i="6"/>
  <c r="Q458" i="6"/>
  <c r="C286" i="12" s="1"/>
  <c r="Q1255" i="6"/>
  <c r="Q674" i="6"/>
  <c r="C134" i="11" s="1"/>
  <c r="Q1132" i="6"/>
  <c r="Q1645" i="6"/>
  <c r="C230" i="13" s="1"/>
  <c r="Q269" i="6"/>
  <c r="C321" i="16" s="1"/>
  <c r="Q1151" i="6"/>
  <c r="Q1461" i="6"/>
  <c r="C578" i="11" s="1"/>
  <c r="Q1673" i="6"/>
  <c r="C347" i="16" s="1"/>
  <c r="Q1465" i="6"/>
  <c r="C422" i="11" s="1"/>
  <c r="Q516" i="6"/>
  <c r="C209" i="12" s="1"/>
  <c r="Q5" i="6"/>
  <c r="C473" i="11" s="1"/>
  <c r="Q361" i="6"/>
  <c r="Q1065" i="6"/>
  <c r="Q1267" i="6"/>
  <c r="Q1484" i="6"/>
  <c r="Q1511" i="6"/>
  <c r="Q472" i="6"/>
  <c r="C325" i="13" s="1"/>
  <c r="Q789" i="6"/>
  <c r="C448" i="11" s="1"/>
  <c r="Q365" i="6"/>
  <c r="C128" i="14" s="1"/>
  <c r="Q122" i="6"/>
  <c r="Q627" i="6"/>
  <c r="C133" i="12" s="1"/>
  <c r="Q1185" i="6"/>
  <c r="C495" i="11" s="1"/>
  <c r="Q197" i="6"/>
  <c r="C125" i="14" s="1"/>
  <c r="Q805" i="6"/>
  <c r="Q1258" i="6"/>
  <c r="C184" i="14" s="1"/>
  <c r="Q245" i="6"/>
  <c r="Q291" i="6"/>
  <c r="C244" i="12" s="1"/>
  <c r="Q1305" i="6"/>
  <c r="C458" i="12" s="1"/>
  <c r="Q1090" i="6"/>
  <c r="C25" i="14" s="1"/>
  <c r="Q1661" i="6"/>
  <c r="C463" i="15" s="1"/>
  <c r="Q1399" i="6"/>
  <c r="C342" i="17" s="1"/>
  <c r="Q1571" i="6"/>
  <c r="C34" i="11" s="1"/>
  <c r="Q180" i="6"/>
  <c r="C164" i="12" s="1"/>
  <c r="Q1183" i="6"/>
  <c r="Q348" i="6"/>
  <c r="C89" i="12" s="1"/>
  <c r="Q530" i="6"/>
  <c r="C599" i="14" s="1"/>
  <c r="Q730" i="6"/>
  <c r="C57" i="11" s="1"/>
  <c r="Q271" i="6"/>
  <c r="Q859" i="6"/>
  <c r="C60" i="13" s="1"/>
  <c r="Q199" i="6"/>
  <c r="Q322" i="6"/>
  <c r="C594" i="16" s="1"/>
  <c r="Q1117" i="6"/>
  <c r="C337" i="17" s="1"/>
  <c r="Q1641" i="6"/>
  <c r="C620" i="12" s="1"/>
  <c r="Q938" i="6"/>
  <c r="Q1549" i="6"/>
  <c r="C305" i="15" s="1"/>
  <c r="Q1478" i="6"/>
  <c r="C539" i="13" s="1"/>
  <c r="Q1319" i="6"/>
  <c r="C536" i="14" s="1"/>
  <c r="Q1205" i="6"/>
  <c r="C144" i="14" s="1"/>
  <c r="Q1634" i="6"/>
  <c r="Q469" i="6"/>
  <c r="Q917" i="6"/>
  <c r="C451" i="13" s="1"/>
  <c r="Q602" i="6"/>
  <c r="C210" i="16" s="1"/>
  <c r="Q276" i="6"/>
  <c r="C87" i="17" s="1"/>
  <c r="Q1356" i="6"/>
  <c r="C225" i="12" s="1"/>
  <c r="Q175" i="6"/>
  <c r="Q739" i="6"/>
  <c r="Q116" i="6"/>
  <c r="C85" i="11" s="1"/>
  <c r="Q1301" i="6"/>
  <c r="C185" i="12" s="1"/>
  <c r="Q459" i="6"/>
  <c r="C52" i="12" s="1"/>
  <c r="Q1572" i="6"/>
  <c r="Q1020" i="6"/>
  <c r="C180" i="12" s="1"/>
  <c r="Q1133" i="6"/>
  <c r="Q689" i="6"/>
  <c r="C368" i="12" s="1"/>
  <c r="Q407" i="6"/>
  <c r="C363" i="12" s="1"/>
  <c r="Q620" i="6"/>
  <c r="C16" i="11" s="1"/>
  <c r="Q431" i="6"/>
  <c r="C557" i="15" s="1"/>
  <c r="Q675" i="6"/>
  <c r="Q1218" i="6"/>
  <c r="C27" i="16" s="1"/>
  <c r="Q333" i="6"/>
  <c r="C322" i="17" s="1"/>
  <c r="Q865" i="6"/>
  <c r="C333" i="13" s="1"/>
  <c r="Q681" i="6"/>
  <c r="C368" i="11" s="1"/>
  <c r="Q471" i="6"/>
  <c r="Q1367" i="6"/>
  <c r="C537" i="13" s="1"/>
  <c r="Q507" i="6"/>
  <c r="C170" i="11" s="1"/>
  <c r="Q15" i="6"/>
  <c r="C395" i="12" s="1"/>
  <c r="Q418" i="6"/>
  <c r="C597" i="14" s="1"/>
  <c r="Q691" i="6"/>
  <c r="C95" i="13" s="1"/>
  <c r="Q1613" i="6"/>
  <c r="C540" i="16" s="1"/>
  <c r="Q594" i="6"/>
  <c r="Q211" i="6"/>
  <c r="C281" i="16" s="1"/>
  <c r="U692" i="6"/>
  <c r="Q143" i="6"/>
  <c r="C202" i="14" s="1"/>
  <c r="Q1535" i="6"/>
  <c r="C540" i="13" s="1"/>
  <c r="Q1201" i="6"/>
  <c r="C495" i="13" s="1"/>
  <c r="Q1411" i="6"/>
  <c r="C187" i="12" s="1"/>
  <c r="Q332" i="6"/>
  <c r="C283" i="17" s="1"/>
  <c r="Q591" i="6"/>
  <c r="Q23" i="6"/>
  <c r="C395" i="13" s="1"/>
  <c r="Q105" i="6"/>
  <c r="C279" i="16" s="1"/>
  <c r="Q967" i="6"/>
  <c r="C335" i="12" s="1"/>
  <c r="Q1238" i="6"/>
  <c r="C340" i="11" s="1"/>
  <c r="Q284" i="6"/>
  <c r="C283" i="11" s="1"/>
  <c r="Q1607" i="6"/>
  <c r="C462" i="15" s="1"/>
  <c r="Q1362" i="6"/>
  <c r="C147" i="13" s="1"/>
  <c r="Q461" i="6"/>
  <c r="C130" i="12" s="1"/>
  <c r="Q349" i="6"/>
  <c r="C245" i="12" s="1"/>
  <c r="Q751" i="6"/>
  <c r="C447" i="13" s="1"/>
  <c r="Q642" i="6"/>
  <c r="C601" i="14" s="1"/>
  <c r="Q523" i="6"/>
  <c r="C170" i="13" s="1"/>
  <c r="Q1523" i="6"/>
  <c r="Q786" i="6"/>
  <c r="C19" i="11" s="1"/>
  <c r="Q1071" i="6"/>
  <c r="C220" i="11" s="1"/>
  <c r="Q779" i="6"/>
  <c r="C96" i="17" s="1"/>
  <c r="Q34" i="6"/>
  <c r="C589" i="15" s="1"/>
  <c r="Q315" i="6"/>
  <c r="Q283" i="6"/>
  <c r="C166" i="11" s="1"/>
  <c r="Q553" i="6"/>
  <c r="C46" i="11"/>
  <c r="Q906" i="6"/>
  <c r="C256" i="12" s="1"/>
  <c r="Q1129" i="6"/>
  <c r="C494" i="11" s="1"/>
  <c r="Q1651" i="6"/>
  <c r="C386" i="14" s="1"/>
  <c r="Q132" i="6"/>
  <c r="Q1031" i="6"/>
  <c r="C63" i="13" s="1"/>
  <c r="Q1204" i="6"/>
  <c r="Q339" i="6"/>
  <c r="C323" i="11" s="1"/>
  <c r="Q282" i="6"/>
  <c r="Q1082" i="6"/>
  <c r="C25" i="13" s="1"/>
  <c r="Q91" i="6"/>
  <c r="C356" i="15" s="1"/>
  <c r="Q124" i="6"/>
  <c r="Q929" i="6"/>
  <c r="C607" i="14" s="1"/>
  <c r="Q268" i="6"/>
  <c r="C87" i="16" s="1"/>
  <c r="U229" i="6"/>
  <c r="Q1583" i="6"/>
  <c r="C463" i="12" s="1"/>
  <c r="Q1476" i="6"/>
  <c r="C32" i="13" s="1"/>
  <c r="Q723" i="6"/>
  <c r="C56" i="17" s="1"/>
  <c r="Q679" i="6"/>
  <c r="C524" i="11" s="1"/>
  <c r="Q41" i="6"/>
  <c r="C277" i="15" s="1"/>
  <c r="Q737" i="6"/>
  <c r="C369" i="11" s="1"/>
  <c r="Q683" i="6"/>
  <c r="C95" i="12" s="1"/>
  <c r="Q799" i="6"/>
  <c r="C526" i="12" s="1"/>
  <c r="Q1357" i="6"/>
  <c r="C30" i="12" s="1"/>
  <c r="Q127" i="6"/>
  <c r="C202" i="12" s="1"/>
  <c r="U47" i="6"/>
  <c r="Q117" i="6"/>
  <c r="C124" i="11" s="1"/>
  <c r="Q772" i="6"/>
  <c r="C135" i="16" s="1"/>
  <c r="Q1359" i="6"/>
  <c r="Q1252" i="6"/>
  <c r="C106" i="13" s="1"/>
  <c r="Q1046" i="6"/>
  <c r="Q1500" i="6"/>
  <c r="C188" i="16" s="1"/>
  <c r="Q1109" i="6"/>
  <c r="C337" i="16" s="1"/>
  <c r="Q53" i="6"/>
  <c r="C122" i="17" s="1"/>
  <c r="Q1370" i="6"/>
  <c r="C147" i="14" s="1"/>
  <c r="Q1113" i="6"/>
  <c r="C531" i="16" s="1"/>
  <c r="Q1106" i="6"/>
  <c r="C25" i="16" s="1"/>
  <c r="Q1522" i="6"/>
  <c r="C150" i="12" s="1"/>
  <c r="Q1074" i="6"/>
  <c r="C25" i="12" s="1"/>
  <c r="Q566" i="6"/>
  <c r="C327" i="11" s="1"/>
  <c r="Q313" i="6"/>
  <c r="C478" i="14" s="1"/>
  <c r="Q1462" i="6"/>
  <c r="Q1405" i="6"/>
  <c r="C460" i="11" s="1"/>
  <c r="Q743" i="6"/>
  <c r="C447" i="12" s="1"/>
  <c r="Q901" i="6"/>
  <c r="C139" i="11" s="1"/>
  <c r="Q1403" i="6"/>
  <c r="C187" i="11" s="1"/>
  <c r="Q73" i="6"/>
  <c r="C279" i="12" s="1"/>
  <c r="C619" i="16"/>
  <c r="C490" i="11"/>
  <c r="C176" i="15"/>
  <c r="C397" i="17"/>
  <c r="C134" i="14"/>
  <c r="C299" i="12"/>
  <c r="C143" i="12"/>
  <c r="Q347" i="6"/>
  <c r="C323" i="12" s="1"/>
  <c r="Q1292" i="6"/>
  <c r="C224" i="11" s="1"/>
  <c r="Q579" i="6"/>
  <c r="C54" i="13" s="1"/>
  <c r="Q1178" i="6"/>
  <c r="C27" i="11" s="1"/>
  <c r="Q293" i="6"/>
  <c r="C88" i="12" s="1"/>
  <c r="Q285" i="6"/>
  <c r="C322" i="11" s="1"/>
  <c r="Q682" i="6"/>
  <c r="C134" i="12" s="1"/>
  <c r="Q573" i="6"/>
  <c r="C366" i="12" s="1"/>
  <c r="Q982" i="6"/>
  <c r="C374" i="14" s="1"/>
  <c r="Q623" i="6"/>
  <c r="C289" i="11" s="1"/>
  <c r="Q237" i="6"/>
  <c r="C126" i="12" s="1"/>
  <c r="U436" i="6"/>
  <c r="Q567" i="6"/>
  <c r="C522" i="11" s="1"/>
  <c r="C63" i="11"/>
  <c r="C455" i="17"/>
  <c r="C283" i="12"/>
  <c r="Q898" i="6"/>
  <c r="C334" i="11" s="1"/>
  <c r="Q845" i="6"/>
  <c r="C489" i="11" s="1"/>
  <c r="Q397" i="6"/>
  <c r="C51" i="11" s="1"/>
  <c r="Q1639" i="6"/>
  <c r="C152" i="12" s="1"/>
  <c r="Q1239" i="6"/>
  <c r="C574" i="11" s="1"/>
  <c r="Q186" i="6"/>
  <c r="C242" i="13" s="1"/>
  <c r="Q699" i="6"/>
  <c r="C95" i="14" s="1"/>
  <c r="Q1010" i="6"/>
  <c r="C258" i="11" s="1"/>
  <c r="Q1291" i="6"/>
  <c r="C68" i="11" s="1"/>
  <c r="Q457" i="6"/>
  <c r="C442" i="11" s="1"/>
  <c r="Q1125" i="6"/>
  <c r="C104" i="11" s="1"/>
  <c r="C475" i="11"/>
  <c r="U299" i="6"/>
  <c r="Q927" i="6"/>
  <c r="C61" i="14" s="1"/>
  <c r="Q204" i="6"/>
  <c r="C163" i="15" s="1"/>
  <c r="Q1263" i="6"/>
  <c r="C379" i="14" s="1"/>
  <c r="Q1083" i="6"/>
  <c r="C415" i="13" s="1"/>
  <c r="Q83" i="6"/>
  <c r="C201" i="14" s="1"/>
  <c r="Q353" i="6"/>
  <c r="C479" i="12" s="1"/>
  <c r="Q815" i="6"/>
  <c r="C136" i="14" s="1"/>
  <c r="Q1383" i="6"/>
  <c r="C341" i="15" s="1"/>
  <c r="C396" i="13"/>
  <c r="C554" i="12"/>
  <c r="C437" i="11"/>
  <c r="C461" i="15"/>
  <c r="C551" i="12"/>
  <c r="C334" i="16"/>
  <c r="C228" i="13"/>
  <c r="C16" i="14"/>
  <c r="C214" i="11"/>
  <c r="C227" i="13"/>
  <c r="C453" i="11"/>
  <c r="C100" i="11"/>
  <c r="C204" i="16"/>
  <c r="C104" i="12"/>
  <c r="C476" i="13"/>
  <c r="C129" i="11"/>
  <c r="Q570" i="6"/>
  <c r="C210" i="12" s="1"/>
  <c r="Q582" i="6"/>
  <c r="C327" i="13" s="1"/>
  <c r="Q1173" i="6"/>
  <c r="C338" i="17" s="1"/>
  <c r="Q1049" i="6"/>
  <c r="C530" i="15" s="1"/>
  <c r="Q388" i="6"/>
  <c r="C89" i="17" s="1"/>
  <c r="Q1300" i="6"/>
  <c r="C224" i="12" s="1"/>
  <c r="Q1013" i="6"/>
  <c r="C375" i="11" s="1"/>
  <c r="Q852" i="6"/>
  <c r="C528" i="12" s="1"/>
  <c r="Q1044" i="6"/>
  <c r="C335" i="15" s="1"/>
  <c r="C223" i="11"/>
  <c r="C518" i="12"/>
  <c r="C477" i="11"/>
  <c r="C96" i="12"/>
  <c r="C284" i="12"/>
  <c r="C500" i="17"/>
  <c r="C449" i="15"/>
  <c r="C244" i="14"/>
  <c r="Q1514" i="6"/>
  <c r="C150" i="11" s="1"/>
  <c r="Q454" i="6"/>
  <c r="C403" i="11" s="1"/>
  <c r="C131" i="14"/>
  <c r="C145" i="12"/>
  <c r="C520" i="13"/>
  <c r="C554" i="13"/>
  <c r="C559" i="13"/>
  <c r="C259" i="11"/>
  <c r="C454" i="13"/>
  <c r="C17" i="14"/>
  <c r="C212" i="11"/>
  <c r="C96" i="16"/>
  <c r="C596" i="13"/>
  <c r="C305" i="17"/>
  <c r="C85" i="13"/>
  <c r="C85" i="12"/>
  <c r="C172" i="11"/>
  <c r="C70" i="14"/>
  <c r="Q435" i="6"/>
  <c r="C207" i="16" s="1"/>
  <c r="Q914" i="6"/>
  <c r="C334" i="13" s="1"/>
  <c r="U1433" i="6"/>
  <c r="C203" i="17"/>
  <c r="C537" i="12"/>
  <c r="C178" i="13"/>
  <c r="C266" i="11"/>
  <c r="C448" i="13"/>
  <c r="C555" i="11"/>
  <c r="C126" i="13"/>
  <c r="C200" i="11"/>
  <c r="C214" i="13"/>
  <c r="C415" i="11"/>
  <c r="C342" i="12"/>
  <c r="C522" i="12"/>
  <c r="C281" i="17"/>
  <c r="C203" i="16"/>
  <c r="C261" i="14"/>
  <c r="Q1532" i="6"/>
  <c r="C345" i="13" s="1"/>
  <c r="Q114" i="6"/>
  <c r="C7" i="11" s="1"/>
  <c r="Q399" i="6"/>
  <c r="C558" i="11" s="1"/>
  <c r="Q1164" i="6"/>
  <c r="C299" i="16" s="1"/>
  <c r="Q1257" i="6"/>
  <c r="C457" i="13" s="1"/>
  <c r="Q1458" i="6"/>
  <c r="C110" i="11" s="1"/>
  <c r="Q618" i="6"/>
  <c r="C94" i="11" s="1"/>
  <c r="U1231" i="6"/>
  <c r="Q1222" i="6"/>
  <c r="C222" i="16" s="1"/>
  <c r="Q1155" i="6"/>
  <c r="C259" i="15" s="1"/>
  <c r="C200" i="13"/>
  <c r="C47" i="11"/>
  <c r="C300" i="14"/>
  <c r="C615" i="13"/>
  <c r="C456" i="11"/>
  <c r="C495" i="12"/>
  <c r="C61" i="13"/>
  <c r="C602" i="12"/>
  <c r="C127" i="11"/>
  <c r="C570" i="17"/>
  <c r="C18" i="12"/>
  <c r="C56" i="11"/>
  <c r="C580" i="11"/>
  <c r="C205" i="11"/>
  <c r="C574" i="13"/>
  <c r="C268" i="11"/>
  <c r="C166" i="12"/>
  <c r="C578" i="13"/>
  <c r="C169" i="12"/>
  <c r="C416" i="14"/>
  <c r="C288" i="14"/>
  <c r="C338" i="12"/>
  <c r="C92" i="11"/>
  <c r="C336" i="13"/>
  <c r="C534" i="11"/>
  <c r="C111" i="12"/>
  <c r="C479" i="13"/>
  <c r="C127" i="12"/>
  <c r="C572" i="17"/>
  <c r="C168" i="14"/>
  <c r="Q1346" i="6"/>
  <c r="C147" i="11" s="1"/>
  <c r="Q61" i="6"/>
  <c r="C435" i="11" s="1"/>
  <c r="Q217" i="6"/>
  <c r="C553" i="16" s="1"/>
  <c r="Q1069" i="6"/>
  <c r="C337" i="11" s="1"/>
  <c r="Q1524" i="6"/>
  <c r="C423" i="12" s="1"/>
  <c r="Q1076" i="6"/>
  <c r="C376" i="12" s="1"/>
  <c r="Q1410" i="6"/>
  <c r="C226" i="12" s="1"/>
  <c r="Q1539" i="6"/>
  <c r="C111" i="14" s="1"/>
  <c r="Q72" i="6"/>
  <c r="C6" i="12" s="1"/>
  <c r="Q1375" i="6"/>
  <c r="C342" i="14" s="1"/>
  <c r="Q1587" i="6"/>
  <c r="C34" i="13" s="1"/>
  <c r="Q695" i="6"/>
  <c r="C212" i="13" s="1"/>
  <c r="U986" i="6"/>
  <c r="C359" i="14"/>
  <c r="C464" i="13"/>
  <c r="C330" i="11"/>
  <c r="C180" i="13"/>
  <c r="C169" i="13"/>
  <c r="C266" i="13"/>
  <c r="C436" i="13"/>
  <c r="C32" i="14"/>
  <c r="C364" i="13"/>
  <c r="C130" i="13"/>
  <c r="C207" i="11"/>
  <c r="C302" i="14"/>
  <c r="C395" i="11"/>
  <c r="C463" i="11"/>
  <c r="C522" i="14"/>
  <c r="C95" i="11"/>
  <c r="C218" i="12"/>
  <c r="C321" i="13"/>
  <c r="C243" i="16"/>
  <c r="C539" i="11"/>
  <c r="C408" i="15"/>
  <c r="C436" i="12"/>
  <c r="C614" i="12"/>
  <c r="C151" i="11"/>
  <c r="Q1631" i="6"/>
  <c r="C542" i="11" s="1"/>
  <c r="Q133" i="6"/>
  <c r="C397" i="13" s="1"/>
  <c r="Q690" i="6"/>
  <c r="C17" i="13" s="1"/>
  <c r="Q874" i="6"/>
  <c r="C605" i="15" s="1"/>
  <c r="Q1227" i="6"/>
  <c r="C66" i="17" s="1"/>
  <c r="Q1128" i="6"/>
  <c r="C572" i="11" s="1"/>
  <c r="Q1279" i="6"/>
  <c r="C573" i="16" s="1"/>
  <c r="Q962" i="6"/>
  <c r="C23" i="12" s="1"/>
  <c r="Q514" i="6"/>
  <c r="C599" i="12" s="1"/>
  <c r="Q403" i="6"/>
  <c r="C129" i="12" s="1"/>
  <c r="Q362" i="6"/>
  <c r="C362" i="14" s="1"/>
  <c r="Q1538" i="6"/>
  <c r="C150" i="14" s="1"/>
  <c r="Q21" i="6"/>
  <c r="C473" i="13" s="1"/>
  <c r="Q930" i="6"/>
  <c r="C333" i="15" s="1"/>
  <c r="C380" i="14"/>
  <c r="C515" i="12"/>
  <c r="C29" i="14"/>
  <c r="C558" i="14"/>
  <c r="C26" i="14"/>
  <c r="C379" i="13"/>
  <c r="C144" i="15"/>
  <c r="C58" i="11"/>
  <c r="C528" i="14"/>
  <c r="C165" i="15"/>
  <c r="C256" i="16"/>
  <c r="C533" i="11"/>
  <c r="C413" i="15"/>
  <c r="C440" i="12"/>
  <c r="Q1188" i="6"/>
  <c r="C300" i="12" s="1"/>
  <c r="Q1348" i="6"/>
  <c r="C225" i="11" s="1"/>
  <c r="Q1363" i="6"/>
  <c r="C108" i="13" s="1"/>
  <c r="Q1663" i="6"/>
  <c r="C541" i="15" s="1"/>
  <c r="Q821" i="6"/>
  <c r="C447" i="15" s="1"/>
  <c r="Q450" i="6"/>
  <c r="C286" i="11" s="1"/>
  <c r="Q1211" i="6"/>
  <c r="C338" i="15" s="1"/>
  <c r="Q1026" i="6"/>
  <c r="C609" i="13" s="1"/>
  <c r="U1057" i="6"/>
  <c r="T1057" i="6"/>
  <c r="R1057" i="6"/>
  <c r="Q1057" i="6"/>
  <c r="S1057" i="6"/>
  <c r="R50" i="6"/>
  <c r="D5" i="17" s="1"/>
  <c r="U50" i="6"/>
  <c r="Q50" i="6"/>
  <c r="C5" i="17" s="1"/>
  <c r="T50" i="6"/>
  <c r="F5" i="17" s="1"/>
  <c r="E5" i="17" s="1"/>
  <c r="G5" i="17" s="1"/>
  <c r="S50" i="6"/>
  <c r="T1612" i="6"/>
  <c r="F579" i="16" s="1"/>
  <c r="E579" i="16" s="1"/>
  <c r="S1612" i="6"/>
  <c r="R1612" i="6"/>
  <c r="D579" i="16" s="1"/>
  <c r="U1612" i="6"/>
  <c r="Q1612" i="6"/>
  <c r="C404" i="16"/>
  <c r="C531" i="17"/>
  <c r="R227" i="6"/>
  <c r="T227" i="6"/>
  <c r="S227" i="6"/>
  <c r="U227" i="6"/>
  <c r="T1187" i="6"/>
  <c r="S1187" i="6"/>
  <c r="R1187" i="6"/>
  <c r="D339" i="12" s="1"/>
  <c r="Q1187" i="6"/>
  <c r="C339" i="12" s="1"/>
  <c r="U1187" i="6"/>
  <c r="U1337" i="6"/>
  <c r="T1337" i="6"/>
  <c r="F613" i="16" s="1"/>
  <c r="E613" i="16" s="1"/>
  <c r="S1337" i="6"/>
  <c r="R1337" i="6"/>
  <c r="D613" i="16" s="1"/>
  <c r="Q1337" i="6"/>
  <c r="C613" i="16" s="1"/>
  <c r="Q1429" i="6"/>
  <c r="C382" i="14" s="1"/>
  <c r="U1429" i="6"/>
  <c r="S1429" i="6"/>
  <c r="T1429" i="6"/>
  <c r="R1429" i="6"/>
  <c r="D382" i="14" s="1"/>
  <c r="Q746" i="6"/>
  <c r="U746" i="6"/>
  <c r="T746" i="6"/>
  <c r="R746" i="6"/>
  <c r="S746" i="6"/>
  <c r="T104" i="6"/>
  <c r="S104" i="6"/>
  <c r="R104" i="6"/>
  <c r="U104" i="6"/>
  <c r="Q104" i="6"/>
  <c r="C551" i="16" s="1"/>
  <c r="C200" i="15"/>
  <c r="C124" i="17"/>
  <c r="U432" i="6"/>
  <c r="T432" i="6"/>
  <c r="S432" i="6"/>
  <c r="R432" i="6"/>
  <c r="Q432" i="6"/>
  <c r="S823" i="6"/>
  <c r="T823" i="6"/>
  <c r="R823" i="6"/>
  <c r="U823" i="6"/>
  <c r="R1467" i="6"/>
  <c r="D149" i="12" s="1"/>
  <c r="T1467" i="6"/>
  <c r="F149" i="12" s="1"/>
  <c r="E149" i="12" s="1"/>
  <c r="S1467" i="6"/>
  <c r="U1467" i="6"/>
  <c r="T1570" i="6"/>
  <c r="F73" i="11" s="1"/>
  <c r="E73" i="11" s="1"/>
  <c r="S1570" i="6"/>
  <c r="R1570" i="6"/>
  <c r="D73" i="11" s="1"/>
  <c r="U1570" i="6"/>
  <c r="T920" i="6"/>
  <c r="S920" i="6"/>
  <c r="R920" i="6"/>
  <c r="Q920" i="6"/>
  <c r="U920" i="6"/>
  <c r="T734" i="6"/>
  <c r="U734" i="6"/>
  <c r="S734" i="6"/>
  <c r="Q734" i="6"/>
  <c r="R734" i="6"/>
  <c r="T1656" i="6"/>
  <c r="F581" i="14" s="1"/>
  <c r="E581" i="14" s="1"/>
  <c r="R1656" i="6"/>
  <c r="D581" i="14" s="1"/>
  <c r="U1656" i="6"/>
  <c r="S1656" i="6"/>
  <c r="T394" i="6"/>
  <c r="S394" i="6"/>
  <c r="R394" i="6"/>
  <c r="D168" i="11" s="1"/>
  <c r="U394" i="6"/>
  <c r="U604" i="6"/>
  <c r="Q604" i="6"/>
  <c r="C93" i="16" s="1"/>
  <c r="T604" i="6"/>
  <c r="R604" i="6"/>
  <c r="D93" i="16" s="1"/>
  <c r="S604" i="6"/>
  <c r="U1216" i="6"/>
  <c r="T1216" i="6"/>
  <c r="S1216" i="6"/>
  <c r="R1216" i="6"/>
  <c r="D416" i="15" s="1"/>
  <c r="Q1216" i="6"/>
  <c r="C416" i="15" s="1"/>
  <c r="C82" i="15"/>
  <c r="Q1455" i="6"/>
  <c r="C304" i="17" s="1"/>
  <c r="U1455" i="6"/>
  <c r="T1455" i="6"/>
  <c r="S1455" i="6"/>
  <c r="R1455" i="6"/>
  <c r="D304" i="17" s="1"/>
  <c r="S374" i="6"/>
  <c r="R374" i="6"/>
  <c r="D166" i="15" s="1"/>
  <c r="Q374" i="6"/>
  <c r="C166" i="15" s="1"/>
  <c r="U374" i="6"/>
  <c r="T374" i="6"/>
  <c r="F166" i="15" s="1"/>
  <c r="E166" i="15" s="1"/>
  <c r="Q524" i="6"/>
  <c r="U524" i="6"/>
  <c r="R524" i="6"/>
  <c r="S524" i="6"/>
  <c r="T524" i="6"/>
  <c r="Q1623" i="6"/>
  <c r="C463" i="17" s="1"/>
  <c r="S1623" i="6"/>
  <c r="T1623" i="6"/>
  <c r="R1623" i="6"/>
  <c r="D463" i="17" s="1"/>
  <c r="R626" i="6"/>
  <c r="T626" i="6"/>
  <c r="S626" i="6"/>
  <c r="U626" i="6"/>
  <c r="T247" i="6"/>
  <c r="R247" i="6"/>
  <c r="S247" i="6"/>
  <c r="U247" i="6"/>
  <c r="Q177" i="6"/>
  <c r="R177" i="6"/>
  <c r="T177" i="6"/>
  <c r="S177" i="6"/>
  <c r="U177" i="6"/>
  <c r="T153" i="6"/>
  <c r="F591" i="15" s="1"/>
  <c r="E591" i="15" s="1"/>
  <c r="Q153" i="6"/>
  <c r="C591" i="15" s="1"/>
  <c r="U153" i="6"/>
  <c r="S153" i="6"/>
  <c r="R153" i="6"/>
  <c r="D591" i="15" s="1"/>
  <c r="U652" i="6"/>
  <c r="Q652" i="6"/>
  <c r="C171" i="15" s="1"/>
  <c r="T652" i="6"/>
  <c r="F171" i="15" s="1"/>
  <c r="E171" i="15" s="1"/>
  <c r="S652" i="6"/>
  <c r="R652" i="6"/>
  <c r="D171" i="15" s="1"/>
  <c r="R1386" i="6"/>
  <c r="D614" i="16" s="1"/>
  <c r="Q1386" i="6"/>
  <c r="C614" i="16" s="1"/>
  <c r="T1386" i="6"/>
  <c r="F614" i="16" s="1"/>
  <c r="E614" i="16" s="1"/>
  <c r="S1386" i="6"/>
  <c r="U1386" i="6"/>
  <c r="U610" i="6"/>
  <c r="S610" i="6"/>
  <c r="T610" i="6"/>
  <c r="F210" i="17" s="1"/>
  <c r="E210" i="17" s="1"/>
  <c r="Q610" i="6"/>
  <c r="C210" i="17" s="1"/>
  <c r="R610" i="6"/>
  <c r="D210" i="17" s="1"/>
  <c r="T1100" i="6"/>
  <c r="S1100" i="6"/>
  <c r="R1100" i="6"/>
  <c r="D375" i="15" s="1"/>
  <c r="U1100" i="6"/>
  <c r="T1390" i="6"/>
  <c r="U1390" i="6"/>
  <c r="S1390" i="6"/>
  <c r="Q1390" i="6"/>
  <c r="R1390" i="6"/>
  <c r="Q438" i="6"/>
  <c r="T438" i="6"/>
  <c r="S438" i="6"/>
  <c r="R438" i="6"/>
  <c r="U438" i="6"/>
  <c r="U1302" i="6"/>
  <c r="Q1302" i="6"/>
  <c r="T1302" i="6"/>
  <c r="S1302" i="6"/>
  <c r="R1302" i="6"/>
  <c r="T137" i="6"/>
  <c r="U137" i="6"/>
  <c r="S137" i="6"/>
  <c r="Q137" i="6"/>
  <c r="R137" i="6"/>
  <c r="T515" i="6"/>
  <c r="R515" i="6"/>
  <c r="S515" i="6"/>
  <c r="U515" i="6"/>
  <c r="T849" i="6"/>
  <c r="S849" i="6"/>
  <c r="R849" i="6"/>
  <c r="U849" i="6"/>
  <c r="T1204" i="6"/>
  <c r="F300" i="14" s="1"/>
  <c r="E300" i="14" s="1"/>
  <c r="S1204" i="6"/>
  <c r="R1204" i="6"/>
  <c r="D300" i="14" s="1"/>
  <c r="S976" i="6"/>
  <c r="Q976" i="6"/>
  <c r="R976" i="6"/>
  <c r="T976" i="6"/>
  <c r="U976" i="6"/>
  <c r="S954" i="6"/>
  <c r="R954" i="6"/>
  <c r="T954" i="6"/>
  <c r="U954" i="6"/>
  <c r="T1075" i="6"/>
  <c r="S1075" i="6"/>
  <c r="R1075" i="6"/>
  <c r="D415" i="12" s="1"/>
  <c r="U1075" i="6"/>
  <c r="R1029" i="6"/>
  <c r="S1029" i="6"/>
  <c r="T1029" i="6"/>
  <c r="U1029" i="6"/>
  <c r="S71" i="6"/>
  <c r="Q71" i="6"/>
  <c r="C513" i="12" s="1"/>
  <c r="R71" i="6"/>
  <c r="D513" i="12" s="1"/>
  <c r="T71" i="6"/>
  <c r="U71" i="6"/>
  <c r="T128" i="6"/>
  <c r="R128" i="6"/>
  <c r="Q128" i="6"/>
  <c r="U128" i="6"/>
  <c r="S128" i="6"/>
  <c r="Q1497" i="6"/>
  <c r="U1497" i="6"/>
  <c r="T1497" i="6"/>
  <c r="S1497" i="6"/>
  <c r="R1497" i="6"/>
  <c r="T1136" i="6"/>
  <c r="R1136" i="6"/>
  <c r="Q1136" i="6"/>
  <c r="U1136" i="6"/>
  <c r="S1136" i="6"/>
  <c r="R1415" i="6"/>
  <c r="S1415" i="6"/>
  <c r="T1415" i="6"/>
  <c r="U1415" i="6"/>
  <c r="U248" i="6"/>
  <c r="S248" i="6"/>
  <c r="T248" i="6"/>
  <c r="R248" i="6"/>
  <c r="Q248" i="6"/>
  <c r="Q1653" i="6"/>
  <c r="C230" i="14" s="1"/>
  <c r="U1653" i="6"/>
  <c r="S1653" i="6"/>
  <c r="R1653" i="6"/>
  <c r="D230" i="14" s="1"/>
  <c r="T1653" i="6"/>
  <c r="S1489" i="6"/>
  <c r="R1489" i="6"/>
  <c r="T1489" i="6"/>
  <c r="U1489" i="6"/>
  <c r="R1156" i="6"/>
  <c r="U1156" i="6"/>
  <c r="T1156" i="6"/>
  <c r="S1156" i="6"/>
  <c r="Q1156" i="6"/>
  <c r="Q179" i="6"/>
  <c r="S179" i="6"/>
  <c r="T179" i="6"/>
  <c r="R179" i="6"/>
  <c r="U179" i="6"/>
  <c r="R90" i="6"/>
  <c r="D317" i="15" s="1"/>
  <c r="T90" i="6"/>
  <c r="S90" i="6"/>
  <c r="U90" i="6"/>
  <c r="T1676" i="6"/>
  <c r="F425" i="17" s="1"/>
  <c r="E425" i="17" s="1"/>
  <c r="R1676" i="6"/>
  <c r="U1676" i="6"/>
  <c r="Q1676" i="6"/>
  <c r="S1676" i="6"/>
  <c r="T487" i="6"/>
  <c r="R487" i="6"/>
  <c r="U487" i="6"/>
  <c r="S487" i="6"/>
  <c r="Q487" i="6"/>
  <c r="Q686" i="6"/>
  <c r="U686" i="6"/>
  <c r="T686" i="6"/>
  <c r="S686" i="6"/>
  <c r="R686" i="6"/>
  <c r="T196" i="6"/>
  <c r="U196" i="6"/>
  <c r="Q196" i="6"/>
  <c r="C320" i="14" s="1"/>
  <c r="S196" i="6"/>
  <c r="R196" i="6"/>
  <c r="D320" i="14" s="1"/>
  <c r="R401" i="6"/>
  <c r="S401" i="6"/>
  <c r="T401" i="6"/>
  <c r="U401" i="6"/>
  <c r="U411" i="6"/>
  <c r="Q411" i="6"/>
  <c r="T411" i="6"/>
  <c r="S411" i="6"/>
  <c r="R411" i="6"/>
  <c r="R745" i="6"/>
  <c r="S745" i="6"/>
  <c r="T745" i="6"/>
  <c r="U745" i="6"/>
  <c r="S372" i="6"/>
  <c r="R372" i="6"/>
  <c r="D283" i="15" s="1"/>
  <c r="Q372" i="6"/>
  <c r="C283" i="15" s="1"/>
  <c r="U372" i="6"/>
  <c r="T372" i="6"/>
  <c r="F283" i="15" s="1"/>
  <c r="E283" i="15" s="1"/>
  <c r="Q879" i="6"/>
  <c r="C410" i="15" s="1"/>
  <c r="T879" i="6"/>
  <c r="F410" i="15" s="1"/>
  <c r="E410" i="15" s="1"/>
  <c r="S879" i="6"/>
  <c r="R879" i="6"/>
  <c r="D410" i="15" s="1"/>
  <c r="U879" i="6"/>
  <c r="S1024" i="6"/>
  <c r="R1024" i="6"/>
  <c r="D492" i="12" s="1"/>
  <c r="Q1024" i="6"/>
  <c r="T1024" i="6"/>
  <c r="U1024" i="6"/>
  <c r="T10" i="6"/>
  <c r="S10" i="6"/>
  <c r="R10" i="6"/>
  <c r="D590" i="12" s="1"/>
  <c r="U10" i="6"/>
  <c r="S1460" i="6"/>
  <c r="T1460" i="6"/>
  <c r="R1460" i="6"/>
  <c r="Q1460" i="6"/>
  <c r="U1460" i="6"/>
  <c r="R1542" i="6"/>
  <c r="Q1542" i="6"/>
  <c r="U1542" i="6"/>
  <c r="T1542" i="6"/>
  <c r="F501" i="14" s="1"/>
  <c r="E501" i="14" s="1"/>
  <c r="S1542" i="6"/>
  <c r="C101" i="15"/>
  <c r="T585" i="6"/>
  <c r="R585" i="6"/>
  <c r="U585" i="6"/>
  <c r="S585" i="6"/>
  <c r="Q585" i="6"/>
  <c r="T66" i="6"/>
  <c r="S66" i="6"/>
  <c r="R66" i="6"/>
  <c r="U66" i="6"/>
  <c r="R525" i="6"/>
  <c r="U525" i="6"/>
  <c r="T525" i="6"/>
  <c r="S525" i="6"/>
  <c r="Q525" i="6"/>
  <c r="T625" i="6"/>
  <c r="U625" i="6"/>
  <c r="R625" i="6"/>
  <c r="S625" i="6"/>
  <c r="T586" i="6"/>
  <c r="S586" i="6"/>
  <c r="R586" i="6"/>
  <c r="Q586" i="6"/>
  <c r="R629" i="6"/>
  <c r="S629" i="6"/>
  <c r="T629" i="6"/>
  <c r="U629" i="6"/>
  <c r="Q63" i="6"/>
  <c r="T1320" i="6"/>
  <c r="S1320" i="6"/>
  <c r="R1320" i="6"/>
  <c r="U1320" i="6"/>
  <c r="S1021" i="6"/>
  <c r="T1021" i="6"/>
  <c r="R1021" i="6"/>
  <c r="U1021" i="6"/>
  <c r="T1245" i="6"/>
  <c r="F301" i="12" s="1"/>
  <c r="E301" i="12" s="1"/>
  <c r="R1245" i="6"/>
  <c r="D301" i="12" s="1"/>
  <c r="S1245" i="6"/>
  <c r="U1245" i="6"/>
  <c r="Q1650" i="6"/>
  <c r="T1628" i="6"/>
  <c r="R1628" i="6"/>
  <c r="S1628" i="6"/>
  <c r="Q1628" i="6"/>
  <c r="U1628" i="6"/>
  <c r="T753" i="6"/>
  <c r="U753" i="6"/>
  <c r="S753" i="6"/>
  <c r="Q753" i="6"/>
  <c r="R753" i="6"/>
  <c r="S455" i="6"/>
  <c r="T455" i="6"/>
  <c r="R455" i="6"/>
  <c r="R84" i="6"/>
  <c r="D396" i="14" s="1"/>
  <c r="T84" i="6"/>
  <c r="U84" i="6"/>
  <c r="S84" i="6"/>
  <c r="U201" i="6"/>
  <c r="T201" i="6"/>
  <c r="R201" i="6"/>
  <c r="S201" i="6"/>
  <c r="Q201" i="6"/>
  <c r="Q979" i="6"/>
  <c r="U979" i="6"/>
  <c r="R979" i="6"/>
  <c r="D491" i="14" s="1"/>
  <c r="S979" i="6"/>
  <c r="T979" i="6"/>
  <c r="Q1306" i="6"/>
  <c r="R346" i="6"/>
  <c r="D362" i="12" s="1"/>
  <c r="T346" i="6"/>
  <c r="F362" i="12" s="1"/>
  <c r="E362" i="12" s="1"/>
  <c r="S346" i="6"/>
  <c r="U346" i="6"/>
  <c r="T1573" i="6"/>
  <c r="R1573" i="6"/>
  <c r="S1573" i="6"/>
  <c r="U1573" i="6"/>
  <c r="S396" i="6"/>
  <c r="T396" i="6"/>
  <c r="U396" i="6"/>
  <c r="R396" i="6"/>
  <c r="Q304" i="6"/>
  <c r="R354" i="6"/>
  <c r="Q354" i="6"/>
  <c r="T354" i="6"/>
  <c r="S354" i="6"/>
  <c r="U354" i="6"/>
  <c r="Q59" i="6"/>
  <c r="U1246" i="6"/>
  <c r="Q1246" i="6"/>
  <c r="S1246" i="6"/>
  <c r="T1246" i="6"/>
  <c r="R1246" i="6"/>
  <c r="Q850" i="6"/>
  <c r="C606" i="12" s="1"/>
  <c r="T1142" i="6"/>
  <c r="S1142" i="6"/>
  <c r="Q1142" i="6"/>
  <c r="U1142" i="6"/>
  <c r="R1142" i="6"/>
  <c r="T1650" i="6"/>
  <c r="F35" i="14" s="1"/>
  <c r="E35" i="14" s="1"/>
  <c r="S1650" i="6"/>
  <c r="R1650" i="6"/>
  <c r="D35" i="14" s="1"/>
  <c r="U1650" i="6"/>
  <c r="T1234" i="6"/>
  <c r="F184" i="11" s="1"/>
  <c r="E184" i="11" s="1"/>
  <c r="S1234" i="6"/>
  <c r="R1234" i="6"/>
  <c r="D184" i="11" s="1"/>
  <c r="U1234" i="6"/>
  <c r="T1066" i="6"/>
  <c r="R1066" i="6"/>
  <c r="S1066" i="6"/>
  <c r="U1066" i="6"/>
  <c r="Q57" i="6"/>
  <c r="S57" i="6"/>
  <c r="R57" i="6"/>
  <c r="T57" i="6"/>
  <c r="U57" i="6"/>
  <c r="T1298" i="6"/>
  <c r="S1298" i="6"/>
  <c r="R1298" i="6"/>
  <c r="D302" i="12" s="1"/>
  <c r="U1298" i="6"/>
  <c r="Q244" i="6"/>
  <c r="R378" i="6"/>
  <c r="D11" i="16" s="1"/>
  <c r="T378" i="6"/>
  <c r="S378" i="6"/>
  <c r="U378" i="6"/>
  <c r="S1306" i="6"/>
  <c r="T1306" i="6"/>
  <c r="R1306" i="6"/>
  <c r="U1306" i="6"/>
  <c r="U1590" i="6"/>
  <c r="Q1590" i="6"/>
  <c r="S1590" i="6"/>
  <c r="R1590" i="6"/>
  <c r="T1590" i="6"/>
  <c r="T1237" i="6"/>
  <c r="S1237" i="6"/>
  <c r="R1237" i="6"/>
  <c r="U1237" i="6"/>
  <c r="T234" i="6"/>
  <c r="F438" i="12" s="1"/>
  <c r="E438" i="12" s="1"/>
  <c r="R234" i="6"/>
  <c r="S234" i="6"/>
  <c r="Q234" i="6"/>
  <c r="C438" i="12" s="1"/>
  <c r="U234" i="6"/>
  <c r="T1617" i="6"/>
  <c r="S1617" i="6"/>
  <c r="R1617" i="6"/>
  <c r="D346" i="16" s="1"/>
  <c r="U1617" i="6"/>
  <c r="Q1311" i="6"/>
  <c r="S1417" i="6"/>
  <c r="T1417" i="6"/>
  <c r="U1417" i="6"/>
  <c r="R1417" i="6"/>
  <c r="Q1417" i="6"/>
  <c r="Q477" i="6"/>
  <c r="S59" i="6"/>
  <c r="R59" i="6"/>
  <c r="T59" i="6"/>
  <c r="U59" i="6"/>
  <c r="R850" i="6"/>
  <c r="D606" i="12" s="1"/>
  <c r="T850" i="6"/>
  <c r="S850" i="6"/>
  <c r="U850" i="6"/>
  <c r="Q377" i="6"/>
  <c r="S296" i="6"/>
  <c r="Q296" i="6"/>
  <c r="U296" i="6"/>
  <c r="T296" i="6"/>
  <c r="R296" i="6"/>
  <c r="Q1380" i="6"/>
  <c r="C68" i="15" s="1"/>
  <c r="U1380" i="6"/>
  <c r="R1380" i="6"/>
  <c r="D224" i="15" s="1"/>
  <c r="S1380" i="6"/>
  <c r="T1380" i="6"/>
  <c r="T118" i="6"/>
  <c r="S118" i="6"/>
  <c r="R118" i="6"/>
  <c r="U118" i="6"/>
  <c r="Q118" i="6"/>
  <c r="S1290" i="6"/>
  <c r="R1290" i="6"/>
  <c r="T1290" i="6"/>
  <c r="U1290" i="6"/>
  <c r="T421" i="6"/>
  <c r="F285" i="14" s="1"/>
  <c r="E285" i="14" s="1"/>
  <c r="S421" i="6"/>
  <c r="R421" i="6"/>
  <c r="D285" i="14" s="1"/>
  <c r="T1309" i="6"/>
  <c r="S1309" i="6"/>
  <c r="R1309" i="6"/>
  <c r="U1309" i="6"/>
  <c r="T1569" i="6"/>
  <c r="F384" i="17" s="1"/>
  <c r="E384" i="17" s="1"/>
  <c r="G384" i="17" s="1"/>
  <c r="U1569" i="6"/>
  <c r="Q1569" i="6"/>
  <c r="C384" i="17" s="1"/>
  <c r="S1569" i="6"/>
  <c r="R1569" i="6"/>
  <c r="D384" i="17" s="1"/>
  <c r="T829" i="6"/>
  <c r="S829" i="6"/>
  <c r="U829" i="6"/>
  <c r="Q829" i="6"/>
  <c r="C214" i="16" s="1"/>
  <c r="R829" i="6"/>
  <c r="D214" i="16" s="1"/>
  <c r="R1644" i="6"/>
  <c r="T1644" i="6"/>
  <c r="S1644" i="6"/>
  <c r="Q1644" i="6"/>
  <c r="U1644" i="6"/>
  <c r="T1530" i="6"/>
  <c r="R1530" i="6"/>
  <c r="S1530" i="6"/>
  <c r="U1530" i="6"/>
  <c r="U806" i="6"/>
  <c r="T806" i="6"/>
  <c r="Q806" i="6"/>
  <c r="S806" i="6"/>
  <c r="R806" i="6"/>
  <c r="S341" i="6"/>
  <c r="T341" i="6"/>
  <c r="R341" i="6"/>
  <c r="U341" i="6"/>
  <c r="R977" i="6"/>
  <c r="T977" i="6"/>
  <c r="S977" i="6"/>
  <c r="U977" i="6"/>
  <c r="Q194" i="6"/>
  <c r="C593" i="14" s="1"/>
  <c r="U194" i="6"/>
  <c r="T194" i="6"/>
  <c r="F242" i="14" s="1"/>
  <c r="E242" i="14" s="1"/>
  <c r="S194" i="6"/>
  <c r="R194" i="6"/>
  <c r="D242" i="14" s="1"/>
  <c r="R1310" i="6"/>
  <c r="Q1310" i="6"/>
  <c r="S1310" i="6"/>
  <c r="U1310" i="6"/>
  <c r="T1310" i="6"/>
  <c r="C603" i="11"/>
  <c r="U526" i="6"/>
  <c r="T526" i="6"/>
  <c r="S526" i="6"/>
  <c r="R526" i="6"/>
  <c r="Q526" i="6"/>
  <c r="R63" i="6"/>
  <c r="T63" i="6"/>
  <c r="S63" i="6"/>
  <c r="U63" i="6"/>
  <c r="Q1316" i="6"/>
  <c r="C224" i="14" s="1"/>
  <c r="U1316" i="6"/>
  <c r="R1316" i="6"/>
  <c r="D224" i="14" s="1"/>
  <c r="T1316" i="6"/>
  <c r="F224" i="14" s="1"/>
  <c r="E224" i="14" s="1"/>
  <c r="S1316" i="6"/>
  <c r="U1072" i="6"/>
  <c r="T1072" i="6"/>
  <c r="R1072" i="6"/>
  <c r="Q1072" i="6"/>
  <c r="S1072" i="6"/>
  <c r="R851" i="6"/>
  <c r="D567" i="12" s="1"/>
  <c r="T851" i="6"/>
  <c r="S851" i="6"/>
  <c r="U851" i="6"/>
  <c r="U630" i="6"/>
  <c r="T630" i="6"/>
  <c r="S630" i="6"/>
  <c r="R630" i="6"/>
  <c r="Q630" i="6"/>
  <c r="T244" i="6"/>
  <c r="S244" i="6"/>
  <c r="R244" i="6"/>
  <c r="U244" i="6"/>
  <c r="S67" i="6"/>
  <c r="R67" i="6"/>
  <c r="Q67" i="6"/>
  <c r="U67" i="6"/>
  <c r="T67" i="6"/>
  <c r="R121" i="6"/>
  <c r="D553" i="11" s="1"/>
  <c r="S121" i="6"/>
  <c r="T121" i="6"/>
  <c r="F553" i="11" s="1"/>
  <c r="E553" i="11" s="1"/>
  <c r="Q121" i="6"/>
  <c r="C553" i="11" s="1"/>
  <c r="U121" i="6"/>
  <c r="T519" i="6"/>
  <c r="R519" i="6"/>
  <c r="Q519" i="6"/>
  <c r="U519" i="6"/>
  <c r="S519" i="6"/>
  <c r="T304" i="6"/>
  <c r="S304" i="6"/>
  <c r="U304" i="6"/>
  <c r="R304" i="6"/>
  <c r="S1311" i="6"/>
  <c r="R1311" i="6"/>
  <c r="T1311" i="6"/>
  <c r="U1311" i="6"/>
  <c r="R477" i="6"/>
  <c r="D130" i="14" s="1"/>
  <c r="T477" i="6"/>
  <c r="S477" i="6"/>
  <c r="U477" i="6"/>
  <c r="T191" i="6"/>
  <c r="S191" i="6"/>
  <c r="R191" i="6"/>
  <c r="Q191" i="6"/>
  <c r="U191" i="6"/>
  <c r="S1486" i="6"/>
  <c r="T1486" i="6"/>
  <c r="F539" i="14" s="1"/>
  <c r="E539" i="14" s="1"/>
  <c r="R1486" i="6"/>
  <c r="U1486" i="6"/>
  <c r="Q337" i="6"/>
  <c r="C478" i="17" s="1"/>
  <c r="T337" i="6"/>
  <c r="F478" i="17" s="1"/>
  <c r="E478" i="17" s="1"/>
  <c r="R337" i="6"/>
  <c r="D478" i="17" s="1"/>
  <c r="S337" i="6"/>
  <c r="T377" i="6"/>
  <c r="S377" i="6"/>
  <c r="R377" i="6"/>
  <c r="U377" i="6"/>
  <c r="R1122" i="6"/>
  <c r="D221" i="11" s="1"/>
  <c r="T1122" i="6"/>
  <c r="F221" i="11" s="1"/>
  <c r="E221" i="11" s="1"/>
  <c r="S1122" i="6"/>
  <c r="U1122" i="6"/>
  <c r="S1312" i="6"/>
  <c r="U1312" i="6"/>
  <c r="T1312" i="6"/>
  <c r="R1312" i="6"/>
  <c r="Q1312" i="6"/>
  <c r="S1358" i="6"/>
  <c r="R1358" i="6"/>
  <c r="U1358" i="6"/>
  <c r="T1358" i="6"/>
  <c r="T593" i="6"/>
  <c r="S593" i="6"/>
  <c r="R593" i="6"/>
  <c r="Q593" i="6"/>
  <c r="C405" i="14" s="1"/>
  <c r="U593" i="6"/>
  <c r="U148" i="6"/>
  <c r="S148" i="6"/>
  <c r="R148" i="6"/>
  <c r="Q148" i="6"/>
  <c r="C435" i="15" s="1"/>
  <c r="T148" i="6"/>
  <c r="F435" i="15" s="1"/>
  <c r="E435" i="15" s="1"/>
  <c r="Q161" i="6"/>
  <c r="R161" i="6"/>
  <c r="S161" i="6"/>
  <c r="T161" i="6"/>
  <c r="U649" i="6"/>
  <c r="T649" i="6"/>
  <c r="S649" i="6"/>
  <c r="R649" i="6"/>
  <c r="Q649" i="6"/>
  <c r="C595" i="11"/>
  <c r="U1384" i="6"/>
  <c r="Q1384" i="6"/>
  <c r="T1384" i="6"/>
  <c r="S1384" i="6"/>
  <c r="R1384" i="6"/>
  <c r="R1513" i="6"/>
  <c r="Q1513" i="6"/>
  <c r="T1513" i="6"/>
  <c r="U1513" i="6"/>
  <c r="S1513" i="6"/>
  <c r="C188" i="14"/>
  <c r="T560" i="6"/>
  <c r="S560" i="6"/>
  <c r="Q560" i="6"/>
  <c r="R560" i="6"/>
  <c r="R139" i="6"/>
  <c r="T139" i="6"/>
  <c r="F475" i="14" s="1"/>
  <c r="E475" i="14" s="1"/>
  <c r="S139" i="6"/>
  <c r="S948" i="6"/>
  <c r="R948" i="6"/>
  <c r="Q948" i="6"/>
  <c r="T948" i="6"/>
  <c r="U948" i="6"/>
  <c r="Q1171" i="6"/>
  <c r="C182" i="17" s="1"/>
  <c r="U1171" i="6"/>
  <c r="R1171" i="6"/>
  <c r="D182" i="17" s="1"/>
  <c r="T1171" i="6"/>
  <c r="F182" i="17" s="1"/>
  <c r="E182" i="17" s="1"/>
  <c r="S1171" i="6"/>
  <c r="Q140" i="6"/>
  <c r="C85" i="14" s="1"/>
  <c r="T140" i="6"/>
  <c r="F436" i="14" s="1"/>
  <c r="E436" i="14" s="1"/>
  <c r="U140" i="6"/>
  <c r="S140" i="6"/>
  <c r="R140" i="6"/>
  <c r="U366" i="6"/>
  <c r="T366" i="6"/>
  <c r="F206" i="14" s="1"/>
  <c r="E206" i="14" s="1"/>
  <c r="S366" i="6"/>
  <c r="R366" i="6"/>
  <c r="Q366" i="6"/>
  <c r="C206" i="14" s="1"/>
  <c r="T495" i="6"/>
  <c r="S495" i="6"/>
  <c r="R495" i="6"/>
  <c r="U495" i="6"/>
  <c r="U1189" i="6"/>
  <c r="Q1189" i="6"/>
  <c r="S1189" i="6"/>
  <c r="T1189" i="6"/>
  <c r="R1189" i="6"/>
  <c r="U1574" i="6"/>
  <c r="S1574" i="6"/>
  <c r="R1574" i="6"/>
  <c r="T1574" i="6"/>
  <c r="Q1574" i="6"/>
  <c r="T964" i="6"/>
  <c r="S964" i="6"/>
  <c r="Q964" i="6"/>
  <c r="U964" i="6"/>
  <c r="R964" i="6"/>
  <c r="T1585" i="6"/>
  <c r="S1585" i="6"/>
  <c r="U1585" i="6"/>
  <c r="Q1585" i="6"/>
  <c r="R1585" i="6"/>
  <c r="T755" i="6"/>
  <c r="F18" i="14" s="1"/>
  <c r="E18" i="14" s="1"/>
  <c r="Q755" i="6"/>
  <c r="C18" i="14" s="1"/>
  <c r="U755" i="6"/>
  <c r="R755" i="6"/>
  <c r="D18" i="14" s="1"/>
  <c r="S755" i="6"/>
  <c r="S1595" i="6"/>
  <c r="T1595" i="6"/>
  <c r="R1595" i="6"/>
  <c r="D34" i="14" s="1"/>
  <c r="U1595" i="6"/>
  <c r="T847" i="6"/>
  <c r="S847" i="6"/>
  <c r="R847" i="6"/>
  <c r="U847" i="6"/>
  <c r="Q1482" i="6"/>
  <c r="C617" i="14" s="1"/>
  <c r="T1482" i="6"/>
  <c r="F617" i="14" s="1"/>
  <c r="E617" i="14" s="1"/>
  <c r="S1482" i="6"/>
  <c r="R1482" i="6"/>
  <c r="D617" i="14" s="1"/>
  <c r="U1482" i="6"/>
  <c r="U776" i="6"/>
  <c r="T776" i="6"/>
  <c r="R776" i="6"/>
  <c r="D291" i="16" s="1"/>
  <c r="Q776" i="6"/>
  <c r="C291" i="16" s="1"/>
  <c r="S776" i="6"/>
  <c r="T808" i="6"/>
  <c r="S808" i="6"/>
  <c r="R808" i="6"/>
  <c r="Q808" i="6"/>
  <c r="U808" i="6"/>
  <c r="C62" i="12"/>
  <c r="C56" i="12"/>
  <c r="C44" i="12"/>
  <c r="C72" i="12"/>
  <c r="C70" i="12"/>
  <c r="C69" i="12"/>
  <c r="C67" i="12"/>
  <c r="C74" i="12"/>
  <c r="C241" i="15"/>
  <c r="C437" i="14"/>
  <c r="C127" i="17"/>
  <c r="C15" i="16"/>
  <c r="C598" i="11"/>
  <c r="C454" i="16"/>
  <c r="C142" i="17"/>
  <c r="C33" i="12"/>
  <c r="C17" i="12"/>
  <c r="C243" i="15"/>
  <c r="C15" i="15"/>
  <c r="C222" i="15"/>
  <c r="C166" i="14"/>
  <c r="C179" i="14"/>
  <c r="C18" i="16"/>
  <c r="C609" i="11"/>
  <c r="C454" i="14"/>
  <c r="C7" i="12"/>
  <c r="C11" i="12"/>
  <c r="C32" i="16"/>
  <c r="C612" i="11"/>
  <c r="C105" i="14"/>
  <c r="C267" i="15"/>
  <c r="C443" i="16"/>
  <c r="C229" i="15"/>
  <c r="C187" i="14"/>
  <c r="C99" i="14"/>
  <c r="C73" i="15"/>
  <c r="C613" i="14"/>
  <c r="C602" i="11"/>
  <c r="C47" i="14"/>
  <c r="C360" i="16"/>
  <c r="C35" i="12"/>
  <c r="C94" i="14"/>
  <c r="C209" i="15"/>
  <c r="C18" i="17"/>
  <c r="C28" i="17"/>
  <c r="C172" i="14"/>
  <c r="C252" i="15"/>
  <c r="C5" i="15"/>
  <c r="C126" i="16"/>
  <c r="U136" i="6"/>
  <c r="T136" i="6"/>
  <c r="S136" i="6"/>
  <c r="R136" i="6"/>
  <c r="Q136" i="6"/>
  <c r="U937" i="6"/>
  <c r="T937" i="6"/>
  <c r="Q937" i="6"/>
  <c r="S937" i="6"/>
  <c r="R937" i="6"/>
  <c r="R1137" i="6"/>
  <c r="U1137" i="6"/>
  <c r="Q1137" i="6"/>
  <c r="T1137" i="6"/>
  <c r="S1137" i="6"/>
  <c r="R1068" i="6"/>
  <c r="T1068" i="6"/>
  <c r="S1068" i="6"/>
  <c r="U1068" i="6"/>
  <c r="T489" i="6"/>
  <c r="S489" i="6"/>
  <c r="R489" i="6"/>
  <c r="Q489" i="6"/>
  <c r="U489" i="6"/>
  <c r="U1553" i="6"/>
  <c r="T1553" i="6"/>
  <c r="S1553" i="6"/>
  <c r="Q1553" i="6"/>
  <c r="R1553" i="6"/>
  <c r="R628" i="6"/>
  <c r="Q628" i="6"/>
  <c r="T628" i="6"/>
  <c r="S628" i="6"/>
  <c r="U628" i="6"/>
  <c r="T1478" i="6"/>
  <c r="S1478" i="6"/>
  <c r="R1478" i="6"/>
  <c r="U1478" i="6"/>
  <c r="T1475" i="6"/>
  <c r="S1475" i="6"/>
  <c r="R1475" i="6"/>
  <c r="U1475" i="6"/>
  <c r="R867" i="6"/>
  <c r="D567" i="14" s="1"/>
  <c r="U867" i="6"/>
  <c r="T867" i="6"/>
  <c r="F567" i="14" s="1"/>
  <c r="E567" i="14" s="1"/>
  <c r="S867" i="6"/>
  <c r="Q867" i="6"/>
  <c r="T824" i="6"/>
  <c r="F564" i="15" s="1"/>
  <c r="E564" i="15" s="1"/>
  <c r="S824" i="6"/>
  <c r="R824" i="6"/>
  <c r="D564" i="15" s="1"/>
  <c r="U824" i="6"/>
  <c r="Q824" i="6"/>
  <c r="C96" i="15" s="1"/>
  <c r="U1504" i="6"/>
  <c r="T1504" i="6"/>
  <c r="F344" i="16" s="1"/>
  <c r="E344" i="16" s="1"/>
  <c r="R1504" i="6"/>
  <c r="D344" i="16" s="1"/>
  <c r="Q1504" i="6"/>
  <c r="C344" i="16" s="1"/>
  <c r="S1504" i="6"/>
  <c r="U493" i="6"/>
  <c r="T493" i="6"/>
  <c r="F169" i="16" s="1"/>
  <c r="E169" i="16" s="1"/>
  <c r="S493" i="6"/>
  <c r="R493" i="6"/>
  <c r="D169" i="16" s="1"/>
  <c r="Q493" i="6"/>
  <c r="C169" i="16" s="1"/>
  <c r="T1514" i="6"/>
  <c r="S1514" i="6"/>
  <c r="R1514" i="6"/>
  <c r="U1514" i="6"/>
  <c r="R289" i="6"/>
  <c r="T289" i="6"/>
  <c r="S289" i="6"/>
  <c r="U289" i="6"/>
  <c r="T28" i="6"/>
  <c r="S28" i="6"/>
  <c r="R28" i="6"/>
  <c r="D512" i="14" s="1"/>
  <c r="Q28" i="6"/>
  <c r="C512" i="14" s="1"/>
  <c r="U28" i="6"/>
  <c r="T454" i="6"/>
  <c r="S454" i="6"/>
  <c r="R454" i="6"/>
  <c r="U454" i="6"/>
  <c r="T448" i="6"/>
  <c r="F402" i="17" s="1"/>
  <c r="E402" i="17" s="1"/>
  <c r="U448" i="6"/>
  <c r="S448" i="6"/>
  <c r="R448" i="6"/>
  <c r="D402" i="17" s="1"/>
  <c r="Q448" i="6"/>
  <c r="C402" i="17" s="1"/>
  <c r="T1299" i="6"/>
  <c r="S1299" i="6"/>
  <c r="R1299" i="6"/>
  <c r="D263" i="12" s="1"/>
  <c r="U1299" i="6"/>
  <c r="T1300" i="6"/>
  <c r="U1300" i="6"/>
  <c r="S1300" i="6"/>
  <c r="R1300" i="6"/>
  <c r="R1013" i="6"/>
  <c r="T1013" i="6"/>
  <c r="S1013" i="6"/>
  <c r="U1013" i="6"/>
  <c r="R130" i="6"/>
  <c r="Q130" i="6"/>
  <c r="U130" i="6"/>
  <c r="T130" i="6"/>
  <c r="S130" i="6"/>
  <c r="T1250" i="6"/>
  <c r="R1250" i="6"/>
  <c r="S1250" i="6"/>
  <c r="U1250" i="6"/>
  <c r="Q356" i="6"/>
  <c r="R356" i="6"/>
  <c r="S356" i="6"/>
  <c r="U356" i="6"/>
  <c r="T356" i="6"/>
  <c r="S1579" i="6"/>
  <c r="T1579" i="6"/>
  <c r="R1579" i="6"/>
  <c r="D112" i="12" s="1"/>
  <c r="U1579" i="6"/>
  <c r="Q1579" i="6"/>
  <c r="C112" i="12" s="1"/>
  <c r="S1212" i="6"/>
  <c r="T1212" i="6"/>
  <c r="R1212" i="6"/>
  <c r="D299" i="15" s="1"/>
  <c r="U1212" i="6"/>
  <c r="T176" i="6"/>
  <c r="S176" i="6"/>
  <c r="R176" i="6"/>
  <c r="Q176" i="6"/>
  <c r="U176" i="6"/>
  <c r="R565" i="6"/>
  <c r="S565" i="6"/>
  <c r="T565" i="6"/>
  <c r="U565" i="6"/>
  <c r="Q913" i="6"/>
  <c r="U1529" i="6"/>
  <c r="T1529" i="6"/>
  <c r="S1529" i="6"/>
  <c r="R1529" i="6"/>
  <c r="Q1529" i="6"/>
  <c r="T171" i="6"/>
  <c r="Q171" i="6"/>
  <c r="R171" i="6"/>
  <c r="S171" i="6"/>
  <c r="U171" i="6"/>
  <c r="S1247" i="6"/>
  <c r="T1247" i="6"/>
  <c r="R1247" i="6"/>
  <c r="Q1247" i="6"/>
  <c r="U1247" i="6"/>
  <c r="Q843" i="6"/>
  <c r="R843" i="6"/>
  <c r="S843" i="6"/>
  <c r="T843" i="6"/>
  <c r="U843" i="6"/>
  <c r="S410" i="6"/>
  <c r="T410" i="6"/>
  <c r="R410" i="6"/>
  <c r="U410" i="6"/>
  <c r="T900" i="6"/>
  <c r="R900" i="6"/>
  <c r="S900" i="6"/>
  <c r="U900" i="6"/>
  <c r="U352" i="6"/>
  <c r="R352" i="6"/>
  <c r="S352" i="6"/>
  <c r="T352" i="6"/>
  <c r="Q352" i="6"/>
  <c r="T1385" i="6"/>
  <c r="U1385" i="6"/>
  <c r="S1385" i="6"/>
  <c r="R1385" i="6"/>
  <c r="Q1385" i="6"/>
  <c r="Q1035" i="6"/>
  <c r="S1471" i="6"/>
  <c r="R1471" i="6"/>
  <c r="T1471" i="6"/>
  <c r="U1471" i="6"/>
  <c r="Q1471" i="6"/>
  <c r="U765" i="6"/>
  <c r="S765" i="6"/>
  <c r="R765" i="6"/>
  <c r="T765" i="6"/>
  <c r="Q765" i="6"/>
  <c r="T174" i="6"/>
  <c r="S174" i="6"/>
  <c r="R174" i="6"/>
  <c r="Q174" i="6"/>
  <c r="U174" i="6"/>
  <c r="U1520" i="6"/>
  <c r="T1520" i="6"/>
  <c r="R1520" i="6"/>
  <c r="S1520" i="6"/>
  <c r="Q1520" i="6"/>
  <c r="T61" i="6"/>
  <c r="S61" i="6"/>
  <c r="R61" i="6"/>
  <c r="U61" i="6"/>
  <c r="S1070" i="6"/>
  <c r="U1070" i="6"/>
  <c r="T1070" i="6"/>
  <c r="Q1070" i="6"/>
  <c r="R1070" i="6"/>
  <c r="Q1413" i="6"/>
  <c r="S405" i="6"/>
  <c r="R405" i="6"/>
  <c r="D285" i="12" s="1"/>
  <c r="T405" i="6"/>
  <c r="U405" i="6"/>
  <c r="T470" i="6"/>
  <c r="U470" i="6"/>
  <c r="S470" i="6"/>
  <c r="R470" i="6"/>
  <c r="Q470" i="6"/>
  <c r="T144" i="6"/>
  <c r="F280" i="14" s="1"/>
  <c r="E280" i="14" s="1"/>
  <c r="R144" i="6"/>
  <c r="D280" i="14" s="1"/>
  <c r="S144" i="6"/>
  <c r="U144" i="6"/>
  <c r="Q144" i="6"/>
  <c r="C280" i="14" s="1"/>
  <c r="U603" i="6"/>
  <c r="R603" i="6"/>
  <c r="D171" i="16" s="1"/>
  <c r="T603" i="6"/>
  <c r="S603" i="6"/>
  <c r="Q603" i="6"/>
  <c r="U1366" i="6"/>
  <c r="S1366" i="6"/>
  <c r="T1366" i="6"/>
  <c r="Q1366" i="6"/>
  <c r="R1366" i="6"/>
  <c r="T643" i="6"/>
  <c r="R643" i="6"/>
  <c r="D133" i="14" s="1"/>
  <c r="S643" i="6"/>
  <c r="U643" i="6"/>
  <c r="S908" i="6"/>
  <c r="R908" i="6"/>
  <c r="T908" i="6"/>
  <c r="U908" i="6"/>
  <c r="S30" i="6"/>
  <c r="Q30" i="6"/>
  <c r="C161" i="14" s="1"/>
  <c r="T30" i="6"/>
  <c r="F161" i="14" s="1"/>
  <c r="E161" i="14" s="1"/>
  <c r="R30" i="6"/>
  <c r="D161" i="14" s="1"/>
  <c r="U861" i="6"/>
  <c r="S861" i="6"/>
  <c r="T861" i="6"/>
  <c r="R861" i="6"/>
  <c r="U953" i="6"/>
  <c r="T953" i="6"/>
  <c r="S953" i="6"/>
  <c r="R953" i="6"/>
  <c r="D295" i="17" s="1"/>
  <c r="Q953" i="6"/>
  <c r="C295" i="17" s="1"/>
  <c r="T877" i="6"/>
  <c r="Q877" i="6"/>
  <c r="S877" i="6"/>
  <c r="R877" i="6"/>
  <c r="U877" i="6"/>
  <c r="T27" i="6"/>
  <c r="F551" i="14" s="1"/>
  <c r="E551" i="14" s="1"/>
  <c r="S27" i="6"/>
  <c r="R27" i="6"/>
  <c r="D551" i="14" s="1"/>
  <c r="U27" i="6"/>
  <c r="S210" i="6"/>
  <c r="R210" i="6"/>
  <c r="T210" i="6"/>
  <c r="U210" i="6"/>
  <c r="Q392" i="6"/>
  <c r="U392" i="6"/>
  <c r="R392" i="6"/>
  <c r="T392" i="6"/>
  <c r="S392" i="6"/>
  <c r="Q557" i="6"/>
  <c r="C248" i="17" s="1"/>
  <c r="Q949" i="6"/>
  <c r="C451" i="17" s="1"/>
  <c r="T949" i="6"/>
  <c r="F451" i="17" s="1"/>
  <c r="E451" i="17" s="1"/>
  <c r="S949" i="6"/>
  <c r="R949" i="6"/>
  <c r="D451" i="17" s="1"/>
  <c r="U949" i="6"/>
  <c r="Q958" i="6"/>
  <c r="R958" i="6"/>
  <c r="S958" i="6"/>
  <c r="U958" i="6"/>
  <c r="T958" i="6"/>
  <c r="T460" i="6"/>
  <c r="R460" i="6"/>
  <c r="S460" i="6"/>
  <c r="U460" i="6"/>
  <c r="Q1635" i="6"/>
  <c r="T506" i="6"/>
  <c r="R506" i="6"/>
  <c r="D131" i="11" s="1"/>
  <c r="S506" i="6"/>
  <c r="U506" i="6"/>
  <c r="Q506" i="6"/>
  <c r="C131" i="11" s="1"/>
  <c r="T797" i="6"/>
  <c r="R797" i="6"/>
  <c r="S797" i="6"/>
  <c r="U797" i="6"/>
  <c r="T1589" i="6"/>
  <c r="S1589" i="6"/>
  <c r="R1589" i="6"/>
  <c r="Q1589" i="6"/>
  <c r="U929" i="6"/>
  <c r="U1144" i="6"/>
  <c r="S1144" i="6"/>
  <c r="T1144" i="6"/>
  <c r="R1144" i="6"/>
  <c r="Q1144" i="6"/>
  <c r="U220" i="6"/>
  <c r="Q554" i="6"/>
  <c r="C131" i="17" s="1"/>
  <c r="T554" i="6"/>
  <c r="F131" i="17" s="1"/>
  <c r="E131" i="17" s="1"/>
  <c r="G131" i="17" s="1"/>
  <c r="R554" i="6"/>
  <c r="D131" i="17" s="1"/>
  <c r="U554" i="6"/>
  <c r="S554" i="6"/>
  <c r="U270" i="6"/>
  <c r="S270" i="6"/>
  <c r="T270" i="6"/>
  <c r="R270" i="6"/>
  <c r="Q270" i="6"/>
  <c r="R914" i="6"/>
  <c r="S914" i="6"/>
  <c r="T914" i="6"/>
  <c r="U914" i="6"/>
  <c r="U1093" i="6"/>
  <c r="S1093" i="6"/>
  <c r="R1093" i="6"/>
  <c r="T1093" i="6"/>
  <c r="Q1093" i="6"/>
  <c r="T987" i="6"/>
  <c r="F490" i="15" s="1"/>
  <c r="E490" i="15" s="1"/>
  <c r="S987" i="6"/>
  <c r="R987" i="6"/>
  <c r="D490" i="15" s="1"/>
  <c r="U987" i="6"/>
  <c r="U1054" i="6"/>
  <c r="T1054" i="6"/>
  <c r="F102" i="16" s="1"/>
  <c r="E102" i="16" s="1"/>
  <c r="S1054" i="6"/>
  <c r="R1054" i="6"/>
  <c r="D102" i="16" s="1"/>
  <c r="Q1054" i="6"/>
  <c r="S1545" i="6"/>
  <c r="U1545" i="6"/>
  <c r="T1545" i="6"/>
  <c r="F384" i="14" s="1"/>
  <c r="E384" i="14" s="1"/>
  <c r="Q1545" i="6"/>
  <c r="R1545" i="6"/>
  <c r="D384" i="14" s="1"/>
  <c r="T874" i="6"/>
  <c r="F605" i="15" s="1"/>
  <c r="E605" i="15" s="1"/>
  <c r="S874" i="6"/>
  <c r="R874" i="6"/>
  <c r="D605" i="15" s="1"/>
  <c r="U874" i="6"/>
  <c r="T1464" i="6"/>
  <c r="R1464" i="6"/>
  <c r="U1464" i="6"/>
  <c r="S1464" i="6"/>
  <c r="Q1464" i="6"/>
  <c r="Q1078" i="6"/>
  <c r="U1078" i="6"/>
  <c r="T1078" i="6"/>
  <c r="S1078" i="6"/>
  <c r="R1078" i="6"/>
  <c r="U1207" i="6"/>
  <c r="Q1207" i="6"/>
  <c r="C534" i="14" s="1"/>
  <c r="T1207" i="6"/>
  <c r="F534" i="14" s="1"/>
  <c r="E534" i="14" s="1"/>
  <c r="S1207" i="6"/>
  <c r="R1207" i="6"/>
  <c r="D534" i="14" s="1"/>
  <c r="R653" i="6"/>
  <c r="D210" i="15" s="1"/>
  <c r="T653" i="6"/>
  <c r="S653" i="6"/>
  <c r="U653" i="6"/>
  <c r="Q939" i="6"/>
  <c r="C217" i="16" s="1"/>
  <c r="S939" i="6"/>
  <c r="R939" i="6"/>
  <c r="D217" i="16" s="1"/>
  <c r="T939" i="6"/>
  <c r="F217" i="16" s="1"/>
  <c r="E217" i="16" s="1"/>
  <c r="U1677" i="6"/>
  <c r="Q1677" i="6"/>
  <c r="R1677" i="6"/>
  <c r="T1677" i="6"/>
  <c r="S1677" i="6"/>
  <c r="Q389" i="6"/>
  <c r="C245" i="17" s="1"/>
  <c r="T389" i="6"/>
  <c r="F128" i="17" s="1"/>
  <c r="E128" i="17" s="1"/>
  <c r="S389" i="6"/>
  <c r="R389" i="6"/>
  <c r="D245" i="17" s="1"/>
  <c r="U389" i="6"/>
  <c r="T1279" i="6"/>
  <c r="S1279" i="6"/>
  <c r="R1279" i="6"/>
  <c r="U1279" i="6"/>
  <c r="T913" i="6"/>
  <c r="S913" i="6"/>
  <c r="R913" i="6"/>
  <c r="U913" i="6"/>
  <c r="U246" i="6"/>
  <c r="S246" i="6"/>
  <c r="T246" i="6"/>
  <c r="R246" i="6"/>
  <c r="Q246" i="6"/>
  <c r="Q971" i="6"/>
  <c r="T971" i="6"/>
  <c r="S971" i="6"/>
  <c r="R971" i="6"/>
  <c r="U971" i="6"/>
  <c r="T181" i="6"/>
  <c r="R181" i="6"/>
  <c r="S181" i="6"/>
  <c r="U181" i="6"/>
  <c r="R1200" i="6"/>
  <c r="S1200" i="6"/>
  <c r="T1200" i="6"/>
  <c r="U1200" i="6"/>
  <c r="T1035" i="6"/>
  <c r="R1035" i="6"/>
  <c r="S1035" i="6"/>
  <c r="U1035" i="6"/>
  <c r="R842" i="6"/>
  <c r="D21" i="11" s="1"/>
  <c r="T842" i="6"/>
  <c r="F21" i="11" s="1"/>
  <c r="E21" i="11" s="1"/>
  <c r="S842" i="6"/>
  <c r="U842" i="6"/>
  <c r="Q252" i="6"/>
  <c r="C360" i="14" s="1"/>
  <c r="R252" i="6"/>
  <c r="D360" i="14" s="1"/>
  <c r="T252" i="6"/>
  <c r="F360" i="14" s="1"/>
  <c r="E360" i="14" s="1"/>
  <c r="U252" i="6"/>
  <c r="S252" i="6"/>
  <c r="U754" i="6"/>
  <c r="T754" i="6"/>
  <c r="S754" i="6"/>
  <c r="R754" i="6"/>
  <c r="D603" i="14" s="1"/>
  <c r="T1153" i="6"/>
  <c r="S1153" i="6"/>
  <c r="R1153" i="6"/>
  <c r="U1153" i="6"/>
  <c r="Q1153" i="6"/>
  <c r="U306" i="6"/>
  <c r="Q306" i="6"/>
  <c r="T306" i="6"/>
  <c r="F205" i="14" s="1"/>
  <c r="E205" i="14" s="1"/>
  <c r="S306" i="6"/>
  <c r="R306" i="6"/>
  <c r="D205" i="14" s="1"/>
  <c r="T173" i="6"/>
  <c r="S173" i="6"/>
  <c r="U173" i="6"/>
  <c r="R173" i="6"/>
  <c r="Q173" i="6"/>
  <c r="S1413" i="6"/>
  <c r="T1413" i="6"/>
  <c r="R1413" i="6"/>
  <c r="U1413" i="6"/>
  <c r="T1419" i="6"/>
  <c r="Q1419" i="6"/>
  <c r="R1419" i="6"/>
  <c r="S1419" i="6"/>
  <c r="U1419" i="6"/>
  <c r="S3" i="6"/>
  <c r="T3" i="6"/>
  <c r="R3" i="6"/>
  <c r="U3" i="6"/>
  <c r="T975" i="6"/>
  <c r="U975" i="6"/>
  <c r="Q975" i="6"/>
  <c r="S975" i="6"/>
  <c r="R975" i="6"/>
  <c r="T1260" i="6"/>
  <c r="F262" i="14" s="1"/>
  <c r="E262" i="14" s="1"/>
  <c r="U1260" i="6"/>
  <c r="S1260" i="6"/>
  <c r="R1260" i="6"/>
  <c r="D262" i="14" s="1"/>
  <c r="Q1260" i="6"/>
  <c r="C262" i="14" s="1"/>
  <c r="T639" i="6"/>
  <c r="S639" i="6"/>
  <c r="U639" i="6"/>
  <c r="R639" i="6"/>
  <c r="T172" i="6"/>
  <c r="S172" i="6"/>
  <c r="R172" i="6"/>
  <c r="Q172" i="6"/>
  <c r="U172" i="6"/>
  <c r="T241" i="6"/>
  <c r="S241" i="6"/>
  <c r="Q241" i="6"/>
  <c r="R241" i="6"/>
  <c r="U241" i="6"/>
  <c r="R1674" i="6"/>
  <c r="D74" i="17" s="1"/>
  <c r="T1674" i="6"/>
  <c r="F74" i="17" s="1"/>
  <c r="E74" i="17" s="1"/>
  <c r="S1674" i="6"/>
  <c r="U1674" i="6"/>
  <c r="Q1674" i="6"/>
  <c r="C74" i="17" s="1"/>
  <c r="Q1157" i="6"/>
  <c r="U1157" i="6"/>
  <c r="R1157" i="6"/>
  <c r="D337" i="15" s="1"/>
  <c r="S1157" i="6"/>
  <c r="T1157" i="6"/>
  <c r="F337" i="15" s="1"/>
  <c r="E337" i="15" s="1"/>
  <c r="S557" i="6"/>
  <c r="R557" i="6"/>
  <c r="D248" i="17" s="1"/>
  <c r="T557" i="6"/>
  <c r="F14" i="17" s="1"/>
  <c r="E14" i="17" s="1"/>
  <c r="U557" i="6"/>
  <c r="S1303" i="6"/>
  <c r="R1303" i="6"/>
  <c r="T1303" i="6"/>
  <c r="U1303" i="6"/>
  <c r="R453" i="6"/>
  <c r="T453" i="6"/>
  <c r="S453" i="6"/>
  <c r="U453" i="6"/>
  <c r="T580" i="6"/>
  <c r="S580" i="6"/>
  <c r="R580" i="6"/>
  <c r="U580" i="6"/>
  <c r="R1635" i="6"/>
  <c r="T1635" i="6"/>
  <c r="S1635" i="6"/>
  <c r="U1635" i="6"/>
  <c r="S512" i="6"/>
  <c r="T512" i="6"/>
  <c r="U512" i="6"/>
  <c r="R512" i="6"/>
  <c r="Q512" i="6"/>
  <c r="S311" i="6"/>
  <c r="U311" i="6"/>
  <c r="Q311" i="6"/>
  <c r="T311" i="6"/>
  <c r="R311" i="6"/>
  <c r="S1493" i="6"/>
  <c r="U1493" i="6"/>
  <c r="T1493" i="6"/>
  <c r="F226" i="15" s="1"/>
  <c r="E226" i="15" s="1"/>
  <c r="Q1493" i="6"/>
  <c r="C577" i="15" s="1"/>
  <c r="R1493" i="6"/>
  <c r="D226" i="15" s="1"/>
  <c r="Q599" i="6"/>
  <c r="U599" i="6"/>
  <c r="S599" i="6"/>
  <c r="T599" i="6"/>
  <c r="R599" i="6"/>
  <c r="U94" i="6"/>
  <c r="T94" i="6"/>
  <c r="S94" i="6"/>
  <c r="R94" i="6"/>
  <c r="Q94" i="6"/>
  <c r="C473" i="15" s="1"/>
  <c r="S1334" i="6"/>
  <c r="Q1334" i="6"/>
  <c r="C497" i="16" s="1"/>
  <c r="U1334" i="6"/>
  <c r="T1334" i="6"/>
  <c r="F497" i="16" s="1"/>
  <c r="E497" i="16" s="1"/>
  <c r="R1334" i="6"/>
  <c r="D497" i="16" s="1"/>
  <c r="S1470" i="6"/>
  <c r="R1470" i="6"/>
  <c r="U1470" i="6"/>
  <c r="Q1470" i="6"/>
  <c r="T1470" i="6"/>
  <c r="U1202" i="6"/>
  <c r="T1202" i="6"/>
  <c r="S1202" i="6"/>
  <c r="R1202" i="6"/>
  <c r="Q1202" i="6"/>
  <c r="T990" i="6"/>
  <c r="U990" i="6"/>
  <c r="Q990" i="6"/>
  <c r="R990" i="6"/>
  <c r="S990" i="6"/>
  <c r="Q1005" i="6"/>
  <c r="C413" i="17" s="1"/>
  <c r="U1005" i="6"/>
  <c r="S1005" i="6"/>
  <c r="T1005" i="6"/>
  <c r="F413" i="17" s="1"/>
  <c r="E413" i="17" s="1"/>
  <c r="R1005" i="6"/>
  <c r="D413" i="17" s="1"/>
  <c r="R430" i="6"/>
  <c r="D323" i="15" s="1"/>
  <c r="U430" i="6"/>
  <c r="T430" i="6"/>
  <c r="S430" i="6"/>
  <c r="Q430" i="6"/>
  <c r="C323" i="15" s="1"/>
  <c r="T1158" i="6"/>
  <c r="F376" i="15" s="1"/>
  <c r="E376" i="15" s="1"/>
  <c r="Q1158" i="6"/>
  <c r="C376" i="15" s="1"/>
  <c r="S1158" i="6"/>
  <c r="R1158" i="6"/>
  <c r="D376" i="15" s="1"/>
  <c r="U1158" i="6"/>
  <c r="R749" i="6"/>
  <c r="T749" i="6"/>
  <c r="S749" i="6"/>
  <c r="U749" i="6"/>
  <c r="T1353" i="6"/>
  <c r="Q1353" i="6"/>
  <c r="S1353" i="6"/>
  <c r="U1353" i="6"/>
  <c r="R1353" i="6"/>
  <c r="T429" i="6"/>
  <c r="S429" i="6"/>
  <c r="R429" i="6"/>
  <c r="D284" i="15" s="1"/>
  <c r="U429" i="6"/>
  <c r="U555" i="6"/>
  <c r="Q555" i="6"/>
  <c r="T555" i="6"/>
  <c r="R555" i="6"/>
  <c r="S555" i="6"/>
  <c r="R950" i="6"/>
  <c r="Q950" i="6"/>
  <c r="U950" i="6"/>
  <c r="T950" i="6"/>
  <c r="S950" i="6"/>
  <c r="R1197" i="6"/>
  <c r="S1197" i="6"/>
  <c r="T1197" i="6"/>
  <c r="U1197" i="6"/>
  <c r="T1594" i="6"/>
  <c r="S1594" i="6"/>
  <c r="R1594" i="6"/>
  <c r="D73" i="14" s="1"/>
  <c r="U1594" i="6"/>
  <c r="R147" i="6"/>
  <c r="D474" i="15" s="1"/>
  <c r="U147" i="6"/>
  <c r="S147" i="6"/>
  <c r="T147" i="6"/>
  <c r="F474" i="15" s="1"/>
  <c r="E474" i="15" s="1"/>
  <c r="Q147" i="6"/>
  <c r="C474" i="15" s="1"/>
  <c r="U1112" i="6"/>
  <c r="T1112" i="6"/>
  <c r="S1112" i="6"/>
  <c r="R1112" i="6"/>
  <c r="Q1112" i="6"/>
  <c r="S784" i="6"/>
  <c r="Q784" i="6"/>
  <c r="T784" i="6"/>
  <c r="R784" i="6"/>
  <c r="U784" i="6"/>
  <c r="T890" i="6"/>
  <c r="F21" i="17" s="1"/>
  <c r="E21" i="17" s="1"/>
  <c r="G21" i="17" s="1"/>
  <c r="Q890" i="6"/>
  <c r="U890" i="6"/>
  <c r="R890" i="6"/>
  <c r="D21" i="17" s="1"/>
  <c r="S890" i="6"/>
  <c r="T537" i="6"/>
  <c r="F404" i="14" s="1"/>
  <c r="E404" i="14" s="1"/>
  <c r="R537" i="6"/>
  <c r="D404" i="14" s="1"/>
  <c r="Q537" i="6"/>
  <c r="C404" i="14" s="1"/>
  <c r="S537" i="6"/>
  <c r="U537" i="6"/>
  <c r="R905" i="6"/>
  <c r="D295" i="11" s="1"/>
  <c r="T905" i="6"/>
  <c r="S905" i="6"/>
  <c r="U905" i="6"/>
  <c r="T492" i="6"/>
  <c r="Q492" i="6"/>
  <c r="S492" i="6"/>
  <c r="U492" i="6"/>
  <c r="R492" i="6"/>
  <c r="U1382" i="6"/>
  <c r="S1382" i="6"/>
  <c r="T1382" i="6"/>
  <c r="F302" i="15" s="1"/>
  <c r="E302" i="15" s="1"/>
  <c r="R1382" i="6"/>
  <c r="D302" i="15" s="1"/>
  <c r="Q1382" i="6"/>
  <c r="C302" i="15" s="1"/>
  <c r="Q1287" i="6"/>
  <c r="U1287" i="6"/>
  <c r="S1287" i="6"/>
  <c r="T1287" i="6"/>
  <c r="R1287" i="6"/>
  <c r="U774" i="6"/>
  <c r="Q774" i="6"/>
  <c r="T774" i="6"/>
  <c r="S774" i="6"/>
  <c r="R774" i="6"/>
  <c r="Q382" i="6"/>
  <c r="T382" i="6"/>
  <c r="S382" i="6"/>
  <c r="R382" i="6"/>
  <c r="U382" i="6"/>
  <c r="U830" i="6"/>
  <c r="R830" i="6"/>
  <c r="Q830" i="6"/>
  <c r="T830" i="6"/>
  <c r="S830" i="6"/>
  <c r="U818" i="6"/>
  <c r="Q818" i="6"/>
  <c r="C57" i="15" s="1"/>
  <c r="R818" i="6"/>
  <c r="D19" i="15" s="1"/>
  <c r="T818" i="6"/>
  <c r="F57" i="15" s="1"/>
  <c r="E57" i="15" s="1"/>
  <c r="S818" i="6"/>
  <c r="U439" i="6"/>
  <c r="T439" i="6"/>
  <c r="F557" i="16" s="1"/>
  <c r="E557" i="16" s="1"/>
  <c r="S439" i="6"/>
  <c r="R439" i="6"/>
  <c r="D557" i="16" s="1"/>
  <c r="Q439" i="6"/>
  <c r="C557" i="16" s="1"/>
  <c r="T156" i="6"/>
  <c r="S156" i="6"/>
  <c r="R156" i="6"/>
  <c r="D85" i="16" s="1"/>
  <c r="U156" i="6"/>
  <c r="S42" i="6"/>
  <c r="R42" i="6"/>
  <c r="T42" i="6"/>
  <c r="U42" i="6"/>
  <c r="S18" i="6"/>
  <c r="Q18" i="6"/>
  <c r="T18" i="6"/>
  <c r="R18" i="6"/>
  <c r="U18" i="6"/>
  <c r="U381" i="6"/>
  <c r="Q381" i="6"/>
  <c r="C245" i="16" s="1"/>
  <c r="T381" i="6"/>
  <c r="F245" i="16" s="1"/>
  <c r="E245" i="16" s="1"/>
  <c r="S381" i="6"/>
  <c r="R381" i="6"/>
  <c r="D245" i="16" s="1"/>
  <c r="T4" i="6"/>
  <c r="S4" i="6"/>
  <c r="R4" i="6"/>
  <c r="U4" i="6"/>
  <c r="U1195" i="6"/>
  <c r="R1195" i="6"/>
  <c r="Q1195" i="6"/>
  <c r="T1195" i="6"/>
  <c r="S1195" i="6"/>
  <c r="T239" i="6"/>
  <c r="S239" i="6"/>
  <c r="R239" i="6"/>
  <c r="U239" i="6"/>
  <c r="S848" i="6"/>
  <c r="T848" i="6"/>
  <c r="Q848" i="6"/>
  <c r="R848" i="6"/>
  <c r="U848" i="6"/>
  <c r="Q43" i="6"/>
  <c r="T43" i="6"/>
  <c r="F550" i="16" s="1"/>
  <c r="E550" i="16" s="1"/>
  <c r="G550" i="16" s="1"/>
  <c r="S43" i="6"/>
  <c r="U43" i="6"/>
  <c r="R43" i="6"/>
  <c r="S911" i="6"/>
  <c r="T911" i="6"/>
  <c r="F529" i="12" s="1"/>
  <c r="E529" i="12" s="1"/>
  <c r="U911" i="6"/>
  <c r="R911" i="6"/>
  <c r="Q911" i="6"/>
  <c r="Q85" i="6"/>
  <c r="C123" i="14" s="1"/>
  <c r="U85" i="6"/>
  <c r="T85" i="6"/>
  <c r="F123" i="14" s="1"/>
  <c r="E123" i="14" s="1"/>
  <c r="S85" i="6"/>
  <c r="R85" i="6"/>
  <c r="D123" i="14" s="1"/>
  <c r="Q769" i="6"/>
  <c r="U769" i="6"/>
  <c r="S769" i="6"/>
  <c r="R769" i="6"/>
  <c r="T769" i="6"/>
  <c r="Q1657" i="6"/>
  <c r="C347" i="14" s="1"/>
  <c r="S434" i="6"/>
  <c r="R434" i="6"/>
  <c r="Q434" i="6"/>
  <c r="T434" i="6"/>
  <c r="U434" i="6"/>
  <c r="Q429" i="6"/>
  <c r="C284" i="15" s="1"/>
  <c r="Q549" i="6"/>
  <c r="C248" i="16" s="1"/>
  <c r="U549" i="6"/>
  <c r="T549" i="6"/>
  <c r="S549" i="6"/>
  <c r="R549" i="6"/>
  <c r="D248" i="16" s="1"/>
  <c r="T34" i="6"/>
  <c r="F589" i="15" s="1"/>
  <c r="E589" i="15" s="1"/>
  <c r="S34" i="6"/>
  <c r="R34" i="6"/>
  <c r="D589" i="15" s="1"/>
  <c r="U34" i="6"/>
  <c r="U1008" i="6"/>
  <c r="T1008" i="6"/>
  <c r="S1008" i="6"/>
  <c r="R1008" i="6"/>
  <c r="D296" i="17" s="1"/>
  <c r="Q1008" i="6"/>
  <c r="C296" i="17" s="1"/>
  <c r="R952" i="6"/>
  <c r="D568" i="17" s="1"/>
  <c r="Q952" i="6"/>
  <c r="T952" i="6"/>
  <c r="F568" i="17" s="1"/>
  <c r="E568" i="17" s="1"/>
  <c r="S952" i="6"/>
  <c r="U952" i="6"/>
  <c r="S221" i="6"/>
  <c r="R221" i="6"/>
  <c r="D359" i="17" s="1"/>
  <c r="U221" i="6"/>
  <c r="T221" i="6"/>
  <c r="F359" i="17" s="1"/>
  <c r="E359" i="17" s="1"/>
  <c r="Q317" i="6"/>
  <c r="C321" i="15" s="1"/>
  <c r="U317" i="6"/>
  <c r="T317" i="6"/>
  <c r="R317" i="6"/>
  <c r="D321" i="15" s="1"/>
  <c r="S317" i="6"/>
  <c r="S918" i="6"/>
  <c r="R918" i="6"/>
  <c r="U918" i="6"/>
  <c r="T918" i="6"/>
  <c r="T1095" i="6"/>
  <c r="F220" i="14" s="1"/>
  <c r="E220" i="14" s="1"/>
  <c r="R1095" i="6"/>
  <c r="D220" i="14" s="1"/>
  <c r="U1095" i="6"/>
  <c r="S1095" i="6"/>
  <c r="Q1095" i="6"/>
  <c r="S1383" i="6"/>
  <c r="T1383" i="6"/>
  <c r="U1383" i="6"/>
  <c r="R1383" i="6"/>
  <c r="Q1266" i="6"/>
  <c r="U1266" i="6"/>
  <c r="R1266" i="6"/>
  <c r="T1266" i="6"/>
  <c r="S1266" i="6"/>
  <c r="Q280" i="6"/>
  <c r="S280" i="6"/>
  <c r="U280" i="6"/>
  <c r="T280" i="6"/>
  <c r="R280" i="6"/>
  <c r="S1110" i="6"/>
  <c r="Q1110" i="6"/>
  <c r="T1110" i="6"/>
  <c r="U1110" i="6"/>
  <c r="R1110" i="6"/>
  <c r="S1123" i="6"/>
  <c r="R1123" i="6"/>
  <c r="U1123" i="6"/>
  <c r="T1123" i="6"/>
  <c r="Q1135" i="6"/>
  <c r="S732" i="6"/>
  <c r="R732" i="6"/>
  <c r="T732" i="6"/>
  <c r="U732" i="6"/>
  <c r="Q370" i="6"/>
  <c r="C361" i="15" s="1"/>
  <c r="R1598" i="6"/>
  <c r="T1598" i="6"/>
  <c r="S1598" i="6"/>
  <c r="U1598" i="6"/>
  <c r="Q1598" i="6"/>
  <c r="T803" i="6"/>
  <c r="S803" i="6"/>
  <c r="R803" i="6"/>
  <c r="U803" i="6"/>
  <c r="S1092" i="6"/>
  <c r="Q1092" i="6"/>
  <c r="C376" i="14" s="1"/>
  <c r="T1092" i="6"/>
  <c r="F376" i="14" s="1"/>
  <c r="E376" i="14" s="1"/>
  <c r="U1092" i="6"/>
  <c r="R1092" i="6"/>
  <c r="D376" i="14" s="1"/>
  <c r="R659" i="6"/>
  <c r="D133" i="16" s="1"/>
  <c r="Q659" i="6"/>
  <c r="T659" i="6"/>
  <c r="F133" i="16" s="1"/>
  <c r="E133" i="16" s="1"/>
  <c r="G133" i="16" s="1"/>
  <c r="S659" i="6"/>
  <c r="U659" i="6"/>
  <c r="R1324" i="6"/>
  <c r="D106" i="15" s="1"/>
  <c r="S1324" i="6"/>
  <c r="T1324" i="6"/>
  <c r="F223" i="15" s="1"/>
  <c r="E223" i="15" s="1"/>
  <c r="U1324" i="6"/>
  <c r="U1610" i="6"/>
  <c r="T1610" i="6"/>
  <c r="S1610" i="6"/>
  <c r="Q1610" i="6"/>
  <c r="C618" i="16" s="1"/>
  <c r="R1610" i="6"/>
  <c r="D618" i="16" s="1"/>
  <c r="T266" i="6"/>
  <c r="F9" i="16" s="1"/>
  <c r="E9" i="16" s="1"/>
  <c r="S266" i="6"/>
  <c r="U266" i="6"/>
  <c r="Q266" i="6"/>
  <c r="C9" i="16" s="1"/>
  <c r="R266" i="6"/>
  <c r="D9" i="16" s="1"/>
  <c r="R305" i="6"/>
  <c r="S305" i="6"/>
  <c r="Q305" i="6"/>
  <c r="U305" i="6"/>
  <c r="T305" i="6"/>
  <c r="T1552" i="6"/>
  <c r="F188" i="15" s="1"/>
  <c r="E188" i="15" s="1"/>
  <c r="R1552" i="6"/>
  <c r="D188" i="15" s="1"/>
  <c r="U1552" i="6"/>
  <c r="S1552" i="6"/>
  <c r="Q1552" i="6"/>
  <c r="C188" i="15" s="1"/>
  <c r="U1560" i="6"/>
  <c r="T1560" i="6"/>
  <c r="S1560" i="6"/>
  <c r="R1560" i="6"/>
  <c r="Q1560" i="6"/>
  <c r="S236" i="6"/>
  <c r="T236" i="6"/>
  <c r="R236" i="6"/>
  <c r="U236" i="6"/>
  <c r="U1294" i="6"/>
  <c r="T1294" i="6"/>
  <c r="S1294" i="6"/>
  <c r="Q1294" i="6"/>
  <c r="R1294" i="6"/>
  <c r="U78" i="6"/>
  <c r="T78" i="6"/>
  <c r="S78" i="6"/>
  <c r="Q78" i="6"/>
  <c r="R78" i="6"/>
  <c r="S13" i="6"/>
  <c r="T13" i="6"/>
  <c r="R13" i="6"/>
  <c r="U13" i="6"/>
  <c r="S801" i="6"/>
  <c r="U801" i="6"/>
  <c r="T801" i="6"/>
  <c r="Q801" i="6"/>
  <c r="R801" i="6"/>
  <c r="Q847" i="6"/>
  <c r="Q856" i="6"/>
  <c r="U856" i="6"/>
  <c r="T856" i="6"/>
  <c r="S856" i="6"/>
  <c r="R856" i="6"/>
  <c r="Q264" i="6"/>
  <c r="C476" i="15" s="1"/>
  <c r="Q733" i="6"/>
  <c r="T1402" i="6"/>
  <c r="Q1402" i="6"/>
  <c r="R1402" i="6"/>
  <c r="S1402" i="6"/>
  <c r="U1402" i="6"/>
  <c r="S298" i="6"/>
  <c r="R298" i="6"/>
  <c r="T298" i="6"/>
  <c r="U298" i="6"/>
  <c r="R370" i="6"/>
  <c r="D361" i="15" s="1"/>
  <c r="T370" i="6"/>
  <c r="F361" i="15" s="1"/>
  <c r="E361" i="15" s="1"/>
  <c r="S370" i="6"/>
  <c r="U370" i="6"/>
  <c r="U93" i="6"/>
  <c r="T93" i="6"/>
  <c r="R93" i="6"/>
  <c r="Q93" i="6"/>
  <c r="S93" i="6"/>
  <c r="S1270" i="6"/>
  <c r="Q1270" i="6"/>
  <c r="C339" i="15" s="1"/>
  <c r="R1270" i="6"/>
  <c r="D339" i="15" s="1"/>
  <c r="U1270" i="6"/>
  <c r="T1270" i="6"/>
  <c r="F339" i="15" s="1"/>
  <c r="E339" i="15" s="1"/>
  <c r="Q1467" i="6"/>
  <c r="C149" i="12" s="1"/>
  <c r="Q997" i="6"/>
  <c r="C413" i="16" s="1"/>
  <c r="Q1570" i="6"/>
  <c r="C73" i="11" s="1"/>
  <c r="T640" i="6"/>
  <c r="S640" i="6"/>
  <c r="Q640" i="6"/>
  <c r="R640" i="6"/>
  <c r="T676" i="6"/>
  <c r="R676" i="6"/>
  <c r="S676" i="6"/>
  <c r="U676" i="6"/>
  <c r="Q748" i="6"/>
  <c r="U32" i="6"/>
  <c r="T32" i="6"/>
  <c r="F356" i="14" s="1"/>
  <c r="E356" i="14" s="1"/>
  <c r="S32" i="6"/>
  <c r="R32" i="6"/>
  <c r="Q32" i="6"/>
  <c r="C356" i="14" s="1"/>
  <c r="T60" i="6"/>
  <c r="S60" i="6"/>
  <c r="R60" i="6"/>
  <c r="U60" i="6"/>
  <c r="T329" i="6"/>
  <c r="R329" i="6"/>
  <c r="Q329" i="6"/>
  <c r="U329" i="6"/>
  <c r="S329" i="6"/>
  <c r="Q481" i="6"/>
  <c r="C598" i="14" s="1"/>
  <c r="U481" i="6"/>
  <c r="T481" i="6"/>
  <c r="F442" i="14" s="1"/>
  <c r="E442" i="14" s="1"/>
  <c r="S481" i="6"/>
  <c r="R481" i="6"/>
  <c r="D598" i="14" s="1"/>
  <c r="T1332" i="6"/>
  <c r="S1332" i="6"/>
  <c r="R1332" i="6"/>
  <c r="U1332" i="6"/>
  <c r="Q1241" i="6"/>
  <c r="R1186" i="6"/>
  <c r="D378" i="12" s="1"/>
  <c r="T1186" i="6"/>
  <c r="S1186" i="6"/>
  <c r="U1186" i="6"/>
  <c r="Q1012" i="6"/>
  <c r="R413" i="6"/>
  <c r="U413" i="6"/>
  <c r="T413" i="6"/>
  <c r="S413" i="6"/>
  <c r="Q413" i="6"/>
  <c r="T1421" i="6"/>
  <c r="R1421" i="6"/>
  <c r="S1421" i="6"/>
  <c r="U1421" i="6"/>
  <c r="Q1254" i="6"/>
  <c r="U419" i="6"/>
  <c r="T419" i="6"/>
  <c r="S419" i="6"/>
  <c r="R419" i="6"/>
  <c r="Q419" i="6"/>
  <c r="T1600" i="6"/>
  <c r="S1600" i="6"/>
  <c r="R1600" i="6"/>
  <c r="U1600" i="6"/>
  <c r="Q1217" i="6"/>
  <c r="R1217" i="6"/>
  <c r="U1217" i="6"/>
  <c r="T1217" i="6"/>
  <c r="S1217" i="6"/>
  <c r="T1228" i="6"/>
  <c r="S1228" i="6"/>
  <c r="R1228" i="6"/>
  <c r="U1228" i="6"/>
  <c r="Q1435" i="6"/>
  <c r="C186" i="15" s="1"/>
  <c r="T1435" i="6"/>
  <c r="F186" i="15" s="1"/>
  <c r="E186" i="15" s="1"/>
  <c r="R1435" i="6"/>
  <c r="D186" i="15" s="1"/>
  <c r="U1435" i="6"/>
  <c r="S1435" i="6"/>
  <c r="U1034" i="6"/>
  <c r="Q1034" i="6"/>
  <c r="R1034" i="6"/>
  <c r="D609" i="14" s="1"/>
  <c r="T1034" i="6"/>
  <c r="F609" i="14" s="1"/>
  <c r="E609" i="14" s="1"/>
  <c r="S1034" i="6"/>
  <c r="Q102" i="6"/>
  <c r="U102" i="6"/>
  <c r="T102" i="6"/>
  <c r="S102" i="6"/>
  <c r="R102" i="6"/>
  <c r="Q812" i="6"/>
  <c r="Q1492" i="6"/>
  <c r="C187" i="15" s="1"/>
  <c r="R1492" i="6"/>
  <c r="D187" i="15" s="1"/>
  <c r="U1492" i="6"/>
  <c r="T1492" i="6"/>
  <c r="F187" i="15" s="1"/>
  <c r="E187" i="15" s="1"/>
  <c r="S1492" i="6"/>
  <c r="S891" i="6"/>
  <c r="T891" i="6"/>
  <c r="R891" i="6"/>
  <c r="U891" i="6"/>
  <c r="Q891" i="6"/>
  <c r="T662" i="6"/>
  <c r="S662" i="6"/>
  <c r="R662" i="6"/>
  <c r="U662" i="6"/>
  <c r="Q662" i="6"/>
  <c r="Q33" i="6"/>
  <c r="Q97" i="6"/>
  <c r="U97" i="6"/>
  <c r="T97" i="6"/>
  <c r="S97" i="6"/>
  <c r="R97" i="6"/>
  <c r="U1672" i="6"/>
  <c r="Q1672" i="6"/>
  <c r="S1672" i="6"/>
  <c r="R1672" i="6"/>
  <c r="T1672" i="6"/>
  <c r="U664" i="6"/>
  <c r="T664" i="6"/>
  <c r="F328" i="16" s="1"/>
  <c r="E328" i="16" s="1"/>
  <c r="S664" i="6"/>
  <c r="R664" i="6"/>
  <c r="D328" i="16" s="1"/>
  <c r="Q664" i="6"/>
  <c r="C328" i="16" s="1"/>
  <c r="U1502" i="6"/>
  <c r="T1502" i="6"/>
  <c r="S1502" i="6"/>
  <c r="R1502" i="6"/>
  <c r="Q1502" i="6"/>
  <c r="T532" i="6"/>
  <c r="F209" i="14" s="1"/>
  <c r="E209" i="14" s="1"/>
  <c r="R532" i="6"/>
  <c r="D209" i="14" s="1"/>
  <c r="S532" i="6"/>
  <c r="U532" i="6"/>
  <c r="U759" i="6"/>
  <c r="S759" i="6"/>
  <c r="T759" i="6"/>
  <c r="F447" i="14" s="1"/>
  <c r="E447" i="14" s="1"/>
  <c r="R759" i="6"/>
  <c r="D252" i="14" s="1"/>
  <c r="Q759" i="6"/>
  <c r="C252" i="14" s="1"/>
  <c r="S697" i="6"/>
  <c r="U697" i="6"/>
  <c r="T697" i="6"/>
  <c r="R697" i="6"/>
  <c r="Q697" i="6"/>
  <c r="Q442" i="6"/>
  <c r="C168" i="17" s="1"/>
  <c r="U442" i="6"/>
  <c r="T442" i="6"/>
  <c r="F168" i="17" s="1"/>
  <c r="E168" i="17" s="1"/>
  <c r="G168" i="17" s="1"/>
  <c r="R442" i="6"/>
  <c r="D168" i="17" s="1"/>
  <c r="S442" i="6"/>
  <c r="S414" i="6"/>
  <c r="U414" i="6"/>
  <c r="T414" i="6"/>
  <c r="R414" i="6"/>
  <c r="Q414" i="6"/>
  <c r="Q983" i="6"/>
  <c r="S983" i="6"/>
  <c r="U983" i="6"/>
  <c r="R983" i="6"/>
  <c r="T983" i="6"/>
  <c r="Q1275" i="6"/>
  <c r="C223" i="16" s="1"/>
  <c r="R1275" i="6"/>
  <c r="D223" i="16" s="1"/>
  <c r="U1275" i="6"/>
  <c r="T1275" i="6"/>
  <c r="F223" i="16" s="1"/>
  <c r="E223" i="16" s="1"/>
  <c r="S1275" i="6"/>
  <c r="R272" i="6"/>
  <c r="Q272" i="6"/>
  <c r="T272" i="6"/>
  <c r="U272" i="6"/>
  <c r="S272" i="6"/>
  <c r="T335" i="6"/>
  <c r="F400" i="17" s="1"/>
  <c r="E400" i="17" s="1"/>
  <c r="S335" i="6"/>
  <c r="R335" i="6"/>
  <c r="D400" i="17" s="1"/>
  <c r="U335" i="6"/>
  <c r="Q335" i="6"/>
  <c r="C400" i="17" s="1"/>
  <c r="U274" i="6"/>
  <c r="R274" i="6"/>
  <c r="D438" i="17" s="1"/>
  <c r="Q274" i="6"/>
  <c r="C438" i="17" s="1"/>
  <c r="T274" i="6"/>
  <c r="F438" i="17" s="1"/>
  <c r="E438" i="17" s="1"/>
  <c r="S274" i="6"/>
  <c r="R1220" i="6"/>
  <c r="S1220" i="6"/>
  <c r="Q1220" i="6"/>
  <c r="T1220" i="6"/>
  <c r="U1220" i="6"/>
  <c r="U112" i="6"/>
  <c r="T112" i="6"/>
  <c r="F552" i="17" s="1"/>
  <c r="E552" i="17" s="1"/>
  <c r="S112" i="6"/>
  <c r="R112" i="6"/>
  <c r="D6" i="17" s="1"/>
  <c r="Q112" i="6"/>
  <c r="C552" i="17" s="1"/>
  <c r="T427" i="6"/>
  <c r="F128" i="15" s="1"/>
  <c r="E128" i="15" s="1"/>
  <c r="S427" i="6"/>
  <c r="R427" i="6"/>
  <c r="D128" i="15" s="1"/>
  <c r="U427" i="6"/>
  <c r="Q427" i="6"/>
  <c r="C128" i="15" s="1"/>
  <c r="Q834" i="6"/>
  <c r="C58" i="17" s="1"/>
  <c r="U834" i="6"/>
  <c r="S834" i="6"/>
  <c r="T834" i="6"/>
  <c r="F58" i="17" s="1"/>
  <c r="E58" i="17" s="1"/>
  <c r="R834" i="6"/>
  <c r="D58" i="17" s="1"/>
  <c r="U158" i="6"/>
  <c r="S158" i="6"/>
  <c r="T158" i="6"/>
  <c r="R158" i="6"/>
  <c r="D163" i="16" s="1"/>
  <c r="Q158" i="6"/>
  <c r="C163" i="16" s="1"/>
  <c r="S1327" i="6"/>
  <c r="T1327" i="6"/>
  <c r="Q1327" i="6"/>
  <c r="R1327" i="6"/>
  <c r="U1327" i="6"/>
  <c r="R1003" i="6"/>
  <c r="Q1003" i="6"/>
  <c r="U1003" i="6"/>
  <c r="T1003" i="6"/>
  <c r="S1003" i="6"/>
  <c r="T880" i="6"/>
  <c r="F371" i="15" s="1"/>
  <c r="E371" i="15" s="1"/>
  <c r="R880" i="6"/>
  <c r="D371" i="15" s="1"/>
  <c r="S880" i="6"/>
  <c r="U880" i="6"/>
  <c r="Q1599" i="6"/>
  <c r="C268" i="14" s="1"/>
  <c r="T1599" i="6"/>
  <c r="F268" i="14" s="1"/>
  <c r="E268" i="14" s="1"/>
  <c r="S1599" i="6"/>
  <c r="R1599" i="6"/>
  <c r="D268" i="14" s="1"/>
  <c r="U1599" i="6"/>
  <c r="R1527" i="6"/>
  <c r="T1527" i="6"/>
  <c r="S1527" i="6"/>
  <c r="U1527" i="6"/>
  <c r="S931" i="6"/>
  <c r="T931" i="6"/>
  <c r="R931" i="6"/>
  <c r="D372" i="15" s="1"/>
  <c r="U931" i="6"/>
  <c r="Q1215" i="6"/>
  <c r="U1215" i="6"/>
  <c r="T1215" i="6"/>
  <c r="R1215" i="6"/>
  <c r="S1215" i="6"/>
  <c r="T1172" i="6"/>
  <c r="F299" i="17" s="1"/>
  <c r="E299" i="17" s="1"/>
  <c r="S1172" i="6"/>
  <c r="R1172" i="6"/>
  <c r="D299" i="17" s="1"/>
  <c r="U1172" i="6"/>
  <c r="T997" i="6"/>
  <c r="F140" i="16" s="1"/>
  <c r="E140" i="16" s="1"/>
  <c r="U997" i="6"/>
  <c r="S997" i="6"/>
  <c r="R997" i="6"/>
  <c r="D140" i="16" s="1"/>
  <c r="U748" i="6"/>
  <c r="S748" i="6"/>
  <c r="R748" i="6"/>
  <c r="T748" i="6"/>
  <c r="U178" i="6"/>
  <c r="T178" i="6"/>
  <c r="R178" i="6"/>
  <c r="S178" i="6"/>
  <c r="Q178" i="6"/>
  <c r="U1016" i="6"/>
  <c r="S1016" i="6"/>
  <c r="R1016" i="6"/>
  <c r="T1016" i="6"/>
  <c r="Q1016" i="6"/>
  <c r="Q1656" i="6"/>
  <c r="C581" i="14" s="1"/>
  <c r="T1073" i="6"/>
  <c r="S1073" i="6"/>
  <c r="R1073" i="6"/>
  <c r="D532" i="11" s="1"/>
  <c r="Q1073" i="6"/>
  <c r="C532" i="11" s="1"/>
  <c r="U1073" i="6"/>
  <c r="Q394" i="6"/>
  <c r="C168" i="11" s="1"/>
  <c r="U254" i="6"/>
  <c r="S254" i="6"/>
  <c r="T254" i="6"/>
  <c r="F282" i="14" s="1"/>
  <c r="E282" i="14" s="1"/>
  <c r="R254" i="6"/>
  <c r="Q254" i="6"/>
  <c r="C282" i="14" s="1"/>
  <c r="S1241" i="6"/>
  <c r="T1241" i="6"/>
  <c r="R1241" i="6"/>
  <c r="U1241" i="6"/>
  <c r="T1012" i="6"/>
  <c r="S1012" i="6"/>
  <c r="R1012" i="6"/>
  <c r="U1012" i="6"/>
  <c r="U1254" i="6"/>
  <c r="S1254" i="6"/>
  <c r="T1254" i="6"/>
  <c r="R1254" i="6"/>
  <c r="T864" i="6"/>
  <c r="S864" i="6"/>
  <c r="Q864" i="6"/>
  <c r="U864" i="6"/>
  <c r="R864" i="6"/>
  <c r="Q139" i="6"/>
  <c r="U1444" i="6"/>
  <c r="R1444" i="6"/>
  <c r="D109" i="16" s="1"/>
  <c r="Q1444" i="6"/>
  <c r="C109" i="16" s="1"/>
  <c r="T1444" i="6"/>
  <c r="F109" i="16" s="1"/>
  <c r="E109" i="16" s="1"/>
  <c r="S1444" i="6"/>
  <c r="R150" i="6"/>
  <c r="U150" i="6"/>
  <c r="S150" i="6"/>
  <c r="T150" i="6"/>
  <c r="Q150" i="6"/>
  <c r="T687" i="6"/>
  <c r="R687" i="6"/>
  <c r="Q687" i="6"/>
  <c r="U687" i="6"/>
  <c r="S687" i="6"/>
  <c r="U482" i="6"/>
  <c r="Q482" i="6"/>
  <c r="C285" i="15" s="1"/>
  <c r="R482" i="6"/>
  <c r="D285" i="15" s="1"/>
  <c r="S482" i="6"/>
  <c r="T482" i="6"/>
  <c r="F285" i="15" s="1"/>
  <c r="E285" i="15" s="1"/>
  <c r="Q420" i="6"/>
  <c r="C246" i="14" s="1"/>
  <c r="U420" i="6"/>
  <c r="S420" i="6"/>
  <c r="R420" i="6"/>
  <c r="D246" i="14" s="1"/>
  <c r="T420" i="6"/>
  <c r="F246" i="14" s="1"/>
  <c r="E246" i="14" s="1"/>
  <c r="Q386" i="6"/>
  <c r="C362" i="17" s="1"/>
  <c r="S386" i="6"/>
  <c r="R386" i="6"/>
  <c r="D362" i="17" s="1"/>
  <c r="T386" i="6"/>
  <c r="F362" i="17" s="1"/>
  <c r="E362" i="17" s="1"/>
  <c r="Q208" i="6"/>
  <c r="C475" i="15" s="1"/>
  <c r="U208" i="6"/>
  <c r="T208" i="6"/>
  <c r="F475" i="15" s="1"/>
  <c r="E475" i="15" s="1"/>
  <c r="S208" i="6"/>
  <c r="R208" i="6"/>
  <c r="D475" i="15" s="1"/>
  <c r="T501" i="6"/>
  <c r="F169" i="17" s="1"/>
  <c r="E169" i="17" s="1"/>
  <c r="U501" i="6"/>
  <c r="S501" i="6"/>
  <c r="R501" i="6"/>
  <c r="D169" i="17" s="1"/>
  <c r="Q501" i="6"/>
  <c r="C169" i="17" s="1"/>
  <c r="R409" i="6"/>
  <c r="T409" i="6"/>
  <c r="U409" i="6"/>
  <c r="S409" i="6"/>
  <c r="T1196" i="6"/>
  <c r="S1196" i="6"/>
  <c r="R1196" i="6"/>
  <c r="U1196" i="6"/>
  <c r="U513" i="6"/>
  <c r="T513" i="6"/>
  <c r="S513" i="6"/>
  <c r="R513" i="6"/>
  <c r="Q513" i="6"/>
  <c r="U1592" i="6"/>
  <c r="T1592" i="6"/>
  <c r="S1592" i="6"/>
  <c r="R1592" i="6"/>
  <c r="Q1592" i="6"/>
  <c r="R814" i="6"/>
  <c r="D487" i="14" s="1"/>
  <c r="Q814" i="6"/>
  <c r="C487" i="14" s="1"/>
  <c r="U814" i="6"/>
  <c r="T814" i="6"/>
  <c r="S814" i="6"/>
  <c r="S592" i="6"/>
  <c r="T592" i="6"/>
  <c r="F561" i="14" s="1"/>
  <c r="E561" i="14" s="1"/>
  <c r="R592" i="6"/>
  <c r="D561" i="14" s="1"/>
  <c r="U592" i="6"/>
  <c r="Q592" i="6"/>
  <c r="S264" i="6"/>
  <c r="T264" i="6"/>
  <c r="F476" i="15" s="1"/>
  <c r="E476" i="15" s="1"/>
  <c r="R264" i="6"/>
  <c r="D476" i="15" s="1"/>
  <c r="U264" i="6"/>
  <c r="R1114" i="6"/>
  <c r="D454" i="17" s="1"/>
  <c r="Q1114" i="6"/>
  <c r="C454" i="17" s="1"/>
  <c r="T1114" i="6"/>
  <c r="F454" i="17" s="1"/>
  <c r="E454" i="17" s="1"/>
  <c r="S1114" i="6"/>
  <c r="U1114" i="6"/>
  <c r="Q2" i="6"/>
  <c r="C5" i="11" s="1"/>
  <c r="S33" i="6"/>
  <c r="T33" i="6"/>
  <c r="R33" i="6"/>
  <c r="U33" i="6"/>
  <c r="S870" i="6"/>
  <c r="R870" i="6"/>
  <c r="D450" i="14" s="1"/>
  <c r="Q870" i="6"/>
  <c r="C450" i="14" s="1"/>
  <c r="T870" i="6"/>
  <c r="F177" i="14" s="1"/>
  <c r="E177" i="14" s="1"/>
  <c r="U870" i="6"/>
  <c r="U446" i="6"/>
  <c r="T446" i="6"/>
  <c r="F324" i="17" s="1"/>
  <c r="E324" i="17" s="1"/>
  <c r="S446" i="6"/>
  <c r="R446" i="6"/>
  <c r="D324" i="17" s="1"/>
  <c r="Q446" i="6"/>
  <c r="C324" i="17" s="1"/>
  <c r="T256" i="6"/>
  <c r="S256" i="6"/>
  <c r="R256" i="6"/>
  <c r="U256" i="6"/>
  <c r="Q256" i="6"/>
  <c r="U1174" i="6"/>
  <c r="R1174" i="6"/>
  <c r="S1174" i="6"/>
  <c r="T1174" i="6"/>
  <c r="Q1174" i="6"/>
  <c r="R735" i="6"/>
  <c r="T735" i="6"/>
  <c r="S735" i="6"/>
  <c r="U735" i="6"/>
  <c r="R1657" i="6"/>
  <c r="S1657" i="6"/>
  <c r="T1657" i="6"/>
  <c r="U1657" i="6"/>
  <c r="Q1068" i="6"/>
  <c r="T77" i="6"/>
  <c r="R77" i="6"/>
  <c r="S77" i="6"/>
  <c r="U77" i="6"/>
  <c r="T187" i="6"/>
  <c r="R187" i="6"/>
  <c r="S187" i="6"/>
  <c r="Q187" i="6"/>
  <c r="U187" i="6"/>
  <c r="U778" i="6"/>
  <c r="T778" i="6"/>
  <c r="R778" i="6"/>
  <c r="D57" i="17" s="1"/>
  <c r="S778" i="6"/>
  <c r="Q778" i="6"/>
  <c r="C57" i="17" s="1"/>
  <c r="Q1060" i="6"/>
  <c r="S1060" i="6"/>
  <c r="R1060" i="6"/>
  <c r="T1060" i="6"/>
  <c r="U1060" i="6"/>
  <c r="Q484" i="6"/>
  <c r="C90" i="15" s="1"/>
  <c r="Q667" i="6"/>
  <c r="C55" i="17" s="1"/>
  <c r="S1002" i="6"/>
  <c r="T1002" i="6"/>
  <c r="F530" i="17" s="1"/>
  <c r="E530" i="17" s="1"/>
  <c r="R1002" i="6"/>
  <c r="D530" i="17" s="1"/>
  <c r="U1002" i="6"/>
  <c r="U665" i="6"/>
  <c r="Q1452" i="6"/>
  <c r="C109" i="17" s="1"/>
  <c r="R1469" i="6"/>
  <c r="T1469" i="6"/>
  <c r="S1469" i="6"/>
  <c r="U1469" i="6"/>
  <c r="Q1431" i="6"/>
  <c r="R1431" i="6"/>
  <c r="T1431" i="6"/>
  <c r="S1431" i="6"/>
  <c r="U1431" i="6"/>
  <c r="Q717" i="6"/>
  <c r="C290" i="16" s="1"/>
  <c r="U717" i="6"/>
  <c r="T717" i="6"/>
  <c r="F290" i="16" s="1"/>
  <c r="E290" i="16" s="1"/>
  <c r="S717" i="6"/>
  <c r="R717" i="6"/>
  <c r="D290" i="16" s="1"/>
  <c r="U989" i="6"/>
  <c r="T989" i="6"/>
  <c r="S989" i="6"/>
  <c r="R989" i="6"/>
  <c r="Q989" i="6"/>
  <c r="R209" i="6"/>
  <c r="D514" i="15" s="1"/>
  <c r="S209" i="6"/>
  <c r="T209" i="6"/>
  <c r="U209" i="6"/>
  <c r="Q209" i="6"/>
  <c r="C514" i="15" s="1"/>
  <c r="U1262" i="6"/>
  <c r="S1262" i="6"/>
  <c r="T1262" i="6"/>
  <c r="R1262" i="6"/>
  <c r="Q1262" i="6"/>
  <c r="R733" i="6"/>
  <c r="T733" i="6"/>
  <c r="S733" i="6"/>
  <c r="U733" i="6"/>
  <c r="Q66" i="6"/>
  <c r="T1135" i="6"/>
  <c r="F416" i="12" s="1"/>
  <c r="E416" i="12" s="1"/>
  <c r="R1135" i="6"/>
  <c r="D416" i="12" s="1"/>
  <c r="S1135" i="6"/>
  <c r="U1135" i="6"/>
  <c r="S638" i="6"/>
  <c r="R638" i="6"/>
  <c r="Q638" i="6"/>
  <c r="U638" i="6"/>
  <c r="T638" i="6"/>
  <c r="U447" i="6"/>
  <c r="T447" i="6"/>
  <c r="R447" i="6"/>
  <c r="S447" i="6"/>
  <c r="Q447" i="6"/>
  <c r="Q791" i="6"/>
  <c r="U1364" i="6"/>
  <c r="S1364" i="6"/>
  <c r="T1364" i="6"/>
  <c r="R1364" i="6"/>
  <c r="Q626" i="6"/>
  <c r="U800" i="6"/>
  <c r="T800" i="6"/>
  <c r="S800" i="6"/>
  <c r="R800" i="6"/>
  <c r="Q800" i="6"/>
  <c r="R75" i="6"/>
  <c r="S75" i="6"/>
  <c r="T75" i="6"/>
  <c r="U75" i="6"/>
  <c r="Q1543" i="6"/>
  <c r="U113" i="6"/>
  <c r="T113" i="6"/>
  <c r="F279" i="17" s="1"/>
  <c r="E279" i="17" s="1"/>
  <c r="G279" i="17" s="1"/>
  <c r="Q113" i="6"/>
  <c r="R113" i="6"/>
  <c r="S113" i="6"/>
  <c r="Q988" i="6"/>
  <c r="C451" i="15" s="1"/>
  <c r="S988" i="6"/>
  <c r="T988" i="6"/>
  <c r="R988" i="6"/>
  <c r="D451" i="15" s="1"/>
  <c r="U988" i="6"/>
  <c r="T499" i="6"/>
  <c r="S499" i="6"/>
  <c r="R499" i="6"/>
  <c r="D52" i="17" s="1"/>
  <c r="Q499" i="6"/>
  <c r="C52" i="17" s="1"/>
  <c r="T1344" i="6"/>
  <c r="S1344" i="6"/>
  <c r="R1344" i="6"/>
  <c r="U1344" i="6"/>
  <c r="R1625" i="6"/>
  <c r="S1625" i="6"/>
  <c r="T1625" i="6"/>
  <c r="U1625" i="6"/>
  <c r="Q444" i="6"/>
  <c r="U444" i="6"/>
  <c r="S444" i="6"/>
  <c r="R444" i="6"/>
  <c r="D90" i="17" s="1"/>
  <c r="T444" i="6"/>
  <c r="F90" i="17" s="1"/>
  <c r="E90" i="17" s="1"/>
  <c r="Q51" i="6"/>
  <c r="R51" i="6"/>
  <c r="T51" i="6"/>
  <c r="S51" i="6"/>
  <c r="U51" i="6"/>
  <c r="U1557" i="6"/>
  <c r="T1557" i="6"/>
  <c r="F306" i="16" s="1"/>
  <c r="E306" i="16" s="1"/>
  <c r="S1557" i="6"/>
  <c r="R1557" i="6"/>
  <c r="D306" i="16" s="1"/>
  <c r="Q1557" i="6"/>
  <c r="C306" i="16" s="1"/>
  <c r="S812" i="6"/>
  <c r="T812" i="6"/>
  <c r="F409" i="14" s="1"/>
  <c r="E409" i="14" s="1"/>
  <c r="R812" i="6"/>
  <c r="U812" i="6"/>
  <c r="R1550" i="6"/>
  <c r="D500" i="15" s="1"/>
  <c r="U1550" i="6"/>
  <c r="T1550" i="6"/>
  <c r="F500" i="15" s="1"/>
  <c r="E500" i="15" s="1"/>
  <c r="S1550" i="6"/>
  <c r="Q1550" i="6"/>
  <c r="C500" i="15" s="1"/>
  <c r="U206" i="6"/>
  <c r="T206" i="6"/>
  <c r="F397" i="15" s="1"/>
  <c r="E397" i="15" s="1"/>
  <c r="S206" i="6"/>
  <c r="R206" i="6"/>
  <c r="Q206" i="6"/>
  <c r="C397" i="15" s="1"/>
  <c r="U139" i="6"/>
  <c r="R1020" i="6"/>
  <c r="T1020" i="6"/>
  <c r="S1020" i="6"/>
  <c r="U1020" i="6"/>
  <c r="Q495" i="6"/>
  <c r="T226" i="6"/>
  <c r="R226" i="6"/>
  <c r="S226" i="6"/>
  <c r="U226" i="6"/>
  <c r="R342" i="6"/>
  <c r="S342" i="6"/>
  <c r="U342" i="6"/>
  <c r="T342" i="6"/>
  <c r="R583" i="6"/>
  <c r="S583" i="6"/>
  <c r="Q583" i="6"/>
  <c r="U583" i="6"/>
  <c r="T583" i="6"/>
  <c r="T1089" i="6"/>
  <c r="S1089" i="6"/>
  <c r="Q1089" i="6"/>
  <c r="R1089" i="6"/>
  <c r="U1089" i="6"/>
  <c r="Q1595" i="6"/>
  <c r="C34" i="14" s="1"/>
  <c r="T903" i="6"/>
  <c r="S903" i="6"/>
  <c r="R903" i="6"/>
  <c r="U903" i="6"/>
  <c r="U1505" i="6"/>
  <c r="T1505" i="6"/>
  <c r="F383" i="16" s="1"/>
  <c r="E383" i="16" s="1"/>
  <c r="Q1505" i="6"/>
  <c r="C383" i="16" s="1"/>
  <c r="S1505" i="6"/>
  <c r="R1505" i="6"/>
  <c r="D383" i="16" s="1"/>
  <c r="S1175" i="6"/>
  <c r="Q1175" i="6"/>
  <c r="C416" i="17" s="1"/>
  <c r="T1175" i="6"/>
  <c r="F416" i="17" s="1"/>
  <c r="E416" i="17" s="1"/>
  <c r="R1175" i="6"/>
  <c r="D416" i="17" s="1"/>
  <c r="U1175" i="6"/>
  <c r="T2" i="6"/>
  <c r="R2" i="6"/>
  <c r="D5" i="11" s="1"/>
  <c r="S2" i="6"/>
  <c r="U2" i="6"/>
  <c r="T832" i="6"/>
  <c r="S832" i="6"/>
  <c r="R832" i="6"/>
  <c r="U832" i="6"/>
  <c r="Q832" i="6"/>
  <c r="R1277" i="6"/>
  <c r="D301" i="16" s="1"/>
  <c r="Q1277" i="6"/>
  <c r="T1277" i="6"/>
  <c r="S1277" i="6"/>
  <c r="U1277" i="6"/>
  <c r="S412" i="6"/>
  <c r="T412" i="6"/>
  <c r="R412" i="6"/>
  <c r="U412" i="6"/>
  <c r="T483" i="6"/>
  <c r="F246" i="15" s="1"/>
  <c r="E246" i="15" s="1"/>
  <c r="Q483" i="6"/>
  <c r="C246" i="15" s="1"/>
  <c r="S483" i="6"/>
  <c r="R483" i="6"/>
  <c r="D246" i="15" s="1"/>
  <c r="U483" i="6"/>
  <c r="U768" i="6"/>
  <c r="T768" i="6"/>
  <c r="S768" i="6"/>
  <c r="R768" i="6"/>
  <c r="Q768" i="6"/>
  <c r="U995" i="6"/>
  <c r="R995" i="6"/>
  <c r="D491" i="16" s="1"/>
  <c r="Q995" i="6"/>
  <c r="C491" i="16" s="1"/>
  <c r="S995" i="6"/>
  <c r="T995" i="6"/>
  <c r="U505" i="6"/>
  <c r="T505" i="6"/>
  <c r="F442" i="17" s="1"/>
  <c r="E442" i="17" s="1"/>
  <c r="G442" i="17" s="1"/>
  <c r="R505" i="6"/>
  <c r="D442" i="17" s="1"/>
  <c r="Q505" i="6"/>
  <c r="C442" i="17" s="1"/>
  <c r="S505" i="6"/>
  <c r="T484" i="6"/>
  <c r="F207" i="15" s="1"/>
  <c r="E207" i="15" s="1"/>
  <c r="S484" i="6"/>
  <c r="R484" i="6"/>
  <c r="D90" i="15" s="1"/>
  <c r="U484" i="6"/>
  <c r="S667" i="6"/>
  <c r="R667" i="6"/>
  <c r="D55" i="17" s="1"/>
  <c r="T667" i="6"/>
  <c r="F55" i="17" s="1"/>
  <c r="E55" i="17" s="1"/>
  <c r="U667" i="6"/>
  <c r="Q611" i="6"/>
  <c r="T611" i="6"/>
  <c r="U611" i="6"/>
  <c r="S611" i="6"/>
  <c r="R611" i="6"/>
  <c r="U1224" i="6"/>
  <c r="T1224" i="6"/>
  <c r="F572" i="16" s="1"/>
  <c r="E572" i="16" s="1"/>
  <c r="S1224" i="6"/>
  <c r="Q1224" i="6"/>
  <c r="C572" i="16" s="1"/>
  <c r="R1224" i="6"/>
  <c r="D572" i="16" s="1"/>
  <c r="U1397" i="6"/>
  <c r="S1397" i="6"/>
  <c r="Q1397" i="6"/>
  <c r="C30" i="17" s="1"/>
  <c r="R1397" i="6"/>
  <c r="D264" i="17" s="1"/>
  <c r="T1397" i="6"/>
  <c r="F30" i="17" s="1"/>
  <c r="E30" i="17" s="1"/>
  <c r="R309" i="6"/>
  <c r="D322" i="14" s="1"/>
  <c r="S309" i="6"/>
  <c r="T309" i="6"/>
  <c r="F322" i="14" s="1"/>
  <c r="E322" i="14" s="1"/>
  <c r="U309" i="6"/>
  <c r="Q665" i="6"/>
  <c r="C367" i="16" s="1"/>
  <c r="S665" i="6"/>
  <c r="T665" i="6"/>
  <c r="F406" i="16" s="1"/>
  <c r="E406" i="16" s="1"/>
  <c r="R665" i="6"/>
  <c r="D406" i="16" s="1"/>
  <c r="R1085" i="6"/>
  <c r="S1085" i="6"/>
  <c r="T1085" i="6"/>
  <c r="U1085" i="6"/>
  <c r="Q705" i="6"/>
  <c r="C368" i="14" s="1"/>
  <c r="S705" i="6"/>
  <c r="T705" i="6"/>
  <c r="R705" i="6"/>
  <c r="U705" i="6"/>
  <c r="S1452" i="6"/>
  <c r="R1452" i="6"/>
  <c r="D109" i="17" s="1"/>
  <c r="T1452" i="6"/>
  <c r="F109" i="17" s="1"/>
  <c r="E109" i="17" s="1"/>
  <c r="U1452" i="6"/>
  <c r="U163" i="6"/>
  <c r="T163" i="6"/>
  <c r="R163" i="6"/>
  <c r="S163" i="6"/>
  <c r="Q163" i="6"/>
  <c r="Q375" i="6"/>
  <c r="T375" i="6"/>
  <c r="R375" i="6"/>
  <c r="S375" i="6"/>
  <c r="U375" i="6"/>
  <c r="S278" i="6"/>
  <c r="U278" i="6"/>
  <c r="R278" i="6"/>
  <c r="T278" i="6"/>
  <c r="Q278" i="6"/>
  <c r="T551" i="6"/>
  <c r="Q551" i="6"/>
  <c r="R551" i="6"/>
  <c r="U551" i="6"/>
  <c r="S551" i="6"/>
  <c r="Q1457" i="6"/>
  <c r="C421" i="17" s="1"/>
  <c r="R1457" i="6"/>
  <c r="D421" i="17" s="1"/>
  <c r="S1457" i="6"/>
  <c r="U1457" i="6"/>
  <c r="T1457" i="6"/>
  <c r="F421" i="17" s="1"/>
  <c r="E421" i="17" s="1"/>
  <c r="G421" i="17" s="1"/>
  <c r="Q1272" i="6"/>
  <c r="R1272" i="6"/>
  <c r="U1272" i="6"/>
  <c r="S1272" i="6"/>
  <c r="T1272" i="6"/>
  <c r="U1565" i="6"/>
  <c r="T1565" i="6"/>
  <c r="S1565" i="6"/>
  <c r="R1565" i="6"/>
  <c r="Q1565" i="6"/>
  <c r="Q894" i="6"/>
  <c r="T894" i="6"/>
  <c r="U894" i="6"/>
  <c r="S894" i="6"/>
  <c r="R894" i="6"/>
  <c r="U584" i="6"/>
  <c r="T584" i="6"/>
  <c r="S584" i="6"/>
  <c r="Q584" i="6"/>
  <c r="R584" i="6"/>
  <c r="Q451" i="6"/>
  <c r="U451" i="6"/>
  <c r="T451" i="6"/>
  <c r="S451" i="6"/>
  <c r="R451" i="6"/>
  <c r="Q108" i="6"/>
  <c r="U108" i="6"/>
  <c r="S108" i="6"/>
  <c r="T108" i="6"/>
  <c r="R108" i="6"/>
  <c r="Q711" i="6"/>
  <c r="C523" i="15" s="1"/>
  <c r="U711" i="6"/>
  <c r="S711" i="6"/>
  <c r="T711" i="6"/>
  <c r="F523" i="15" s="1"/>
  <c r="E523" i="15" s="1"/>
  <c r="R711" i="6"/>
  <c r="D523" i="15" s="1"/>
  <c r="Q1503" i="6"/>
  <c r="U1503" i="6"/>
  <c r="R1503" i="6"/>
  <c r="T1503" i="6"/>
  <c r="S1503" i="6"/>
  <c r="R804" i="6"/>
  <c r="S804" i="6"/>
  <c r="Q804" i="6"/>
  <c r="T804" i="6"/>
  <c r="U804" i="6"/>
  <c r="Q625" i="6"/>
  <c r="U586" i="6"/>
  <c r="R570" i="6"/>
  <c r="D210" i="12" s="1"/>
  <c r="T570" i="6"/>
  <c r="S570" i="6"/>
  <c r="U570" i="6"/>
  <c r="U14" i="6"/>
  <c r="T14" i="6"/>
  <c r="R14" i="6"/>
  <c r="S14" i="6"/>
  <c r="Q14" i="6"/>
  <c r="R343" i="6"/>
  <c r="T343" i="6"/>
  <c r="S343" i="6"/>
  <c r="U343" i="6"/>
  <c r="Q455" i="6"/>
  <c r="S230" i="6"/>
  <c r="T230" i="6"/>
  <c r="U230" i="6"/>
  <c r="R230" i="6"/>
  <c r="Q230" i="6"/>
  <c r="Q1066" i="6"/>
  <c r="Q84" i="6"/>
  <c r="C396" i="14" s="1"/>
  <c r="U757" i="6"/>
  <c r="T757" i="6"/>
  <c r="F525" i="14" s="1"/>
  <c r="E525" i="14" s="1"/>
  <c r="S757" i="6"/>
  <c r="Q757" i="6"/>
  <c r="C525" i="14" s="1"/>
  <c r="R757" i="6"/>
  <c r="D525" i="14" s="1"/>
  <c r="R582" i="6"/>
  <c r="T582" i="6"/>
  <c r="U582" i="6"/>
  <c r="S582" i="6"/>
  <c r="S511" i="6"/>
  <c r="R511" i="6"/>
  <c r="T511" i="6"/>
  <c r="U511" i="6"/>
  <c r="Q1298" i="6"/>
  <c r="S188" i="6"/>
  <c r="R188" i="6"/>
  <c r="T188" i="6"/>
  <c r="U188" i="6"/>
  <c r="Q134" i="6"/>
  <c r="U134" i="6"/>
  <c r="T134" i="6"/>
  <c r="S134" i="6"/>
  <c r="R134" i="6"/>
  <c r="Q1573" i="6"/>
  <c r="R180" i="6"/>
  <c r="T180" i="6"/>
  <c r="S180" i="6"/>
  <c r="U180" i="6"/>
  <c r="S119" i="6"/>
  <c r="R119" i="6"/>
  <c r="T119" i="6"/>
  <c r="U119" i="6"/>
  <c r="Q1237" i="6"/>
  <c r="S338" i="6"/>
  <c r="T338" i="6"/>
  <c r="R338" i="6"/>
  <c r="U338" i="6"/>
  <c r="T19" i="6"/>
  <c r="S19" i="6"/>
  <c r="Q19" i="6"/>
  <c r="R19" i="6"/>
  <c r="U19" i="6"/>
  <c r="T855" i="6"/>
  <c r="S855" i="6"/>
  <c r="Q855" i="6"/>
  <c r="R855" i="6"/>
  <c r="U855" i="6"/>
  <c r="U385" i="6"/>
  <c r="T385" i="6"/>
  <c r="S385" i="6"/>
  <c r="R385" i="6"/>
  <c r="Q385" i="6"/>
  <c r="S464" i="6"/>
  <c r="T464" i="6"/>
  <c r="R464" i="6"/>
  <c r="U464" i="6"/>
  <c r="T1183" i="6"/>
  <c r="S1183" i="6"/>
  <c r="R1183" i="6"/>
  <c r="U1183" i="6"/>
  <c r="T1515" i="6"/>
  <c r="R1515" i="6"/>
  <c r="Q1515" i="6"/>
  <c r="U1515" i="6"/>
  <c r="S1515" i="6"/>
  <c r="U1526" i="6"/>
  <c r="T1526" i="6"/>
  <c r="S1526" i="6"/>
  <c r="R1526" i="6"/>
  <c r="Q1526" i="6"/>
  <c r="R195" i="6"/>
  <c r="U195" i="6"/>
  <c r="Q195" i="6"/>
  <c r="T195" i="6"/>
  <c r="S195" i="6"/>
  <c r="Q324" i="6"/>
  <c r="C283" i="16" s="1"/>
  <c r="T324" i="6"/>
  <c r="R324" i="6"/>
  <c r="D283" i="16" s="1"/>
  <c r="S324" i="6"/>
  <c r="U324" i="6"/>
  <c r="T957" i="6"/>
  <c r="R957" i="6"/>
  <c r="S957" i="6"/>
  <c r="U957" i="6"/>
  <c r="T348" i="6"/>
  <c r="U348" i="6"/>
  <c r="R348" i="6"/>
  <c r="S348" i="6"/>
  <c r="Q125" i="6"/>
  <c r="R125" i="6"/>
  <c r="U125" i="6"/>
  <c r="S125" i="6"/>
  <c r="T125" i="6"/>
  <c r="Q421" i="6"/>
  <c r="C285" i="14" s="1"/>
  <c r="T530" i="6"/>
  <c r="F131" i="14" s="1"/>
  <c r="E131" i="14" s="1"/>
  <c r="S530" i="6"/>
  <c r="R530" i="6"/>
  <c r="D131" i="14" s="1"/>
  <c r="U530" i="6"/>
  <c r="Q1377" i="6"/>
  <c r="C420" i="14" s="1"/>
  <c r="S590" i="6"/>
  <c r="T590" i="6"/>
  <c r="Q590" i="6"/>
  <c r="R590" i="6"/>
  <c r="U590" i="6"/>
  <c r="R670" i="6"/>
  <c r="D523" i="17" s="1"/>
  <c r="Q670" i="6"/>
  <c r="C523" i="17" s="1"/>
  <c r="S670" i="6"/>
  <c r="T670" i="6"/>
  <c r="F250" i="17" s="1"/>
  <c r="E250" i="17" s="1"/>
  <c r="U670" i="6"/>
  <c r="Q650" i="6"/>
  <c r="C600" i="15" s="1"/>
  <c r="T1440" i="6"/>
  <c r="F264" i="15" s="1"/>
  <c r="E264" i="15" s="1"/>
  <c r="S1440" i="6"/>
  <c r="U1440" i="6"/>
  <c r="R1440" i="6"/>
  <c r="D576" i="15" s="1"/>
  <c r="S730" i="6"/>
  <c r="R730" i="6"/>
  <c r="D57" i="11" s="1"/>
  <c r="T730" i="6"/>
  <c r="U730" i="6"/>
  <c r="T170" i="6"/>
  <c r="R170" i="6"/>
  <c r="D242" i="11" s="1"/>
  <c r="S170" i="6"/>
  <c r="U170" i="6"/>
  <c r="U535" i="6"/>
  <c r="S535" i="6"/>
  <c r="T535" i="6"/>
  <c r="R535" i="6"/>
  <c r="Q535" i="6"/>
  <c r="Q1530" i="6"/>
  <c r="T1519" i="6"/>
  <c r="S1519" i="6"/>
  <c r="R1519" i="6"/>
  <c r="U1519" i="6"/>
  <c r="T1049" i="6"/>
  <c r="F530" i="15" s="1"/>
  <c r="E530" i="15" s="1"/>
  <c r="S1049" i="6"/>
  <c r="U1049" i="6"/>
  <c r="R1049" i="6"/>
  <c r="D530" i="15" s="1"/>
  <c r="U321" i="6"/>
  <c r="Q321" i="6"/>
  <c r="T321" i="6"/>
  <c r="S321" i="6"/>
  <c r="R321" i="6"/>
  <c r="Q299" i="6"/>
  <c r="R1061" i="6"/>
  <c r="D375" i="17" s="1"/>
  <c r="Q1061" i="6"/>
  <c r="C375" i="17" s="1"/>
  <c r="T1061" i="6"/>
  <c r="F375" i="17" s="1"/>
  <c r="E375" i="17" s="1"/>
  <c r="S1061" i="6"/>
  <c r="U1061" i="6"/>
  <c r="Q436" i="6"/>
  <c r="T436" i="6"/>
  <c r="R436" i="6"/>
  <c r="S436" i="6"/>
  <c r="R838" i="6"/>
  <c r="S838" i="6"/>
  <c r="U838" i="6"/>
  <c r="T838" i="6"/>
  <c r="Q838" i="6"/>
  <c r="U1159" i="6"/>
  <c r="S1159" i="6"/>
  <c r="Q1159" i="6"/>
  <c r="C415" i="15" s="1"/>
  <c r="T1159" i="6"/>
  <c r="R1159" i="6"/>
  <c r="D415" i="15" s="1"/>
  <c r="S517" i="6"/>
  <c r="T517" i="6"/>
  <c r="R517" i="6"/>
  <c r="D248" i="12" s="1"/>
  <c r="U517" i="6"/>
  <c r="R1259" i="6"/>
  <c r="S1259" i="6"/>
  <c r="T1259" i="6"/>
  <c r="U1259" i="6"/>
  <c r="Q1259" i="6"/>
  <c r="S1639" i="6"/>
  <c r="T1639" i="6"/>
  <c r="R1639" i="6"/>
  <c r="U1639" i="6"/>
  <c r="S417" i="6"/>
  <c r="U417" i="6"/>
  <c r="T417" i="6"/>
  <c r="R417" i="6"/>
  <c r="Q417" i="6"/>
  <c r="R863" i="6"/>
  <c r="S863" i="6"/>
  <c r="T863" i="6"/>
  <c r="U863" i="6"/>
  <c r="R1296" i="6"/>
  <c r="S1296" i="6"/>
  <c r="Q1296" i="6"/>
  <c r="U1296" i="6"/>
  <c r="T1296" i="6"/>
  <c r="S699" i="6"/>
  <c r="R699" i="6"/>
  <c r="D56" i="14" s="1"/>
  <c r="T699" i="6"/>
  <c r="F95" i="14" s="1"/>
  <c r="E95" i="14" s="1"/>
  <c r="U699" i="6"/>
  <c r="T567" i="6"/>
  <c r="R567" i="6"/>
  <c r="S567" i="6"/>
  <c r="U567" i="6"/>
  <c r="Q1426" i="6"/>
  <c r="T145" i="6"/>
  <c r="S145" i="6"/>
  <c r="R145" i="6"/>
  <c r="D553" i="14" s="1"/>
  <c r="Q145" i="6"/>
  <c r="U145" i="6"/>
  <c r="U1562" i="6"/>
  <c r="T1562" i="6"/>
  <c r="F33" i="17" s="1"/>
  <c r="E33" i="17" s="1"/>
  <c r="S1562" i="6"/>
  <c r="Q1562" i="6"/>
  <c r="C150" i="17" s="1"/>
  <c r="R1562" i="6"/>
  <c r="D150" i="17" s="1"/>
  <c r="Q981" i="6"/>
  <c r="U981" i="6"/>
  <c r="T981" i="6"/>
  <c r="S981" i="6"/>
  <c r="R981" i="6"/>
  <c r="T1146" i="6"/>
  <c r="R1146" i="6"/>
  <c r="S1146" i="6"/>
  <c r="U1146" i="6"/>
  <c r="Q1146" i="6"/>
  <c r="C221" i="14" s="1"/>
  <c r="Q463" i="6"/>
  <c r="T290" i="6"/>
  <c r="S290" i="6"/>
  <c r="R290" i="6"/>
  <c r="U290" i="6"/>
  <c r="U1584" i="6"/>
  <c r="T1584" i="6"/>
  <c r="S1584" i="6"/>
  <c r="R1584" i="6"/>
  <c r="Q1584" i="6"/>
  <c r="Q1430" i="6"/>
  <c r="U1541" i="6"/>
  <c r="Q1541" i="6"/>
  <c r="C306" i="14" s="1"/>
  <c r="R1541" i="6"/>
  <c r="D306" i="14" s="1"/>
  <c r="S1541" i="6"/>
  <c r="T1541" i="6"/>
  <c r="S1141" i="6"/>
  <c r="T1141" i="6"/>
  <c r="R1141" i="6"/>
  <c r="U1141" i="6"/>
  <c r="T875" i="6"/>
  <c r="F59" i="15" s="1"/>
  <c r="E59" i="15" s="1"/>
  <c r="S875" i="6"/>
  <c r="R875" i="6"/>
  <c r="D566" i="15" s="1"/>
  <c r="U875" i="6"/>
  <c r="R724" i="6"/>
  <c r="T724" i="6"/>
  <c r="Q724" i="6"/>
  <c r="S724" i="6"/>
  <c r="U724" i="6"/>
  <c r="T904" i="6"/>
  <c r="U904" i="6"/>
  <c r="R904" i="6"/>
  <c r="Q904" i="6"/>
  <c r="S904" i="6"/>
  <c r="U355" i="6"/>
  <c r="S844" i="6"/>
  <c r="R844" i="6"/>
  <c r="T844" i="6"/>
  <c r="U844" i="6"/>
  <c r="S480" i="6"/>
  <c r="T480" i="6"/>
  <c r="R480" i="6"/>
  <c r="U480" i="6"/>
  <c r="Q480" i="6"/>
  <c r="Q932" i="6"/>
  <c r="U932" i="6"/>
  <c r="T932" i="6"/>
  <c r="S932" i="6"/>
  <c r="R932" i="6"/>
  <c r="U560" i="6"/>
  <c r="T467" i="6"/>
  <c r="S467" i="6"/>
  <c r="Q467" i="6"/>
  <c r="U467" i="6"/>
  <c r="R467" i="6"/>
  <c r="T1662" i="6"/>
  <c r="Q1662" i="6"/>
  <c r="R1662" i="6"/>
  <c r="S1662" i="6"/>
  <c r="U1662" i="6"/>
  <c r="R1359" i="6"/>
  <c r="T1359" i="6"/>
  <c r="S1359" i="6"/>
  <c r="U1359" i="6"/>
  <c r="Q1194" i="6"/>
  <c r="R295" i="6"/>
  <c r="D400" i="12" s="1"/>
  <c r="T295" i="6"/>
  <c r="Q295" i="6"/>
  <c r="U295" i="6"/>
  <c r="S295" i="6"/>
  <c r="U974" i="6"/>
  <c r="T974" i="6"/>
  <c r="S974" i="6"/>
  <c r="R974" i="6"/>
  <c r="Q974" i="6"/>
  <c r="T793" i="6"/>
  <c r="F331" i="11" s="1"/>
  <c r="E331" i="11" s="1"/>
  <c r="Q793" i="6"/>
  <c r="C331" i="11" s="1"/>
  <c r="S793" i="6"/>
  <c r="U793" i="6"/>
  <c r="R793" i="6"/>
  <c r="D331" i="11" s="1"/>
  <c r="S1252" i="6"/>
  <c r="T1252" i="6"/>
  <c r="R1252" i="6"/>
  <c r="U1252" i="6"/>
  <c r="U647" i="6"/>
  <c r="U1046" i="6"/>
  <c r="R1046" i="6"/>
  <c r="D413" i="15" s="1"/>
  <c r="T1046" i="6"/>
  <c r="F413" i="15" s="1"/>
  <c r="E413" i="15" s="1"/>
  <c r="S1046" i="6"/>
  <c r="U1608" i="6"/>
  <c r="T1608" i="6"/>
  <c r="S1608" i="6"/>
  <c r="R1608" i="6"/>
  <c r="Q1608" i="6"/>
  <c r="T714" i="6"/>
  <c r="S714" i="6"/>
  <c r="U714" i="6"/>
  <c r="Q714" i="6"/>
  <c r="C17" i="16" s="1"/>
  <c r="R714" i="6"/>
  <c r="D17" i="16" s="1"/>
  <c r="Q1052" i="6"/>
  <c r="U1052" i="6"/>
  <c r="T1052" i="6"/>
  <c r="S1052" i="6"/>
  <c r="R1052" i="6"/>
  <c r="Q544" i="6"/>
  <c r="T544" i="6"/>
  <c r="S544" i="6"/>
  <c r="U544" i="6"/>
  <c r="R544" i="6"/>
  <c r="U993" i="6"/>
  <c r="R993" i="6"/>
  <c r="D607" i="15" s="1"/>
  <c r="T993" i="6"/>
  <c r="F607" i="15" s="1"/>
  <c r="E607" i="15" s="1"/>
  <c r="S993" i="6"/>
  <c r="Q993" i="6"/>
  <c r="C607" i="15" s="1"/>
  <c r="Q556" i="6"/>
  <c r="S556" i="6"/>
  <c r="R556" i="6"/>
  <c r="U556" i="6"/>
  <c r="T556" i="6"/>
  <c r="T468" i="6"/>
  <c r="R468" i="6"/>
  <c r="S468" i="6"/>
  <c r="U24" i="6"/>
  <c r="T24" i="6"/>
  <c r="S24" i="6"/>
  <c r="R24" i="6"/>
  <c r="Q24" i="6"/>
  <c r="T1543" i="6"/>
  <c r="S1543" i="6"/>
  <c r="R1543" i="6"/>
  <c r="U1543" i="6"/>
  <c r="R138" i="6"/>
  <c r="S138" i="6"/>
  <c r="U138" i="6"/>
  <c r="T138" i="6"/>
  <c r="Q138" i="6"/>
  <c r="R1591" i="6"/>
  <c r="T1591" i="6"/>
  <c r="S1591" i="6"/>
  <c r="U1591" i="6"/>
  <c r="T141" i="6"/>
  <c r="S141" i="6"/>
  <c r="Q141" i="6"/>
  <c r="R141" i="6"/>
  <c r="U141" i="6"/>
  <c r="S578" i="6"/>
  <c r="R578" i="6"/>
  <c r="T578" i="6"/>
  <c r="U578" i="6"/>
  <c r="S1607" i="6"/>
  <c r="T1607" i="6"/>
  <c r="R1607" i="6"/>
  <c r="D462" i="15" s="1"/>
  <c r="U1607" i="6"/>
  <c r="U1512" i="6"/>
  <c r="T1512" i="6"/>
  <c r="S1512" i="6"/>
  <c r="R1512" i="6"/>
  <c r="Q1512" i="6"/>
  <c r="R45" i="6"/>
  <c r="D473" i="16" s="1"/>
  <c r="U45" i="6"/>
  <c r="S45" i="6"/>
  <c r="T45" i="6"/>
  <c r="Q45" i="6"/>
  <c r="C473" i="16" s="1"/>
  <c r="U96" i="6"/>
  <c r="T96" i="6"/>
  <c r="F6" i="15" s="1"/>
  <c r="E6" i="15" s="1"/>
  <c r="Q96" i="6"/>
  <c r="C551" i="15" s="1"/>
  <c r="S96" i="6"/>
  <c r="R96" i="6"/>
  <c r="D551" i="15" s="1"/>
  <c r="S428" i="6"/>
  <c r="U428" i="6"/>
  <c r="Q428" i="6"/>
  <c r="C89" i="15" s="1"/>
  <c r="T428" i="6"/>
  <c r="F245" i="15" s="1"/>
  <c r="E245" i="15" s="1"/>
  <c r="R428" i="6"/>
  <c r="D89" i="15" s="1"/>
  <c r="Q358" i="6"/>
  <c r="R358" i="6"/>
  <c r="U358" i="6"/>
  <c r="T358" i="6"/>
  <c r="S358" i="6"/>
  <c r="T308" i="6"/>
  <c r="R308" i="6"/>
  <c r="Q308" i="6"/>
  <c r="U308" i="6"/>
  <c r="S308" i="6"/>
  <c r="T1426" i="6"/>
  <c r="S1426" i="6"/>
  <c r="R1426" i="6"/>
  <c r="U1426" i="6"/>
  <c r="Q1621" i="6"/>
  <c r="C190" i="17" s="1"/>
  <c r="U1621" i="6"/>
  <c r="T1621" i="6"/>
  <c r="F190" i="17" s="1"/>
  <c r="E190" i="17" s="1"/>
  <c r="S1621" i="6"/>
  <c r="R1621" i="6"/>
  <c r="D190" i="17" s="1"/>
  <c r="T1477" i="6"/>
  <c r="R1477" i="6"/>
  <c r="S1477" i="6"/>
  <c r="U1477" i="6"/>
  <c r="S463" i="6"/>
  <c r="R463" i="6"/>
  <c r="T463" i="6"/>
  <c r="U463" i="6"/>
  <c r="S521" i="6"/>
  <c r="T521" i="6"/>
  <c r="U521" i="6"/>
  <c r="R521" i="6"/>
  <c r="Q521" i="6"/>
  <c r="Q131" i="6"/>
  <c r="S131" i="6"/>
  <c r="R131" i="6"/>
  <c r="T131" i="6"/>
  <c r="U131" i="6"/>
  <c r="T1430" i="6"/>
  <c r="S1430" i="6"/>
  <c r="R1430" i="6"/>
  <c r="U1430" i="6"/>
  <c r="T1273" i="6"/>
  <c r="S1273" i="6"/>
  <c r="R1273" i="6"/>
  <c r="Q1273" i="6"/>
  <c r="U1273" i="6"/>
  <c r="U48" i="6"/>
  <c r="T48" i="6"/>
  <c r="F239" i="16" s="1"/>
  <c r="E239" i="16" s="1"/>
  <c r="Q48" i="6"/>
  <c r="R48" i="6"/>
  <c r="S48" i="6"/>
  <c r="U548" i="6"/>
  <c r="S548" i="6"/>
  <c r="T548" i="6"/>
  <c r="R548" i="6"/>
  <c r="D209" i="16" s="1"/>
  <c r="Q548" i="6"/>
  <c r="U694" i="6"/>
  <c r="T694" i="6"/>
  <c r="S694" i="6"/>
  <c r="R694" i="6"/>
  <c r="Q694" i="6"/>
  <c r="Q355" i="6"/>
  <c r="T355" i="6"/>
  <c r="S355" i="6"/>
  <c r="R355" i="6"/>
  <c r="U1105" i="6"/>
  <c r="T1105" i="6"/>
  <c r="S1105" i="6"/>
  <c r="R1105" i="6"/>
  <c r="Q1105" i="6"/>
  <c r="Q1396" i="6"/>
  <c r="R897" i="6"/>
  <c r="Q897" i="6"/>
  <c r="T897" i="6"/>
  <c r="S897" i="6"/>
  <c r="U897" i="6"/>
  <c r="U327" i="6"/>
  <c r="T327" i="6"/>
  <c r="F10" i="16" s="1"/>
  <c r="E10" i="16" s="1"/>
  <c r="S327" i="6"/>
  <c r="R327" i="6"/>
  <c r="D400" i="16" s="1"/>
  <c r="Q327" i="6"/>
  <c r="C10" i="16" s="1"/>
  <c r="T267" i="6"/>
  <c r="F399" i="16" s="1"/>
  <c r="E399" i="16" s="1"/>
  <c r="G399" i="16" s="1"/>
  <c r="U267" i="6"/>
  <c r="Q267" i="6"/>
  <c r="R267" i="6"/>
  <c r="D399" i="16" s="1"/>
  <c r="S267" i="6"/>
  <c r="Q882" i="6"/>
  <c r="C605" i="16" s="1"/>
  <c r="S695" i="6"/>
  <c r="T695" i="6"/>
  <c r="R695" i="6"/>
  <c r="U695" i="6"/>
  <c r="T825" i="6"/>
  <c r="U825" i="6"/>
  <c r="S825" i="6"/>
  <c r="R825" i="6"/>
  <c r="S857" i="6"/>
  <c r="R857" i="6"/>
  <c r="U857" i="6"/>
  <c r="T857" i="6"/>
  <c r="Q857" i="6"/>
  <c r="U1011" i="6"/>
  <c r="T1011" i="6"/>
  <c r="R1011" i="6"/>
  <c r="S1011" i="6"/>
  <c r="Q1011" i="6"/>
  <c r="Q1371" i="6"/>
  <c r="C186" i="14" s="1"/>
  <c r="R1371" i="6"/>
  <c r="D108" i="14" s="1"/>
  <c r="U1371" i="6"/>
  <c r="T1371" i="6"/>
  <c r="F186" i="14" s="1"/>
  <c r="E186" i="14" s="1"/>
  <c r="S1371" i="6"/>
  <c r="T709" i="6"/>
  <c r="S709" i="6"/>
  <c r="R709" i="6"/>
  <c r="Q709" i="6"/>
  <c r="U709" i="6"/>
  <c r="Q892" i="6"/>
  <c r="C99" i="17" s="1"/>
  <c r="T892" i="6"/>
  <c r="F99" i="17" s="1"/>
  <c r="E99" i="17" s="1"/>
  <c r="R892" i="6"/>
  <c r="D99" i="17" s="1"/>
  <c r="S892" i="6"/>
  <c r="U892" i="6"/>
  <c r="U576" i="6"/>
  <c r="S576" i="6"/>
  <c r="T576" i="6"/>
  <c r="Q576" i="6"/>
  <c r="R576" i="6"/>
  <c r="Q701" i="6"/>
  <c r="U701" i="6"/>
  <c r="S701" i="6"/>
  <c r="R701" i="6"/>
  <c r="T701" i="6"/>
  <c r="F290" i="14" s="1"/>
  <c r="E290" i="14" s="1"/>
  <c r="U833" i="6"/>
  <c r="T833" i="6"/>
  <c r="S833" i="6"/>
  <c r="R833" i="6"/>
  <c r="Q833" i="6"/>
  <c r="T21" i="6"/>
  <c r="R21" i="6"/>
  <c r="S21" i="6"/>
  <c r="U21" i="6"/>
  <c r="Q164" i="6"/>
  <c r="Q101" i="6"/>
  <c r="C123" i="16" s="1"/>
  <c r="T1265" i="6"/>
  <c r="F496" i="14" s="1"/>
  <c r="E496" i="14" s="1"/>
  <c r="Q1265" i="6"/>
  <c r="C496" i="14" s="1"/>
  <c r="R1265" i="6"/>
  <c r="D496" i="14" s="1"/>
  <c r="S1265" i="6"/>
  <c r="U1265" i="6"/>
  <c r="R1109" i="6"/>
  <c r="D337" i="16" s="1"/>
  <c r="T1109" i="6"/>
  <c r="F337" i="16" s="1"/>
  <c r="E337" i="16" s="1"/>
  <c r="S1109" i="6"/>
  <c r="U1109" i="6"/>
  <c r="Q1330" i="6"/>
  <c r="U1330" i="6"/>
  <c r="S1330" i="6"/>
  <c r="R1330" i="6"/>
  <c r="T1330" i="6"/>
  <c r="F302" i="16" s="1"/>
  <c r="E302" i="16" s="1"/>
  <c r="T53" i="6"/>
  <c r="F473" i="17" s="1"/>
  <c r="E473" i="17" s="1"/>
  <c r="S53" i="6"/>
  <c r="R53" i="6"/>
  <c r="D473" i="17" s="1"/>
  <c r="U53" i="6"/>
  <c r="T1370" i="6"/>
  <c r="S1370" i="6"/>
  <c r="U1370" i="6"/>
  <c r="R1370" i="6"/>
  <c r="U39" i="6"/>
  <c r="T39" i="6"/>
  <c r="F394" i="15" s="1"/>
  <c r="E394" i="15" s="1"/>
  <c r="S39" i="6"/>
  <c r="R39" i="6"/>
  <c r="D394" i="15" s="1"/>
  <c r="Q39" i="6"/>
  <c r="C394" i="15" s="1"/>
  <c r="U1398" i="6"/>
  <c r="T1398" i="6"/>
  <c r="S1398" i="6"/>
  <c r="R1398" i="6"/>
  <c r="Q1398" i="6"/>
  <c r="Q100" i="6"/>
  <c r="C162" i="16" s="1"/>
  <c r="S100" i="6"/>
  <c r="U100" i="6"/>
  <c r="R100" i="6"/>
  <c r="D162" i="16" s="1"/>
  <c r="T100" i="6"/>
  <c r="F162" i="16" s="1"/>
  <c r="E162" i="16" s="1"/>
  <c r="U318" i="6"/>
  <c r="T318" i="6"/>
  <c r="F360" i="15" s="1"/>
  <c r="E360" i="15" s="1"/>
  <c r="S318" i="6"/>
  <c r="R318" i="6"/>
  <c r="D360" i="15" s="1"/>
  <c r="Q318" i="6"/>
  <c r="C360" i="15" s="1"/>
  <c r="Q1248" i="6"/>
  <c r="T1248" i="6"/>
  <c r="R1248" i="6"/>
  <c r="U1248" i="6"/>
  <c r="S1248" i="6"/>
  <c r="Q547" i="6"/>
  <c r="R547" i="6"/>
  <c r="U547" i="6"/>
  <c r="T547" i="6"/>
  <c r="S547" i="6"/>
  <c r="S231" i="6"/>
  <c r="R231" i="6"/>
  <c r="T231" i="6"/>
  <c r="U231" i="6"/>
  <c r="Q1122" i="6"/>
  <c r="C221" i="11" s="1"/>
  <c r="T1236" i="6"/>
  <c r="S1236" i="6"/>
  <c r="R1236" i="6"/>
  <c r="U1236" i="6"/>
  <c r="Q1290" i="6"/>
  <c r="Q58" i="6"/>
  <c r="U58" i="6"/>
  <c r="S58" i="6"/>
  <c r="T58" i="6"/>
  <c r="R58" i="6"/>
  <c r="U1329" i="6"/>
  <c r="T1329" i="6"/>
  <c r="S1329" i="6"/>
  <c r="R1329" i="6"/>
  <c r="Q1329" i="6"/>
  <c r="T1377" i="6"/>
  <c r="F420" i="14" s="1"/>
  <c r="E420" i="14" s="1"/>
  <c r="S1377" i="6"/>
  <c r="R1377" i="6"/>
  <c r="D420" i="14" s="1"/>
  <c r="U1377" i="6"/>
  <c r="T1487" i="6"/>
  <c r="S1487" i="6"/>
  <c r="R1487" i="6"/>
  <c r="U1487" i="6"/>
  <c r="S650" i="6"/>
  <c r="R650" i="6"/>
  <c r="D600" i="15" s="1"/>
  <c r="U650" i="6"/>
  <c r="T650" i="6"/>
  <c r="Q1525" i="6"/>
  <c r="R424" i="6"/>
  <c r="T424" i="6"/>
  <c r="S424" i="6"/>
  <c r="U424" i="6"/>
  <c r="Q563" i="6"/>
  <c r="Q1018" i="6"/>
  <c r="S1627" i="6"/>
  <c r="R1627" i="6"/>
  <c r="Q1627" i="6"/>
  <c r="U1627" i="6"/>
  <c r="T1627" i="6"/>
  <c r="U1184" i="6"/>
  <c r="T1184" i="6"/>
  <c r="S1184" i="6"/>
  <c r="R1184" i="6"/>
  <c r="Q1184" i="6"/>
  <c r="U367" i="6"/>
  <c r="S367" i="6"/>
  <c r="T367" i="6"/>
  <c r="R367" i="6"/>
  <c r="D518" i="14" s="1"/>
  <c r="U1354" i="6"/>
  <c r="T1354" i="6"/>
  <c r="S1354" i="6"/>
  <c r="Q1354" i="6"/>
  <c r="R1354" i="6"/>
  <c r="R700" i="6"/>
  <c r="T700" i="6"/>
  <c r="S700" i="6"/>
  <c r="U700" i="6"/>
  <c r="Q609" i="6"/>
  <c r="C599" i="16" s="1"/>
  <c r="U609" i="6"/>
  <c r="T609" i="6"/>
  <c r="F599" i="16" s="1"/>
  <c r="E599" i="16" s="1"/>
  <c r="S609" i="6"/>
  <c r="R609" i="6"/>
  <c r="D599" i="16" s="1"/>
  <c r="Q702" i="6"/>
  <c r="U702" i="6"/>
  <c r="S702" i="6"/>
  <c r="R702" i="6"/>
  <c r="D485" i="14" s="1"/>
  <c r="T702" i="6"/>
  <c r="T1154" i="6"/>
  <c r="R1154" i="6"/>
  <c r="D610" i="15" s="1"/>
  <c r="S1154" i="6"/>
  <c r="U1154" i="6"/>
  <c r="R1173" i="6"/>
  <c r="T1173" i="6"/>
  <c r="S1173" i="6"/>
  <c r="U1173" i="6"/>
  <c r="R47" i="6"/>
  <c r="D200" i="16" s="1"/>
  <c r="Q47" i="6"/>
  <c r="C200" i="16" s="1"/>
  <c r="S47" i="6"/>
  <c r="T47" i="6"/>
  <c r="F200" i="16" s="1"/>
  <c r="E200" i="16" s="1"/>
  <c r="Q1101" i="6"/>
  <c r="U1101" i="6"/>
  <c r="T1101" i="6"/>
  <c r="R1101" i="6"/>
  <c r="S1101" i="6"/>
  <c r="T275" i="6"/>
  <c r="R275" i="6"/>
  <c r="Q275" i="6"/>
  <c r="S275" i="6"/>
  <c r="U275" i="6"/>
  <c r="T558" i="6"/>
  <c r="R558" i="6"/>
  <c r="S558" i="6"/>
  <c r="Q558" i="6"/>
  <c r="U558" i="6"/>
  <c r="Q783" i="6"/>
  <c r="C447" i="17" s="1"/>
  <c r="U783" i="6"/>
  <c r="R783" i="6"/>
  <c r="S783" i="6"/>
  <c r="T783" i="6"/>
  <c r="Q1278" i="6"/>
  <c r="T1473" i="6"/>
  <c r="R1473" i="6"/>
  <c r="S1473" i="6"/>
  <c r="U1473" i="6"/>
  <c r="U437" i="6"/>
  <c r="T437" i="6"/>
  <c r="R437" i="6"/>
  <c r="D285" i="16" s="1"/>
  <c r="S437" i="6"/>
  <c r="Q437" i="6"/>
  <c r="U1395" i="6"/>
  <c r="Q1395" i="6"/>
  <c r="T1395" i="6"/>
  <c r="S1395" i="6"/>
  <c r="R1395" i="6"/>
  <c r="T575" i="6"/>
  <c r="R575" i="6"/>
  <c r="S575" i="6"/>
  <c r="U575" i="6"/>
  <c r="R791" i="6"/>
  <c r="T791" i="6"/>
  <c r="S791" i="6"/>
  <c r="U791" i="6"/>
  <c r="U468" i="6"/>
  <c r="Q1307" i="6"/>
  <c r="T284" i="6"/>
  <c r="R284" i="6"/>
  <c r="S284" i="6"/>
  <c r="U284" i="6"/>
  <c r="Q235" i="6"/>
  <c r="C399" i="12" s="1"/>
  <c r="U235" i="6"/>
  <c r="T235" i="6"/>
  <c r="F399" i="12" s="1"/>
  <c r="E399" i="12" s="1"/>
  <c r="S235" i="6"/>
  <c r="R235" i="6"/>
  <c r="D399" i="12" s="1"/>
  <c r="Q533" i="6"/>
  <c r="R589" i="6"/>
  <c r="S589" i="6"/>
  <c r="T589" i="6"/>
  <c r="F366" i="14" s="1"/>
  <c r="E366" i="14" s="1"/>
  <c r="U589" i="6"/>
  <c r="U631" i="6"/>
  <c r="S927" i="6"/>
  <c r="R927" i="6"/>
  <c r="D529" i="14" s="1"/>
  <c r="T927" i="6"/>
  <c r="F529" i="14" s="1"/>
  <c r="E529" i="14" s="1"/>
  <c r="U927" i="6"/>
  <c r="T1322" i="6"/>
  <c r="F301" i="15" s="1"/>
  <c r="E301" i="15" s="1"/>
  <c r="U1322" i="6"/>
  <c r="S1322" i="6"/>
  <c r="Q1322" i="6"/>
  <c r="C301" i="15" s="1"/>
  <c r="R1322" i="6"/>
  <c r="D301" i="15" s="1"/>
  <c r="Q500" i="6"/>
  <c r="U500" i="6"/>
  <c r="T500" i="6"/>
  <c r="S500" i="6"/>
  <c r="R500" i="6"/>
  <c r="U1547" i="6"/>
  <c r="Q1547" i="6"/>
  <c r="C71" i="15" s="1"/>
  <c r="R1547" i="6"/>
  <c r="D71" i="15" s="1"/>
  <c r="T1547" i="6"/>
  <c r="F71" i="15" s="1"/>
  <c r="E71" i="15" s="1"/>
  <c r="S1547" i="6"/>
  <c r="S726" i="6"/>
  <c r="T726" i="6"/>
  <c r="R726" i="6"/>
  <c r="U726" i="6"/>
  <c r="Q726" i="6"/>
  <c r="C485" i="17" s="1"/>
  <c r="Q55" i="6"/>
  <c r="U55" i="6"/>
  <c r="T55" i="6"/>
  <c r="R55" i="6"/>
  <c r="S55" i="6"/>
  <c r="U1121" i="6"/>
  <c r="R1121" i="6"/>
  <c r="D532" i="17" s="1"/>
  <c r="S1121" i="6"/>
  <c r="Q1121" i="6"/>
  <c r="C532" i="17" s="1"/>
  <c r="T1121" i="6"/>
  <c r="F532" i="17" s="1"/>
  <c r="E532" i="17" s="1"/>
  <c r="G532" i="17" s="1"/>
  <c r="S1263" i="6"/>
  <c r="T1263" i="6"/>
  <c r="R1263" i="6"/>
  <c r="U1263" i="6"/>
  <c r="T1083" i="6"/>
  <c r="S1083" i="6"/>
  <c r="R1083" i="6"/>
  <c r="U1083" i="6"/>
  <c r="T1239" i="6"/>
  <c r="S1239" i="6"/>
  <c r="R1239" i="6"/>
  <c r="U1239" i="6"/>
  <c r="R186" i="6"/>
  <c r="T186" i="6"/>
  <c r="S186" i="6"/>
  <c r="U186" i="6"/>
  <c r="S1632" i="6"/>
  <c r="Q1632" i="6"/>
  <c r="R1632" i="6"/>
  <c r="U1632" i="6"/>
  <c r="T1632" i="6"/>
  <c r="S1010" i="6"/>
  <c r="T1010" i="6"/>
  <c r="F258" i="11" s="1"/>
  <c r="E258" i="11" s="1"/>
  <c r="R1010" i="6"/>
  <c r="D258" i="11" s="1"/>
  <c r="U1010" i="6"/>
  <c r="U1017" i="6"/>
  <c r="T1017" i="6"/>
  <c r="S1017" i="6"/>
  <c r="Q1017" i="6"/>
  <c r="R1017" i="6"/>
  <c r="R291" i="6"/>
  <c r="T291" i="6"/>
  <c r="S291" i="6"/>
  <c r="U291" i="6"/>
  <c r="T807" i="6"/>
  <c r="Q807" i="6"/>
  <c r="R807" i="6"/>
  <c r="S807" i="6"/>
  <c r="U807" i="6"/>
  <c r="Q1373" i="6"/>
  <c r="C30" i="14" s="1"/>
  <c r="U1373" i="6"/>
  <c r="S1373" i="6"/>
  <c r="R1373" i="6"/>
  <c r="T1373" i="6"/>
  <c r="F30" i="14" s="1"/>
  <c r="E30" i="14" s="1"/>
  <c r="T1243" i="6"/>
  <c r="R1243" i="6"/>
  <c r="S1243" i="6"/>
  <c r="U1243" i="6"/>
  <c r="U486" i="6"/>
  <c r="S486" i="6"/>
  <c r="T486" i="6"/>
  <c r="Q486" i="6"/>
  <c r="R486" i="6"/>
  <c r="U56" i="6"/>
  <c r="T56" i="6"/>
  <c r="S56" i="6"/>
  <c r="R56" i="6"/>
  <c r="Q56" i="6"/>
  <c r="S872" i="6"/>
  <c r="R872" i="6"/>
  <c r="Q872" i="6"/>
  <c r="C372" i="14" s="1"/>
  <c r="U872" i="6"/>
  <c r="T872" i="6"/>
  <c r="F372" i="14" s="1"/>
  <c r="E372" i="14" s="1"/>
  <c r="U998" i="6"/>
  <c r="S998" i="6"/>
  <c r="T998" i="6"/>
  <c r="F179" i="16" s="1"/>
  <c r="E179" i="16" s="1"/>
  <c r="R998" i="6"/>
  <c r="Q998" i="6"/>
  <c r="T1194" i="6"/>
  <c r="R1194" i="6"/>
  <c r="S1194" i="6"/>
  <c r="U1194" i="6"/>
  <c r="S636" i="6"/>
  <c r="T636" i="6"/>
  <c r="R636" i="6"/>
  <c r="U636" i="6"/>
  <c r="T249" i="6"/>
  <c r="S249" i="6"/>
  <c r="U249" i="6"/>
  <c r="R249" i="6"/>
  <c r="Q249" i="6"/>
  <c r="T426" i="6"/>
  <c r="U426" i="6"/>
  <c r="R426" i="6"/>
  <c r="S426" i="6"/>
  <c r="Q426" i="6"/>
  <c r="U1097" i="6"/>
  <c r="T1097" i="6"/>
  <c r="F532" i="14" s="1"/>
  <c r="E532" i="14" s="1"/>
  <c r="S1097" i="6"/>
  <c r="R1097" i="6"/>
  <c r="D532" i="14" s="1"/>
  <c r="Q1097" i="6"/>
  <c r="C532" i="14" s="1"/>
  <c r="T157" i="6"/>
  <c r="F397" i="16" s="1"/>
  <c r="E397" i="16" s="1"/>
  <c r="S157" i="6"/>
  <c r="R157" i="6"/>
  <c r="D124" i="16" s="1"/>
  <c r="Q157" i="6"/>
  <c r="C124" i="16" s="1"/>
  <c r="U157" i="6"/>
  <c r="T35" i="6"/>
  <c r="F43" i="15" s="1"/>
  <c r="E43" i="15" s="1"/>
  <c r="U35" i="6"/>
  <c r="R35" i="6"/>
  <c r="D550" i="15" s="1"/>
  <c r="Q35" i="6"/>
  <c r="C43" i="15" s="1"/>
  <c r="S35" i="6"/>
  <c r="U1577" i="6"/>
  <c r="S1577" i="6"/>
  <c r="T1577" i="6"/>
  <c r="Q1577" i="6"/>
  <c r="R1577" i="6"/>
  <c r="U777" i="6"/>
  <c r="T777" i="6"/>
  <c r="F330" i="16" s="1"/>
  <c r="E330" i="16" s="1"/>
  <c r="S777" i="6"/>
  <c r="R777" i="6"/>
  <c r="D330" i="16" s="1"/>
  <c r="Q777" i="6"/>
  <c r="C330" i="16" s="1"/>
  <c r="U1491" i="6"/>
  <c r="T1491" i="6"/>
  <c r="F148" i="15" s="1"/>
  <c r="E148" i="15" s="1"/>
  <c r="S1491" i="6"/>
  <c r="R1491" i="6"/>
  <c r="D148" i="15" s="1"/>
  <c r="Q1491" i="6"/>
  <c r="C148" i="15" s="1"/>
  <c r="R491" i="6"/>
  <c r="D247" i="16" s="1"/>
  <c r="Q491" i="6"/>
  <c r="S491" i="6"/>
  <c r="U491" i="6"/>
  <c r="T491" i="6"/>
  <c r="U1619" i="6"/>
  <c r="R1619" i="6"/>
  <c r="D112" i="17" s="1"/>
  <c r="Q1619" i="6"/>
  <c r="C112" i="17" s="1"/>
  <c r="S1619" i="6"/>
  <c r="T1619" i="6"/>
  <c r="F112" i="17" s="1"/>
  <c r="E112" i="17" s="1"/>
  <c r="Q1088" i="6"/>
  <c r="T1088" i="6"/>
  <c r="U1088" i="6"/>
  <c r="S1088" i="6"/>
  <c r="R1088" i="6"/>
  <c r="U1633" i="6"/>
  <c r="S1633" i="6"/>
  <c r="T1633" i="6"/>
  <c r="R1633" i="6"/>
  <c r="D347" i="11" s="1"/>
  <c r="Q1633" i="6"/>
  <c r="C347" i="11" s="1"/>
  <c r="R323" i="6"/>
  <c r="T323" i="6"/>
  <c r="S323" i="6"/>
  <c r="U323" i="6"/>
  <c r="Q1333" i="6"/>
  <c r="C185" i="16" s="1"/>
  <c r="R1333" i="6"/>
  <c r="D185" i="16" s="1"/>
  <c r="U1333" i="6"/>
  <c r="T1333" i="6"/>
  <c r="S1333" i="6"/>
  <c r="U656" i="6"/>
  <c r="T656" i="6"/>
  <c r="S656" i="6"/>
  <c r="R656" i="6"/>
  <c r="Q656" i="6"/>
  <c r="S655" i="6"/>
  <c r="U655" i="6"/>
  <c r="R655" i="6"/>
  <c r="T655" i="6"/>
  <c r="Q655" i="6"/>
  <c r="S577" i="6"/>
  <c r="T577" i="6"/>
  <c r="R577" i="6"/>
  <c r="U577" i="6"/>
  <c r="Q577" i="6"/>
  <c r="U31" i="6"/>
  <c r="R31" i="6"/>
  <c r="Q31" i="6"/>
  <c r="T31" i="6"/>
  <c r="S31" i="6"/>
  <c r="R1307" i="6"/>
  <c r="S1307" i="6"/>
  <c r="T1307" i="6"/>
  <c r="U1307" i="6"/>
  <c r="T1480" i="6"/>
  <c r="S1480" i="6"/>
  <c r="R1480" i="6"/>
  <c r="U1480" i="6"/>
  <c r="R193" i="6"/>
  <c r="T193" i="6"/>
  <c r="S193" i="6"/>
  <c r="U193" i="6"/>
  <c r="T533" i="6"/>
  <c r="S533" i="6"/>
  <c r="R533" i="6"/>
  <c r="D14" i="14" s="1"/>
  <c r="U533" i="6"/>
  <c r="T631" i="6"/>
  <c r="S631" i="6"/>
  <c r="R631" i="6"/>
  <c r="S1098" i="6"/>
  <c r="T1098" i="6"/>
  <c r="F453" i="15" s="1"/>
  <c r="E453" i="15" s="1"/>
  <c r="R1098" i="6"/>
  <c r="D453" i="15" s="1"/>
  <c r="U1098" i="6"/>
  <c r="T299" i="6"/>
  <c r="R299" i="6"/>
  <c r="S299" i="6"/>
  <c r="T1643" i="6"/>
  <c r="U1643" i="6"/>
  <c r="S1643" i="6"/>
  <c r="R1643" i="6"/>
  <c r="Q1643" i="6"/>
  <c r="Q391" i="6"/>
  <c r="C440" i="17" s="1"/>
  <c r="U391" i="6"/>
  <c r="S391" i="6"/>
  <c r="T391" i="6"/>
  <c r="F440" i="17" s="1"/>
  <c r="E440" i="17" s="1"/>
  <c r="R391" i="6"/>
  <c r="D440" i="17" s="1"/>
  <c r="S1347" i="6"/>
  <c r="R1347" i="6"/>
  <c r="T1347" i="6"/>
  <c r="U1347" i="6"/>
  <c r="R1396" i="6"/>
  <c r="T1396" i="6"/>
  <c r="S1396" i="6"/>
  <c r="U1396" i="6"/>
  <c r="T1659" i="6"/>
  <c r="S1659" i="6"/>
  <c r="Q1659" i="6"/>
  <c r="U1659" i="6"/>
  <c r="R1659" i="6"/>
  <c r="S893" i="6"/>
  <c r="T893" i="6"/>
  <c r="R893" i="6"/>
  <c r="D489" i="17" s="1"/>
  <c r="U893" i="6"/>
  <c r="R882" i="6"/>
  <c r="S882" i="6"/>
  <c r="T882" i="6"/>
  <c r="F605" i="16" s="1"/>
  <c r="E605" i="16" s="1"/>
  <c r="U882" i="6"/>
  <c r="Q240" i="6"/>
  <c r="S240" i="6"/>
  <c r="T240" i="6"/>
  <c r="U240" i="6"/>
  <c r="R240" i="6"/>
  <c r="U474" i="6"/>
  <c r="T474" i="6"/>
  <c r="S474" i="6"/>
  <c r="R474" i="6"/>
  <c r="Q474" i="6"/>
  <c r="T1208" i="6"/>
  <c r="Q1208" i="6"/>
  <c r="U1208" i="6"/>
  <c r="R1208" i="6"/>
  <c r="S1208" i="6"/>
  <c r="R88" i="6"/>
  <c r="U88" i="6"/>
  <c r="T88" i="6"/>
  <c r="S88" i="6"/>
  <c r="Q88" i="6"/>
  <c r="U817" i="6"/>
  <c r="Q817" i="6"/>
  <c r="S817" i="6"/>
  <c r="R817" i="6"/>
  <c r="T817" i="6"/>
  <c r="R164" i="6"/>
  <c r="T164" i="6"/>
  <c r="S164" i="6"/>
  <c r="U164" i="6"/>
  <c r="R101" i="6"/>
  <c r="D123" i="16" s="1"/>
  <c r="T101" i="6"/>
  <c r="F123" i="16" s="1"/>
  <c r="E123" i="16" s="1"/>
  <c r="S101" i="6"/>
  <c r="U101" i="6"/>
  <c r="U216" i="6"/>
  <c r="T216" i="6"/>
  <c r="F476" i="16" s="1"/>
  <c r="E476" i="16" s="1"/>
  <c r="S216" i="6"/>
  <c r="Q216" i="6"/>
  <c r="R216" i="6"/>
  <c r="Q1596" i="6"/>
  <c r="U1596" i="6"/>
  <c r="T1596" i="6"/>
  <c r="S1596" i="6"/>
  <c r="R1596" i="6"/>
  <c r="S1669" i="6"/>
  <c r="U1669" i="6"/>
  <c r="Q1669" i="6"/>
  <c r="C230" i="16" s="1"/>
  <c r="R1669" i="6"/>
  <c r="D230" i="16" s="1"/>
  <c r="T1669" i="6"/>
  <c r="F230" i="16" s="1"/>
  <c r="E230" i="16" s="1"/>
  <c r="S781" i="6"/>
  <c r="Q781" i="6"/>
  <c r="C174" i="17" s="1"/>
  <c r="R781" i="6"/>
  <c r="D174" i="17" s="1"/>
  <c r="U781" i="6"/>
  <c r="T781" i="6"/>
  <c r="U161" i="6"/>
  <c r="T1091" i="6"/>
  <c r="F415" i="14" s="1"/>
  <c r="E415" i="14" s="1"/>
  <c r="R1091" i="6"/>
  <c r="S1091" i="6"/>
  <c r="U1091" i="6"/>
  <c r="Q1276" i="6"/>
  <c r="R1276" i="6"/>
  <c r="S1276" i="6"/>
  <c r="T1276" i="6"/>
  <c r="U1276" i="6"/>
  <c r="T1509" i="6"/>
  <c r="Q1509" i="6"/>
  <c r="R1509" i="6"/>
  <c r="S1509" i="6"/>
  <c r="U1509" i="6"/>
  <c r="T260" i="6"/>
  <c r="F359" i="15" s="1"/>
  <c r="E359" i="15" s="1"/>
  <c r="R260" i="6"/>
  <c r="D359" i="15" s="1"/>
  <c r="Q260" i="6"/>
  <c r="C359" i="15" s="1"/>
  <c r="S260" i="6"/>
  <c r="U260" i="6"/>
  <c r="S124" i="6"/>
  <c r="R124" i="6"/>
  <c r="T124" i="6"/>
  <c r="U124" i="6"/>
  <c r="S1525" i="6"/>
  <c r="T1525" i="6"/>
  <c r="R1525" i="6"/>
  <c r="U1525" i="6"/>
  <c r="S563" i="6"/>
  <c r="R563" i="6"/>
  <c r="U563" i="6"/>
  <c r="T563" i="6"/>
  <c r="Q637" i="6"/>
  <c r="U637" i="6"/>
  <c r="T637" i="6"/>
  <c r="S637" i="6"/>
  <c r="R637" i="6"/>
  <c r="T1018" i="6"/>
  <c r="R1018" i="6"/>
  <c r="S1018" i="6"/>
  <c r="U1018" i="6"/>
  <c r="T1474" i="6"/>
  <c r="S1474" i="6"/>
  <c r="R1474" i="6"/>
  <c r="Q1474" i="6"/>
  <c r="U1474" i="6"/>
  <c r="T200" i="6"/>
  <c r="U200" i="6"/>
  <c r="S200" i="6"/>
  <c r="R200" i="6"/>
  <c r="Q200" i="6"/>
  <c r="U546" i="6"/>
  <c r="S546" i="6"/>
  <c r="T546" i="6"/>
  <c r="F598" i="16" s="1"/>
  <c r="E598" i="16" s="1"/>
  <c r="R546" i="6"/>
  <c r="D598" i="16" s="1"/>
  <c r="T1496" i="6"/>
  <c r="R1496" i="6"/>
  <c r="Q1496" i="6"/>
  <c r="U1496" i="6"/>
  <c r="S1496" i="6"/>
  <c r="T268" i="6"/>
  <c r="F87" i="16" s="1"/>
  <c r="E87" i="16" s="1"/>
  <c r="R268" i="6"/>
  <c r="D87" i="16" s="1"/>
  <c r="S268" i="6"/>
  <c r="U268" i="6"/>
  <c r="U710" i="6"/>
  <c r="T710" i="6"/>
  <c r="F484" i="15" s="1"/>
  <c r="E484" i="15" s="1"/>
  <c r="S710" i="6"/>
  <c r="R710" i="6"/>
  <c r="D484" i="15" s="1"/>
  <c r="Q710" i="6"/>
  <c r="C484" i="15" s="1"/>
  <c r="S942" i="6"/>
  <c r="R942" i="6"/>
  <c r="Q942" i="6"/>
  <c r="T942" i="6"/>
  <c r="U942" i="6"/>
  <c r="R1278" i="6"/>
  <c r="S1278" i="6"/>
  <c r="T1278" i="6"/>
  <c r="F340" i="16" s="1"/>
  <c r="E340" i="16" s="1"/>
  <c r="U1278" i="6"/>
  <c r="Q1321" i="6"/>
  <c r="C458" i="14" s="1"/>
  <c r="U1321" i="6"/>
  <c r="T1321" i="6"/>
  <c r="F614" i="14" s="1"/>
  <c r="E614" i="14" s="1"/>
  <c r="R1321" i="6"/>
  <c r="D614" i="14" s="1"/>
  <c r="S1321" i="6"/>
  <c r="R399" i="6"/>
  <c r="T399" i="6"/>
  <c r="S399" i="6"/>
  <c r="U399" i="6"/>
  <c r="R685" i="6"/>
  <c r="Q685" i="6"/>
  <c r="U685" i="6"/>
  <c r="T685" i="6"/>
  <c r="S685" i="6"/>
  <c r="Q1480" i="6"/>
  <c r="S1225" i="6"/>
  <c r="Q1225" i="6"/>
  <c r="R1225" i="6"/>
  <c r="T1225" i="6"/>
  <c r="U1225" i="6"/>
  <c r="Q1437" i="6"/>
  <c r="R1437" i="6"/>
  <c r="T1437" i="6"/>
  <c r="S1437" i="6"/>
  <c r="U1437" i="6"/>
  <c r="Q836" i="6"/>
  <c r="C409" i="17" s="1"/>
  <c r="T836" i="6"/>
  <c r="F409" i="17" s="1"/>
  <c r="E409" i="17" s="1"/>
  <c r="R836" i="6"/>
  <c r="S836" i="6"/>
  <c r="U836" i="6"/>
  <c r="T1680" i="6"/>
  <c r="R1680" i="6"/>
  <c r="Q1680" i="6"/>
  <c r="S1680" i="6"/>
  <c r="T435" i="6"/>
  <c r="F207" i="16" s="1"/>
  <c r="E207" i="16" s="1"/>
  <c r="R435" i="6"/>
  <c r="D207" i="16" s="1"/>
  <c r="S435" i="6"/>
  <c r="U435" i="6"/>
  <c r="Q688" i="6"/>
  <c r="R688" i="6"/>
  <c r="S688" i="6"/>
  <c r="U688" i="6"/>
  <c r="T688" i="6"/>
  <c r="S120" i="6"/>
  <c r="Q120" i="6"/>
  <c r="R120" i="6"/>
  <c r="T120" i="6"/>
  <c r="U120" i="6"/>
  <c r="R899" i="6"/>
  <c r="U899" i="6"/>
  <c r="T899" i="6"/>
  <c r="S899" i="6"/>
  <c r="T461" i="6"/>
  <c r="S461" i="6"/>
  <c r="R461" i="6"/>
  <c r="U461" i="6"/>
  <c r="T736" i="6"/>
  <c r="U736" i="6"/>
  <c r="S736" i="6"/>
  <c r="R736" i="6"/>
  <c r="Q736" i="6"/>
  <c r="S1536" i="6"/>
  <c r="Q1536" i="6"/>
  <c r="U1536" i="6"/>
  <c r="T1536" i="6"/>
  <c r="R1536" i="6"/>
  <c r="T349" i="6"/>
  <c r="S349" i="6"/>
  <c r="R349" i="6"/>
  <c r="U349" i="6"/>
  <c r="T1521" i="6"/>
  <c r="S1521" i="6"/>
  <c r="R1521" i="6"/>
  <c r="D384" i="11" s="1"/>
  <c r="Q1521" i="6"/>
  <c r="C384" i="11" s="1"/>
  <c r="U1521" i="6"/>
  <c r="S591" i="6"/>
  <c r="T591" i="6"/>
  <c r="R591" i="6"/>
  <c r="U591" i="6"/>
  <c r="Q773" i="6"/>
  <c r="S773" i="6"/>
  <c r="T773" i="6"/>
  <c r="R773" i="6"/>
  <c r="U773" i="6"/>
  <c r="R1411" i="6"/>
  <c r="D187" i="12" s="1"/>
  <c r="T1411" i="6"/>
  <c r="U1411" i="6"/>
  <c r="S1411" i="6"/>
  <c r="U961" i="6"/>
  <c r="T961" i="6"/>
  <c r="S961" i="6"/>
  <c r="R961" i="6"/>
  <c r="D569" i="11" s="1"/>
  <c r="Q961" i="6"/>
  <c r="C569" i="11" s="1"/>
  <c r="U945" i="6"/>
  <c r="T945" i="6"/>
  <c r="S945" i="6"/>
  <c r="R945" i="6"/>
  <c r="Q945" i="6"/>
  <c r="T332" i="6"/>
  <c r="F283" i="17" s="1"/>
  <c r="E283" i="17" s="1"/>
  <c r="R332" i="6"/>
  <c r="D283" i="17" s="1"/>
  <c r="S332" i="6"/>
  <c r="U332" i="6"/>
  <c r="U168" i="6"/>
  <c r="T168" i="6"/>
  <c r="S168" i="6"/>
  <c r="R168" i="6"/>
  <c r="Q168" i="6"/>
  <c r="S654" i="6"/>
  <c r="Q654" i="6"/>
  <c r="C522" i="15" s="1"/>
  <c r="U654" i="6"/>
  <c r="T654" i="6"/>
  <c r="F522" i="15" s="1"/>
  <c r="E522" i="15" s="1"/>
  <c r="R654" i="6"/>
  <c r="D522" i="15" s="1"/>
  <c r="U1099" i="6"/>
  <c r="T1099" i="6"/>
  <c r="S1099" i="6"/>
  <c r="R1099" i="6"/>
  <c r="D414" i="15" s="1"/>
  <c r="Q1099" i="6"/>
  <c r="C414" i="15" s="1"/>
  <c r="U89" i="6"/>
  <c r="R89" i="6"/>
  <c r="D279" i="14" s="1"/>
  <c r="Q89" i="6"/>
  <c r="C279" i="14" s="1"/>
  <c r="S89" i="6"/>
  <c r="T89" i="6"/>
  <c r="F279" i="14" s="1"/>
  <c r="E279" i="14" s="1"/>
  <c r="S1647" i="6"/>
  <c r="T1647" i="6"/>
  <c r="R1647" i="6"/>
  <c r="U1647" i="6"/>
  <c r="S1323" i="6"/>
  <c r="T1323" i="6"/>
  <c r="F67" i="15" s="1"/>
  <c r="E67" i="15" s="1"/>
  <c r="R1323" i="6"/>
  <c r="D262" i="15" s="1"/>
  <c r="U1323" i="6"/>
  <c r="Q1323" i="6"/>
  <c r="C67" i="15" s="1"/>
  <c r="U456" i="6"/>
  <c r="T456" i="6"/>
  <c r="S456" i="6"/>
  <c r="R456" i="6"/>
  <c r="Q456" i="6"/>
  <c r="U1365" i="6"/>
  <c r="T1365" i="6"/>
  <c r="S1365" i="6"/>
  <c r="Q1365" i="6"/>
  <c r="R1365" i="6"/>
  <c r="S361" i="6"/>
  <c r="R361" i="6"/>
  <c r="U361" i="6"/>
  <c r="T361" i="6"/>
  <c r="R1407" i="6"/>
  <c r="S1407" i="6"/>
  <c r="T1407" i="6"/>
  <c r="U1407" i="6"/>
  <c r="R1019" i="6"/>
  <c r="T1019" i="6"/>
  <c r="S1019" i="6"/>
  <c r="U1019" i="6"/>
  <c r="T810" i="6"/>
  <c r="F19" i="14" s="1"/>
  <c r="E19" i="14" s="1"/>
  <c r="S810" i="6"/>
  <c r="R810" i="6"/>
  <c r="D19" i="14" s="1"/>
  <c r="U810" i="6"/>
  <c r="T741" i="6"/>
  <c r="S741" i="6"/>
  <c r="R741" i="6"/>
  <c r="U741" i="6"/>
  <c r="S703" i="6"/>
  <c r="T703" i="6"/>
  <c r="R703" i="6"/>
  <c r="U703" i="6"/>
  <c r="Q802" i="6"/>
  <c r="U802" i="6"/>
  <c r="T802" i="6"/>
  <c r="S802" i="6"/>
  <c r="R802" i="6"/>
  <c r="U858" i="6"/>
  <c r="T858" i="6"/>
  <c r="S858" i="6"/>
  <c r="Q858" i="6"/>
  <c r="R858" i="6"/>
  <c r="U406" i="6"/>
  <c r="T406" i="6"/>
  <c r="S406" i="6"/>
  <c r="R406" i="6"/>
  <c r="Q406" i="6"/>
  <c r="T184" i="6"/>
  <c r="R184" i="6"/>
  <c r="S184" i="6"/>
  <c r="U184" i="6"/>
  <c r="Q922" i="6"/>
  <c r="U922" i="6"/>
  <c r="T922" i="6"/>
  <c r="F334" i="14" s="1"/>
  <c r="E334" i="14" s="1"/>
  <c r="S922" i="6"/>
  <c r="R922" i="6"/>
  <c r="U1087" i="6"/>
  <c r="Q1087" i="6"/>
  <c r="T1087" i="6"/>
  <c r="S1087" i="6"/>
  <c r="R1087" i="6"/>
  <c r="Q565" i="6"/>
  <c r="T788" i="6"/>
  <c r="R788" i="6"/>
  <c r="Q788" i="6"/>
  <c r="U788" i="6"/>
  <c r="S788" i="6"/>
  <c r="T1133" i="6"/>
  <c r="R1133" i="6"/>
  <c r="S1133" i="6"/>
  <c r="U1133" i="6"/>
  <c r="R114" i="6"/>
  <c r="T114" i="6"/>
  <c r="S114" i="6"/>
  <c r="U114" i="6"/>
  <c r="Q410" i="6"/>
  <c r="T1031" i="6"/>
  <c r="S1031" i="6"/>
  <c r="R1031" i="6"/>
  <c r="U1031" i="6"/>
  <c r="S116" i="6"/>
  <c r="R116" i="6"/>
  <c r="T116" i="6"/>
  <c r="U116" i="6"/>
  <c r="R683" i="6"/>
  <c r="D95" i="12" s="1"/>
  <c r="S683" i="6"/>
  <c r="T683" i="6"/>
  <c r="F95" i="12" s="1"/>
  <c r="E95" i="12" s="1"/>
  <c r="U683" i="6"/>
  <c r="T1356" i="6"/>
  <c r="F225" i="12" s="1"/>
  <c r="E225" i="12" s="1"/>
  <c r="S1356" i="6"/>
  <c r="R1356" i="6"/>
  <c r="D225" i="12" s="1"/>
  <c r="U1356" i="6"/>
  <c r="U1534" i="6"/>
  <c r="T1534" i="6"/>
  <c r="R1534" i="6"/>
  <c r="Q1534" i="6"/>
  <c r="S1534" i="6"/>
  <c r="U581" i="6"/>
  <c r="R581" i="6"/>
  <c r="Q581" i="6"/>
  <c r="S581" i="6"/>
  <c r="T581" i="6"/>
  <c r="T752" i="6"/>
  <c r="U752" i="6"/>
  <c r="S752" i="6"/>
  <c r="R752" i="6"/>
  <c r="Q752" i="6"/>
  <c r="R175" i="6"/>
  <c r="T175" i="6"/>
  <c r="S175" i="6"/>
  <c r="U175" i="6"/>
  <c r="Q1369" i="6"/>
  <c r="S1369" i="6"/>
  <c r="R1369" i="6"/>
  <c r="T1369" i="6"/>
  <c r="U1369" i="6"/>
  <c r="T510" i="6"/>
  <c r="U510" i="6"/>
  <c r="R510" i="6"/>
  <c r="S510" i="6"/>
  <c r="Q510" i="6"/>
  <c r="R689" i="6"/>
  <c r="U689" i="6"/>
  <c r="S689" i="6"/>
  <c r="T689" i="6"/>
  <c r="S1040" i="6"/>
  <c r="Q1040" i="6"/>
  <c r="T1040" i="6"/>
  <c r="R1040" i="6"/>
  <c r="U1040" i="6"/>
  <c r="T74" i="6"/>
  <c r="S74" i="6"/>
  <c r="Q74" i="6"/>
  <c r="R74" i="6"/>
  <c r="U74" i="6"/>
  <c r="T407" i="6"/>
  <c r="S407" i="6"/>
  <c r="R407" i="6"/>
  <c r="U407" i="6"/>
  <c r="T739" i="6"/>
  <c r="R739" i="6"/>
  <c r="S739" i="6"/>
  <c r="U739" i="6"/>
  <c r="Q643" i="6"/>
  <c r="C133" i="14" s="1"/>
  <c r="T1130" i="6"/>
  <c r="S1130" i="6"/>
  <c r="U1130" i="6"/>
  <c r="Q1130" i="6"/>
  <c r="R1130" i="6"/>
  <c r="R217" i="6"/>
  <c r="S217" i="6"/>
  <c r="T217" i="6"/>
  <c r="U217" i="6"/>
  <c r="S620" i="6"/>
  <c r="R620" i="6"/>
  <c r="T620" i="6"/>
  <c r="U620" i="6"/>
  <c r="S431" i="6"/>
  <c r="T431" i="6"/>
  <c r="F362" i="15" s="1"/>
  <c r="E362" i="15" s="1"/>
  <c r="R431" i="6"/>
  <c r="D362" i="15" s="1"/>
  <c r="U431" i="6"/>
  <c r="U1614" i="6"/>
  <c r="S1614" i="6"/>
  <c r="T1614" i="6"/>
  <c r="R1614" i="6"/>
  <c r="Q1614" i="6"/>
  <c r="S895" i="6"/>
  <c r="R895" i="6"/>
  <c r="U895" i="6"/>
  <c r="Q895" i="6"/>
  <c r="T895" i="6"/>
  <c r="T731" i="6"/>
  <c r="S731" i="6"/>
  <c r="Q731" i="6"/>
  <c r="R731" i="6"/>
  <c r="U731" i="6"/>
  <c r="Q460" i="6"/>
  <c r="U1629" i="6"/>
  <c r="T1629" i="6"/>
  <c r="S1629" i="6"/>
  <c r="R1629" i="6"/>
  <c r="Q1629" i="6"/>
  <c r="Q797" i="6"/>
  <c r="U182" i="6"/>
  <c r="Q182" i="6"/>
  <c r="T182" i="6"/>
  <c r="R182" i="6"/>
  <c r="S182" i="6"/>
  <c r="S1301" i="6"/>
  <c r="T1301" i="6"/>
  <c r="R1301" i="6"/>
  <c r="U1301" i="6"/>
  <c r="T1588" i="6"/>
  <c r="Q1588" i="6"/>
  <c r="U1588" i="6"/>
  <c r="R1588" i="6"/>
  <c r="S1588" i="6"/>
  <c r="R675" i="6"/>
  <c r="S675" i="6"/>
  <c r="T675" i="6"/>
  <c r="U675" i="6"/>
  <c r="R929" i="6"/>
  <c r="D295" i="14" s="1"/>
  <c r="S929" i="6"/>
  <c r="T929" i="6"/>
  <c r="F295" i="14" s="1"/>
  <c r="E295" i="14" s="1"/>
  <c r="T220" i="6"/>
  <c r="R220" i="6"/>
  <c r="S220" i="6"/>
  <c r="Q220" i="6"/>
  <c r="S1218" i="6"/>
  <c r="R1218" i="6"/>
  <c r="D27" i="16" s="1"/>
  <c r="T1218" i="6"/>
  <c r="F378" i="16" s="1"/>
  <c r="E378" i="16" s="1"/>
  <c r="U1218" i="6"/>
  <c r="U869" i="6"/>
  <c r="T869" i="6"/>
  <c r="S869" i="6"/>
  <c r="R869" i="6"/>
  <c r="Q869" i="6"/>
  <c r="Q613" i="6"/>
  <c r="U613" i="6"/>
  <c r="S613" i="6"/>
  <c r="R613" i="6"/>
  <c r="T613" i="6"/>
  <c r="U494" i="6"/>
  <c r="T494" i="6"/>
  <c r="F481" i="16" s="1"/>
  <c r="E481" i="16" s="1"/>
  <c r="S494" i="6"/>
  <c r="R494" i="6"/>
  <c r="D481" i="16" s="1"/>
  <c r="Q494" i="6"/>
  <c r="C481" i="16" s="1"/>
  <c r="Q1559" i="6"/>
  <c r="U1559" i="6"/>
  <c r="S1559" i="6"/>
  <c r="R1559" i="6"/>
  <c r="T1559" i="6"/>
  <c r="Q1454" i="6"/>
  <c r="S1454" i="6"/>
  <c r="R1454" i="6"/>
  <c r="T1454" i="6"/>
  <c r="U1454" i="6"/>
  <c r="R9" i="6"/>
  <c r="U9" i="6"/>
  <c r="T9" i="6"/>
  <c r="Q9" i="6"/>
  <c r="S9" i="6"/>
  <c r="Q696" i="6"/>
  <c r="R696" i="6"/>
  <c r="U696" i="6"/>
  <c r="S696" i="6"/>
  <c r="T696" i="6"/>
  <c r="T54" i="6"/>
  <c r="R54" i="6"/>
  <c r="U54" i="6"/>
  <c r="Q54" i="6"/>
  <c r="S54" i="6"/>
  <c r="R1508" i="6"/>
  <c r="D188" i="17" s="1"/>
  <c r="U1508" i="6"/>
  <c r="Q1508" i="6"/>
  <c r="C188" i="17" s="1"/>
  <c r="T1508" i="6"/>
  <c r="F188" i="17" s="1"/>
  <c r="E188" i="17" s="1"/>
  <c r="S1508" i="6"/>
  <c r="U390" i="6"/>
  <c r="R390" i="6"/>
  <c r="Q390" i="6"/>
  <c r="S390" i="6"/>
  <c r="T390" i="6"/>
  <c r="S750" i="6"/>
  <c r="T750" i="6"/>
  <c r="U750" i="6"/>
  <c r="R750" i="6"/>
  <c r="Q750" i="6"/>
  <c r="U886" i="6"/>
  <c r="T886" i="6"/>
  <c r="F177" i="16" s="1"/>
  <c r="E177" i="16" s="1"/>
  <c r="S886" i="6"/>
  <c r="R886" i="6"/>
  <c r="D177" i="16" s="1"/>
  <c r="Q886" i="6"/>
  <c r="C177" i="16" s="1"/>
  <c r="T1568" i="6"/>
  <c r="U1568" i="6"/>
  <c r="S1568" i="6"/>
  <c r="R1568" i="6"/>
  <c r="D189" i="17" s="1"/>
  <c r="Q1568" i="6"/>
  <c r="U888" i="6"/>
  <c r="R888" i="6"/>
  <c r="Q888" i="6"/>
  <c r="T888" i="6"/>
  <c r="S888" i="6"/>
  <c r="R934" i="6"/>
  <c r="D489" i="15" s="1"/>
  <c r="Q934" i="6"/>
  <c r="C489" i="15" s="1"/>
  <c r="U934" i="6"/>
  <c r="T934" i="6"/>
  <c r="F489" i="15" s="1"/>
  <c r="E489" i="15" s="1"/>
  <c r="S934" i="6"/>
  <c r="U992" i="6"/>
  <c r="T992" i="6"/>
  <c r="F295" i="15" s="1"/>
  <c r="E295" i="15" s="1"/>
  <c r="S992" i="6"/>
  <c r="R992" i="6"/>
  <c r="D295" i="15" s="1"/>
  <c r="Q992" i="6"/>
  <c r="C295" i="15" s="1"/>
  <c r="Q1163" i="6"/>
  <c r="U727" i="6"/>
  <c r="Q727" i="6"/>
  <c r="C212" i="17" s="1"/>
  <c r="R727" i="6"/>
  <c r="D212" i="17" s="1"/>
  <c r="T727" i="6"/>
  <c r="F212" i="17" s="1"/>
  <c r="E212" i="17" s="1"/>
  <c r="S727" i="6"/>
  <c r="T716" i="6"/>
  <c r="F329" i="16" s="1"/>
  <c r="E329" i="16" s="1"/>
  <c r="R716" i="6"/>
  <c r="D329" i="16" s="1"/>
  <c r="Q716" i="6"/>
  <c r="C329" i="16" s="1"/>
  <c r="U716" i="6"/>
  <c r="S716" i="6"/>
  <c r="U126" i="6"/>
  <c r="S126" i="6"/>
  <c r="T126" i="6"/>
  <c r="Q126" i="6"/>
  <c r="R126" i="6"/>
  <c r="Q10" i="6"/>
  <c r="C590" i="12" s="1"/>
  <c r="Q1540" i="6"/>
  <c r="S1540" i="6"/>
  <c r="T1540" i="6"/>
  <c r="R1540" i="6"/>
  <c r="U1540" i="6"/>
  <c r="R865" i="6"/>
  <c r="U865" i="6"/>
  <c r="T865" i="6"/>
  <c r="S865" i="6"/>
  <c r="Q629" i="6"/>
  <c r="T633" i="6"/>
  <c r="R633" i="6"/>
  <c r="S633" i="6"/>
  <c r="Q633" i="6"/>
  <c r="U633" i="6"/>
  <c r="Q1320" i="6"/>
  <c r="R963" i="6"/>
  <c r="D491" i="12" s="1"/>
  <c r="T963" i="6"/>
  <c r="S963" i="6"/>
  <c r="U963" i="6"/>
  <c r="Q1021" i="6"/>
  <c r="Q851" i="6"/>
  <c r="C567" i="12" s="1"/>
  <c r="Q1234" i="6"/>
  <c r="C184" i="11" s="1"/>
  <c r="Q402" i="6"/>
  <c r="U402" i="6"/>
  <c r="S402" i="6"/>
  <c r="T402" i="6"/>
  <c r="R402" i="6"/>
  <c r="Q378" i="6"/>
  <c r="C362" i="16" s="1"/>
  <c r="U1204" i="6"/>
  <c r="T1416" i="6"/>
  <c r="R1416" i="6"/>
  <c r="S1416" i="6"/>
  <c r="U1416" i="6"/>
  <c r="Q1416" i="6"/>
  <c r="U369" i="6"/>
  <c r="T369" i="6"/>
  <c r="S369" i="6"/>
  <c r="R369" i="6"/>
  <c r="Q369" i="6"/>
  <c r="Q169" i="6"/>
  <c r="C553" i="17" s="1"/>
  <c r="U169" i="6"/>
  <c r="T169" i="6"/>
  <c r="F553" i="17" s="1"/>
  <c r="E553" i="17" s="1"/>
  <c r="G553" i="17" s="1"/>
  <c r="S169" i="6"/>
  <c r="R169" i="6"/>
  <c r="D553" i="17" s="1"/>
  <c r="Q243" i="6"/>
  <c r="Q396" i="6"/>
  <c r="Q452" i="6"/>
  <c r="T452" i="6"/>
  <c r="S452" i="6"/>
  <c r="R452" i="6"/>
  <c r="U452" i="6"/>
  <c r="U310" i="6"/>
  <c r="T310" i="6"/>
  <c r="R310" i="6"/>
  <c r="D361" i="14" s="1"/>
  <c r="Q310" i="6"/>
  <c r="C361" i="14" s="1"/>
  <c r="S310" i="6"/>
  <c r="Q1617" i="6"/>
  <c r="C346" i="16" s="1"/>
  <c r="T23" i="6"/>
  <c r="U23" i="6"/>
  <c r="R23" i="6"/>
  <c r="S23" i="6"/>
  <c r="Q1486" i="6"/>
  <c r="R967" i="6"/>
  <c r="S967" i="6"/>
  <c r="T967" i="6"/>
  <c r="U967" i="6"/>
  <c r="Q1236" i="6"/>
  <c r="R919" i="6"/>
  <c r="S919" i="6"/>
  <c r="T919" i="6"/>
  <c r="U919" i="6"/>
  <c r="Q1358" i="6"/>
  <c r="U421" i="6"/>
  <c r="R1314" i="6"/>
  <c r="S1314" i="6"/>
  <c r="T1314" i="6"/>
  <c r="U1314" i="6"/>
  <c r="Q1309" i="6"/>
  <c r="Q368" i="6"/>
  <c r="S368" i="6"/>
  <c r="R368" i="6"/>
  <c r="U368" i="6"/>
  <c r="T368" i="6"/>
  <c r="Q1487" i="6"/>
  <c r="Q672" i="6"/>
  <c r="T672" i="6"/>
  <c r="R672" i="6"/>
  <c r="U672" i="6"/>
  <c r="S672" i="6"/>
  <c r="U1341" i="6"/>
  <c r="Q1341" i="6"/>
  <c r="R1341" i="6"/>
  <c r="D185" i="17" s="1"/>
  <c r="S1341" i="6"/>
  <c r="T1341" i="6"/>
  <c r="Q424" i="6"/>
  <c r="U1014" i="6"/>
  <c r="S1014" i="6"/>
  <c r="T1014" i="6"/>
  <c r="R1014" i="6"/>
  <c r="Q1014" i="6"/>
  <c r="T466" i="6"/>
  <c r="S466" i="6"/>
  <c r="R466" i="6"/>
  <c r="U466" i="6"/>
  <c r="R966" i="6"/>
  <c r="Q966" i="6"/>
  <c r="S966" i="6"/>
  <c r="U966" i="6"/>
  <c r="T966" i="6"/>
  <c r="S1238" i="6"/>
  <c r="T1238" i="6"/>
  <c r="R1238" i="6"/>
  <c r="U1238" i="6"/>
  <c r="Q367" i="6"/>
  <c r="C518" i="14" s="1"/>
  <c r="Q700" i="6"/>
  <c r="T192" i="6"/>
  <c r="R192" i="6"/>
  <c r="U192" i="6"/>
  <c r="S192" i="6"/>
  <c r="S1317" i="6"/>
  <c r="T1317" i="6"/>
  <c r="F146" i="14" s="1"/>
  <c r="E146" i="14" s="1"/>
  <c r="R1317" i="6"/>
  <c r="U1317" i="6"/>
  <c r="Q1023" i="6"/>
  <c r="C453" i="12" s="1"/>
  <c r="U1023" i="6"/>
  <c r="S1023" i="6"/>
  <c r="T1023" i="6"/>
  <c r="F453" i="12" s="1"/>
  <c r="E453" i="12" s="1"/>
  <c r="R1023" i="6"/>
  <c r="D453" i="12" s="1"/>
  <c r="Q546" i="6"/>
  <c r="C598" i="16" s="1"/>
  <c r="Q1154" i="6"/>
  <c r="C610" i="15" s="1"/>
  <c r="S887" i="6"/>
  <c r="R887" i="6"/>
  <c r="D216" i="16" s="1"/>
  <c r="T887" i="6"/>
  <c r="F216" i="16" s="1"/>
  <c r="E216" i="16" s="1"/>
  <c r="Q887" i="6"/>
  <c r="C216" i="16" s="1"/>
  <c r="U887" i="6"/>
  <c r="T1495" i="6"/>
  <c r="R1495" i="6"/>
  <c r="U1495" i="6"/>
  <c r="S1495" i="6"/>
  <c r="Q1495" i="6"/>
  <c r="T1328" i="6"/>
  <c r="F340" i="15" s="1"/>
  <c r="E340" i="15" s="1"/>
  <c r="U1328" i="6"/>
  <c r="S1328" i="6"/>
  <c r="R1328" i="6"/>
  <c r="Q1328" i="6"/>
  <c r="C340" i="15" s="1"/>
  <c r="S1281" i="6"/>
  <c r="T1281" i="6"/>
  <c r="R1281" i="6"/>
  <c r="D496" i="16" s="1"/>
  <c r="Q1281" i="6"/>
  <c r="C496" i="16" s="1"/>
  <c r="U1281" i="6"/>
  <c r="Q323" i="6"/>
  <c r="U1056" i="6"/>
  <c r="T1056" i="6"/>
  <c r="F492" i="16" s="1"/>
  <c r="E492" i="16" s="1"/>
  <c r="S1056" i="6"/>
  <c r="R1056" i="6"/>
  <c r="Q1056" i="6"/>
  <c r="U1119" i="6"/>
  <c r="T1119" i="6"/>
  <c r="F220" i="17" s="1"/>
  <c r="E220" i="17" s="1"/>
  <c r="S1119" i="6"/>
  <c r="R1119" i="6"/>
  <c r="Q1119" i="6"/>
  <c r="C220" i="17" s="1"/>
  <c r="R876" i="6"/>
  <c r="D527" i="15" s="1"/>
  <c r="Q876" i="6"/>
  <c r="C527" i="15" s="1"/>
  <c r="T876" i="6"/>
  <c r="S876" i="6"/>
  <c r="U876" i="6"/>
  <c r="S1053" i="6"/>
  <c r="R1053" i="6"/>
  <c r="D375" i="16" s="1"/>
  <c r="T1053" i="6"/>
  <c r="F375" i="16" s="1"/>
  <c r="E375" i="16" s="1"/>
  <c r="U1053" i="6"/>
  <c r="Q468" i="6"/>
  <c r="U1623" i="6"/>
  <c r="Q907" i="6"/>
  <c r="U907" i="6"/>
  <c r="S907" i="6"/>
  <c r="T907" i="6"/>
  <c r="R907" i="6"/>
  <c r="T190" i="6"/>
  <c r="U190" i="6"/>
  <c r="S190" i="6"/>
  <c r="Q190" i="6"/>
  <c r="R190" i="6"/>
  <c r="U1518" i="6"/>
  <c r="T1518" i="6"/>
  <c r="S1518" i="6"/>
  <c r="R1518" i="6"/>
  <c r="Q1518" i="6"/>
  <c r="S1242" i="6"/>
  <c r="T1242" i="6"/>
  <c r="R1242" i="6"/>
  <c r="U1242" i="6"/>
  <c r="Q589" i="6"/>
  <c r="C366" i="14" s="1"/>
  <c r="Q1591" i="6"/>
  <c r="Q631" i="6"/>
  <c r="Q578" i="6"/>
  <c r="Q1098" i="6"/>
  <c r="C453" i="15" s="1"/>
  <c r="U1055" i="6"/>
  <c r="S1055" i="6"/>
  <c r="T1055" i="6"/>
  <c r="F453" i="16" s="1"/>
  <c r="E453" i="16" s="1"/>
  <c r="G453" i="16" s="1"/>
  <c r="R1055" i="6"/>
  <c r="D453" i="16" s="1"/>
  <c r="Q1055" i="6"/>
  <c r="R1206" i="6"/>
  <c r="D222" i="14" s="1"/>
  <c r="U1206" i="6"/>
  <c r="T1206" i="6"/>
  <c r="F222" i="14" s="1"/>
  <c r="E222" i="14" s="1"/>
  <c r="S1206" i="6"/>
  <c r="Q1206" i="6"/>
  <c r="R1673" i="6"/>
  <c r="S1673" i="6"/>
  <c r="T1673" i="6"/>
  <c r="U1673" i="6"/>
  <c r="Q490" i="6"/>
  <c r="C286" i="16" s="1"/>
  <c r="U490" i="6"/>
  <c r="R490" i="6"/>
  <c r="D286" i="16" s="1"/>
  <c r="S490" i="6"/>
  <c r="T490" i="6"/>
  <c r="T538" i="6"/>
  <c r="R538" i="6"/>
  <c r="S538" i="6"/>
  <c r="U538" i="6"/>
  <c r="T1465" i="6"/>
  <c r="S1465" i="6"/>
  <c r="U1465" i="6"/>
  <c r="R1465" i="6"/>
  <c r="Q823" i="6"/>
  <c r="Q517" i="6"/>
  <c r="T516" i="6"/>
  <c r="S516" i="6"/>
  <c r="U516" i="6"/>
  <c r="R516" i="6"/>
  <c r="D209" i="12" s="1"/>
  <c r="T123" i="6"/>
  <c r="F475" i="12" s="1"/>
  <c r="E475" i="12" s="1"/>
  <c r="S123" i="6"/>
  <c r="R123" i="6"/>
  <c r="D475" i="12" s="1"/>
  <c r="U123" i="6"/>
  <c r="Q123" i="6"/>
  <c r="C475" i="12" s="1"/>
  <c r="Q863" i="6"/>
  <c r="Q862" i="6"/>
  <c r="T862" i="6"/>
  <c r="S862" i="6"/>
  <c r="U862" i="6"/>
  <c r="R862" i="6"/>
  <c r="S1537" i="6"/>
  <c r="U1537" i="6"/>
  <c r="R1537" i="6"/>
  <c r="T1537" i="6"/>
  <c r="Q1537" i="6"/>
  <c r="U379" i="6"/>
  <c r="R379" i="6"/>
  <c r="D323" i="16" s="1"/>
  <c r="S379" i="6"/>
  <c r="Q379" i="6"/>
  <c r="T379" i="6"/>
  <c r="T1176" i="6"/>
  <c r="R1176" i="6"/>
  <c r="S1176" i="6"/>
  <c r="U1176" i="6"/>
  <c r="T719" i="6"/>
  <c r="R719" i="6"/>
  <c r="S719" i="6"/>
  <c r="Q719" i="6"/>
  <c r="U719" i="6"/>
  <c r="S1531" i="6"/>
  <c r="R1531" i="6"/>
  <c r="U1531" i="6"/>
  <c r="Q1531" i="6"/>
  <c r="T1531" i="6"/>
  <c r="T1681" i="6"/>
  <c r="S1681" i="6"/>
  <c r="Q1681" i="6"/>
  <c r="C347" i="17" s="1"/>
  <c r="U1681" i="6"/>
  <c r="R1681" i="6"/>
  <c r="D347" i="17" s="1"/>
  <c r="Q290" i="6"/>
  <c r="Q227" i="6"/>
  <c r="Q1079" i="6"/>
  <c r="U1079" i="6"/>
  <c r="T1079" i="6"/>
  <c r="S1079" i="6"/>
  <c r="R1079" i="6"/>
  <c r="U1058" i="6"/>
  <c r="Q1058" i="6"/>
  <c r="C258" i="17" s="1"/>
  <c r="S1058" i="6"/>
  <c r="T1058" i="6"/>
  <c r="F258" i="17" s="1"/>
  <c r="E258" i="17" s="1"/>
  <c r="G258" i="17" s="1"/>
  <c r="R1058" i="6"/>
  <c r="D258" i="17" s="1"/>
  <c r="T80" i="6"/>
  <c r="S80" i="6"/>
  <c r="R80" i="6"/>
  <c r="U80" i="6"/>
  <c r="Q80" i="6"/>
  <c r="Q540" i="6"/>
  <c r="C208" i="15" s="1"/>
  <c r="T540" i="6"/>
  <c r="F52" i="15" s="1"/>
  <c r="E52" i="15" s="1"/>
  <c r="R540" i="6"/>
  <c r="D52" i="15" s="1"/>
  <c r="S540" i="6"/>
  <c r="U540" i="6"/>
  <c r="U1490" i="6"/>
  <c r="Q1490" i="6"/>
  <c r="T1490" i="6"/>
  <c r="F616" i="15" s="1"/>
  <c r="E616" i="15" s="1"/>
  <c r="R1490" i="6"/>
  <c r="D616" i="15" s="1"/>
  <c r="S1490" i="6"/>
  <c r="T821" i="6"/>
  <c r="F447" i="15" s="1"/>
  <c r="E447" i="15" s="1"/>
  <c r="R821" i="6"/>
  <c r="D447" i="15" s="1"/>
  <c r="S821" i="6"/>
  <c r="U821" i="6"/>
  <c r="Q162" i="6"/>
  <c r="C514" i="17" s="1"/>
  <c r="U162" i="6"/>
  <c r="S162" i="6"/>
  <c r="R162" i="6"/>
  <c r="D7" i="17" s="1"/>
  <c r="T162" i="6"/>
  <c r="F514" i="17" s="1"/>
  <c r="E514" i="17" s="1"/>
  <c r="T820" i="6"/>
  <c r="F408" i="15" s="1"/>
  <c r="E408" i="15" s="1"/>
  <c r="R820" i="6"/>
  <c r="D408" i="15" s="1"/>
  <c r="S820" i="6"/>
  <c r="U820" i="6"/>
  <c r="Q875" i="6"/>
  <c r="C59" i="15" s="1"/>
  <c r="T202" i="6"/>
  <c r="F592" i="15" s="1"/>
  <c r="E592" i="15" s="1"/>
  <c r="R202" i="6"/>
  <c r="D592" i="15" s="1"/>
  <c r="S202" i="6"/>
  <c r="U202" i="6"/>
  <c r="Q1453" i="6"/>
  <c r="U1453" i="6"/>
  <c r="S1453" i="6"/>
  <c r="R1453" i="6"/>
  <c r="T1453" i="6"/>
  <c r="S1389" i="6"/>
  <c r="R1389" i="6"/>
  <c r="D264" i="16" s="1"/>
  <c r="T1389" i="6"/>
  <c r="F264" i="16" s="1"/>
  <c r="E264" i="16" s="1"/>
  <c r="U1389" i="6"/>
  <c r="Q844" i="6"/>
  <c r="S944" i="6"/>
  <c r="U944" i="6"/>
  <c r="R944" i="6"/>
  <c r="D567" i="16" s="1"/>
  <c r="Q944" i="6"/>
  <c r="T944" i="6"/>
  <c r="F567" i="16" s="1"/>
  <c r="E567" i="16" s="1"/>
  <c r="S103" i="6"/>
  <c r="Q103" i="6"/>
  <c r="C512" i="16" s="1"/>
  <c r="U103" i="6"/>
  <c r="T103" i="6"/>
  <c r="R103" i="6"/>
  <c r="D512" i="16" s="1"/>
  <c r="R316" i="6"/>
  <c r="Q316" i="6"/>
  <c r="U316" i="6"/>
  <c r="T316" i="6"/>
  <c r="S316" i="6"/>
  <c r="S1117" i="6"/>
  <c r="R1117" i="6"/>
  <c r="D337" i="17" s="1"/>
  <c r="T1117" i="6"/>
  <c r="U1117" i="6"/>
  <c r="Q1271" i="6"/>
  <c r="C378" i="15" s="1"/>
  <c r="R1271" i="6"/>
  <c r="D378" i="15" s="1"/>
  <c r="U1271" i="6"/>
  <c r="S1271" i="6"/>
  <c r="T1271" i="6"/>
  <c r="F378" i="15" s="1"/>
  <c r="E378" i="15" s="1"/>
  <c r="Q991" i="6"/>
  <c r="C334" i="15" s="1"/>
  <c r="U991" i="6"/>
  <c r="S991" i="6"/>
  <c r="T991" i="6"/>
  <c r="F334" i="15" s="1"/>
  <c r="E334" i="15" s="1"/>
  <c r="R991" i="6"/>
  <c r="D334" i="15" s="1"/>
  <c r="T154" i="6"/>
  <c r="F513" i="16" s="1"/>
  <c r="E513" i="16" s="1"/>
  <c r="S154" i="6"/>
  <c r="R154" i="6"/>
  <c r="U154" i="6"/>
  <c r="Q999" i="6"/>
  <c r="U999" i="6"/>
  <c r="T999" i="6"/>
  <c r="S999" i="6"/>
  <c r="R999" i="6"/>
  <c r="T281" i="6"/>
  <c r="F516" i="17" s="1"/>
  <c r="E516" i="17" s="1"/>
  <c r="G516" i="17" s="1"/>
  <c r="Q281" i="6"/>
  <c r="C516" i="17" s="1"/>
  <c r="U281" i="6"/>
  <c r="S281" i="6"/>
  <c r="R281" i="6"/>
  <c r="D516" i="17" s="1"/>
  <c r="U386" i="6"/>
  <c r="T465" i="6"/>
  <c r="U465" i="6"/>
  <c r="Q465" i="6"/>
  <c r="R465" i="6"/>
  <c r="S465" i="6"/>
  <c r="Q226" i="6"/>
  <c r="Q409" i="6"/>
  <c r="T1641" i="6"/>
  <c r="R1641" i="6"/>
  <c r="U1641" i="6"/>
  <c r="S1641" i="6"/>
  <c r="Q342" i="6"/>
  <c r="Q1196" i="6"/>
  <c r="T20" i="6"/>
  <c r="R20" i="6"/>
  <c r="S20" i="6"/>
  <c r="Q20" i="6"/>
  <c r="U20" i="6"/>
  <c r="Q684" i="6"/>
  <c r="S684" i="6"/>
  <c r="R684" i="6"/>
  <c r="T684" i="6"/>
  <c r="U684" i="6"/>
  <c r="S1414" i="6"/>
  <c r="Q1414" i="6"/>
  <c r="U1414" i="6"/>
  <c r="T1414" i="6"/>
  <c r="R1414" i="6"/>
  <c r="Q903" i="6"/>
  <c r="T852" i="6"/>
  <c r="R852" i="6"/>
  <c r="S852" i="6"/>
  <c r="U852" i="6"/>
  <c r="T1601" i="6"/>
  <c r="S1601" i="6"/>
  <c r="R1601" i="6"/>
  <c r="U1601" i="6"/>
  <c r="Q1601" i="6"/>
  <c r="U819" i="6"/>
  <c r="S819" i="6"/>
  <c r="R819" i="6"/>
  <c r="Q819" i="6"/>
  <c r="T819" i="6"/>
  <c r="Q735" i="6"/>
  <c r="T400" i="6"/>
  <c r="U400" i="6"/>
  <c r="R400" i="6"/>
  <c r="S400" i="6"/>
  <c r="Q400" i="6"/>
  <c r="Q881" i="6"/>
  <c r="S881" i="6"/>
  <c r="U881" i="6"/>
  <c r="T881" i="6"/>
  <c r="R881" i="6"/>
  <c r="Q532" i="6"/>
  <c r="C209" i="14" s="1"/>
  <c r="T1193" i="6"/>
  <c r="R1193" i="6"/>
  <c r="S1193" i="6"/>
  <c r="U1193" i="6"/>
  <c r="T1071" i="6"/>
  <c r="S1071" i="6"/>
  <c r="R1071" i="6"/>
  <c r="U1071" i="6"/>
  <c r="Q412" i="6"/>
  <c r="R756" i="6"/>
  <c r="Q756" i="6"/>
  <c r="S756" i="6"/>
  <c r="U756" i="6"/>
  <c r="T756" i="6"/>
  <c r="U561" i="6"/>
  <c r="R561" i="6"/>
  <c r="S561" i="6"/>
  <c r="T561" i="6"/>
  <c r="Q561" i="6"/>
  <c r="Q1326" i="6"/>
  <c r="U1326" i="6"/>
  <c r="T1326" i="6"/>
  <c r="S1326" i="6"/>
  <c r="R1326" i="6"/>
  <c r="Q764" i="6"/>
  <c r="C134" i="15" s="1"/>
  <c r="T764" i="6"/>
  <c r="F134" i="15" s="1"/>
  <c r="E134" i="15" s="1"/>
  <c r="U764" i="6"/>
  <c r="R764" i="6"/>
  <c r="D134" i="15" s="1"/>
  <c r="S764" i="6"/>
  <c r="Q77" i="6"/>
  <c r="Q866" i="6"/>
  <c r="S866" i="6"/>
  <c r="T866" i="6"/>
  <c r="F21" i="14" s="1"/>
  <c r="E21" i="14" s="1"/>
  <c r="R866" i="6"/>
  <c r="D21" i="14" s="1"/>
  <c r="U866" i="6"/>
  <c r="Q1604" i="6"/>
  <c r="C150" i="15" s="1"/>
  <c r="U1604" i="6"/>
  <c r="S1604" i="6"/>
  <c r="T1604" i="6"/>
  <c r="F150" i="15" s="1"/>
  <c r="E150" i="15" s="1"/>
  <c r="R1604" i="6"/>
  <c r="D150" i="15" s="1"/>
  <c r="R779" i="6"/>
  <c r="D96" i="17" s="1"/>
  <c r="T779" i="6"/>
  <c r="F96" i="17" s="1"/>
  <c r="E96" i="17" s="1"/>
  <c r="S779" i="6"/>
  <c r="U779" i="6"/>
  <c r="Q704" i="6"/>
  <c r="C563" i="14" s="1"/>
  <c r="R704" i="6"/>
  <c r="D563" i="14" s="1"/>
  <c r="T704" i="6"/>
  <c r="F563" i="14" s="1"/>
  <c r="E563" i="14" s="1"/>
  <c r="S704" i="6"/>
  <c r="U704" i="6"/>
  <c r="U440" i="6"/>
  <c r="T440" i="6"/>
  <c r="F518" i="16" s="1"/>
  <c r="E518" i="16" s="1"/>
  <c r="S440" i="6"/>
  <c r="Q440" i="6"/>
  <c r="C518" i="16" s="1"/>
  <c r="R440" i="6"/>
  <c r="D518" i="16" s="1"/>
  <c r="S1605" i="6"/>
  <c r="R1605" i="6"/>
  <c r="T1605" i="6"/>
  <c r="U1605" i="6"/>
  <c r="Q1605" i="6"/>
  <c r="T1044" i="6"/>
  <c r="R1044" i="6"/>
  <c r="S1044" i="6"/>
  <c r="U1044" i="6"/>
  <c r="U1000" i="6"/>
  <c r="S1000" i="6"/>
  <c r="Q1000" i="6"/>
  <c r="T1000" i="6"/>
  <c r="R1000" i="6"/>
  <c r="U600" i="6"/>
  <c r="T600" i="6"/>
  <c r="F248" i="15" s="1"/>
  <c r="E248" i="15" s="1"/>
  <c r="R600" i="6"/>
  <c r="D248" i="15" s="1"/>
  <c r="Q600" i="6"/>
  <c r="C248" i="15" s="1"/>
  <c r="S600" i="6"/>
  <c r="T707" i="6"/>
  <c r="F94" i="15" s="1"/>
  <c r="E94" i="15" s="1"/>
  <c r="S707" i="6"/>
  <c r="R707" i="6"/>
  <c r="D55" i="15" s="1"/>
  <c r="U707" i="6"/>
  <c r="Q707" i="6"/>
  <c r="C94" i="15" s="1"/>
  <c r="T315" i="6"/>
  <c r="F165" i="15" s="1"/>
  <c r="E165" i="15" s="1"/>
  <c r="R315" i="6"/>
  <c r="D165" i="15" s="1"/>
  <c r="U315" i="6"/>
  <c r="S315" i="6"/>
  <c r="Q562" i="6"/>
  <c r="S300" i="6"/>
  <c r="U300" i="6"/>
  <c r="T300" i="6"/>
  <c r="R300" i="6"/>
  <c r="Q300" i="6"/>
  <c r="U1264" i="6"/>
  <c r="T1264" i="6"/>
  <c r="S1264" i="6"/>
  <c r="R1264" i="6"/>
  <c r="Q1264" i="6"/>
  <c r="R1484" i="6"/>
  <c r="D32" i="14" s="1"/>
  <c r="S1484" i="6"/>
  <c r="T1484" i="6"/>
  <c r="F32" i="14" s="1"/>
  <c r="E32" i="14" s="1"/>
  <c r="U1484" i="6"/>
  <c r="Q1609" i="6"/>
  <c r="R1609" i="6"/>
  <c r="T1609" i="6"/>
  <c r="S1609" i="6"/>
  <c r="R371" i="6"/>
  <c r="D322" i="15" s="1"/>
  <c r="Q371" i="6"/>
  <c r="C322" i="15" s="1"/>
  <c r="U371" i="6"/>
  <c r="T371" i="6"/>
  <c r="F322" i="15" s="1"/>
  <c r="E322" i="15" s="1"/>
  <c r="S371" i="6"/>
  <c r="S1511" i="6"/>
  <c r="T1511" i="6"/>
  <c r="R1511" i="6"/>
  <c r="U1511" i="6"/>
  <c r="Q1231" i="6"/>
  <c r="C456" i="17" s="1"/>
  <c r="S1231" i="6"/>
  <c r="R1231" i="6"/>
  <c r="D456" i="17" s="1"/>
  <c r="T1231" i="6"/>
  <c r="F456" i="17" s="1"/>
  <c r="E456" i="17" s="1"/>
  <c r="R1671" i="6"/>
  <c r="D541" i="16" s="1"/>
  <c r="U1671" i="6"/>
  <c r="T1671" i="6"/>
  <c r="F541" i="16" s="1"/>
  <c r="E541" i="16" s="1"/>
  <c r="S1671" i="6"/>
  <c r="Q1671" i="6"/>
  <c r="C541" i="16" s="1"/>
  <c r="T1338" i="6"/>
  <c r="F302" i="17" s="1"/>
  <c r="E302" i="17" s="1"/>
  <c r="S1338" i="6"/>
  <c r="R1338" i="6"/>
  <c r="D302" i="17" s="1"/>
  <c r="U1338" i="6"/>
  <c r="Q595" i="6"/>
  <c r="C170" i="15" s="1"/>
  <c r="U595" i="6"/>
  <c r="R595" i="6"/>
  <c r="D170" i="15" s="1"/>
  <c r="S595" i="6"/>
  <c r="T595" i="6"/>
  <c r="F170" i="15" s="1"/>
  <c r="E170" i="15" s="1"/>
  <c r="T1163" i="6"/>
  <c r="R1163" i="6"/>
  <c r="S1163" i="6"/>
  <c r="U1163" i="6"/>
  <c r="Q994" i="6"/>
  <c r="U155" i="6"/>
  <c r="T155" i="6"/>
  <c r="F475" i="16" s="1"/>
  <c r="E475" i="16" s="1"/>
  <c r="G475" i="16" s="1"/>
  <c r="R155" i="6"/>
  <c r="D475" i="16" s="1"/>
  <c r="Q155" i="6"/>
  <c r="S155" i="6"/>
  <c r="Q1002" i="6"/>
  <c r="C530" i="17" s="1"/>
  <c r="Q151" i="6"/>
  <c r="C318" i="15" s="1"/>
  <c r="U151" i="6"/>
  <c r="S151" i="6"/>
  <c r="T151" i="6"/>
  <c r="F318" i="15" s="1"/>
  <c r="E318" i="15" s="1"/>
  <c r="R151" i="6"/>
  <c r="D318" i="15" s="1"/>
  <c r="S383" i="6"/>
  <c r="T383" i="6"/>
  <c r="F517" i="16" s="1"/>
  <c r="E517" i="16" s="1"/>
  <c r="Q383" i="6"/>
  <c r="C517" i="16" s="1"/>
  <c r="U383" i="6"/>
  <c r="R383" i="6"/>
  <c r="Q309" i="6"/>
  <c r="C322" i="14" s="1"/>
  <c r="U562" i="6"/>
  <c r="T562" i="6"/>
  <c r="R562" i="6"/>
  <c r="S562" i="6"/>
  <c r="Q1085" i="6"/>
  <c r="U1609" i="6"/>
  <c r="U1048" i="6"/>
  <c r="T1048" i="6"/>
  <c r="F491" i="15" s="1"/>
  <c r="E491" i="15" s="1"/>
  <c r="S1048" i="6"/>
  <c r="R1048" i="6"/>
  <c r="D491" i="15" s="1"/>
  <c r="Q1048" i="6"/>
  <c r="C491" i="15" s="1"/>
  <c r="Q1167" i="6"/>
  <c r="C26" i="16" s="1"/>
  <c r="S1167" i="6"/>
  <c r="R1167" i="6"/>
  <c r="D26" i="16" s="1"/>
  <c r="T1167" i="6"/>
  <c r="U1167" i="6"/>
  <c r="Q1469" i="6"/>
  <c r="U725" i="6"/>
  <c r="S725" i="6"/>
  <c r="R725" i="6"/>
  <c r="T725" i="6"/>
  <c r="Q725" i="6"/>
  <c r="R376" i="6"/>
  <c r="D400" i="15" s="1"/>
  <c r="U376" i="6"/>
  <c r="T376" i="6"/>
  <c r="F400" i="15" s="1"/>
  <c r="E400" i="15" s="1"/>
  <c r="Q376" i="6"/>
  <c r="C400" i="15" s="1"/>
  <c r="S376" i="6"/>
  <c r="R110" i="6"/>
  <c r="S110" i="6"/>
  <c r="Q110" i="6"/>
  <c r="U110" i="6"/>
  <c r="T110" i="6"/>
  <c r="S947" i="6"/>
  <c r="R947" i="6"/>
  <c r="T947" i="6"/>
  <c r="U947" i="6"/>
  <c r="Q947" i="6"/>
  <c r="Q880" i="6"/>
  <c r="S994" i="6"/>
  <c r="R994" i="6"/>
  <c r="D529" i="16" s="1"/>
  <c r="T994" i="6"/>
  <c r="F529" i="16" s="1"/>
  <c r="E529" i="16" s="1"/>
  <c r="U994" i="6"/>
  <c r="Q1108" i="6"/>
  <c r="C103" i="16" s="1"/>
  <c r="U1108" i="6"/>
  <c r="T1108" i="6"/>
  <c r="F103" i="16" s="1"/>
  <c r="E103" i="16" s="1"/>
  <c r="R1108" i="6"/>
  <c r="D103" i="16" s="1"/>
  <c r="S1108" i="6"/>
  <c r="S1120" i="6"/>
  <c r="R1120" i="6"/>
  <c r="D493" i="17" s="1"/>
  <c r="Q1120" i="6"/>
  <c r="U1120" i="6"/>
  <c r="T1120" i="6"/>
  <c r="U606" i="6"/>
  <c r="T606" i="6"/>
  <c r="S606" i="6"/>
  <c r="R606" i="6"/>
  <c r="Q606" i="6"/>
  <c r="Q341" i="6"/>
  <c r="T1409" i="6"/>
  <c r="U1409" i="6"/>
  <c r="S1409" i="6"/>
  <c r="Q1409" i="6"/>
  <c r="C421" i="11" s="1"/>
  <c r="R1409" i="6"/>
  <c r="D421" i="11" s="1"/>
  <c r="Q977" i="6"/>
  <c r="T68" i="6"/>
  <c r="Q68" i="6"/>
  <c r="S68" i="6"/>
  <c r="R68" i="6"/>
  <c r="U68" i="6"/>
  <c r="S568" i="6"/>
  <c r="T568" i="6"/>
  <c r="U568" i="6"/>
  <c r="Q568" i="6"/>
  <c r="R568" i="6"/>
  <c r="T1522" i="6"/>
  <c r="S1522" i="6"/>
  <c r="R1522" i="6"/>
  <c r="D150" i="12" s="1"/>
  <c r="U1522" i="6"/>
  <c r="Q1404" i="6"/>
  <c r="S1404" i="6"/>
  <c r="T1404" i="6"/>
  <c r="R1404" i="6"/>
  <c r="U1404" i="6"/>
  <c r="T1074" i="6"/>
  <c r="R1074" i="6"/>
  <c r="D454" i="12" s="1"/>
  <c r="S1074" i="6"/>
  <c r="U1074" i="6"/>
  <c r="T679" i="6"/>
  <c r="R679" i="6"/>
  <c r="S679" i="6"/>
  <c r="U679" i="6"/>
  <c r="Q181" i="6"/>
  <c r="Q900" i="6"/>
  <c r="T41" i="6"/>
  <c r="S41" i="6"/>
  <c r="R41" i="6"/>
  <c r="U41" i="6"/>
  <c r="S339" i="6"/>
  <c r="T339" i="6"/>
  <c r="R339" i="6"/>
  <c r="U339" i="6"/>
  <c r="R282" i="6"/>
  <c r="T282" i="6"/>
  <c r="S282" i="6"/>
  <c r="U282" i="6"/>
  <c r="Q1295" i="6"/>
  <c r="R737" i="6"/>
  <c r="T737" i="6"/>
  <c r="S737" i="6"/>
  <c r="U737" i="6"/>
  <c r="Q754" i="6"/>
  <c r="C57" i="14" s="1"/>
  <c r="R799" i="6"/>
  <c r="U799" i="6"/>
  <c r="T799" i="6"/>
  <c r="S799" i="6"/>
  <c r="Q693" i="6"/>
  <c r="T693" i="6"/>
  <c r="U693" i="6"/>
  <c r="S693" i="6"/>
  <c r="R693" i="6"/>
  <c r="T1037" i="6"/>
  <c r="U1037" i="6"/>
  <c r="S1037" i="6"/>
  <c r="R1037" i="6"/>
  <c r="Q1037" i="6"/>
  <c r="Q405" i="6"/>
  <c r="C285" i="12" s="1"/>
  <c r="S1139" i="6"/>
  <c r="U1139" i="6"/>
  <c r="T1139" i="6"/>
  <c r="R1139" i="6"/>
  <c r="Q1139" i="6"/>
  <c r="T1357" i="6"/>
  <c r="R1357" i="6"/>
  <c r="S1357" i="6"/>
  <c r="U1357" i="6"/>
  <c r="T566" i="6"/>
  <c r="S566" i="6"/>
  <c r="U566" i="6"/>
  <c r="R566" i="6"/>
  <c r="U337" i="6"/>
  <c r="R313" i="6"/>
  <c r="S313" i="6"/>
  <c r="T313" i="6"/>
  <c r="U313" i="6"/>
  <c r="T233" i="6"/>
  <c r="Q233" i="6"/>
  <c r="C516" i="11" s="1"/>
  <c r="R233" i="6"/>
  <c r="D516" i="11" s="1"/>
  <c r="S233" i="6"/>
  <c r="U233" i="6"/>
  <c r="S1462" i="6"/>
  <c r="R1462" i="6"/>
  <c r="T1462" i="6"/>
  <c r="U1462" i="6"/>
  <c r="Q908" i="6"/>
  <c r="R1082" i="6"/>
  <c r="S1082" i="6"/>
  <c r="T1082" i="6"/>
  <c r="U1082" i="6"/>
  <c r="Q497" i="6"/>
  <c r="C597" i="16" s="1"/>
  <c r="T1546" i="6"/>
  <c r="F149" i="15" s="1"/>
  <c r="E149" i="15" s="1"/>
  <c r="S1546" i="6"/>
  <c r="R1546" i="6"/>
  <c r="D149" i="15" s="1"/>
  <c r="Q1546" i="6"/>
  <c r="C149" i="15" s="1"/>
  <c r="U1546" i="6"/>
  <c r="Q27" i="6"/>
  <c r="Q210" i="6"/>
  <c r="S1118" i="6"/>
  <c r="T1118" i="6"/>
  <c r="Q1118" i="6"/>
  <c r="R1118" i="6"/>
  <c r="U1118" i="6"/>
  <c r="T91" i="6"/>
  <c r="S91" i="6"/>
  <c r="R91" i="6"/>
  <c r="D356" i="15" s="1"/>
  <c r="U91" i="6"/>
  <c r="Q453" i="6"/>
  <c r="T1405" i="6"/>
  <c r="S1405" i="6"/>
  <c r="R1405" i="6"/>
  <c r="U1405" i="6"/>
  <c r="S1069" i="6"/>
  <c r="R1069" i="6"/>
  <c r="T1069" i="6"/>
  <c r="U1069" i="6"/>
  <c r="T127" i="6"/>
  <c r="R127" i="6"/>
  <c r="S127" i="6"/>
  <c r="U127" i="6"/>
  <c r="U1589" i="6"/>
  <c r="T441" i="6"/>
  <c r="F480" i="16" s="1"/>
  <c r="E480" i="16" s="1"/>
  <c r="Q441" i="6"/>
  <c r="C480" i="16" s="1"/>
  <c r="R441" i="6"/>
  <c r="D480" i="16" s="1"/>
  <c r="S441" i="6"/>
  <c r="U441" i="6"/>
  <c r="Q1249" i="6"/>
  <c r="S646" i="6"/>
  <c r="U646" i="6"/>
  <c r="T646" i="6"/>
  <c r="F523" i="14" s="1"/>
  <c r="E523" i="14" s="1"/>
  <c r="R646" i="6"/>
  <c r="Q646" i="6"/>
  <c r="Q722" i="6"/>
  <c r="C17" i="17" s="1"/>
  <c r="U722" i="6"/>
  <c r="S722" i="6"/>
  <c r="R722" i="6"/>
  <c r="D17" i="17" s="1"/>
  <c r="T722" i="6"/>
  <c r="F134" i="17" s="1"/>
  <c r="E134" i="17" s="1"/>
  <c r="S12" i="6"/>
  <c r="U12" i="6"/>
  <c r="T12" i="6"/>
  <c r="R12" i="6"/>
  <c r="Q12" i="6"/>
  <c r="T1006" i="6"/>
  <c r="S1006" i="6"/>
  <c r="R1006" i="6"/>
  <c r="Q1006" i="6"/>
  <c r="U1006" i="6"/>
  <c r="Q1463" i="6"/>
  <c r="U257" i="6"/>
  <c r="S257" i="6"/>
  <c r="T257" i="6"/>
  <c r="F516" i="14" s="1"/>
  <c r="E516" i="14" s="1"/>
  <c r="R257" i="6"/>
  <c r="Q257" i="6"/>
  <c r="C516" i="14" s="1"/>
  <c r="S938" i="6"/>
  <c r="T938" i="6"/>
  <c r="R938" i="6"/>
  <c r="U938" i="6"/>
  <c r="R1549" i="6"/>
  <c r="T1549" i="6"/>
  <c r="S1549" i="6"/>
  <c r="U1549" i="6"/>
  <c r="Q229" i="6"/>
  <c r="S229" i="6"/>
  <c r="T229" i="6"/>
  <c r="R229" i="6"/>
  <c r="U340" i="6"/>
  <c r="Q340" i="6"/>
  <c r="S340" i="6"/>
  <c r="R340" i="6"/>
  <c r="T340" i="6"/>
  <c r="S86" i="6"/>
  <c r="R86" i="6"/>
  <c r="D474" i="14" s="1"/>
  <c r="T86" i="6"/>
  <c r="F474" i="14" s="1"/>
  <c r="E474" i="14" s="1"/>
  <c r="Q86" i="6"/>
  <c r="U86" i="6"/>
  <c r="S889" i="6"/>
  <c r="R889" i="6"/>
  <c r="T889" i="6"/>
  <c r="U889" i="6"/>
  <c r="Q889" i="6"/>
  <c r="Q1475" i="6"/>
  <c r="T1319" i="6"/>
  <c r="R1319" i="6"/>
  <c r="S1319" i="6"/>
  <c r="U1319" i="6"/>
  <c r="U1615" i="6"/>
  <c r="S1615" i="6"/>
  <c r="T1615" i="6"/>
  <c r="F268" i="16" s="1"/>
  <c r="E268" i="16" s="1"/>
  <c r="R1615" i="6"/>
  <c r="D268" i="16" s="1"/>
  <c r="Q1615" i="6"/>
  <c r="U1680" i="6"/>
  <c r="R29" i="6"/>
  <c r="Q29" i="6"/>
  <c r="U29" i="6"/>
  <c r="S29" i="6"/>
  <c r="T29" i="6"/>
  <c r="R388" i="6"/>
  <c r="S388" i="6"/>
  <c r="T388" i="6"/>
  <c r="U388" i="6"/>
  <c r="S204" i="6"/>
  <c r="T204" i="6"/>
  <c r="R204" i="6"/>
  <c r="U204" i="6"/>
  <c r="U943" i="6"/>
  <c r="T943" i="6"/>
  <c r="F528" i="16" s="1"/>
  <c r="E528" i="16" s="1"/>
  <c r="G528" i="16" s="1"/>
  <c r="R943" i="6"/>
  <c r="D528" i="16" s="1"/>
  <c r="S943" i="6"/>
  <c r="Q943" i="6"/>
  <c r="R598" i="6"/>
  <c r="Q598" i="6"/>
  <c r="T598" i="6"/>
  <c r="U598" i="6"/>
  <c r="S598" i="6"/>
  <c r="Q651" i="6"/>
  <c r="C132" i="15" s="1"/>
  <c r="U651" i="6"/>
  <c r="T651" i="6"/>
  <c r="S651" i="6"/>
  <c r="R651" i="6"/>
  <c r="D132" i="15" s="1"/>
  <c r="T1494" i="6"/>
  <c r="F538" i="15" s="1"/>
  <c r="E538" i="15" s="1"/>
  <c r="Q1494" i="6"/>
  <c r="C538" i="15" s="1"/>
  <c r="R1494" i="6"/>
  <c r="D538" i="15" s="1"/>
  <c r="U1494" i="6"/>
  <c r="S1494" i="6"/>
  <c r="Q899" i="6"/>
  <c r="Q1179" i="6"/>
  <c r="Q959" i="6"/>
  <c r="Q289" i="6"/>
  <c r="Q621" i="6"/>
  <c r="Q287" i="6"/>
  <c r="S287" i="6"/>
  <c r="U287" i="6"/>
  <c r="T287" i="6"/>
  <c r="R287" i="6"/>
  <c r="Q956" i="6"/>
  <c r="S183" i="6"/>
  <c r="T183" i="6"/>
  <c r="U183" i="6"/>
  <c r="Q183" i="6"/>
  <c r="R183" i="6"/>
  <c r="D437" i="12" s="1"/>
  <c r="U279" i="6"/>
  <c r="Q279" i="6"/>
  <c r="C204" i="17" s="1"/>
  <c r="S279" i="6"/>
  <c r="T279" i="6"/>
  <c r="R279" i="6"/>
  <c r="D204" i="17" s="1"/>
  <c r="R612" i="6"/>
  <c r="S612" i="6"/>
  <c r="U612" i="6"/>
  <c r="T612" i="6"/>
  <c r="Q612" i="6"/>
  <c r="C93" i="17" s="1"/>
  <c r="T76" i="6"/>
  <c r="S76" i="6"/>
  <c r="R76" i="6"/>
  <c r="U76" i="6"/>
  <c r="U1630" i="6"/>
  <c r="Q1630" i="6"/>
  <c r="T1630" i="6"/>
  <c r="S1630" i="6"/>
  <c r="R1630" i="6"/>
  <c r="U796" i="6"/>
  <c r="T796" i="6"/>
  <c r="S796" i="6"/>
  <c r="Q796" i="6"/>
  <c r="R796" i="6"/>
  <c r="S1291" i="6"/>
  <c r="R1291" i="6"/>
  <c r="T1291" i="6"/>
  <c r="U1291" i="6"/>
  <c r="R522" i="6"/>
  <c r="S522" i="6"/>
  <c r="T522" i="6"/>
  <c r="U522" i="6"/>
  <c r="Q1103" i="6"/>
  <c r="C219" i="15" s="1"/>
  <c r="R1103" i="6"/>
  <c r="T1103" i="6"/>
  <c r="F219" i="15" s="1"/>
  <c r="E219" i="15" s="1"/>
  <c r="U1103" i="6"/>
  <c r="S1103" i="6"/>
  <c r="U1340" i="6"/>
  <c r="R1340" i="6"/>
  <c r="Q1340" i="6"/>
  <c r="S1340" i="6"/>
  <c r="T1340" i="6"/>
  <c r="Q1212" i="6"/>
  <c r="C299" i="15" s="1"/>
  <c r="Q1567" i="6"/>
  <c r="C228" i="17" s="1"/>
  <c r="U1567" i="6"/>
  <c r="T1567" i="6"/>
  <c r="F228" i="17" s="1"/>
  <c r="E228" i="17" s="1"/>
  <c r="R1567" i="6"/>
  <c r="D228" i="17" s="1"/>
  <c r="S1567" i="6"/>
  <c r="T1286" i="6"/>
  <c r="F340" i="17" s="1"/>
  <c r="E340" i="17" s="1"/>
  <c r="R1286" i="6"/>
  <c r="D340" i="17" s="1"/>
  <c r="U1286" i="6"/>
  <c r="S1286" i="6"/>
  <c r="Q1347" i="6"/>
  <c r="T5" i="6"/>
  <c r="S5" i="6"/>
  <c r="R5" i="6"/>
  <c r="U5" i="6"/>
  <c r="T1613" i="6"/>
  <c r="R1613" i="6"/>
  <c r="S1613" i="6"/>
  <c r="U1613" i="6"/>
  <c r="U40" i="6"/>
  <c r="T40" i="6"/>
  <c r="S40" i="6"/>
  <c r="R40" i="6"/>
  <c r="D355" i="15" s="1"/>
  <c r="Q40" i="6"/>
  <c r="C355" i="15" s="1"/>
  <c r="Q893" i="6"/>
  <c r="C489" i="17" s="1"/>
  <c r="U1062" i="6"/>
  <c r="S1062" i="6"/>
  <c r="R1062" i="6"/>
  <c r="Q1062" i="6"/>
  <c r="T1062" i="6"/>
  <c r="T1124" i="6"/>
  <c r="R1124" i="6"/>
  <c r="Q1124" i="6"/>
  <c r="U1124" i="6"/>
  <c r="S1124" i="6"/>
  <c r="U1170" i="6"/>
  <c r="Q1170" i="6"/>
  <c r="C221" i="17" s="1"/>
  <c r="R1170" i="6"/>
  <c r="D221" i="17" s="1"/>
  <c r="S1170" i="6"/>
  <c r="T1170" i="6"/>
  <c r="F221" i="17" s="1"/>
  <c r="E221" i="17" s="1"/>
  <c r="G221" i="17" s="1"/>
  <c r="R1445" i="6"/>
  <c r="D460" i="16" s="1"/>
  <c r="U1445" i="6"/>
  <c r="T1445" i="6"/>
  <c r="F382" i="16" s="1"/>
  <c r="E382" i="16" s="1"/>
  <c r="S1445" i="6"/>
  <c r="Q1445" i="6"/>
  <c r="C382" i="16" s="1"/>
  <c r="R1343" i="6"/>
  <c r="D380" i="17" s="1"/>
  <c r="T1343" i="6"/>
  <c r="F380" i="17" s="1"/>
  <c r="E380" i="17" s="1"/>
  <c r="S1343" i="6"/>
  <c r="U1343" i="6"/>
  <c r="Q1343" i="6"/>
  <c r="U301" i="6"/>
  <c r="Q301" i="6"/>
  <c r="T301" i="6"/>
  <c r="S301" i="6"/>
  <c r="R301" i="6"/>
  <c r="Q1647" i="6"/>
  <c r="Q1655" i="6"/>
  <c r="U1655" i="6"/>
  <c r="S1655" i="6"/>
  <c r="T1655" i="6"/>
  <c r="R1655" i="6"/>
  <c r="T1587" i="6"/>
  <c r="R1587" i="6"/>
  <c r="S1587" i="6"/>
  <c r="U1587" i="6"/>
  <c r="R933" i="6"/>
  <c r="S933" i="6"/>
  <c r="Q933" i="6"/>
  <c r="U933" i="6"/>
  <c r="T933" i="6"/>
  <c r="S213" i="6"/>
  <c r="T213" i="6"/>
  <c r="F125" i="16" s="1"/>
  <c r="E125" i="16" s="1"/>
  <c r="R213" i="6"/>
  <c r="U213" i="6"/>
  <c r="Q213" i="6"/>
  <c r="C125" i="16" s="1"/>
  <c r="R450" i="6"/>
  <c r="S450" i="6"/>
  <c r="T450" i="6"/>
  <c r="U450" i="6"/>
  <c r="Q303" i="6"/>
  <c r="R1538" i="6"/>
  <c r="T1538" i="6"/>
  <c r="S1538" i="6"/>
  <c r="U1538" i="6"/>
  <c r="Q1407" i="6"/>
  <c r="Q531" i="6"/>
  <c r="U531" i="6"/>
  <c r="T531" i="6"/>
  <c r="F92" i="14" s="1"/>
  <c r="E92" i="14" s="1"/>
  <c r="S531" i="6"/>
  <c r="R531" i="6"/>
  <c r="D170" i="14" s="1"/>
  <c r="Q636" i="6"/>
  <c r="T1352" i="6"/>
  <c r="R1352" i="6"/>
  <c r="Q1352" i="6"/>
  <c r="U1352" i="6"/>
  <c r="S1352" i="6"/>
  <c r="Q810" i="6"/>
  <c r="C19" i="14" s="1"/>
  <c r="Q741" i="6"/>
  <c r="U809" i="6"/>
  <c r="T809" i="6"/>
  <c r="S809" i="6"/>
  <c r="R809" i="6"/>
  <c r="Q809" i="6"/>
  <c r="U978" i="6"/>
  <c r="Q978" i="6"/>
  <c r="S978" i="6"/>
  <c r="R978" i="6"/>
  <c r="T978" i="6"/>
  <c r="Q647" i="6"/>
  <c r="R647" i="6"/>
  <c r="T647" i="6"/>
  <c r="S647" i="6"/>
  <c r="Q1191" i="6"/>
  <c r="Q1498" i="6"/>
  <c r="Q1162" i="6"/>
  <c r="U449" i="6"/>
  <c r="T449" i="6"/>
  <c r="S449" i="6"/>
  <c r="R449" i="6"/>
  <c r="Q449" i="6"/>
  <c r="Q825" i="6"/>
  <c r="Q1313" i="6"/>
  <c r="Q1063" i="6"/>
  <c r="U1063" i="6"/>
  <c r="S1063" i="6"/>
  <c r="R1063" i="6"/>
  <c r="T1063" i="6"/>
  <c r="S605" i="6"/>
  <c r="T605" i="6"/>
  <c r="R605" i="6"/>
  <c r="D366" i="16" s="1"/>
  <c r="Q605" i="6"/>
  <c r="C444" i="16" s="1"/>
  <c r="U605" i="6"/>
  <c r="S1403" i="6"/>
  <c r="T1403" i="6"/>
  <c r="R1403" i="6"/>
  <c r="U1403" i="6"/>
  <c r="R73" i="6"/>
  <c r="S73" i="6"/>
  <c r="U73" i="6"/>
  <c r="T73" i="6"/>
  <c r="U1517" i="6"/>
  <c r="T1517" i="6"/>
  <c r="S1517" i="6"/>
  <c r="R1517" i="6"/>
  <c r="Q1517" i="6"/>
  <c r="R1476" i="6"/>
  <c r="S1476" i="6"/>
  <c r="T1476" i="6"/>
  <c r="U1476" i="6"/>
  <c r="T1500" i="6"/>
  <c r="U1500" i="6"/>
  <c r="R1500" i="6"/>
  <c r="D188" i="16" s="1"/>
  <c r="S1500" i="6"/>
  <c r="Q596" i="6"/>
  <c r="C131" i="15" s="1"/>
  <c r="Q1679" i="6"/>
  <c r="C152" i="17" s="1"/>
  <c r="U1679" i="6"/>
  <c r="S1679" i="6"/>
  <c r="T1679" i="6"/>
  <c r="F542" i="17" s="1"/>
  <c r="E542" i="17" s="1"/>
  <c r="R1679" i="6"/>
  <c r="D542" i="17" s="1"/>
  <c r="S1379" i="6"/>
  <c r="Q1379" i="6"/>
  <c r="T1379" i="6"/>
  <c r="F185" i="15" s="1"/>
  <c r="E185" i="15" s="1"/>
  <c r="R1379" i="6"/>
  <c r="U1379" i="6"/>
  <c r="Q1434" i="6"/>
  <c r="C31" i="15" s="1"/>
  <c r="U1434" i="6"/>
  <c r="T1434" i="6"/>
  <c r="F31" i="15" s="1"/>
  <c r="E31" i="15" s="1"/>
  <c r="S1434" i="6"/>
  <c r="R1434" i="6"/>
  <c r="D225" i="15" s="1"/>
  <c r="S1288" i="6"/>
  <c r="Q1288" i="6"/>
  <c r="C418" i="17" s="1"/>
  <c r="U1288" i="6"/>
  <c r="T1288" i="6"/>
  <c r="R1288" i="6"/>
  <c r="D418" i="17" s="1"/>
  <c r="R276" i="6"/>
  <c r="T276" i="6"/>
  <c r="S276" i="6"/>
  <c r="U276" i="6"/>
  <c r="Q203" i="6"/>
  <c r="U203" i="6"/>
  <c r="T203" i="6"/>
  <c r="F280" i="15" s="1"/>
  <c r="E280" i="15" s="1"/>
  <c r="R203" i="6"/>
  <c r="D280" i="15" s="1"/>
  <c r="S203" i="6"/>
  <c r="R333" i="6"/>
  <c r="T333" i="6"/>
  <c r="U333" i="6"/>
  <c r="S333" i="6"/>
  <c r="Q149" i="6"/>
  <c r="U149" i="6"/>
  <c r="T149" i="6"/>
  <c r="R149" i="6"/>
  <c r="S149" i="6"/>
  <c r="U1336" i="6"/>
  <c r="S1336" i="6"/>
  <c r="T1336" i="6"/>
  <c r="R1336" i="6"/>
  <c r="Q1336" i="6"/>
  <c r="Q1602" i="6"/>
  <c r="U1602" i="6"/>
  <c r="R1602" i="6"/>
  <c r="D618" i="15" s="1"/>
  <c r="T1602" i="6"/>
  <c r="F618" i="15" s="1"/>
  <c r="E618" i="15" s="1"/>
  <c r="S1602" i="6"/>
  <c r="R1664" i="6"/>
  <c r="D112" i="15" s="1"/>
  <c r="S1664" i="6"/>
  <c r="U1664" i="6"/>
  <c r="Q1664" i="6"/>
  <c r="C112" i="15" s="1"/>
  <c r="T1664" i="6"/>
  <c r="F580" i="15" s="1"/>
  <c r="E580" i="15" s="1"/>
  <c r="T723" i="6"/>
  <c r="R723" i="6"/>
  <c r="U723" i="6"/>
  <c r="S723" i="6"/>
  <c r="R1554" i="6"/>
  <c r="D33" i="16" s="1"/>
  <c r="T1554" i="6"/>
  <c r="F33" i="16" s="1"/>
  <c r="E33" i="16" s="1"/>
  <c r="S1554" i="6"/>
  <c r="Q1554" i="6"/>
  <c r="C33" i="16" s="1"/>
  <c r="U1554" i="6"/>
  <c r="Q936" i="6"/>
  <c r="C567" i="15" s="1"/>
  <c r="U936" i="6"/>
  <c r="T936" i="6"/>
  <c r="F567" i="15" s="1"/>
  <c r="E567" i="15" s="1"/>
  <c r="S936" i="6"/>
  <c r="R936" i="6"/>
  <c r="D567" i="15" s="1"/>
  <c r="S1566" i="6"/>
  <c r="R1566" i="6"/>
  <c r="D501" i="17" s="1"/>
  <c r="Q1566" i="6"/>
  <c r="C501" i="17" s="1"/>
  <c r="U1566" i="6"/>
  <c r="T1566" i="6"/>
  <c r="Q504" i="6"/>
  <c r="U504" i="6"/>
  <c r="T504" i="6"/>
  <c r="S504" i="6"/>
  <c r="R504" i="6"/>
  <c r="Q721" i="6"/>
  <c r="C601" i="16" s="1"/>
  <c r="T721" i="6"/>
  <c r="U721" i="6"/>
  <c r="S721" i="6"/>
  <c r="R721" i="6"/>
  <c r="U109" i="6"/>
  <c r="S109" i="6"/>
  <c r="T109" i="6"/>
  <c r="R109" i="6"/>
  <c r="D435" i="17" s="1"/>
  <c r="Q109" i="6"/>
  <c r="C435" i="17" s="1"/>
  <c r="T1399" i="6"/>
  <c r="F342" i="17" s="1"/>
  <c r="E342" i="17" s="1"/>
  <c r="R1399" i="6"/>
  <c r="D342" i="17" s="1"/>
  <c r="U1399" i="6"/>
  <c r="S1399" i="6"/>
  <c r="R1571" i="6"/>
  <c r="T1571" i="6"/>
  <c r="S1571" i="6"/>
  <c r="U1571" i="6"/>
  <c r="Q1051" i="6"/>
  <c r="U1051" i="6"/>
  <c r="S1051" i="6"/>
  <c r="R1051" i="6"/>
  <c r="T1051" i="6"/>
  <c r="U166" i="6"/>
  <c r="T166" i="6"/>
  <c r="R166" i="6"/>
  <c r="S166" i="6"/>
  <c r="Q166" i="6"/>
  <c r="U69" i="6"/>
  <c r="T69" i="6"/>
  <c r="S69" i="6"/>
  <c r="R69" i="6"/>
  <c r="Q69" i="6"/>
  <c r="Q184" i="6"/>
  <c r="T1235" i="6"/>
  <c r="S1235" i="6"/>
  <c r="U1235" i="6"/>
  <c r="R1235" i="6"/>
  <c r="T1143" i="6"/>
  <c r="S1143" i="6"/>
  <c r="R1143" i="6"/>
  <c r="U1143" i="6"/>
  <c r="Q1143" i="6"/>
  <c r="T970" i="6"/>
  <c r="Q970" i="6"/>
  <c r="R970" i="6"/>
  <c r="S970" i="6"/>
  <c r="U970" i="6"/>
  <c r="U790" i="6"/>
  <c r="T790" i="6"/>
  <c r="S790" i="6"/>
  <c r="R790" i="6"/>
  <c r="Q790" i="6"/>
  <c r="U65" i="6"/>
  <c r="T65" i="6"/>
  <c r="S65" i="6"/>
  <c r="Q65" i="6"/>
  <c r="R65" i="6"/>
  <c r="D279" i="11" s="1"/>
  <c r="R1427" i="6"/>
  <c r="D187" i="14" s="1"/>
  <c r="T1427" i="6"/>
  <c r="S1427" i="6"/>
  <c r="U1427" i="6"/>
  <c r="S587" i="6"/>
  <c r="T587" i="6"/>
  <c r="F54" i="14" s="1"/>
  <c r="E54" i="14" s="1"/>
  <c r="R587" i="6"/>
  <c r="D54" i="14" s="1"/>
  <c r="U587" i="6"/>
  <c r="Q1200" i="6"/>
  <c r="T185" i="6"/>
  <c r="R185" i="6"/>
  <c r="S185" i="6"/>
  <c r="U185" i="6"/>
  <c r="T133" i="6"/>
  <c r="R133" i="6"/>
  <c r="S133" i="6"/>
  <c r="U133" i="6"/>
  <c r="Q842" i="6"/>
  <c r="C21" i="11" s="1"/>
  <c r="U1432" i="6"/>
  <c r="T1432" i="6"/>
  <c r="F577" i="14" s="1"/>
  <c r="E577" i="14" s="1"/>
  <c r="R1432" i="6"/>
  <c r="Q1432" i="6"/>
  <c r="S1432" i="6"/>
  <c r="T228" i="6"/>
  <c r="S228" i="6"/>
  <c r="R228" i="6"/>
  <c r="U228" i="6"/>
  <c r="S292" i="6"/>
  <c r="T292" i="6"/>
  <c r="R292" i="6"/>
  <c r="U292" i="6"/>
  <c r="U425" i="6"/>
  <c r="S425" i="6"/>
  <c r="Q425" i="6"/>
  <c r="C480" i="14" s="1"/>
  <c r="R425" i="6"/>
  <c r="T425" i="6"/>
  <c r="F480" i="14" s="1"/>
  <c r="E480" i="14" s="1"/>
  <c r="U588" i="6"/>
  <c r="T588" i="6"/>
  <c r="F132" i="14" s="1"/>
  <c r="E132" i="14" s="1"/>
  <c r="S588" i="6"/>
  <c r="R588" i="6"/>
  <c r="Q588" i="6"/>
  <c r="C132" i="14" s="1"/>
  <c r="Q3" i="6"/>
  <c r="T1636" i="6"/>
  <c r="S1636" i="6"/>
  <c r="R1636" i="6"/>
  <c r="Q1636" i="6"/>
  <c r="U1636" i="6"/>
  <c r="U1424" i="6"/>
  <c r="Q1424" i="6"/>
  <c r="T1424" i="6"/>
  <c r="S1424" i="6"/>
  <c r="R1424" i="6"/>
  <c r="Q205" i="6"/>
  <c r="U205" i="6"/>
  <c r="S205" i="6"/>
  <c r="R205" i="6"/>
  <c r="T205" i="6"/>
  <c r="Q639" i="6"/>
  <c r="U1190" i="6"/>
  <c r="T1190" i="6"/>
  <c r="S1190" i="6"/>
  <c r="Q1190" i="6"/>
  <c r="R1190" i="6"/>
  <c r="U30" i="6"/>
  <c r="T928" i="6"/>
  <c r="U928" i="6"/>
  <c r="S928" i="6"/>
  <c r="R928" i="6"/>
  <c r="Q928" i="6"/>
  <c r="T497" i="6"/>
  <c r="F597" i="16" s="1"/>
  <c r="E597" i="16" s="1"/>
  <c r="S497" i="6"/>
  <c r="R497" i="6"/>
  <c r="D597" i="16" s="1"/>
  <c r="U497" i="6"/>
  <c r="Q861" i="6"/>
  <c r="U1449" i="6"/>
  <c r="T1449" i="6"/>
  <c r="S1449" i="6"/>
  <c r="R1449" i="6"/>
  <c r="D615" i="16" s="1"/>
  <c r="Q1449" i="6"/>
  <c r="U1229" i="6"/>
  <c r="T1229" i="6"/>
  <c r="F261" i="17" s="1"/>
  <c r="E261" i="17" s="1"/>
  <c r="S1229" i="6"/>
  <c r="R1229" i="6"/>
  <c r="D261" i="17" s="1"/>
  <c r="Q1229" i="6"/>
  <c r="C261" i="17" s="1"/>
  <c r="U1285" i="6"/>
  <c r="S1285" i="6"/>
  <c r="T1285" i="6"/>
  <c r="R1285" i="6"/>
  <c r="Q1285" i="6"/>
  <c r="U387" i="6"/>
  <c r="T387" i="6"/>
  <c r="S387" i="6"/>
  <c r="R387" i="6"/>
  <c r="Q387" i="6"/>
  <c r="Q1439" i="6"/>
  <c r="S1439" i="6"/>
  <c r="R1439" i="6"/>
  <c r="T1439" i="6"/>
  <c r="U1439" i="6"/>
  <c r="Q1303" i="6"/>
  <c r="Q580" i="6"/>
  <c r="R1646" i="6"/>
  <c r="U1646" i="6"/>
  <c r="T1646" i="6"/>
  <c r="S1646" i="6"/>
  <c r="Q1646" i="6"/>
  <c r="S1094" i="6"/>
  <c r="R1094" i="6"/>
  <c r="D298" i="14" s="1"/>
  <c r="Q1094" i="6"/>
  <c r="U1094" i="6"/>
  <c r="T1094" i="6"/>
  <c r="R622" i="6"/>
  <c r="T622" i="6"/>
  <c r="S622" i="6"/>
  <c r="Q622" i="6"/>
  <c r="U622" i="6"/>
  <c r="U1488" i="6"/>
  <c r="T1488" i="6"/>
  <c r="F344" i="14" s="1"/>
  <c r="E344" i="14" s="1"/>
  <c r="S1488" i="6"/>
  <c r="Q1488" i="6"/>
  <c r="R1488" i="6"/>
  <c r="D344" i="14" s="1"/>
  <c r="S690" i="6"/>
  <c r="T690" i="6"/>
  <c r="R690" i="6"/>
  <c r="U690" i="6"/>
  <c r="S1249" i="6"/>
  <c r="T1249" i="6"/>
  <c r="R1249" i="6"/>
  <c r="U1249" i="6"/>
  <c r="Q616" i="6"/>
  <c r="T616" i="6"/>
  <c r="F561" i="17" s="1"/>
  <c r="E561" i="17" s="1"/>
  <c r="S616" i="6"/>
  <c r="R616" i="6"/>
  <c r="U616" i="6"/>
  <c r="U1392" i="6"/>
  <c r="T1392" i="6"/>
  <c r="S1392" i="6"/>
  <c r="Q1392" i="6"/>
  <c r="C498" i="16" s="1"/>
  <c r="R1392" i="6"/>
  <c r="Q837" i="6"/>
  <c r="T837" i="6"/>
  <c r="S837" i="6"/>
  <c r="R837" i="6"/>
  <c r="U837" i="6"/>
  <c r="Q1004" i="6"/>
  <c r="T1004" i="6"/>
  <c r="R1004" i="6"/>
  <c r="U1004" i="6"/>
  <c r="S1004" i="6"/>
  <c r="Q111" i="6"/>
  <c r="C45" i="17" s="1"/>
  <c r="T111" i="6"/>
  <c r="U111" i="6"/>
  <c r="R111" i="6"/>
  <c r="D45" i="17" s="1"/>
  <c r="S111" i="6"/>
  <c r="T1463" i="6"/>
  <c r="R1463" i="6"/>
  <c r="S1463" i="6"/>
  <c r="U1463" i="6"/>
  <c r="T743" i="6"/>
  <c r="S743" i="6"/>
  <c r="U743" i="6"/>
  <c r="R743" i="6"/>
  <c r="T1472" i="6"/>
  <c r="Q1472" i="6"/>
  <c r="U1472" i="6"/>
  <c r="S1472" i="6"/>
  <c r="R1472" i="6"/>
  <c r="S1025" i="6"/>
  <c r="Q1025" i="6"/>
  <c r="R1025" i="6"/>
  <c r="U1025" i="6"/>
  <c r="T1025" i="6"/>
  <c r="S1583" i="6"/>
  <c r="R1583" i="6"/>
  <c r="T1583" i="6"/>
  <c r="U1583" i="6"/>
  <c r="Q653" i="6"/>
  <c r="C561" i="15" s="1"/>
  <c r="U827" i="6"/>
  <c r="T827" i="6"/>
  <c r="F292" i="16" s="1"/>
  <c r="E292" i="16" s="1"/>
  <c r="R827" i="6"/>
  <c r="S827" i="6"/>
  <c r="Q827" i="6"/>
  <c r="T941" i="6"/>
  <c r="F451" i="16" s="1"/>
  <c r="E451" i="16" s="1"/>
  <c r="U941" i="6"/>
  <c r="R941" i="6"/>
  <c r="D451" i="16" s="1"/>
  <c r="S941" i="6"/>
  <c r="Q941" i="6"/>
  <c r="C139" i="16" s="1"/>
  <c r="U1438" i="6"/>
  <c r="T1438" i="6"/>
  <c r="S1438" i="6"/>
  <c r="R1438" i="6"/>
  <c r="Q1438" i="6"/>
  <c r="Q79" i="6"/>
  <c r="R79" i="6"/>
  <c r="S79" i="6"/>
  <c r="U79" i="6"/>
  <c r="T79" i="6"/>
  <c r="Q1401" i="6"/>
  <c r="T1401" i="6"/>
  <c r="R1401" i="6"/>
  <c r="S1401" i="6"/>
  <c r="U1401" i="6"/>
  <c r="T1036" i="6"/>
  <c r="R1036" i="6"/>
  <c r="D336" i="14" s="1"/>
  <c r="S1036" i="6"/>
  <c r="Q1036" i="6"/>
  <c r="U1036" i="6"/>
  <c r="U816" i="6"/>
  <c r="T816" i="6"/>
  <c r="F565" i="14" s="1"/>
  <c r="E565" i="14" s="1"/>
  <c r="Q816" i="6"/>
  <c r="C565" i="14" s="1"/>
  <c r="S816" i="6"/>
  <c r="R816" i="6"/>
  <c r="Q987" i="6"/>
  <c r="U1391" i="6"/>
  <c r="Q1391" i="6"/>
  <c r="T1391" i="6"/>
  <c r="S1391" i="6"/>
  <c r="R1391" i="6"/>
  <c r="U320" i="6"/>
  <c r="T320" i="6"/>
  <c r="F438" i="15" s="1"/>
  <c r="E438" i="15" s="1"/>
  <c r="S320" i="6"/>
  <c r="R320" i="6"/>
  <c r="D438" i="15" s="1"/>
  <c r="Q320" i="6"/>
  <c r="T1362" i="6"/>
  <c r="S1362" i="6"/>
  <c r="R1362" i="6"/>
  <c r="U1362" i="6"/>
  <c r="S1179" i="6"/>
  <c r="T1179" i="6"/>
  <c r="R1179" i="6"/>
  <c r="U1179" i="6"/>
  <c r="S959" i="6"/>
  <c r="T959" i="6"/>
  <c r="R959" i="6"/>
  <c r="U959" i="6"/>
  <c r="T621" i="6"/>
  <c r="S621" i="6"/>
  <c r="R621" i="6"/>
  <c r="U621" i="6"/>
  <c r="S956" i="6"/>
  <c r="T956" i="6"/>
  <c r="R956" i="6"/>
  <c r="U956" i="6"/>
  <c r="R955" i="6"/>
  <c r="T955" i="6"/>
  <c r="U955" i="6"/>
  <c r="S955" i="6"/>
  <c r="Q955" i="6"/>
  <c r="U792" i="6"/>
  <c r="T792" i="6"/>
  <c r="S792" i="6"/>
  <c r="R792" i="6"/>
  <c r="Q792" i="6"/>
  <c r="U1578" i="6"/>
  <c r="T1578" i="6"/>
  <c r="S1578" i="6"/>
  <c r="R1578" i="6"/>
  <c r="Q1578" i="6"/>
  <c r="C619" i="12" s="1"/>
  <c r="U831" i="6"/>
  <c r="T831" i="6"/>
  <c r="F525" i="16" s="1"/>
  <c r="E525" i="16" s="1"/>
  <c r="S831" i="6"/>
  <c r="Q831" i="6"/>
  <c r="C525" i="16" s="1"/>
  <c r="R831" i="6"/>
  <c r="D525" i="16" s="1"/>
  <c r="T283" i="6"/>
  <c r="R283" i="6"/>
  <c r="S283" i="6"/>
  <c r="U283" i="6"/>
  <c r="Q1299" i="6"/>
  <c r="C263" i="12" s="1"/>
  <c r="S553" i="6"/>
  <c r="U553" i="6"/>
  <c r="R553" i="6"/>
  <c r="D443" i="16" s="1"/>
  <c r="T553" i="6"/>
  <c r="U1177" i="6"/>
  <c r="T1177" i="6"/>
  <c r="S1177" i="6"/>
  <c r="R1177" i="6"/>
  <c r="D494" i="17" s="1"/>
  <c r="Q1177" i="6"/>
  <c r="Q1250" i="6"/>
  <c r="U1150" i="6"/>
  <c r="R1150" i="6"/>
  <c r="Q1150" i="6"/>
  <c r="C377" i="14" s="1"/>
  <c r="T1150" i="6"/>
  <c r="F377" i="14" s="1"/>
  <c r="E377" i="14" s="1"/>
  <c r="S1150" i="6"/>
  <c r="Q1580" i="6"/>
  <c r="T1580" i="6"/>
  <c r="S1580" i="6"/>
  <c r="U1580" i="6"/>
  <c r="R1580" i="6"/>
  <c r="S1161" i="6"/>
  <c r="R1161" i="6"/>
  <c r="Q1161" i="6"/>
  <c r="T1161" i="6"/>
  <c r="U1161" i="6"/>
  <c r="T1436" i="6"/>
  <c r="Q1436" i="6"/>
  <c r="C147" i="15" s="1"/>
  <c r="S1436" i="6"/>
  <c r="R1436" i="6"/>
  <c r="D147" i="15" s="1"/>
  <c r="U1436" i="6"/>
  <c r="U1443" i="6"/>
  <c r="S1443" i="6"/>
  <c r="T1443" i="6"/>
  <c r="R1443" i="6"/>
  <c r="D187" i="16" s="1"/>
  <c r="Q1443" i="6"/>
  <c r="S1305" i="6"/>
  <c r="R1305" i="6"/>
  <c r="T1305" i="6"/>
  <c r="U1305" i="6"/>
  <c r="T222" i="6"/>
  <c r="U222" i="6"/>
  <c r="Q222" i="6"/>
  <c r="S222" i="6"/>
  <c r="R222" i="6"/>
  <c r="U1009" i="6"/>
  <c r="T1009" i="6"/>
  <c r="F569" i="17" s="1"/>
  <c r="E569" i="17" s="1"/>
  <c r="G569" i="17" s="1"/>
  <c r="S1009" i="6"/>
  <c r="R1009" i="6"/>
  <c r="D569" i="17" s="1"/>
  <c r="Q1009" i="6"/>
  <c r="C569" i="17" s="1"/>
  <c r="Q1104" i="6"/>
  <c r="C492" i="15" s="1"/>
  <c r="R1104" i="6"/>
  <c r="D492" i="15" s="1"/>
  <c r="U1104" i="6"/>
  <c r="T1104" i="6"/>
  <c r="F492" i="15" s="1"/>
  <c r="E492" i="15" s="1"/>
  <c r="S1104" i="6"/>
  <c r="Q95" i="6"/>
  <c r="C512" i="15" s="1"/>
  <c r="U95" i="6"/>
  <c r="R95" i="6"/>
  <c r="D512" i="15" s="1"/>
  <c r="T95" i="6"/>
  <c r="S95" i="6"/>
  <c r="Q946" i="6"/>
  <c r="U946" i="6"/>
  <c r="S946" i="6"/>
  <c r="R946" i="6"/>
  <c r="T946" i="6"/>
  <c r="T1576" i="6"/>
  <c r="R1576" i="6"/>
  <c r="Q1576" i="6"/>
  <c r="U1576" i="6"/>
  <c r="S1576" i="6"/>
  <c r="T303" i="6"/>
  <c r="S303" i="6"/>
  <c r="R303" i="6"/>
  <c r="U303" i="6"/>
  <c r="Q1315" i="6"/>
  <c r="C263" i="14" s="1"/>
  <c r="Q1282" i="6"/>
  <c r="C184" i="17" s="1"/>
  <c r="U1282" i="6"/>
  <c r="T1282" i="6"/>
  <c r="F184" i="17" s="1"/>
  <c r="E184" i="17" s="1"/>
  <c r="G184" i="17" s="1"/>
  <c r="S1282" i="6"/>
  <c r="R1282" i="6"/>
  <c r="D184" i="17" s="1"/>
  <c r="Q1019" i="6"/>
  <c r="S902" i="6"/>
  <c r="T902" i="6"/>
  <c r="R902" i="6"/>
  <c r="U902" i="6"/>
  <c r="Q703" i="6"/>
  <c r="R1191" i="6"/>
  <c r="T1191" i="6"/>
  <c r="S1191" i="6"/>
  <c r="U1191" i="6"/>
  <c r="T1498" i="6"/>
  <c r="R1498" i="6"/>
  <c r="S1498" i="6"/>
  <c r="U1498" i="6"/>
  <c r="T1162" i="6"/>
  <c r="S1162" i="6"/>
  <c r="R1162" i="6"/>
  <c r="U1162" i="6"/>
  <c r="S1313" i="6"/>
  <c r="R1313" i="6"/>
  <c r="U1313" i="6"/>
  <c r="T1313" i="6"/>
  <c r="Q485" i="6"/>
  <c r="U485" i="6"/>
  <c r="S485" i="6"/>
  <c r="T485" i="6"/>
  <c r="R485" i="6"/>
  <c r="Q607" i="6"/>
  <c r="S607" i="6"/>
  <c r="R607" i="6"/>
  <c r="U607" i="6"/>
  <c r="T607" i="6"/>
  <c r="T624" i="6"/>
  <c r="S624" i="6"/>
  <c r="R624" i="6"/>
  <c r="Q624" i="6"/>
  <c r="U624" i="6"/>
  <c r="Q996" i="6"/>
  <c r="C101" i="16" s="1"/>
  <c r="T996" i="6"/>
  <c r="F101" i="16" s="1"/>
  <c r="E101" i="16" s="1"/>
  <c r="S996" i="6"/>
  <c r="R996" i="6"/>
  <c r="D101" i="16" s="1"/>
  <c r="R1388" i="6"/>
  <c r="D225" i="16" s="1"/>
  <c r="U1388" i="6"/>
  <c r="T1388" i="6"/>
  <c r="S1388" i="6"/>
  <c r="Q1388" i="6"/>
  <c r="U669" i="6"/>
  <c r="T669" i="6"/>
  <c r="S669" i="6"/>
  <c r="R669" i="6"/>
  <c r="Q669" i="6"/>
  <c r="T596" i="6"/>
  <c r="S596" i="6"/>
  <c r="R596" i="6"/>
  <c r="D131" i="15" s="1"/>
  <c r="U596" i="6"/>
  <c r="U330" i="6"/>
  <c r="T330" i="6"/>
  <c r="F205" i="17" s="1"/>
  <c r="E205" i="17" s="1"/>
  <c r="G205" i="17" s="1"/>
  <c r="S330" i="6"/>
  <c r="R330" i="6"/>
  <c r="D205" i="17" s="1"/>
  <c r="Q330" i="6"/>
  <c r="C205" i="17" s="1"/>
  <c r="T297" i="6"/>
  <c r="S297" i="6"/>
  <c r="Q297" i="6"/>
  <c r="U297" i="6"/>
  <c r="R297" i="6"/>
  <c r="U1450" i="6"/>
  <c r="Q1450" i="6"/>
  <c r="C226" i="17" s="1"/>
  <c r="T1450" i="6"/>
  <c r="R1450" i="6"/>
  <c r="D226" i="17" s="1"/>
  <c r="S1450" i="6"/>
  <c r="Q1360" i="6"/>
  <c r="Q1091" i="6"/>
  <c r="C415" i="14" s="1"/>
  <c r="R1113" i="6"/>
  <c r="T1113" i="6"/>
  <c r="S1113" i="6"/>
  <c r="U1113" i="6"/>
  <c r="R1106" i="6"/>
  <c r="D25" i="16" s="1"/>
  <c r="S1106" i="6"/>
  <c r="T1106" i="6"/>
  <c r="F25" i="16" s="1"/>
  <c r="E25" i="16" s="1"/>
  <c r="U1106" i="6"/>
  <c r="Q1551" i="6"/>
  <c r="T1551" i="6"/>
  <c r="F539" i="15" s="1"/>
  <c r="E539" i="15" s="1"/>
  <c r="S1551" i="6"/>
  <c r="R1551" i="6"/>
  <c r="D539" i="15" s="1"/>
  <c r="U1551" i="6"/>
  <c r="T1222" i="6"/>
  <c r="S1222" i="6"/>
  <c r="R1222" i="6"/>
  <c r="U1222" i="6"/>
  <c r="U1666" i="6"/>
  <c r="T1666" i="6"/>
  <c r="F35" i="16" s="1"/>
  <c r="E35" i="16" s="1"/>
  <c r="G35" i="16" s="1"/>
  <c r="S1666" i="6"/>
  <c r="Q1666" i="6"/>
  <c r="R1666" i="6"/>
  <c r="D35" i="16" s="1"/>
  <c r="U328" i="6"/>
  <c r="S328" i="6"/>
  <c r="T328" i="6"/>
  <c r="F555" i="16" s="1"/>
  <c r="E555" i="16" s="1"/>
  <c r="Q328" i="6"/>
  <c r="R328" i="6"/>
  <c r="D555" i="16" s="1"/>
  <c r="U214" i="6"/>
  <c r="T214" i="6"/>
  <c r="F86" i="16" s="1"/>
  <c r="E86" i="16" s="1"/>
  <c r="S214" i="6"/>
  <c r="R214" i="6"/>
  <c r="D86" i="16" s="1"/>
  <c r="Q214" i="6"/>
  <c r="U1116" i="6"/>
  <c r="T1116" i="6"/>
  <c r="S1116" i="6"/>
  <c r="R1116" i="6"/>
  <c r="Q1116" i="6"/>
  <c r="R1047" i="6"/>
  <c r="D452" i="15" s="1"/>
  <c r="S1047" i="6"/>
  <c r="Q1047" i="6"/>
  <c r="C452" i="15" s="1"/>
  <c r="U1047" i="6"/>
  <c r="T1047" i="6"/>
  <c r="F452" i="15" s="1"/>
  <c r="E452" i="15" s="1"/>
  <c r="S1138" i="6"/>
  <c r="T1138" i="6"/>
  <c r="R1138" i="6"/>
  <c r="R906" i="6"/>
  <c r="T906" i="6"/>
  <c r="S906" i="6"/>
  <c r="U906" i="6"/>
  <c r="R1129" i="6"/>
  <c r="U1129" i="6"/>
  <c r="S1129" i="6"/>
  <c r="T1129" i="6"/>
  <c r="R132" i="6"/>
  <c r="T132" i="6"/>
  <c r="S132" i="6"/>
  <c r="U132" i="6"/>
  <c r="T1127" i="6"/>
  <c r="S1127" i="6"/>
  <c r="R1127" i="6"/>
  <c r="U1127" i="6"/>
  <c r="T347" i="6"/>
  <c r="S347" i="6"/>
  <c r="R347" i="6"/>
  <c r="D323" i="12" s="1"/>
  <c r="U347" i="6"/>
  <c r="T458" i="6"/>
  <c r="S458" i="6"/>
  <c r="R458" i="6"/>
  <c r="U458" i="6"/>
  <c r="T1255" i="6"/>
  <c r="S1255" i="6"/>
  <c r="R1255" i="6"/>
  <c r="U1255" i="6"/>
  <c r="U1033" i="6"/>
  <c r="T1033" i="6"/>
  <c r="S1033" i="6"/>
  <c r="R1033" i="6"/>
  <c r="Q1033" i="6"/>
  <c r="R860" i="6"/>
  <c r="U860" i="6"/>
  <c r="S860" i="6"/>
  <c r="T860" i="6"/>
  <c r="Q860" i="6"/>
  <c r="T1292" i="6"/>
  <c r="S1292" i="6"/>
  <c r="R1292" i="6"/>
  <c r="U1292" i="6"/>
  <c r="Q921" i="6"/>
  <c r="R1030" i="6"/>
  <c r="T1030" i="6"/>
  <c r="U1030" i="6"/>
  <c r="S1030" i="6"/>
  <c r="Q1030" i="6"/>
  <c r="T1295" i="6"/>
  <c r="S1295" i="6"/>
  <c r="R1295" i="6"/>
  <c r="U1295" i="6"/>
  <c r="T1178" i="6"/>
  <c r="S1178" i="6"/>
  <c r="R1178" i="6"/>
  <c r="U1178" i="6"/>
  <c r="R1132" i="6"/>
  <c r="S1132" i="6"/>
  <c r="T1132" i="6"/>
  <c r="U1132" i="6"/>
  <c r="S678" i="6"/>
  <c r="T678" i="6"/>
  <c r="U678" i="6"/>
  <c r="R678" i="6"/>
  <c r="Q678" i="6"/>
  <c r="S293" i="6"/>
  <c r="T293" i="6"/>
  <c r="R293" i="6"/>
  <c r="U293" i="6"/>
  <c r="Q1181" i="6"/>
  <c r="R404" i="6"/>
  <c r="S404" i="6"/>
  <c r="U404" i="6"/>
  <c r="T404" i="6"/>
  <c r="Q1244" i="6"/>
  <c r="R1418" i="6"/>
  <c r="S1418" i="6"/>
  <c r="T1418" i="6"/>
  <c r="U1418" i="6"/>
  <c r="S1645" i="6"/>
  <c r="T1645" i="6"/>
  <c r="R1645" i="6"/>
  <c r="U1645" i="6"/>
  <c r="S960" i="6"/>
  <c r="R960" i="6"/>
  <c r="Q960" i="6"/>
  <c r="U960" i="6"/>
  <c r="T960" i="6"/>
  <c r="T846" i="6"/>
  <c r="U846" i="6"/>
  <c r="S846" i="6"/>
  <c r="R846" i="6"/>
  <c r="Q846" i="6"/>
  <c r="T22" i="6"/>
  <c r="U22" i="6"/>
  <c r="S22" i="6"/>
  <c r="R22" i="6"/>
  <c r="Q22" i="6"/>
  <c r="R982" i="6"/>
  <c r="D374" i="14" s="1"/>
  <c r="S982" i="6"/>
  <c r="T982" i="6"/>
  <c r="F374" i="14" s="1"/>
  <c r="E374" i="14" s="1"/>
  <c r="U982" i="6"/>
  <c r="U1032" i="6"/>
  <c r="T1032" i="6"/>
  <c r="S1032" i="6"/>
  <c r="R1032" i="6"/>
  <c r="Q1032" i="6"/>
  <c r="T658" i="6"/>
  <c r="Q658" i="6"/>
  <c r="S658" i="6"/>
  <c r="U658" i="6"/>
  <c r="R658" i="6"/>
  <c r="T273" i="6"/>
  <c r="Q273" i="6"/>
  <c r="S273" i="6"/>
  <c r="R273" i="6"/>
  <c r="U273" i="6"/>
  <c r="U728" i="6"/>
  <c r="T728" i="6"/>
  <c r="S728" i="6"/>
  <c r="R728" i="6"/>
  <c r="Q728" i="6"/>
  <c r="S408" i="6"/>
  <c r="R408" i="6"/>
  <c r="Q408" i="6"/>
  <c r="U408" i="6"/>
  <c r="T408" i="6"/>
  <c r="T1151" i="6"/>
  <c r="R1151" i="6"/>
  <c r="U1151" i="6"/>
  <c r="S1151" i="6"/>
  <c r="R16" i="6"/>
  <c r="U16" i="6"/>
  <c r="T16" i="6"/>
  <c r="S16" i="6"/>
  <c r="Q16" i="6"/>
  <c r="T238" i="6"/>
  <c r="R238" i="6"/>
  <c r="U238" i="6"/>
  <c r="S238" i="6"/>
  <c r="Q238" i="6"/>
  <c r="T142" i="6"/>
  <c r="R142" i="6"/>
  <c r="S142" i="6"/>
  <c r="Q142" i="6"/>
  <c r="U142" i="6"/>
  <c r="T364" i="6"/>
  <c r="F284" i="14" s="1"/>
  <c r="E284" i="14" s="1"/>
  <c r="S364" i="6"/>
  <c r="Q364" i="6"/>
  <c r="C284" i="14" s="1"/>
  <c r="R364" i="6"/>
  <c r="D284" i="14" s="1"/>
  <c r="U364" i="6"/>
  <c r="T841" i="6"/>
  <c r="F331" i="17" s="1"/>
  <c r="E331" i="17" s="1"/>
  <c r="G331" i="17" s="1"/>
  <c r="S841" i="6"/>
  <c r="R841" i="6"/>
  <c r="D331" i="17" s="1"/>
  <c r="Q841" i="6"/>
  <c r="U841" i="6"/>
  <c r="T1378" i="6"/>
  <c r="R1378" i="6"/>
  <c r="U1378" i="6"/>
  <c r="S1378" i="6"/>
  <c r="Q1378" i="6"/>
  <c r="Q1501" i="6"/>
  <c r="S36" i="6"/>
  <c r="T36" i="6"/>
  <c r="F511" i="15" s="1"/>
  <c r="E511" i="15" s="1"/>
  <c r="R36" i="6"/>
  <c r="D511" i="15" s="1"/>
  <c r="U36" i="6"/>
  <c r="Q207" i="6"/>
  <c r="C436" i="15" s="1"/>
  <c r="S883" i="6"/>
  <c r="U883" i="6"/>
  <c r="R883" i="6"/>
  <c r="D566" i="16" s="1"/>
  <c r="Q883" i="6"/>
  <c r="C566" i="16" s="1"/>
  <c r="T883" i="6"/>
  <c r="Q635" i="6"/>
  <c r="U635" i="6"/>
  <c r="S635" i="6"/>
  <c r="R635" i="6"/>
  <c r="T635" i="6"/>
  <c r="T698" i="6"/>
  <c r="R698" i="6"/>
  <c r="S698" i="6"/>
  <c r="U698" i="6"/>
  <c r="R1227" i="6"/>
  <c r="S1227" i="6"/>
  <c r="T1227" i="6"/>
  <c r="U1227" i="6"/>
  <c r="Q1423" i="6"/>
  <c r="R1128" i="6"/>
  <c r="T1128" i="6"/>
  <c r="S1128" i="6"/>
  <c r="U1128" i="6"/>
  <c r="Q795" i="6"/>
  <c r="T795" i="6"/>
  <c r="R795" i="6"/>
  <c r="S795" i="6"/>
  <c r="U795" i="6"/>
  <c r="U1318" i="6"/>
  <c r="T1318" i="6"/>
  <c r="S1318" i="6"/>
  <c r="R1318" i="6"/>
  <c r="Q1318" i="6"/>
  <c r="Q760" i="6"/>
  <c r="Q189" i="6"/>
  <c r="S720" i="6"/>
  <c r="U720" i="6"/>
  <c r="T720" i="6"/>
  <c r="R720" i="6"/>
  <c r="Q720" i="6"/>
  <c r="U885" i="6"/>
  <c r="Q885" i="6"/>
  <c r="C489" i="16" s="1"/>
  <c r="S885" i="6"/>
  <c r="R885" i="6"/>
  <c r="D489" i="16" s="1"/>
  <c r="T885" i="6"/>
  <c r="Q1586" i="6"/>
  <c r="S520" i="6"/>
  <c r="R520" i="6"/>
  <c r="Q520" i="6"/>
  <c r="U520" i="6"/>
  <c r="T520" i="6"/>
  <c r="S785" i="6"/>
  <c r="R785" i="6"/>
  <c r="Q785" i="6"/>
  <c r="U785" i="6"/>
  <c r="T785" i="6"/>
  <c r="Q666" i="6"/>
  <c r="C94" i="17" s="1"/>
  <c r="T666" i="6"/>
  <c r="F94" i="17" s="1"/>
  <c r="E94" i="17" s="1"/>
  <c r="G94" i="17" s="1"/>
  <c r="S666" i="6"/>
  <c r="R666" i="6"/>
  <c r="D94" i="17" s="1"/>
  <c r="U666" i="6"/>
  <c r="R1660" i="6"/>
  <c r="D424" i="15" s="1"/>
  <c r="Q1660" i="6"/>
  <c r="C424" i="15" s="1"/>
  <c r="U1660" i="6"/>
  <c r="T1660" i="6"/>
  <c r="F424" i="15" s="1"/>
  <c r="E424" i="15" s="1"/>
  <c r="S1660" i="6"/>
  <c r="U314" i="6"/>
  <c r="S314" i="6"/>
  <c r="T314" i="6"/>
  <c r="F594" i="15" s="1"/>
  <c r="E594" i="15" s="1"/>
  <c r="R314" i="6"/>
  <c r="D594" i="15" s="1"/>
  <c r="Q314" i="6"/>
  <c r="Q1466" i="6"/>
  <c r="T1164" i="6"/>
  <c r="U1164" i="6"/>
  <c r="R1164" i="6"/>
  <c r="D299" i="16" s="1"/>
  <c r="S1164" i="6"/>
  <c r="T8" i="6"/>
  <c r="S8" i="6"/>
  <c r="Q8" i="6"/>
  <c r="R8" i="6"/>
  <c r="U8" i="6"/>
  <c r="R302" i="6"/>
  <c r="T302" i="6"/>
  <c r="S302" i="6"/>
  <c r="U302" i="6"/>
  <c r="Q302" i="6"/>
  <c r="R1257" i="6"/>
  <c r="T1257" i="6"/>
  <c r="S1257" i="6"/>
  <c r="U1257" i="6"/>
  <c r="S1458" i="6"/>
  <c r="R1458" i="6"/>
  <c r="D110" i="11" s="1"/>
  <c r="U1458" i="6"/>
  <c r="T1458" i="6"/>
  <c r="F110" i="11" s="1"/>
  <c r="E110" i="11" s="1"/>
  <c r="Q634" i="6"/>
  <c r="Q1226" i="6"/>
  <c r="C378" i="17" s="1"/>
  <c r="Q1081" i="6"/>
  <c r="Q965" i="6"/>
  <c r="T787" i="6"/>
  <c r="U787" i="6"/>
  <c r="S787" i="6"/>
  <c r="R787" i="6"/>
  <c r="Q787" i="6"/>
  <c r="R859" i="6"/>
  <c r="U859" i="6"/>
  <c r="T859" i="6"/>
  <c r="S859" i="6"/>
  <c r="T199" i="6"/>
  <c r="F47" i="14" s="1"/>
  <c r="E47" i="14" s="1"/>
  <c r="S199" i="6"/>
  <c r="R199" i="6"/>
  <c r="D437" i="14" s="1"/>
  <c r="U199" i="6"/>
  <c r="Q261" i="6"/>
  <c r="U261" i="6"/>
  <c r="T261" i="6"/>
  <c r="S261" i="6"/>
  <c r="R261" i="6"/>
  <c r="U1548" i="6"/>
  <c r="Q1548" i="6"/>
  <c r="S1548" i="6"/>
  <c r="T1548" i="6"/>
  <c r="R1548" i="6"/>
  <c r="T1160" i="6"/>
  <c r="F454" i="15" s="1"/>
  <c r="E454" i="15" s="1"/>
  <c r="Q1160" i="6"/>
  <c r="C454" i="15" s="1"/>
  <c r="R1160" i="6"/>
  <c r="D454" i="15" s="1"/>
  <c r="S1160" i="6"/>
  <c r="U1160" i="6"/>
  <c r="U615" i="6"/>
  <c r="T615" i="6"/>
  <c r="F288" i="17" s="1"/>
  <c r="E288" i="17" s="1"/>
  <c r="S615" i="6"/>
  <c r="R615" i="6"/>
  <c r="Q615" i="6"/>
  <c r="C288" i="17" s="1"/>
  <c r="U1115" i="6"/>
  <c r="S1115" i="6"/>
  <c r="T1115" i="6"/>
  <c r="Q1115" i="6"/>
  <c r="R1115" i="6"/>
  <c r="T751" i="6"/>
  <c r="S751" i="6"/>
  <c r="R751" i="6"/>
  <c r="U751" i="6"/>
  <c r="U476" i="6"/>
  <c r="S476" i="6"/>
  <c r="T476" i="6"/>
  <c r="F208" i="14" s="1"/>
  <c r="E208" i="14" s="1"/>
  <c r="R476" i="6"/>
  <c r="Q476" i="6"/>
  <c r="C208" i="14" s="1"/>
  <c r="S1556" i="6"/>
  <c r="T1556" i="6"/>
  <c r="F345" i="16" s="1"/>
  <c r="E345" i="16" s="1"/>
  <c r="Q1556" i="6"/>
  <c r="C345" i="16" s="1"/>
  <c r="U1556" i="6"/>
  <c r="R1556" i="6"/>
  <c r="T443" i="6"/>
  <c r="F207" i="17" s="1"/>
  <c r="E207" i="17" s="1"/>
  <c r="S443" i="6"/>
  <c r="R443" i="6"/>
  <c r="D207" i="17" s="1"/>
  <c r="U443" i="6"/>
  <c r="Q443" i="6"/>
  <c r="C207" i="17" s="1"/>
  <c r="S1349" i="6"/>
  <c r="R1349" i="6"/>
  <c r="Q1349" i="6"/>
  <c r="U1349" i="6"/>
  <c r="T1349" i="6"/>
  <c r="R288" i="6"/>
  <c r="Q288" i="6"/>
  <c r="S288" i="6"/>
  <c r="U288" i="6"/>
  <c r="T288" i="6"/>
  <c r="S325" i="6"/>
  <c r="T325" i="6"/>
  <c r="R325" i="6"/>
  <c r="U325" i="6"/>
  <c r="Q325" i="6"/>
  <c r="U6" i="6"/>
  <c r="S6" i="6"/>
  <c r="T6" i="6"/>
  <c r="R6" i="6"/>
  <c r="Q6" i="6"/>
  <c r="S416" i="6"/>
  <c r="T416" i="6"/>
  <c r="Q416" i="6"/>
  <c r="R416" i="6"/>
  <c r="U416" i="6"/>
  <c r="R1361" i="6"/>
  <c r="T1361" i="6"/>
  <c r="S1361" i="6"/>
  <c r="U1361" i="6"/>
  <c r="T1199" i="6"/>
  <c r="U1199" i="6"/>
  <c r="R1199" i="6"/>
  <c r="Q1199" i="6"/>
  <c r="S1199" i="6"/>
  <c r="T251" i="6"/>
  <c r="S251" i="6"/>
  <c r="U251" i="6"/>
  <c r="R251" i="6"/>
  <c r="Q251" i="6"/>
  <c r="U873" i="6"/>
  <c r="S873" i="6"/>
  <c r="T873" i="6"/>
  <c r="R873" i="6"/>
  <c r="Q873" i="6"/>
  <c r="U798" i="6"/>
  <c r="S798" i="6"/>
  <c r="R798" i="6"/>
  <c r="T798" i="6"/>
  <c r="Q798" i="6"/>
  <c r="Q1420" i="6"/>
  <c r="U1420" i="6"/>
  <c r="S1420" i="6"/>
  <c r="R1420" i="6"/>
  <c r="T1420" i="6"/>
  <c r="T534" i="6"/>
  <c r="R534" i="6"/>
  <c r="S534" i="6"/>
  <c r="U534" i="6"/>
  <c r="Q534" i="6"/>
  <c r="U1393" i="6"/>
  <c r="T1393" i="6"/>
  <c r="S1393" i="6"/>
  <c r="R1393" i="6"/>
  <c r="D420" i="16" s="1"/>
  <c r="Q1393" i="6"/>
  <c r="C459" i="16" s="1"/>
  <c r="S771" i="6"/>
  <c r="R771" i="6"/>
  <c r="T771" i="6"/>
  <c r="U771" i="6"/>
  <c r="T99" i="6"/>
  <c r="F201" i="16" s="1"/>
  <c r="E201" i="16" s="1"/>
  <c r="R99" i="6"/>
  <c r="D201" i="16" s="1"/>
  <c r="S99" i="6"/>
  <c r="U99" i="6"/>
  <c r="Q99" i="6"/>
  <c r="Q1620" i="6"/>
  <c r="C580" i="17" s="1"/>
  <c r="S1620" i="6"/>
  <c r="R1620" i="6"/>
  <c r="D580" i="17" s="1"/>
  <c r="T1620" i="6"/>
  <c r="U1620" i="6"/>
  <c r="R1446" i="6"/>
  <c r="Q1446" i="6"/>
  <c r="U1446" i="6"/>
  <c r="S1446" i="6"/>
  <c r="T1446" i="6"/>
  <c r="R1211" i="6"/>
  <c r="S1211" i="6"/>
  <c r="T1211" i="6"/>
  <c r="F338" i="15" s="1"/>
  <c r="E338" i="15" s="1"/>
  <c r="U1211" i="6"/>
  <c r="Q1283" i="6"/>
  <c r="C223" i="17" s="1"/>
  <c r="U1283" i="6"/>
  <c r="T1283" i="6"/>
  <c r="F223" i="17" s="1"/>
  <c r="E223" i="17" s="1"/>
  <c r="S1283" i="6"/>
  <c r="R1283" i="6"/>
  <c r="D223" i="17" s="1"/>
  <c r="U1400" i="6"/>
  <c r="Q1400" i="6"/>
  <c r="R1400" i="6"/>
  <c r="S1400" i="6"/>
  <c r="T1400" i="6"/>
  <c r="Q380" i="6"/>
  <c r="U1001" i="6"/>
  <c r="T1001" i="6"/>
  <c r="S1001" i="6"/>
  <c r="R1001" i="6"/>
  <c r="Q1001" i="6"/>
  <c r="S1561" i="6"/>
  <c r="Q1561" i="6"/>
  <c r="C617" i="16" s="1"/>
  <c r="T1561" i="6"/>
  <c r="U1561" i="6"/>
  <c r="R1561" i="6"/>
  <c r="D617" i="16" s="1"/>
  <c r="R930" i="6"/>
  <c r="D333" i="15" s="1"/>
  <c r="S930" i="6"/>
  <c r="T930" i="6"/>
  <c r="F333" i="15" s="1"/>
  <c r="E333" i="15" s="1"/>
  <c r="U930" i="6"/>
  <c r="Q1059" i="6"/>
  <c r="U1059" i="6"/>
  <c r="S1059" i="6"/>
  <c r="R1059" i="6"/>
  <c r="T1059" i="6"/>
  <c r="Q541" i="6"/>
  <c r="U541" i="6"/>
  <c r="S541" i="6"/>
  <c r="R541" i="6"/>
  <c r="T541" i="6"/>
  <c r="F14" i="15" s="1"/>
  <c r="E14" i="15" s="1"/>
  <c r="R1155" i="6"/>
  <c r="D181" i="15" s="1"/>
  <c r="U1155" i="6"/>
  <c r="S1155" i="6"/>
  <c r="T1155" i="6"/>
  <c r="F181" i="15" s="1"/>
  <c r="E181" i="15" s="1"/>
  <c r="Q1045" i="6"/>
  <c r="U1045" i="6"/>
  <c r="S1045" i="6"/>
  <c r="R1045" i="6"/>
  <c r="T1045" i="6"/>
  <c r="S1166" i="6"/>
  <c r="T1166" i="6"/>
  <c r="R1166" i="6"/>
  <c r="D377" i="16" s="1"/>
  <c r="U1166" i="6"/>
  <c r="Q1166" i="6"/>
  <c r="Q1138" i="6"/>
  <c r="Q1479" i="6"/>
  <c r="S1532" i="6"/>
  <c r="R1532" i="6"/>
  <c r="T1532" i="6"/>
  <c r="U1532" i="6"/>
  <c r="S1251" i="6"/>
  <c r="R1251" i="6"/>
  <c r="T1251" i="6"/>
  <c r="Q1251" i="6"/>
  <c r="U1251" i="6"/>
  <c r="S1481" i="6"/>
  <c r="R1481" i="6"/>
  <c r="T1481" i="6"/>
  <c r="U1481" i="6"/>
  <c r="Q1481" i="6"/>
  <c r="U1022" i="6"/>
  <c r="T1022" i="6"/>
  <c r="S1022" i="6"/>
  <c r="R1022" i="6"/>
  <c r="Q1022" i="6"/>
  <c r="U677" i="6"/>
  <c r="S677" i="6"/>
  <c r="Q677" i="6"/>
  <c r="R677" i="6"/>
  <c r="T677" i="6"/>
  <c r="Q571" i="6"/>
  <c r="C171" i="12" s="1"/>
  <c r="S351" i="6"/>
  <c r="T351" i="6"/>
  <c r="R351" i="6"/>
  <c r="U351" i="6"/>
  <c r="Q1355" i="6"/>
  <c r="U1422" i="6"/>
  <c r="T1422" i="6"/>
  <c r="S1422" i="6"/>
  <c r="R1422" i="6"/>
  <c r="Q1422" i="6"/>
  <c r="U1640" i="6"/>
  <c r="S1640" i="6"/>
  <c r="R1640" i="6"/>
  <c r="T1640" i="6"/>
  <c r="Q1640" i="6"/>
  <c r="Q794" i="6"/>
  <c r="C19" i="12" s="1"/>
  <c r="R115" i="6"/>
  <c r="T115" i="6"/>
  <c r="S115" i="6"/>
  <c r="U115" i="6"/>
  <c r="S674" i="6"/>
  <c r="U674" i="6"/>
  <c r="T674" i="6"/>
  <c r="R674" i="6"/>
  <c r="R681" i="6"/>
  <c r="T681" i="6"/>
  <c r="S681" i="6"/>
  <c r="U681" i="6"/>
  <c r="S471" i="6"/>
  <c r="U471" i="6"/>
  <c r="T471" i="6"/>
  <c r="R471" i="6"/>
  <c r="T1575" i="6"/>
  <c r="S1575" i="6"/>
  <c r="R1575" i="6"/>
  <c r="U1575" i="6"/>
  <c r="T1367" i="6"/>
  <c r="S1367" i="6"/>
  <c r="R1367" i="6"/>
  <c r="U1367" i="6"/>
  <c r="T507" i="6"/>
  <c r="U507" i="6"/>
  <c r="S507" i="6"/>
  <c r="R507" i="6"/>
  <c r="T462" i="6"/>
  <c r="R462" i="6"/>
  <c r="S462" i="6"/>
  <c r="U462" i="6"/>
  <c r="Q462" i="6"/>
  <c r="Q1597" i="6"/>
  <c r="U1597" i="6"/>
  <c r="S1597" i="6"/>
  <c r="R1597" i="6"/>
  <c r="T1597" i="6"/>
  <c r="Q1654" i="6"/>
  <c r="C503" i="14" s="1"/>
  <c r="U1654" i="6"/>
  <c r="R1654" i="6"/>
  <c r="T1654" i="6"/>
  <c r="F503" i="14" s="1"/>
  <c r="E503" i="14" s="1"/>
  <c r="S1654" i="6"/>
  <c r="S15" i="6"/>
  <c r="R15" i="6"/>
  <c r="T15" i="6"/>
  <c r="U15" i="6"/>
  <c r="R49" i="6"/>
  <c r="Q49" i="6"/>
  <c r="U49" i="6"/>
  <c r="T49" i="6"/>
  <c r="S49" i="6"/>
  <c r="U985" i="6"/>
  <c r="T985" i="6"/>
  <c r="S985" i="6"/>
  <c r="R985" i="6"/>
  <c r="Q985" i="6"/>
  <c r="R307" i="6"/>
  <c r="D244" i="14" s="1"/>
  <c r="S307" i="6"/>
  <c r="T307" i="6"/>
  <c r="F244" i="14" s="1"/>
  <c r="E244" i="14" s="1"/>
  <c r="U307" i="6"/>
  <c r="Q668" i="6"/>
  <c r="C172" i="17" s="1"/>
  <c r="S668" i="6"/>
  <c r="R668" i="6"/>
  <c r="D172" i="17" s="1"/>
  <c r="U668" i="6"/>
  <c r="T668" i="6"/>
  <c r="F172" i="17" s="1"/>
  <c r="E172" i="17" s="1"/>
  <c r="Q1626" i="6"/>
  <c r="R692" i="6"/>
  <c r="Q692" i="6"/>
  <c r="S692" i="6"/>
  <c r="T692" i="6"/>
  <c r="U1441" i="6"/>
  <c r="T1441" i="6"/>
  <c r="S1441" i="6"/>
  <c r="R1441" i="6"/>
  <c r="S1067" i="6"/>
  <c r="T1067" i="6"/>
  <c r="R1067" i="6"/>
  <c r="U1067" i="6"/>
  <c r="T1084" i="6"/>
  <c r="S1084" i="6"/>
  <c r="R1084" i="6"/>
  <c r="U1084" i="6"/>
  <c r="Q1084" i="6"/>
  <c r="T1499" i="6"/>
  <c r="R1499" i="6"/>
  <c r="D149" i="16" s="1"/>
  <c r="Q1499" i="6"/>
  <c r="C149" i="16" s="1"/>
  <c r="U1499" i="6"/>
  <c r="S1499" i="6"/>
  <c r="T269" i="6"/>
  <c r="U269" i="6"/>
  <c r="R269" i="6"/>
  <c r="S269" i="6"/>
  <c r="Q715" i="6"/>
  <c r="R715" i="6"/>
  <c r="D95" i="16" s="1"/>
  <c r="S715" i="6"/>
  <c r="U715" i="6"/>
  <c r="T715" i="6"/>
  <c r="Q543" i="6"/>
  <c r="T543" i="6"/>
  <c r="R543" i="6"/>
  <c r="S543" i="6"/>
  <c r="U543" i="6"/>
  <c r="R418" i="6"/>
  <c r="D597" i="14" s="1"/>
  <c r="T418" i="6"/>
  <c r="S418" i="6"/>
  <c r="U418" i="6"/>
  <c r="Q527" i="6"/>
  <c r="T232" i="6"/>
  <c r="R232" i="6"/>
  <c r="S232" i="6"/>
  <c r="U232" i="6"/>
  <c r="R360" i="6"/>
  <c r="T360" i="6"/>
  <c r="U360" i="6"/>
  <c r="Q360" i="6"/>
  <c r="S360" i="6"/>
  <c r="T225" i="6"/>
  <c r="S225" i="6"/>
  <c r="R225" i="6"/>
  <c r="D554" i="17" s="1"/>
  <c r="Q225" i="6"/>
  <c r="C554" i="17" s="1"/>
  <c r="U225" i="6"/>
  <c r="U1603" i="6"/>
  <c r="S1603" i="6"/>
  <c r="R1603" i="6"/>
  <c r="Q1603" i="6"/>
  <c r="T1603" i="6"/>
  <c r="U663" i="6"/>
  <c r="S663" i="6"/>
  <c r="T663" i="6"/>
  <c r="R663" i="6"/>
  <c r="Q663" i="6"/>
  <c r="R1501" i="6"/>
  <c r="S1501" i="6"/>
  <c r="T1501" i="6"/>
  <c r="U1501" i="6"/>
  <c r="Q107" i="6"/>
  <c r="U107" i="6"/>
  <c r="T107" i="6"/>
  <c r="S107" i="6"/>
  <c r="R107" i="6"/>
  <c r="Q1564" i="6"/>
  <c r="S1564" i="6"/>
  <c r="T1564" i="6"/>
  <c r="R1564" i="6"/>
  <c r="U1102" i="6"/>
  <c r="S1102" i="6"/>
  <c r="T1102" i="6"/>
  <c r="R1102" i="6"/>
  <c r="Q1102" i="6"/>
  <c r="U1507" i="6"/>
  <c r="S1507" i="6"/>
  <c r="T1507" i="6"/>
  <c r="R1507" i="6"/>
  <c r="D71" i="17" s="1"/>
  <c r="Q1507" i="6"/>
  <c r="C71" i="17" s="1"/>
  <c r="U1335" i="6"/>
  <c r="T1335" i="6"/>
  <c r="S1335" i="6"/>
  <c r="R1335" i="6"/>
  <c r="Q1335" i="6"/>
  <c r="C535" i="16" s="1"/>
  <c r="S972" i="6"/>
  <c r="T972" i="6"/>
  <c r="Q972" i="6"/>
  <c r="U972" i="6"/>
  <c r="R972" i="6"/>
  <c r="T1086" i="6"/>
  <c r="R1086" i="6"/>
  <c r="S1086" i="6"/>
  <c r="Q1086" i="6"/>
  <c r="U1086" i="6"/>
  <c r="U26" i="6"/>
  <c r="S26" i="6"/>
  <c r="T26" i="6"/>
  <c r="Q26" i="6"/>
  <c r="R26" i="6"/>
  <c r="S189" i="6"/>
  <c r="T189" i="6"/>
  <c r="R189" i="6"/>
  <c r="U189" i="6"/>
  <c r="T980" i="6"/>
  <c r="U980" i="6"/>
  <c r="Q980" i="6"/>
  <c r="C452" i="14" s="1"/>
  <c r="S980" i="6"/>
  <c r="R980" i="6"/>
  <c r="Q373" i="6"/>
  <c r="C127" i="15" s="1"/>
  <c r="U373" i="6"/>
  <c r="T373" i="6"/>
  <c r="S373" i="6"/>
  <c r="R373" i="6"/>
  <c r="U939" i="6"/>
  <c r="U499" i="6"/>
  <c r="U223" i="6"/>
  <c r="T223" i="6"/>
  <c r="R223" i="6"/>
  <c r="Q223" i="6"/>
  <c r="S223" i="6"/>
  <c r="Q46" i="6"/>
  <c r="T46" i="6"/>
  <c r="S46" i="6"/>
  <c r="U46" i="6"/>
  <c r="R46" i="6"/>
  <c r="D161" i="16" s="1"/>
  <c r="S758" i="6"/>
  <c r="T758" i="6"/>
  <c r="R758" i="6"/>
  <c r="Q758" i="6"/>
  <c r="T459" i="6"/>
  <c r="F247" i="12" s="1"/>
  <c r="E247" i="12" s="1"/>
  <c r="R459" i="6"/>
  <c r="D247" i="12" s="1"/>
  <c r="S459" i="6"/>
  <c r="U459" i="6"/>
  <c r="Q331" i="6"/>
  <c r="U331" i="6"/>
  <c r="S331" i="6"/>
  <c r="R331" i="6"/>
  <c r="T331" i="6"/>
  <c r="U1269" i="6"/>
  <c r="S1269" i="6"/>
  <c r="T1269" i="6"/>
  <c r="F300" i="15" s="1"/>
  <c r="E300" i="15" s="1"/>
  <c r="Q1269" i="6"/>
  <c r="C300" i="15" s="1"/>
  <c r="R1269" i="6"/>
  <c r="U1448" i="6"/>
  <c r="S1448" i="6"/>
  <c r="T1448" i="6"/>
  <c r="R1448" i="6"/>
  <c r="Q1448" i="6"/>
  <c r="T1205" i="6"/>
  <c r="S1205" i="6"/>
  <c r="R1205" i="6"/>
  <c r="U1205" i="6"/>
  <c r="U1064" i="6"/>
  <c r="Q1064" i="6"/>
  <c r="C492" i="17" s="1"/>
  <c r="T1064" i="6"/>
  <c r="R1064" i="6"/>
  <c r="S1064" i="6"/>
  <c r="U1510" i="6"/>
  <c r="T1510" i="6"/>
  <c r="F266" i="17" s="1"/>
  <c r="E266" i="17" s="1"/>
  <c r="S1510" i="6"/>
  <c r="R1510" i="6"/>
  <c r="Q1510" i="6"/>
  <c r="C539" i="17" s="1"/>
  <c r="T1339" i="6"/>
  <c r="F68" i="17" s="1"/>
  <c r="E68" i="17" s="1"/>
  <c r="S1339" i="6"/>
  <c r="Q1339" i="6"/>
  <c r="C68" i="17" s="1"/>
  <c r="R1339" i="6"/>
  <c r="U1339" i="6"/>
  <c r="T940" i="6"/>
  <c r="R940" i="6"/>
  <c r="D178" i="16" s="1"/>
  <c r="S940" i="6"/>
  <c r="Q940" i="6"/>
  <c r="U940" i="6"/>
  <c r="R744" i="6"/>
  <c r="Q744" i="6"/>
  <c r="T744" i="6"/>
  <c r="U744" i="6"/>
  <c r="S744" i="6"/>
  <c r="U1192" i="6"/>
  <c r="T1192" i="6"/>
  <c r="S1192" i="6"/>
  <c r="Q1192" i="6"/>
  <c r="R1192" i="6"/>
  <c r="Q564" i="6"/>
  <c r="U564" i="6"/>
  <c r="S564" i="6"/>
  <c r="R564" i="6"/>
  <c r="T564" i="6"/>
  <c r="Q345" i="6"/>
  <c r="C479" i="11" s="1"/>
  <c r="T1634" i="6"/>
  <c r="F35" i="12" s="1"/>
  <c r="E35" i="12" s="1"/>
  <c r="R1634" i="6"/>
  <c r="D35" i="12" s="1"/>
  <c r="S1634" i="6"/>
  <c r="U1634" i="6"/>
  <c r="R1572" i="6"/>
  <c r="T1572" i="6"/>
  <c r="S1572" i="6"/>
  <c r="U1572" i="6"/>
  <c r="S469" i="6"/>
  <c r="T469" i="6"/>
  <c r="R469" i="6"/>
  <c r="U469" i="6"/>
  <c r="T1544" i="6"/>
  <c r="F579" i="14" s="1"/>
  <c r="E579" i="14" s="1"/>
  <c r="S1544" i="6"/>
  <c r="Q1544" i="6"/>
  <c r="R1544" i="6"/>
  <c r="D579" i="14" s="1"/>
  <c r="U1544" i="6"/>
  <c r="S634" i="6"/>
  <c r="R634" i="6"/>
  <c r="T634" i="6"/>
  <c r="U634" i="6"/>
  <c r="T917" i="6"/>
  <c r="R917" i="6"/>
  <c r="S917" i="6"/>
  <c r="U917" i="6"/>
  <c r="S1226" i="6"/>
  <c r="T1226" i="6"/>
  <c r="R1226" i="6"/>
  <c r="U1226" i="6"/>
  <c r="T1081" i="6"/>
  <c r="S1081" i="6"/>
  <c r="R1081" i="6"/>
  <c r="U1081" i="6"/>
  <c r="Q1180" i="6"/>
  <c r="R1038" i="6"/>
  <c r="D414" i="14" s="1"/>
  <c r="Q1038" i="6"/>
  <c r="C414" i="14" s="1"/>
  <c r="U1038" i="6"/>
  <c r="T1038" i="6"/>
  <c r="F414" i="14" s="1"/>
  <c r="E414" i="14" s="1"/>
  <c r="S1038" i="6"/>
  <c r="Q969" i="6"/>
  <c r="R618" i="6"/>
  <c r="D94" i="11" s="1"/>
  <c r="S618" i="6"/>
  <c r="T618" i="6"/>
  <c r="U618" i="6"/>
  <c r="S146" i="6"/>
  <c r="Q146" i="6"/>
  <c r="R146" i="6"/>
  <c r="D513" i="15" s="1"/>
  <c r="U146" i="6"/>
  <c r="T146" i="6"/>
  <c r="U478" i="6"/>
  <c r="T478" i="6"/>
  <c r="R478" i="6"/>
  <c r="S478" i="6"/>
  <c r="Q478" i="6"/>
  <c r="T212" i="6"/>
  <c r="R212" i="6"/>
  <c r="Q212" i="6"/>
  <c r="S212" i="6"/>
  <c r="U212" i="6"/>
  <c r="T523" i="6"/>
  <c r="R523" i="6"/>
  <c r="S523" i="6"/>
  <c r="U523" i="6"/>
  <c r="U713" i="6"/>
  <c r="R713" i="6"/>
  <c r="T713" i="6"/>
  <c r="Q713" i="6"/>
  <c r="S713" i="6"/>
  <c r="S1394" i="6"/>
  <c r="R1394" i="6"/>
  <c r="D147" i="17" s="1"/>
  <c r="U1394" i="6"/>
  <c r="Q1394" i="6"/>
  <c r="C147" i="17" s="1"/>
  <c r="T1394" i="6"/>
  <c r="F147" i="17" s="1"/>
  <c r="E147" i="17" s="1"/>
  <c r="G147" i="17" s="1"/>
  <c r="R552" i="6"/>
  <c r="U552" i="6"/>
  <c r="S552" i="6"/>
  <c r="T552" i="6"/>
  <c r="F482" i="16" s="1"/>
  <c r="E482" i="16" s="1"/>
  <c r="Q552" i="6"/>
  <c r="C482" i="16" s="1"/>
  <c r="Q1232" i="6"/>
  <c r="C417" i="17" s="1"/>
  <c r="R1232" i="6"/>
  <c r="U1232" i="6"/>
  <c r="T1232" i="6"/>
  <c r="S1232" i="6"/>
  <c r="Q1223" i="6"/>
  <c r="S1223" i="6"/>
  <c r="R1223" i="6"/>
  <c r="D533" i="16" s="1"/>
  <c r="U1223" i="6"/>
  <c r="T1223" i="6"/>
  <c r="F533" i="16" s="1"/>
  <c r="E533" i="16" s="1"/>
  <c r="R1442" i="6"/>
  <c r="T1442" i="6"/>
  <c r="F226" i="16" s="1"/>
  <c r="E226" i="16" s="1"/>
  <c r="S1442" i="6"/>
  <c r="U1442" i="6"/>
  <c r="Q1442" i="6"/>
  <c r="C226" i="16" s="1"/>
  <c r="U826" i="6"/>
  <c r="S826" i="6"/>
  <c r="Q826" i="6"/>
  <c r="C19" i="16" s="1"/>
  <c r="R826" i="6"/>
  <c r="D19" i="16" s="1"/>
  <c r="T826" i="6"/>
  <c r="T11" i="6"/>
  <c r="R11" i="6"/>
  <c r="D551" i="12" s="1"/>
  <c r="S11" i="6"/>
  <c r="U11" i="6"/>
  <c r="T1315" i="6"/>
  <c r="F68" i="14" s="1"/>
  <c r="E68" i="14" s="1"/>
  <c r="R1315" i="6"/>
  <c r="D263" i="14" s="1"/>
  <c r="S1315" i="6"/>
  <c r="U1315" i="6"/>
  <c r="T1182" i="6"/>
  <c r="U1182" i="6"/>
  <c r="R1182" i="6"/>
  <c r="S1182" i="6"/>
  <c r="Q1182" i="6"/>
  <c r="Q1425" i="6"/>
  <c r="S1425" i="6"/>
  <c r="U1425" i="6"/>
  <c r="T1425" i="6"/>
  <c r="R1425" i="6"/>
  <c r="Q706" i="6"/>
  <c r="C133" i="15" s="1"/>
  <c r="U706" i="6"/>
  <c r="S706" i="6"/>
  <c r="R706" i="6"/>
  <c r="D133" i="15" s="1"/>
  <c r="T706" i="6"/>
  <c r="Q645" i="6"/>
  <c r="U645" i="6"/>
  <c r="T645" i="6"/>
  <c r="R645" i="6"/>
  <c r="S645" i="6"/>
  <c r="Q336" i="6"/>
  <c r="R336" i="6"/>
  <c r="U336" i="6"/>
  <c r="T336" i="6"/>
  <c r="F439" i="17" s="1"/>
  <c r="E439" i="17" s="1"/>
  <c r="S336" i="6"/>
  <c r="U219" i="6"/>
  <c r="R219" i="6"/>
  <c r="S219" i="6"/>
  <c r="T219" i="6"/>
  <c r="U518" i="6"/>
  <c r="S518" i="6"/>
  <c r="T518" i="6"/>
  <c r="R518" i="6"/>
  <c r="Q518" i="6"/>
  <c r="S7" i="6"/>
  <c r="T7" i="6"/>
  <c r="R7" i="6"/>
  <c r="U7" i="6"/>
  <c r="U357" i="6"/>
  <c r="Q357" i="6"/>
  <c r="S357" i="6"/>
  <c r="T357" i="6"/>
  <c r="R357" i="6"/>
  <c r="Q384" i="6"/>
  <c r="C556" i="16" s="1"/>
  <c r="S594" i="6"/>
  <c r="T594" i="6"/>
  <c r="F209" i="15" s="1"/>
  <c r="E209" i="15" s="1"/>
  <c r="U594" i="6"/>
  <c r="R594" i="6"/>
  <c r="D209" i="15" s="1"/>
  <c r="T644" i="6"/>
  <c r="F16" i="14" s="1"/>
  <c r="E16" i="14" s="1"/>
  <c r="S644" i="6"/>
  <c r="R644" i="6"/>
  <c r="U644" i="6"/>
  <c r="Q363" i="6"/>
  <c r="T363" i="6"/>
  <c r="F323" i="14" s="1"/>
  <c r="E323" i="14" s="1"/>
  <c r="S363" i="6"/>
  <c r="U363" i="6"/>
  <c r="R363" i="6"/>
  <c r="Q224" i="6"/>
  <c r="U224" i="6"/>
  <c r="R224" i="6"/>
  <c r="D476" i="17" s="1"/>
  <c r="T224" i="6"/>
  <c r="F476" i="17" s="1"/>
  <c r="E476" i="17" s="1"/>
  <c r="S224" i="6"/>
  <c r="T211" i="6"/>
  <c r="S211" i="6"/>
  <c r="R211" i="6"/>
  <c r="U211" i="6"/>
  <c r="U1148" i="6"/>
  <c r="Q1148" i="6"/>
  <c r="R1148" i="6"/>
  <c r="T1148" i="6"/>
  <c r="S1148" i="6"/>
  <c r="Q1043" i="6"/>
  <c r="C296" i="15" s="1"/>
  <c r="S916" i="6"/>
  <c r="T916" i="6"/>
  <c r="R916" i="6"/>
  <c r="U916" i="6"/>
  <c r="S878" i="6"/>
  <c r="T878" i="6"/>
  <c r="R878" i="6"/>
  <c r="U878" i="6"/>
  <c r="R1360" i="6"/>
  <c r="T1360" i="6"/>
  <c r="U1360" i="6"/>
  <c r="S1360" i="6"/>
  <c r="R617" i="6"/>
  <c r="D405" i="17" s="1"/>
  <c r="U617" i="6"/>
  <c r="T617" i="6"/>
  <c r="F405" i="17" s="1"/>
  <c r="E405" i="17" s="1"/>
  <c r="G405" i="17" s="1"/>
  <c r="S617" i="6"/>
  <c r="Q617" i="6"/>
  <c r="C405" i="17" s="1"/>
  <c r="Q597" i="6"/>
  <c r="S597" i="6"/>
  <c r="T597" i="6"/>
  <c r="R597" i="6"/>
  <c r="U597" i="6"/>
  <c r="Q828" i="6"/>
  <c r="C253" i="16" s="1"/>
  <c r="S1221" i="6"/>
  <c r="Q1221" i="6"/>
  <c r="R1221" i="6"/>
  <c r="D261" i="16" s="1"/>
  <c r="T1221" i="6"/>
  <c r="U1221" i="6"/>
  <c r="R542" i="6"/>
  <c r="D286" i="15" s="1"/>
  <c r="Q542" i="6"/>
  <c r="C286" i="15" s="1"/>
  <c r="U542" i="6"/>
  <c r="T542" i="6"/>
  <c r="S542" i="6"/>
  <c r="U52" i="6"/>
  <c r="Q52" i="6"/>
  <c r="C83" i="17" s="1"/>
  <c r="T52" i="6"/>
  <c r="F83" i="17" s="1"/>
  <c r="E83" i="17" s="1"/>
  <c r="R52" i="6"/>
  <c r="S52" i="6"/>
  <c r="Q763" i="6"/>
  <c r="U763" i="6"/>
  <c r="T763" i="6"/>
  <c r="F95" i="15" s="1"/>
  <c r="E95" i="15" s="1"/>
  <c r="R763" i="6"/>
  <c r="S763" i="6"/>
  <c r="R1479" i="6"/>
  <c r="T1479" i="6"/>
  <c r="S1479" i="6"/>
  <c r="U1479" i="6"/>
  <c r="Q1123" i="6"/>
  <c r="T1376" i="6"/>
  <c r="R1376" i="6"/>
  <c r="U1376" i="6"/>
  <c r="S1376" i="6"/>
  <c r="Q1376" i="6"/>
  <c r="T1651" i="6"/>
  <c r="S1651" i="6"/>
  <c r="R1651" i="6"/>
  <c r="U1651" i="6"/>
  <c r="Q923" i="6"/>
  <c r="U923" i="6"/>
  <c r="S923" i="6"/>
  <c r="T923" i="6"/>
  <c r="R923" i="6"/>
  <c r="T571" i="6"/>
  <c r="F171" i="12" s="1"/>
  <c r="E171" i="12" s="1"/>
  <c r="S571" i="6"/>
  <c r="R571" i="6"/>
  <c r="D171" i="12" s="1"/>
  <c r="U571" i="6"/>
  <c r="T1355" i="6"/>
  <c r="S1355" i="6"/>
  <c r="R1355" i="6"/>
  <c r="U1355" i="6"/>
  <c r="S794" i="6"/>
  <c r="T794" i="6"/>
  <c r="F58" i="12" s="1"/>
  <c r="E58" i="12" s="1"/>
  <c r="R794" i="6"/>
  <c r="D19" i="12" s="1"/>
  <c r="U794" i="6"/>
  <c r="S545" i="6"/>
  <c r="Q545" i="6"/>
  <c r="U545" i="6"/>
  <c r="R545" i="6"/>
  <c r="T545" i="6"/>
  <c r="S921" i="6"/>
  <c r="R921" i="6"/>
  <c r="U921" i="6"/>
  <c r="T921" i="6"/>
  <c r="S648" i="6"/>
  <c r="R648" i="6"/>
  <c r="D328" i="14" s="1"/>
  <c r="Q648" i="6"/>
  <c r="U648" i="6"/>
  <c r="T648" i="6"/>
  <c r="R579" i="6"/>
  <c r="S579" i="6"/>
  <c r="T579" i="6"/>
  <c r="U579" i="6"/>
  <c r="U1096" i="6"/>
  <c r="T1096" i="6"/>
  <c r="S1096" i="6"/>
  <c r="R1096" i="6"/>
  <c r="Q1096" i="6"/>
  <c r="S1126" i="6"/>
  <c r="Q1126" i="6"/>
  <c r="T1126" i="6"/>
  <c r="R1126" i="6"/>
  <c r="U1126" i="6"/>
  <c r="U350" i="6"/>
  <c r="S350" i="6"/>
  <c r="T350" i="6"/>
  <c r="R350" i="6"/>
  <c r="Q350" i="6"/>
  <c r="U433" i="6"/>
  <c r="T433" i="6"/>
  <c r="S433" i="6"/>
  <c r="Q433" i="6"/>
  <c r="R433" i="6"/>
  <c r="T64" i="6"/>
  <c r="S64" i="6"/>
  <c r="R64" i="6"/>
  <c r="Q64" i="6"/>
  <c r="U64" i="6"/>
  <c r="T1181" i="6"/>
  <c r="S1181" i="6"/>
  <c r="R1181" i="6"/>
  <c r="U1181" i="6"/>
  <c r="T1244" i="6"/>
  <c r="U1244" i="6"/>
  <c r="R1244" i="6"/>
  <c r="S1244" i="6"/>
  <c r="S285" i="6"/>
  <c r="T285" i="6"/>
  <c r="R285" i="6"/>
  <c r="U285" i="6"/>
  <c r="Q1027" i="6"/>
  <c r="T1027" i="6"/>
  <c r="S1027" i="6"/>
  <c r="R1027" i="6"/>
  <c r="U1027" i="6"/>
  <c r="T1080" i="6"/>
  <c r="Q1080" i="6"/>
  <c r="U1080" i="6"/>
  <c r="R1080" i="6"/>
  <c r="S1080" i="6"/>
  <c r="Q1253" i="6"/>
  <c r="U1253" i="6"/>
  <c r="T1253" i="6"/>
  <c r="S1253" i="6"/>
  <c r="R1253" i="6"/>
  <c r="T1626" i="6"/>
  <c r="S1626" i="6"/>
  <c r="R1626" i="6"/>
  <c r="U1626" i="6"/>
  <c r="T682" i="6"/>
  <c r="F134" i="12" s="1"/>
  <c r="E134" i="12" s="1"/>
  <c r="R682" i="6"/>
  <c r="S682" i="6"/>
  <c r="U682" i="6"/>
  <c r="S573" i="6"/>
  <c r="T573" i="6"/>
  <c r="R573" i="6"/>
  <c r="U573" i="6"/>
  <c r="Q344" i="6"/>
  <c r="R344" i="6"/>
  <c r="U344" i="6"/>
  <c r="T344" i="6"/>
  <c r="S344" i="6"/>
  <c r="U1665" i="6"/>
  <c r="T1665" i="6"/>
  <c r="S1665" i="6"/>
  <c r="R1665" i="6"/>
  <c r="Q1665" i="6"/>
  <c r="Q1489" i="6"/>
  <c r="T1345" i="6"/>
  <c r="F458" i="17" s="1"/>
  <c r="E458" i="17" s="1"/>
  <c r="G458" i="17" s="1"/>
  <c r="S1345" i="6"/>
  <c r="Q1345" i="6"/>
  <c r="C458" i="17" s="1"/>
  <c r="R1345" i="6"/>
  <c r="D458" i="17" s="1"/>
  <c r="U1345" i="6"/>
  <c r="U160" i="6"/>
  <c r="T160" i="6"/>
  <c r="S160" i="6"/>
  <c r="R160" i="6"/>
  <c r="Q160" i="6"/>
  <c r="R1293" i="6"/>
  <c r="Q1293" i="6"/>
  <c r="T1293" i="6"/>
  <c r="U1293" i="6"/>
  <c r="S1293" i="6"/>
  <c r="S623" i="6"/>
  <c r="T623" i="6"/>
  <c r="R623" i="6"/>
  <c r="U623" i="6"/>
  <c r="S1297" i="6"/>
  <c r="R1297" i="6"/>
  <c r="Q1297" i="6"/>
  <c r="C458" i="11" s="1"/>
  <c r="T1297" i="6"/>
  <c r="U1297" i="6"/>
  <c r="Q401" i="6"/>
  <c r="U527" i="6"/>
  <c r="T527" i="6"/>
  <c r="R527" i="6"/>
  <c r="S527" i="6"/>
  <c r="U1528" i="6"/>
  <c r="T1528" i="6"/>
  <c r="S1528" i="6"/>
  <c r="R1528" i="6"/>
  <c r="Q1528" i="6"/>
  <c r="T237" i="6"/>
  <c r="S237" i="6"/>
  <c r="R237" i="6"/>
  <c r="U237" i="6"/>
  <c r="T312" i="6"/>
  <c r="F556" i="14" s="1"/>
  <c r="E556" i="14" s="1"/>
  <c r="S312" i="6"/>
  <c r="Q312" i="6"/>
  <c r="C556" i="14" s="1"/>
  <c r="R312" i="6"/>
  <c r="D556" i="14" s="1"/>
  <c r="U312" i="6"/>
  <c r="Q1372" i="6"/>
  <c r="C225" i="14" s="1"/>
  <c r="S1372" i="6"/>
  <c r="R1372" i="6"/>
  <c r="T1372" i="6"/>
  <c r="U1372" i="6"/>
  <c r="U601" i="6"/>
  <c r="S601" i="6"/>
  <c r="T601" i="6"/>
  <c r="R601" i="6"/>
  <c r="Q601" i="6"/>
  <c r="Q924" i="6"/>
  <c r="C412" i="14" s="1"/>
  <c r="U924" i="6"/>
  <c r="T924" i="6"/>
  <c r="S924" i="6"/>
  <c r="R924" i="6"/>
  <c r="U673" i="6"/>
  <c r="Q673" i="6"/>
  <c r="T673" i="6"/>
  <c r="S673" i="6"/>
  <c r="R673" i="6"/>
  <c r="T207" i="6"/>
  <c r="F436" i="15" s="1"/>
  <c r="E436" i="15" s="1"/>
  <c r="S207" i="6"/>
  <c r="R207" i="6"/>
  <c r="D436" i="15" s="1"/>
  <c r="U207" i="6"/>
  <c r="S1304" i="6"/>
  <c r="U1304" i="6"/>
  <c r="T1304" i="6"/>
  <c r="R1304" i="6"/>
  <c r="Q1304" i="6"/>
  <c r="S1624" i="6"/>
  <c r="R1624" i="6"/>
  <c r="Q1624" i="6"/>
  <c r="U1624" i="6"/>
  <c r="T1624" i="6"/>
  <c r="U496" i="6"/>
  <c r="T496" i="6"/>
  <c r="S496" i="6"/>
  <c r="R496" i="6"/>
  <c r="Q496" i="6"/>
  <c r="T569" i="6"/>
  <c r="U569" i="6"/>
  <c r="Q569" i="6"/>
  <c r="R569" i="6"/>
  <c r="S569" i="6"/>
  <c r="Q708" i="6"/>
  <c r="S708" i="6"/>
  <c r="R708" i="6"/>
  <c r="T708" i="6"/>
  <c r="U708" i="6"/>
  <c r="S1423" i="6"/>
  <c r="T1423" i="6"/>
  <c r="U1423" i="6"/>
  <c r="R1423" i="6"/>
  <c r="U1408" i="6"/>
  <c r="Q1408" i="6"/>
  <c r="R1408" i="6"/>
  <c r="T1408" i="6"/>
  <c r="S1408" i="6"/>
  <c r="U926" i="6"/>
  <c r="Q926" i="6"/>
  <c r="C490" i="14" s="1"/>
  <c r="T926" i="6"/>
  <c r="F490" i="14" s="1"/>
  <c r="E490" i="14" s="1"/>
  <c r="S926" i="6"/>
  <c r="R926" i="6"/>
  <c r="D490" i="14" s="1"/>
  <c r="S423" i="6"/>
  <c r="T423" i="6"/>
  <c r="U423" i="6"/>
  <c r="R423" i="6"/>
  <c r="R760" i="6"/>
  <c r="S760" i="6"/>
  <c r="T760" i="6"/>
  <c r="U760" i="6"/>
  <c r="R1586" i="6"/>
  <c r="T1586" i="6"/>
  <c r="U1586" i="6"/>
  <c r="S1586" i="6"/>
  <c r="T1233" i="6"/>
  <c r="F495" i="17" s="1"/>
  <c r="E495" i="17" s="1"/>
  <c r="G495" i="17" s="1"/>
  <c r="S1233" i="6"/>
  <c r="R1233" i="6"/>
  <c r="D495" i="17" s="1"/>
  <c r="Q1233" i="6"/>
  <c r="C495" i="17" s="1"/>
  <c r="U1233" i="6"/>
  <c r="U1616" i="6"/>
  <c r="T1616" i="6"/>
  <c r="F307" i="16" s="1"/>
  <c r="E307" i="16" s="1"/>
  <c r="S1616" i="6"/>
  <c r="R1616" i="6"/>
  <c r="D307" i="16" s="1"/>
  <c r="Q1616" i="6"/>
  <c r="Q931" i="6"/>
  <c r="C372" i="15" s="1"/>
  <c r="S1466" i="6"/>
  <c r="T1466" i="6"/>
  <c r="R1466" i="6"/>
  <c r="U1466" i="6"/>
  <c r="Q539" i="6"/>
  <c r="U539" i="6"/>
  <c r="T539" i="6"/>
  <c r="S539" i="6"/>
  <c r="R539" i="6"/>
  <c r="D169" i="15" s="1"/>
  <c r="R762" i="6"/>
  <c r="U762" i="6"/>
  <c r="T762" i="6"/>
  <c r="Q762" i="6"/>
  <c r="C602" i="15" s="1"/>
  <c r="S762" i="6"/>
  <c r="S1506" i="6"/>
  <c r="U1506" i="6"/>
  <c r="T1506" i="6"/>
  <c r="F110" i="17" s="1"/>
  <c r="E110" i="17" s="1"/>
  <c r="G110" i="17" s="1"/>
  <c r="Q1506" i="6"/>
  <c r="C110" i="17" s="1"/>
  <c r="R1506" i="6"/>
  <c r="D110" i="17" s="1"/>
  <c r="U742" i="6"/>
  <c r="S742" i="6"/>
  <c r="R742" i="6"/>
  <c r="Q742" i="6"/>
  <c r="T742" i="6"/>
  <c r="T345" i="6"/>
  <c r="F479" i="11" s="1"/>
  <c r="E479" i="11" s="1"/>
  <c r="R345" i="6"/>
  <c r="D479" i="11" s="1"/>
  <c r="S345" i="6"/>
  <c r="U345" i="6"/>
  <c r="U1638" i="6"/>
  <c r="T1638" i="6"/>
  <c r="S1638" i="6"/>
  <c r="R1638" i="6"/>
  <c r="Q1638" i="6"/>
  <c r="U82" i="6"/>
  <c r="R82" i="6"/>
  <c r="Q82" i="6"/>
  <c r="S82" i="6"/>
  <c r="T82" i="6"/>
  <c r="U198" i="6"/>
  <c r="T198" i="6"/>
  <c r="S198" i="6"/>
  <c r="R198" i="6"/>
  <c r="D398" i="14" s="1"/>
  <c r="Q198" i="6"/>
  <c r="C398" i="14" s="1"/>
  <c r="S265" i="6"/>
  <c r="T265" i="6"/>
  <c r="U265" i="6"/>
  <c r="R265" i="6"/>
  <c r="Q265" i="6"/>
  <c r="T255" i="6"/>
  <c r="S255" i="6"/>
  <c r="R255" i="6"/>
  <c r="U255" i="6"/>
  <c r="S271" i="6"/>
  <c r="T271" i="6"/>
  <c r="R271" i="6"/>
  <c r="U271" i="6"/>
  <c r="S965" i="6"/>
  <c r="R965" i="6"/>
  <c r="T965" i="6"/>
  <c r="U965" i="6"/>
  <c r="S1180" i="6"/>
  <c r="T1180" i="6"/>
  <c r="R1180" i="6"/>
  <c r="U1180" i="6"/>
  <c r="S969" i="6"/>
  <c r="T969" i="6"/>
  <c r="R969" i="6"/>
  <c r="U969" i="6"/>
  <c r="Q250" i="6"/>
  <c r="U250" i="6"/>
  <c r="S250" i="6"/>
  <c r="T250" i="6"/>
  <c r="R250" i="6"/>
  <c r="Q1600" i="6"/>
  <c r="Q1228" i="6"/>
  <c r="R322" i="6"/>
  <c r="T322" i="6"/>
  <c r="S322" i="6"/>
  <c r="U322" i="6"/>
  <c r="Q92" i="6"/>
  <c r="U92" i="6"/>
  <c r="T92" i="6"/>
  <c r="S92" i="6"/>
  <c r="R92" i="6"/>
  <c r="Q1387" i="6"/>
  <c r="R1387" i="6"/>
  <c r="S1387" i="6"/>
  <c r="T1387" i="6"/>
  <c r="U1387" i="6"/>
  <c r="T642" i="6"/>
  <c r="F601" i="14" s="1"/>
  <c r="E601" i="14" s="1"/>
  <c r="R642" i="6"/>
  <c r="D94" i="14" s="1"/>
  <c r="S642" i="6"/>
  <c r="U642" i="6"/>
  <c r="U37" i="6"/>
  <c r="T37" i="6"/>
  <c r="R37" i="6"/>
  <c r="Q37" i="6"/>
  <c r="S37" i="6"/>
  <c r="S263" i="6"/>
  <c r="R263" i="6"/>
  <c r="D242" i="15" s="1"/>
  <c r="T263" i="6"/>
  <c r="Q263" i="6"/>
  <c r="C242" i="15" s="1"/>
  <c r="U263" i="6"/>
  <c r="Q1214" i="6"/>
  <c r="C182" i="15" s="1"/>
  <c r="S1214" i="6"/>
  <c r="T1214" i="6"/>
  <c r="R1214" i="6"/>
  <c r="U1214" i="6"/>
  <c r="U1289" i="6"/>
  <c r="Q1289" i="6"/>
  <c r="T1289" i="6"/>
  <c r="S1289" i="6"/>
  <c r="R1289" i="6"/>
  <c r="S1658" i="6"/>
  <c r="T1658" i="6"/>
  <c r="R1658" i="6"/>
  <c r="D35" i="15" s="1"/>
  <c r="U1658" i="6"/>
  <c r="T528" i="6"/>
  <c r="S528" i="6"/>
  <c r="Q528" i="6"/>
  <c r="R528" i="6"/>
  <c r="U528" i="6"/>
  <c r="Q854" i="6"/>
  <c r="U854" i="6"/>
  <c r="T854" i="6"/>
  <c r="S854" i="6"/>
  <c r="R854" i="6"/>
  <c r="R457" i="6"/>
  <c r="U457" i="6"/>
  <c r="S457" i="6"/>
  <c r="T457" i="6"/>
  <c r="F442" i="11" s="1"/>
  <c r="E442" i="11" s="1"/>
  <c r="Q572" i="6"/>
  <c r="T572" i="6"/>
  <c r="S572" i="6"/>
  <c r="R572" i="6"/>
  <c r="U572" i="6"/>
  <c r="Q239" i="6"/>
  <c r="R1203" i="6"/>
  <c r="D339" i="14" s="1"/>
  <c r="Q1203" i="6"/>
  <c r="T1203" i="6"/>
  <c r="S1203" i="6"/>
  <c r="U1203" i="6"/>
  <c r="R968" i="6"/>
  <c r="T968" i="6"/>
  <c r="Q968" i="6"/>
  <c r="S968" i="6"/>
  <c r="U968" i="6"/>
  <c r="Q1381" i="6"/>
  <c r="C263" i="15" s="1"/>
  <c r="U1381" i="6"/>
  <c r="S1381" i="6"/>
  <c r="R1381" i="6"/>
  <c r="T1381" i="6"/>
  <c r="Q935" i="6"/>
  <c r="R935" i="6"/>
  <c r="D528" i="15" s="1"/>
  <c r="T935" i="6"/>
  <c r="F528" i="15" s="1"/>
  <c r="E528" i="15" s="1"/>
  <c r="S935" i="6"/>
  <c r="U935" i="6"/>
  <c r="R445" i="6"/>
  <c r="S445" i="6"/>
  <c r="T445" i="6"/>
  <c r="U445" i="6"/>
  <c r="Q445" i="6"/>
  <c r="T1648" i="6"/>
  <c r="S1648" i="6"/>
  <c r="Q1648" i="6"/>
  <c r="R1648" i="6"/>
  <c r="U1648" i="6"/>
  <c r="T1308" i="6"/>
  <c r="R1308" i="6"/>
  <c r="Q1308" i="6"/>
  <c r="S1308" i="6"/>
  <c r="U1308" i="6"/>
  <c r="R384" i="6"/>
  <c r="S384" i="6"/>
  <c r="T384" i="6"/>
  <c r="U384" i="6"/>
  <c r="R159" i="6"/>
  <c r="S159" i="6"/>
  <c r="U159" i="6"/>
  <c r="T159" i="6"/>
  <c r="Q159" i="6"/>
  <c r="Q1468" i="6"/>
  <c r="R1468" i="6"/>
  <c r="D188" i="12" s="1"/>
  <c r="T1468" i="6"/>
  <c r="S1468" i="6"/>
  <c r="U1468" i="6"/>
  <c r="Q1077" i="6"/>
  <c r="T1077" i="6"/>
  <c r="R1077" i="6"/>
  <c r="S1077" i="6"/>
  <c r="U1077" i="6"/>
  <c r="Q749" i="6"/>
  <c r="S87" i="6"/>
  <c r="Q87" i="6"/>
  <c r="T87" i="6"/>
  <c r="F513" i="14" s="1"/>
  <c r="E513" i="14" s="1"/>
  <c r="U87" i="6"/>
  <c r="R87" i="6"/>
  <c r="D513" i="14" s="1"/>
  <c r="Q1197" i="6"/>
  <c r="U1268" i="6"/>
  <c r="T1268" i="6"/>
  <c r="S1268" i="6"/>
  <c r="Q1268" i="6"/>
  <c r="C261" i="15" s="1"/>
  <c r="R1268" i="6"/>
  <c r="D261" i="15" s="1"/>
  <c r="U550" i="6"/>
  <c r="Q550" i="6"/>
  <c r="R550" i="6"/>
  <c r="T550" i="6"/>
  <c r="S550" i="6"/>
  <c r="Q1618" i="6"/>
  <c r="S1618" i="6"/>
  <c r="U1618" i="6"/>
  <c r="T1618" i="6"/>
  <c r="F73" i="17" s="1"/>
  <c r="E73" i="17" s="1"/>
  <c r="G73" i="17" s="1"/>
  <c r="R1618" i="6"/>
  <c r="D73" i="17" s="1"/>
  <c r="U1606" i="6"/>
  <c r="T1606" i="6"/>
  <c r="R1606" i="6"/>
  <c r="D501" i="15" s="1"/>
  <c r="S1606" i="6"/>
  <c r="Q1606" i="6"/>
  <c r="R1622" i="6"/>
  <c r="Q1622" i="6"/>
  <c r="S1622" i="6"/>
  <c r="U1622" i="6"/>
  <c r="T1622" i="6"/>
  <c r="T1043" i="6"/>
  <c r="S1043" i="6"/>
  <c r="U1043" i="6"/>
  <c r="R1043" i="6"/>
  <c r="D296" i="15" s="1"/>
  <c r="T380" i="6"/>
  <c r="S380" i="6"/>
  <c r="R380" i="6"/>
  <c r="U380" i="6"/>
  <c r="U259" i="6"/>
  <c r="Q259" i="6"/>
  <c r="T259" i="6"/>
  <c r="S259" i="6"/>
  <c r="R259" i="6"/>
  <c r="D398" i="15" s="1"/>
  <c r="U1149" i="6"/>
  <c r="T1149" i="6"/>
  <c r="F338" i="14" s="1"/>
  <c r="E338" i="14" s="1"/>
  <c r="S1149" i="6"/>
  <c r="Q1149" i="6"/>
  <c r="C338" i="14" s="1"/>
  <c r="R1149" i="6"/>
  <c r="D338" i="14" s="1"/>
  <c r="Q641" i="6"/>
  <c r="U641" i="6"/>
  <c r="S641" i="6"/>
  <c r="T641" i="6"/>
  <c r="R641" i="6"/>
  <c r="T828" i="6"/>
  <c r="F253" i="16" s="1"/>
  <c r="E253" i="16" s="1"/>
  <c r="S828" i="6"/>
  <c r="R828" i="6"/>
  <c r="U828" i="6"/>
  <c r="S167" i="6"/>
  <c r="R167" i="6"/>
  <c r="Q167" i="6"/>
  <c r="U167" i="6"/>
  <c r="T167" i="6"/>
  <c r="Q152" i="6"/>
  <c r="C279" i="15" s="1"/>
  <c r="T152" i="6"/>
  <c r="F279" i="15" s="1"/>
  <c r="E279" i="15" s="1"/>
  <c r="S152" i="6"/>
  <c r="R152" i="6"/>
  <c r="U152" i="6"/>
  <c r="R775" i="6"/>
  <c r="D252" i="16" s="1"/>
  <c r="S775" i="6"/>
  <c r="U775" i="6"/>
  <c r="T775" i="6"/>
  <c r="Q775" i="6"/>
  <c r="T1374" i="6"/>
  <c r="R1374" i="6"/>
  <c r="Q1374" i="6"/>
  <c r="U1374" i="6"/>
  <c r="S1374" i="6"/>
  <c r="R1230" i="6"/>
  <c r="S1230" i="6"/>
  <c r="Q1230" i="6"/>
  <c r="T1230" i="6"/>
  <c r="U1230" i="6"/>
  <c r="Q986" i="6"/>
  <c r="C529" i="15" s="1"/>
  <c r="S986" i="6"/>
  <c r="T986" i="6"/>
  <c r="R986" i="6"/>
  <c r="D529" i="15" s="1"/>
  <c r="U1138" i="6"/>
  <c r="Q17" i="6"/>
  <c r="S1348" i="6"/>
  <c r="T1348" i="6"/>
  <c r="R1348" i="6"/>
  <c r="U1348" i="6"/>
  <c r="S1346" i="6"/>
  <c r="T1346" i="6"/>
  <c r="F147" i="11" s="1"/>
  <c r="E147" i="11" s="1"/>
  <c r="R1346" i="6"/>
  <c r="D147" i="11" s="1"/>
  <c r="U1346" i="6"/>
  <c r="T1363" i="6"/>
  <c r="R1363" i="6"/>
  <c r="S1363" i="6"/>
  <c r="U1363" i="6"/>
  <c r="S1631" i="6"/>
  <c r="R1631" i="6"/>
  <c r="T1631" i="6"/>
  <c r="U1631" i="6"/>
  <c r="T359" i="6"/>
  <c r="Q359" i="6"/>
  <c r="S359" i="6"/>
  <c r="R359" i="6"/>
  <c r="U359" i="6"/>
  <c r="S909" i="6"/>
  <c r="U909" i="6"/>
  <c r="T909" i="6"/>
  <c r="R909" i="6"/>
  <c r="Q909" i="6"/>
  <c r="Q515" i="6"/>
  <c r="U25" i="6"/>
  <c r="S25" i="6"/>
  <c r="T25" i="6"/>
  <c r="Q25" i="6"/>
  <c r="R25" i="6"/>
  <c r="Q910" i="6"/>
  <c r="S632" i="6"/>
  <c r="Q632" i="6"/>
  <c r="R632" i="6"/>
  <c r="T632" i="6"/>
  <c r="U632" i="6"/>
  <c r="U1145" i="6"/>
  <c r="Q1145" i="6"/>
  <c r="T1145" i="6"/>
  <c r="S1145" i="6"/>
  <c r="R1145" i="6"/>
  <c r="Q511" i="6"/>
  <c r="T365" i="6"/>
  <c r="S365" i="6"/>
  <c r="R365" i="6"/>
  <c r="U365" i="6"/>
  <c r="Q188" i="6"/>
  <c r="Q849" i="6"/>
  <c r="Q1428" i="6"/>
  <c r="T1428" i="6"/>
  <c r="F148" i="14" s="1"/>
  <c r="E148" i="14" s="1"/>
  <c r="S1428" i="6"/>
  <c r="R1428" i="6"/>
  <c r="D148" i="14" s="1"/>
  <c r="U1428" i="6"/>
  <c r="T984" i="6"/>
  <c r="F296" i="14" s="1"/>
  <c r="E296" i="14" s="1"/>
  <c r="S984" i="6"/>
  <c r="Q984" i="6"/>
  <c r="C296" i="14" s="1"/>
  <c r="U984" i="6"/>
  <c r="R984" i="6"/>
  <c r="Q954" i="6"/>
  <c r="Q1649" i="6"/>
  <c r="R122" i="6"/>
  <c r="S122" i="6"/>
  <c r="T122" i="6"/>
  <c r="U122" i="6"/>
  <c r="Q119" i="6"/>
  <c r="Q475" i="6"/>
  <c r="C52" i="14" s="1"/>
  <c r="T1652" i="6"/>
  <c r="R1652" i="6"/>
  <c r="S1652" i="6"/>
  <c r="U1652" i="6"/>
  <c r="Q1652" i="6"/>
  <c r="Q1075" i="6"/>
  <c r="C415" i="12" s="1"/>
  <c r="Q1029" i="6"/>
  <c r="T738" i="6"/>
  <c r="F603" i="12" s="1"/>
  <c r="E603" i="12" s="1"/>
  <c r="S738" i="6"/>
  <c r="R738" i="6"/>
  <c r="Q738" i="6"/>
  <c r="U738" i="6"/>
  <c r="Q338" i="6"/>
  <c r="T1185" i="6"/>
  <c r="S1185" i="6"/>
  <c r="R1185" i="6"/>
  <c r="D495" i="11" s="1"/>
  <c r="U1185" i="6"/>
  <c r="S197" i="6"/>
  <c r="T197" i="6"/>
  <c r="R197" i="6"/>
  <c r="U197" i="6"/>
  <c r="T868" i="6"/>
  <c r="F528" i="14" s="1"/>
  <c r="E528" i="14" s="1"/>
  <c r="R868" i="6"/>
  <c r="D528" i="14" s="1"/>
  <c r="S868" i="6"/>
  <c r="U868" i="6"/>
  <c r="Q1412" i="6"/>
  <c r="R294" i="6"/>
  <c r="Q294" i="6"/>
  <c r="S294" i="6"/>
  <c r="T294" i="6"/>
  <c r="U294" i="6"/>
  <c r="Q1516" i="6"/>
  <c r="U509" i="6"/>
  <c r="S509" i="6"/>
  <c r="T509" i="6"/>
  <c r="R509" i="6"/>
  <c r="Q509" i="6"/>
  <c r="S105" i="6"/>
  <c r="T105" i="6"/>
  <c r="R105" i="6"/>
  <c r="U105" i="6"/>
  <c r="U422" i="6"/>
  <c r="T422" i="6"/>
  <c r="R422" i="6"/>
  <c r="Q422" i="6"/>
  <c r="S422" i="6"/>
  <c r="S395" i="6"/>
  <c r="T395" i="6"/>
  <c r="R395" i="6"/>
  <c r="U395" i="6"/>
  <c r="T1284" i="6"/>
  <c r="U1284" i="6"/>
  <c r="R1284" i="6"/>
  <c r="Q1284" i="6"/>
  <c r="S1284" i="6"/>
  <c r="T472" i="6"/>
  <c r="S472" i="6"/>
  <c r="R472" i="6"/>
  <c r="U472" i="6"/>
  <c r="S135" i="6"/>
  <c r="R135" i="6"/>
  <c r="Q135" i="6"/>
  <c r="T135" i="6"/>
  <c r="U135" i="6"/>
  <c r="U81" i="6"/>
  <c r="T81" i="6"/>
  <c r="S81" i="6"/>
  <c r="R81" i="6"/>
  <c r="Q81" i="6"/>
  <c r="Q1441" i="6"/>
  <c r="T143" i="6"/>
  <c r="S143" i="6"/>
  <c r="R143" i="6"/>
  <c r="U143" i="6"/>
  <c r="Q90" i="6"/>
  <c r="C317" i="15" s="1"/>
  <c r="Q1440" i="6"/>
  <c r="C576" i="15" s="1"/>
  <c r="T1042" i="6"/>
  <c r="R1042" i="6"/>
  <c r="U1042" i="6"/>
  <c r="S1042" i="6"/>
  <c r="Q1042" i="6"/>
  <c r="R1368" i="6"/>
  <c r="U1368" i="6"/>
  <c r="S1368" i="6"/>
  <c r="T1368" i="6"/>
  <c r="Q1368" i="6"/>
  <c r="T1535" i="6"/>
  <c r="R1535" i="6"/>
  <c r="S1535" i="6"/>
  <c r="U1535" i="6"/>
  <c r="Q170" i="6"/>
  <c r="S1201" i="6"/>
  <c r="T1201" i="6"/>
  <c r="U1201" i="6"/>
  <c r="R1201" i="6"/>
  <c r="U1209" i="6"/>
  <c r="T1209" i="6"/>
  <c r="R1209" i="6"/>
  <c r="S1209" i="6"/>
  <c r="Q1209" i="6"/>
  <c r="Q745" i="6"/>
  <c r="U1198" i="6"/>
  <c r="Q1198" i="6"/>
  <c r="T1198" i="6"/>
  <c r="S1198" i="6"/>
  <c r="R1198" i="6"/>
  <c r="R729" i="6"/>
  <c r="D368" i="17" s="1"/>
  <c r="Q729" i="6"/>
  <c r="C368" i="17" s="1"/>
  <c r="S729" i="6"/>
  <c r="T729" i="6"/>
  <c r="F368" i="17" s="1"/>
  <c r="E368" i="17" s="1"/>
  <c r="G368" i="17" s="1"/>
  <c r="U729" i="6"/>
  <c r="S1351" i="6"/>
  <c r="T1351" i="6"/>
  <c r="R1351" i="6"/>
  <c r="U1351" i="6"/>
  <c r="U1563" i="6"/>
  <c r="S1563" i="6"/>
  <c r="Q1563" i="6"/>
  <c r="R1563" i="6"/>
  <c r="T1563" i="6"/>
  <c r="Q840" i="6"/>
  <c r="S840" i="6"/>
  <c r="U840" i="6"/>
  <c r="T840" i="6"/>
  <c r="R840" i="6"/>
  <c r="Q767" i="6"/>
  <c r="C446" i="15" s="1"/>
  <c r="T767" i="6"/>
  <c r="U767" i="6"/>
  <c r="S767" i="6"/>
  <c r="R767" i="6"/>
  <c r="U326" i="6"/>
  <c r="T326" i="6"/>
  <c r="S326" i="6"/>
  <c r="Q326" i="6"/>
  <c r="R326" i="6"/>
  <c r="D361" i="16" s="1"/>
  <c r="T740" i="6"/>
  <c r="Q740" i="6"/>
  <c r="U740" i="6"/>
  <c r="R740" i="6"/>
  <c r="S740" i="6"/>
  <c r="T691" i="6"/>
  <c r="R691" i="6"/>
  <c r="S691" i="6"/>
  <c r="U691" i="6"/>
  <c r="R165" i="6"/>
  <c r="D397" i="17" s="1"/>
  <c r="T165" i="6"/>
  <c r="F397" i="17" s="1"/>
  <c r="E397" i="17" s="1"/>
  <c r="S165" i="6"/>
  <c r="U165" i="6"/>
  <c r="Q1100" i="6"/>
  <c r="S614" i="6"/>
  <c r="U614" i="6"/>
  <c r="R614" i="6"/>
  <c r="Q614" i="6"/>
  <c r="T614" i="6"/>
  <c r="T747" i="6"/>
  <c r="R747" i="6"/>
  <c r="Q747" i="6"/>
  <c r="U747" i="6"/>
  <c r="S747" i="6"/>
  <c r="Q813" i="6"/>
  <c r="U813" i="6"/>
  <c r="R813" i="6"/>
  <c r="T813" i="6"/>
  <c r="S813" i="6"/>
  <c r="U758" i="6"/>
  <c r="R1041" i="6"/>
  <c r="Q1041" i="6"/>
  <c r="T1041" i="6"/>
  <c r="S1041" i="6"/>
  <c r="U1041" i="6"/>
  <c r="S661" i="6"/>
  <c r="U661" i="6"/>
  <c r="T661" i="6"/>
  <c r="Q661" i="6"/>
  <c r="R661" i="6"/>
  <c r="U1140" i="6"/>
  <c r="Q1140" i="6"/>
  <c r="S1140" i="6"/>
  <c r="T1140" i="6"/>
  <c r="R1140" i="6"/>
  <c r="U1007" i="6"/>
  <c r="Q1007" i="6"/>
  <c r="S1007" i="6"/>
  <c r="T1007" i="6"/>
  <c r="R1007" i="6"/>
  <c r="T901" i="6"/>
  <c r="R901" i="6"/>
  <c r="S901" i="6"/>
  <c r="U901" i="6"/>
  <c r="T1524" i="6"/>
  <c r="S1524" i="6"/>
  <c r="R1524" i="6"/>
  <c r="U1524" i="6"/>
  <c r="T1483" i="6"/>
  <c r="F149" i="14" s="1"/>
  <c r="E149" i="14" s="1"/>
  <c r="R1483" i="6"/>
  <c r="D149" i="14" s="1"/>
  <c r="Q1483" i="6"/>
  <c r="U1483" i="6"/>
  <c r="S1483" i="6"/>
  <c r="T403" i="6"/>
  <c r="R403" i="6"/>
  <c r="S403" i="6"/>
  <c r="U403" i="6"/>
  <c r="S1539" i="6"/>
  <c r="R1539" i="6"/>
  <c r="T1539" i="6"/>
  <c r="U1539" i="6"/>
  <c r="T398" i="6"/>
  <c r="U398" i="6"/>
  <c r="S398" i="6"/>
  <c r="R398" i="6"/>
  <c r="Q398" i="6"/>
  <c r="S1213" i="6"/>
  <c r="T1213" i="6"/>
  <c r="F143" i="15" s="1"/>
  <c r="E143" i="15" s="1"/>
  <c r="R1213" i="6"/>
  <c r="Q1213" i="6"/>
  <c r="U1213" i="6"/>
  <c r="S1039" i="6"/>
  <c r="T1039" i="6"/>
  <c r="F63" i="14" s="1"/>
  <c r="E63" i="14" s="1"/>
  <c r="Q1039" i="6"/>
  <c r="R1039" i="6"/>
  <c r="D63" i="14" s="1"/>
  <c r="U1039" i="6"/>
  <c r="Q1421" i="6"/>
  <c r="T72" i="6"/>
  <c r="S72" i="6"/>
  <c r="R72" i="6"/>
  <c r="U72" i="6"/>
  <c r="R479" i="6"/>
  <c r="Q479" i="6"/>
  <c r="T479" i="6"/>
  <c r="S479" i="6"/>
  <c r="U479" i="6"/>
  <c r="S761" i="6"/>
  <c r="Q761" i="6"/>
  <c r="T761" i="6"/>
  <c r="U761" i="6"/>
  <c r="R761" i="6"/>
  <c r="T1433" i="6"/>
  <c r="F421" i="14" s="1"/>
  <c r="E421" i="14" s="1"/>
  <c r="S1433" i="6"/>
  <c r="R1433" i="6"/>
  <c r="Q1433" i="6"/>
  <c r="U660" i="6"/>
  <c r="Q660" i="6"/>
  <c r="C172" i="16" s="1"/>
  <c r="S660" i="6"/>
  <c r="T660" i="6"/>
  <c r="F172" i="16" s="1"/>
  <c r="E172" i="16" s="1"/>
  <c r="R660" i="6"/>
  <c r="T602" i="6"/>
  <c r="S602" i="6"/>
  <c r="R602" i="6"/>
  <c r="D210" i="16" s="1"/>
  <c r="U602" i="6"/>
  <c r="S782" i="6"/>
  <c r="R782" i="6"/>
  <c r="Q782" i="6"/>
  <c r="U782" i="6"/>
  <c r="T782" i="6"/>
  <c r="R912" i="6"/>
  <c r="U912" i="6"/>
  <c r="T912" i="6"/>
  <c r="S912" i="6"/>
  <c r="Q912" i="6"/>
  <c r="Q498" i="6"/>
  <c r="C286" i="17" s="1"/>
  <c r="U498" i="6"/>
  <c r="T498" i="6"/>
  <c r="F286" i="17" s="1"/>
  <c r="E286" i="17" s="1"/>
  <c r="S498" i="6"/>
  <c r="R498" i="6"/>
  <c r="U1168" i="6"/>
  <c r="Q1168" i="6"/>
  <c r="T1168" i="6"/>
  <c r="S1168" i="6"/>
  <c r="R1168" i="6"/>
  <c r="Q488" i="6"/>
  <c r="U488" i="6"/>
  <c r="T488" i="6"/>
  <c r="S488" i="6"/>
  <c r="R488" i="6"/>
  <c r="D324" i="15" s="1"/>
  <c r="Q1331" i="6"/>
  <c r="T1331" i="6"/>
  <c r="S1331" i="6"/>
  <c r="U1331" i="6"/>
  <c r="R1331" i="6"/>
  <c r="D263" i="16" s="1"/>
  <c r="U811" i="6"/>
  <c r="T811" i="6"/>
  <c r="S811" i="6"/>
  <c r="R811" i="6"/>
  <c r="Q811" i="6"/>
  <c r="Q258" i="6"/>
  <c r="U258" i="6"/>
  <c r="R258" i="6"/>
  <c r="D437" i="15" s="1"/>
  <c r="S258" i="6"/>
  <c r="T258" i="6"/>
  <c r="F437" i="15" s="1"/>
  <c r="E437" i="15" s="1"/>
  <c r="Q236" i="6"/>
  <c r="T353" i="6"/>
  <c r="R353" i="6"/>
  <c r="U353" i="6"/>
  <c r="S353" i="6"/>
  <c r="R242" i="6"/>
  <c r="T242" i="6"/>
  <c r="U242" i="6"/>
  <c r="S242" i="6"/>
  <c r="Q242" i="6"/>
  <c r="U415" i="6"/>
  <c r="T415" i="6"/>
  <c r="S415" i="6"/>
  <c r="R415" i="6"/>
  <c r="Q415" i="6"/>
  <c r="R815" i="6"/>
  <c r="T815" i="6"/>
  <c r="S815" i="6"/>
  <c r="U815" i="6"/>
  <c r="S38" i="6"/>
  <c r="U38" i="6"/>
  <c r="T38" i="6"/>
  <c r="R38" i="6"/>
  <c r="Q38" i="6"/>
  <c r="T1090" i="6"/>
  <c r="F25" i="14" s="1"/>
  <c r="E25" i="14" s="1"/>
  <c r="R1090" i="6"/>
  <c r="D25" i="14" s="1"/>
  <c r="S1090" i="6"/>
  <c r="U1090" i="6"/>
  <c r="S1661" i="6"/>
  <c r="R1661" i="6"/>
  <c r="U1661" i="6"/>
  <c r="T1661" i="6"/>
  <c r="F463" i="15" s="1"/>
  <c r="E463" i="15" s="1"/>
  <c r="U896" i="6"/>
  <c r="T896" i="6"/>
  <c r="S896" i="6"/>
  <c r="R896" i="6"/>
  <c r="Q896" i="6"/>
  <c r="Q884" i="6"/>
  <c r="U884" i="6"/>
  <c r="T884" i="6"/>
  <c r="R884" i="6"/>
  <c r="S884" i="6"/>
  <c r="T106" i="6"/>
  <c r="F318" i="17" s="1"/>
  <c r="E318" i="17" s="1"/>
  <c r="U106" i="6"/>
  <c r="S106" i="6"/>
  <c r="Q106" i="6"/>
  <c r="C318" i="17" s="1"/>
  <c r="R106" i="6"/>
  <c r="T98" i="6"/>
  <c r="S98" i="6"/>
  <c r="R98" i="6"/>
  <c r="U98" i="6"/>
  <c r="Q98" i="6"/>
  <c r="Q1675" i="6"/>
  <c r="U1675" i="6"/>
  <c r="R1675" i="6"/>
  <c r="S1675" i="6"/>
  <c r="T1675" i="6"/>
  <c r="S1280" i="6"/>
  <c r="T1280" i="6"/>
  <c r="F534" i="16" s="1"/>
  <c r="E534" i="16" s="1"/>
  <c r="Q1280" i="6"/>
  <c r="C534" i="16" s="1"/>
  <c r="U1280" i="6"/>
  <c r="R1280" i="6"/>
  <c r="Q221" i="6"/>
  <c r="C359" i="17" s="1"/>
  <c r="R1456" i="6"/>
  <c r="Q1456" i="6"/>
  <c r="S1456" i="6"/>
  <c r="T1456" i="6"/>
  <c r="U1456" i="6"/>
  <c r="R1667" i="6"/>
  <c r="D308" i="16" s="1"/>
  <c r="T1667" i="6"/>
  <c r="S1667" i="6"/>
  <c r="U1667" i="6"/>
  <c r="Q1667" i="6"/>
  <c r="S822" i="6"/>
  <c r="R822" i="6"/>
  <c r="Q822" i="6"/>
  <c r="T822" i="6"/>
  <c r="U822" i="6"/>
  <c r="S1274" i="6"/>
  <c r="T1274" i="6"/>
  <c r="U1274" i="6"/>
  <c r="R1274" i="6"/>
  <c r="Q1274" i="6"/>
  <c r="U839" i="6"/>
  <c r="S839" i="6"/>
  <c r="R839" i="6"/>
  <c r="T839" i="6"/>
  <c r="F526" i="17" s="1"/>
  <c r="E526" i="17" s="1"/>
  <c r="Q839" i="6"/>
  <c r="Q1637" i="6"/>
  <c r="U1065" i="6"/>
  <c r="T1065" i="6"/>
  <c r="F570" i="17" s="1"/>
  <c r="E570" i="17" s="1"/>
  <c r="S1065" i="6"/>
  <c r="R1065" i="6"/>
  <c r="Q1261" i="6"/>
  <c r="U1261" i="6"/>
  <c r="T1261" i="6"/>
  <c r="R1261" i="6"/>
  <c r="S1261" i="6"/>
  <c r="T619" i="6"/>
  <c r="S619" i="6"/>
  <c r="R619" i="6"/>
  <c r="U619" i="6"/>
  <c r="Q619" i="6"/>
  <c r="Q918" i="6"/>
  <c r="S334" i="6"/>
  <c r="T334" i="6"/>
  <c r="Q334" i="6"/>
  <c r="R334" i="6"/>
  <c r="U334" i="6"/>
  <c r="S1026" i="6"/>
  <c r="T1026" i="6"/>
  <c r="R1026" i="6"/>
  <c r="U1026" i="6"/>
  <c r="U1558" i="6"/>
  <c r="T1558" i="6"/>
  <c r="R1558" i="6"/>
  <c r="Q1558" i="6"/>
  <c r="S1558" i="6"/>
  <c r="Q502" i="6"/>
  <c r="R502" i="6"/>
  <c r="T502" i="6"/>
  <c r="U502" i="6"/>
  <c r="S502" i="6"/>
  <c r="S1152" i="6"/>
  <c r="U1152" i="6"/>
  <c r="T1152" i="6"/>
  <c r="R1152" i="6"/>
  <c r="Q1152" i="6"/>
  <c r="T1165" i="6"/>
  <c r="S1165" i="6"/>
  <c r="R1165" i="6"/>
  <c r="Q1165" i="6"/>
  <c r="U1165" i="6"/>
  <c r="U853" i="6"/>
  <c r="Q853" i="6"/>
  <c r="S853" i="6"/>
  <c r="R853" i="6"/>
  <c r="T853" i="6"/>
  <c r="R1188" i="6"/>
  <c r="S1188" i="6"/>
  <c r="T1188" i="6"/>
  <c r="U1188" i="6"/>
  <c r="T17" i="6"/>
  <c r="S17" i="6"/>
  <c r="R17" i="6"/>
  <c r="U17" i="6"/>
  <c r="Q298" i="6"/>
  <c r="Q732" i="6"/>
  <c r="T1169" i="6"/>
  <c r="S1169" i="6"/>
  <c r="R1169" i="6"/>
  <c r="Q1169" i="6"/>
  <c r="U1169" i="6"/>
  <c r="U871" i="6"/>
  <c r="R871" i="6"/>
  <c r="T871" i="6"/>
  <c r="S871" i="6"/>
  <c r="Q871" i="6"/>
  <c r="T789" i="6"/>
  <c r="S789" i="6"/>
  <c r="R789" i="6"/>
  <c r="U789" i="6"/>
  <c r="R898" i="6"/>
  <c r="T898" i="6"/>
  <c r="S898" i="6"/>
  <c r="U898" i="6"/>
  <c r="Q343" i="6"/>
  <c r="R508" i="6"/>
  <c r="T508" i="6"/>
  <c r="U508" i="6"/>
  <c r="S508" i="6"/>
  <c r="Q508" i="6"/>
  <c r="S910" i="6"/>
  <c r="R910" i="6"/>
  <c r="U910" i="6"/>
  <c r="T910" i="6"/>
  <c r="U455" i="6"/>
  <c r="U1459" i="6"/>
  <c r="Q1459" i="6"/>
  <c r="T1459" i="6"/>
  <c r="S1459" i="6"/>
  <c r="R1459" i="6"/>
  <c r="U915" i="6"/>
  <c r="T915" i="6"/>
  <c r="S915" i="6"/>
  <c r="R915" i="6"/>
  <c r="Q915" i="6"/>
  <c r="T1649" i="6"/>
  <c r="U1649" i="6"/>
  <c r="S1649" i="6"/>
  <c r="R1649" i="6"/>
  <c r="T475" i="6"/>
  <c r="S475" i="6"/>
  <c r="R475" i="6"/>
  <c r="D52" i="14" s="1"/>
  <c r="U475" i="6"/>
  <c r="U243" i="6"/>
  <c r="T243" i="6"/>
  <c r="S243" i="6"/>
  <c r="R243" i="6"/>
  <c r="T627" i="6"/>
  <c r="S627" i="6"/>
  <c r="R627" i="6"/>
  <c r="D133" i="12" s="1"/>
  <c r="U627" i="6"/>
  <c r="T1593" i="6"/>
  <c r="S1593" i="6"/>
  <c r="U1593" i="6"/>
  <c r="R1593" i="6"/>
  <c r="Q1593" i="6"/>
  <c r="Q464" i="6"/>
  <c r="Q1415" i="6"/>
  <c r="T1412" i="6"/>
  <c r="S1412" i="6"/>
  <c r="U1412" i="6"/>
  <c r="R1412" i="6"/>
  <c r="U1533" i="6"/>
  <c r="T1533" i="6"/>
  <c r="S1533" i="6"/>
  <c r="R1533" i="6"/>
  <c r="Q1533" i="6"/>
  <c r="T1516" i="6"/>
  <c r="S1516" i="6"/>
  <c r="R1516" i="6"/>
  <c r="U1516" i="6"/>
  <c r="U925" i="6"/>
  <c r="Q925" i="6"/>
  <c r="S925" i="6"/>
  <c r="T925" i="6"/>
  <c r="R925" i="6"/>
  <c r="D139" i="14" s="1"/>
  <c r="U657" i="6"/>
  <c r="T657" i="6"/>
  <c r="S657" i="6"/>
  <c r="R657" i="6"/>
  <c r="Q657" i="6"/>
  <c r="Q957" i="6"/>
  <c r="Q62" i="6"/>
  <c r="T62" i="6"/>
  <c r="U62" i="6"/>
  <c r="S62" i="6"/>
  <c r="R62" i="6"/>
  <c r="R845" i="6"/>
  <c r="S845" i="6"/>
  <c r="T845" i="6"/>
  <c r="U845" i="6"/>
  <c r="T805" i="6"/>
  <c r="R805" i="6"/>
  <c r="S805" i="6"/>
  <c r="U805" i="6"/>
  <c r="Q44" i="6"/>
  <c r="U44" i="6"/>
  <c r="S44" i="6"/>
  <c r="R44" i="6"/>
  <c r="T44" i="6"/>
  <c r="R1258" i="6"/>
  <c r="T1258" i="6"/>
  <c r="S1258" i="6"/>
  <c r="U1258" i="6"/>
  <c r="U835" i="6"/>
  <c r="T835" i="6"/>
  <c r="R835" i="6"/>
  <c r="S835" i="6"/>
  <c r="Q835" i="6"/>
  <c r="U70" i="6"/>
  <c r="T70" i="6"/>
  <c r="R70" i="6"/>
  <c r="Q70" i="6"/>
  <c r="S70" i="6"/>
  <c r="U1240" i="6"/>
  <c r="T1240" i="6"/>
  <c r="S1240" i="6"/>
  <c r="R1240" i="6"/>
  <c r="Q1240" i="6"/>
  <c r="Q1519" i="6"/>
  <c r="R1582" i="6"/>
  <c r="Q1582" i="6"/>
  <c r="U1582" i="6"/>
  <c r="S1582" i="6"/>
  <c r="T1582" i="6"/>
  <c r="S397" i="6"/>
  <c r="R397" i="6"/>
  <c r="T397" i="6"/>
  <c r="U397" i="6"/>
  <c r="Q1406" i="6"/>
  <c r="T1406" i="6"/>
  <c r="S1406" i="6"/>
  <c r="U1406" i="6"/>
  <c r="R1406" i="6"/>
  <c r="S245" i="6"/>
  <c r="R245" i="6"/>
  <c r="T245" i="6"/>
  <c r="U245" i="6"/>
  <c r="U1325" i="6"/>
  <c r="T1325" i="6"/>
  <c r="S1325" i="6"/>
  <c r="Q1325" i="6"/>
  <c r="R1325" i="6"/>
  <c r="U1678" i="6"/>
  <c r="T1678" i="6"/>
  <c r="R1678" i="6"/>
  <c r="S1678" i="6"/>
  <c r="Q1678" i="6"/>
  <c r="Q1050" i="6"/>
  <c r="U1050" i="6"/>
  <c r="T1050" i="6"/>
  <c r="S1050" i="6"/>
  <c r="R1050" i="6"/>
  <c r="Q1053" i="6"/>
  <c r="U1350" i="6"/>
  <c r="Q1350" i="6"/>
  <c r="R1350" i="6"/>
  <c r="S1350" i="6"/>
  <c r="T1350" i="6"/>
  <c r="S1461" i="6"/>
  <c r="T1461" i="6"/>
  <c r="R1461" i="6"/>
  <c r="U1461" i="6"/>
  <c r="Q1364" i="6"/>
  <c r="T473" i="6"/>
  <c r="R473" i="6"/>
  <c r="S473" i="6"/>
  <c r="U473" i="6"/>
  <c r="U718" i="6"/>
  <c r="S718" i="6"/>
  <c r="T718" i="6"/>
  <c r="R718" i="6"/>
  <c r="Q718" i="6"/>
  <c r="T671" i="6"/>
  <c r="Q671" i="6"/>
  <c r="R671" i="6"/>
  <c r="S671" i="6"/>
  <c r="U671" i="6"/>
  <c r="U503" i="6"/>
  <c r="S503" i="6"/>
  <c r="T503" i="6"/>
  <c r="F364" i="17" s="1"/>
  <c r="E364" i="17" s="1"/>
  <c r="R503" i="6"/>
  <c r="Q503" i="6"/>
  <c r="R1134" i="6"/>
  <c r="D377" i="12" s="1"/>
  <c r="Q1134" i="6"/>
  <c r="C377" i="12" s="1"/>
  <c r="U1134" i="6"/>
  <c r="S1134" i="6"/>
  <c r="T1134" i="6"/>
  <c r="Q247" i="6"/>
  <c r="Q75" i="6"/>
  <c r="Q1242" i="6"/>
  <c r="T393" i="6"/>
  <c r="F479" i="17" s="1"/>
  <c r="E479" i="17" s="1"/>
  <c r="G479" i="17" s="1"/>
  <c r="U393" i="6"/>
  <c r="S393" i="6"/>
  <c r="Q393" i="6"/>
  <c r="C479" i="17" s="1"/>
  <c r="R393" i="6"/>
  <c r="D479" i="17" s="1"/>
  <c r="T129" i="6"/>
  <c r="S129" i="6"/>
  <c r="U129" i="6"/>
  <c r="R129" i="6"/>
  <c r="Q129" i="6"/>
  <c r="U1342" i="6"/>
  <c r="R1342" i="6"/>
  <c r="S1342" i="6"/>
  <c r="T1342" i="6"/>
  <c r="Q1342" i="6"/>
  <c r="Q1344" i="6"/>
  <c r="Q1625" i="6"/>
  <c r="Q1527" i="6"/>
  <c r="S780" i="6"/>
  <c r="R780" i="6"/>
  <c r="U780" i="6"/>
  <c r="T780" i="6"/>
  <c r="Q780" i="6"/>
  <c r="Q1172" i="6"/>
  <c r="Q1451" i="6"/>
  <c r="U1451" i="6"/>
  <c r="R1451" i="6"/>
  <c r="T1451" i="6"/>
  <c r="S1451" i="6"/>
  <c r="R608" i="6"/>
  <c r="Q608" i="6"/>
  <c r="U608" i="6"/>
  <c r="T608" i="6"/>
  <c r="S608" i="6"/>
  <c r="T262" i="6"/>
  <c r="R262" i="6"/>
  <c r="S262" i="6"/>
  <c r="U262" i="6"/>
  <c r="Q262" i="6"/>
  <c r="U640" i="6"/>
  <c r="Q676" i="6"/>
  <c r="S1076" i="6"/>
  <c r="T1076" i="6"/>
  <c r="R1076" i="6"/>
  <c r="U1076" i="6"/>
  <c r="T962" i="6"/>
  <c r="S962" i="6"/>
  <c r="R962" i="6"/>
  <c r="D530" i="12" s="1"/>
  <c r="U962" i="6"/>
  <c r="Q60" i="6"/>
  <c r="S514" i="6"/>
  <c r="T514" i="6"/>
  <c r="R514" i="6"/>
  <c r="U514" i="6"/>
  <c r="S1410" i="6"/>
  <c r="R1410" i="6"/>
  <c r="T1410" i="6"/>
  <c r="U1410" i="6"/>
  <c r="U1663" i="6"/>
  <c r="T1663" i="6"/>
  <c r="S1663" i="6"/>
  <c r="R1663" i="6"/>
  <c r="T973" i="6"/>
  <c r="Q973" i="6"/>
  <c r="R973" i="6"/>
  <c r="U973" i="6"/>
  <c r="S973" i="6"/>
  <c r="Q255" i="6"/>
  <c r="Q1332" i="6"/>
  <c r="R1107" i="6"/>
  <c r="D415" i="16" s="1"/>
  <c r="T1107" i="6"/>
  <c r="S1107" i="6"/>
  <c r="Q1107" i="6"/>
  <c r="C415" i="16" s="1"/>
  <c r="U1107" i="6"/>
  <c r="Q1186" i="6"/>
  <c r="C378" i="12" s="1"/>
  <c r="S1131" i="6"/>
  <c r="R1131" i="6"/>
  <c r="U1131" i="6"/>
  <c r="T1131" i="6"/>
  <c r="Q1131" i="6"/>
  <c r="Q1642" i="6"/>
  <c r="U1642" i="6"/>
  <c r="R1642" i="6"/>
  <c r="T1642" i="6"/>
  <c r="S1642" i="6"/>
  <c r="T362" i="6"/>
  <c r="R362" i="6"/>
  <c r="S362" i="6"/>
  <c r="U362" i="6"/>
  <c r="R1147" i="6"/>
  <c r="Q1147" i="6"/>
  <c r="C260" i="14" s="1"/>
  <c r="S1147" i="6"/>
  <c r="T1147" i="6"/>
  <c r="F182" i="14" s="1"/>
  <c r="E182" i="14" s="1"/>
  <c r="Q1210" i="6"/>
  <c r="U1210" i="6"/>
  <c r="T1210" i="6"/>
  <c r="F377" i="15" s="1"/>
  <c r="E377" i="15" s="1"/>
  <c r="R1210" i="6"/>
  <c r="S1210" i="6"/>
  <c r="R117" i="6"/>
  <c r="T117" i="6"/>
  <c r="S117" i="6"/>
  <c r="U117" i="6"/>
  <c r="S772" i="6"/>
  <c r="T772" i="6"/>
  <c r="R772" i="6"/>
  <c r="U772" i="6"/>
  <c r="Q1485" i="6"/>
  <c r="U1485" i="6"/>
  <c r="T1485" i="6"/>
  <c r="S1485" i="6"/>
  <c r="R1485" i="6"/>
  <c r="Q1389" i="6"/>
  <c r="Q319" i="6"/>
  <c r="T319" i="6"/>
  <c r="F399" i="15" s="1"/>
  <c r="E399" i="15" s="1"/>
  <c r="S319" i="6"/>
  <c r="R319" i="6"/>
  <c r="D399" i="15" s="1"/>
  <c r="U319" i="6"/>
  <c r="Q803" i="6"/>
  <c r="Q536" i="6"/>
  <c r="U536" i="6"/>
  <c r="S536" i="6"/>
  <c r="R536" i="6"/>
  <c r="T536" i="6"/>
  <c r="S1375" i="6"/>
  <c r="T1375" i="6"/>
  <c r="R1375" i="6"/>
  <c r="U1375" i="6"/>
  <c r="U574" i="6"/>
  <c r="T574" i="6"/>
  <c r="S574" i="6"/>
  <c r="Q574" i="6"/>
  <c r="R574" i="6"/>
  <c r="Q1324" i="6"/>
  <c r="Q559" i="6"/>
  <c r="C326" i="17" s="1"/>
  <c r="S559" i="6"/>
  <c r="U559" i="6"/>
  <c r="R559" i="6"/>
  <c r="D326" i="17" s="1"/>
  <c r="T559" i="6"/>
  <c r="T1555" i="6"/>
  <c r="S1555" i="6"/>
  <c r="U1555" i="6"/>
  <c r="R1555" i="6"/>
  <c r="D111" i="16" s="1"/>
  <c r="Q1555" i="6"/>
  <c r="Q156" i="6"/>
  <c r="C85" i="16" s="1"/>
  <c r="Q42" i="6"/>
  <c r="U680" i="6"/>
  <c r="T680" i="6"/>
  <c r="S680" i="6"/>
  <c r="Q680" i="6"/>
  <c r="R680" i="6"/>
  <c r="T218" i="6"/>
  <c r="F242" i="17" s="1"/>
  <c r="E242" i="17" s="1"/>
  <c r="G242" i="17" s="1"/>
  <c r="U218" i="6"/>
  <c r="R218" i="6"/>
  <c r="D242" i="17" s="1"/>
  <c r="S218" i="6"/>
  <c r="Q218" i="6"/>
  <c r="C242" i="17" s="1"/>
  <c r="U277" i="6"/>
  <c r="R277" i="6"/>
  <c r="D321" i="17" s="1"/>
  <c r="T277" i="6"/>
  <c r="F321" i="17" s="1"/>
  <c r="E321" i="17" s="1"/>
  <c r="Q277" i="6"/>
  <c r="S277" i="6"/>
  <c r="Q154" i="6"/>
  <c r="T1668" i="6"/>
  <c r="S1668" i="6"/>
  <c r="Q1668" i="6"/>
  <c r="C269" i="16" s="1"/>
  <c r="R1668" i="6"/>
  <c r="U1668" i="6"/>
  <c r="S83" i="6"/>
  <c r="T83" i="6"/>
  <c r="R83" i="6"/>
  <c r="U83" i="6"/>
  <c r="U1219" i="6"/>
  <c r="R1219" i="6"/>
  <c r="D339" i="16" s="1"/>
  <c r="S1219" i="6"/>
  <c r="T1219" i="6"/>
  <c r="Q1219" i="6"/>
  <c r="Q4" i="6"/>
  <c r="S286" i="6"/>
  <c r="T286" i="6"/>
  <c r="R286" i="6"/>
  <c r="U286" i="6"/>
  <c r="Q286" i="6"/>
  <c r="R1015" i="6"/>
  <c r="S1015" i="6"/>
  <c r="T1015" i="6"/>
  <c r="U1015" i="6"/>
  <c r="R1523" i="6"/>
  <c r="S1523" i="6"/>
  <c r="T1523" i="6"/>
  <c r="U1523" i="6"/>
  <c r="S786" i="6"/>
  <c r="T786" i="6"/>
  <c r="R786" i="6"/>
  <c r="U786" i="6"/>
  <c r="T1125" i="6"/>
  <c r="S1125" i="6"/>
  <c r="R1125" i="6"/>
  <c r="U1125" i="6"/>
  <c r="Q13" i="6"/>
  <c r="T253" i="6"/>
  <c r="S253" i="6"/>
  <c r="R253" i="6"/>
  <c r="U253" i="6"/>
  <c r="U951" i="6"/>
  <c r="S951" i="6"/>
  <c r="T951" i="6"/>
  <c r="R951" i="6"/>
  <c r="Q951" i="6"/>
  <c r="U1447" i="6"/>
  <c r="R1447" i="6"/>
  <c r="T1447" i="6"/>
  <c r="S1447" i="6"/>
  <c r="Q1447" i="6"/>
  <c r="U1256" i="6"/>
  <c r="T1256" i="6"/>
  <c r="S1256" i="6"/>
  <c r="R1256" i="6"/>
  <c r="Q1256" i="6"/>
  <c r="U529" i="6"/>
  <c r="R529" i="6"/>
  <c r="Q529" i="6"/>
  <c r="T529" i="6"/>
  <c r="S529" i="6"/>
  <c r="U1581" i="6"/>
  <c r="Q1581" i="6"/>
  <c r="T1581" i="6"/>
  <c r="R1581" i="6"/>
  <c r="S1581" i="6"/>
  <c r="Q1594" i="6"/>
  <c r="Q770" i="6"/>
  <c r="R770" i="6"/>
  <c r="D602" i="16" s="1"/>
  <c r="U770" i="6"/>
  <c r="S770" i="6"/>
  <c r="T770" i="6"/>
  <c r="F602" i="16" s="1"/>
  <c r="E602" i="16" s="1"/>
  <c r="G602" i="16" s="1"/>
  <c r="T1670" i="6"/>
  <c r="S1670" i="6"/>
  <c r="R1670" i="6"/>
  <c r="Q1670" i="6"/>
  <c r="U1670" i="6"/>
  <c r="Q766" i="6"/>
  <c r="T766" i="6"/>
  <c r="F485" i="15" s="1"/>
  <c r="E485" i="15" s="1"/>
  <c r="U766" i="6"/>
  <c r="S766" i="6"/>
  <c r="R766" i="6"/>
  <c r="U712" i="6"/>
  <c r="T712" i="6"/>
  <c r="S712" i="6"/>
  <c r="R712" i="6"/>
  <c r="Q712" i="6"/>
  <c r="U215" i="6"/>
  <c r="Q215" i="6"/>
  <c r="C437" i="16" s="1"/>
  <c r="T215" i="6"/>
  <c r="S215" i="6"/>
  <c r="R215" i="6"/>
  <c r="D437" i="16" s="1"/>
  <c r="T1637" i="6"/>
  <c r="S1637" i="6"/>
  <c r="R1637" i="6"/>
  <c r="U1637" i="6"/>
  <c r="Q905" i="6"/>
  <c r="S1028" i="6"/>
  <c r="T1028" i="6"/>
  <c r="R1028" i="6"/>
  <c r="U1028" i="6"/>
  <c r="T1611" i="6"/>
  <c r="S1611" i="6"/>
  <c r="R1611" i="6"/>
  <c r="U1611" i="6"/>
  <c r="Q1611" i="6"/>
  <c r="Q1338" i="6"/>
  <c r="Q1111" i="6"/>
  <c r="U1111" i="6"/>
  <c r="S1111" i="6"/>
  <c r="R1111" i="6"/>
  <c r="T1111" i="6"/>
  <c r="T1267" i="6"/>
  <c r="S1267" i="6"/>
  <c r="R1267" i="6"/>
  <c r="U1267" i="6"/>
  <c r="C126" i="14" l="1"/>
  <c r="C591" i="12"/>
  <c r="C128" i="12"/>
  <c r="C190" i="16"/>
  <c r="C397" i="11"/>
  <c r="C243" i="11"/>
  <c r="C70" i="11"/>
  <c r="C244" i="11"/>
  <c r="C95" i="17"/>
  <c r="C453" i="16"/>
  <c r="C286" i="13"/>
  <c r="C21" i="17"/>
  <c r="D279" i="17"/>
  <c r="D550" i="16"/>
  <c r="C615" i="14"/>
  <c r="C252" i="12"/>
  <c r="C288" i="11"/>
  <c r="C26" i="11"/>
  <c r="C362" i="15"/>
  <c r="C92" i="13"/>
  <c r="C131" i="13"/>
  <c r="C537" i="11"/>
  <c r="C436" i="11"/>
  <c r="C200" i="12"/>
  <c r="C567" i="13"/>
  <c r="C171" i="14"/>
  <c r="C322" i="12"/>
  <c r="C264" i="12"/>
  <c r="C285" i="11"/>
  <c r="C598" i="13"/>
  <c r="C453" i="13"/>
  <c r="C17" i="11"/>
  <c r="C56" i="13"/>
  <c r="C347" i="12"/>
  <c r="C56" i="14"/>
  <c r="F15" i="17"/>
  <c r="E15" i="17" s="1"/>
  <c r="D147" i="16"/>
  <c r="C226" i="13"/>
  <c r="C88" i="17"/>
  <c r="D458" i="16"/>
  <c r="F113" i="14"/>
  <c r="E113" i="14" s="1"/>
  <c r="C50" i="12"/>
  <c r="C321" i="12"/>
  <c r="C55" i="12"/>
  <c r="C451" i="11"/>
  <c r="C146" i="12"/>
  <c r="C308" i="14"/>
  <c r="C383" i="12"/>
  <c r="C13" i="12"/>
  <c r="C617" i="11"/>
  <c r="C205" i="16"/>
  <c r="C87" i="11"/>
  <c r="C378" i="16"/>
  <c r="C53" i="12"/>
  <c r="C473" i="17"/>
  <c r="C136" i="12"/>
  <c r="F458" i="16"/>
  <c r="E458" i="16" s="1"/>
  <c r="C537" i="17"/>
  <c r="C517" i="14"/>
  <c r="C536" i="15"/>
  <c r="C122" i="11"/>
  <c r="C464" i="14"/>
  <c r="C130" i="15"/>
  <c r="F552" i="15"/>
  <c r="E552" i="15" s="1"/>
  <c r="C319" i="12"/>
  <c r="C454" i="12"/>
  <c r="C129" i="16"/>
  <c r="C245" i="14"/>
  <c r="C320" i="12"/>
  <c r="C338" i="11"/>
  <c r="C295" i="14"/>
  <c r="C459" i="12"/>
  <c r="F619" i="11"/>
  <c r="E619" i="11" s="1"/>
  <c r="C107" i="11"/>
  <c r="C378" i="11"/>
  <c r="C563" i="16"/>
  <c r="C334" i="12"/>
  <c r="C104" i="13"/>
  <c r="C383" i="11"/>
  <c r="C612" i="13"/>
  <c r="C268" i="12"/>
  <c r="C28" i="11"/>
  <c r="C379" i="11"/>
  <c r="C247" i="12"/>
  <c r="C444" i="12"/>
  <c r="D16" i="15"/>
  <c r="F71" i="12"/>
  <c r="E71" i="12" s="1"/>
  <c r="C185" i="14"/>
  <c r="C382" i="11"/>
  <c r="C336" i="12"/>
  <c r="C188" i="13"/>
  <c r="C139" i="13"/>
  <c r="D205" i="15"/>
  <c r="C294" i="13"/>
  <c r="C262" i="13"/>
  <c r="D66" i="12"/>
  <c r="C484" i="11"/>
  <c r="C342" i="13"/>
  <c r="C138" i="11"/>
  <c r="D460" i="14"/>
  <c r="C360" i="17"/>
  <c r="F611" i="11"/>
  <c r="E611" i="11" s="1"/>
  <c r="D268" i="17"/>
  <c r="C596" i="12"/>
  <c r="D529" i="12"/>
  <c r="G529" i="12" s="1"/>
  <c r="C6" i="16"/>
  <c r="C514" i="12"/>
  <c r="C529" i="12"/>
  <c r="C542" i="12"/>
  <c r="C316" i="15"/>
  <c r="F16" i="15"/>
  <c r="E16" i="15" s="1"/>
  <c r="F9" i="12"/>
  <c r="E9" i="12" s="1"/>
  <c r="C90" i="12"/>
  <c r="C552" i="15"/>
  <c r="C96" i="14"/>
  <c r="F110" i="14"/>
  <c r="E110" i="14" s="1"/>
  <c r="F85" i="14"/>
  <c r="E85" i="14" s="1"/>
  <c r="G613" i="16"/>
  <c r="F74" i="14"/>
  <c r="E74" i="14" s="1"/>
  <c r="D29" i="12"/>
  <c r="C529" i="14"/>
  <c r="C112" i="11"/>
  <c r="C255" i="15"/>
  <c r="C65" i="15"/>
  <c r="C263" i="11"/>
  <c r="C593" i="13"/>
  <c r="D21" i="12"/>
  <c r="C538" i="17"/>
  <c r="G171" i="15"/>
  <c r="C227" i="11"/>
  <c r="F269" i="17"/>
  <c r="E269" i="17" s="1"/>
  <c r="C592" i="11"/>
  <c r="C590" i="16"/>
  <c r="F96" i="14"/>
  <c r="E96" i="14" s="1"/>
  <c r="D132" i="16"/>
  <c r="D15" i="17"/>
  <c r="C615" i="11"/>
  <c r="C483" i="11"/>
  <c r="C268" i="17"/>
  <c r="C319" i="14"/>
  <c r="C514" i="11"/>
  <c r="F105" i="14"/>
  <c r="E105" i="14" s="1"/>
  <c r="C572" i="15"/>
  <c r="C134" i="13"/>
  <c r="F26" i="12"/>
  <c r="E26" i="12" s="1"/>
  <c r="D62" i="14"/>
  <c r="D67" i="12"/>
  <c r="G525" i="14"/>
  <c r="G221" i="11"/>
  <c r="G283" i="15"/>
  <c r="G476" i="15"/>
  <c r="G362" i="12"/>
  <c r="G500" i="15"/>
  <c r="G35" i="14"/>
  <c r="G581" i="14"/>
  <c r="G149" i="12"/>
  <c r="G166" i="15"/>
  <c r="G18" i="14"/>
  <c r="G579" i="16"/>
  <c r="G207" i="17"/>
  <c r="G539" i="15"/>
  <c r="G475" i="12"/>
  <c r="G402" i="17"/>
  <c r="G261" i="17"/>
  <c r="G188" i="17"/>
  <c r="G210" i="17"/>
  <c r="C181" i="15"/>
  <c r="G400" i="17"/>
  <c r="F139" i="17"/>
  <c r="E139" i="17" s="1"/>
  <c r="G383" i="16"/>
  <c r="G187" i="15"/>
  <c r="G321" i="17"/>
  <c r="G454" i="15"/>
  <c r="G302" i="17"/>
  <c r="G279" i="14"/>
  <c r="G162" i="16"/>
  <c r="G331" i="11"/>
  <c r="G337" i="15"/>
  <c r="G262" i="14"/>
  <c r="D11" i="12"/>
  <c r="D385" i="16"/>
  <c r="G616" i="15"/>
  <c r="D215" i="15"/>
  <c r="C179" i="15"/>
  <c r="C64" i="13"/>
  <c r="G148" i="14"/>
  <c r="G21" i="14"/>
  <c r="C9" i="12"/>
  <c r="G290" i="16"/>
  <c r="G123" i="14"/>
  <c r="C171" i="13"/>
  <c r="G19" i="14"/>
  <c r="G599" i="16"/>
  <c r="G360" i="15"/>
  <c r="F140" i="17"/>
  <c r="E140" i="17" s="1"/>
  <c r="D71" i="12"/>
  <c r="C379" i="16"/>
  <c r="G184" i="11"/>
  <c r="C88" i="15"/>
  <c r="G530" i="17"/>
  <c r="G360" i="14"/>
  <c r="G591" i="15"/>
  <c r="C183" i="16"/>
  <c r="G55" i="17"/>
  <c r="G186" i="15"/>
  <c r="F46" i="14"/>
  <c r="E46" i="14" s="1"/>
  <c r="D552" i="15"/>
  <c r="G307" i="16"/>
  <c r="G35" i="12"/>
  <c r="G86" i="16"/>
  <c r="G451" i="16"/>
  <c r="G567" i="15"/>
  <c r="G592" i="15"/>
  <c r="G52" i="15"/>
  <c r="G222" i="14"/>
  <c r="G532" i="14"/>
  <c r="G71" i="15"/>
  <c r="G410" i="15"/>
  <c r="G489" i="15"/>
  <c r="G523" i="15"/>
  <c r="G246" i="14"/>
  <c r="G299" i="17"/>
  <c r="G58" i="17"/>
  <c r="G128" i="15"/>
  <c r="G413" i="17"/>
  <c r="D107" i="14"/>
  <c r="G285" i="14"/>
  <c r="C72" i="14"/>
  <c r="G73" i="11"/>
  <c r="G112" i="17"/>
  <c r="C609" i="16"/>
  <c r="G337" i="16"/>
  <c r="G513" i="14"/>
  <c r="G171" i="12"/>
  <c r="G149" i="15"/>
  <c r="G563" i="14"/>
  <c r="G567" i="16"/>
  <c r="G216" i="16"/>
  <c r="G295" i="14"/>
  <c r="G32" i="14"/>
  <c r="G177" i="16"/>
  <c r="F167" i="14"/>
  <c r="E167" i="14" s="1"/>
  <c r="G567" i="14"/>
  <c r="D151" i="16"/>
  <c r="D464" i="14"/>
  <c r="C458" i="16"/>
  <c r="C16" i="15"/>
  <c r="C357" i="14"/>
  <c r="G400" i="15"/>
  <c r="G609" i="14"/>
  <c r="F267" i="14"/>
  <c r="E267" i="14" s="1"/>
  <c r="G280" i="14"/>
  <c r="G205" i="14"/>
  <c r="F151" i="16"/>
  <c r="E151" i="16" s="1"/>
  <c r="D408" i="16"/>
  <c r="C105" i="12"/>
  <c r="C141" i="11"/>
  <c r="C50" i="11"/>
  <c r="G454" i="17"/>
  <c r="G169" i="17"/>
  <c r="G438" i="17"/>
  <c r="G376" i="14"/>
  <c r="G169" i="16"/>
  <c r="D74" i="14"/>
  <c r="G300" i="14"/>
  <c r="C345" i="12"/>
  <c r="C88" i="11"/>
  <c r="G408" i="15"/>
  <c r="C215" i="15"/>
  <c r="D448" i="16"/>
  <c r="D572" i="15"/>
  <c r="G246" i="15"/>
  <c r="G579" i="14"/>
  <c r="G617" i="14"/>
  <c r="C132" i="16"/>
  <c r="C558" i="12"/>
  <c r="G74" i="17"/>
  <c r="G529" i="14"/>
  <c r="F414" i="16"/>
  <c r="E414" i="16" s="1"/>
  <c r="C569" i="15"/>
  <c r="C45" i="12"/>
  <c r="C252" i="13"/>
  <c r="C99" i="12"/>
  <c r="F147" i="16"/>
  <c r="E147" i="16" s="1"/>
  <c r="G551" i="14"/>
  <c r="C147" i="16"/>
  <c r="C601" i="11"/>
  <c r="C66" i="12"/>
  <c r="C142" i="16"/>
  <c r="C455" i="11"/>
  <c r="C526" i="14"/>
  <c r="G397" i="17"/>
  <c r="F205" i="15"/>
  <c r="E205" i="15" s="1"/>
  <c r="G172" i="17"/>
  <c r="C15" i="12"/>
  <c r="G217" i="16"/>
  <c r="F67" i="12"/>
  <c r="E67" i="12" s="1"/>
  <c r="G589" i="15"/>
  <c r="G399" i="12"/>
  <c r="G496" i="14"/>
  <c r="G99" i="17"/>
  <c r="G413" i="15"/>
  <c r="G131" i="14"/>
  <c r="G90" i="17"/>
  <c r="G328" i="16"/>
  <c r="D619" i="11"/>
  <c r="G490" i="14"/>
  <c r="G436" i="15"/>
  <c r="G414" i="14"/>
  <c r="G181" i="15"/>
  <c r="G110" i="11"/>
  <c r="G101" i="16"/>
  <c r="G54" i="14"/>
  <c r="G541" i="16"/>
  <c r="G378" i="15"/>
  <c r="G264" i="16"/>
  <c r="G225" i="12"/>
  <c r="F592" i="11"/>
  <c r="E592" i="11" s="1"/>
  <c r="G87" i="16"/>
  <c r="G148" i="15"/>
  <c r="G473" i="17"/>
  <c r="G375" i="17"/>
  <c r="G572" i="16"/>
  <c r="G268" i="14"/>
  <c r="F266" i="14"/>
  <c r="E266" i="14" s="1"/>
  <c r="D239" i="15"/>
  <c r="D611" i="11"/>
  <c r="D113" i="14"/>
  <c r="G284" i="14"/>
  <c r="G528" i="15"/>
  <c r="G322" i="15"/>
  <c r="G518" i="16"/>
  <c r="G134" i="15"/>
  <c r="G224" i="14"/>
  <c r="C122" i="13"/>
  <c r="G223" i="16"/>
  <c r="G339" i="15"/>
  <c r="G359" i="17"/>
  <c r="G534" i="14"/>
  <c r="D83" i="14"/>
  <c r="G149" i="14"/>
  <c r="G165" i="15"/>
  <c r="G481" i="16"/>
  <c r="G283" i="17"/>
  <c r="G598" i="16"/>
  <c r="G123" i="16"/>
  <c r="G416" i="17"/>
  <c r="G416" i="12"/>
  <c r="G362" i="17"/>
  <c r="F241" i="14"/>
  <c r="E241" i="14" s="1"/>
  <c r="G161" i="14"/>
  <c r="C256" i="11"/>
  <c r="G556" i="14"/>
  <c r="G147" i="11"/>
  <c r="G440" i="17"/>
  <c r="G453" i="15"/>
  <c r="G258" i="11"/>
  <c r="G301" i="15"/>
  <c r="C530" i="12"/>
  <c r="G268" i="16"/>
  <c r="G478" i="17"/>
  <c r="G553" i="11"/>
  <c r="G384" i="14"/>
  <c r="G361" i="15"/>
  <c r="D14" i="17"/>
  <c r="G14" i="17" s="1"/>
  <c r="G614" i="16"/>
  <c r="C152" i="11"/>
  <c r="G525" i="16"/>
  <c r="G209" i="15"/>
  <c r="G533" i="16"/>
  <c r="G244" i="14"/>
  <c r="G618" i="15"/>
  <c r="G280" i="15"/>
  <c r="G95" i="12"/>
  <c r="G394" i="15"/>
  <c r="G188" i="15"/>
  <c r="D5" i="12"/>
  <c r="C84" i="15"/>
  <c r="C537" i="14"/>
  <c r="G63" i="14"/>
  <c r="G338" i="14"/>
  <c r="G302" i="15"/>
  <c r="G474" i="15"/>
  <c r="F61" i="12"/>
  <c r="E61" i="12" s="1"/>
  <c r="F245" i="17"/>
  <c r="E245" i="17" s="1"/>
  <c r="G245" i="17" s="1"/>
  <c r="G102" i="16"/>
  <c r="G451" i="17"/>
  <c r="G182" i="17"/>
  <c r="G242" i="14"/>
  <c r="C258" i="13"/>
  <c r="C123" i="11"/>
  <c r="C207" i="12"/>
  <c r="F48" i="12"/>
  <c r="E48" i="12" s="1"/>
  <c r="G607" i="15"/>
  <c r="G530" i="15"/>
  <c r="G324" i="17"/>
  <c r="G456" i="17"/>
  <c r="G295" i="15"/>
  <c r="G109" i="17"/>
  <c r="G594" i="15"/>
  <c r="G33" i="16"/>
  <c r="G529" i="16"/>
  <c r="G614" i="14"/>
  <c r="G452" i="15"/>
  <c r="G220" i="14"/>
  <c r="G376" i="15"/>
  <c r="G21" i="11"/>
  <c r="G490" i="15"/>
  <c r="C14" i="17"/>
  <c r="D88" i="15"/>
  <c r="C260" i="17"/>
  <c r="C600" i="14"/>
  <c r="D45" i="12"/>
  <c r="G170" i="15"/>
  <c r="G420" i="14"/>
  <c r="G322" i="14"/>
  <c r="G209" i="14"/>
  <c r="G568" i="17"/>
  <c r="G605" i="15"/>
  <c r="G564" i="15"/>
  <c r="C186" i="13"/>
  <c r="C13" i="11"/>
  <c r="G437" i="15"/>
  <c r="G476" i="17"/>
  <c r="G344" i="14"/>
  <c r="G340" i="17"/>
  <c r="G522" i="15"/>
  <c r="G528" i="14"/>
  <c r="G479" i="11"/>
  <c r="G333" i="15"/>
  <c r="G424" i="15"/>
  <c r="G555" i="16"/>
  <c r="G492" i="15"/>
  <c r="G438" i="15"/>
  <c r="G380" i="17"/>
  <c r="G538" i="15"/>
  <c r="G474" i="14"/>
  <c r="G318" i="15"/>
  <c r="G334" i="15"/>
  <c r="G447" i="15"/>
  <c r="G375" i="16"/>
  <c r="G212" i="17"/>
  <c r="G362" i="15"/>
  <c r="G484" i="15"/>
  <c r="G359" i="15"/>
  <c r="G200" i="16"/>
  <c r="G190" i="17"/>
  <c r="G306" i="16"/>
  <c r="G109" i="16"/>
  <c r="G371" i="15"/>
  <c r="G404" i="14"/>
  <c r="G497" i="16"/>
  <c r="D24" i="12"/>
  <c r="G201" i="16"/>
  <c r="G511" i="15"/>
  <c r="G542" i="17"/>
  <c r="G491" i="15"/>
  <c r="G207" i="16"/>
  <c r="G406" i="16"/>
  <c r="G475" i="15"/>
  <c r="G285" i="15"/>
  <c r="G9" i="16"/>
  <c r="C143" i="16"/>
  <c r="C213" i="15"/>
  <c r="C21" i="12"/>
  <c r="G301" i="12"/>
  <c r="G557" i="16"/>
  <c r="G226" i="15"/>
  <c r="G480" i="16"/>
  <c r="G150" i="15"/>
  <c r="G330" i="16"/>
  <c r="D436" i="14"/>
  <c r="G436" i="14" s="1"/>
  <c r="D85" i="14"/>
  <c r="F323" i="15"/>
  <c r="E323" i="15" s="1"/>
  <c r="G323" i="15" s="1"/>
  <c r="F12" i="15"/>
  <c r="E12" i="15" s="1"/>
  <c r="G103" i="16"/>
  <c r="G453" i="12"/>
  <c r="G230" i="16"/>
  <c r="G140" i="16"/>
  <c r="G344" i="16"/>
  <c r="G374" i="14"/>
  <c r="G248" i="15"/>
  <c r="G329" i="16"/>
  <c r="F512" i="14"/>
  <c r="E512" i="14" s="1"/>
  <c r="G512" i="14" s="1"/>
  <c r="F83" i="14"/>
  <c r="E83" i="14" s="1"/>
  <c r="G25" i="14"/>
  <c r="G247" i="12"/>
  <c r="G25" i="16"/>
  <c r="G597" i="16"/>
  <c r="G342" i="17"/>
  <c r="F210" i="15"/>
  <c r="E210" i="15" s="1"/>
  <c r="G210" i="15" s="1"/>
  <c r="F561" i="15"/>
  <c r="E561" i="15" s="1"/>
  <c r="F61" i="15"/>
  <c r="E61" i="15" s="1"/>
  <c r="F578" i="15"/>
  <c r="E578" i="15" s="1"/>
  <c r="G399" i="15"/>
  <c r="F396" i="14"/>
  <c r="E396" i="14" s="1"/>
  <c r="G396" i="14" s="1"/>
  <c r="F162" i="14"/>
  <c r="E162" i="14" s="1"/>
  <c r="D206" i="14"/>
  <c r="G206" i="14" s="1"/>
  <c r="D167" i="14"/>
  <c r="F214" i="16"/>
  <c r="E214" i="16" s="1"/>
  <c r="G214" i="16" s="1"/>
  <c r="F448" i="16"/>
  <c r="E448" i="16" s="1"/>
  <c r="F224" i="15"/>
  <c r="E224" i="15" s="1"/>
  <c r="G224" i="15" s="1"/>
  <c r="F68" i="15"/>
  <c r="E68" i="15" s="1"/>
  <c r="G245" i="16"/>
  <c r="C436" i="14"/>
  <c r="F106" i="15"/>
  <c r="E106" i="15" s="1"/>
  <c r="G106" i="15" s="1"/>
  <c r="F461" i="16"/>
  <c r="E461" i="16" s="1"/>
  <c r="C517" i="17"/>
  <c r="D169" i="14"/>
  <c r="D593" i="14"/>
  <c r="F88" i="15"/>
  <c r="E88" i="15" s="1"/>
  <c r="C205" i="15"/>
  <c r="C103" i="12"/>
  <c r="C483" i="13"/>
  <c r="C284" i="17"/>
  <c r="C481" i="11"/>
  <c r="C142" i="11"/>
  <c r="C104" i="17"/>
  <c r="C423" i="13"/>
  <c r="C151" i="15"/>
  <c r="F215" i="15"/>
  <c r="E215" i="15" s="1"/>
  <c r="F103" i="14"/>
  <c r="E103" i="14" s="1"/>
  <c r="C83" i="14"/>
  <c r="D112" i="14"/>
  <c r="C112" i="13"/>
  <c r="C363" i="11"/>
  <c r="C524" i="13"/>
  <c r="C339" i="17"/>
  <c r="F249" i="14"/>
  <c r="E249" i="14" s="1"/>
  <c r="F618" i="14"/>
  <c r="E618" i="14" s="1"/>
  <c r="F456" i="14"/>
  <c r="E456" i="14" s="1"/>
  <c r="F6" i="17"/>
  <c r="E6" i="17" s="1"/>
  <c r="G6" i="17" s="1"/>
  <c r="F264" i="17"/>
  <c r="E264" i="17" s="1"/>
  <c r="G264" i="17" s="1"/>
  <c r="F11" i="12"/>
  <c r="E11" i="12" s="1"/>
  <c r="C599" i="11"/>
  <c r="C33" i="14"/>
  <c r="D592" i="11"/>
  <c r="F613" i="11"/>
  <c r="E613" i="11" s="1"/>
  <c r="F260" i="17"/>
  <c r="E260" i="17" s="1"/>
  <c r="F517" i="17"/>
  <c r="E517" i="17" s="1"/>
  <c r="F519" i="17"/>
  <c r="E519" i="17" s="1"/>
  <c r="F248" i="17"/>
  <c r="E248" i="17" s="1"/>
  <c r="G248" i="17" s="1"/>
  <c r="F21" i="15"/>
  <c r="E21" i="15" s="1"/>
  <c r="D613" i="11"/>
  <c r="C460" i="14"/>
  <c r="D260" i="17"/>
  <c r="C69" i="11"/>
  <c r="F13" i="15"/>
  <c r="E13" i="15" s="1"/>
  <c r="D538" i="17"/>
  <c r="C319" i="15"/>
  <c r="F89" i="15"/>
  <c r="E89" i="15" s="1"/>
  <c r="G89" i="15" s="1"/>
  <c r="F44" i="14"/>
  <c r="E44" i="14" s="1"/>
  <c r="D162" i="14"/>
  <c r="C496" i="13"/>
  <c r="C33" i="11"/>
  <c r="C574" i="14"/>
  <c r="F554" i="15"/>
  <c r="E554" i="15" s="1"/>
  <c r="F96" i="15"/>
  <c r="E96" i="15" s="1"/>
  <c r="F107" i="14"/>
  <c r="E107" i="14" s="1"/>
  <c r="C448" i="16"/>
  <c r="D102" i="15"/>
  <c r="D164" i="14"/>
  <c r="F84" i="15"/>
  <c r="E84" i="15" s="1"/>
  <c r="C552" i="12"/>
  <c r="C31" i="12"/>
  <c r="C514" i="16"/>
  <c r="C107" i="12"/>
  <c r="C131" i="12"/>
  <c r="F8" i="15"/>
  <c r="E8" i="15" s="1"/>
  <c r="F5" i="15"/>
  <c r="E5" i="15" s="1"/>
  <c r="C21" i="15"/>
  <c r="D362" i="16"/>
  <c r="C224" i="15"/>
  <c r="D597" i="11"/>
  <c r="C256" i="13"/>
  <c r="G223" i="17"/>
  <c r="F593" i="14"/>
  <c r="E593" i="14" s="1"/>
  <c r="C242" i="14"/>
  <c r="C124" i="13"/>
  <c r="C11" i="14"/>
  <c r="F373" i="16"/>
  <c r="E373" i="16" s="1"/>
  <c r="F51" i="14"/>
  <c r="E51" i="14" s="1"/>
  <c r="F259" i="16"/>
  <c r="E259" i="16" s="1"/>
  <c r="F220" i="16"/>
  <c r="E220" i="16" s="1"/>
  <c r="C485" i="15"/>
  <c r="C212" i="15"/>
  <c r="C619" i="14"/>
  <c r="C73" i="14"/>
  <c r="D535" i="13"/>
  <c r="D418" i="13"/>
  <c r="F104" i="11"/>
  <c r="E104" i="11" s="1"/>
  <c r="F338" i="11"/>
  <c r="E338" i="11" s="1"/>
  <c r="F361" i="11"/>
  <c r="E361" i="11" s="1"/>
  <c r="F49" i="11"/>
  <c r="E49" i="11" s="1"/>
  <c r="C173" i="11"/>
  <c r="C563" i="11"/>
  <c r="C399" i="15"/>
  <c r="C10" i="15"/>
  <c r="F64" i="16"/>
  <c r="E64" i="16" s="1"/>
  <c r="G64" i="16" s="1"/>
  <c r="F610" i="17"/>
  <c r="E610" i="17" s="1"/>
  <c r="G610" i="17" s="1"/>
  <c r="F415" i="16"/>
  <c r="E415" i="16" s="1"/>
  <c r="G415" i="16" s="1"/>
  <c r="C364" i="17"/>
  <c r="C520" i="17"/>
  <c r="C540" i="11"/>
  <c r="C228" i="11"/>
  <c r="C405" i="15"/>
  <c r="C366" i="15"/>
  <c r="F53" i="11"/>
  <c r="E53" i="11" s="1"/>
  <c r="F209" i="11"/>
  <c r="E209" i="11" s="1"/>
  <c r="F501" i="16"/>
  <c r="E501" i="16" s="1"/>
  <c r="F267" i="16"/>
  <c r="E267" i="16" s="1"/>
  <c r="C490" i="13"/>
  <c r="C100" i="13"/>
  <c r="C464" i="12"/>
  <c r="C230" i="12"/>
  <c r="D534" i="16"/>
  <c r="G534" i="16" s="1"/>
  <c r="D418" i="16"/>
  <c r="D463" i="15"/>
  <c r="G463" i="15" s="1"/>
  <c r="D229" i="15"/>
  <c r="F433" i="15"/>
  <c r="E433" i="15" s="1"/>
  <c r="F160" i="15"/>
  <c r="E160" i="15" s="1"/>
  <c r="C22" i="12"/>
  <c r="C568" i="12"/>
  <c r="D552" i="12"/>
  <c r="D6" i="12"/>
  <c r="F211" i="16"/>
  <c r="E211" i="16" s="1"/>
  <c r="F561" i="16"/>
  <c r="E561" i="16" s="1"/>
  <c r="C18" i="13"/>
  <c r="C96" i="13"/>
  <c r="C610" i="17"/>
  <c r="C64" i="16"/>
  <c r="F319" i="14"/>
  <c r="E319" i="14" s="1"/>
  <c r="F202" i="14"/>
  <c r="E202" i="14" s="1"/>
  <c r="C14" i="11"/>
  <c r="C248" i="11"/>
  <c r="C269" i="14"/>
  <c r="C425" i="14"/>
  <c r="F494" i="13"/>
  <c r="E494" i="13" s="1"/>
  <c r="F533" i="13"/>
  <c r="E533" i="13" s="1"/>
  <c r="D139" i="12"/>
  <c r="D451" i="12"/>
  <c r="F108" i="13"/>
  <c r="E108" i="13" s="1"/>
  <c r="F186" i="13"/>
  <c r="E186" i="13" s="1"/>
  <c r="F23" i="15"/>
  <c r="E23" i="15" s="1"/>
  <c r="F529" i="15"/>
  <c r="E529" i="15" s="1"/>
  <c r="G529" i="15" s="1"/>
  <c r="D279" i="15"/>
  <c r="G279" i="15" s="1"/>
  <c r="D240" i="15"/>
  <c r="C501" i="15"/>
  <c r="C228" i="15"/>
  <c r="F107" i="13"/>
  <c r="E107" i="13" s="1"/>
  <c r="F224" i="13"/>
  <c r="E224" i="13" s="1"/>
  <c r="C496" i="17"/>
  <c r="C457" i="17"/>
  <c r="F242" i="15"/>
  <c r="E242" i="15" s="1"/>
  <c r="G242" i="15" s="1"/>
  <c r="F203" i="15"/>
  <c r="E203" i="15" s="1"/>
  <c r="D9" i="14"/>
  <c r="D438" i="14"/>
  <c r="F86" i="14"/>
  <c r="E86" i="14" s="1"/>
  <c r="F398" i="14"/>
  <c r="E398" i="14" s="1"/>
  <c r="G398" i="14" s="1"/>
  <c r="F486" i="12"/>
  <c r="E486" i="12" s="1"/>
  <c r="F213" i="12"/>
  <c r="E213" i="12" s="1"/>
  <c r="C307" i="16"/>
  <c r="C424" i="16"/>
  <c r="F404" i="15"/>
  <c r="E404" i="15" s="1"/>
  <c r="F599" i="15"/>
  <c r="E599" i="15" s="1"/>
  <c r="F146" i="11"/>
  <c r="E146" i="11" s="1"/>
  <c r="F185" i="11"/>
  <c r="E185" i="11" s="1"/>
  <c r="C619" i="15"/>
  <c r="C346" i="15"/>
  <c r="D17" i="12"/>
  <c r="D134" i="12"/>
  <c r="G134" i="12" s="1"/>
  <c r="F144" i="11"/>
  <c r="E144" i="11" s="1"/>
  <c r="F261" i="11"/>
  <c r="E261" i="11" s="1"/>
  <c r="C328" i="14"/>
  <c r="C445" i="14"/>
  <c r="F308" i="14"/>
  <c r="E308" i="14" s="1"/>
  <c r="F386" i="14"/>
  <c r="E386" i="14" s="1"/>
  <c r="F286" i="15"/>
  <c r="E286" i="15" s="1"/>
  <c r="G286" i="15" s="1"/>
  <c r="F559" i="15"/>
  <c r="E559" i="15" s="1"/>
  <c r="C261" i="16"/>
  <c r="C144" i="16"/>
  <c r="D323" i="14"/>
  <c r="G323" i="14" s="1"/>
  <c r="D50" i="14"/>
  <c r="F245" i="13"/>
  <c r="E245" i="13" s="1"/>
  <c r="F128" i="13"/>
  <c r="E128" i="13" s="1"/>
  <c r="F133" i="15"/>
  <c r="E133" i="15" s="1"/>
  <c r="G133" i="15" s="1"/>
  <c r="F17" i="15"/>
  <c r="E17" i="15" s="1"/>
  <c r="D92" i="13"/>
  <c r="D170" i="13"/>
  <c r="F320" i="16"/>
  <c r="E320" i="16" s="1"/>
  <c r="F164" i="16"/>
  <c r="E164" i="16" s="1"/>
  <c r="D151" i="11"/>
  <c r="D580" i="11"/>
  <c r="D539" i="17"/>
  <c r="D266" i="17"/>
  <c r="G266" i="17" s="1"/>
  <c r="D300" i="15"/>
  <c r="G300" i="15" s="1"/>
  <c r="D66" i="15"/>
  <c r="D127" i="15"/>
  <c r="D244" i="15"/>
  <c r="F149" i="17"/>
  <c r="E149" i="17" s="1"/>
  <c r="F71" i="17"/>
  <c r="E71" i="17" s="1"/>
  <c r="G71" i="17" s="1"/>
  <c r="C484" i="16"/>
  <c r="C289" i="16"/>
  <c r="F554" i="17"/>
  <c r="E554" i="17" s="1"/>
  <c r="G554" i="17" s="1"/>
  <c r="F515" i="17"/>
  <c r="E515" i="17" s="1"/>
  <c r="F71" i="16"/>
  <c r="E71" i="16" s="1"/>
  <c r="G71" i="16" s="1"/>
  <c r="F617" i="17"/>
  <c r="E617" i="17" s="1"/>
  <c r="G617" i="17" s="1"/>
  <c r="F149" i="16"/>
  <c r="E149" i="16" s="1"/>
  <c r="G149" i="16" s="1"/>
  <c r="F520" i="13"/>
  <c r="E520" i="13" s="1"/>
  <c r="F364" i="13"/>
  <c r="E364" i="13" s="1"/>
  <c r="F580" i="17"/>
  <c r="E580" i="17" s="1"/>
  <c r="G580" i="17" s="1"/>
  <c r="F151" i="17"/>
  <c r="E151" i="17" s="1"/>
  <c r="F109" i="13"/>
  <c r="E109" i="13" s="1"/>
  <c r="F148" i="13"/>
  <c r="E148" i="13" s="1"/>
  <c r="F399" i="14"/>
  <c r="E399" i="14" s="1"/>
  <c r="F48" i="14"/>
  <c r="E48" i="14" s="1"/>
  <c r="D402" i="13"/>
  <c r="D519" i="13"/>
  <c r="D345" i="16"/>
  <c r="G345" i="16" s="1"/>
  <c r="D423" i="16"/>
  <c r="D208" i="14"/>
  <c r="G208" i="14" s="1"/>
  <c r="D91" i="14"/>
  <c r="D422" i="15"/>
  <c r="D344" i="15"/>
  <c r="F292" i="11"/>
  <c r="E292" i="11" s="1"/>
  <c r="F370" i="11"/>
  <c r="E370" i="11" s="1"/>
  <c r="F455" i="11"/>
  <c r="E455" i="11" s="1"/>
  <c r="F572" i="11"/>
  <c r="E572" i="11" s="1"/>
  <c r="D282" i="12"/>
  <c r="D165" i="12"/>
  <c r="F88" i="12"/>
  <c r="E88" i="12" s="1"/>
  <c r="F322" i="12"/>
  <c r="E322" i="12" s="1"/>
  <c r="D536" i="11"/>
  <c r="D380" i="11"/>
  <c r="F107" i="11"/>
  <c r="E107" i="11" s="1"/>
  <c r="F224" i="11"/>
  <c r="E224" i="11" s="1"/>
  <c r="D286" i="12"/>
  <c r="D13" i="12"/>
  <c r="C86" i="16"/>
  <c r="C398" i="16"/>
  <c r="C74" i="16"/>
  <c r="C620" i="17"/>
  <c r="C35" i="16"/>
  <c r="F226" i="17"/>
  <c r="E226" i="17" s="1"/>
  <c r="G226" i="17" s="1"/>
  <c r="F31" i="17"/>
  <c r="E31" i="17" s="1"/>
  <c r="F131" i="15"/>
  <c r="E131" i="15" s="1"/>
  <c r="G131" i="15" s="1"/>
  <c r="F92" i="15"/>
  <c r="E92" i="15" s="1"/>
  <c r="F456" i="12"/>
  <c r="E456" i="12" s="1"/>
  <c r="F534" i="12"/>
  <c r="E534" i="12" s="1"/>
  <c r="C613" i="13"/>
  <c r="C184" i="13"/>
  <c r="F97" i="11"/>
  <c r="E97" i="11" s="1"/>
  <c r="F565" i="11"/>
  <c r="E565" i="11" s="1"/>
  <c r="D218" i="11"/>
  <c r="D335" i="11"/>
  <c r="D565" i="14"/>
  <c r="G565" i="14" s="1"/>
  <c r="D97" i="14"/>
  <c r="C461" i="12"/>
  <c r="C344" i="12"/>
  <c r="C249" i="17"/>
  <c r="C561" i="17"/>
  <c r="C298" i="14"/>
  <c r="C181" i="14"/>
  <c r="F303" i="15"/>
  <c r="E303" i="15" s="1"/>
  <c r="F537" i="15"/>
  <c r="E537" i="15" s="1"/>
  <c r="C22" i="14"/>
  <c r="C568" i="14"/>
  <c r="C124" i="15"/>
  <c r="C358" i="15"/>
  <c r="C269" i="12"/>
  <c r="C425" i="12"/>
  <c r="D127" i="12"/>
  <c r="D283" i="12"/>
  <c r="F397" i="13"/>
  <c r="E397" i="13" s="1"/>
  <c r="F124" i="13"/>
  <c r="E124" i="13" s="1"/>
  <c r="F175" i="11"/>
  <c r="E175" i="11" s="1"/>
  <c r="F487" i="11"/>
  <c r="E487" i="11" s="1"/>
  <c r="C8" i="12"/>
  <c r="C476" i="12"/>
  <c r="F435" i="17"/>
  <c r="E435" i="17" s="1"/>
  <c r="G435" i="17" s="1"/>
  <c r="F123" i="17"/>
  <c r="E123" i="17" s="1"/>
  <c r="C396" i="15"/>
  <c r="C123" i="15"/>
  <c r="F32" i="16"/>
  <c r="E32" i="16" s="1"/>
  <c r="F188" i="16"/>
  <c r="E188" i="16" s="1"/>
  <c r="G188" i="16" s="1"/>
  <c r="F366" i="16"/>
  <c r="E366" i="16" s="1"/>
  <c r="G366" i="16" s="1"/>
  <c r="F444" i="16"/>
  <c r="E444" i="16" s="1"/>
  <c r="D480" i="17"/>
  <c r="D441" i="17"/>
  <c r="C110" i="16"/>
  <c r="C616" i="16"/>
  <c r="C525" i="12"/>
  <c r="C174" i="12"/>
  <c r="F150" i="14"/>
  <c r="E150" i="14" s="1"/>
  <c r="F33" i="14"/>
  <c r="E33" i="14" s="1"/>
  <c r="D450" i="15"/>
  <c r="D138" i="15"/>
  <c r="F542" i="14"/>
  <c r="E542" i="14" s="1"/>
  <c r="F152" i="14"/>
  <c r="E152" i="14" s="1"/>
  <c r="F355" i="15"/>
  <c r="E355" i="15" s="1"/>
  <c r="G355" i="15" s="1"/>
  <c r="F238" i="15"/>
  <c r="E238" i="15" s="1"/>
  <c r="D258" i="15"/>
  <c r="D219" i="15"/>
  <c r="G219" i="15" s="1"/>
  <c r="F191" i="11"/>
  <c r="E191" i="11" s="1"/>
  <c r="F503" i="11"/>
  <c r="E503" i="11" s="1"/>
  <c r="D400" i="11"/>
  <c r="D10" i="11"/>
  <c r="F326" i="15"/>
  <c r="E326" i="15" s="1"/>
  <c r="F482" i="15"/>
  <c r="E482" i="15" s="1"/>
  <c r="D89" i="11"/>
  <c r="D284" i="11"/>
  <c r="F461" i="15"/>
  <c r="E461" i="15" s="1"/>
  <c r="F305" i="15"/>
  <c r="E305" i="15" s="1"/>
  <c r="C500" i="11"/>
  <c r="C305" i="11"/>
  <c r="D202" i="12"/>
  <c r="D319" i="12"/>
  <c r="D298" i="17"/>
  <c r="D181" i="17"/>
  <c r="D539" i="11"/>
  <c r="D266" i="11"/>
  <c r="F369" i="11"/>
  <c r="E369" i="11" s="1"/>
  <c r="F330" i="11"/>
  <c r="E330" i="11" s="1"/>
  <c r="C359" i="12"/>
  <c r="C125" i="12"/>
  <c r="F327" i="16"/>
  <c r="E327" i="16" s="1"/>
  <c r="F483" i="16"/>
  <c r="E483" i="16" s="1"/>
  <c r="C371" i="15"/>
  <c r="C254" i="15"/>
  <c r="D517" i="16"/>
  <c r="G517" i="16" s="1"/>
  <c r="D440" i="16"/>
  <c r="F283" i="13"/>
  <c r="E283" i="13" s="1"/>
  <c r="F127" i="13"/>
  <c r="E127" i="13" s="1"/>
  <c r="F257" i="16"/>
  <c r="E257" i="16" s="1"/>
  <c r="F296" i="16"/>
  <c r="E296" i="16" s="1"/>
  <c r="F326" i="17"/>
  <c r="E326" i="17" s="1"/>
  <c r="G326" i="17" s="1"/>
  <c r="F521" i="17"/>
  <c r="E521" i="17" s="1"/>
  <c r="C30" i="16"/>
  <c r="C264" i="16"/>
  <c r="D377" i="15"/>
  <c r="G377" i="15" s="1"/>
  <c r="D27" i="15"/>
  <c r="C74" i="13"/>
  <c r="C35" i="13"/>
  <c r="D364" i="17"/>
  <c r="G364" i="17" s="1"/>
  <c r="D520" i="17"/>
  <c r="D503" i="17"/>
  <c r="D191" i="17"/>
  <c r="F184" i="15"/>
  <c r="E184" i="15" s="1"/>
  <c r="F145" i="15"/>
  <c r="E145" i="15" s="1"/>
  <c r="C535" i="11"/>
  <c r="C418" i="11"/>
  <c r="D292" i="17"/>
  <c r="D370" i="17"/>
  <c r="C83" i="16"/>
  <c r="C511" i="16"/>
  <c r="D405" i="15"/>
  <c r="D366" i="15"/>
  <c r="F306" i="13"/>
  <c r="E306" i="13" s="1"/>
  <c r="F462" i="13"/>
  <c r="E462" i="13" s="1"/>
  <c r="F55" i="12"/>
  <c r="E55" i="12" s="1"/>
  <c r="F133" i="12"/>
  <c r="E133" i="12" s="1"/>
  <c r="G133" i="12" s="1"/>
  <c r="F217" i="13"/>
  <c r="E217" i="13" s="1"/>
  <c r="F373" i="13"/>
  <c r="E373" i="13" s="1"/>
  <c r="D53" i="11"/>
  <c r="D209" i="11"/>
  <c r="C494" i="16"/>
  <c r="C532" i="16"/>
  <c r="C133" i="11"/>
  <c r="C55" i="11"/>
  <c r="F174" i="15"/>
  <c r="E174" i="15" s="1"/>
  <c r="F486" i="15"/>
  <c r="E486" i="15" s="1"/>
  <c r="C486" i="17"/>
  <c r="C213" i="17"/>
  <c r="C172" i="15"/>
  <c r="C562" i="15"/>
  <c r="D503" i="16"/>
  <c r="D191" i="16"/>
  <c r="F541" i="12"/>
  <c r="E541" i="12" s="1"/>
  <c r="F190" i="12"/>
  <c r="E190" i="12" s="1"/>
  <c r="F58" i="11"/>
  <c r="E58" i="11" s="1"/>
  <c r="F19" i="11"/>
  <c r="E19" i="11" s="1"/>
  <c r="C339" i="16"/>
  <c r="C66" i="16"/>
  <c r="C612" i="17"/>
  <c r="D482" i="14"/>
  <c r="D365" i="14"/>
  <c r="F260" i="12"/>
  <c r="E260" i="12" s="1"/>
  <c r="F182" i="12"/>
  <c r="E182" i="12" s="1"/>
  <c r="C243" i="14"/>
  <c r="C204" i="14"/>
  <c r="D541" i="15"/>
  <c r="D151" i="15"/>
  <c r="F599" i="12"/>
  <c r="E599" i="12" s="1"/>
  <c r="F131" i="12"/>
  <c r="E131" i="12" s="1"/>
  <c r="F598" i="13"/>
  <c r="E598" i="13" s="1"/>
  <c r="F442" i="13"/>
  <c r="E442" i="13" s="1"/>
  <c r="F405" i="15"/>
  <c r="E405" i="15" s="1"/>
  <c r="F366" i="15"/>
  <c r="E366" i="15" s="1"/>
  <c r="D148" i="12"/>
  <c r="D109" i="12"/>
  <c r="D149" i="11"/>
  <c r="D71" i="11"/>
  <c r="D609" i="13"/>
  <c r="D258" i="13"/>
  <c r="D34" i="16"/>
  <c r="D112" i="16"/>
  <c r="D172" i="15"/>
  <c r="D562" i="15"/>
  <c r="C541" i="12"/>
  <c r="C190" i="12"/>
  <c r="F339" i="16"/>
  <c r="E339" i="16" s="1"/>
  <c r="G339" i="16" s="1"/>
  <c r="F66" i="16"/>
  <c r="E66" i="16" s="1"/>
  <c r="G66" i="16" s="1"/>
  <c r="F612" i="17"/>
  <c r="E612" i="17" s="1"/>
  <c r="G612" i="17" s="1"/>
  <c r="C589" i="16"/>
  <c r="C5" i="16"/>
  <c r="F227" i="14"/>
  <c r="E227" i="14" s="1"/>
  <c r="F578" i="14"/>
  <c r="E578" i="14" s="1"/>
  <c r="C377" i="15"/>
  <c r="C27" i="15"/>
  <c r="C164" i="15"/>
  <c r="C281" i="15"/>
  <c r="C69" i="13"/>
  <c r="C225" i="13"/>
  <c r="F535" i="11"/>
  <c r="E535" i="11" s="1"/>
  <c r="F418" i="11"/>
  <c r="E418" i="11" s="1"/>
  <c r="D214" i="13"/>
  <c r="D448" i="13"/>
  <c r="F48" i="13"/>
  <c r="E48" i="13" s="1"/>
  <c r="F399" i="13"/>
  <c r="E399" i="13" s="1"/>
  <c r="F494" i="16"/>
  <c r="E494" i="16" s="1"/>
  <c r="F532" i="16"/>
  <c r="E532" i="16" s="1"/>
  <c r="F138" i="12"/>
  <c r="E138" i="12" s="1"/>
  <c r="F489" i="12"/>
  <c r="E489" i="12" s="1"/>
  <c r="F609" i="13"/>
  <c r="E609" i="13" s="1"/>
  <c r="F258" i="13"/>
  <c r="E258" i="13" s="1"/>
  <c r="C372" i="17"/>
  <c r="C255" i="17"/>
  <c r="F526" i="14"/>
  <c r="E526" i="14" s="1"/>
  <c r="F136" i="14"/>
  <c r="E136" i="14" s="1"/>
  <c r="C360" i="12"/>
  <c r="C87" i="12"/>
  <c r="D22" i="12"/>
  <c r="D568" i="12"/>
  <c r="D483" i="17"/>
  <c r="D327" i="17"/>
  <c r="F72" i="17"/>
  <c r="E72" i="17" s="1"/>
  <c r="F111" i="17"/>
  <c r="E111" i="17" s="1"/>
  <c r="D222" i="13"/>
  <c r="D183" i="13"/>
  <c r="D495" i="13"/>
  <c r="D612" i="13"/>
  <c r="D129" i="11"/>
  <c r="D207" i="11"/>
  <c r="F425" i="14"/>
  <c r="E425" i="14" s="1"/>
  <c r="F269" i="14"/>
  <c r="E269" i="14" s="1"/>
  <c r="F445" i="12"/>
  <c r="E445" i="12" s="1"/>
  <c r="F328" i="12"/>
  <c r="E328" i="12" s="1"/>
  <c r="F261" i="15"/>
  <c r="E261" i="15" s="1"/>
  <c r="G261" i="15" s="1"/>
  <c r="F105" i="15"/>
  <c r="E105" i="15" s="1"/>
  <c r="C188" i="12"/>
  <c r="C32" i="12"/>
  <c r="C528" i="15"/>
  <c r="C60" i="15"/>
  <c r="F472" i="15"/>
  <c r="E472" i="15" s="1"/>
  <c r="F121" i="15"/>
  <c r="E121" i="15" s="1"/>
  <c r="D186" i="16"/>
  <c r="D108" i="16"/>
  <c r="C9" i="14"/>
  <c r="C438" i="14"/>
  <c r="C318" i="14"/>
  <c r="C240" i="14"/>
  <c r="F503" i="16"/>
  <c r="E503" i="16" s="1"/>
  <c r="F191" i="16"/>
  <c r="E191" i="16" s="1"/>
  <c r="C304" i="16"/>
  <c r="C537" i="16"/>
  <c r="F112" i="16"/>
  <c r="E112" i="16" s="1"/>
  <c r="F34" i="16"/>
  <c r="E34" i="16" s="1"/>
  <c r="F47" i="16"/>
  <c r="E47" i="16" s="1"/>
  <c r="G47" i="16" s="1"/>
  <c r="F593" i="17"/>
  <c r="E593" i="17" s="1"/>
  <c r="G593" i="17" s="1"/>
  <c r="F437" i="16"/>
  <c r="E437" i="16" s="1"/>
  <c r="G437" i="16" s="1"/>
  <c r="F172" i="15"/>
  <c r="E172" i="15" s="1"/>
  <c r="F562" i="15"/>
  <c r="E562" i="15" s="1"/>
  <c r="F72" i="12"/>
  <c r="E72" i="12" s="1"/>
  <c r="F111" i="12"/>
  <c r="E111" i="12" s="1"/>
  <c r="D269" i="16"/>
  <c r="D425" i="16"/>
  <c r="C483" i="12"/>
  <c r="C327" i="12"/>
  <c r="C482" i="14"/>
  <c r="C365" i="14"/>
  <c r="C227" i="14"/>
  <c r="C578" i="14"/>
  <c r="D413" i="13"/>
  <c r="D140" i="13"/>
  <c r="C592" i="12"/>
  <c r="C553" i="12"/>
  <c r="D227" i="11"/>
  <c r="D578" i="11"/>
  <c r="C499" i="11"/>
  <c r="C343" i="11"/>
  <c r="F451" i="14"/>
  <c r="E451" i="14" s="1"/>
  <c r="F139" i="14"/>
  <c r="E139" i="14" s="1"/>
  <c r="G139" i="14" s="1"/>
  <c r="F148" i="12"/>
  <c r="E148" i="12" s="1"/>
  <c r="F109" i="12"/>
  <c r="E109" i="12" s="1"/>
  <c r="C149" i="11"/>
  <c r="C71" i="11"/>
  <c r="D256" i="11"/>
  <c r="D334" i="11"/>
  <c r="C595" i="13"/>
  <c r="C205" i="13"/>
  <c r="D481" i="17"/>
  <c r="D403" i="17"/>
  <c r="C136" i="17"/>
  <c r="C526" i="17"/>
  <c r="F265" i="17"/>
  <c r="E265" i="17" s="1"/>
  <c r="F577" i="17"/>
  <c r="E577" i="17" s="1"/>
  <c r="C363" i="13"/>
  <c r="C558" i="13"/>
  <c r="D571" i="16"/>
  <c r="D455" i="16"/>
  <c r="C63" i="14"/>
  <c r="C453" i="14"/>
  <c r="C531" i="14"/>
  <c r="C570" i="14"/>
  <c r="C111" i="17"/>
  <c r="C72" i="17"/>
  <c r="F222" i="13"/>
  <c r="E222" i="13" s="1"/>
  <c r="F183" i="13"/>
  <c r="E183" i="13" s="1"/>
  <c r="F495" i="13"/>
  <c r="E495" i="13" s="1"/>
  <c r="F612" i="13"/>
  <c r="E612" i="13" s="1"/>
  <c r="D325" i="13"/>
  <c r="D559" i="13"/>
  <c r="C202" i="11"/>
  <c r="C319" i="11"/>
  <c r="C148" i="14"/>
  <c r="C109" i="14"/>
  <c r="C445" i="12"/>
  <c r="C328" i="12"/>
  <c r="D69" i="11"/>
  <c r="D225" i="11"/>
  <c r="F296" i="15"/>
  <c r="E296" i="15" s="1"/>
  <c r="G296" i="15" s="1"/>
  <c r="F218" i="15"/>
  <c r="E218" i="15" s="1"/>
  <c r="C261" i="13"/>
  <c r="C144" i="13"/>
  <c r="F319" i="16"/>
  <c r="E319" i="16" s="1"/>
  <c r="F202" i="16"/>
  <c r="E202" i="16" s="1"/>
  <c r="C285" i="17"/>
  <c r="C51" i="17"/>
  <c r="D442" i="11"/>
  <c r="G442" i="11" s="1"/>
  <c r="D598" i="11"/>
  <c r="F73" i="15"/>
  <c r="E73" i="15" s="1"/>
  <c r="F35" i="15"/>
  <c r="E35" i="15" s="1"/>
  <c r="G35" i="15" s="1"/>
  <c r="D608" i="12"/>
  <c r="D569" i="12"/>
  <c r="D243" i="14"/>
  <c r="D204" i="14"/>
  <c r="F602" i="15"/>
  <c r="E602" i="15" s="1"/>
  <c r="F56" i="15"/>
  <c r="E56" i="15" s="1"/>
  <c r="D577" i="11"/>
  <c r="D265" i="11"/>
  <c r="C406" i="15"/>
  <c r="C328" i="15"/>
  <c r="F307" i="17"/>
  <c r="E307" i="17" s="1"/>
  <c r="F424" i="17"/>
  <c r="E424" i="17" s="1"/>
  <c r="F367" i="17"/>
  <c r="E367" i="17" s="1"/>
  <c r="F406" i="17"/>
  <c r="E406" i="17" s="1"/>
  <c r="C579" i="12"/>
  <c r="C189" i="12"/>
  <c r="F614" i="11"/>
  <c r="E614" i="11" s="1"/>
  <c r="F458" i="11"/>
  <c r="E458" i="11" s="1"/>
  <c r="F401" i="11"/>
  <c r="E401" i="11" s="1"/>
  <c r="F557" i="11"/>
  <c r="E557" i="11" s="1"/>
  <c r="D67" i="13"/>
  <c r="D301" i="13"/>
  <c r="D88" i="11"/>
  <c r="D322" i="11"/>
  <c r="D440" i="15"/>
  <c r="D479" i="15"/>
  <c r="D571" i="14"/>
  <c r="D493" i="14"/>
  <c r="C182" i="11"/>
  <c r="C260" i="11"/>
  <c r="D18" i="15"/>
  <c r="D95" i="15"/>
  <c r="G95" i="15" s="1"/>
  <c r="C299" i="14"/>
  <c r="C143" i="14"/>
  <c r="D172" i="14"/>
  <c r="D16" i="14"/>
  <c r="G16" i="14" s="1"/>
  <c r="F395" i="11"/>
  <c r="E395" i="11" s="1"/>
  <c r="F200" i="11"/>
  <c r="E200" i="11" s="1"/>
  <c r="F616" i="13"/>
  <c r="E616" i="13" s="1"/>
  <c r="F421" i="13"/>
  <c r="E421" i="13" s="1"/>
  <c r="F551" i="12"/>
  <c r="E551" i="12" s="1"/>
  <c r="G551" i="12" s="1"/>
  <c r="F44" i="12"/>
  <c r="E44" i="12" s="1"/>
  <c r="F513" i="15"/>
  <c r="E513" i="15" s="1"/>
  <c r="G513" i="15" s="1"/>
  <c r="F7" i="15"/>
  <c r="E7" i="15" s="1"/>
  <c r="C579" i="14"/>
  <c r="C189" i="14"/>
  <c r="F132" i="11"/>
  <c r="E132" i="11" s="1"/>
  <c r="F93" i="11"/>
  <c r="E93" i="11" s="1"/>
  <c r="C178" i="16"/>
  <c r="C412" i="16"/>
  <c r="D166" i="17"/>
  <c r="D244" i="17"/>
  <c r="D101" i="14"/>
  <c r="D452" i="14"/>
  <c r="F590" i="14"/>
  <c r="E590" i="14" s="1"/>
  <c r="F5" i="14"/>
  <c r="E5" i="14" s="1"/>
  <c r="F101" i="13"/>
  <c r="E101" i="13" s="1"/>
  <c r="F452" i="13"/>
  <c r="E452" i="13" s="1"/>
  <c r="D201" i="17"/>
  <c r="D357" i="17"/>
  <c r="D577" i="16"/>
  <c r="D227" i="16"/>
  <c r="D325" i="15"/>
  <c r="D520" i="15"/>
  <c r="F420" i="15"/>
  <c r="E420" i="15" s="1"/>
  <c r="F615" i="15"/>
  <c r="E615" i="15" s="1"/>
  <c r="C569" i="14"/>
  <c r="C608" i="14"/>
  <c r="D191" i="14"/>
  <c r="D503" i="14"/>
  <c r="G503" i="14" s="1"/>
  <c r="F170" i="11"/>
  <c r="E170" i="11" s="1"/>
  <c r="F92" i="11"/>
  <c r="E92" i="11" s="1"/>
  <c r="F113" i="12"/>
  <c r="E113" i="12" s="1"/>
  <c r="F581" i="12"/>
  <c r="E581" i="12" s="1"/>
  <c r="D290" i="11"/>
  <c r="D446" i="11"/>
  <c r="F223" i="13"/>
  <c r="E223" i="13" s="1"/>
  <c r="F145" i="13"/>
  <c r="E145" i="13" s="1"/>
  <c r="D247" i="15"/>
  <c r="D14" i="15"/>
  <c r="G14" i="15" s="1"/>
  <c r="C297" i="17"/>
  <c r="C219" i="17"/>
  <c r="F617" i="16"/>
  <c r="E617" i="16" s="1"/>
  <c r="G617" i="16" s="1"/>
  <c r="F384" i="16"/>
  <c r="E384" i="16" s="1"/>
  <c r="C498" i="17"/>
  <c r="C381" i="17"/>
  <c r="F420" i="16"/>
  <c r="E420" i="16" s="1"/>
  <c r="G420" i="16" s="1"/>
  <c r="F459" i="16"/>
  <c r="E459" i="16" s="1"/>
  <c r="F487" i="12"/>
  <c r="E487" i="12" s="1"/>
  <c r="F175" i="12"/>
  <c r="E175" i="12" s="1"/>
  <c r="F161" i="11"/>
  <c r="E161" i="11" s="1"/>
  <c r="F434" i="11"/>
  <c r="E434" i="11" s="1"/>
  <c r="D322" i="16"/>
  <c r="D88" i="16"/>
  <c r="C439" i="11"/>
  <c r="C556" i="11"/>
  <c r="D288" i="17"/>
  <c r="G288" i="17" s="1"/>
  <c r="D522" i="17"/>
  <c r="D496" i="13"/>
  <c r="D457" i="13"/>
  <c r="F299" i="16"/>
  <c r="E299" i="16" s="1"/>
  <c r="G299" i="16" s="1"/>
  <c r="F143" i="16"/>
  <c r="E143" i="16" s="1"/>
  <c r="C594" i="15"/>
  <c r="C204" i="15"/>
  <c r="D356" i="12"/>
  <c r="D239" i="12"/>
  <c r="D94" i="16"/>
  <c r="D600" i="16"/>
  <c r="F177" i="11"/>
  <c r="E177" i="11" s="1"/>
  <c r="F450" i="11"/>
  <c r="E450" i="11" s="1"/>
  <c r="F102" i="13"/>
  <c r="E102" i="13" s="1"/>
  <c r="F414" i="13"/>
  <c r="E414" i="13" s="1"/>
  <c r="C531" i="13"/>
  <c r="C570" i="13"/>
  <c r="F323" i="12"/>
  <c r="E323" i="12" s="1"/>
  <c r="G323" i="12" s="1"/>
  <c r="F50" i="12"/>
  <c r="E50" i="12" s="1"/>
  <c r="D256" i="12"/>
  <c r="D334" i="12"/>
  <c r="D376" i="17"/>
  <c r="D103" i="17"/>
  <c r="F183" i="16"/>
  <c r="E183" i="16" s="1"/>
  <c r="F222" i="16"/>
  <c r="E222" i="16" s="1"/>
  <c r="C539" i="15"/>
  <c r="C227" i="15"/>
  <c r="C478" i="12"/>
  <c r="C517" i="12"/>
  <c r="C445" i="11"/>
  <c r="C328" i="11"/>
  <c r="F147" i="15"/>
  <c r="E147" i="15" s="1"/>
  <c r="G147" i="15" s="1"/>
  <c r="F108" i="15"/>
  <c r="E108" i="15" s="1"/>
  <c r="D151" i="12"/>
  <c r="D580" i="12"/>
  <c r="C494" i="17"/>
  <c r="C533" i="17"/>
  <c r="D491" i="11"/>
  <c r="D62" i="11"/>
  <c r="D342" i="16"/>
  <c r="D536" i="16"/>
  <c r="C336" i="14"/>
  <c r="C180" i="14"/>
  <c r="D463" i="12"/>
  <c r="D268" i="12"/>
  <c r="C615" i="16"/>
  <c r="C421" i="16"/>
  <c r="D222" i="12"/>
  <c r="D183" i="12"/>
  <c r="D132" i="14"/>
  <c r="G132" i="14" s="1"/>
  <c r="D93" i="14"/>
  <c r="F87" i="11"/>
  <c r="E87" i="11" s="1"/>
  <c r="F360" i="11"/>
  <c r="E360" i="11" s="1"/>
  <c r="F70" i="14"/>
  <c r="E70" i="14" s="1"/>
  <c r="F187" i="14"/>
  <c r="E187" i="14" s="1"/>
  <c r="G187" i="14" s="1"/>
  <c r="F23" i="13"/>
  <c r="E23" i="13" s="1"/>
  <c r="F530" i="13"/>
  <c r="E530" i="13" s="1"/>
  <c r="C358" i="17"/>
  <c r="C163" i="17"/>
  <c r="C618" i="15"/>
  <c r="C72" i="15"/>
  <c r="C280" i="15"/>
  <c r="C202" i="15"/>
  <c r="F418" i="17"/>
  <c r="E418" i="17" s="1"/>
  <c r="G418" i="17" s="1"/>
  <c r="F535" i="17"/>
  <c r="E535" i="17" s="1"/>
  <c r="C185" i="15"/>
  <c r="C107" i="15"/>
  <c r="C453" i="17"/>
  <c r="C63" i="17"/>
  <c r="F530" i="14"/>
  <c r="E530" i="14" s="1"/>
  <c r="F23" i="14"/>
  <c r="E23" i="14" s="1"/>
  <c r="F498" i="11"/>
  <c r="E498" i="11" s="1"/>
  <c r="F381" i="11"/>
  <c r="E381" i="11" s="1"/>
  <c r="D286" i="11"/>
  <c r="D13" i="11"/>
  <c r="F143" i="11"/>
  <c r="E143" i="11" s="1"/>
  <c r="F299" i="11"/>
  <c r="E299" i="11" s="1"/>
  <c r="C224" i="17"/>
  <c r="C107" i="17"/>
  <c r="F68" i="11"/>
  <c r="E68" i="11" s="1"/>
  <c r="F263" i="11"/>
  <c r="E263" i="11" s="1"/>
  <c r="F396" i="13"/>
  <c r="E396" i="13" s="1"/>
  <c r="F162" i="13"/>
  <c r="E162" i="13" s="1"/>
  <c r="C517" i="11"/>
  <c r="C478" i="11"/>
  <c r="D374" i="17"/>
  <c r="D179" i="17"/>
  <c r="F594" i="11"/>
  <c r="E594" i="11" s="1"/>
  <c r="F516" i="11"/>
  <c r="E516" i="11" s="1"/>
  <c r="G516" i="11" s="1"/>
  <c r="F260" i="13"/>
  <c r="E260" i="13" s="1"/>
  <c r="F182" i="13"/>
  <c r="E182" i="13" s="1"/>
  <c r="D205" i="11"/>
  <c r="D595" i="11"/>
  <c r="C217" i="17"/>
  <c r="C373" i="17"/>
  <c r="C474" i="17"/>
  <c r="C84" i="17"/>
  <c r="C290" i="17"/>
  <c r="C446" i="17"/>
  <c r="F416" i="16"/>
  <c r="E416" i="16" s="1"/>
  <c r="F26" i="16"/>
  <c r="E26" i="16" s="1"/>
  <c r="G26" i="16" s="1"/>
  <c r="C302" i="17"/>
  <c r="C29" i="17"/>
  <c r="D336" i="13"/>
  <c r="D180" i="13"/>
  <c r="D304" i="16"/>
  <c r="D537" i="16"/>
  <c r="D111" i="12"/>
  <c r="D72" i="12"/>
  <c r="F483" i="12"/>
  <c r="E483" i="12" s="1"/>
  <c r="F327" i="12"/>
  <c r="E327" i="12" s="1"/>
  <c r="D260" i="14"/>
  <c r="D182" i="14"/>
  <c r="G182" i="14" s="1"/>
  <c r="F413" i="13"/>
  <c r="E413" i="13" s="1"/>
  <c r="F140" i="13"/>
  <c r="E140" i="13" s="1"/>
  <c r="F164" i="15"/>
  <c r="E164" i="15" s="1"/>
  <c r="F281" i="15"/>
  <c r="E281" i="15" s="1"/>
  <c r="D249" i="16"/>
  <c r="D560" i="16"/>
  <c r="C299" i="17"/>
  <c r="C143" i="17"/>
  <c r="C564" i="17"/>
  <c r="C135" i="17"/>
  <c r="C575" i="17"/>
  <c r="C341" i="17"/>
  <c r="C613" i="12"/>
  <c r="C184" i="12"/>
  <c r="C484" i="17"/>
  <c r="C289" i="17"/>
  <c r="C141" i="16"/>
  <c r="C375" i="16"/>
  <c r="F51" i="11"/>
  <c r="E51" i="11" s="1"/>
  <c r="F285" i="11"/>
  <c r="E285" i="11" s="1"/>
  <c r="D84" i="12"/>
  <c r="D474" i="12"/>
  <c r="C139" i="14"/>
  <c r="C451" i="14"/>
  <c r="C325" i="12"/>
  <c r="C559" i="12"/>
  <c r="D448" i="11"/>
  <c r="D214" i="11"/>
  <c r="D278" i="12"/>
  <c r="D317" i="12"/>
  <c r="D301" i="14"/>
  <c r="D67" i="14"/>
  <c r="D136" i="17"/>
  <c r="D526" i="17"/>
  <c r="G526" i="17" s="1"/>
  <c r="C265" i="17"/>
  <c r="C577" i="17"/>
  <c r="F571" i="16"/>
  <c r="E571" i="16" s="1"/>
  <c r="F455" i="16"/>
  <c r="E455" i="16" s="1"/>
  <c r="C330" i="14"/>
  <c r="C369" i="14"/>
  <c r="F72" i="14"/>
  <c r="E72" i="14" s="1"/>
  <c r="F111" i="14"/>
  <c r="E111" i="14" s="1"/>
  <c r="F218" i="17"/>
  <c r="E218" i="17" s="1"/>
  <c r="F335" i="17"/>
  <c r="E335" i="17" s="1"/>
  <c r="F95" i="13"/>
  <c r="E95" i="13" s="1"/>
  <c r="F56" i="13"/>
  <c r="E56" i="13" s="1"/>
  <c r="D446" i="15"/>
  <c r="D251" i="15"/>
  <c r="F565" i="17"/>
  <c r="E565" i="17" s="1"/>
  <c r="F97" i="17"/>
  <c r="E97" i="17" s="1"/>
  <c r="C242" i="11"/>
  <c r="C593" i="11"/>
  <c r="C608" i="15"/>
  <c r="C257" i="15"/>
  <c r="F325" i="13"/>
  <c r="E325" i="13" s="1"/>
  <c r="F559" i="13"/>
  <c r="E559" i="13" s="1"/>
  <c r="C324" i="14"/>
  <c r="C12" i="14"/>
  <c r="C11" i="11"/>
  <c r="C362" i="11"/>
  <c r="F514" i="12"/>
  <c r="E514" i="12" s="1"/>
  <c r="F7" i="12"/>
  <c r="E7" i="12" s="1"/>
  <c r="C320" i="13"/>
  <c r="C164" i="13"/>
  <c r="C100" i="12"/>
  <c r="C490" i="12"/>
  <c r="F440" i="13"/>
  <c r="E440" i="13" s="1"/>
  <c r="F518" i="13"/>
  <c r="E518" i="13" s="1"/>
  <c r="D284" i="16"/>
  <c r="D89" i="16"/>
  <c r="D287" i="16"/>
  <c r="D559" i="16"/>
  <c r="C45" i="14"/>
  <c r="C513" i="14"/>
  <c r="F285" i="17"/>
  <c r="E285" i="17" s="1"/>
  <c r="F51" i="17"/>
  <c r="E51" i="17" s="1"/>
  <c r="D205" i="16"/>
  <c r="D594" i="16"/>
  <c r="F204" i="14"/>
  <c r="E204" i="14" s="1"/>
  <c r="F243" i="14"/>
  <c r="E243" i="14" s="1"/>
  <c r="C593" i="15"/>
  <c r="C515" i="15"/>
  <c r="D503" i="12"/>
  <c r="D191" i="12"/>
  <c r="D602" i="15"/>
  <c r="D56" i="15"/>
  <c r="F291" i="14"/>
  <c r="E291" i="14" s="1"/>
  <c r="F408" i="14"/>
  <c r="E408" i="14" s="1"/>
  <c r="D405" i="11"/>
  <c r="D600" i="11"/>
  <c r="C307" i="17"/>
  <c r="C424" i="17"/>
  <c r="D458" i="11"/>
  <c r="D614" i="11"/>
  <c r="D401" i="11"/>
  <c r="D557" i="11"/>
  <c r="F67" i="13"/>
  <c r="E67" i="13" s="1"/>
  <c r="F301" i="13"/>
  <c r="E301" i="13" s="1"/>
  <c r="F493" i="14"/>
  <c r="E493" i="14" s="1"/>
  <c r="F571" i="14"/>
  <c r="E571" i="14" s="1"/>
  <c r="D442" i="15"/>
  <c r="D403" i="15"/>
  <c r="D217" i="14"/>
  <c r="D373" i="14"/>
  <c r="F336" i="13"/>
  <c r="E336" i="13" s="1"/>
  <c r="F180" i="13"/>
  <c r="E180" i="13" s="1"/>
  <c r="D201" i="14"/>
  <c r="D357" i="14"/>
  <c r="F269" i="16"/>
  <c r="E269" i="16" s="1"/>
  <c r="F425" i="16"/>
  <c r="E425" i="16" s="1"/>
  <c r="D563" i="16"/>
  <c r="D135" i="16"/>
  <c r="F23" i="12"/>
  <c r="E23" i="12" s="1"/>
  <c r="F530" i="12"/>
  <c r="E530" i="12" s="1"/>
  <c r="G530" i="12" s="1"/>
  <c r="F564" i="17"/>
  <c r="E564" i="17" s="1"/>
  <c r="F135" i="17"/>
  <c r="E135" i="17" s="1"/>
  <c r="C497" i="17"/>
  <c r="C419" i="17"/>
  <c r="C201" i="13"/>
  <c r="C357" i="13"/>
  <c r="F484" i="17"/>
  <c r="E484" i="17" s="1"/>
  <c r="F289" i="17"/>
  <c r="E289" i="17" s="1"/>
  <c r="F303" i="11"/>
  <c r="E303" i="11" s="1"/>
  <c r="F576" i="11"/>
  <c r="E576" i="11" s="1"/>
  <c r="D258" i="16"/>
  <c r="D608" i="16"/>
  <c r="F321" i="13"/>
  <c r="E321" i="13" s="1"/>
  <c r="F126" i="13"/>
  <c r="E126" i="13" s="1"/>
  <c r="D51" i="11"/>
  <c r="D285" i="11"/>
  <c r="F84" i="12"/>
  <c r="E84" i="12" s="1"/>
  <c r="F474" i="12"/>
  <c r="E474" i="12" s="1"/>
  <c r="D138" i="11"/>
  <c r="D489" i="11"/>
  <c r="C346" i="13"/>
  <c r="C385" i="13"/>
  <c r="F52" i="14"/>
  <c r="E52" i="14" s="1"/>
  <c r="G52" i="14" s="1"/>
  <c r="F247" i="14"/>
  <c r="E247" i="14" s="1"/>
  <c r="F100" i="12"/>
  <c r="E100" i="12" s="1"/>
  <c r="F490" i="12"/>
  <c r="E490" i="12" s="1"/>
  <c r="C572" i="14"/>
  <c r="C455" i="14"/>
  <c r="F67" i="14"/>
  <c r="E67" i="14" s="1"/>
  <c r="F301" i="14"/>
  <c r="E301" i="14" s="1"/>
  <c r="D265" i="17"/>
  <c r="D577" i="17"/>
  <c r="C318" i="16"/>
  <c r="C240" i="16"/>
  <c r="F363" i="13"/>
  <c r="E363" i="13" s="1"/>
  <c r="F558" i="13"/>
  <c r="E558" i="13" s="1"/>
  <c r="C437" i="15"/>
  <c r="C9" i="15"/>
  <c r="F324" i="15"/>
  <c r="E324" i="15" s="1"/>
  <c r="G324" i="15" s="1"/>
  <c r="F558" i="15"/>
  <c r="E558" i="15" s="1"/>
  <c r="C571" i="16"/>
  <c r="C455" i="16"/>
  <c r="D111" i="14"/>
  <c r="D72" i="14"/>
  <c r="D299" i="13"/>
  <c r="D143" i="13"/>
  <c r="C49" i="16"/>
  <c r="C595" i="17"/>
  <c r="C361" i="16"/>
  <c r="C369" i="12"/>
  <c r="C330" i="12"/>
  <c r="D324" i="14"/>
  <c r="D12" i="14"/>
  <c r="C361" i="12"/>
  <c r="C49" i="12"/>
  <c r="D317" i="13"/>
  <c r="D278" i="13"/>
  <c r="C278" i="12"/>
  <c r="C317" i="12"/>
  <c r="C252" i="16"/>
  <c r="C447" i="16"/>
  <c r="F202" i="17"/>
  <c r="E202" i="17" s="1"/>
  <c r="F319" i="17"/>
  <c r="E319" i="17" s="1"/>
  <c r="F398" i="15"/>
  <c r="E398" i="15" s="1"/>
  <c r="G398" i="15" s="1"/>
  <c r="F47" i="15"/>
  <c r="E47" i="15" s="1"/>
  <c r="C559" i="16"/>
  <c r="C287" i="16"/>
  <c r="D319" i="16"/>
  <c r="D202" i="16"/>
  <c r="F556" i="16"/>
  <c r="E556" i="16" s="1"/>
  <c r="F401" i="16"/>
  <c r="E401" i="16" s="1"/>
  <c r="F450" i="12"/>
  <c r="E450" i="12" s="1"/>
  <c r="F177" i="12"/>
  <c r="E177" i="12" s="1"/>
  <c r="C300" i="17"/>
  <c r="C105" i="17"/>
  <c r="D593" i="15"/>
  <c r="D515" i="15"/>
  <c r="F169" i="15"/>
  <c r="E169" i="15" s="1"/>
  <c r="G169" i="15" s="1"/>
  <c r="F91" i="15"/>
  <c r="E91" i="15" s="1"/>
  <c r="D304" i="13"/>
  <c r="D538" i="13"/>
  <c r="C405" i="11"/>
  <c r="C600" i="11"/>
  <c r="D307" i="17"/>
  <c r="D424" i="17"/>
  <c r="D412" i="14"/>
  <c r="D178" i="14"/>
  <c r="F225" i="14"/>
  <c r="E225" i="14" s="1"/>
  <c r="F69" i="14"/>
  <c r="E69" i="14" s="1"/>
  <c r="F189" i="12"/>
  <c r="E189" i="12" s="1"/>
  <c r="F579" i="12"/>
  <c r="E579" i="12" s="1"/>
  <c r="C557" i="11"/>
  <c r="C401" i="11"/>
  <c r="F440" i="15"/>
  <c r="E440" i="15" s="1"/>
  <c r="F479" i="15"/>
  <c r="E479" i="15" s="1"/>
  <c r="F217" i="14"/>
  <c r="E217" i="14" s="1"/>
  <c r="F373" i="14"/>
  <c r="E373" i="14" s="1"/>
  <c r="F500" i="13"/>
  <c r="E500" i="13" s="1"/>
  <c r="F305" i="13"/>
  <c r="E305" i="13" s="1"/>
  <c r="C18" i="15"/>
  <c r="C95" i="15"/>
  <c r="D287" i="12"/>
  <c r="D560" i="12"/>
  <c r="C616" i="13"/>
  <c r="C421" i="13"/>
  <c r="C533" i="16"/>
  <c r="C456" i="16"/>
  <c r="C513" i="15"/>
  <c r="C7" i="15"/>
  <c r="F610" i="12"/>
  <c r="E610" i="12" s="1"/>
  <c r="F532" i="12"/>
  <c r="E532" i="12" s="1"/>
  <c r="F178" i="16"/>
  <c r="E178" i="16" s="1"/>
  <c r="G178" i="16" s="1"/>
  <c r="F412" i="16"/>
  <c r="E412" i="16" s="1"/>
  <c r="D144" i="14"/>
  <c r="D261" i="14"/>
  <c r="C244" i="17"/>
  <c r="C166" i="17"/>
  <c r="D535" i="16"/>
  <c r="D380" i="16"/>
  <c r="F34" i="15"/>
  <c r="E34" i="15" s="1"/>
  <c r="F111" i="15"/>
  <c r="E111" i="15" s="1"/>
  <c r="F477" i="11"/>
  <c r="E477" i="11" s="1"/>
  <c r="F555" i="11"/>
  <c r="E555" i="11" s="1"/>
  <c r="D321" i="16"/>
  <c r="D126" i="16"/>
  <c r="F569" i="14"/>
  <c r="E569" i="14" s="1"/>
  <c r="F608" i="14"/>
  <c r="E608" i="14" s="1"/>
  <c r="F541" i="14"/>
  <c r="E541" i="14" s="1"/>
  <c r="F190" i="14"/>
  <c r="E190" i="14" s="1"/>
  <c r="C377" i="16"/>
  <c r="C65" i="16"/>
  <c r="C611" i="17"/>
  <c r="D140" i="15"/>
  <c r="D374" i="15"/>
  <c r="C14" i="15"/>
  <c r="C247" i="15"/>
  <c r="C568" i="16"/>
  <c r="C607" i="16"/>
  <c r="D338" i="15"/>
  <c r="G338" i="15" s="1"/>
  <c r="D65" i="15"/>
  <c r="C125" i="15"/>
  <c r="C320" i="15"/>
  <c r="F60" i="13"/>
  <c r="E60" i="13" s="1"/>
  <c r="F567" i="13"/>
  <c r="E567" i="13" s="1"/>
  <c r="D173" i="16"/>
  <c r="D562" i="16"/>
  <c r="F66" i="17"/>
  <c r="E66" i="17" s="1"/>
  <c r="F339" i="17"/>
  <c r="E339" i="17" s="1"/>
  <c r="C358" i="14"/>
  <c r="C163" i="14"/>
  <c r="D26" i="14"/>
  <c r="D416" i="14"/>
  <c r="C600" i="16"/>
  <c r="C94" i="16"/>
  <c r="C296" i="11"/>
  <c r="C257" i="11"/>
  <c r="C144" i="11"/>
  <c r="C261" i="11"/>
  <c r="F531" i="13"/>
  <c r="E531" i="13" s="1"/>
  <c r="F570" i="13"/>
  <c r="E570" i="13" s="1"/>
  <c r="F445" i="11"/>
  <c r="E445" i="11" s="1"/>
  <c r="F328" i="11"/>
  <c r="E328" i="11" s="1"/>
  <c r="F221" i="16"/>
  <c r="E221" i="16" s="1"/>
  <c r="F610" i="16"/>
  <c r="E610" i="16" s="1"/>
  <c r="F151" i="12"/>
  <c r="E151" i="12" s="1"/>
  <c r="F580" i="12"/>
  <c r="E580" i="12" s="1"/>
  <c r="F494" i="17"/>
  <c r="E494" i="17" s="1"/>
  <c r="G494" i="17" s="1"/>
  <c r="F533" i="17"/>
  <c r="E533" i="17" s="1"/>
  <c r="D619" i="12"/>
  <c r="D73" i="12"/>
  <c r="F101" i="11"/>
  <c r="E101" i="11" s="1"/>
  <c r="F452" i="11"/>
  <c r="E452" i="11" s="1"/>
  <c r="C342" i="16"/>
  <c r="C536" i="16"/>
  <c r="C490" i="15"/>
  <c r="C61" i="15"/>
  <c r="F336" i="14"/>
  <c r="E336" i="14" s="1"/>
  <c r="G336" i="14" s="1"/>
  <c r="F180" i="14"/>
  <c r="E180" i="14" s="1"/>
  <c r="C292" i="16"/>
  <c r="C370" i="16"/>
  <c r="F45" i="17"/>
  <c r="E45" i="17" s="1"/>
  <c r="G45" i="17" s="1"/>
  <c r="F513" i="17"/>
  <c r="E513" i="17" s="1"/>
  <c r="D448" i="17"/>
  <c r="D214" i="17"/>
  <c r="C380" i="12"/>
  <c r="C536" i="12"/>
  <c r="D50" i="17"/>
  <c r="D323" i="17"/>
  <c r="F615" i="16"/>
  <c r="E615" i="16" s="1"/>
  <c r="G615" i="16" s="1"/>
  <c r="F421" i="16"/>
  <c r="E421" i="16" s="1"/>
  <c r="F222" i="12"/>
  <c r="E222" i="12" s="1"/>
  <c r="F183" i="12"/>
  <c r="E183" i="12" s="1"/>
  <c r="D265" i="14"/>
  <c r="D577" i="14"/>
  <c r="G577" i="14" s="1"/>
  <c r="C279" i="11"/>
  <c r="C591" i="11"/>
  <c r="D26" i="13"/>
  <c r="D416" i="13"/>
  <c r="F358" i="17"/>
  <c r="E358" i="17" s="1"/>
  <c r="F163" i="17"/>
  <c r="E163" i="17" s="1"/>
  <c r="C325" i="17"/>
  <c r="C559" i="17"/>
  <c r="F341" i="16"/>
  <c r="E341" i="16" s="1"/>
  <c r="F574" i="16"/>
  <c r="E574" i="16" s="1"/>
  <c r="D32" i="13"/>
  <c r="D188" i="13"/>
  <c r="C530" i="14"/>
  <c r="C23" i="14"/>
  <c r="D359" i="16"/>
  <c r="D125" i="16"/>
  <c r="G125" i="16" s="1"/>
  <c r="D322" i="13"/>
  <c r="D88" i="13"/>
  <c r="C380" i="17"/>
  <c r="C536" i="17"/>
  <c r="D190" i="16"/>
  <c r="D540" i="16"/>
  <c r="D144" i="15"/>
  <c r="D222" i="15"/>
  <c r="C61" i="17"/>
  <c r="C529" i="17"/>
  <c r="D321" i="14"/>
  <c r="D126" i="14"/>
  <c r="F453" i="11"/>
  <c r="E453" i="11" s="1"/>
  <c r="F63" i="11"/>
  <c r="E63" i="11" s="1"/>
  <c r="F201" i="14"/>
  <c r="E201" i="14" s="1"/>
  <c r="F357" i="14"/>
  <c r="E357" i="14" s="1"/>
  <c r="C513" i="16"/>
  <c r="C7" i="16"/>
  <c r="F563" i="16"/>
  <c r="E563" i="16" s="1"/>
  <c r="F135" i="16"/>
  <c r="E135" i="16" s="1"/>
  <c r="F70" i="17"/>
  <c r="E70" i="17" s="1"/>
  <c r="F187" i="17"/>
  <c r="E187" i="17" s="1"/>
  <c r="F497" i="17"/>
  <c r="E497" i="17" s="1"/>
  <c r="F419" i="17"/>
  <c r="E419" i="17" s="1"/>
  <c r="F592" i="12"/>
  <c r="E592" i="12" s="1"/>
  <c r="F553" i="12"/>
  <c r="E553" i="12" s="1"/>
  <c r="C204" i="13"/>
  <c r="C243" i="13"/>
  <c r="D321" i="13"/>
  <c r="D126" i="13"/>
  <c r="D474" i="11"/>
  <c r="D84" i="11"/>
  <c r="D346" i="13"/>
  <c r="D385" i="13"/>
  <c r="D347" i="13"/>
  <c r="D620" i="13"/>
  <c r="F448" i="11"/>
  <c r="E448" i="11" s="1"/>
  <c r="G448" i="11" s="1"/>
  <c r="F214" i="11"/>
  <c r="E214" i="11" s="1"/>
  <c r="G214" i="11" s="1"/>
  <c r="F278" i="12"/>
  <c r="E278" i="12" s="1"/>
  <c r="G278" i="12" s="1"/>
  <c r="F317" i="12"/>
  <c r="E317" i="12" s="1"/>
  <c r="G317" i="12" s="1"/>
  <c r="D572" i="14"/>
  <c r="D455" i="14"/>
  <c r="F308" i="17"/>
  <c r="E308" i="17" s="1"/>
  <c r="F386" i="17"/>
  <c r="E386" i="17" s="1"/>
  <c r="C292" i="14"/>
  <c r="C370" i="14"/>
  <c r="C143" i="15"/>
  <c r="C260" i="15"/>
  <c r="D139" i="11"/>
  <c r="D451" i="11"/>
  <c r="C218" i="17"/>
  <c r="C335" i="17"/>
  <c r="F299" i="13"/>
  <c r="E299" i="13" s="1"/>
  <c r="F143" i="13"/>
  <c r="E143" i="13" s="1"/>
  <c r="F214" i="14"/>
  <c r="E214" i="14" s="1"/>
  <c r="F448" i="14"/>
  <c r="E448" i="14" s="1"/>
  <c r="C375" i="15"/>
  <c r="C102" i="15"/>
  <c r="D135" i="12"/>
  <c r="D564" i="12"/>
  <c r="C612" i="14"/>
  <c r="C495" i="14"/>
  <c r="C262" i="17"/>
  <c r="C106" i="17"/>
  <c r="F324" i="14"/>
  <c r="E324" i="14" s="1"/>
  <c r="F12" i="14"/>
  <c r="E12" i="14" s="1"/>
  <c r="D361" i="12"/>
  <c r="D49" i="12"/>
  <c r="C603" i="12"/>
  <c r="C57" i="12"/>
  <c r="D7" i="12"/>
  <c r="D514" i="12"/>
  <c r="D128" i="14"/>
  <c r="D245" i="14"/>
  <c r="C317" i="13"/>
  <c r="C278" i="13"/>
  <c r="F152" i="11"/>
  <c r="E152" i="11" s="1"/>
  <c r="F542" i="11"/>
  <c r="E542" i="11" s="1"/>
  <c r="F447" i="16"/>
  <c r="E447" i="16" s="1"/>
  <c r="F252" i="16"/>
  <c r="E252" i="16" s="1"/>
  <c r="G252" i="16" s="1"/>
  <c r="D253" i="16"/>
  <c r="G253" i="16" s="1"/>
  <c r="D409" i="16"/>
  <c r="C398" i="15"/>
  <c r="C47" i="15"/>
  <c r="F284" i="16"/>
  <c r="E284" i="16" s="1"/>
  <c r="F89" i="16"/>
  <c r="E89" i="16" s="1"/>
  <c r="C174" i="13"/>
  <c r="C525" i="13"/>
  <c r="D285" i="17"/>
  <c r="D51" i="17"/>
  <c r="F263" i="15"/>
  <c r="E263" i="15" s="1"/>
  <c r="F30" i="15"/>
  <c r="E30" i="15" s="1"/>
  <c r="F339" i="14"/>
  <c r="E339" i="14" s="1"/>
  <c r="G339" i="14" s="1"/>
  <c r="F66" i="14"/>
  <c r="E66" i="14" s="1"/>
  <c r="D182" i="15"/>
  <c r="D221" i="15"/>
  <c r="D105" i="11"/>
  <c r="D300" i="11"/>
  <c r="F503" i="12"/>
  <c r="E503" i="12" s="1"/>
  <c r="F191" i="12"/>
  <c r="E191" i="12" s="1"/>
  <c r="D291" i="14"/>
  <c r="D408" i="14"/>
  <c r="D69" i="14"/>
  <c r="D225" i="14"/>
  <c r="C67" i="13"/>
  <c r="C301" i="13"/>
  <c r="D106" i="12"/>
  <c r="D262" i="12"/>
  <c r="C442" i="15"/>
  <c r="C403" i="15"/>
  <c r="D500" i="13"/>
  <c r="D305" i="13"/>
  <c r="C476" i="17"/>
  <c r="C8" i="17"/>
  <c r="F287" i="12"/>
  <c r="E287" i="12" s="1"/>
  <c r="F560" i="12"/>
  <c r="E560" i="12" s="1"/>
  <c r="C183" i="11"/>
  <c r="C222" i="11"/>
  <c r="C601" i="15"/>
  <c r="C367" i="15"/>
  <c r="D130" i="13"/>
  <c r="D169" i="13"/>
  <c r="C132" i="11"/>
  <c r="C93" i="11"/>
  <c r="D492" i="17"/>
  <c r="D24" i="17"/>
  <c r="C437" i="17"/>
  <c r="C47" i="17"/>
  <c r="F452" i="14"/>
  <c r="E452" i="14" s="1"/>
  <c r="F101" i="14"/>
  <c r="E101" i="14" s="1"/>
  <c r="C298" i="13"/>
  <c r="C181" i="13"/>
  <c r="C357" i="17"/>
  <c r="C201" i="17"/>
  <c r="C111" i="15"/>
  <c r="C34" i="15"/>
  <c r="C326" i="13"/>
  <c r="C521" i="13"/>
  <c r="C329" i="13"/>
  <c r="C407" i="13"/>
  <c r="D541" i="14"/>
  <c r="D190" i="14"/>
  <c r="F342" i="13"/>
  <c r="E342" i="13" s="1"/>
  <c r="F537" i="13"/>
  <c r="E537" i="13" s="1"/>
  <c r="F368" i="11"/>
  <c r="E368" i="11" s="1"/>
  <c r="F602" i="11"/>
  <c r="E602" i="11" s="1"/>
  <c r="C499" i="13"/>
  <c r="C343" i="13"/>
  <c r="C102" i="12"/>
  <c r="C414" i="12"/>
  <c r="F345" i="13"/>
  <c r="E345" i="13" s="1"/>
  <c r="F423" i="13"/>
  <c r="E423" i="13" s="1"/>
  <c r="D568" i="16"/>
  <c r="D607" i="16"/>
  <c r="C295" i="11"/>
  <c r="C607" i="11"/>
  <c r="F443" i="13"/>
  <c r="E443" i="13" s="1"/>
  <c r="F404" i="13"/>
  <c r="E404" i="13" s="1"/>
  <c r="D61" i="17"/>
  <c r="D529" i="17"/>
  <c r="F72" i="16"/>
  <c r="E72" i="16" s="1"/>
  <c r="G72" i="16" s="1"/>
  <c r="F618" i="17"/>
  <c r="E618" i="17" s="1"/>
  <c r="G618" i="17" s="1"/>
  <c r="F111" i="16"/>
  <c r="E111" i="16" s="1"/>
  <c r="G111" i="16" s="1"/>
  <c r="C106" i="15"/>
  <c r="C223" i="15"/>
  <c r="D537" i="14"/>
  <c r="D342" i="14"/>
  <c r="D362" i="14"/>
  <c r="D11" i="14"/>
  <c r="D376" i="12"/>
  <c r="D103" i="12"/>
  <c r="D70" i="17"/>
  <c r="D187" i="17"/>
  <c r="D135" i="17"/>
  <c r="D564" i="17"/>
  <c r="F377" i="12"/>
  <c r="E377" i="12" s="1"/>
  <c r="G377" i="12" s="1"/>
  <c r="F65" i="12"/>
  <c r="E65" i="12" s="1"/>
  <c r="C485" i="16"/>
  <c r="C251" i="16"/>
  <c r="D303" i="11"/>
  <c r="D576" i="11"/>
  <c r="F258" i="16"/>
  <c r="E258" i="16" s="1"/>
  <c r="F608" i="16"/>
  <c r="E608" i="16" s="1"/>
  <c r="F502" i="12"/>
  <c r="E502" i="12" s="1"/>
  <c r="F229" i="12"/>
  <c r="E229" i="12" s="1"/>
  <c r="F184" i="14"/>
  <c r="E184" i="14" s="1"/>
  <c r="F613" i="14"/>
  <c r="E613" i="14" s="1"/>
  <c r="D423" i="11"/>
  <c r="D345" i="11"/>
  <c r="D100" i="12"/>
  <c r="D490" i="12"/>
  <c r="C216" i="14"/>
  <c r="C411" i="14"/>
  <c r="F455" i="14"/>
  <c r="E455" i="14" s="1"/>
  <c r="F572" i="14"/>
  <c r="E572" i="14" s="1"/>
  <c r="C301" i="14"/>
  <c r="C67" i="14"/>
  <c r="C184" i="16"/>
  <c r="C612" i="16"/>
  <c r="C386" i="16"/>
  <c r="C308" i="16"/>
  <c r="D318" i="16"/>
  <c r="D240" i="16"/>
  <c r="C9" i="13"/>
  <c r="C438" i="13"/>
  <c r="D292" i="14"/>
  <c r="D370" i="14"/>
  <c r="C324" i="15"/>
  <c r="C558" i="15"/>
  <c r="D286" i="17"/>
  <c r="G286" i="17" s="1"/>
  <c r="D13" i="17"/>
  <c r="D143" i="15"/>
  <c r="G143" i="15" s="1"/>
  <c r="D260" i="15"/>
  <c r="F139" i="11"/>
  <c r="E139" i="11" s="1"/>
  <c r="F451" i="11"/>
  <c r="E451" i="11" s="1"/>
  <c r="D214" i="14"/>
  <c r="D448" i="14"/>
  <c r="F595" i="17"/>
  <c r="E595" i="17" s="1"/>
  <c r="G595" i="17" s="1"/>
  <c r="F49" i="16"/>
  <c r="E49" i="16" s="1"/>
  <c r="G49" i="16" s="1"/>
  <c r="F361" i="16"/>
  <c r="E361" i="16" s="1"/>
  <c r="G361" i="16" s="1"/>
  <c r="F446" i="15"/>
  <c r="E446" i="15" s="1"/>
  <c r="F251" i="15"/>
  <c r="E251" i="15" s="1"/>
  <c r="C565" i="17"/>
  <c r="C97" i="17"/>
  <c r="D540" i="13"/>
  <c r="D228" i="13"/>
  <c r="D608" i="15"/>
  <c r="D257" i="15"/>
  <c r="C591" i="13"/>
  <c r="C279" i="13"/>
  <c r="D106" i="17"/>
  <c r="D262" i="17"/>
  <c r="C148" i="12"/>
  <c r="C109" i="12"/>
  <c r="D603" i="12"/>
  <c r="G603" i="12" s="1"/>
  <c r="D57" i="12"/>
  <c r="C347" i="13"/>
  <c r="C620" i="13"/>
  <c r="F317" i="13"/>
  <c r="E317" i="13" s="1"/>
  <c r="F278" i="13"/>
  <c r="E278" i="13" s="1"/>
  <c r="D152" i="11"/>
  <c r="D542" i="11"/>
  <c r="C202" i="17"/>
  <c r="C319" i="17"/>
  <c r="F502" i="17"/>
  <c r="E502" i="17" s="1"/>
  <c r="F229" i="17"/>
  <c r="E229" i="17" s="1"/>
  <c r="C73" i="16"/>
  <c r="C619" i="17"/>
  <c r="C73" i="17"/>
  <c r="D556" i="16"/>
  <c r="D401" i="16"/>
  <c r="D263" i="15"/>
  <c r="D30" i="15"/>
  <c r="C339" i="14"/>
  <c r="C66" i="14"/>
  <c r="C450" i="12"/>
  <c r="C177" i="12"/>
  <c r="F182" i="15"/>
  <c r="E182" i="15" s="1"/>
  <c r="F221" i="15"/>
  <c r="E221" i="15" s="1"/>
  <c r="D395" i="15"/>
  <c r="D161" i="15"/>
  <c r="F300" i="11"/>
  <c r="E300" i="11" s="1"/>
  <c r="F105" i="11"/>
  <c r="E105" i="11" s="1"/>
  <c r="F593" i="15"/>
  <c r="E593" i="15" s="1"/>
  <c r="F515" i="15"/>
  <c r="E515" i="15" s="1"/>
  <c r="C169" i="15"/>
  <c r="C91" i="15"/>
  <c r="D558" i="14"/>
  <c r="D363" i="14"/>
  <c r="F304" i="13"/>
  <c r="E304" i="13" s="1"/>
  <c r="F538" i="13"/>
  <c r="E538" i="13" s="1"/>
  <c r="F405" i="11"/>
  <c r="E405" i="11" s="1"/>
  <c r="F600" i="11"/>
  <c r="E600" i="11" s="1"/>
  <c r="C341" i="12"/>
  <c r="C575" i="12"/>
  <c r="F178" i="14"/>
  <c r="E178" i="14" s="1"/>
  <c r="F412" i="14"/>
  <c r="E412" i="14" s="1"/>
  <c r="D484" i="11"/>
  <c r="D289" i="11"/>
  <c r="C241" i="16"/>
  <c r="C280" i="16"/>
  <c r="D366" i="12"/>
  <c r="D444" i="12"/>
  <c r="C206" i="12"/>
  <c r="C167" i="12"/>
  <c r="F54" i="13"/>
  <c r="E54" i="13" s="1"/>
  <c r="F171" i="13"/>
  <c r="E171" i="13" s="1"/>
  <c r="D83" i="17"/>
  <c r="G83" i="17" s="1"/>
  <c r="D512" i="17"/>
  <c r="F604" i="17"/>
  <c r="E604" i="17" s="1"/>
  <c r="G604" i="17" s="1"/>
  <c r="F58" i="16"/>
  <c r="E58" i="16" s="1"/>
  <c r="G58" i="16" s="1"/>
  <c r="F19" i="16"/>
  <c r="E19" i="16" s="1"/>
  <c r="G19" i="16" s="1"/>
  <c r="D482" i="16"/>
  <c r="G482" i="16" s="1"/>
  <c r="D365" i="16"/>
  <c r="F601" i="15"/>
  <c r="E601" i="15" s="1"/>
  <c r="F367" i="15"/>
  <c r="E367" i="15" s="1"/>
  <c r="D378" i="17"/>
  <c r="D27" i="17"/>
  <c r="F130" i="13"/>
  <c r="E130" i="13" s="1"/>
  <c r="F169" i="13"/>
  <c r="E169" i="13" s="1"/>
  <c r="D573" i="12"/>
  <c r="D417" i="12"/>
  <c r="D263" i="17"/>
  <c r="D68" i="17"/>
  <c r="G68" i="17" s="1"/>
  <c r="F492" i="17"/>
  <c r="E492" i="17" s="1"/>
  <c r="F24" i="17"/>
  <c r="E24" i="17" s="1"/>
  <c r="F261" i="14"/>
  <c r="E261" i="14" s="1"/>
  <c r="F144" i="14"/>
  <c r="E144" i="14" s="1"/>
  <c r="D437" i="17"/>
  <c r="D47" i="17"/>
  <c r="F535" i="16"/>
  <c r="E535" i="16" s="1"/>
  <c r="F380" i="16"/>
  <c r="E380" i="16" s="1"/>
  <c r="D111" i="15"/>
  <c r="D34" i="15"/>
  <c r="F321" i="16"/>
  <c r="E321" i="16" s="1"/>
  <c r="F126" i="16"/>
  <c r="E126" i="16" s="1"/>
  <c r="C103" i="13"/>
  <c r="C376" i="13"/>
  <c r="D329" i="13"/>
  <c r="D407" i="13"/>
  <c r="D368" i="11"/>
  <c r="D602" i="11"/>
  <c r="D499" i="13"/>
  <c r="D343" i="13"/>
  <c r="D102" i="12"/>
  <c r="D414" i="12"/>
  <c r="D345" i="13"/>
  <c r="D423" i="13"/>
  <c r="D96" i="16"/>
  <c r="D18" i="16"/>
  <c r="C287" i="14"/>
  <c r="C560" i="14"/>
  <c r="D415" i="17"/>
  <c r="D64" i="17"/>
  <c r="D60" i="13"/>
  <c r="D567" i="13"/>
  <c r="D49" i="13"/>
  <c r="D361" i="13"/>
  <c r="D292" i="12"/>
  <c r="D370" i="12"/>
  <c r="D66" i="17"/>
  <c r="D339" i="17"/>
  <c r="D358" i="14"/>
  <c r="D163" i="14"/>
  <c r="F519" i="12"/>
  <c r="E519" i="12" s="1"/>
  <c r="F402" i="12"/>
  <c r="E402" i="12" s="1"/>
  <c r="C555" i="16"/>
  <c r="C439" i="16"/>
  <c r="D307" i="11"/>
  <c r="D424" i="11"/>
  <c r="C334" i="17"/>
  <c r="C256" i="17"/>
  <c r="F443" i="16"/>
  <c r="E443" i="16" s="1"/>
  <c r="G443" i="16" s="1"/>
  <c r="F404" i="16"/>
  <c r="E404" i="16" s="1"/>
  <c r="F73" i="12"/>
  <c r="E73" i="12" s="1"/>
  <c r="F619" i="12"/>
  <c r="E619" i="12" s="1"/>
  <c r="C438" i="15"/>
  <c r="C555" i="15"/>
  <c r="D292" i="16"/>
  <c r="G292" i="16" s="1"/>
  <c r="D370" i="16"/>
  <c r="C531" i="12"/>
  <c r="C570" i="12"/>
  <c r="F500" i="11"/>
  <c r="E500" i="11" s="1"/>
  <c r="F305" i="11"/>
  <c r="E305" i="11" s="1"/>
  <c r="D452" i="17"/>
  <c r="D101" i="17"/>
  <c r="F214" i="17"/>
  <c r="E214" i="17" s="1"/>
  <c r="F448" i="17"/>
  <c r="E448" i="17" s="1"/>
  <c r="F323" i="17"/>
  <c r="E323" i="17" s="1"/>
  <c r="F50" i="17"/>
  <c r="E50" i="17" s="1"/>
  <c r="C489" i="13"/>
  <c r="C138" i="13"/>
  <c r="C484" i="13"/>
  <c r="C289" i="13"/>
  <c r="D480" i="14"/>
  <c r="G480" i="14" s="1"/>
  <c r="D441" i="14"/>
  <c r="F279" i="11"/>
  <c r="E279" i="11" s="1"/>
  <c r="G279" i="11" s="1"/>
  <c r="F591" i="11"/>
  <c r="E591" i="11" s="1"/>
  <c r="F26" i="13"/>
  <c r="E26" i="13" s="1"/>
  <c r="F416" i="13"/>
  <c r="E416" i="13" s="1"/>
  <c r="F297" i="16"/>
  <c r="E297" i="16" s="1"/>
  <c r="F219" i="16"/>
  <c r="E219" i="16" s="1"/>
  <c r="F601" i="16"/>
  <c r="E601" i="16" s="1"/>
  <c r="F368" i="16"/>
  <c r="E368" i="16" s="1"/>
  <c r="D56" i="17"/>
  <c r="D95" i="17"/>
  <c r="D462" i="11"/>
  <c r="D306" i="11"/>
  <c r="F187" i="11"/>
  <c r="E187" i="11" s="1"/>
  <c r="F70" i="11"/>
  <c r="E70" i="11" s="1"/>
  <c r="C331" i="13"/>
  <c r="C604" i="13"/>
  <c r="F322" i="13"/>
  <c r="E322" i="13" s="1"/>
  <c r="F88" i="13"/>
  <c r="E88" i="13" s="1"/>
  <c r="D93" i="17"/>
  <c r="D132" i="17"/>
  <c r="C437" i="12"/>
  <c r="C47" i="12"/>
  <c r="C474" i="14"/>
  <c r="C84" i="14"/>
  <c r="F144" i="15"/>
  <c r="E144" i="15" s="1"/>
  <c r="F222" i="15"/>
  <c r="E222" i="15" s="1"/>
  <c r="D485" i="15"/>
  <c r="G485" i="15" s="1"/>
  <c r="D212" i="15"/>
  <c r="C404" i="13"/>
  <c r="C443" i="13"/>
  <c r="F61" i="17"/>
  <c r="E61" i="17" s="1"/>
  <c r="F529" i="17"/>
  <c r="E529" i="17" s="1"/>
  <c r="F321" i="14"/>
  <c r="E321" i="14" s="1"/>
  <c r="F126" i="14"/>
  <c r="E126" i="14" s="1"/>
  <c r="C122" i="12"/>
  <c r="C473" i="12"/>
  <c r="D63" i="11"/>
  <c r="D453" i="11"/>
  <c r="C321" i="17"/>
  <c r="C126" i="17"/>
  <c r="F537" i="14"/>
  <c r="E537" i="14" s="1"/>
  <c r="F342" i="14"/>
  <c r="E342" i="14" s="1"/>
  <c r="F11" i="14"/>
  <c r="E11" i="14" s="1"/>
  <c r="F362" i="14"/>
  <c r="E362" i="14" s="1"/>
  <c r="F376" i="12"/>
  <c r="E376" i="12" s="1"/>
  <c r="F103" i="12"/>
  <c r="E103" i="12" s="1"/>
  <c r="D497" i="17"/>
  <c r="D419" i="17"/>
  <c r="D485" i="16"/>
  <c r="D251" i="16"/>
  <c r="C303" i="11"/>
  <c r="C576" i="11"/>
  <c r="D613" i="14"/>
  <c r="D184" i="14"/>
  <c r="F105" i="12"/>
  <c r="E105" i="12" s="1"/>
  <c r="F300" i="12"/>
  <c r="E300" i="12" s="1"/>
  <c r="C338" i="16"/>
  <c r="C104" i="16"/>
  <c r="D361" i="17"/>
  <c r="D49" i="17"/>
  <c r="D570" i="17"/>
  <c r="G570" i="17" s="1"/>
  <c r="D531" i="17"/>
  <c r="D184" i="16"/>
  <c r="D612" i="16"/>
  <c r="D464" i="12"/>
  <c r="D230" i="12"/>
  <c r="D253" i="12"/>
  <c r="D409" i="12"/>
  <c r="C217" i="11"/>
  <c r="C373" i="11"/>
  <c r="D473" i="14"/>
  <c r="D122" i="14"/>
  <c r="F536" i="14"/>
  <c r="E536" i="14" s="1"/>
  <c r="F380" i="14"/>
  <c r="E380" i="14" s="1"/>
  <c r="F334" i="16"/>
  <c r="E334" i="16" s="1"/>
  <c r="F256" i="16"/>
  <c r="E256" i="16" s="1"/>
  <c r="D83" i="12"/>
  <c r="D512" i="12"/>
  <c r="F382" i="11"/>
  <c r="E382" i="11" s="1"/>
  <c r="F460" i="11"/>
  <c r="E460" i="11" s="1"/>
  <c r="F50" i="11"/>
  <c r="E50" i="11" s="1"/>
  <c r="F323" i="11"/>
  <c r="E323" i="11" s="1"/>
  <c r="D373" i="17"/>
  <c r="D217" i="17"/>
  <c r="C535" i="14"/>
  <c r="C418" i="14"/>
  <c r="C519" i="11"/>
  <c r="C402" i="11"/>
  <c r="C335" i="16"/>
  <c r="C218" i="16"/>
  <c r="D126" i="15"/>
  <c r="D282" i="15"/>
  <c r="C528" i="11"/>
  <c r="C99" i="11"/>
  <c r="F382" i="17"/>
  <c r="E382" i="17" s="1"/>
  <c r="F460" i="17"/>
  <c r="E460" i="17" s="1"/>
  <c r="F53" i="12"/>
  <c r="E53" i="12" s="1"/>
  <c r="F209" i="12"/>
  <c r="E209" i="12" s="1"/>
  <c r="G209" i="12" s="1"/>
  <c r="F347" i="16"/>
  <c r="E347" i="16" s="1"/>
  <c r="F619" i="16"/>
  <c r="E619" i="16" s="1"/>
  <c r="F373" i="12"/>
  <c r="E373" i="12" s="1"/>
  <c r="F217" i="12"/>
  <c r="E217" i="12" s="1"/>
  <c r="C445" i="17"/>
  <c r="C328" i="17"/>
  <c r="F265" i="12"/>
  <c r="E265" i="12" s="1"/>
  <c r="F577" i="12"/>
  <c r="E577" i="12" s="1"/>
  <c r="F333" i="13"/>
  <c r="E333" i="13" s="1"/>
  <c r="F294" i="13"/>
  <c r="E294" i="13" s="1"/>
  <c r="C563" i="13"/>
  <c r="C173" i="13"/>
  <c r="D228" i="16"/>
  <c r="D539" i="16"/>
  <c r="F86" i="12"/>
  <c r="E86" i="12" s="1"/>
  <c r="F398" i="12"/>
  <c r="E398" i="12" s="1"/>
  <c r="F18" i="12"/>
  <c r="E18" i="12" s="1"/>
  <c r="F96" i="12"/>
  <c r="E96" i="12" s="1"/>
  <c r="D492" i="14"/>
  <c r="D24" i="14"/>
  <c r="D104" i="12"/>
  <c r="D338" i="12"/>
  <c r="F30" i="13"/>
  <c r="E30" i="13" s="1"/>
  <c r="F264" i="13"/>
  <c r="E264" i="13" s="1"/>
  <c r="F295" i="16"/>
  <c r="E295" i="16" s="1"/>
  <c r="F606" i="16"/>
  <c r="E606" i="16" s="1"/>
  <c r="F174" i="16"/>
  <c r="E174" i="16" s="1"/>
  <c r="F524" i="16"/>
  <c r="E524" i="16" s="1"/>
  <c r="F618" i="11"/>
  <c r="E618" i="11" s="1"/>
  <c r="F384" i="11"/>
  <c r="E384" i="11" s="1"/>
  <c r="G384" i="11" s="1"/>
  <c r="D130" i="12"/>
  <c r="D169" i="12"/>
  <c r="D581" i="17"/>
  <c r="D113" i="17"/>
  <c r="F460" i="15"/>
  <c r="E460" i="15" s="1"/>
  <c r="F343" i="15"/>
  <c r="E343" i="15" s="1"/>
  <c r="D476" i="14"/>
  <c r="D8" i="14"/>
  <c r="D609" i="12"/>
  <c r="D258" i="12"/>
  <c r="F85" i="12"/>
  <c r="E85" i="12" s="1"/>
  <c r="F436" i="12"/>
  <c r="E436" i="12" s="1"/>
  <c r="F186" i="11"/>
  <c r="E186" i="11" s="1"/>
  <c r="F108" i="11"/>
  <c r="E108" i="11" s="1"/>
  <c r="C493" i="13"/>
  <c r="C571" i="13"/>
  <c r="D385" i="11"/>
  <c r="D346" i="11"/>
  <c r="F16" i="13"/>
  <c r="E16" i="13" s="1"/>
  <c r="F172" i="13"/>
  <c r="E172" i="13" s="1"/>
  <c r="D200" i="17"/>
  <c r="D395" i="17"/>
  <c r="C68" i="13"/>
  <c r="C263" i="13"/>
  <c r="F186" i="17"/>
  <c r="E186" i="17" s="1"/>
  <c r="F108" i="17"/>
  <c r="E108" i="17" s="1"/>
  <c r="D383" i="12"/>
  <c r="D422" i="12"/>
  <c r="D336" i="15"/>
  <c r="D141" i="15"/>
  <c r="D104" i="17"/>
  <c r="D338" i="17"/>
  <c r="C417" i="11"/>
  <c r="C573" i="11"/>
  <c r="C462" i="12"/>
  <c r="C306" i="12"/>
  <c r="D615" i="14"/>
  <c r="D147" i="14"/>
  <c r="F294" i="12"/>
  <c r="E294" i="12" s="1"/>
  <c r="F333" i="12"/>
  <c r="E333" i="12" s="1"/>
  <c r="C443" i="12"/>
  <c r="C404" i="12"/>
  <c r="D227" i="13"/>
  <c r="D578" i="13"/>
  <c r="D226" i="14"/>
  <c r="D31" i="14"/>
  <c r="F514" i="14"/>
  <c r="E514" i="14" s="1"/>
  <c r="F7" i="14"/>
  <c r="E7" i="14" s="1"/>
  <c r="F374" i="13"/>
  <c r="E374" i="13" s="1"/>
  <c r="F179" i="13"/>
  <c r="E179" i="13" s="1"/>
  <c r="D537" i="12"/>
  <c r="D342" i="12"/>
  <c r="D190" i="15"/>
  <c r="D502" i="15"/>
  <c r="F595" i="12"/>
  <c r="E595" i="12" s="1"/>
  <c r="F205" i="12"/>
  <c r="E205" i="12" s="1"/>
  <c r="F603" i="11"/>
  <c r="E603" i="11" s="1"/>
  <c r="F57" i="11"/>
  <c r="E57" i="11" s="1"/>
  <c r="G57" i="11" s="1"/>
  <c r="F479" i="16"/>
  <c r="E479" i="16" s="1"/>
  <c r="F595" i="16"/>
  <c r="E595" i="16" s="1"/>
  <c r="C67" i="11"/>
  <c r="C301" i="11"/>
  <c r="D483" i="13"/>
  <c r="D327" i="13"/>
  <c r="F518" i="11"/>
  <c r="E518" i="11" s="1"/>
  <c r="F440" i="11"/>
  <c r="E440" i="11" s="1"/>
  <c r="C396" i="17"/>
  <c r="C162" i="17"/>
  <c r="C306" i="17"/>
  <c r="C462" i="17"/>
  <c r="D337" i="13"/>
  <c r="D142" i="13"/>
  <c r="F491" i="16"/>
  <c r="E491" i="16" s="1"/>
  <c r="G491" i="16" s="1"/>
  <c r="F62" i="16"/>
  <c r="E62" i="16" s="1"/>
  <c r="G62" i="16" s="1"/>
  <c r="F608" i="17"/>
  <c r="E608" i="17" s="1"/>
  <c r="G608" i="17" s="1"/>
  <c r="C301" i="16"/>
  <c r="C613" i="17"/>
  <c r="C67" i="16"/>
  <c r="D610" i="13"/>
  <c r="D532" i="13"/>
  <c r="F438" i="11"/>
  <c r="E438" i="11" s="1"/>
  <c r="F9" i="11"/>
  <c r="E9" i="11" s="1"/>
  <c r="C246" i="17"/>
  <c r="C90" i="17"/>
  <c r="D575" i="17"/>
  <c r="D341" i="17"/>
  <c r="C279" i="17"/>
  <c r="C45" i="16"/>
  <c r="C591" i="17"/>
  <c r="F97" i="12"/>
  <c r="E97" i="12" s="1"/>
  <c r="F565" i="12"/>
  <c r="E565" i="12" s="1"/>
  <c r="D447" i="11"/>
  <c r="D252" i="11"/>
  <c r="C477" i="14"/>
  <c r="C555" i="14"/>
  <c r="D307" i="13"/>
  <c r="D424" i="13"/>
  <c r="D441" i="12"/>
  <c r="D480" i="12"/>
  <c r="D212" i="12"/>
  <c r="D524" i="12"/>
  <c r="D162" i="15"/>
  <c r="D357" i="15"/>
  <c r="C535" i="15"/>
  <c r="C379" i="15"/>
  <c r="D580" i="16"/>
  <c r="D113" i="16"/>
  <c r="C567" i="17"/>
  <c r="C60" i="17"/>
  <c r="F307" i="14"/>
  <c r="E307" i="14" s="1"/>
  <c r="F424" i="14"/>
  <c r="E424" i="14" s="1"/>
  <c r="C180" i="11"/>
  <c r="C336" i="11"/>
  <c r="D122" i="12"/>
  <c r="D473" i="12"/>
  <c r="C189" i="16"/>
  <c r="C578" i="16"/>
  <c r="F478" i="13"/>
  <c r="E478" i="13" s="1"/>
  <c r="F517" i="13"/>
  <c r="E517" i="13" s="1"/>
  <c r="D292" i="13"/>
  <c r="D370" i="13"/>
  <c r="D182" i="11"/>
  <c r="D260" i="11"/>
  <c r="C477" i="17"/>
  <c r="C555" i="17"/>
  <c r="F539" i="12"/>
  <c r="E539" i="12" s="1"/>
  <c r="F266" i="12"/>
  <c r="E266" i="12" s="1"/>
  <c r="F386" i="12"/>
  <c r="E386" i="12" s="1"/>
  <c r="F308" i="12"/>
  <c r="E308" i="12" s="1"/>
  <c r="F594" i="12"/>
  <c r="E594" i="12" s="1"/>
  <c r="F516" i="12"/>
  <c r="E516" i="12" s="1"/>
  <c r="F417" i="13"/>
  <c r="E417" i="13" s="1"/>
  <c r="F573" i="13"/>
  <c r="E573" i="13" s="1"/>
  <c r="F450" i="16"/>
  <c r="E450" i="16" s="1"/>
  <c r="F550" i="15"/>
  <c r="E550" i="15" s="1"/>
  <c r="G550" i="15" s="1"/>
  <c r="F152" i="16"/>
  <c r="E152" i="16" s="1"/>
  <c r="F17" i="17"/>
  <c r="E17" i="17" s="1"/>
  <c r="G17" i="17" s="1"/>
  <c r="F570" i="15"/>
  <c r="E570" i="15" s="1"/>
  <c r="F247" i="15"/>
  <c r="E247" i="15" s="1"/>
  <c r="F129" i="17"/>
  <c r="E129" i="17" s="1"/>
  <c r="F512" i="17"/>
  <c r="E512" i="17" s="1"/>
  <c r="F89" i="14"/>
  <c r="E89" i="14" s="1"/>
  <c r="F356" i="16"/>
  <c r="E356" i="16" s="1"/>
  <c r="F152" i="17"/>
  <c r="E152" i="17" s="1"/>
  <c r="C282" i="13"/>
  <c r="C165" i="13"/>
  <c r="F298" i="12"/>
  <c r="E298" i="12" s="1"/>
  <c r="F181" i="12"/>
  <c r="E181" i="12" s="1"/>
  <c r="D461" i="11"/>
  <c r="D344" i="11"/>
  <c r="F568" i="15"/>
  <c r="E568" i="15" s="1"/>
  <c r="F337" i="14"/>
  <c r="E337" i="14" s="1"/>
  <c r="F142" i="14"/>
  <c r="E142" i="14" s="1"/>
  <c r="C541" i="13"/>
  <c r="C190" i="13"/>
  <c r="D91" i="12"/>
  <c r="D208" i="12"/>
  <c r="D173" i="15"/>
  <c r="D524" i="15"/>
  <c r="D384" i="12"/>
  <c r="D618" i="12"/>
  <c r="D7" i="13"/>
  <c r="D514" i="13"/>
  <c r="D419" i="16"/>
  <c r="C441" i="15"/>
  <c r="C597" i="15"/>
  <c r="F606" i="15"/>
  <c r="E606" i="15" s="1"/>
  <c r="F294" i="15"/>
  <c r="E294" i="15" s="1"/>
  <c r="C108" i="15"/>
  <c r="C46" i="15"/>
  <c r="D534" i="17"/>
  <c r="C106" i="14"/>
  <c r="D31" i="15"/>
  <c r="G31" i="15" s="1"/>
  <c r="D88" i="14"/>
  <c r="C512" i="17"/>
  <c r="D94" i="15"/>
  <c r="G94" i="15" s="1"/>
  <c r="D452" i="16"/>
  <c r="D438" i="16"/>
  <c r="D22" i="15"/>
  <c r="D396" i="16"/>
  <c r="C441" i="14"/>
  <c r="C226" i="15"/>
  <c r="D604" i="11"/>
  <c r="D10" i="16"/>
  <c r="G10" i="16" s="1"/>
  <c r="D360" i="16"/>
  <c r="D44" i="15"/>
  <c r="D580" i="15"/>
  <c r="G580" i="15" s="1"/>
  <c r="C97" i="14"/>
  <c r="C420" i="16"/>
  <c r="C566" i="15"/>
  <c r="C266" i="17"/>
  <c r="D171" i="14"/>
  <c r="D206" i="15"/>
  <c r="C23" i="17"/>
  <c r="C247" i="14"/>
  <c r="D122" i="16"/>
  <c r="D616" i="11"/>
  <c r="C603" i="14"/>
  <c r="D70" i="14"/>
  <c r="D150" i="16"/>
  <c r="D453" i="14"/>
  <c r="C522" i="17"/>
  <c r="D9" i="15"/>
  <c r="D591" i="11"/>
  <c r="C71" i="12"/>
  <c r="D52" i="12"/>
  <c r="C51" i="12"/>
  <c r="F408" i="16"/>
  <c r="E408" i="16" s="1"/>
  <c r="G408" i="16" s="1"/>
  <c r="F291" i="16"/>
  <c r="E291" i="16" s="1"/>
  <c r="G291" i="16" s="1"/>
  <c r="F11" i="17"/>
  <c r="E11" i="17" s="1"/>
  <c r="F141" i="16"/>
  <c r="E141" i="16" s="1"/>
  <c r="D385" i="12"/>
  <c r="D346" i="12"/>
  <c r="F144" i="12"/>
  <c r="E144" i="12" s="1"/>
  <c r="F261" i="12"/>
  <c r="E261" i="12" s="1"/>
  <c r="F412" i="17"/>
  <c r="E412" i="17" s="1"/>
  <c r="F178" i="17"/>
  <c r="E178" i="17" s="1"/>
  <c r="D100" i="15"/>
  <c r="F406" i="14"/>
  <c r="E406" i="14" s="1"/>
  <c r="F367" i="14"/>
  <c r="E367" i="14" s="1"/>
  <c r="F536" i="13"/>
  <c r="E536" i="13" s="1"/>
  <c r="F380" i="13"/>
  <c r="E380" i="13" s="1"/>
  <c r="D513" i="11"/>
  <c r="D45" i="11"/>
  <c r="D497" i="13"/>
  <c r="D419" i="13"/>
  <c r="C133" i="17"/>
  <c r="C487" i="13"/>
  <c r="C175" i="13"/>
  <c r="D163" i="11"/>
  <c r="D358" i="11"/>
  <c r="C439" i="12"/>
  <c r="C556" i="12"/>
  <c r="D502" i="13"/>
  <c r="D229" i="13"/>
  <c r="F225" i="15"/>
  <c r="E225" i="15" s="1"/>
  <c r="G225" i="15" s="1"/>
  <c r="F28" i="12"/>
  <c r="E28" i="12" s="1"/>
  <c r="F340" i="12"/>
  <c r="E340" i="12" s="1"/>
  <c r="F515" i="14"/>
  <c r="E515" i="14" s="1"/>
  <c r="F554" i="14"/>
  <c r="E554" i="14" s="1"/>
  <c r="C513" i="11"/>
  <c r="C45" i="11"/>
  <c r="C553" i="15"/>
  <c r="C408" i="16"/>
  <c r="C419" i="16"/>
  <c r="D267" i="14"/>
  <c r="D501" i="14"/>
  <c r="G501" i="14" s="1"/>
  <c r="F411" i="16"/>
  <c r="E411" i="16" s="1"/>
  <c r="D485" i="12"/>
  <c r="D251" i="12"/>
  <c r="F455" i="12"/>
  <c r="E455" i="12" s="1"/>
  <c r="F572" i="12"/>
  <c r="E572" i="12" s="1"/>
  <c r="F92" i="12"/>
  <c r="E92" i="12" s="1"/>
  <c r="F170" i="12"/>
  <c r="E170" i="12" s="1"/>
  <c r="C423" i="16"/>
  <c r="F303" i="16"/>
  <c r="E303" i="16" s="1"/>
  <c r="F575" i="16"/>
  <c r="E575" i="16" s="1"/>
  <c r="D515" i="11"/>
  <c r="D554" i="11"/>
  <c r="D259" i="15"/>
  <c r="F148" i="17"/>
  <c r="E148" i="17" s="1"/>
  <c r="D590" i="11"/>
  <c r="F450" i="14"/>
  <c r="E450" i="14" s="1"/>
  <c r="G450" i="14" s="1"/>
  <c r="F572" i="15"/>
  <c r="E572" i="15" s="1"/>
  <c r="F416" i="15"/>
  <c r="E416" i="15" s="1"/>
  <c r="G416" i="15" s="1"/>
  <c r="C486" i="11"/>
  <c r="C213" i="11"/>
  <c r="D525" i="15"/>
  <c r="D135" i="15"/>
  <c r="D422" i="16"/>
  <c r="C359" i="16"/>
  <c r="D139" i="16"/>
  <c r="F590" i="17"/>
  <c r="E590" i="17" s="1"/>
  <c r="G590" i="17" s="1"/>
  <c r="F44" i="16"/>
  <c r="E44" i="16" s="1"/>
  <c r="G44" i="16" s="1"/>
  <c r="F343" i="16"/>
  <c r="E343" i="16" s="1"/>
  <c r="F499" i="16"/>
  <c r="E499" i="16" s="1"/>
  <c r="F18" i="16"/>
  <c r="E18" i="16" s="1"/>
  <c r="F96" i="16"/>
  <c r="E96" i="16" s="1"/>
  <c r="F534" i="13"/>
  <c r="E534" i="13" s="1"/>
  <c r="F456" i="13"/>
  <c r="E456" i="13" s="1"/>
  <c r="F49" i="13"/>
  <c r="E49" i="13" s="1"/>
  <c r="F361" i="13"/>
  <c r="E361" i="13" s="1"/>
  <c r="F369" i="17"/>
  <c r="E369" i="17" s="1"/>
  <c r="F330" i="17"/>
  <c r="E330" i="17" s="1"/>
  <c r="F173" i="16"/>
  <c r="E173" i="16" s="1"/>
  <c r="F562" i="16"/>
  <c r="E562" i="16" s="1"/>
  <c r="F416" i="14"/>
  <c r="E416" i="14" s="1"/>
  <c r="F26" i="14"/>
  <c r="E26" i="14" s="1"/>
  <c r="F94" i="16"/>
  <c r="E94" i="16" s="1"/>
  <c r="F600" i="16"/>
  <c r="E600" i="16" s="1"/>
  <c r="D296" i="11"/>
  <c r="D257" i="11"/>
  <c r="D143" i="12"/>
  <c r="D299" i="12"/>
  <c r="F416" i="11"/>
  <c r="E416" i="11" s="1"/>
  <c r="F26" i="11"/>
  <c r="E26" i="11" s="1"/>
  <c r="F288" i="16"/>
  <c r="E288" i="16" s="1"/>
  <c r="F521" i="16"/>
  <c r="E521" i="16" s="1"/>
  <c r="D614" i="13"/>
  <c r="D458" i="13"/>
  <c r="C307" i="11"/>
  <c r="C424" i="11"/>
  <c r="F187" i="16"/>
  <c r="E187" i="16" s="1"/>
  <c r="G187" i="16" s="1"/>
  <c r="F616" i="17"/>
  <c r="E616" i="17" s="1"/>
  <c r="G616" i="17" s="1"/>
  <c r="F70" i="16"/>
  <c r="E70" i="16" s="1"/>
  <c r="G70" i="16" s="1"/>
  <c r="C151" i="12"/>
  <c r="C580" i="12"/>
  <c r="F615" i="13"/>
  <c r="E615" i="13" s="1"/>
  <c r="F147" i="13"/>
  <c r="E147" i="13" s="1"/>
  <c r="D531" i="12"/>
  <c r="D570" i="12"/>
  <c r="D500" i="11"/>
  <c r="D305" i="11"/>
  <c r="C523" i="11"/>
  <c r="C250" i="11"/>
  <c r="D265" i="13"/>
  <c r="D577" i="13"/>
  <c r="F267" i="17"/>
  <c r="E267" i="17" s="1"/>
  <c r="F501" i="17"/>
  <c r="E501" i="17" s="1"/>
  <c r="G501" i="17" s="1"/>
  <c r="C462" i="11"/>
  <c r="C306" i="11"/>
  <c r="D187" i="11"/>
  <c r="D70" i="11"/>
  <c r="F190" i="16"/>
  <c r="E190" i="16" s="1"/>
  <c r="F540" i="16"/>
  <c r="E540" i="16" s="1"/>
  <c r="G228" i="17"/>
  <c r="C253" i="12"/>
  <c r="C409" i="12"/>
  <c r="F83" i="12"/>
  <c r="E83" i="12" s="1"/>
  <c r="F512" i="12"/>
  <c r="E512" i="12" s="1"/>
  <c r="C130" i="11"/>
  <c r="C169" i="11"/>
  <c r="F25" i="13"/>
  <c r="E25" i="13" s="1"/>
  <c r="F454" i="13"/>
  <c r="E454" i="13" s="1"/>
  <c r="D517" i="14"/>
  <c r="D478" i="14"/>
  <c r="C375" i="14"/>
  <c r="C141" i="14"/>
  <c r="F136" i="12"/>
  <c r="E136" i="12" s="1"/>
  <c r="F526" i="12"/>
  <c r="E526" i="12" s="1"/>
  <c r="D148" i="11"/>
  <c r="D109" i="11"/>
  <c r="C162" i="12"/>
  <c r="C396" i="12"/>
  <c r="C337" i="13"/>
  <c r="C142" i="13"/>
  <c r="D182" i="16"/>
  <c r="D260" i="16"/>
  <c r="D535" i="14"/>
  <c r="D418" i="14"/>
  <c r="F189" i="15"/>
  <c r="E189" i="15" s="1"/>
  <c r="F540" i="15"/>
  <c r="E540" i="15" s="1"/>
  <c r="C418" i="15"/>
  <c r="C496" i="15"/>
  <c r="C90" i="13"/>
  <c r="C246" i="13"/>
  <c r="C83" i="13"/>
  <c r="C512" i="13"/>
  <c r="F598" i="12"/>
  <c r="E598" i="12" s="1"/>
  <c r="F442" i="12"/>
  <c r="E442" i="12" s="1"/>
  <c r="D382" i="17"/>
  <c r="D460" i="17"/>
  <c r="D6" i="13"/>
  <c r="D552" i="13"/>
  <c r="C212" i="16"/>
  <c r="C523" i="16"/>
  <c r="C14" i="12"/>
  <c r="C248" i="12"/>
  <c r="D476" i="13"/>
  <c r="D8" i="13"/>
  <c r="F13" i="13"/>
  <c r="E13" i="13" s="1"/>
  <c r="F286" i="13"/>
  <c r="E286" i="13" s="1"/>
  <c r="F62" i="12"/>
  <c r="E62" i="12" s="1"/>
  <c r="F491" i="12"/>
  <c r="E491" i="12" s="1"/>
  <c r="G491" i="12" s="1"/>
  <c r="F579" i="17"/>
  <c r="E579" i="17" s="1"/>
  <c r="F189" i="17"/>
  <c r="E189" i="17" s="1"/>
  <c r="G189" i="17" s="1"/>
  <c r="C86" i="12"/>
  <c r="C398" i="12"/>
  <c r="F492" i="14"/>
  <c r="E492" i="14" s="1"/>
  <c r="F24" i="14"/>
  <c r="E24" i="14" s="1"/>
  <c r="C420" i="13"/>
  <c r="C459" i="13"/>
  <c r="C501" i="13"/>
  <c r="C267" i="13"/>
  <c r="F104" i="12"/>
  <c r="E104" i="12" s="1"/>
  <c r="F338" i="12"/>
  <c r="E338" i="12" s="1"/>
  <c r="F173" i="12"/>
  <c r="E173" i="12" s="1"/>
  <c r="F563" i="12"/>
  <c r="E563" i="12" s="1"/>
  <c r="F581" i="17"/>
  <c r="E581" i="17" s="1"/>
  <c r="F113" i="17"/>
  <c r="E113" i="17" s="1"/>
  <c r="F446" i="12"/>
  <c r="E446" i="12" s="1"/>
  <c r="F290" i="12"/>
  <c r="E290" i="12" s="1"/>
  <c r="F609" i="12"/>
  <c r="E609" i="12" s="1"/>
  <c r="F258" i="12"/>
  <c r="E258" i="12" s="1"/>
  <c r="D85" i="12"/>
  <c r="D436" i="12"/>
  <c r="F525" i="17"/>
  <c r="E525" i="17" s="1"/>
  <c r="F174" i="17"/>
  <c r="E174" i="17" s="1"/>
  <c r="G174" i="17" s="1"/>
  <c r="D186" i="11"/>
  <c r="D108" i="11"/>
  <c r="C308" i="13"/>
  <c r="C386" i="13"/>
  <c r="F200" i="14"/>
  <c r="E200" i="14" s="1"/>
  <c r="F395" i="14"/>
  <c r="E395" i="14" s="1"/>
  <c r="C385" i="11"/>
  <c r="C346" i="11"/>
  <c r="F166" i="12"/>
  <c r="E166" i="12" s="1"/>
  <c r="F244" i="12"/>
  <c r="E244" i="12" s="1"/>
  <c r="F113" i="11"/>
  <c r="E113" i="11" s="1"/>
  <c r="F581" i="11"/>
  <c r="E581" i="11" s="1"/>
  <c r="D379" i="11"/>
  <c r="D574" i="11"/>
  <c r="F395" i="17"/>
  <c r="E395" i="17" s="1"/>
  <c r="F200" i="17"/>
  <c r="E200" i="17" s="1"/>
  <c r="C186" i="17"/>
  <c r="C108" i="17"/>
  <c r="F383" i="12"/>
  <c r="E383" i="12" s="1"/>
  <c r="F422" i="12"/>
  <c r="E422" i="12" s="1"/>
  <c r="F336" i="15"/>
  <c r="E336" i="15" s="1"/>
  <c r="F141" i="15"/>
  <c r="E141" i="15" s="1"/>
  <c r="D417" i="11"/>
  <c r="D573" i="11"/>
  <c r="F106" i="11"/>
  <c r="E106" i="11" s="1"/>
  <c r="F262" i="11"/>
  <c r="E262" i="11" s="1"/>
  <c r="F170" i="16"/>
  <c r="E170" i="16" s="1"/>
  <c r="F92" i="16"/>
  <c r="E92" i="16" s="1"/>
  <c r="D535" i="12"/>
  <c r="D418" i="12"/>
  <c r="F294" i="17"/>
  <c r="E294" i="17" s="1"/>
  <c r="F333" i="17"/>
  <c r="E333" i="17" s="1"/>
  <c r="D443" i="12"/>
  <c r="D404" i="12"/>
  <c r="F227" i="13"/>
  <c r="E227" i="13" s="1"/>
  <c r="F578" i="13"/>
  <c r="E578" i="13" s="1"/>
  <c r="D336" i="16"/>
  <c r="D180" i="16"/>
  <c r="C190" i="15"/>
  <c r="C502" i="15"/>
  <c r="D411" i="15"/>
  <c r="D177" i="15"/>
  <c r="C364" i="12"/>
  <c r="C520" i="12"/>
  <c r="D534" i="11"/>
  <c r="D456" i="11"/>
  <c r="D518" i="11"/>
  <c r="D440" i="11"/>
  <c r="D52" i="11"/>
  <c r="D247" i="11"/>
  <c r="D306" i="17"/>
  <c r="D462" i="17"/>
  <c r="D326" i="16"/>
  <c r="D520" i="16"/>
  <c r="C610" i="13"/>
  <c r="C532" i="13"/>
  <c r="D253" i="14"/>
  <c r="D409" i="14"/>
  <c r="G409" i="14" s="1"/>
  <c r="F247" i="17"/>
  <c r="E247" i="17" s="1"/>
  <c r="F52" i="17"/>
  <c r="E52" i="17" s="1"/>
  <c r="G52" i="17" s="1"/>
  <c r="D69" i="13"/>
  <c r="D225" i="13"/>
  <c r="C281" i="13"/>
  <c r="C203" i="13"/>
  <c r="C377" i="17"/>
  <c r="C65" i="17"/>
  <c r="F212" i="12"/>
  <c r="E212" i="12" s="1"/>
  <c r="F524" i="12"/>
  <c r="E524" i="12" s="1"/>
  <c r="F610" i="11"/>
  <c r="E610" i="11" s="1"/>
  <c r="F532" i="11"/>
  <c r="E532" i="11" s="1"/>
  <c r="G532" i="11" s="1"/>
  <c r="F535" i="15"/>
  <c r="E535" i="15" s="1"/>
  <c r="F379" i="15"/>
  <c r="E379" i="15" s="1"/>
  <c r="C207" i="14"/>
  <c r="C129" i="14"/>
  <c r="F372" i="12"/>
  <c r="E372" i="12" s="1"/>
  <c r="F255" i="12"/>
  <c r="E255" i="12" s="1"/>
  <c r="F122" i="12"/>
  <c r="E122" i="12" s="1"/>
  <c r="F473" i="12"/>
  <c r="E473" i="12" s="1"/>
  <c r="D189" i="16"/>
  <c r="D578" i="16"/>
  <c r="D490" i="13"/>
  <c r="D100" i="13"/>
  <c r="F167" i="16"/>
  <c r="E167" i="16" s="1"/>
  <c r="F206" i="16"/>
  <c r="E206" i="16" s="1"/>
  <c r="D486" i="16"/>
  <c r="D213" i="16"/>
  <c r="F178" i="15"/>
  <c r="E178" i="15" s="1"/>
  <c r="F373" i="15"/>
  <c r="E373" i="15" s="1"/>
  <c r="C266" i="12"/>
  <c r="C539" i="12"/>
  <c r="D386" i="12"/>
  <c r="D308" i="12"/>
  <c r="F27" i="16"/>
  <c r="E27" i="16" s="1"/>
  <c r="G27" i="16" s="1"/>
  <c r="F435" i="16"/>
  <c r="E435" i="16" s="1"/>
  <c r="F32" i="17"/>
  <c r="E32" i="17" s="1"/>
  <c r="F596" i="11"/>
  <c r="E596" i="11" s="1"/>
  <c r="F23" i="17"/>
  <c r="E23" i="17" s="1"/>
  <c r="F253" i="17"/>
  <c r="E253" i="17" s="1"/>
  <c r="F65" i="15"/>
  <c r="E65" i="15" s="1"/>
  <c r="F108" i="14"/>
  <c r="E108" i="14" s="1"/>
  <c r="G108" i="14" s="1"/>
  <c r="F136" i="17"/>
  <c r="E136" i="17" s="1"/>
  <c r="F413" i="16"/>
  <c r="E413" i="16" s="1"/>
  <c r="F253" i="14"/>
  <c r="E253" i="14" s="1"/>
  <c r="F64" i="14"/>
  <c r="E64" i="14" s="1"/>
  <c r="F127" i="17"/>
  <c r="E127" i="17" s="1"/>
  <c r="D282" i="13"/>
  <c r="D165" i="13"/>
  <c r="F461" i="11"/>
  <c r="E461" i="11" s="1"/>
  <c r="F344" i="11"/>
  <c r="E344" i="11" s="1"/>
  <c r="D337" i="14"/>
  <c r="D142" i="14"/>
  <c r="D541" i="13"/>
  <c r="D190" i="13"/>
  <c r="F208" i="12"/>
  <c r="E208" i="12" s="1"/>
  <c r="F91" i="12"/>
  <c r="E91" i="12" s="1"/>
  <c r="C137" i="15"/>
  <c r="C488" i="15"/>
  <c r="C481" i="13"/>
  <c r="C403" i="13"/>
  <c r="D123" i="11"/>
  <c r="D435" i="11"/>
  <c r="F60" i="11"/>
  <c r="E60" i="11" s="1"/>
  <c r="F567" i="11"/>
  <c r="E567" i="11" s="1"/>
  <c r="F34" i="12"/>
  <c r="E34" i="12" s="1"/>
  <c r="F112" i="12"/>
  <c r="E112" i="12" s="1"/>
  <c r="G112" i="12" s="1"/>
  <c r="F517" i="11"/>
  <c r="E517" i="11" s="1"/>
  <c r="F478" i="11"/>
  <c r="E478" i="11" s="1"/>
  <c r="F71" i="13"/>
  <c r="E71" i="13" s="1"/>
  <c r="F149" i="13"/>
  <c r="E149" i="13" s="1"/>
  <c r="D617" i="15"/>
  <c r="D383" i="15"/>
  <c r="F16" i="17"/>
  <c r="E16" i="17" s="1"/>
  <c r="D405" i="16"/>
  <c r="D441" i="15"/>
  <c r="D597" i="15"/>
  <c r="C105" i="15"/>
  <c r="D29" i="17"/>
  <c r="D84" i="14"/>
  <c r="C103" i="14"/>
  <c r="D402" i="16"/>
  <c r="D513" i="17"/>
  <c r="C83" i="15"/>
  <c r="C52" i="15"/>
  <c r="C112" i="14"/>
  <c r="C5" i="12"/>
  <c r="D461" i="14"/>
  <c r="D207" i="15"/>
  <c r="G207" i="15" s="1"/>
  <c r="C457" i="16"/>
  <c r="C619" i="11"/>
  <c r="D373" i="16"/>
  <c r="D134" i="17"/>
  <c r="G134" i="17" s="1"/>
  <c r="D63" i="15"/>
  <c r="C100" i="14"/>
  <c r="C397" i="16"/>
  <c r="D577" i="15"/>
  <c r="D179" i="14"/>
  <c r="D152" i="17"/>
  <c r="D22" i="17"/>
  <c r="C564" i="15"/>
  <c r="C403" i="16"/>
  <c r="D552" i="17"/>
  <c r="G552" i="17" s="1"/>
  <c r="C17" i="15"/>
  <c r="D26" i="12"/>
  <c r="D395" i="16"/>
  <c r="D103" i="14"/>
  <c r="D55" i="12"/>
  <c r="C60" i="12"/>
  <c r="C385" i="12"/>
  <c r="C346" i="12"/>
  <c r="F364" i="16"/>
  <c r="E364" i="16" s="1"/>
  <c r="F519" i="16"/>
  <c r="E519" i="16" s="1"/>
  <c r="C412" i="17"/>
  <c r="C178" i="17"/>
  <c r="D441" i="16"/>
  <c r="D43" i="15"/>
  <c r="G43" i="15" s="1"/>
  <c r="D188" i="14"/>
  <c r="C341" i="13"/>
  <c r="C575" i="13"/>
  <c r="D536" i="13"/>
  <c r="D380" i="13"/>
  <c r="F357" i="12"/>
  <c r="E357" i="12" s="1"/>
  <c r="F201" i="12"/>
  <c r="E201" i="12" s="1"/>
  <c r="F60" i="12"/>
  <c r="E60" i="12" s="1"/>
  <c r="F567" i="12"/>
  <c r="E567" i="12" s="1"/>
  <c r="G567" i="12" s="1"/>
  <c r="C287" i="13"/>
  <c r="C560" i="13"/>
  <c r="F487" i="13"/>
  <c r="E487" i="13" s="1"/>
  <c r="F175" i="13"/>
  <c r="E175" i="13" s="1"/>
  <c r="F146" i="13"/>
  <c r="E146" i="13" s="1"/>
  <c r="F185" i="13"/>
  <c r="E185" i="13" s="1"/>
  <c r="C380" i="13"/>
  <c r="C536" i="13"/>
  <c r="C87" i="13"/>
  <c r="C360" i="13"/>
  <c r="F422" i="16"/>
  <c r="E422" i="16" s="1"/>
  <c r="D190" i="11"/>
  <c r="D541" i="11"/>
  <c r="D425" i="11"/>
  <c r="D269" i="11"/>
  <c r="D14" i="13"/>
  <c r="D248" i="13"/>
  <c r="D369" i="12"/>
  <c r="D330" i="12"/>
  <c r="D281" i="12"/>
  <c r="D203" i="12"/>
  <c r="D421" i="15"/>
  <c r="D382" i="15"/>
  <c r="F141" i="13"/>
  <c r="E141" i="13" s="1"/>
  <c r="F375" i="13"/>
  <c r="E375" i="13" s="1"/>
  <c r="D592" i="13"/>
  <c r="D553" i="13"/>
  <c r="C128" i="16"/>
  <c r="C515" i="11"/>
  <c r="C554" i="11"/>
  <c r="F258" i="15"/>
  <c r="E258" i="15" s="1"/>
  <c r="C207" i="15"/>
  <c r="D223" i="15"/>
  <c r="G223" i="15" s="1"/>
  <c r="C201" i="15"/>
  <c r="F525" i="15"/>
  <c r="E525" i="15" s="1"/>
  <c r="F135" i="15"/>
  <c r="E135" i="15" s="1"/>
  <c r="C401" i="16"/>
  <c r="D6" i="16"/>
  <c r="D551" i="16"/>
  <c r="F66" i="12"/>
  <c r="E66" i="12" s="1"/>
  <c r="F339" i="12"/>
  <c r="E339" i="12" s="1"/>
  <c r="G339" i="12" s="1"/>
  <c r="C579" i="15"/>
  <c r="D131" i="16"/>
  <c r="C130" i="16"/>
  <c r="D141" i="14"/>
  <c r="D375" i="14"/>
  <c r="F148" i="11"/>
  <c r="E148" i="11" s="1"/>
  <c r="F109" i="11"/>
  <c r="E109" i="11" s="1"/>
  <c r="F162" i="12"/>
  <c r="E162" i="12" s="1"/>
  <c r="F396" i="12"/>
  <c r="E396" i="12" s="1"/>
  <c r="F182" i="16"/>
  <c r="E182" i="16" s="1"/>
  <c r="F260" i="16"/>
  <c r="E260" i="16" s="1"/>
  <c r="D189" i="15"/>
  <c r="D540" i="15"/>
  <c r="C443" i="17"/>
  <c r="C404" i="17"/>
  <c r="D519" i="11"/>
  <c r="D402" i="11"/>
  <c r="D99" i="12"/>
  <c r="D528" i="12"/>
  <c r="D177" i="13"/>
  <c r="D450" i="13"/>
  <c r="D347" i="16"/>
  <c r="D619" i="16"/>
  <c r="D613" i="12"/>
  <c r="D184" i="12"/>
  <c r="F8" i="13"/>
  <c r="E8" i="13" s="1"/>
  <c r="F476" i="13"/>
  <c r="E476" i="13" s="1"/>
  <c r="C102" i="11"/>
  <c r="C414" i="11"/>
  <c r="D333" i="13"/>
  <c r="D294" i="13"/>
  <c r="C278" i="11"/>
  <c r="C317" i="11"/>
  <c r="F95" i="11"/>
  <c r="E95" i="11" s="1"/>
  <c r="F56" i="11"/>
  <c r="E56" i="11" s="1"/>
  <c r="D363" i="12"/>
  <c r="D558" i="12"/>
  <c r="C492" i="14"/>
  <c r="C24" i="14"/>
  <c r="D501" i="13"/>
  <c r="D267" i="13"/>
  <c r="C325" i="11"/>
  <c r="C559" i="11"/>
  <c r="D542" i="13"/>
  <c r="D152" i="13"/>
  <c r="F63" i="15"/>
  <c r="E63" i="15" s="1"/>
  <c r="F414" i="15"/>
  <c r="E414" i="15" s="1"/>
  <c r="G414" i="15" s="1"/>
  <c r="C174" i="16"/>
  <c r="C524" i="16"/>
  <c r="D128" i="12"/>
  <c r="D245" i="12"/>
  <c r="F130" i="12"/>
  <c r="E130" i="12" s="1"/>
  <c r="F169" i="12"/>
  <c r="E169" i="12" s="1"/>
  <c r="D211" i="13"/>
  <c r="D562" i="13"/>
  <c r="C286" i="14"/>
  <c r="C13" i="14"/>
  <c r="D308" i="13"/>
  <c r="D386" i="13"/>
  <c r="F515" i="13"/>
  <c r="E515" i="13" s="1"/>
  <c r="F554" i="13"/>
  <c r="E554" i="13" s="1"/>
  <c r="C200" i="14"/>
  <c r="C395" i="14"/>
  <c r="F385" i="11"/>
  <c r="E385" i="11" s="1"/>
  <c r="F346" i="11"/>
  <c r="E346" i="11" s="1"/>
  <c r="C239" i="17"/>
  <c r="C356" i="17"/>
  <c r="D244" i="12"/>
  <c r="D166" i="12"/>
  <c r="C28" i="16"/>
  <c r="C340" i="16"/>
  <c r="C560" i="17"/>
  <c r="C287" i="17"/>
  <c r="F535" i="12"/>
  <c r="E535" i="12" s="1"/>
  <c r="F418" i="12"/>
  <c r="E418" i="12" s="1"/>
  <c r="C446" i="14"/>
  <c r="C290" i="14"/>
  <c r="D294" i="12"/>
  <c r="D333" i="12"/>
  <c r="C594" i="17"/>
  <c r="C48" i="16"/>
  <c r="C294" i="17"/>
  <c r="C333" i="17"/>
  <c r="F226" i="14"/>
  <c r="E226" i="14" s="1"/>
  <c r="F31" i="14"/>
  <c r="E31" i="14" s="1"/>
  <c r="D91" i="13"/>
  <c r="D208" i="13"/>
  <c r="C423" i="15"/>
  <c r="C306" i="15"/>
  <c r="F190" i="15"/>
  <c r="E190" i="15" s="1"/>
  <c r="F502" i="15"/>
  <c r="E502" i="15" s="1"/>
  <c r="F462" i="14"/>
  <c r="E462" i="14" s="1"/>
  <c r="F306" i="14"/>
  <c r="E306" i="14" s="1"/>
  <c r="G306" i="14" s="1"/>
  <c r="D152" i="12"/>
  <c r="D542" i="12"/>
  <c r="C487" i="17"/>
  <c r="C175" i="17"/>
  <c r="D540" i="11"/>
  <c r="D228" i="11"/>
  <c r="D124" i="12"/>
  <c r="D397" i="12"/>
  <c r="F281" i="14"/>
  <c r="E281" i="14" s="1"/>
  <c r="F203" i="14"/>
  <c r="E203" i="14" s="1"/>
  <c r="F202" i="11"/>
  <c r="E202" i="11" s="1"/>
  <c r="F319" i="11"/>
  <c r="E319" i="11" s="1"/>
  <c r="C434" i="12"/>
  <c r="C161" i="12"/>
  <c r="C326" i="16"/>
  <c r="C520" i="16"/>
  <c r="C564" i="16"/>
  <c r="C97" i="16"/>
  <c r="F575" i="17"/>
  <c r="E575" i="17" s="1"/>
  <c r="F341" i="17"/>
  <c r="E341" i="17" s="1"/>
  <c r="C601" i="12"/>
  <c r="C94" i="12"/>
  <c r="F69" i="13"/>
  <c r="E69" i="13" s="1"/>
  <c r="F225" i="13"/>
  <c r="E225" i="13" s="1"/>
  <c r="F174" i="11"/>
  <c r="E174" i="11" s="1"/>
  <c r="F525" i="11"/>
  <c r="E525" i="11" s="1"/>
  <c r="F180" i="17"/>
  <c r="E180" i="17" s="1"/>
  <c r="F336" i="17"/>
  <c r="E336" i="17" s="1"/>
  <c r="F377" i="17"/>
  <c r="E377" i="17" s="1"/>
  <c r="F65" i="17"/>
  <c r="E65" i="17" s="1"/>
  <c r="D477" i="14"/>
  <c r="D555" i="14"/>
  <c r="F307" i="13"/>
  <c r="E307" i="13" s="1"/>
  <c r="F424" i="13"/>
  <c r="E424" i="13" s="1"/>
  <c r="C580" i="16"/>
  <c r="C113" i="16"/>
  <c r="D590" i="15"/>
  <c r="D278" i="15"/>
  <c r="D567" i="17"/>
  <c r="D60" i="17"/>
  <c r="D207" i="14"/>
  <c r="D129" i="14"/>
  <c r="D407" i="11"/>
  <c r="D329" i="11"/>
  <c r="C478" i="13"/>
  <c r="C517" i="13"/>
  <c r="F601" i="17"/>
  <c r="E601" i="17" s="1"/>
  <c r="G601" i="17" s="1"/>
  <c r="F55" i="16"/>
  <c r="E55" i="16" s="1"/>
  <c r="G55" i="16" s="1"/>
  <c r="F292" i="13"/>
  <c r="E292" i="13" s="1"/>
  <c r="F370" i="13"/>
  <c r="E370" i="13" s="1"/>
  <c r="F612" i="15"/>
  <c r="E612" i="15" s="1"/>
  <c r="F183" i="15"/>
  <c r="E183" i="15" s="1"/>
  <c r="F168" i="16"/>
  <c r="E168" i="16" s="1"/>
  <c r="F596" i="16"/>
  <c r="E596" i="16" s="1"/>
  <c r="C550" i="16"/>
  <c r="C44" i="16"/>
  <c r="C590" i="17"/>
  <c r="D512" i="11"/>
  <c r="D83" i="11"/>
  <c r="C167" i="16"/>
  <c r="C206" i="16"/>
  <c r="F261" i="13"/>
  <c r="E261" i="13" s="1"/>
  <c r="F144" i="13"/>
  <c r="E144" i="13" s="1"/>
  <c r="F50" i="15"/>
  <c r="E50" i="15" s="1"/>
  <c r="F284" i="15"/>
  <c r="E284" i="15" s="1"/>
  <c r="G284" i="15" s="1"/>
  <c r="D420" i="11"/>
  <c r="D459" i="11"/>
  <c r="C164" i="11"/>
  <c r="C320" i="11"/>
  <c r="C595" i="14"/>
  <c r="C205" i="14"/>
  <c r="D417" i="13"/>
  <c r="D573" i="13"/>
  <c r="F256" i="14"/>
  <c r="E256" i="14" s="1"/>
  <c r="F31" i="16"/>
  <c r="E31" i="16" s="1"/>
  <c r="F131" i="16"/>
  <c r="E131" i="16" s="1"/>
  <c r="F29" i="17"/>
  <c r="E29" i="17" s="1"/>
  <c r="F240" i="17"/>
  <c r="E240" i="17" s="1"/>
  <c r="F607" i="14"/>
  <c r="E607" i="14" s="1"/>
  <c r="F7" i="17"/>
  <c r="E7" i="17" s="1"/>
  <c r="G7" i="17" s="1"/>
  <c r="F150" i="17"/>
  <c r="E150" i="17" s="1"/>
  <c r="G150" i="17" s="1"/>
  <c r="F7" i="16"/>
  <c r="E7" i="16" s="1"/>
  <c r="F357" i="16"/>
  <c r="E357" i="16" s="1"/>
  <c r="F213" i="15"/>
  <c r="E213" i="15" s="1"/>
  <c r="F520" i="17"/>
  <c r="E520" i="17" s="1"/>
  <c r="F141" i="17"/>
  <c r="E141" i="17" s="1"/>
  <c r="F19" i="12"/>
  <c r="E19" i="12" s="1"/>
  <c r="G19" i="12" s="1"/>
  <c r="F453" i="14"/>
  <c r="E453" i="14" s="1"/>
  <c r="F282" i="13"/>
  <c r="E282" i="13" s="1"/>
  <c r="F165" i="13"/>
  <c r="E165" i="13" s="1"/>
  <c r="C298" i="12"/>
  <c r="C181" i="12"/>
  <c r="F179" i="11"/>
  <c r="E179" i="11" s="1"/>
  <c r="F374" i="11"/>
  <c r="E374" i="11" s="1"/>
  <c r="F137" i="15"/>
  <c r="E137" i="15" s="1"/>
  <c r="F488" i="15"/>
  <c r="E488" i="15" s="1"/>
  <c r="C171" i="16"/>
  <c r="C54" i="16"/>
  <c r="C600" i="17"/>
  <c r="D481" i="13"/>
  <c r="D403" i="13"/>
  <c r="F458" i="15"/>
  <c r="E458" i="15" s="1"/>
  <c r="F419" i="15"/>
  <c r="E419" i="15" s="1"/>
  <c r="F384" i="12"/>
  <c r="E384" i="12" s="1"/>
  <c r="F618" i="12"/>
  <c r="E618" i="12" s="1"/>
  <c r="D517" i="11"/>
  <c r="D478" i="11"/>
  <c r="C617" i="15"/>
  <c r="C383" i="15"/>
  <c r="C113" i="14"/>
  <c r="C101" i="14"/>
  <c r="C206" i="15"/>
  <c r="C148" i="16"/>
  <c r="D46" i="15"/>
  <c r="D51" i="15"/>
  <c r="C249" i="15"/>
  <c r="D106" i="14"/>
  <c r="D559" i="15"/>
  <c r="C395" i="16"/>
  <c r="C439" i="14"/>
  <c r="D525" i="17"/>
  <c r="D203" i="15"/>
  <c r="D54" i="15"/>
  <c r="D241" i="15"/>
  <c r="C257" i="14"/>
  <c r="C376" i="16"/>
  <c r="D168" i="14"/>
  <c r="C130" i="17"/>
  <c r="C50" i="15"/>
  <c r="C22" i="15"/>
  <c r="D87" i="14"/>
  <c r="D397" i="16"/>
  <c r="G397" i="16" s="1"/>
  <c r="C35" i="17"/>
  <c r="C13" i="16"/>
  <c r="D247" i="17"/>
  <c r="C98" i="15"/>
  <c r="C443" i="14"/>
  <c r="D23" i="15"/>
  <c r="D411" i="16"/>
  <c r="D607" i="14"/>
  <c r="D424" i="16"/>
  <c r="C210" i="15"/>
  <c r="C446" i="16"/>
  <c r="D86" i="14"/>
  <c r="C63" i="12"/>
  <c r="F143" i="17"/>
  <c r="E143" i="17" s="1"/>
  <c r="C144" i="12"/>
  <c r="C261" i="12"/>
  <c r="D412" i="17"/>
  <c r="D178" i="17"/>
  <c r="C460" i="16"/>
  <c r="F552" i="16"/>
  <c r="E552" i="16" s="1"/>
  <c r="F591" i="16"/>
  <c r="E591" i="16" s="1"/>
  <c r="D341" i="13"/>
  <c r="D575" i="13"/>
  <c r="D287" i="13"/>
  <c r="D560" i="13"/>
  <c r="F19" i="15"/>
  <c r="E19" i="15" s="1"/>
  <c r="G19" i="15" s="1"/>
  <c r="F229" i="15"/>
  <c r="E229" i="15" s="1"/>
  <c r="F163" i="11"/>
  <c r="E163" i="11" s="1"/>
  <c r="F358" i="11"/>
  <c r="E358" i="11" s="1"/>
  <c r="C595" i="15"/>
  <c r="C478" i="15"/>
  <c r="C502" i="13"/>
  <c r="C229" i="13"/>
  <c r="C28" i="12"/>
  <c r="C340" i="12"/>
  <c r="F190" i="11"/>
  <c r="E190" i="11" s="1"/>
  <c r="F541" i="11"/>
  <c r="E541" i="11" s="1"/>
  <c r="F425" i="11"/>
  <c r="E425" i="11" s="1"/>
  <c r="F269" i="11"/>
  <c r="E269" i="11" s="1"/>
  <c r="F211" i="12"/>
  <c r="E211" i="12" s="1"/>
  <c r="F562" i="12"/>
  <c r="E562" i="12" s="1"/>
  <c r="F145" i="16"/>
  <c r="E145" i="16" s="1"/>
  <c r="C145" i="16"/>
  <c r="C188" i="11"/>
  <c r="C32" i="11"/>
  <c r="F11" i="15"/>
  <c r="E11" i="15" s="1"/>
  <c r="D207" i="13"/>
  <c r="D129" i="13"/>
  <c r="F485" i="12"/>
  <c r="E485" i="12" s="1"/>
  <c r="F251" i="12"/>
  <c r="E251" i="12" s="1"/>
  <c r="F281" i="12"/>
  <c r="E281" i="12" s="1"/>
  <c r="F203" i="12"/>
  <c r="E203" i="12" s="1"/>
  <c r="F296" i="13"/>
  <c r="E296" i="13" s="1"/>
  <c r="F257" i="13"/>
  <c r="E257" i="13" s="1"/>
  <c r="C592" i="13"/>
  <c r="C553" i="13"/>
  <c r="C409" i="16"/>
  <c r="F208" i="15"/>
  <c r="E208" i="15" s="1"/>
  <c r="C65" i="14"/>
  <c r="D414" i="16"/>
  <c r="C146" i="16"/>
  <c r="C92" i="15"/>
  <c r="D308" i="17"/>
  <c r="D386" i="17"/>
  <c r="D527" i="16"/>
  <c r="D99" i="16"/>
  <c r="C616" i="14"/>
  <c r="C421" i="14"/>
  <c r="F520" i="14"/>
  <c r="E520" i="14" s="1"/>
  <c r="F364" i="14"/>
  <c r="E364" i="14" s="1"/>
  <c r="C299" i="13"/>
  <c r="C143" i="13"/>
  <c r="C135" i="12"/>
  <c r="C564" i="12"/>
  <c r="D537" i="11"/>
  <c r="D342" i="11"/>
  <c r="D612" i="14"/>
  <c r="D495" i="14"/>
  <c r="F540" i="13"/>
  <c r="E540" i="13" s="1"/>
  <c r="F228" i="13"/>
  <c r="E228" i="13" s="1"/>
  <c r="F257" i="15"/>
  <c r="E257" i="15" s="1"/>
  <c r="F608" i="15"/>
  <c r="E608" i="15" s="1"/>
  <c r="D591" i="13"/>
  <c r="D279" i="13"/>
  <c r="C530" i="11"/>
  <c r="C23" i="11"/>
  <c r="F245" i="14"/>
  <c r="E245" i="14" s="1"/>
  <c r="F128" i="14"/>
  <c r="E128" i="14" s="1"/>
  <c r="F222" i="17"/>
  <c r="E222" i="17" s="1"/>
  <c r="F183" i="17"/>
  <c r="E183" i="17" s="1"/>
  <c r="D202" i="17"/>
  <c r="D319" i="17"/>
  <c r="F73" i="13"/>
  <c r="E73" i="13" s="1"/>
  <c r="F619" i="13"/>
  <c r="E619" i="13" s="1"/>
  <c r="D341" i="12"/>
  <c r="D575" i="12"/>
  <c r="D326" i="13"/>
  <c r="D521" i="13"/>
  <c r="F484" i="11"/>
  <c r="E484" i="11" s="1"/>
  <c r="F289" i="11"/>
  <c r="E289" i="11" s="1"/>
  <c r="D241" i="16"/>
  <c r="D280" i="16"/>
  <c r="F366" i="12"/>
  <c r="E366" i="12" s="1"/>
  <c r="F444" i="12"/>
  <c r="E444" i="12" s="1"/>
  <c r="D493" i="12"/>
  <c r="D571" i="12"/>
  <c r="F106" i="12"/>
  <c r="E106" i="12" s="1"/>
  <c r="F262" i="12"/>
  <c r="E262" i="12" s="1"/>
  <c r="D206" i="12"/>
  <c r="D167" i="12"/>
  <c r="C217" i="14"/>
  <c r="C373" i="14"/>
  <c r="F498" i="12"/>
  <c r="E498" i="12" s="1"/>
  <c r="F381" i="12"/>
  <c r="E381" i="12" s="1"/>
  <c r="D178" i="13"/>
  <c r="D412" i="13"/>
  <c r="D211" i="14"/>
  <c r="D562" i="14"/>
  <c r="D183" i="11"/>
  <c r="D222" i="11"/>
  <c r="D601" i="15"/>
  <c r="D367" i="15"/>
  <c r="F601" i="11"/>
  <c r="E601" i="11" s="1"/>
  <c r="F94" i="11"/>
  <c r="E94" i="11" s="1"/>
  <c r="G94" i="11" s="1"/>
  <c r="F27" i="17"/>
  <c r="E27" i="17" s="1"/>
  <c r="F378" i="17"/>
  <c r="E378" i="17" s="1"/>
  <c r="C573" i="12"/>
  <c r="C417" i="12"/>
  <c r="C265" i="16"/>
  <c r="C576" i="16"/>
  <c r="F437" i="17"/>
  <c r="E437" i="17" s="1"/>
  <c r="F47" i="17"/>
  <c r="E47" i="17" s="1"/>
  <c r="D125" i="13"/>
  <c r="D359" i="13"/>
  <c r="D298" i="13"/>
  <c r="D181" i="13"/>
  <c r="C74" i="11"/>
  <c r="C35" i="11"/>
  <c r="F317" i="16"/>
  <c r="E317" i="16" s="1"/>
  <c r="F278" i="16"/>
  <c r="E278" i="16" s="1"/>
  <c r="D463" i="11"/>
  <c r="D268" i="11"/>
  <c r="D134" i="11"/>
  <c r="D17" i="11"/>
  <c r="F377" i="16"/>
  <c r="E377" i="16" s="1"/>
  <c r="G377" i="16" s="1"/>
  <c r="F611" i="17"/>
  <c r="E611" i="17" s="1"/>
  <c r="G611" i="17" s="1"/>
  <c r="F65" i="16"/>
  <c r="E65" i="16" s="1"/>
  <c r="G65" i="16" s="1"/>
  <c r="C140" i="15"/>
  <c r="C374" i="15"/>
  <c r="F568" i="16"/>
  <c r="E568" i="16" s="1"/>
  <c r="F607" i="16"/>
  <c r="E607" i="16" s="1"/>
  <c r="C48" i="14"/>
  <c r="C399" i="14"/>
  <c r="F30" i="11"/>
  <c r="E30" i="11" s="1"/>
  <c r="F264" i="11"/>
  <c r="E264" i="11" s="1"/>
  <c r="C415" i="17"/>
  <c r="C64" i="17"/>
  <c r="C292" i="11"/>
  <c r="C370" i="11"/>
  <c r="C369" i="17"/>
  <c r="C330" i="17"/>
  <c r="F370" i="12"/>
  <c r="E370" i="12" s="1"/>
  <c r="F292" i="12"/>
  <c r="E292" i="12" s="1"/>
  <c r="F163" i="14"/>
  <c r="E163" i="14" s="1"/>
  <c r="F358" i="14"/>
  <c r="E358" i="14" s="1"/>
  <c r="D378" i="11"/>
  <c r="D27" i="11"/>
  <c r="C607" i="13"/>
  <c r="C295" i="13"/>
  <c r="D574" i="13"/>
  <c r="D379" i="13"/>
  <c r="C225" i="16"/>
  <c r="C69" i="16"/>
  <c r="C615" i="17"/>
  <c r="D288" i="16"/>
  <c r="D521" i="16"/>
  <c r="D110" i="16"/>
  <c r="D616" i="16"/>
  <c r="F424" i="11"/>
  <c r="E424" i="11" s="1"/>
  <c r="F307" i="11"/>
  <c r="E307" i="11" s="1"/>
  <c r="F614" i="12"/>
  <c r="E614" i="12" s="1"/>
  <c r="F458" i="12"/>
  <c r="E458" i="12" s="1"/>
  <c r="D562" i="11"/>
  <c r="D211" i="11"/>
  <c r="F452" i="17"/>
  <c r="E452" i="17" s="1"/>
  <c r="F101" i="17"/>
  <c r="E101" i="17" s="1"/>
  <c r="C214" i="17"/>
  <c r="C448" i="17"/>
  <c r="F523" i="11"/>
  <c r="E523" i="11" s="1"/>
  <c r="F250" i="11"/>
  <c r="E250" i="11" s="1"/>
  <c r="F358" i="15"/>
  <c r="E358" i="15" s="1"/>
  <c r="F124" i="15"/>
  <c r="E124" i="15" s="1"/>
  <c r="F577" i="13"/>
  <c r="E577" i="13" s="1"/>
  <c r="F265" i="13"/>
  <c r="E265" i="13" s="1"/>
  <c r="D145" i="11"/>
  <c r="D223" i="11"/>
  <c r="D219" i="16"/>
  <c r="D297" i="16"/>
  <c r="F95" i="17"/>
  <c r="E95" i="17" s="1"/>
  <c r="F56" i="17"/>
  <c r="E56" i="17" s="1"/>
  <c r="F322" i="17"/>
  <c r="E322" i="17" s="1"/>
  <c r="F88" i="17"/>
  <c r="E88" i="17" s="1"/>
  <c r="D331" i="13"/>
  <c r="D604" i="13"/>
  <c r="C170" i="14"/>
  <c r="C92" i="14"/>
  <c r="F450" i="15"/>
  <c r="E450" i="15" s="1"/>
  <c r="F138" i="15"/>
  <c r="E138" i="15" s="1"/>
  <c r="C88" i="13"/>
  <c r="C322" i="13"/>
  <c r="F414" i="17"/>
  <c r="E414" i="17" s="1"/>
  <c r="F102" i="17"/>
  <c r="E102" i="17" s="1"/>
  <c r="D122" i="11"/>
  <c r="D473" i="11"/>
  <c r="F253" i="12"/>
  <c r="E253" i="12" s="1"/>
  <c r="F409" i="12"/>
  <c r="E409" i="12" s="1"/>
  <c r="D594" i="14"/>
  <c r="D516" i="14"/>
  <c r="G516" i="14" s="1"/>
  <c r="D25" i="13"/>
  <c r="D454" i="13"/>
  <c r="D483" i="11"/>
  <c r="D327" i="11"/>
  <c r="D136" i="12"/>
  <c r="D526" i="12"/>
  <c r="D316" i="15"/>
  <c r="D277" i="15"/>
  <c r="C608" i="13"/>
  <c r="C569" i="13"/>
  <c r="D15" i="11"/>
  <c r="D210" i="11"/>
  <c r="F535" i="14"/>
  <c r="E535" i="14" s="1"/>
  <c r="F418" i="14"/>
  <c r="E418" i="14" s="1"/>
  <c r="F404" i="17"/>
  <c r="E404" i="17" s="1"/>
  <c r="F443" i="17"/>
  <c r="E443" i="17" s="1"/>
  <c r="D259" i="11"/>
  <c r="D220" i="11"/>
  <c r="F99" i="12"/>
  <c r="E99" i="12" s="1"/>
  <c r="F528" i="12"/>
  <c r="E528" i="12" s="1"/>
  <c r="D83" i="13"/>
  <c r="D512" i="13"/>
  <c r="F6" i="13"/>
  <c r="E6" i="13" s="1"/>
  <c r="F552" i="13"/>
  <c r="E552" i="13" s="1"/>
  <c r="D212" i="16"/>
  <c r="D523" i="16"/>
  <c r="F323" i="16"/>
  <c r="E323" i="16" s="1"/>
  <c r="G323" i="16" s="1"/>
  <c r="F596" i="17"/>
  <c r="E596" i="17" s="1"/>
  <c r="G596" i="17" s="1"/>
  <c r="F50" i="16"/>
  <c r="E50" i="16" s="1"/>
  <c r="G50" i="16" s="1"/>
  <c r="D422" i="11"/>
  <c r="D383" i="11"/>
  <c r="F13" i="16"/>
  <c r="E13" i="16" s="1"/>
  <c r="F286" i="16"/>
  <c r="E286" i="16" s="1"/>
  <c r="G286" i="16" s="1"/>
  <c r="F613" i="12"/>
  <c r="E613" i="12" s="1"/>
  <c r="F184" i="12"/>
  <c r="E184" i="12" s="1"/>
  <c r="C373" i="12"/>
  <c r="C217" i="12"/>
  <c r="C329" i="14"/>
  <c r="C407" i="14"/>
  <c r="D102" i="11"/>
  <c r="D414" i="11"/>
  <c r="F302" i="14"/>
  <c r="E302" i="14" s="1"/>
  <c r="F29" i="14"/>
  <c r="E29" i="14" s="1"/>
  <c r="F218" i="12"/>
  <c r="E218" i="12" s="1"/>
  <c r="F335" i="12"/>
  <c r="E335" i="12" s="1"/>
  <c r="C341" i="14"/>
  <c r="C575" i="14"/>
  <c r="F278" i="11"/>
  <c r="E278" i="11" s="1"/>
  <c r="F317" i="11"/>
  <c r="E317" i="11" s="1"/>
  <c r="C228" i="16"/>
  <c r="C539" i="16"/>
  <c r="F444" i="17"/>
  <c r="E444" i="17" s="1"/>
  <c r="F366" i="17"/>
  <c r="E366" i="17" s="1"/>
  <c r="C448" i="12"/>
  <c r="C214" i="12"/>
  <c r="F501" i="13"/>
  <c r="E501" i="13" s="1"/>
  <c r="F267" i="13"/>
  <c r="E267" i="13" s="1"/>
  <c r="C256" i="14"/>
  <c r="C334" i="14"/>
  <c r="F297" i="12"/>
  <c r="E297" i="12" s="1"/>
  <c r="F219" i="12"/>
  <c r="E219" i="12" s="1"/>
  <c r="D325" i="11"/>
  <c r="D559" i="11"/>
  <c r="F542" i="13"/>
  <c r="E542" i="13" s="1"/>
  <c r="F152" i="13"/>
  <c r="E152" i="13" s="1"/>
  <c r="C241" i="17"/>
  <c r="C280" i="17"/>
  <c r="F459" i="15"/>
  <c r="E459" i="15" s="1"/>
  <c r="F381" i="15"/>
  <c r="E381" i="15" s="1"/>
  <c r="C290" i="12"/>
  <c r="C446" i="12"/>
  <c r="F476" i="14"/>
  <c r="E476" i="14" s="1"/>
  <c r="F8" i="14"/>
  <c r="E8" i="14" s="1"/>
  <c r="D286" i="14"/>
  <c r="D13" i="14"/>
  <c r="D554" i="13"/>
  <c r="D515" i="13"/>
  <c r="D200" i="14"/>
  <c r="D395" i="14"/>
  <c r="F247" i="16"/>
  <c r="E247" i="16" s="1"/>
  <c r="G247" i="16" s="1"/>
  <c r="F52" i="16"/>
  <c r="E52" i="16" s="1"/>
  <c r="G52" i="16" s="1"/>
  <c r="F598" i="17"/>
  <c r="E598" i="17" s="1"/>
  <c r="G598" i="17" s="1"/>
  <c r="D255" i="14"/>
  <c r="D372" i="14"/>
  <c r="G372" i="14" s="1"/>
  <c r="D239" i="17"/>
  <c r="D356" i="17"/>
  <c r="D145" i="12"/>
  <c r="D223" i="12"/>
  <c r="D531" i="11"/>
  <c r="D570" i="11"/>
  <c r="D113" i="11"/>
  <c r="D581" i="11"/>
  <c r="F379" i="11"/>
  <c r="E379" i="11" s="1"/>
  <c r="F574" i="11"/>
  <c r="E574" i="11" s="1"/>
  <c r="C395" i="17"/>
  <c r="C200" i="17"/>
  <c r="D208" i="17"/>
  <c r="D91" i="17"/>
  <c r="C285" i="16"/>
  <c r="C51" i="16"/>
  <c r="C597" i="17"/>
  <c r="F252" i="17"/>
  <c r="E252" i="17" s="1"/>
  <c r="F447" i="17"/>
  <c r="E447" i="17" s="1"/>
  <c r="C336" i="15"/>
  <c r="C141" i="15"/>
  <c r="F417" i="11"/>
  <c r="E417" i="11" s="1"/>
  <c r="F573" i="11"/>
  <c r="E573" i="11" s="1"/>
  <c r="C457" i="15"/>
  <c r="C613" i="15"/>
  <c r="D170" i="16"/>
  <c r="D92" i="16"/>
  <c r="C535" i="12"/>
  <c r="C418" i="12"/>
  <c r="F615" i="14"/>
  <c r="E615" i="14" s="1"/>
  <c r="F147" i="14"/>
  <c r="E147" i="14" s="1"/>
  <c r="D294" i="17"/>
  <c r="D333" i="17"/>
  <c r="C485" i="13"/>
  <c r="C251" i="13"/>
  <c r="C456" i="15"/>
  <c r="C495" i="15"/>
  <c r="F443" i="12"/>
  <c r="E443" i="12" s="1"/>
  <c r="F404" i="12"/>
  <c r="E404" i="12" s="1"/>
  <c r="F15" i="13"/>
  <c r="E15" i="13" s="1"/>
  <c r="F210" i="13"/>
  <c r="E210" i="13" s="1"/>
  <c r="D514" i="14"/>
  <c r="D7" i="14"/>
  <c r="F91" i="13"/>
  <c r="E91" i="13" s="1"/>
  <c r="F208" i="13"/>
  <c r="E208" i="13" s="1"/>
  <c r="F336" i="16"/>
  <c r="E336" i="16" s="1"/>
  <c r="F180" i="16"/>
  <c r="E180" i="16" s="1"/>
  <c r="D423" i="15"/>
  <c r="D306" i="15"/>
  <c r="F411" i="15"/>
  <c r="E411" i="15" s="1"/>
  <c r="F177" i="15"/>
  <c r="E177" i="15" s="1"/>
  <c r="C568" i="11"/>
  <c r="C22" i="11"/>
  <c r="F575" i="11"/>
  <c r="E575" i="11" s="1"/>
  <c r="F341" i="11"/>
  <c r="E341" i="11" s="1"/>
  <c r="F152" i="12"/>
  <c r="E152" i="12" s="1"/>
  <c r="F542" i="12"/>
  <c r="E542" i="12" s="1"/>
  <c r="F487" i="17"/>
  <c r="E487" i="17" s="1"/>
  <c r="F175" i="17"/>
  <c r="E175" i="17" s="1"/>
  <c r="C124" i="12"/>
  <c r="C397" i="12"/>
  <c r="C281" i="14"/>
  <c r="C203" i="14"/>
  <c r="F534" i="11"/>
  <c r="E534" i="11" s="1"/>
  <c r="F456" i="11"/>
  <c r="E456" i="11" s="1"/>
  <c r="D216" i="12"/>
  <c r="D411" i="12"/>
  <c r="D319" i="11"/>
  <c r="D202" i="11"/>
  <c r="F409" i="13"/>
  <c r="E409" i="13" s="1"/>
  <c r="F253" i="13"/>
  <c r="E253" i="13" s="1"/>
  <c r="F52" i="11"/>
  <c r="E52" i="11" s="1"/>
  <c r="G52" i="11" s="1"/>
  <c r="F247" i="11"/>
  <c r="E247" i="11" s="1"/>
  <c r="G247" i="11" s="1"/>
  <c r="F306" i="17"/>
  <c r="E306" i="17" s="1"/>
  <c r="G306" i="17" s="1"/>
  <c r="F462" i="17"/>
  <c r="E462" i="17" s="1"/>
  <c r="G462" i="17" s="1"/>
  <c r="F326" i="16"/>
  <c r="E326" i="16" s="1"/>
  <c r="G326" i="16" s="1"/>
  <c r="F520" i="16"/>
  <c r="E520" i="16" s="1"/>
  <c r="G520" i="16" s="1"/>
  <c r="F532" i="13"/>
  <c r="E532" i="13" s="1"/>
  <c r="F610" i="13"/>
  <c r="E610" i="13" s="1"/>
  <c r="D174" i="11"/>
  <c r="D525" i="11"/>
  <c r="D336" i="17"/>
  <c r="D180" i="17"/>
  <c r="D281" i="13"/>
  <c r="D203" i="13"/>
  <c r="C103" i="11"/>
  <c r="C376" i="11"/>
  <c r="C492" i="11"/>
  <c r="C24" i="11"/>
  <c r="F567" i="17"/>
  <c r="E567" i="17" s="1"/>
  <c r="F60" i="17"/>
  <c r="E60" i="17" s="1"/>
  <c r="F27" i="12"/>
  <c r="E27" i="12" s="1"/>
  <c r="F378" i="12"/>
  <c r="E378" i="12" s="1"/>
  <c r="G378" i="12" s="1"/>
  <c r="C478" i="16"/>
  <c r="C516" i="16"/>
  <c r="F407" i="11"/>
  <c r="E407" i="11" s="1"/>
  <c r="F329" i="11"/>
  <c r="E329" i="11" s="1"/>
  <c r="F205" i="13"/>
  <c r="E205" i="13" s="1"/>
  <c r="F595" i="13"/>
  <c r="E595" i="13" s="1"/>
  <c r="F524" i="17"/>
  <c r="E524" i="17" s="1"/>
  <c r="C372" i="12"/>
  <c r="C255" i="12"/>
  <c r="D474" i="13"/>
  <c r="D84" i="13"/>
  <c r="F189" i="16"/>
  <c r="E189" i="16" s="1"/>
  <c r="F578" i="16"/>
  <c r="E578" i="16" s="1"/>
  <c r="C601" i="17"/>
  <c r="C55" i="16"/>
  <c r="C502" i="14"/>
  <c r="C229" i="14"/>
  <c r="F241" i="15"/>
  <c r="E241" i="15" s="1"/>
  <c r="D612" i="15"/>
  <c r="D183" i="15"/>
  <c r="C168" i="16"/>
  <c r="C596" i="16"/>
  <c r="F436" i="16"/>
  <c r="E436" i="16" s="1"/>
  <c r="F85" i="16"/>
  <c r="E85" i="16" s="1"/>
  <c r="G85" i="16" s="1"/>
  <c r="F486" i="16"/>
  <c r="E486" i="16" s="1"/>
  <c r="G486" i="16" s="1"/>
  <c r="F213" i="16"/>
  <c r="E213" i="16" s="1"/>
  <c r="G213" i="16" s="1"/>
  <c r="D539" i="12"/>
  <c r="D266" i="12"/>
  <c r="D521" i="15"/>
  <c r="D287" i="15"/>
  <c r="D93" i="13"/>
  <c r="D132" i="13"/>
  <c r="D164" i="11"/>
  <c r="D320" i="11"/>
  <c r="D70" i="13"/>
  <c r="D187" i="13"/>
  <c r="F179" i="14"/>
  <c r="E179" i="14" s="1"/>
  <c r="G179" i="14" s="1"/>
  <c r="F51" i="15"/>
  <c r="E51" i="15" s="1"/>
  <c r="F18" i="15"/>
  <c r="E18" i="15" s="1"/>
  <c r="F534" i="17"/>
  <c r="E534" i="17" s="1"/>
  <c r="F128" i="16"/>
  <c r="E128" i="16" s="1"/>
  <c r="F540" i="17"/>
  <c r="E540" i="17" s="1"/>
  <c r="F458" i="14"/>
  <c r="E458" i="14" s="1"/>
  <c r="F571" i="15"/>
  <c r="E571" i="15" s="1"/>
  <c r="F239" i="14"/>
  <c r="E239" i="14" s="1"/>
  <c r="F204" i="15"/>
  <c r="E204" i="15" s="1"/>
  <c r="F90" i="14"/>
  <c r="E90" i="14" s="1"/>
  <c r="F437" i="14"/>
  <c r="E437" i="14" s="1"/>
  <c r="G437" i="14" s="1"/>
  <c r="F555" i="15"/>
  <c r="E555" i="15" s="1"/>
  <c r="F441" i="14"/>
  <c r="E441" i="14" s="1"/>
  <c r="F537" i="17"/>
  <c r="E537" i="17" s="1"/>
  <c r="F541" i="13"/>
  <c r="E541" i="13" s="1"/>
  <c r="F190" i="13"/>
  <c r="E190" i="13" s="1"/>
  <c r="F123" i="11"/>
  <c r="E123" i="11" s="1"/>
  <c r="F435" i="11"/>
  <c r="E435" i="11" s="1"/>
  <c r="C557" i="12"/>
  <c r="C401" i="12"/>
  <c r="D60" i="11"/>
  <c r="D567" i="11"/>
  <c r="F104" i="15"/>
  <c r="E104" i="15" s="1"/>
  <c r="F299" i="15"/>
  <c r="E299" i="15" s="1"/>
  <c r="G299" i="15" s="1"/>
  <c r="F89" i="13"/>
  <c r="E89" i="13" s="1"/>
  <c r="F284" i="13"/>
  <c r="E284" i="13" s="1"/>
  <c r="F141" i="11"/>
  <c r="E141" i="11" s="1"/>
  <c r="F375" i="11"/>
  <c r="E375" i="11" s="1"/>
  <c r="D539" i="13"/>
  <c r="D266" i="13"/>
  <c r="F597" i="15"/>
  <c r="E597" i="15" s="1"/>
  <c r="F441" i="15"/>
  <c r="E441" i="15" s="1"/>
  <c r="D404" i="16"/>
  <c r="C525" i="17"/>
  <c r="C211" i="15"/>
  <c r="D90" i="14"/>
  <c r="C131" i="16"/>
  <c r="C91" i="14"/>
  <c r="C49" i="15"/>
  <c r="C265" i="15"/>
  <c r="D615" i="11"/>
  <c r="D13" i="16"/>
  <c r="C256" i="15"/>
  <c r="C614" i="11"/>
  <c r="D177" i="14"/>
  <c r="G177" i="14" s="1"/>
  <c r="C134" i="17"/>
  <c r="C54" i="15"/>
  <c r="C258" i="15"/>
  <c r="D249" i="14"/>
  <c r="D358" i="16"/>
  <c r="C62" i="15"/>
  <c r="D10" i="15"/>
  <c r="D92" i="14"/>
  <c r="G92" i="14" s="1"/>
  <c r="D257" i="17"/>
  <c r="C100" i="15"/>
  <c r="D439" i="14"/>
  <c r="C26" i="17"/>
  <c r="D29" i="15"/>
  <c r="C104" i="14"/>
  <c r="D421" i="16"/>
  <c r="C614" i="14"/>
  <c r="C425" i="16"/>
  <c r="C541" i="17"/>
  <c r="D610" i="11"/>
  <c r="D33" i="12"/>
  <c r="C162" i="14"/>
  <c r="D199" i="15"/>
  <c r="C451" i="16"/>
  <c r="C596" i="11"/>
  <c r="C73" i="12"/>
  <c r="D50" i="12"/>
  <c r="F370" i="16"/>
  <c r="E370" i="16" s="1"/>
  <c r="F102" i="14"/>
  <c r="E102" i="14" s="1"/>
  <c r="F341" i="13"/>
  <c r="E341" i="13" s="1"/>
  <c r="G341" i="13" s="1"/>
  <c r="F575" i="13"/>
  <c r="E575" i="13" s="1"/>
  <c r="G575" i="13" s="1"/>
  <c r="D266" i="14"/>
  <c r="G266" i="14" s="1"/>
  <c r="D539" i="14"/>
  <c r="G539" i="14" s="1"/>
  <c r="D439" i="13"/>
  <c r="D556" i="13"/>
  <c r="C357" i="12"/>
  <c r="C201" i="12"/>
  <c r="F419" i="16"/>
  <c r="E419" i="16" s="1"/>
  <c r="D535" i="17"/>
  <c r="C140" i="16"/>
  <c r="C74" i="14"/>
  <c r="C35" i="14"/>
  <c r="D240" i="12"/>
  <c r="D318" i="12"/>
  <c r="C10" i="17"/>
  <c r="D188" i="11"/>
  <c r="D32" i="11"/>
  <c r="D554" i="15"/>
  <c r="C519" i="15"/>
  <c r="C363" i="15"/>
  <c r="C477" i="13"/>
  <c r="C555" i="13"/>
  <c r="F421" i="15"/>
  <c r="E421" i="15" s="1"/>
  <c r="F382" i="15"/>
  <c r="E382" i="15" s="1"/>
  <c r="D141" i="13"/>
  <c r="D375" i="13"/>
  <c r="D296" i="13"/>
  <c r="D257" i="13"/>
  <c r="D146" i="16"/>
  <c r="D12" i="16"/>
  <c r="D324" i="16"/>
  <c r="F102" i="15"/>
  <c r="E102" i="15" s="1"/>
  <c r="F375" i="15"/>
  <c r="E375" i="15" s="1"/>
  <c r="G375" i="15" s="1"/>
  <c r="F32" i="15"/>
  <c r="E32" i="15" s="1"/>
  <c r="D416" i="16"/>
  <c r="F566" i="15"/>
  <c r="E566" i="15" s="1"/>
  <c r="G566" i="15" s="1"/>
  <c r="C402" i="16"/>
  <c r="F376" i="16"/>
  <c r="E376" i="16" s="1"/>
  <c r="D252" i="15"/>
  <c r="C422" i="16"/>
  <c r="F486" i="11"/>
  <c r="E486" i="11" s="1"/>
  <c r="F213" i="11"/>
  <c r="E213" i="11" s="1"/>
  <c r="C401" i="15"/>
  <c r="C518" i="15"/>
  <c r="D521" i="17"/>
  <c r="D128" i="16"/>
  <c r="F6" i="16"/>
  <c r="E6" i="16" s="1"/>
  <c r="F551" i="16"/>
  <c r="E551" i="16" s="1"/>
  <c r="C110" i="15"/>
  <c r="F539" i="17"/>
  <c r="E539" i="17" s="1"/>
  <c r="D91" i="15"/>
  <c r="D443" i="13"/>
  <c r="D404" i="13"/>
  <c r="C49" i="11"/>
  <c r="C361" i="11"/>
  <c r="C70" i="17"/>
  <c r="C187" i="17"/>
  <c r="C228" i="12"/>
  <c r="C540" i="12"/>
  <c r="F485" i="16"/>
  <c r="E485" i="16" s="1"/>
  <c r="F251" i="16"/>
  <c r="E251" i="16" s="1"/>
  <c r="C258" i="16"/>
  <c r="C608" i="16"/>
  <c r="F511" i="16"/>
  <c r="E511" i="16" s="1"/>
  <c r="F83" i="16"/>
  <c r="E83" i="16" s="1"/>
  <c r="F474" i="11"/>
  <c r="E474" i="11" s="1"/>
  <c r="F84" i="11"/>
  <c r="E84" i="11" s="1"/>
  <c r="F423" i="11"/>
  <c r="E423" i="11" s="1"/>
  <c r="F345" i="11"/>
  <c r="E345" i="11" s="1"/>
  <c r="F346" i="13"/>
  <c r="E346" i="13" s="1"/>
  <c r="F385" i="13"/>
  <c r="E385" i="13" s="1"/>
  <c r="F347" i="13"/>
  <c r="E347" i="13" s="1"/>
  <c r="F620" i="13"/>
  <c r="E620" i="13" s="1"/>
  <c r="C53" i="11"/>
  <c r="C209" i="11"/>
  <c r="F216" i="14"/>
  <c r="E216" i="14" s="1"/>
  <c r="F411" i="14"/>
  <c r="E411" i="14" s="1"/>
  <c r="D338" i="16"/>
  <c r="D104" i="16"/>
  <c r="C361" i="17"/>
  <c r="C49" i="17"/>
  <c r="F318" i="16"/>
  <c r="E318" i="16" s="1"/>
  <c r="F240" i="16"/>
  <c r="E240" i="16" s="1"/>
  <c r="F99" i="16"/>
  <c r="E99" i="16" s="1"/>
  <c r="F527" i="16"/>
  <c r="E527" i="16" s="1"/>
  <c r="F292" i="14"/>
  <c r="E292" i="14" s="1"/>
  <c r="F370" i="14"/>
  <c r="E370" i="14" s="1"/>
  <c r="F263" i="16"/>
  <c r="E263" i="16" s="1"/>
  <c r="G263" i="16" s="1"/>
  <c r="F614" i="17"/>
  <c r="E614" i="17" s="1"/>
  <c r="G614" i="17" s="1"/>
  <c r="F68" i="16"/>
  <c r="E68" i="16" s="1"/>
  <c r="G68" i="16" s="1"/>
  <c r="D616" i="14"/>
  <c r="D421" i="14"/>
  <c r="G421" i="14" s="1"/>
  <c r="C520" i="14"/>
  <c r="C364" i="14"/>
  <c r="D129" i="12"/>
  <c r="D207" i="12"/>
  <c r="C448" i="14"/>
  <c r="C214" i="14"/>
  <c r="F135" i="12"/>
  <c r="E135" i="12" s="1"/>
  <c r="F564" i="12"/>
  <c r="E564" i="12" s="1"/>
  <c r="F537" i="11"/>
  <c r="E537" i="11" s="1"/>
  <c r="F342" i="11"/>
  <c r="E342" i="11" s="1"/>
  <c r="F612" i="14"/>
  <c r="E612" i="14" s="1"/>
  <c r="F495" i="14"/>
  <c r="E495" i="14" s="1"/>
  <c r="C498" i="13"/>
  <c r="C381" i="13"/>
  <c r="F262" i="17"/>
  <c r="E262" i="17" s="1"/>
  <c r="F106" i="17"/>
  <c r="E106" i="17" s="1"/>
  <c r="D279" i="16"/>
  <c r="D590" i="16"/>
  <c r="D257" i="14"/>
  <c r="D296" i="14"/>
  <c r="G296" i="14" s="1"/>
  <c r="C521" i="11"/>
  <c r="C326" i="11"/>
  <c r="C222" i="17"/>
  <c r="C183" i="17"/>
  <c r="D406" i="13"/>
  <c r="D367" i="13"/>
  <c r="D142" i="12"/>
  <c r="D337" i="12"/>
  <c r="C204" i="12"/>
  <c r="C243" i="12"/>
  <c r="D496" i="17"/>
  <c r="D457" i="17"/>
  <c r="F395" i="15"/>
  <c r="E395" i="15" s="1"/>
  <c r="F161" i="15"/>
  <c r="E161" i="15" s="1"/>
  <c r="D617" i="12"/>
  <c r="D110" i="12"/>
  <c r="D73" i="13"/>
  <c r="D619" i="13"/>
  <c r="F558" i="14"/>
  <c r="E558" i="14" s="1"/>
  <c r="F363" i="14"/>
  <c r="E363" i="14" s="1"/>
  <c r="F341" i="12"/>
  <c r="E341" i="12" s="1"/>
  <c r="F575" i="12"/>
  <c r="E575" i="12" s="1"/>
  <c r="F326" i="13"/>
  <c r="E326" i="13" s="1"/>
  <c r="F521" i="13"/>
  <c r="E521" i="13" s="1"/>
  <c r="F206" i="12"/>
  <c r="E206" i="12" s="1"/>
  <c r="F167" i="12"/>
  <c r="E167" i="12" s="1"/>
  <c r="D54" i="13"/>
  <c r="D171" i="13"/>
  <c r="D381" i="12"/>
  <c r="D498" i="12"/>
  <c r="F178" i="13"/>
  <c r="E178" i="13" s="1"/>
  <c r="F412" i="13"/>
  <c r="E412" i="13" s="1"/>
  <c r="F281" i="17"/>
  <c r="E281" i="17" s="1"/>
  <c r="F203" i="17"/>
  <c r="E203" i="17" s="1"/>
  <c r="F211" i="14"/>
  <c r="E211" i="14" s="1"/>
  <c r="F562" i="14"/>
  <c r="E562" i="14" s="1"/>
  <c r="D265" i="16"/>
  <c r="D576" i="16"/>
  <c r="F125" i="13"/>
  <c r="E125" i="13" s="1"/>
  <c r="F359" i="13"/>
  <c r="E359" i="13" s="1"/>
  <c r="F298" i="13"/>
  <c r="E298" i="13" s="1"/>
  <c r="F181" i="13"/>
  <c r="E181" i="13" s="1"/>
  <c r="F168" i="14"/>
  <c r="E168" i="14" s="1"/>
  <c r="F597" i="14"/>
  <c r="E597" i="14" s="1"/>
  <c r="G597" i="14" s="1"/>
  <c r="D103" i="13"/>
  <c r="D376" i="13"/>
  <c r="C190" i="14"/>
  <c r="C541" i="14"/>
  <c r="F134" i="11"/>
  <c r="E134" i="11" s="1"/>
  <c r="F17" i="11"/>
  <c r="E17" i="11" s="1"/>
  <c r="F499" i="13"/>
  <c r="E499" i="13" s="1"/>
  <c r="F343" i="13"/>
  <c r="E343" i="13" s="1"/>
  <c r="F102" i="12"/>
  <c r="E102" i="12" s="1"/>
  <c r="F414" i="12"/>
  <c r="E414" i="12" s="1"/>
  <c r="C500" i="13"/>
  <c r="C305" i="13"/>
  <c r="C499" i="16"/>
  <c r="C343" i="16"/>
  <c r="D48" i="14"/>
  <c r="D399" i="14"/>
  <c r="F459" i="12"/>
  <c r="E459" i="12" s="1"/>
  <c r="F420" i="12"/>
  <c r="E420" i="12" s="1"/>
  <c r="F415" i="17"/>
  <c r="E415" i="17" s="1"/>
  <c r="F64" i="17"/>
  <c r="E64" i="17" s="1"/>
  <c r="D292" i="11"/>
  <c r="D370" i="11"/>
  <c r="D369" i="17"/>
  <c r="D330" i="17"/>
  <c r="C370" i="12"/>
  <c r="C292" i="12"/>
  <c r="F55" i="13"/>
  <c r="E55" i="13" s="1"/>
  <c r="F133" i="13"/>
  <c r="E133" i="13" s="1"/>
  <c r="C282" i="12"/>
  <c r="C165" i="12"/>
  <c r="C519" i="12"/>
  <c r="C402" i="12"/>
  <c r="C161" i="13"/>
  <c r="C434" i="13"/>
  <c r="D230" i="13"/>
  <c r="D464" i="13"/>
  <c r="F85" i="13"/>
  <c r="E85" i="13" s="1"/>
  <c r="F436" i="13"/>
  <c r="E436" i="13" s="1"/>
  <c r="F110" i="16"/>
  <c r="E110" i="16" s="1"/>
  <c r="F616" i="16"/>
  <c r="E616" i="16" s="1"/>
  <c r="D614" i="12"/>
  <c r="D458" i="12"/>
  <c r="F532" i="15"/>
  <c r="E532" i="15" s="1"/>
  <c r="F493" i="15"/>
  <c r="E493" i="15" s="1"/>
  <c r="C97" i="11"/>
  <c r="C565" i="11"/>
  <c r="D461" i="12"/>
  <c r="D344" i="12"/>
  <c r="C452" i="17"/>
  <c r="C101" i="17"/>
  <c r="D561" i="17"/>
  <c r="G561" i="17" s="1"/>
  <c r="D249" i="17"/>
  <c r="D496" i="12"/>
  <c r="D457" i="12"/>
  <c r="D523" i="11"/>
  <c r="D250" i="11"/>
  <c r="D358" i="15"/>
  <c r="D124" i="15"/>
  <c r="C577" i="13"/>
  <c r="C265" i="13"/>
  <c r="D515" i="12"/>
  <c r="D554" i="12"/>
  <c r="C175" i="11"/>
  <c r="C487" i="11"/>
  <c r="D396" i="15"/>
  <c r="D123" i="15"/>
  <c r="D88" i="17"/>
  <c r="D322" i="17"/>
  <c r="F462" i="11"/>
  <c r="E462" i="11" s="1"/>
  <c r="F306" i="11"/>
  <c r="E306" i="11" s="1"/>
  <c r="C614" i="13"/>
  <c r="C458" i="13"/>
  <c r="C538" i="11"/>
  <c r="C304" i="11"/>
  <c r="D34" i="13"/>
  <c r="D112" i="13"/>
  <c r="C414" i="17"/>
  <c r="C102" i="17"/>
  <c r="F243" i="17"/>
  <c r="E243" i="17" s="1"/>
  <c r="F204" i="17"/>
  <c r="E204" i="17" s="1"/>
  <c r="G204" i="17" s="1"/>
  <c r="F47" i="12"/>
  <c r="E47" i="12" s="1"/>
  <c r="F437" i="12"/>
  <c r="E437" i="12" s="1"/>
  <c r="G437" i="12" s="1"/>
  <c r="C463" i="16"/>
  <c r="C268" i="16"/>
  <c r="C412" i="12"/>
  <c r="C178" i="12"/>
  <c r="C148" i="11"/>
  <c r="C109" i="11"/>
  <c r="C483" i="16"/>
  <c r="C327" i="16"/>
  <c r="F15" i="11"/>
  <c r="E15" i="11" s="1"/>
  <c r="F210" i="11"/>
  <c r="E210" i="11" s="1"/>
  <c r="F519" i="11"/>
  <c r="E519" i="11" s="1"/>
  <c r="F402" i="11"/>
  <c r="E402" i="11" s="1"/>
  <c r="F83" i="13"/>
  <c r="E83" i="13" s="1"/>
  <c r="F512" i="13"/>
  <c r="E512" i="13" s="1"/>
  <c r="C382" i="17"/>
  <c r="C460" i="17"/>
  <c r="F620" i="17"/>
  <c r="E620" i="17" s="1"/>
  <c r="G620" i="17" s="1"/>
  <c r="F74" i="16"/>
  <c r="E74" i="16" s="1"/>
  <c r="G74" i="16" s="1"/>
  <c r="F347" i="17"/>
  <c r="E347" i="17" s="1"/>
  <c r="G347" i="17" s="1"/>
  <c r="F212" i="16"/>
  <c r="E212" i="16" s="1"/>
  <c r="F523" i="16"/>
  <c r="E523" i="16" s="1"/>
  <c r="C323" i="16"/>
  <c r="C50" i="16"/>
  <c r="C596" i="17"/>
  <c r="F102" i="11"/>
  <c r="E102" i="11" s="1"/>
  <c r="F414" i="11"/>
  <c r="E414" i="11" s="1"/>
  <c r="F49" i="14"/>
  <c r="E49" i="14" s="1"/>
  <c r="F361" i="14"/>
  <c r="E361" i="14" s="1"/>
  <c r="G361" i="14" s="1"/>
  <c r="D345" i="14"/>
  <c r="D423" i="14"/>
  <c r="D366" i="17"/>
  <c r="D444" i="17"/>
  <c r="D95" i="11"/>
  <c r="D56" i="11"/>
  <c r="C464" i="11"/>
  <c r="C230" i="11"/>
  <c r="F411" i="17"/>
  <c r="E411" i="17" s="1"/>
  <c r="F216" i="17"/>
  <c r="E216" i="17" s="1"/>
  <c r="F553" i="16"/>
  <c r="E553" i="16" s="1"/>
  <c r="F514" i="16"/>
  <c r="E514" i="16" s="1"/>
  <c r="F363" i="12"/>
  <c r="E363" i="12" s="1"/>
  <c r="F558" i="12"/>
  <c r="E558" i="12" s="1"/>
  <c r="F368" i="12"/>
  <c r="E368" i="12" s="1"/>
  <c r="F602" i="12"/>
  <c r="E602" i="12" s="1"/>
  <c r="F437" i="11"/>
  <c r="E437" i="11" s="1"/>
  <c r="F47" i="11"/>
  <c r="E47" i="11" s="1"/>
  <c r="C409" i="11"/>
  <c r="C253" i="11"/>
  <c r="D297" i="12"/>
  <c r="D219" i="12"/>
  <c r="D241" i="17"/>
  <c r="D280" i="17"/>
  <c r="F128" i="12"/>
  <c r="E128" i="12" s="1"/>
  <c r="G128" i="12" s="1"/>
  <c r="F245" i="12"/>
  <c r="E245" i="12" s="1"/>
  <c r="G245" i="12" s="1"/>
  <c r="F373" i="11"/>
  <c r="E373" i="11" s="1"/>
  <c r="F217" i="11"/>
  <c r="E217" i="11" s="1"/>
  <c r="D173" i="12"/>
  <c r="D563" i="12"/>
  <c r="D459" i="15"/>
  <c r="D381" i="15"/>
  <c r="D446" i="12"/>
  <c r="D290" i="12"/>
  <c r="F490" i="16"/>
  <c r="E490" i="16" s="1"/>
  <c r="F100" i="16"/>
  <c r="E100" i="16" s="1"/>
  <c r="F562" i="13"/>
  <c r="E562" i="13" s="1"/>
  <c r="F211" i="13"/>
  <c r="E211" i="13" s="1"/>
  <c r="F262" i="16"/>
  <c r="E262" i="16" s="1"/>
  <c r="F106" i="16"/>
  <c r="E106" i="16" s="1"/>
  <c r="C444" i="15"/>
  <c r="C327" i="15"/>
  <c r="D27" i="13"/>
  <c r="D378" i="13"/>
  <c r="F145" i="12"/>
  <c r="E145" i="12" s="1"/>
  <c r="F223" i="12"/>
  <c r="E223" i="12" s="1"/>
  <c r="C531" i="11"/>
  <c r="C570" i="11"/>
  <c r="C113" i="11"/>
  <c r="C581" i="11"/>
  <c r="D560" i="17"/>
  <c r="D287" i="17"/>
  <c r="F220" i="15"/>
  <c r="E220" i="15" s="1"/>
  <c r="F610" i="15"/>
  <c r="E610" i="15" s="1"/>
  <c r="G610" i="15" s="1"/>
  <c r="D457" i="15"/>
  <c r="D613" i="15"/>
  <c r="F243" i="11"/>
  <c r="E243" i="11" s="1"/>
  <c r="F204" i="11"/>
  <c r="E204" i="11" s="1"/>
  <c r="C170" i="16"/>
  <c r="C92" i="16"/>
  <c r="C436" i="17"/>
  <c r="C85" i="17"/>
  <c r="D603" i="15"/>
  <c r="D330" i="15"/>
  <c r="C225" i="17"/>
  <c r="C69" i="17"/>
  <c r="D485" i="13"/>
  <c r="D251" i="13"/>
  <c r="D456" i="15"/>
  <c r="D495" i="15"/>
  <c r="D15" i="13"/>
  <c r="D210" i="13"/>
  <c r="F209" i="17"/>
  <c r="E209" i="17" s="1"/>
  <c r="F53" i="17"/>
  <c r="E53" i="17" s="1"/>
  <c r="D22" i="11"/>
  <c r="D568" i="11"/>
  <c r="F540" i="11"/>
  <c r="E540" i="11" s="1"/>
  <c r="F228" i="11"/>
  <c r="E228" i="11" s="1"/>
  <c r="C216" i="12"/>
  <c r="C411" i="12"/>
  <c r="D434" i="12"/>
  <c r="D161" i="12"/>
  <c r="C253" i="13"/>
  <c r="C409" i="13"/>
  <c r="D564" i="16"/>
  <c r="D97" i="16"/>
  <c r="F522" i="13"/>
  <c r="E522" i="13" s="1"/>
  <c r="F288" i="13"/>
  <c r="E288" i="13" s="1"/>
  <c r="D85" i="15"/>
  <c r="D397" i="15"/>
  <c r="G397" i="15" s="1"/>
  <c r="F100" i="15"/>
  <c r="E100" i="15" s="1"/>
  <c r="F451" i="15"/>
  <c r="E451" i="15" s="1"/>
  <c r="G451" i="15" s="1"/>
  <c r="C340" i="14"/>
  <c r="C28" i="14"/>
  <c r="F227" i="12"/>
  <c r="E227" i="12" s="1"/>
  <c r="F578" i="12"/>
  <c r="E578" i="12" s="1"/>
  <c r="F281" i="13"/>
  <c r="E281" i="13" s="1"/>
  <c r="F203" i="13"/>
  <c r="E203" i="13" s="1"/>
  <c r="D377" i="17"/>
  <c r="D65" i="17"/>
  <c r="F477" i="14"/>
  <c r="E477" i="14" s="1"/>
  <c r="F555" i="14"/>
  <c r="E555" i="14" s="1"/>
  <c r="C404" i="11"/>
  <c r="C443" i="11"/>
  <c r="D28" i="13"/>
  <c r="D340" i="13"/>
  <c r="F492" i="11"/>
  <c r="E492" i="11" s="1"/>
  <c r="F24" i="11"/>
  <c r="E24" i="11" s="1"/>
  <c r="D455" i="15"/>
  <c r="D533" i="15"/>
  <c r="F218" i="14"/>
  <c r="E218" i="14" s="1"/>
  <c r="F335" i="14"/>
  <c r="E335" i="14" s="1"/>
  <c r="F590" i="15"/>
  <c r="E590" i="15" s="1"/>
  <c r="F278" i="15"/>
  <c r="E278" i="15" s="1"/>
  <c r="F207" i="14"/>
  <c r="E207" i="14" s="1"/>
  <c r="F129" i="14"/>
  <c r="E129" i="14" s="1"/>
  <c r="D478" i="16"/>
  <c r="D516" i="16"/>
  <c r="D328" i="13"/>
  <c r="D445" i="13"/>
  <c r="D595" i="13"/>
  <c r="D205" i="13"/>
  <c r="C474" i="13"/>
  <c r="C84" i="13"/>
  <c r="D478" i="13"/>
  <c r="D517" i="13"/>
  <c r="F240" i="15"/>
  <c r="E240" i="15" s="1"/>
  <c r="D168" i="16"/>
  <c r="D596" i="16"/>
  <c r="D372" i="11"/>
  <c r="D255" i="11"/>
  <c r="F512" i="11"/>
  <c r="E512" i="11" s="1"/>
  <c r="F83" i="11"/>
  <c r="E83" i="11" s="1"/>
  <c r="C486" i="16"/>
  <c r="C213" i="16"/>
  <c r="F607" i="11"/>
  <c r="E607" i="11" s="1"/>
  <c r="F295" i="11"/>
  <c r="E295" i="11" s="1"/>
  <c r="G295" i="11" s="1"/>
  <c r="D144" i="13"/>
  <c r="D261" i="13"/>
  <c r="F287" i="15"/>
  <c r="E287" i="15" s="1"/>
  <c r="F521" i="15"/>
  <c r="E521" i="15" s="1"/>
  <c r="D10" i="14"/>
  <c r="D400" i="14"/>
  <c r="C70" i="13"/>
  <c r="C187" i="13"/>
  <c r="C533" i="14"/>
  <c r="C494" i="14"/>
  <c r="F66" i="15"/>
  <c r="E66" i="15" s="1"/>
  <c r="G66" i="15" s="1"/>
  <c r="F25" i="15"/>
  <c r="E25" i="15" s="1"/>
  <c r="F8" i="16"/>
  <c r="E8" i="16" s="1"/>
  <c r="F402" i="16"/>
  <c r="E402" i="16" s="1"/>
  <c r="F54" i="12"/>
  <c r="E54" i="12" s="1"/>
  <c r="F523" i="17"/>
  <c r="E523" i="17" s="1"/>
  <c r="G523" i="17" s="1"/>
  <c r="F260" i="15"/>
  <c r="E260" i="15" s="1"/>
  <c r="F173" i="14"/>
  <c r="E173" i="14" s="1"/>
  <c r="F457" i="14"/>
  <c r="E457" i="14" s="1"/>
  <c r="F560" i="15"/>
  <c r="E560" i="15" s="1"/>
  <c r="F255" i="14"/>
  <c r="E255" i="14" s="1"/>
  <c r="F53" i="14"/>
  <c r="E53" i="14" s="1"/>
  <c r="F144" i="17"/>
  <c r="E144" i="17" s="1"/>
  <c r="F604" i="11"/>
  <c r="E604" i="11" s="1"/>
  <c r="F460" i="16"/>
  <c r="E460" i="16" s="1"/>
  <c r="G460" i="16" s="1"/>
  <c r="C414" i="16"/>
  <c r="C102" i="16"/>
  <c r="F171" i="16"/>
  <c r="E171" i="16" s="1"/>
  <c r="G171" i="16" s="1"/>
  <c r="F54" i="16"/>
  <c r="E54" i="16" s="1"/>
  <c r="G54" i="16" s="1"/>
  <c r="F600" i="17"/>
  <c r="E600" i="17" s="1"/>
  <c r="G600" i="17" s="1"/>
  <c r="C189" i="11"/>
  <c r="C579" i="11"/>
  <c r="F557" i="12"/>
  <c r="E557" i="12" s="1"/>
  <c r="F401" i="12"/>
  <c r="E401" i="12" s="1"/>
  <c r="C60" i="11"/>
  <c r="C567" i="11"/>
  <c r="C607" i="12"/>
  <c r="C295" i="12"/>
  <c r="D141" i="11"/>
  <c r="D375" i="11"/>
  <c r="D150" i="11"/>
  <c r="D33" i="11"/>
  <c r="F617" i="15"/>
  <c r="E617" i="15" s="1"/>
  <c r="F383" i="15"/>
  <c r="E383" i="15" s="1"/>
  <c r="D12" i="15"/>
  <c r="D99" i="15"/>
  <c r="D228" i="15"/>
  <c r="C515" i="17"/>
  <c r="D601" i="11"/>
  <c r="D445" i="16"/>
  <c r="D609" i="11"/>
  <c r="C108" i="14"/>
  <c r="C9" i="17"/>
  <c r="C590" i="11"/>
  <c r="C31" i="16"/>
  <c r="D200" i="15"/>
  <c r="C174" i="14"/>
  <c r="C144" i="17"/>
  <c r="C244" i="15"/>
  <c r="C358" i="16"/>
  <c r="D96" i="15"/>
  <c r="D435" i="14"/>
  <c r="D59" i="15"/>
  <c r="G59" i="15" s="1"/>
  <c r="D6" i="15"/>
  <c r="G6" i="15" s="1"/>
  <c r="D599" i="11"/>
  <c r="C27" i="12"/>
  <c r="D528" i="17"/>
  <c r="D28" i="15"/>
  <c r="D247" i="14"/>
  <c r="C252" i="17"/>
  <c r="D369" i="16"/>
  <c r="D524" i="17"/>
  <c r="D102" i="14"/>
  <c r="D407" i="16"/>
  <c r="D571" i="17"/>
  <c r="D413" i="16"/>
  <c r="C440" i="16"/>
  <c r="C267" i="17"/>
  <c r="D382" i="16"/>
  <c r="G382" i="16" s="1"/>
  <c r="D461" i="16"/>
  <c r="D264" i="15"/>
  <c r="G264" i="15" s="1"/>
  <c r="C608" i="11"/>
  <c r="D48" i="12"/>
  <c r="D63" i="12"/>
  <c r="D74" i="12"/>
  <c r="C97" i="13"/>
  <c r="C565" i="13"/>
  <c r="F374" i="16"/>
  <c r="E374" i="16" s="1"/>
  <c r="F528" i="17"/>
  <c r="E528" i="17" s="1"/>
  <c r="D411" i="11"/>
  <c r="D216" i="11"/>
  <c r="F385" i="12"/>
  <c r="E385" i="12" s="1"/>
  <c r="F346" i="12"/>
  <c r="E346" i="12" s="1"/>
  <c r="D462" i="14"/>
  <c r="C380" i="16"/>
  <c r="D552" i="16"/>
  <c r="D591" i="16"/>
  <c r="D357" i="12"/>
  <c r="D201" i="12"/>
  <c r="C493" i="11"/>
  <c r="C571" i="11"/>
  <c r="F287" i="13"/>
  <c r="E287" i="13" s="1"/>
  <c r="F560" i="13"/>
  <c r="E560" i="13" s="1"/>
  <c r="C411" i="16"/>
  <c r="C201" i="11"/>
  <c r="C357" i="11"/>
  <c r="D211" i="12"/>
  <c r="D562" i="12"/>
  <c r="C535" i="17"/>
  <c r="D175" i="14"/>
  <c r="C45" i="15"/>
  <c r="F188" i="11"/>
  <c r="E188" i="11" s="1"/>
  <c r="F32" i="11"/>
  <c r="E32" i="11" s="1"/>
  <c r="F207" i="13"/>
  <c r="E207" i="13" s="1"/>
  <c r="F129" i="13"/>
  <c r="E129" i="13" s="1"/>
  <c r="C485" i="12"/>
  <c r="C251" i="12"/>
  <c r="C281" i="12"/>
  <c r="C203" i="12"/>
  <c r="D477" i="13"/>
  <c r="D555" i="13"/>
  <c r="C296" i="13"/>
  <c r="C257" i="13"/>
  <c r="D243" i="13"/>
  <c r="D204" i="13"/>
  <c r="C417" i="16"/>
  <c r="F132" i="16"/>
  <c r="E132" i="16" s="1"/>
  <c r="F93" i="16"/>
  <c r="E93" i="16" s="1"/>
  <c r="G93" i="16" s="1"/>
  <c r="D401" i="15"/>
  <c r="D518" i="15"/>
  <c r="C33" i="17"/>
  <c r="C99" i="15"/>
  <c r="F460" i="14"/>
  <c r="E460" i="14" s="1"/>
  <c r="F382" i="14"/>
  <c r="E382" i="14" s="1"/>
  <c r="G382" i="14" s="1"/>
  <c r="F48" i="11"/>
  <c r="E48" i="11" s="1"/>
  <c r="F399" i="11"/>
  <c r="E399" i="11" s="1"/>
  <c r="D183" i="14"/>
  <c r="D103" i="15"/>
  <c r="D104" i="11"/>
  <c r="D338" i="11"/>
  <c r="F124" i="11"/>
  <c r="E124" i="11" s="1"/>
  <c r="F397" i="11"/>
  <c r="E397" i="11" s="1"/>
  <c r="F35" i="13"/>
  <c r="E35" i="13" s="1"/>
  <c r="F74" i="13"/>
  <c r="E74" i="13" s="1"/>
  <c r="F31" i="12"/>
  <c r="E31" i="12" s="1"/>
  <c r="F226" i="12"/>
  <c r="E226" i="12" s="1"/>
  <c r="C407" i="11"/>
  <c r="C329" i="11"/>
  <c r="C385" i="17"/>
  <c r="C346" i="17"/>
  <c r="D184" i="15"/>
  <c r="D145" i="15"/>
  <c r="C502" i="12"/>
  <c r="C229" i="12"/>
  <c r="D511" i="16"/>
  <c r="D83" i="16"/>
  <c r="C474" i="11"/>
  <c r="C84" i="11"/>
  <c r="C306" i="13"/>
  <c r="C462" i="13"/>
  <c r="C217" i="13"/>
  <c r="C373" i="13"/>
  <c r="D216" i="14"/>
  <c r="D411" i="14"/>
  <c r="D300" i="12"/>
  <c r="D105" i="12"/>
  <c r="C501" i="16"/>
  <c r="C267" i="16"/>
  <c r="F361" i="17"/>
  <c r="E361" i="17" s="1"/>
  <c r="F49" i="17"/>
  <c r="E49" i="17" s="1"/>
  <c r="F184" i="16"/>
  <c r="E184" i="16" s="1"/>
  <c r="F612" i="16"/>
  <c r="E612" i="16" s="1"/>
  <c r="F386" i="16"/>
  <c r="E386" i="16" s="1"/>
  <c r="F308" i="16"/>
  <c r="E308" i="16" s="1"/>
  <c r="G308" i="16" s="1"/>
  <c r="C308" i="17"/>
  <c r="C386" i="17"/>
  <c r="D240" i="17"/>
  <c r="D318" i="17"/>
  <c r="G318" i="17" s="1"/>
  <c r="C433" i="15"/>
  <c r="C160" i="15"/>
  <c r="F9" i="13"/>
  <c r="E9" i="13" s="1"/>
  <c r="F438" i="13"/>
  <c r="E438" i="13" s="1"/>
  <c r="C263" i="16"/>
  <c r="C614" i="17"/>
  <c r="C68" i="16"/>
  <c r="D520" i="14"/>
  <c r="D364" i="14"/>
  <c r="C324" i="11"/>
  <c r="C12" i="11"/>
  <c r="F129" i="12"/>
  <c r="E129" i="12" s="1"/>
  <c r="F207" i="12"/>
  <c r="E207" i="12" s="1"/>
  <c r="D211" i="16"/>
  <c r="D561" i="16"/>
  <c r="F498" i="13"/>
  <c r="E498" i="13" s="1"/>
  <c r="F381" i="13"/>
  <c r="E381" i="13" s="1"/>
  <c r="D319" i="14"/>
  <c r="D202" i="14"/>
  <c r="F279" i="13"/>
  <c r="E279" i="13" s="1"/>
  <c r="F591" i="13"/>
  <c r="E591" i="13" s="1"/>
  <c r="F279" i="16"/>
  <c r="E279" i="16" s="1"/>
  <c r="F590" i="16"/>
  <c r="E590" i="16" s="1"/>
  <c r="C375" i="13"/>
  <c r="C141" i="13"/>
  <c r="D494" i="13"/>
  <c r="D533" i="13"/>
  <c r="C92" i="12"/>
  <c r="C170" i="12"/>
  <c r="F406" i="13"/>
  <c r="E406" i="13" s="1"/>
  <c r="F367" i="13"/>
  <c r="E367" i="13" s="1"/>
  <c r="C502" i="17"/>
  <c r="C229" i="17"/>
  <c r="F142" i="12"/>
  <c r="E142" i="12" s="1"/>
  <c r="F337" i="12"/>
  <c r="E337" i="12" s="1"/>
  <c r="C107" i="13"/>
  <c r="C224" i="13"/>
  <c r="F140" i="12"/>
  <c r="E140" i="12" s="1"/>
  <c r="F413" i="12"/>
  <c r="E413" i="12" s="1"/>
  <c r="F617" i="12"/>
  <c r="E617" i="12" s="1"/>
  <c r="F110" i="12"/>
  <c r="E110" i="12" s="1"/>
  <c r="C404" i="15"/>
  <c r="C599" i="15"/>
  <c r="F280" i="16"/>
  <c r="E280" i="16" s="1"/>
  <c r="F241" i="16"/>
  <c r="E241" i="16" s="1"/>
  <c r="C493" i="12"/>
  <c r="C571" i="12"/>
  <c r="D144" i="11"/>
  <c r="D261" i="11"/>
  <c r="F445" i="14"/>
  <c r="E445" i="14" s="1"/>
  <c r="F328" i="14"/>
  <c r="E328" i="14" s="1"/>
  <c r="G328" i="14" s="1"/>
  <c r="D308" i="14"/>
  <c r="D386" i="14"/>
  <c r="F144" i="16"/>
  <c r="E144" i="16" s="1"/>
  <c r="F261" i="16"/>
  <c r="E261" i="16" s="1"/>
  <c r="G261" i="16" s="1"/>
  <c r="F183" i="11"/>
  <c r="E183" i="11" s="1"/>
  <c r="F222" i="11"/>
  <c r="E222" i="11" s="1"/>
  <c r="C164" i="16"/>
  <c r="C320" i="16"/>
  <c r="D451" i="13"/>
  <c r="D139" i="13"/>
  <c r="F417" i="12"/>
  <c r="E417" i="12" s="1"/>
  <c r="F573" i="12"/>
  <c r="E573" i="12" s="1"/>
  <c r="G573" i="12" s="1"/>
  <c r="F265" i="16"/>
  <c r="E265" i="16" s="1"/>
  <c r="F576" i="16"/>
  <c r="E576" i="16" s="1"/>
  <c r="F56" i="16"/>
  <c r="E56" i="16" s="1"/>
  <c r="G56" i="16" s="1"/>
  <c r="F602" i="17"/>
  <c r="E602" i="17" s="1"/>
  <c r="G602" i="17" s="1"/>
  <c r="F95" i="16"/>
  <c r="E95" i="16" s="1"/>
  <c r="G95" i="16" s="1"/>
  <c r="C71" i="16"/>
  <c r="C617" i="17"/>
  <c r="C317" i="16"/>
  <c r="C278" i="16"/>
  <c r="C481" i="12"/>
  <c r="C403" i="12"/>
  <c r="F463" i="11"/>
  <c r="E463" i="11" s="1"/>
  <c r="F268" i="11"/>
  <c r="E268" i="11" s="1"/>
  <c r="C611" i="13"/>
  <c r="C221" i="13"/>
  <c r="D343" i="16"/>
  <c r="D499" i="16"/>
  <c r="D287" i="14"/>
  <c r="D560" i="14"/>
  <c r="D459" i="12"/>
  <c r="D420" i="12"/>
  <c r="C264" i="11"/>
  <c r="C30" i="11"/>
  <c r="C94" i="13"/>
  <c r="C601" i="13"/>
  <c r="F138" i="16"/>
  <c r="E138" i="16" s="1"/>
  <c r="F489" i="16"/>
  <c r="E489" i="16" s="1"/>
  <c r="G489" i="16" s="1"/>
  <c r="D55" i="13"/>
  <c r="D133" i="13"/>
  <c r="D519" i="12"/>
  <c r="D402" i="12"/>
  <c r="D434" i="13"/>
  <c r="D161" i="13"/>
  <c r="F230" i="13"/>
  <c r="E230" i="13" s="1"/>
  <c r="F464" i="13"/>
  <c r="E464" i="13" s="1"/>
  <c r="F378" i="11"/>
  <c r="E378" i="11" s="1"/>
  <c r="F27" i="11"/>
  <c r="E27" i="11" s="1"/>
  <c r="D107" i="11"/>
  <c r="D224" i="11"/>
  <c r="F379" i="13"/>
  <c r="E379" i="13" s="1"/>
  <c r="F574" i="13"/>
  <c r="E574" i="13" s="1"/>
  <c r="D85" i="13"/>
  <c r="D436" i="13"/>
  <c r="F225" i="16"/>
  <c r="E225" i="16" s="1"/>
  <c r="G225" i="16" s="1"/>
  <c r="F69" i="16"/>
  <c r="E69" i="16" s="1"/>
  <c r="G69" i="16" s="1"/>
  <c r="F615" i="17"/>
  <c r="E615" i="17" s="1"/>
  <c r="G615" i="17" s="1"/>
  <c r="C288" i="16"/>
  <c r="C521" i="16"/>
  <c r="C532" i="15"/>
  <c r="C493" i="15"/>
  <c r="D65" i="14"/>
  <c r="D377" i="14"/>
  <c r="G377" i="14" s="1"/>
  <c r="D97" i="11"/>
  <c r="D565" i="11"/>
  <c r="F562" i="11"/>
  <c r="E562" i="11" s="1"/>
  <c r="G562" i="11" s="1"/>
  <c r="F211" i="11"/>
  <c r="E211" i="11" s="1"/>
  <c r="G211" i="11" s="1"/>
  <c r="F457" i="12"/>
  <c r="E457" i="12" s="1"/>
  <c r="F496" i="12"/>
  <c r="E496" i="12" s="1"/>
  <c r="F181" i="14"/>
  <c r="E181" i="14" s="1"/>
  <c r="F298" i="14"/>
  <c r="E298" i="14" s="1"/>
  <c r="G298" i="14" s="1"/>
  <c r="F515" i="12"/>
  <c r="E515" i="12" s="1"/>
  <c r="F554" i="12"/>
  <c r="E554" i="12" s="1"/>
  <c r="D175" i="11"/>
  <c r="D487" i="11"/>
  <c r="F396" i="15"/>
  <c r="E396" i="15" s="1"/>
  <c r="F123" i="15"/>
  <c r="E123" i="15" s="1"/>
  <c r="F360" i="17"/>
  <c r="E360" i="17" s="1"/>
  <c r="F87" i="17"/>
  <c r="E87" i="17" s="1"/>
  <c r="C603" i="15"/>
  <c r="C330" i="15"/>
  <c r="C221" i="16"/>
  <c r="C610" i="16"/>
  <c r="F331" i="13"/>
  <c r="E331" i="13" s="1"/>
  <c r="F604" i="13"/>
  <c r="E604" i="13" s="1"/>
  <c r="C450" i="15"/>
  <c r="C138" i="15"/>
  <c r="F34" i="13"/>
  <c r="E34" i="13" s="1"/>
  <c r="F112" i="13"/>
  <c r="E112" i="13" s="1"/>
  <c r="D414" i="17"/>
  <c r="D102" i="17"/>
  <c r="F122" i="11"/>
  <c r="E122" i="11" s="1"/>
  <c r="F473" i="11"/>
  <c r="E473" i="11" s="1"/>
  <c r="D191" i="11"/>
  <c r="D503" i="11"/>
  <c r="D319" i="15"/>
  <c r="D163" i="15"/>
  <c r="F200" i="15"/>
  <c r="E200" i="15" s="1"/>
  <c r="F356" i="15"/>
  <c r="E356" i="15" s="1"/>
  <c r="G356" i="15" s="1"/>
  <c r="F141" i="14"/>
  <c r="E141" i="14" s="1"/>
  <c r="F375" i="14"/>
  <c r="E375" i="14" s="1"/>
  <c r="F316" i="15"/>
  <c r="E316" i="15" s="1"/>
  <c r="F277" i="15"/>
  <c r="E277" i="15" s="1"/>
  <c r="D327" i="16"/>
  <c r="D483" i="16"/>
  <c r="D500" i="17"/>
  <c r="D305" i="17"/>
  <c r="C283" i="13"/>
  <c r="C127" i="13"/>
  <c r="D443" i="17"/>
  <c r="D404" i="17"/>
  <c r="F220" i="11"/>
  <c r="E220" i="11" s="1"/>
  <c r="F259" i="11"/>
  <c r="E259" i="11" s="1"/>
  <c r="C447" i="11"/>
  <c r="C252" i="11"/>
  <c r="C529" i="11"/>
  <c r="C61" i="11"/>
  <c r="C105" i="13"/>
  <c r="C300" i="13"/>
  <c r="F450" i="13"/>
  <c r="E450" i="13" s="1"/>
  <c r="F177" i="13"/>
  <c r="E177" i="13" s="1"/>
  <c r="C501" i="11"/>
  <c r="C267" i="11"/>
  <c r="C492" i="16"/>
  <c r="C24" i="16"/>
  <c r="D302" i="14"/>
  <c r="D29" i="14"/>
  <c r="D218" i="12"/>
  <c r="D335" i="12"/>
  <c r="C367" i="12"/>
  <c r="C406" i="12"/>
  <c r="F345" i="14"/>
  <c r="E345" i="14" s="1"/>
  <c r="F423" i="14"/>
  <c r="E423" i="14" s="1"/>
  <c r="D278" i="11"/>
  <c r="D317" i="11"/>
  <c r="D464" i="11"/>
  <c r="D230" i="11"/>
  <c r="C216" i="17"/>
  <c r="C411" i="17"/>
  <c r="D47" i="11"/>
  <c r="D437" i="11"/>
  <c r="D409" i="11"/>
  <c r="D253" i="11"/>
  <c r="F559" i="11"/>
  <c r="E559" i="11" s="1"/>
  <c r="F325" i="11"/>
  <c r="E325" i="11" s="1"/>
  <c r="F608" i="11"/>
  <c r="E608" i="11" s="1"/>
  <c r="F569" i="11"/>
  <c r="E569" i="11" s="1"/>
  <c r="G569" i="11" s="1"/>
  <c r="D189" i="13"/>
  <c r="D579" i="13"/>
  <c r="C563" i="12"/>
  <c r="C173" i="12"/>
  <c r="C459" i="15"/>
  <c r="C381" i="15"/>
  <c r="C490" i="16"/>
  <c r="C100" i="16"/>
  <c r="D573" i="14"/>
  <c r="D417" i="14"/>
  <c r="F286" i="14"/>
  <c r="E286" i="14" s="1"/>
  <c r="F13" i="14"/>
  <c r="E13" i="14" s="1"/>
  <c r="F308" i="13"/>
  <c r="E308" i="13" s="1"/>
  <c r="F386" i="13"/>
  <c r="E386" i="13" s="1"/>
  <c r="D344" i="13"/>
  <c r="D461" i="13"/>
  <c r="C600" i="12"/>
  <c r="C405" i="12"/>
  <c r="D444" i="15"/>
  <c r="D327" i="15"/>
  <c r="F166" i="16"/>
  <c r="E166" i="16" s="1"/>
  <c r="F244" i="16"/>
  <c r="E244" i="16" s="1"/>
  <c r="F594" i="17"/>
  <c r="E594" i="17" s="1"/>
  <c r="G594" i="17" s="1"/>
  <c r="F48" i="16"/>
  <c r="E48" i="16" s="1"/>
  <c r="G48" i="16" s="1"/>
  <c r="F27" i="13"/>
  <c r="E27" i="13" s="1"/>
  <c r="F378" i="13"/>
  <c r="E378" i="13" s="1"/>
  <c r="F239" i="17"/>
  <c r="E239" i="17" s="1"/>
  <c r="F356" i="17"/>
  <c r="E356" i="17" s="1"/>
  <c r="D64" i="13"/>
  <c r="D415" i="13"/>
  <c r="F208" i="17"/>
  <c r="E208" i="17" s="1"/>
  <c r="F91" i="17"/>
  <c r="E91" i="17" s="1"/>
  <c r="D444" i="14"/>
  <c r="D366" i="14"/>
  <c r="G366" i="14" s="1"/>
  <c r="D252" i="17"/>
  <c r="D447" i="17"/>
  <c r="F560" i="17"/>
  <c r="E560" i="17" s="1"/>
  <c r="F287" i="17"/>
  <c r="E287" i="17" s="1"/>
  <c r="F251" i="14"/>
  <c r="E251" i="14" s="1"/>
  <c r="F485" i="14"/>
  <c r="E485" i="14" s="1"/>
  <c r="G485" i="14" s="1"/>
  <c r="F329" i="14"/>
  <c r="E329" i="14" s="1"/>
  <c r="F407" i="14"/>
  <c r="E407" i="14" s="1"/>
  <c r="F308" i="11"/>
  <c r="E308" i="11" s="1"/>
  <c r="F386" i="11"/>
  <c r="E386" i="11" s="1"/>
  <c r="D204" i="11"/>
  <c r="D243" i="11"/>
  <c r="C609" i="15"/>
  <c r="C531" i="15"/>
  <c r="C283" i="14"/>
  <c r="C127" i="14"/>
  <c r="F122" i="16"/>
  <c r="E122" i="16" s="1"/>
  <c r="F473" i="16"/>
  <c r="E473" i="16" s="1"/>
  <c r="G473" i="16" s="1"/>
  <c r="D540" i="14"/>
  <c r="D228" i="14"/>
  <c r="C180" i="16"/>
  <c r="C336" i="16"/>
  <c r="F423" i="15"/>
  <c r="E423" i="15" s="1"/>
  <c r="F306" i="15"/>
  <c r="E306" i="15" s="1"/>
  <c r="D106" i="13"/>
  <c r="D262" i="13"/>
  <c r="C411" i="15"/>
  <c r="C177" i="15"/>
  <c r="D611" i="14"/>
  <c r="D221" i="14"/>
  <c r="C341" i="11"/>
  <c r="C575" i="11"/>
  <c r="C223" i="14"/>
  <c r="C145" i="14"/>
  <c r="C33" i="13"/>
  <c r="C150" i="13"/>
  <c r="D327" i="14"/>
  <c r="D483" i="14"/>
  <c r="D89" i="12"/>
  <c r="D284" i="12"/>
  <c r="D203" i="14"/>
  <c r="D281" i="14"/>
  <c r="D325" i="12"/>
  <c r="D559" i="12"/>
  <c r="F320" i="13"/>
  <c r="E320" i="13" s="1"/>
  <c r="F164" i="13"/>
  <c r="E164" i="13" s="1"/>
  <c r="F434" i="12"/>
  <c r="E434" i="12" s="1"/>
  <c r="F161" i="12"/>
  <c r="E161" i="12" s="1"/>
  <c r="C52" i="11"/>
  <c r="C247" i="11"/>
  <c r="F417" i="15"/>
  <c r="E417" i="15" s="1"/>
  <c r="F534" i="15"/>
  <c r="E534" i="15" s="1"/>
  <c r="C407" i="15"/>
  <c r="C290" i="15"/>
  <c r="D90" i="13"/>
  <c r="D246" i="13"/>
  <c r="C136" i="11"/>
  <c r="C526" i="11"/>
  <c r="C558" i="17"/>
  <c r="C363" i="17"/>
  <c r="D340" i="14"/>
  <c r="D28" i="14"/>
  <c r="F553" i="15"/>
  <c r="E553" i="15" s="1"/>
  <c r="F514" i="15"/>
  <c r="E514" i="15" s="1"/>
  <c r="G514" i="15" s="1"/>
  <c r="D227" i="12"/>
  <c r="D578" i="12"/>
  <c r="C180" i="17"/>
  <c r="C336" i="17"/>
  <c r="C249" i="14"/>
  <c r="C561" i="14"/>
  <c r="D443" i="11"/>
  <c r="D404" i="11"/>
  <c r="F28" i="13"/>
  <c r="E28" i="13" s="1"/>
  <c r="F340" i="13"/>
  <c r="E340" i="13" s="1"/>
  <c r="D492" i="11"/>
  <c r="D24" i="11"/>
  <c r="F455" i="15"/>
  <c r="E455" i="15" s="1"/>
  <c r="F533" i="15"/>
  <c r="E533" i="15" s="1"/>
  <c r="F477" i="16"/>
  <c r="E477" i="16" s="1"/>
  <c r="F554" i="16"/>
  <c r="E554" i="16" s="1"/>
  <c r="D335" i="14"/>
  <c r="D218" i="14"/>
  <c r="D300" i="17"/>
  <c r="D105" i="17"/>
  <c r="C496" i="11"/>
  <c r="C457" i="11"/>
  <c r="F478" i="16"/>
  <c r="E478" i="16" s="1"/>
  <c r="F516" i="16"/>
  <c r="E516" i="16" s="1"/>
  <c r="C328" i="13"/>
  <c r="C445" i="13"/>
  <c r="C434" i="15"/>
  <c r="C122" i="15"/>
  <c r="C612" i="15"/>
  <c r="C183" i="15"/>
  <c r="F87" i="15"/>
  <c r="E87" i="15" s="1"/>
  <c r="F321" i="15"/>
  <c r="E321" i="15" s="1"/>
  <c r="G321" i="15" s="1"/>
  <c r="C372" i="11"/>
  <c r="C255" i="11"/>
  <c r="D5" i="13"/>
  <c r="D590" i="13"/>
  <c r="C493" i="16"/>
  <c r="C570" i="16"/>
  <c r="C459" i="11"/>
  <c r="C420" i="11"/>
  <c r="F400" i="14"/>
  <c r="E400" i="14" s="1"/>
  <c r="F10" i="14"/>
  <c r="E10" i="14" s="1"/>
  <c r="F93" i="13"/>
  <c r="E93" i="13" s="1"/>
  <c r="F132" i="13"/>
  <c r="E132" i="13" s="1"/>
  <c r="F164" i="11"/>
  <c r="E164" i="11" s="1"/>
  <c r="F320" i="11"/>
  <c r="E320" i="11" s="1"/>
  <c r="F70" i="13"/>
  <c r="E70" i="13" s="1"/>
  <c r="F187" i="13"/>
  <c r="E187" i="13" s="1"/>
  <c r="D359" i="12"/>
  <c r="D125" i="12"/>
  <c r="F170" i="14"/>
  <c r="E170" i="14" s="1"/>
  <c r="G170" i="14" s="1"/>
  <c r="F417" i="16"/>
  <c r="E417" i="16" s="1"/>
  <c r="F136" i="16"/>
  <c r="E136" i="16" s="1"/>
  <c r="F191" i="14"/>
  <c r="E191" i="14" s="1"/>
  <c r="F165" i="14"/>
  <c r="E165" i="14" s="1"/>
  <c r="F557" i="15"/>
  <c r="E557" i="15" s="1"/>
  <c r="F58" i="14"/>
  <c r="E58" i="14" s="1"/>
  <c r="F133" i="17"/>
  <c r="E133" i="17" s="1"/>
  <c r="F577" i="15"/>
  <c r="E577" i="15" s="1"/>
  <c r="F556" i="17"/>
  <c r="E556" i="17" s="1"/>
  <c r="F249" i="17"/>
  <c r="E249" i="17" s="1"/>
  <c r="F334" i="13"/>
  <c r="E334" i="13" s="1"/>
  <c r="F256" i="13"/>
  <c r="E256" i="13" s="1"/>
  <c r="C165" i="16"/>
  <c r="C282" i="16"/>
  <c r="D179" i="11"/>
  <c r="D374" i="11"/>
  <c r="F481" i="13"/>
  <c r="E481" i="13" s="1"/>
  <c r="F403" i="13"/>
  <c r="E403" i="13" s="1"/>
  <c r="D107" i="12"/>
  <c r="D224" i="12"/>
  <c r="F266" i="13"/>
  <c r="E266" i="13" s="1"/>
  <c r="F539" i="13"/>
  <c r="E539" i="13" s="1"/>
  <c r="C217" i="15"/>
  <c r="D578" i="15"/>
  <c r="C70" i="15"/>
  <c r="C90" i="14"/>
  <c r="C123" i="17"/>
  <c r="C416" i="16"/>
  <c r="D16" i="17"/>
  <c r="D618" i="11"/>
  <c r="D30" i="16"/>
  <c r="D386" i="16"/>
  <c r="D213" i="15"/>
  <c r="C594" i="14"/>
  <c r="C366" i="16"/>
  <c r="C178" i="14"/>
  <c r="D130" i="17"/>
  <c r="D238" i="15"/>
  <c r="D47" i="14"/>
  <c r="G47" i="14" s="1"/>
  <c r="D109" i="15"/>
  <c r="C66" i="15"/>
  <c r="D17" i="15"/>
  <c r="C591" i="14"/>
  <c r="C199" i="15"/>
  <c r="C88" i="14"/>
  <c r="D248" i="14"/>
  <c r="D71" i="14"/>
  <c r="D141" i="16"/>
  <c r="C534" i="17"/>
  <c r="C8" i="15"/>
  <c r="D447" i="16"/>
  <c r="D464" i="16"/>
  <c r="D250" i="17"/>
  <c r="G250" i="17" s="1"/>
  <c r="D357" i="16"/>
  <c r="C264" i="15"/>
  <c r="C597" i="11"/>
  <c r="D47" i="12"/>
  <c r="D53" i="12"/>
  <c r="D54" i="12"/>
  <c r="D97" i="13"/>
  <c r="D565" i="13"/>
  <c r="D101" i="12"/>
  <c r="D452" i="12"/>
  <c r="C369" i="16"/>
  <c r="C552" i="16"/>
  <c r="C591" i="16"/>
  <c r="D84" i="15"/>
  <c r="D435" i="15"/>
  <c r="G435" i="15" s="1"/>
  <c r="D493" i="11"/>
  <c r="D571" i="11"/>
  <c r="D33" i="13"/>
  <c r="D150" i="13"/>
  <c r="F21" i="12"/>
  <c r="E21" i="12" s="1"/>
  <c r="F606" i="12"/>
  <c r="E606" i="12" s="1"/>
  <c r="G606" i="12" s="1"/>
  <c r="F385" i="16"/>
  <c r="E385" i="16" s="1"/>
  <c r="F346" i="16"/>
  <c r="E346" i="16" s="1"/>
  <c r="G346" i="16" s="1"/>
  <c r="D29" i="13"/>
  <c r="D302" i="13"/>
  <c r="F29" i="12"/>
  <c r="E29" i="12" s="1"/>
  <c r="G29" i="12" s="1"/>
  <c r="F302" i="12"/>
  <c r="E302" i="12" s="1"/>
  <c r="G302" i="12" s="1"/>
  <c r="D47" i="15"/>
  <c r="C210" i="14"/>
  <c r="C15" i="14"/>
  <c r="F318" i="12"/>
  <c r="E318" i="12" s="1"/>
  <c r="F240" i="12"/>
  <c r="E240" i="12" s="1"/>
  <c r="D67" i="15"/>
  <c r="G67" i="15" s="1"/>
  <c r="C164" i="14"/>
  <c r="C207" i="13"/>
  <c r="C129" i="13"/>
  <c r="C298" i="15"/>
  <c r="C142" i="15"/>
  <c r="F477" i="13"/>
  <c r="E477" i="13" s="1"/>
  <c r="F555" i="13"/>
  <c r="E555" i="13" s="1"/>
  <c r="C421" i="15"/>
  <c r="C382" i="15"/>
  <c r="F592" i="13"/>
  <c r="E592" i="13" s="1"/>
  <c r="F553" i="13"/>
  <c r="E553" i="13" s="1"/>
  <c r="C32" i="17"/>
  <c r="F12" i="16"/>
  <c r="E12" i="16" s="1"/>
  <c r="F324" i="16"/>
  <c r="E324" i="16" s="1"/>
  <c r="F204" i="13"/>
  <c r="E204" i="13" s="1"/>
  <c r="F243" i="13"/>
  <c r="E243" i="13" s="1"/>
  <c r="C138" i="16"/>
  <c r="C152" i="16"/>
  <c r="C30" i="15"/>
  <c r="C22" i="13"/>
  <c r="C568" i="13"/>
  <c r="F107" i="15"/>
  <c r="E107" i="15" s="1"/>
  <c r="D48" i="11"/>
  <c r="D399" i="11"/>
  <c r="C15" i="17"/>
  <c r="D181" i="14"/>
  <c r="F22" i="17"/>
  <c r="E22" i="17" s="1"/>
  <c r="C569" i="16"/>
  <c r="C530" i="16"/>
  <c r="D259" i="16"/>
  <c r="D220" i="16"/>
  <c r="F464" i="12"/>
  <c r="E464" i="12" s="1"/>
  <c r="F230" i="12"/>
  <c r="E230" i="12" s="1"/>
  <c r="C57" i="16"/>
  <c r="C603" i="17"/>
  <c r="C602" i="16"/>
  <c r="C418" i="13"/>
  <c r="C535" i="13"/>
  <c r="D361" i="11"/>
  <c r="D49" i="11"/>
  <c r="D173" i="11"/>
  <c r="D563" i="11"/>
  <c r="D124" i="11"/>
  <c r="D397" i="11"/>
  <c r="D74" i="13"/>
  <c r="D35" i="13"/>
  <c r="D31" i="12"/>
  <c r="D226" i="12"/>
  <c r="C503" i="17"/>
  <c r="C191" i="17"/>
  <c r="C184" i="15"/>
  <c r="C145" i="15"/>
  <c r="D502" i="12"/>
  <c r="D229" i="12"/>
  <c r="C292" i="17"/>
  <c r="C370" i="17"/>
  <c r="C140" i="11"/>
  <c r="C413" i="11"/>
  <c r="D306" i="13"/>
  <c r="D462" i="13"/>
  <c r="D217" i="13"/>
  <c r="D373" i="13"/>
  <c r="F338" i="16"/>
  <c r="E338" i="16" s="1"/>
  <c r="F104" i="16"/>
  <c r="E104" i="16" s="1"/>
  <c r="D501" i="16"/>
  <c r="D267" i="16"/>
  <c r="C527" i="16"/>
  <c r="C99" i="16"/>
  <c r="D433" i="15"/>
  <c r="D160" i="15"/>
  <c r="D9" i="13"/>
  <c r="D438" i="13"/>
  <c r="F486" i="17"/>
  <c r="E486" i="17" s="1"/>
  <c r="F213" i="17"/>
  <c r="E213" i="17" s="1"/>
  <c r="D12" i="11"/>
  <c r="D324" i="11"/>
  <c r="C211" i="16"/>
  <c r="C561" i="16"/>
  <c r="C139" i="12"/>
  <c r="C451" i="12"/>
  <c r="D108" i="13"/>
  <c r="D186" i="13"/>
  <c r="D222" i="17"/>
  <c r="D183" i="17"/>
  <c r="D502" i="17"/>
  <c r="D229" i="17"/>
  <c r="C142" i="12"/>
  <c r="C337" i="12"/>
  <c r="D107" i="13"/>
  <c r="D224" i="13"/>
  <c r="D132" i="12"/>
  <c r="D93" i="12"/>
  <c r="F496" i="17"/>
  <c r="E496" i="17" s="1"/>
  <c r="F457" i="17"/>
  <c r="E457" i="17" s="1"/>
  <c r="C395" i="15"/>
  <c r="C161" i="15"/>
  <c r="C307" i="14"/>
  <c r="C424" i="14"/>
  <c r="D140" i="12"/>
  <c r="D413" i="12"/>
  <c r="D404" i="15"/>
  <c r="D599" i="15"/>
  <c r="C383" i="14"/>
  <c r="C422" i="14"/>
  <c r="F493" i="12"/>
  <c r="E493" i="12" s="1"/>
  <c r="F571" i="12"/>
  <c r="E571" i="12" s="1"/>
  <c r="D128" i="13"/>
  <c r="D245" i="13"/>
  <c r="D281" i="17"/>
  <c r="D203" i="17"/>
  <c r="C211" i="14"/>
  <c r="C562" i="14"/>
  <c r="D320" i="16"/>
  <c r="D164" i="16"/>
  <c r="C608" i="12"/>
  <c r="C569" i="12"/>
  <c r="F139" i="13"/>
  <c r="E139" i="13" s="1"/>
  <c r="F451" i="13"/>
  <c r="E451" i="13" s="1"/>
  <c r="F151" i="11"/>
  <c r="E151" i="11" s="1"/>
  <c r="G151" i="11" s="1"/>
  <c r="F580" i="11"/>
  <c r="E580" i="11" s="1"/>
  <c r="G580" i="11" s="1"/>
  <c r="F103" i="13"/>
  <c r="E103" i="13" s="1"/>
  <c r="F376" i="13"/>
  <c r="E376" i="13" s="1"/>
  <c r="D317" i="16"/>
  <c r="D278" i="16"/>
  <c r="D520" i="13"/>
  <c r="D364" i="13"/>
  <c r="C108" i="12"/>
  <c r="C186" i="12"/>
  <c r="C422" i="13"/>
  <c r="C383" i="13"/>
  <c r="C62" i="16"/>
  <c r="C608" i="17"/>
  <c r="F560" i="14"/>
  <c r="E560" i="14" s="1"/>
  <c r="F287" i="14"/>
  <c r="E287" i="14" s="1"/>
  <c r="D30" i="11"/>
  <c r="D264" i="11"/>
  <c r="F365" i="12"/>
  <c r="E365" i="12" s="1"/>
  <c r="F482" i="12"/>
  <c r="E482" i="12" s="1"/>
  <c r="C227" i="16"/>
  <c r="C577" i="16"/>
  <c r="C604" i="17"/>
  <c r="C58" i="16"/>
  <c r="C331" i="17"/>
  <c r="D88" i="12"/>
  <c r="D322" i="12"/>
  <c r="F533" i="11"/>
  <c r="E533" i="11" s="1"/>
  <c r="F494" i="11"/>
  <c r="E494" i="11" s="1"/>
  <c r="D10" i="13"/>
  <c r="D400" i="13"/>
  <c r="D532" i="15"/>
  <c r="D493" i="15"/>
  <c r="D124" i="13"/>
  <c r="D397" i="13"/>
  <c r="C417" i="13"/>
  <c r="C573" i="13"/>
  <c r="F145" i="11"/>
  <c r="E145" i="11" s="1"/>
  <c r="F223" i="11"/>
  <c r="E223" i="11" s="1"/>
  <c r="C297" i="16"/>
  <c r="C219" i="16"/>
  <c r="D360" i="17"/>
  <c r="D87" i="17"/>
  <c r="C480" i="17"/>
  <c r="C441" i="17"/>
  <c r="D542" i="14"/>
  <c r="D152" i="14"/>
  <c r="C186" i="11"/>
  <c r="C108" i="11"/>
  <c r="C101" i="11"/>
  <c r="C452" i="11"/>
  <c r="F163" i="15"/>
  <c r="E163" i="15" s="1"/>
  <c r="F319" i="15"/>
  <c r="E319" i="15" s="1"/>
  <c r="F89" i="11"/>
  <c r="E89" i="11" s="1"/>
  <c r="F284" i="11"/>
  <c r="E284" i="11" s="1"/>
  <c r="C44" i="14"/>
  <c r="C551" i="14"/>
  <c r="F539" i="11"/>
  <c r="E539" i="11" s="1"/>
  <c r="F266" i="11"/>
  <c r="E266" i="11" s="1"/>
  <c r="F483" i="11"/>
  <c r="E483" i="11" s="1"/>
  <c r="F327" i="11"/>
  <c r="E327" i="11" s="1"/>
  <c r="D290" i="13"/>
  <c r="D446" i="13"/>
  <c r="C178" i="11"/>
  <c r="C412" i="11"/>
  <c r="C227" i="12"/>
  <c r="C578" i="12"/>
  <c r="F500" i="17"/>
  <c r="E500" i="17" s="1"/>
  <c r="F305" i="17"/>
  <c r="E305" i="17" s="1"/>
  <c r="D283" i="13"/>
  <c r="D127" i="13"/>
  <c r="D257" i="16"/>
  <c r="D296" i="16"/>
  <c r="D499" i="12"/>
  <c r="D343" i="12"/>
  <c r="C167" i="11"/>
  <c r="C206" i="11"/>
  <c r="C177" i="13"/>
  <c r="C450" i="13"/>
  <c r="F422" i="11"/>
  <c r="E422" i="11" s="1"/>
  <c r="F383" i="11"/>
  <c r="E383" i="11" s="1"/>
  <c r="D501" i="11"/>
  <c r="D267" i="11"/>
  <c r="D24" i="16"/>
  <c r="D492" i="16"/>
  <c r="G492" i="16" s="1"/>
  <c r="D574" i="15"/>
  <c r="D340" i="15"/>
  <c r="G340" i="15" s="1"/>
  <c r="D340" i="11"/>
  <c r="D28" i="11"/>
  <c r="C305" i="14"/>
  <c r="C500" i="14"/>
  <c r="C486" i="13"/>
  <c r="C213" i="13"/>
  <c r="F499" i="17"/>
  <c r="E499" i="17" s="1"/>
  <c r="F343" i="17"/>
  <c r="E343" i="17" s="1"/>
  <c r="D151" i="13"/>
  <c r="D580" i="13"/>
  <c r="F172" i="11"/>
  <c r="E172" i="11" s="1"/>
  <c r="F16" i="11"/>
  <c r="E16" i="11" s="1"/>
  <c r="D553" i="16"/>
  <c r="D514" i="16"/>
  <c r="C291" i="13"/>
  <c r="C408" i="13"/>
  <c r="D63" i="13"/>
  <c r="D453" i="13"/>
  <c r="F409" i="11"/>
  <c r="E409" i="11" s="1"/>
  <c r="F253" i="11"/>
  <c r="E253" i="11" s="1"/>
  <c r="D8" i="12"/>
  <c r="D476" i="12"/>
  <c r="D21" i="13"/>
  <c r="D606" i="13"/>
  <c r="D524" i="14"/>
  <c r="D212" i="14"/>
  <c r="F538" i="11"/>
  <c r="E538" i="11" s="1"/>
  <c r="F304" i="11"/>
  <c r="E304" i="11" s="1"/>
  <c r="F241" i="17"/>
  <c r="E241" i="17" s="1"/>
  <c r="F280" i="17"/>
  <c r="E280" i="17" s="1"/>
  <c r="F189" i="13"/>
  <c r="E189" i="13" s="1"/>
  <c r="F579" i="13"/>
  <c r="E579" i="13" s="1"/>
  <c r="D373" i="11"/>
  <c r="D217" i="11"/>
  <c r="D490" i="16"/>
  <c r="D100" i="16"/>
  <c r="C211" i="13"/>
  <c r="C562" i="13"/>
  <c r="D262" i="16"/>
  <c r="D106" i="16"/>
  <c r="D166" i="16"/>
  <c r="D244" i="16"/>
  <c r="C247" i="16"/>
  <c r="C598" i="17"/>
  <c r="C52" i="16"/>
  <c r="C596" i="15"/>
  <c r="C167" i="15"/>
  <c r="D264" i="14"/>
  <c r="D30" i="14"/>
  <c r="G30" i="14" s="1"/>
  <c r="F531" i="11"/>
  <c r="E531" i="11" s="1"/>
  <c r="F570" i="11"/>
  <c r="E570" i="11" s="1"/>
  <c r="D251" i="17"/>
  <c r="D485" i="17"/>
  <c r="C248" i="14"/>
  <c r="C14" i="14"/>
  <c r="F285" i="16"/>
  <c r="E285" i="16" s="1"/>
  <c r="G285" i="16" s="1"/>
  <c r="F597" i="17"/>
  <c r="E597" i="17" s="1"/>
  <c r="G597" i="17" s="1"/>
  <c r="F51" i="16"/>
  <c r="E51" i="16" s="1"/>
  <c r="G51" i="16" s="1"/>
  <c r="D329" i="14"/>
  <c r="D407" i="14"/>
  <c r="F457" i="15"/>
  <c r="E457" i="15" s="1"/>
  <c r="F613" i="15"/>
  <c r="E613" i="15" s="1"/>
  <c r="D609" i="15"/>
  <c r="D531" i="15"/>
  <c r="F485" i="13"/>
  <c r="E485" i="13" s="1"/>
  <c r="F251" i="13"/>
  <c r="E251" i="13" s="1"/>
  <c r="F456" i="15"/>
  <c r="E456" i="15" s="1"/>
  <c r="F495" i="15"/>
  <c r="E495" i="15" s="1"/>
  <c r="F364" i="12"/>
  <c r="E364" i="12" s="1"/>
  <c r="F520" i="12"/>
  <c r="E520" i="12" s="1"/>
  <c r="D283" i="14"/>
  <c r="D127" i="14"/>
  <c r="F267" i="15"/>
  <c r="E267" i="15" s="1"/>
  <c r="F462" i="15"/>
  <c r="E462" i="15" s="1"/>
  <c r="G462" i="15" s="1"/>
  <c r="D209" i="17"/>
  <c r="D53" i="17"/>
  <c r="F106" i="13"/>
  <c r="E106" i="13" s="1"/>
  <c r="F262" i="13"/>
  <c r="E262" i="13" s="1"/>
  <c r="C325" i="14"/>
  <c r="C559" i="14"/>
  <c r="F568" i="11"/>
  <c r="E568" i="11" s="1"/>
  <c r="F22" i="11"/>
  <c r="E22" i="11" s="1"/>
  <c r="F611" i="14"/>
  <c r="E611" i="14" s="1"/>
  <c r="F221" i="14"/>
  <c r="E221" i="14" s="1"/>
  <c r="C592" i="14"/>
  <c r="C553" i="14"/>
  <c r="D487" i="17"/>
  <c r="D175" i="17"/>
  <c r="C166" i="13"/>
  <c r="C244" i="13"/>
  <c r="C521" i="14"/>
  <c r="C326" i="14"/>
  <c r="C483" i="14"/>
  <c r="C327" i="14"/>
  <c r="C501" i="12"/>
  <c r="C267" i="12"/>
  <c r="F325" i="12"/>
  <c r="E325" i="12" s="1"/>
  <c r="F559" i="12"/>
  <c r="E559" i="12" s="1"/>
  <c r="F216" i="12"/>
  <c r="E216" i="12" s="1"/>
  <c r="F411" i="12"/>
  <c r="E411" i="12" s="1"/>
  <c r="D320" i="13"/>
  <c r="D164" i="13"/>
  <c r="D409" i="13"/>
  <c r="D253" i="13"/>
  <c r="D561" i="13"/>
  <c r="D249" i="13"/>
  <c r="D171" i="17"/>
  <c r="D54" i="17"/>
  <c r="D407" i="15"/>
  <c r="D290" i="15"/>
  <c r="F90" i="13"/>
  <c r="E90" i="13" s="1"/>
  <c r="F246" i="13"/>
  <c r="E246" i="13" s="1"/>
  <c r="F564" i="16"/>
  <c r="E564" i="16" s="1"/>
  <c r="F97" i="16"/>
  <c r="E97" i="16" s="1"/>
  <c r="C522" i="13"/>
  <c r="C288" i="13"/>
  <c r="C364" i="16"/>
  <c r="C519" i="16"/>
  <c r="F523" i="13"/>
  <c r="E523" i="13" s="1"/>
  <c r="F250" i="13"/>
  <c r="E250" i="13" s="1"/>
  <c r="F340" i="14"/>
  <c r="E340" i="14" s="1"/>
  <c r="G340" i="14" s="1"/>
  <c r="F28" i="14"/>
  <c r="E28" i="14" s="1"/>
  <c r="G28" i="14" s="1"/>
  <c r="C477" i="16"/>
  <c r="C554" i="16"/>
  <c r="C590" i="15"/>
  <c r="C278" i="15"/>
  <c r="C28" i="13"/>
  <c r="C340" i="13"/>
  <c r="D434" i="15"/>
  <c r="D122" i="15"/>
  <c r="F474" i="13"/>
  <c r="E474" i="13" s="1"/>
  <c r="F84" i="13"/>
  <c r="E84" i="13" s="1"/>
  <c r="F502" i="14"/>
  <c r="E502" i="14" s="1"/>
  <c r="F229" i="14"/>
  <c r="E229" i="14" s="1"/>
  <c r="F28" i="15"/>
  <c r="E28" i="15" s="1"/>
  <c r="D181" i="16"/>
  <c r="D298" i="16"/>
  <c r="D341" i="15"/>
  <c r="D536" i="15"/>
  <c r="F372" i="11"/>
  <c r="E372" i="11" s="1"/>
  <c r="F255" i="11"/>
  <c r="E255" i="11" s="1"/>
  <c r="F5" i="13"/>
  <c r="E5" i="13" s="1"/>
  <c r="F590" i="13"/>
  <c r="E590" i="13" s="1"/>
  <c r="D574" i="17"/>
  <c r="D379" i="17"/>
  <c r="D493" i="16"/>
  <c r="D570" i="16"/>
  <c r="F490" i="17"/>
  <c r="E490" i="17" s="1"/>
  <c r="F100" i="17"/>
  <c r="E100" i="17" s="1"/>
  <c r="F459" i="11"/>
  <c r="E459" i="11" s="1"/>
  <c r="F420" i="11"/>
  <c r="E420" i="11" s="1"/>
  <c r="C400" i="14"/>
  <c r="C10" i="14"/>
  <c r="D484" i="13"/>
  <c r="D289" i="13"/>
  <c r="D533" i="14"/>
  <c r="D494" i="14"/>
  <c r="F359" i="12"/>
  <c r="E359" i="12" s="1"/>
  <c r="F125" i="12"/>
  <c r="E125" i="12" s="1"/>
  <c r="F99" i="15"/>
  <c r="E99" i="15" s="1"/>
  <c r="F8" i="17"/>
  <c r="E8" i="17" s="1"/>
  <c r="F254" i="15"/>
  <c r="E254" i="15" s="1"/>
  <c r="F257" i="14"/>
  <c r="E257" i="14" s="1"/>
  <c r="F172" i="14"/>
  <c r="E172" i="14" s="1"/>
  <c r="F440" i="16"/>
  <c r="E440" i="16" s="1"/>
  <c r="F246" i="17"/>
  <c r="E246" i="17" s="1"/>
  <c r="F446" i="14"/>
  <c r="E446" i="14" s="1"/>
  <c r="F171" i="14"/>
  <c r="E171" i="14" s="1"/>
  <c r="F48" i="15"/>
  <c r="E48" i="15" s="1"/>
  <c r="D607" i="12"/>
  <c r="D295" i="12"/>
  <c r="C618" i="14"/>
  <c r="C384" i="14"/>
  <c r="D165" i="16"/>
  <c r="D282" i="16"/>
  <c r="D448" i="12"/>
  <c r="D214" i="12"/>
  <c r="C179" i="11"/>
  <c r="C374" i="11"/>
  <c r="F178" i="12"/>
  <c r="E178" i="12" s="1"/>
  <c r="F412" i="12"/>
  <c r="E412" i="12" s="1"/>
  <c r="D189" i="11"/>
  <c r="D579" i="11"/>
  <c r="D557" i="12"/>
  <c r="D401" i="12"/>
  <c r="C379" i="12"/>
  <c r="C574" i="12"/>
  <c r="F444" i="11"/>
  <c r="E444" i="11" s="1"/>
  <c r="F366" i="11"/>
  <c r="E366" i="11" s="1"/>
  <c r="D89" i="13"/>
  <c r="D284" i="13"/>
  <c r="F68" i="12"/>
  <c r="E68" i="12" s="1"/>
  <c r="F263" i="12"/>
  <c r="E263" i="12" s="1"/>
  <c r="G263" i="12" s="1"/>
  <c r="F150" i="11"/>
  <c r="E150" i="11" s="1"/>
  <c r="F33" i="11"/>
  <c r="E33" i="11" s="1"/>
  <c r="F103" i="11"/>
  <c r="E103" i="11" s="1"/>
  <c r="F376" i="11"/>
  <c r="E376" i="11" s="1"/>
  <c r="C149" i="17"/>
  <c r="D555" i="15"/>
  <c r="C24" i="17"/>
  <c r="C459" i="14"/>
  <c r="C604" i="11"/>
  <c r="C400" i="16"/>
  <c r="D537" i="17"/>
  <c r="D608" i="11"/>
  <c r="D519" i="17"/>
  <c r="C13" i="15"/>
  <c r="D22" i="16"/>
  <c r="D376" i="16"/>
  <c r="D255" i="15"/>
  <c r="D610" i="14"/>
  <c r="D15" i="12"/>
  <c r="C384" i="16"/>
  <c r="D48" i="15"/>
  <c r="D573" i="15"/>
  <c r="D591" i="14"/>
  <c r="C51" i="14"/>
  <c r="C150" i="16"/>
  <c r="D434" i="14"/>
  <c r="C606" i="11"/>
  <c r="C26" i="15"/>
  <c r="C264" i="14"/>
  <c r="D130" i="16"/>
  <c r="C33" i="15"/>
  <c r="D208" i="15"/>
  <c r="C238" i="15"/>
  <c r="C436" i="16"/>
  <c r="C253" i="17"/>
  <c r="C182" i="14"/>
  <c r="D149" i="17"/>
  <c r="D450" i="16"/>
  <c r="D267" i="15"/>
  <c r="D606" i="11"/>
  <c r="C61" i="12"/>
  <c r="D46" i="12"/>
  <c r="F438" i="16"/>
  <c r="E438" i="16" s="1"/>
  <c r="F398" i="16"/>
  <c r="E398" i="16" s="1"/>
  <c r="F411" i="11"/>
  <c r="E411" i="11" s="1"/>
  <c r="F216" i="11"/>
  <c r="E216" i="11" s="1"/>
  <c r="D46" i="14"/>
  <c r="G46" i="14" s="1"/>
  <c r="D475" i="14"/>
  <c r="G475" i="14" s="1"/>
  <c r="C240" i="15"/>
  <c r="D378" i="16"/>
  <c r="G378" i="16" s="1"/>
  <c r="C463" i="14"/>
  <c r="D363" i="16"/>
  <c r="F439" i="13"/>
  <c r="E439" i="13" s="1"/>
  <c r="F556" i="13"/>
  <c r="E556" i="13" s="1"/>
  <c r="F493" i="11"/>
  <c r="E493" i="11" s="1"/>
  <c r="F571" i="11"/>
  <c r="E571" i="11" s="1"/>
  <c r="D98" i="15"/>
  <c r="F33" i="13"/>
  <c r="E33" i="13" s="1"/>
  <c r="F150" i="13"/>
  <c r="E150" i="13" s="1"/>
  <c r="F29" i="13"/>
  <c r="E29" i="13" s="1"/>
  <c r="F302" i="13"/>
  <c r="E302" i="13" s="1"/>
  <c r="D520" i="11"/>
  <c r="D364" i="11"/>
  <c r="D210" i="14"/>
  <c r="D15" i="14"/>
  <c r="C600" i="13"/>
  <c r="C405" i="13"/>
  <c r="C16" i="17"/>
  <c r="D174" i="14"/>
  <c r="C540" i="17"/>
  <c r="D519" i="15"/>
  <c r="D363" i="15"/>
  <c r="D497" i="12"/>
  <c r="D419" i="12"/>
  <c r="C324" i="16"/>
  <c r="C12" i="16"/>
  <c r="D136" i="16"/>
  <c r="D148" i="16"/>
  <c r="C575" i="15"/>
  <c r="D86" i="15"/>
  <c r="D22" i="13"/>
  <c r="D568" i="13"/>
  <c r="F401" i="15"/>
  <c r="E401" i="15" s="1"/>
  <c r="F518" i="15"/>
  <c r="E518" i="15" s="1"/>
  <c r="C51" i="15"/>
  <c r="D166" i="14"/>
  <c r="F49" i="15"/>
  <c r="E49" i="15" s="1"/>
  <c r="D569" i="16"/>
  <c r="D530" i="16"/>
  <c r="F135" i="14"/>
  <c r="E135" i="14" s="1"/>
  <c r="F564" i="14"/>
  <c r="E564" i="14" s="1"/>
  <c r="F499" i="12"/>
  <c r="E499" i="12" s="1"/>
  <c r="F343" i="12"/>
  <c r="E343" i="12" s="1"/>
  <c r="D572" i="17"/>
  <c r="D455" i="17"/>
  <c r="C216" i="13"/>
  <c r="C411" i="13"/>
  <c r="F28" i="11"/>
  <c r="E28" i="11" s="1"/>
  <c r="F340" i="11"/>
  <c r="E340" i="11" s="1"/>
  <c r="C519" i="14"/>
  <c r="C402" i="14"/>
  <c r="F146" i="17"/>
  <c r="E146" i="17" s="1"/>
  <c r="F185" i="17"/>
  <c r="E185" i="17" s="1"/>
  <c r="G185" i="17" s="1"/>
  <c r="F401" i="14"/>
  <c r="E401" i="14" s="1"/>
  <c r="F557" i="14"/>
  <c r="E557" i="14" s="1"/>
  <c r="C303" i="12"/>
  <c r="C576" i="12"/>
  <c r="D91" i="11"/>
  <c r="D208" i="11"/>
  <c r="C596" i="14"/>
  <c r="C479" i="14"/>
  <c r="D597" i="12"/>
  <c r="D168" i="12"/>
  <c r="D367" i="12"/>
  <c r="D406" i="12"/>
  <c r="C345" i="14"/>
  <c r="C423" i="14"/>
  <c r="C182" i="16"/>
  <c r="C260" i="16"/>
  <c r="D486" i="13"/>
  <c r="D213" i="13"/>
  <c r="D499" i="17"/>
  <c r="D343" i="17"/>
  <c r="C366" i="17"/>
  <c r="C444" i="17"/>
  <c r="F464" i="11"/>
  <c r="E464" i="11" s="1"/>
  <c r="F230" i="11"/>
  <c r="E230" i="11" s="1"/>
  <c r="D411" i="17"/>
  <c r="D216" i="17"/>
  <c r="C502" i="16"/>
  <c r="C229" i="16"/>
  <c r="D172" i="11"/>
  <c r="D16" i="11"/>
  <c r="D611" i="12"/>
  <c r="D221" i="12"/>
  <c r="D368" i="12"/>
  <c r="D602" i="12"/>
  <c r="D291" i="13"/>
  <c r="D408" i="13"/>
  <c r="C366" i="11"/>
  <c r="C444" i="11"/>
  <c r="F8" i="12"/>
  <c r="E8" i="12" s="1"/>
  <c r="F476" i="12"/>
  <c r="E476" i="12" s="1"/>
  <c r="C21" i="13"/>
  <c r="C606" i="13"/>
  <c r="F212" i="14"/>
  <c r="E212" i="14" s="1"/>
  <c r="F524" i="14"/>
  <c r="E524" i="14" s="1"/>
  <c r="F363" i="11"/>
  <c r="E363" i="11" s="1"/>
  <c r="F558" i="11"/>
  <c r="E558" i="11" s="1"/>
  <c r="F171" i="11"/>
  <c r="E171" i="11" s="1"/>
  <c r="F54" i="11"/>
  <c r="E54" i="11" s="1"/>
  <c r="C262" i="16"/>
  <c r="C106" i="16"/>
  <c r="D151" i="14"/>
  <c r="D580" i="14"/>
  <c r="F604" i="14"/>
  <c r="E604" i="14" s="1"/>
  <c r="F331" i="14"/>
  <c r="E331" i="14" s="1"/>
  <c r="C417" i="14"/>
  <c r="C573" i="14"/>
  <c r="D477" i="12"/>
  <c r="D555" i="12"/>
  <c r="F138" i="17"/>
  <c r="E138" i="17" s="1"/>
  <c r="F489" i="17"/>
  <c r="E489" i="17" s="1"/>
  <c r="G489" i="17" s="1"/>
  <c r="F344" i="13"/>
  <c r="E344" i="13" s="1"/>
  <c r="F461" i="13"/>
  <c r="E461" i="13" s="1"/>
  <c r="D600" i="12"/>
  <c r="D405" i="12"/>
  <c r="F444" i="15"/>
  <c r="E444" i="15" s="1"/>
  <c r="F327" i="15"/>
  <c r="E327" i="15" s="1"/>
  <c r="F64" i="13"/>
  <c r="E64" i="13" s="1"/>
  <c r="F415" i="13"/>
  <c r="E415" i="13" s="1"/>
  <c r="F251" i="17"/>
  <c r="E251" i="17" s="1"/>
  <c r="F485" i="17"/>
  <c r="E485" i="17" s="1"/>
  <c r="C208" i="17"/>
  <c r="C91" i="17"/>
  <c r="C399" i="17"/>
  <c r="C48" i="17"/>
  <c r="D147" i="12"/>
  <c r="D615" i="12"/>
  <c r="C308" i="11"/>
  <c r="C386" i="11"/>
  <c r="D305" i="14"/>
  <c r="D500" i="14"/>
  <c r="D473" i="13"/>
  <c r="D122" i="13"/>
  <c r="D249" i="12"/>
  <c r="D561" i="12"/>
  <c r="F603" i="15"/>
  <c r="E603" i="15" s="1"/>
  <c r="F330" i="15"/>
  <c r="E330" i="15" s="1"/>
  <c r="D364" i="12"/>
  <c r="D520" i="12"/>
  <c r="F283" i="14"/>
  <c r="E283" i="14" s="1"/>
  <c r="F127" i="14"/>
  <c r="E127" i="14" s="1"/>
  <c r="D397" i="14"/>
  <c r="D124" i="14"/>
  <c r="F540" i="14"/>
  <c r="E540" i="14" s="1"/>
  <c r="F228" i="14"/>
  <c r="E228" i="14" s="1"/>
  <c r="D364" i="15"/>
  <c r="D481" i="15"/>
  <c r="D52" i="13"/>
  <c r="D247" i="13"/>
  <c r="C343" i="14"/>
  <c r="C499" i="14"/>
  <c r="D341" i="11"/>
  <c r="D575" i="11"/>
  <c r="F223" i="14"/>
  <c r="E223" i="14" s="1"/>
  <c r="F145" i="14"/>
  <c r="E145" i="14" s="1"/>
  <c r="D521" i="14"/>
  <c r="D326" i="14"/>
  <c r="F327" i="14"/>
  <c r="E327" i="14" s="1"/>
  <c r="F483" i="14"/>
  <c r="E483" i="14" s="1"/>
  <c r="F284" i="12"/>
  <c r="E284" i="12" s="1"/>
  <c r="F89" i="12"/>
  <c r="E89" i="12" s="1"/>
  <c r="D501" i="12"/>
  <c r="D267" i="12"/>
  <c r="F320" i="12"/>
  <c r="E320" i="12" s="1"/>
  <c r="F164" i="12"/>
  <c r="E164" i="12" s="1"/>
  <c r="C454" i="11"/>
  <c r="C25" i="11"/>
  <c r="C249" i="13"/>
  <c r="C561" i="13"/>
  <c r="F385" i="17"/>
  <c r="E385" i="17" s="1"/>
  <c r="F346" i="17"/>
  <c r="E346" i="17" s="1"/>
  <c r="D558" i="17"/>
  <c r="D363" i="17"/>
  <c r="D435" i="13"/>
  <c r="D123" i="13"/>
  <c r="F443" i="11"/>
  <c r="E443" i="11" s="1"/>
  <c r="F404" i="11"/>
  <c r="E404" i="11" s="1"/>
  <c r="C455" i="15"/>
  <c r="C533" i="15"/>
  <c r="D477" i="16"/>
  <c r="D554" i="16"/>
  <c r="C317" i="14"/>
  <c r="C278" i="14"/>
  <c r="F300" i="17"/>
  <c r="E300" i="17" s="1"/>
  <c r="F105" i="17"/>
  <c r="E105" i="17" s="1"/>
  <c r="D162" i="11"/>
  <c r="D396" i="11"/>
  <c r="F328" i="13"/>
  <c r="E328" i="13" s="1"/>
  <c r="F445" i="13"/>
  <c r="E445" i="13" s="1"/>
  <c r="F434" i="15"/>
  <c r="E434" i="15" s="1"/>
  <c r="F122" i="15"/>
  <c r="E122" i="15" s="1"/>
  <c r="D229" i="14"/>
  <c r="D502" i="14"/>
  <c r="F257" i="17"/>
  <c r="E257" i="17" s="1"/>
  <c r="F296" i="17"/>
  <c r="E296" i="17" s="1"/>
  <c r="G296" i="17" s="1"/>
  <c r="F329" i="15"/>
  <c r="E329" i="15" s="1"/>
  <c r="F368" i="15"/>
  <c r="E368" i="15" s="1"/>
  <c r="C5" i="13"/>
  <c r="C590" i="13"/>
  <c r="F579" i="15"/>
  <c r="E579" i="15" s="1"/>
  <c r="F574" i="17"/>
  <c r="E574" i="17" s="1"/>
  <c r="F379" i="17"/>
  <c r="E379" i="17" s="1"/>
  <c r="C521" i="15"/>
  <c r="C287" i="15"/>
  <c r="D382" i="12"/>
  <c r="D460" i="12"/>
  <c r="F34" i="17"/>
  <c r="E34" i="17" s="1"/>
  <c r="F61" i="14"/>
  <c r="E61" i="14" s="1"/>
  <c r="F199" i="15"/>
  <c r="E199" i="15" s="1"/>
  <c r="F403" i="16"/>
  <c r="E403" i="16" s="1"/>
  <c r="F22" i="16"/>
  <c r="E22" i="16" s="1"/>
  <c r="F90" i="15"/>
  <c r="E90" i="15" s="1"/>
  <c r="G90" i="15" s="1"/>
  <c r="F262" i="15"/>
  <c r="E262" i="15" s="1"/>
  <c r="G262" i="15" s="1"/>
  <c r="F573" i="15"/>
  <c r="E573" i="15" s="1"/>
  <c r="G573" i="15" s="1"/>
  <c r="F185" i="14"/>
  <c r="E185" i="14" s="1"/>
  <c r="F445" i="16"/>
  <c r="E445" i="16" s="1"/>
  <c r="F250" i="15"/>
  <c r="E250" i="15" s="1"/>
  <c r="F616" i="14"/>
  <c r="E616" i="14" s="1"/>
  <c r="F188" i="14"/>
  <c r="E188" i="14" s="1"/>
  <c r="F46" i="15"/>
  <c r="E46" i="15" s="1"/>
  <c r="F52" i="12"/>
  <c r="E52" i="12" s="1"/>
  <c r="D334" i="13"/>
  <c r="D256" i="13"/>
  <c r="F165" i="16"/>
  <c r="E165" i="16" s="1"/>
  <c r="F282" i="16"/>
  <c r="E282" i="16" s="1"/>
  <c r="F448" i="12"/>
  <c r="E448" i="12" s="1"/>
  <c r="F214" i="12"/>
  <c r="E214" i="12" s="1"/>
  <c r="D412" i="12"/>
  <c r="D178" i="12"/>
  <c r="F51" i="12"/>
  <c r="E51" i="12" s="1"/>
  <c r="F285" i="12"/>
  <c r="E285" i="12" s="1"/>
  <c r="G285" i="12" s="1"/>
  <c r="F189" i="11"/>
  <c r="E189" i="11" s="1"/>
  <c r="F579" i="11"/>
  <c r="E579" i="11" s="1"/>
  <c r="D379" i="12"/>
  <c r="D574" i="12"/>
  <c r="C89" i="13"/>
  <c r="C284" i="13"/>
  <c r="D481" i="11"/>
  <c r="D403" i="11"/>
  <c r="D103" i="11"/>
  <c r="D376" i="11"/>
  <c r="D140" i="17"/>
  <c r="D571" i="15"/>
  <c r="D32" i="17"/>
  <c r="C620" i="11"/>
  <c r="D68" i="14"/>
  <c r="G68" i="14" s="1"/>
  <c r="C618" i="11"/>
  <c r="D596" i="11"/>
  <c r="C218" i="15"/>
  <c r="D442" i="16"/>
  <c r="D101" i="15"/>
  <c r="D445" i="14"/>
  <c r="D10" i="17"/>
  <c r="C580" i="15"/>
  <c r="C245" i="15"/>
  <c r="D45" i="14"/>
  <c r="D138" i="16"/>
  <c r="C435" i="14"/>
  <c r="C11" i="17"/>
  <c r="D595" i="14"/>
  <c r="C165" i="14"/>
  <c r="C438" i="16"/>
  <c r="D26" i="15"/>
  <c r="C86" i="14"/>
  <c r="D134" i="16"/>
  <c r="D607" i="11"/>
  <c r="D25" i="12"/>
  <c r="D265" i="15"/>
  <c r="C177" i="14"/>
  <c r="D245" i="15"/>
  <c r="G245" i="15" s="1"/>
  <c r="C240" i="17"/>
  <c r="D148" i="17"/>
  <c r="D33" i="17"/>
  <c r="G33" i="17" s="1"/>
  <c r="F97" i="13"/>
  <c r="E97" i="13" s="1"/>
  <c r="F565" i="13"/>
  <c r="E565" i="13" s="1"/>
  <c r="F150" i="16"/>
  <c r="E150" i="16" s="1"/>
  <c r="G150" i="16" s="1"/>
  <c r="F395" i="16"/>
  <c r="E395" i="16" s="1"/>
  <c r="G395" i="16" s="1"/>
  <c r="C101" i="12"/>
  <c r="C452" i="12"/>
  <c r="D482" i="17"/>
  <c r="D365" i="17"/>
  <c r="D201" i="15"/>
  <c r="C365" i="16"/>
  <c r="C47" i="13"/>
  <c r="C437" i="13"/>
  <c r="D87" i="13"/>
  <c r="D360" i="13"/>
  <c r="D515" i="17"/>
  <c r="D186" i="14"/>
  <c r="G186" i="14" s="1"/>
  <c r="F278" i="17"/>
  <c r="E278" i="17" s="1"/>
  <c r="F317" i="17"/>
  <c r="E317" i="17" s="1"/>
  <c r="D65" i="13"/>
  <c r="D377" i="13"/>
  <c r="D462" i="16"/>
  <c r="F11" i="13"/>
  <c r="E11" i="13" s="1"/>
  <c r="F362" i="13"/>
  <c r="E362" i="13" s="1"/>
  <c r="C29" i="13"/>
  <c r="C302" i="13"/>
  <c r="F520" i="11"/>
  <c r="E520" i="11" s="1"/>
  <c r="F364" i="11"/>
  <c r="E364" i="11" s="1"/>
  <c r="F62" i="15"/>
  <c r="E62" i="15" s="1"/>
  <c r="C167" i="14"/>
  <c r="C19" i="17"/>
  <c r="F519" i="15"/>
  <c r="E519" i="15" s="1"/>
  <c r="F363" i="15"/>
  <c r="E363" i="15" s="1"/>
  <c r="F298" i="15"/>
  <c r="E298" i="15" s="1"/>
  <c r="F142" i="15"/>
  <c r="E142" i="15" s="1"/>
  <c r="F64" i="12"/>
  <c r="E64" i="12" s="1"/>
  <c r="F415" i="12"/>
  <c r="E415" i="12" s="1"/>
  <c r="G415" i="12" s="1"/>
  <c r="F53" i="15"/>
  <c r="E53" i="15" s="1"/>
  <c r="D514" i="17"/>
  <c r="G514" i="17" s="1"/>
  <c r="C104" i="15"/>
  <c r="F569" i="16"/>
  <c r="E569" i="16" s="1"/>
  <c r="F530" i="16"/>
  <c r="E530" i="16" s="1"/>
  <c r="C71" i="14"/>
  <c r="C149" i="14"/>
  <c r="D18" i="13"/>
  <c r="D96" i="13"/>
  <c r="D498" i="13"/>
  <c r="D381" i="13"/>
  <c r="C420" i="15"/>
  <c r="C615" i="15"/>
  <c r="F319" i="13"/>
  <c r="E319" i="13" s="1"/>
  <c r="F202" i="13"/>
  <c r="E202" i="13" s="1"/>
  <c r="D248" i="11"/>
  <c r="D14" i="11"/>
  <c r="D125" i="14"/>
  <c r="D359" i="14"/>
  <c r="C494" i="13"/>
  <c r="C533" i="13"/>
  <c r="F139" i="12"/>
  <c r="E139" i="12" s="1"/>
  <c r="F451" i="12"/>
  <c r="E451" i="12" s="1"/>
  <c r="C303" i="14"/>
  <c r="C576" i="14"/>
  <c r="C406" i="13"/>
  <c r="C367" i="13"/>
  <c r="C296" i="12"/>
  <c r="C257" i="12"/>
  <c r="F132" i="12"/>
  <c r="E132" i="12" s="1"/>
  <c r="F93" i="12"/>
  <c r="E93" i="12" s="1"/>
  <c r="F438" i="14"/>
  <c r="E438" i="14" s="1"/>
  <c r="F9" i="14"/>
  <c r="E9" i="14" s="1"/>
  <c r="C486" i="12"/>
  <c r="C213" i="12"/>
  <c r="C325" i="16"/>
  <c r="C558" i="16"/>
  <c r="C146" i="11"/>
  <c r="C185" i="11"/>
  <c r="D619" i="15"/>
  <c r="D346" i="15"/>
  <c r="D297" i="13"/>
  <c r="D219" i="13"/>
  <c r="D65" i="11"/>
  <c r="D377" i="11"/>
  <c r="D108" i="12"/>
  <c r="D186" i="12"/>
  <c r="C498" i="14"/>
  <c r="C381" i="14"/>
  <c r="D443" i="15"/>
  <c r="D365" i="15"/>
  <c r="F573" i="17"/>
  <c r="E573" i="17" s="1"/>
  <c r="F417" i="17"/>
  <c r="E417" i="17" s="1"/>
  <c r="F92" i="13"/>
  <c r="E92" i="13" s="1"/>
  <c r="F170" i="13"/>
  <c r="E170" i="13" s="1"/>
  <c r="C481" i="14"/>
  <c r="C403" i="14"/>
  <c r="F94" i="13"/>
  <c r="E94" i="13" s="1"/>
  <c r="F601" i="13"/>
  <c r="E601" i="13" s="1"/>
  <c r="D484" i="16"/>
  <c r="D289" i="16"/>
  <c r="D415" i="11"/>
  <c r="D64" i="11"/>
  <c r="F200" i="12"/>
  <c r="E200" i="12" s="1"/>
  <c r="F395" i="12"/>
  <c r="E395" i="12" s="1"/>
  <c r="D481" i="12"/>
  <c r="D403" i="12"/>
  <c r="D440" i="12"/>
  <c r="D518" i="12"/>
  <c r="F422" i="13"/>
  <c r="E422" i="13" s="1"/>
  <c r="F383" i="13"/>
  <c r="E383" i="13" s="1"/>
  <c r="D109" i="13"/>
  <c r="D148" i="13"/>
  <c r="C402" i="13"/>
  <c r="C519" i="13"/>
  <c r="F422" i="15"/>
  <c r="E422" i="15" s="1"/>
  <c r="F344" i="15"/>
  <c r="E344" i="15" s="1"/>
  <c r="C140" i="12"/>
  <c r="C413" i="12"/>
  <c r="D356" i="11"/>
  <c r="D239" i="11"/>
  <c r="C365" i="12"/>
  <c r="C482" i="12"/>
  <c r="D455" i="11"/>
  <c r="D572" i="11"/>
  <c r="C55" i="13"/>
  <c r="C133" i="13"/>
  <c r="F282" i="12"/>
  <c r="E282" i="12" s="1"/>
  <c r="F165" i="12"/>
  <c r="E165" i="12" s="1"/>
  <c r="F434" i="13"/>
  <c r="E434" i="13" s="1"/>
  <c r="F161" i="13"/>
  <c r="E161" i="13" s="1"/>
  <c r="F31" i="13"/>
  <c r="E31" i="13" s="1"/>
  <c r="F226" i="13"/>
  <c r="E226" i="13" s="1"/>
  <c r="C99" i="13"/>
  <c r="C528" i="13"/>
  <c r="C562" i="17"/>
  <c r="C211" i="17"/>
  <c r="D456" i="12"/>
  <c r="D534" i="12"/>
  <c r="F10" i="13"/>
  <c r="E10" i="13" s="1"/>
  <c r="F400" i="13"/>
  <c r="E400" i="13" s="1"/>
  <c r="D398" i="17"/>
  <c r="D86" i="17"/>
  <c r="F218" i="11"/>
  <c r="E218" i="11" s="1"/>
  <c r="G218" i="11" s="1"/>
  <c r="F335" i="11"/>
  <c r="E335" i="11" s="1"/>
  <c r="D420" i="17"/>
  <c r="D459" i="17"/>
  <c r="F461" i="12"/>
  <c r="E461" i="12" s="1"/>
  <c r="G461" i="12" s="1"/>
  <c r="F344" i="12"/>
  <c r="E344" i="12" s="1"/>
  <c r="G344" i="12" s="1"/>
  <c r="D17" i="13"/>
  <c r="D134" i="13"/>
  <c r="D537" i="15"/>
  <c r="D303" i="15"/>
  <c r="C301" i="17"/>
  <c r="C67" i="17"/>
  <c r="D568" i="14"/>
  <c r="D22" i="14"/>
  <c r="D425" i="12"/>
  <c r="D269" i="12"/>
  <c r="F127" i="12"/>
  <c r="E127" i="12" s="1"/>
  <c r="F283" i="12"/>
  <c r="E283" i="12" s="1"/>
  <c r="C123" i="12"/>
  <c r="C435" i="12"/>
  <c r="C456" i="12"/>
  <c r="C534" i="12"/>
  <c r="D33" i="14"/>
  <c r="D150" i="14"/>
  <c r="C191" i="11"/>
  <c r="C503" i="11"/>
  <c r="F400" i="11"/>
  <c r="E400" i="11" s="1"/>
  <c r="F10" i="11"/>
  <c r="E10" i="11" s="1"/>
  <c r="F54" i="15"/>
  <c r="E54" i="15" s="1"/>
  <c r="F132" i="15"/>
  <c r="E132" i="15" s="1"/>
  <c r="G132" i="15" s="1"/>
  <c r="C326" i="15"/>
  <c r="C482" i="15"/>
  <c r="D461" i="15"/>
  <c r="D305" i="15"/>
  <c r="F202" i="12"/>
  <c r="E202" i="12" s="1"/>
  <c r="G202" i="12" s="1"/>
  <c r="F319" i="12"/>
  <c r="E319" i="12" s="1"/>
  <c r="G319" i="12" s="1"/>
  <c r="C298" i="17"/>
  <c r="C181" i="17"/>
  <c r="D369" i="11"/>
  <c r="D330" i="11"/>
  <c r="F33" i="12"/>
  <c r="E33" i="12" s="1"/>
  <c r="F150" i="12"/>
  <c r="E150" i="12" s="1"/>
  <c r="G150" i="12" s="1"/>
  <c r="F616" i="11"/>
  <c r="E616" i="11" s="1"/>
  <c r="F421" i="11"/>
  <c r="E421" i="11" s="1"/>
  <c r="G421" i="11" s="1"/>
  <c r="F345" i="15"/>
  <c r="E345" i="15" s="1"/>
  <c r="F384" i="15"/>
  <c r="E384" i="15" s="1"/>
  <c r="C257" i="16"/>
  <c r="C296" i="16"/>
  <c r="D612" i="12"/>
  <c r="D495" i="12"/>
  <c r="C109" i="15"/>
  <c r="C616" i="15"/>
  <c r="F572" i="17"/>
  <c r="E572" i="17" s="1"/>
  <c r="F455" i="17"/>
  <c r="E455" i="17" s="1"/>
  <c r="C525" i="15"/>
  <c r="C135" i="15"/>
  <c r="C183" i="14"/>
  <c r="C222" i="14"/>
  <c r="C63" i="16"/>
  <c r="C609" i="17"/>
  <c r="F501" i="11"/>
  <c r="E501" i="11" s="1"/>
  <c r="F267" i="11"/>
  <c r="E267" i="11" s="1"/>
  <c r="F98" i="15"/>
  <c r="E98" i="15" s="1"/>
  <c r="F527" i="15"/>
  <c r="E527" i="15" s="1"/>
  <c r="G527" i="15" s="1"/>
  <c r="D596" i="14"/>
  <c r="D479" i="14"/>
  <c r="F597" i="12"/>
  <c r="E597" i="12" s="1"/>
  <c r="F168" i="12"/>
  <c r="E168" i="12" s="1"/>
  <c r="F367" i="12"/>
  <c r="E367" i="12" s="1"/>
  <c r="F406" i="12"/>
  <c r="E406" i="12" s="1"/>
  <c r="C434" i="17"/>
  <c r="C161" i="17"/>
  <c r="C151" i="13"/>
  <c r="C580" i="13"/>
  <c r="D502" i="16"/>
  <c r="D229" i="16"/>
  <c r="C611" i="12"/>
  <c r="C221" i="12"/>
  <c r="C287" i="11"/>
  <c r="C560" i="11"/>
  <c r="F63" i="13"/>
  <c r="E63" i="13" s="1"/>
  <c r="F453" i="13"/>
  <c r="E453" i="13" s="1"/>
  <c r="C12" i="12"/>
  <c r="C324" i="12"/>
  <c r="D538" i="11"/>
  <c r="D304" i="11"/>
  <c r="C189" i="13"/>
  <c r="C579" i="13"/>
  <c r="F280" i="11"/>
  <c r="E280" i="11" s="1"/>
  <c r="F241" i="11"/>
  <c r="E241" i="11" s="1"/>
  <c r="D363" i="11"/>
  <c r="D558" i="11"/>
  <c r="D604" i="14"/>
  <c r="D331" i="14"/>
  <c r="F417" i="14"/>
  <c r="E417" i="14" s="1"/>
  <c r="F573" i="14"/>
  <c r="E573" i="14" s="1"/>
  <c r="F600" i="12"/>
  <c r="E600" i="12" s="1"/>
  <c r="F405" i="12"/>
  <c r="E405" i="12" s="1"/>
  <c r="D596" i="15"/>
  <c r="D167" i="15"/>
  <c r="F136" i="11"/>
  <c r="E136" i="11" s="1"/>
  <c r="F526" i="11"/>
  <c r="E526" i="11" s="1"/>
  <c r="D399" i="17"/>
  <c r="D48" i="17"/>
  <c r="C615" i="12"/>
  <c r="C147" i="12"/>
  <c r="D386" i="11"/>
  <c r="D308" i="11"/>
  <c r="D240" i="11"/>
  <c r="D318" i="11"/>
  <c r="F473" i="13"/>
  <c r="E473" i="13" s="1"/>
  <c r="F122" i="13"/>
  <c r="E122" i="13" s="1"/>
  <c r="C249" i="12"/>
  <c r="C561" i="12"/>
  <c r="F609" i="15"/>
  <c r="E609" i="15" s="1"/>
  <c r="F531" i="15"/>
  <c r="E531" i="15" s="1"/>
  <c r="C209" i="16"/>
  <c r="C53" i="16"/>
  <c r="C599" i="17"/>
  <c r="D343" i="14"/>
  <c r="D499" i="14"/>
  <c r="C124" i="14"/>
  <c r="C397" i="14"/>
  <c r="C239" i="13"/>
  <c r="C356" i="13"/>
  <c r="C209" i="17"/>
  <c r="C53" i="17"/>
  <c r="D325" i="14"/>
  <c r="D559" i="14"/>
  <c r="C307" i="12"/>
  <c r="C424" i="12"/>
  <c r="F521" i="14"/>
  <c r="E521" i="14" s="1"/>
  <c r="F326" i="14"/>
  <c r="E326" i="14" s="1"/>
  <c r="D44" i="13"/>
  <c r="D551" i="13"/>
  <c r="D320" i="12"/>
  <c r="D164" i="12"/>
  <c r="C29" i="12"/>
  <c r="C302" i="12"/>
  <c r="C165" i="11"/>
  <c r="C282" i="11"/>
  <c r="D417" i="15"/>
  <c r="D534" i="15"/>
  <c r="F407" i="15"/>
  <c r="E407" i="15" s="1"/>
  <c r="F290" i="15"/>
  <c r="E290" i="15" s="1"/>
  <c r="D522" i="13"/>
  <c r="D288" i="13"/>
  <c r="C540" i="14"/>
  <c r="C228" i="14"/>
  <c r="F558" i="17"/>
  <c r="E558" i="17" s="1"/>
  <c r="F363" i="17"/>
  <c r="E363" i="17" s="1"/>
  <c r="C250" i="13"/>
  <c r="C523" i="13"/>
  <c r="C412" i="15"/>
  <c r="C139" i="15"/>
  <c r="F123" i="13"/>
  <c r="E123" i="13" s="1"/>
  <c r="F435" i="13"/>
  <c r="E435" i="13" s="1"/>
  <c r="G561" i="14"/>
  <c r="D165" i="14"/>
  <c r="D282" i="14"/>
  <c r="G282" i="14" s="1"/>
  <c r="C593" i="12"/>
  <c r="C242" i="12"/>
  <c r="F228" i="12"/>
  <c r="E228" i="12" s="1"/>
  <c r="F540" i="12"/>
  <c r="E540" i="12" s="1"/>
  <c r="C335" i="14"/>
  <c r="C218" i="14"/>
  <c r="D31" i="11"/>
  <c r="D226" i="11"/>
  <c r="D497" i="11"/>
  <c r="D419" i="11"/>
  <c r="F27" i="15"/>
  <c r="E27" i="15" s="1"/>
  <c r="F181" i="16"/>
  <c r="E181" i="16" s="1"/>
  <c r="F298" i="16"/>
  <c r="E298" i="16" s="1"/>
  <c r="F341" i="15"/>
  <c r="E341" i="15" s="1"/>
  <c r="F536" i="15"/>
  <c r="E536" i="15" s="1"/>
  <c r="D329" i="15"/>
  <c r="D368" i="15"/>
  <c r="F551" i="15"/>
  <c r="E551" i="15" s="1"/>
  <c r="G551" i="15" s="1"/>
  <c r="D208" i="16"/>
  <c r="D91" i="16"/>
  <c r="D291" i="17"/>
  <c r="D408" i="17"/>
  <c r="F493" i="16"/>
  <c r="E493" i="16" s="1"/>
  <c r="F570" i="16"/>
  <c r="E570" i="16" s="1"/>
  <c r="C490" i="17"/>
  <c r="C100" i="17"/>
  <c r="F169" i="11"/>
  <c r="E169" i="11" s="1"/>
  <c r="F130" i="11"/>
  <c r="E130" i="11" s="1"/>
  <c r="D335" i="13"/>
  <c r="D218" i="13"/>
  <c r="F382" i="12"/>
  <c r="E382" i="12" s="1"/>
  <c r="F460" i="12"/>
  <c r="E460" i="12" s="1"/>
  <c r="F533" i="14"/>
  <c r="E533" i="14" s="1"/>
  <c r="F494" i="14"/>
  <c r="E494" i="14" s="1"/>
  <c r="F82" i="15"/>
  <c r="E82" i="15" s="1"/>
  <c r="F35" i="17"/>
  <c r="E35" i="17" s="1"/>
  <c r="F259" i="17"/>
  <c r="E259" i="17" s="1"/>
  <c r="F202" i="15"/>
  <c r="E202" i="15" s="1"/>
  <c r="F71" i="14"/>
  <c r="E71" i="14" s="1"/>
  <c r="F87" i="14"/>
  <c r="E87" i="14" s="1"/>
  <c r="F23" i="16"/>
  <c r="E23" i="16" s="1"/>
  <c r="F575" i="15"/>
  <c r="E575" i="15" s="1"/>
  <c r="F103" i="15"/>
  <c r="E103" i="15" s="1"/>
  <c r="F454" i="16"/>
  <c r="E454" i="16" s="1"/>
  <c r="F256" i="15"/>
  <c r="E256" i="15" s="1"/>
  <c r="F441" i="16"/>
  <c r="E441" i="16" s="1"/>
  <c r="F9" i="15"/>
  <c r="E9" i="15" s="1"/>
  <c r="F464" i="16"/>
  <c r="E464" i="16" s="1"/>
  <c r="F259" i="15"/>
  <c r="E259" i="15" s="1"/>
  <c r="F591" i="14"/>
  <c r="E591" i="14" s="1"/>
  <c r="F109" i="15"/>
  <c r="E109" i="15" s="1"/>
  <c r="F70" i="15"/>
  <c r="E70" i="15" s="1"/>
  <c r="F295" i="12"/>
  <c r="E295" i="12" s="1"/>
  <c r="F607" i="12"/>
  <c r="E607" i="12" s="1"/>
  <c r="F557" i="17"/>
  <c r="E557" i="17" s="1"/>
  <c r="F401" i="17"/>
  <c r="E401" i="17" s="1"/>
  <c r="C305" i="12"/>
  <c r="C500" i="12"/>
  <c r="F379" i="12"/>
  <c r="E379" i="12" s="1"/>
  <c r="F574" i="12"/>
  <c r="E574" i="12" s="1"/>
  <c r="D444" i="11"/>
  <c r="D366" i="11"/>
  <c r="F107" i="12"/>
  <c r="E107" i="12" s="1"/>
  <c r="F224" i="12"/>
  <c r="E224" i="12" s="1"/>
  <c r="F16" i="12"/>
  <c r="E16" i="12" s="1"/>
  <c r="F172" i="12"/>
  <c r="E172" i="12" s="1"/>
  <c r="C7" i="17"/>
  <c r="D127" i="17"/>
  <c r="D8" i="15"/>
  <c r="G8" i="15" s="1"/>
  <c r="D463" i="16"/>
  <c r="C570" i="15"/>
  <c r="D124" i="17"/>
  <c r="D216" i="15"/>
  <c r="D31" i="17"/>
  <c r="C573" i="15"/>
  <c r="C610" i="14"/>
  <c r="D14" i="12"/>
  <c r="D44" i="14"/>
  <c r="G44" i="14" s="1"/>
  <c r="C528" i="17"/>
  <c r="C128" i="17"/>
  <c r="C620" i="14"/>
  <c r="D32" i="12"/>
  <c r="D143" i="17"/>
  <c r="D62" i="15"/>
  <c r="C175" i="14"/>
  <c r="D204" i="15"/>
  <c r="C55" i="15"/>
  <c r="D249" i="15"/>
  <c r="C27" i="17"/>
  <c r="C54" i="12"/>
  <c r="D65" i="12"/>
  <c r="C68" i="12"/>
  <c r="C46" i="12"/>
  <c r="F424" i="16"/>
  <c r="E424" i="16" s="1"/>
  <c r="C482" i="17"/>
  <c r="C365" i="17"/>
  <c r="D11" i="15"/>
  <c r="C385" i="16"/>
  <c r="D47" i="13"/>
  <c r="D437" i="13"/>
  <c r="F608" i="13"/>
  <c r="E608" i="13" s="1"/>
  <c r="F569" i="13"/>
  <c r="E569" i="13" s="1"/>
  <c r="C425" i="13"/>
  <c r="C269" i="13"/>
  <c r="F201" i="11"/>
  <c r="E201" i="11" s="1"/>
  <c r="F357" i="11"/>
  <c r="E357" i="11" s="1"/>
  <c r="D278" i="17"/>
  <c r="D317" i="17"/>
  <c r="D189" i="14"/>
  <c r="C11" i="13"/>
  <c r="C362" i="13"/>
  <c r="F62" i="14"/>
  <c r="E62" i="14" s="1"/>
  <c r="F491" i="14"/>
  <c r="E491" i="14" s="1"/>
  <c r="G491" i="14" s="1"/>
  <c r="F210" i="14"/>
  <c r="E210" i="14" s="1"/>
  <c r="F15" i="14"/>
  <c r="E15" i="14" s="1"/>
  <c r="C435" i="16"/>
  <c r="C110" i="14"/>
  <c r="D73" i="15"/>
  <c r="F480" i="11"/>
  <c r="E480" i="11" s="1"/>
  <c r="F441" i="11"/>
  <c r="E441" i="11" s="1"/>
  <c r="C269" i="17"/>
  <c r="C425" i="17"/>
  <c r="C280" i="12"/>
  <c r="C241" i="12"/>
  <c r="F497" i="12"/>
  <c r="E497" i="12" s="1"/>
  <c r="F419" i="12"/>
  <c r="E419" i="12" s="1"/>
  <c r="F446" i="16"/>
  <c r="E446" i="16" s="1"/>
  <c r="F601" i="12"/>
  <c r="E601" i="12" s="1"/>
  <c r="F94" i="12"/>
  <c r="E94" i="12" s="1"/>
  <c r="F53" i="13"/>
  <c r="E53" i="13" s="1"/>
  <c r="F209" i="13"/>
  <c r="E209" i="13" s="1"/>
  <c r="D11" i="17"/>
  <c r="F22" i="13"/>
  <c r="E22" i="13" s="1"/>
  <c r="F568" i="13"/>
  <c r="E568" i="13" s="1"/>
  <c r="D435" i="16"/>
  <c r="C259" i="16"/>
  <c r="C220" i="16"/>
  <c r="C34" i="16"/>
  <c r="C112" i="16"/>
  <c r="C503" i="16"/>
  <c r="C191" i="16"/>
  <c r="D541" i="12"/>
  <c r="D190" i="12"/>
  <c r="F535" i="13"/>
  <c r="E535" i="13" s="1"/>
  <c r="F418" i="13"/>
  <c r="E418" i="13" s="1"/>
  <c r="D58" i="11"/>
  <c r="D19" i="11"/>
  <c r="C512" i="11"/>
  <c r="C83" i="11"/>
  <c r="F173" i="11"/>
  <c r="E173" i="11" s="1"/>
  <c r="F563" i="11"/>
  <c r="E563" i="11" s="1"/>
  <c r="F482" i="14"/>
  <c r="E482" i="14" s="1"/>
  <c r="F365" i="14"/>
  <c r="E365" i="14" s="1"/>
  <c r="G365" i="14" s="1"/>
  <c r="D227" i="14"/>
  <c r="D578" i="14"/>
  <c r="C260" i="12"/>
  <c r="C182" i="12"/>
  <c r="C224" i="16"/>
  <c r="C107" i="16"/>
  <c r="D599" i="12"/>
  <c r="D131" i="12"/>
  <c r="D598" i="13"/>
  <c r="D442" i="13"/>
  <c r="F503" i="17"/>
  <c r="E503" i="17" s="1"/>
  <c r="F191" i="17"/>
  <c r="E191" i="17" s="1"/>
  <c r="D499" i="11"/>
  <c r="D343" i="11"/>
  <c r="D535" i="11"/>
  <c r="D418" i="11"/>
  <c r="F292" i="17"/>
  <c r="E292" i="17" s="1"/>
  <c r="G292" i="17" s="1"/>
  <c r="F370" i="17"/>
  <c r="E370" i="17" s="1"/>
  <c r="D48" i="13"/>
  <c r="D399" i="13"/>
  <c r="C518" i="11"/>
  <c r="C440" i="11"/>
  <c r="D494" i="16"/>
  <c r="D532" i="16"/>
  <c r="C174" i="15"/>
  <c r="C486" i="15"/>
  <c r="D596" i="12"/>
  <c r="D479" i="12"/>
  <c r="F22" i="12"/>
  <c r="E22" i="12" s="1"/>
  <c r="F568" i="12"/>
  <c r="E568" i="12" s="1"/>
  <c r="D486" i="17"/>
  <c r="D213" i="17"/>
  <c r="D16" i="16"/>
  <c r="D172" i="16"/>
  <c r="G172" i="16" s="1"/>
  <c r="F6" i="12"/>
  <c r="E6" i="12" s="1"/>
  <c r="F552" i="12"/>
  <c r="E552" i="12" s="1"/>
  <c r="F12" i="11"/>
  <c r="E12" i="11" s="1"/>
  <c r="F324" i="11"/>
  <c r="E324" i="11" s="1"/>
  <c r="F18" i="13"/>
  <c r="E18" i="13" s="1"/>
  <c r="F96" i="13"/>
  <c r="E96" i="13" s="1"/>
  <c r="F483" i="17"/>
  <c r="E483" i="17" s="1"/>
  <c r="F327" i="17"/>
  <c r="E327" i="17" s="1"/>
  <c r="C319" i="13"/>
  <c r="C202" i="13"/>
  <c r="F248" i="11"/>
  <c r="E248" i="11" s="1"/>
  <c r="F14" i="11"/>
  <c r="E14" i="11" s="1"/>
  <c r="F359" i="14"/>
  <c r="E359" i="14" s="1"/>
  <c r="F125" i="14"/>
  <c r="E125" i="14" s="1"/>
  <c r="D303" i="14"/>
  <c r="D576" i="14"/>
  <c r="F32" i="12"/>
  <c r="E32" i="12" s="1"/>
  <c r="F188" i="12"/>
  <c r="E188" i="12" s="1"/>
  <c r="G188" i="12" s="1"/>
  <c r="D113" i="13"/>
  <c r="D581" i="13"/>
  <c r="F296" i="12"/>
  <c r="E296" i="12" s="1"/>
  <c r="F257" i="12"/>
  <c r="E257" i="12" s="1"/>
  <c r="C132" i="12"/>
  <c r="C93" i="12"/>
  <c r="D482" i="13"/>
  <c r="D365" i="13"/>
  <c r="C121" i="15"/>
  <c r="C472" i="15"/>
  <c r="F186" i="16"/>
  <c r="E186" i="16" s="1"/>
  <c r="F108" i="16"/>
  <c r="E108" i="16" s="1"/>
  <c r="D243" i="16"/>
  <c r="D204" i="16"/>
  <c r="F240" i="14"/>
  <c r="E240" i="14" s="1"/>
  <c r="F318" i="14"/>
  <c r="E318" i="14" s="1"/>
  <c r="D486" i="12"/>
  <c r="D213" i="12"/>
  <c r="D325" i="16"/>
  <c r="D558" i="16"/>
  <c r="D146" i="11"/>
  <c r="D185" i="11"/>
  <c r="C552" i="11"/>
  <c r="C6" i="11"/>
  <c r="F65" i="11"/>
  <c r="E65" i="11" s="1"/>
  <c r="F377" i="11"/>
  <c r="E377" i="11" s="1"/>
  <c r="F443" i="15"/>
  <c r="E443" i="15" s="1"/>
  <c r="F365" i="15"/>
  <c r="E365" i="15" s="1"/>
  <c r="C128" i="13"/>
  <c r="C245" i="13"/>
  <c r="D94" i="13"/>
  <c r="D601" i="13"/>
  <c r="F291" i="12"/>
  <c r="E291" i="12" s="1"/>
  <c r="F408" i="12"/>
  <c r="E408" i="12" s="1"/>
  <c r="C486" i="14"/>
  <c r="C213" i="14"/>
  <c r="F434" i="16"/>
  <c r="E434" i="16" s="1"/>
  <c r="F161" i="16"/>
  <c r="E161" i="16" s="1"/>
  <c r="G161" i="16" s="1"/>
  <c r="F244" i="15"/>
  <c r="E244" i="15" s="1"/>
  <c r="F127" i="15"/>
  <c r="E127" i="15" s="1"/>
  <c r="D423" i="17"/>
  <c r="D345" i="17"/>
  <c r="F484" i="16"/>
  <c r="E484" i="16" s="1"/>
  <c r="F289" i="16"/>
  <c r="E289" i="16" s="1"/>
  <c r="C401" i="13"/>
  <c r="C557" i="13"/>
  <c r="C95" i="16"/>
  <c r="C56" i="16"/>
  <c r="C602" i="17"/>
  <c r="F64" i="11"/>
  <c r="E64" i="11" s="1"/>
  <c r="G64" i="11" s="1"/>
  <c r="F415" i="11"/>
  <c r="E415" i="11" s="1"/>
  <c r="D200" i="12"/>
  <c r="D395" i="12"/>
  <c r="F481" i="12"/>
  <c r="E481" i="12" s="1"/>
  <c r="F403" i="12"/>
  <c r="E403" i="12" s="1"/>
  <c r="F475" i="11"/>
  <c r="E475" i="11" s="1"/>
  <c r="F46" i="11"/>
  <c r="E46" i="11" s="1"/>
  <c r="F440" i="12"/>
  <c r="E440" i="12" s="1"/>
  <c r="F518" i="12"/>
  <c r="E518" i="12" s="1"/>
  <c r="D383" i="13"/>
  <c r="D422" i="13"/>
  <c r="F297" i="17"/>
  <c r="E297" i="17" s="1"/>
  <c r="F219" i="17"/>
  <c r="E219" i="17" s="1"/>
  <c r="C294" i="14"/>
  <c r="C333" i="14"/>
  <c r="F519" i="13"/>
  <c r="E519" i="13" s="1"/>
  <c r="F402" i="13"/>
  <c r="E402" i="13" s="1"/>
  <c r="C356" i="11"/>
  <c r="C239" i="11"/>
  <c r="D365" i="12"/>
  <c r="D482" i="12"/>
  <c r="C125" i="13"/>
  <c r="C359" i="13"/>
  <c r="C304" i="13"/>
  <c r="C538" i="13"/>
  <c r="F566" i="16"/>
  <c r="E566" i="16" s="1"/>
  <c r="G566" i="16" s="1"/>
  <c r="F60" i="16"/>
  <c r="E60" i="16" s="1"/>
  <c r="G60" i="16" s="1"/>
  <c r="F606" i="17"/>
  <c r="E606" i="17" s="1"/>
  <c r="G606" i="17" s="1"/>
  <c r="C356" i="12"/>
  <c r="C239" i="12"/>
  <c r="C563" i="17"/>
  <c r="C173" i="17"/>
  <c r="D515" i="16"/>
  <c r="D593" i="16"/>
  <c r="C177" i="11"/>
  <c r="C450" i="11"/>
  <c r="C485" i="11"/>
  <c r="C251" i="11"/>
  <c r="F536" i="11"/>
  <c r="E536" i="11" s="1"/>
  <c r="F380" i="11"/>
  <c r="E380" i="11" s="1"/>
  <c r="F99" i="13"/>
  <c r="E99" i="13" s="1"/>
  <c r="F528" i="13"/>
  <c r="E528" i="13" s="1"/>
  <c r="F13" i="12"/>
  <c r="E13" i="12" s="1"/>
  <c r="F286" i="12"/>
  <c r="E286" i="12" s="1"/>
  <c r="D533" i="11"/>
  <c r="D494" i="11"/>
  <c r="F531" i="16"/>
  <c r="E531" i="16" s="1"/>
  <c r="F609" i="16"/>
  <c r="E609" i="16" s="1"/>
  <c r="D562" i="17"/>
  <c r="D211" i="17"/>
  <c r="C524" i="14"/>
  <c r="C212" i="14"/>
  <c r="D166" i="11"/>
  <c r="D244" i="11"/>
  <c r="C491" i="11"/>
  <c r="C62" i="11"/>
  <c r="F459" i="17"/>
  <c r="E459" i="17" s="1"/>
  <c r="F420" i="17"/>
  <c r="E420" i="17" s="1"/>
  <c r="C342" i="15"/>
  <c r="C498" i="15"/>
  <c r="D447" i="12"/>
  <c r="D252" i="12"/>
  <c r="D381" i="16"/>
  <c r="D498" i="16"/>
  <c r="F17" i="13"/>
  <c r="E17" i="13" s="1"/>
  <c r="F134" i="13"/>
  <c r="E134" i="13" s="1"/>
  <c r="D301" i="17"/>
  <c r="D67" i="17"/>
  <c r="D123" i="12"/>
  <c r="D435" i="12"/>
  <c r="F453" i="17"/>
  <c r="E453" i="17" s="1"/>
  <c r="F63" i="17"/>
  <c r="E63" i="17" s="1"/>
  <c r="F480" i="17"/>
  <c r="E480" i="17" s="1"/>
  <c r="F441" i="17"/>
  <c r="E441" i="17" s="1"/>
  <c r="G441" i="17" s="1"/>
  <c r="C10" i="13"/>
  <c r="C400" i="13"/>
  <c r="F599" i="13"/>
  <c r="E599" i="13" s="1"/>
  <c r="F131" i="13"/>
  <c r="E131" i="13" s="1"/>
  <c r="D326" i="15"/>
  <c r="D482" i="15"/>
  <c r="F284" i="17"/>
  <c r="E284" i="17" s="1"/>
  <c r="F89" i="17"/>
  <c r="E89" i="17" s="1"/>
  <c r="C89" i="11"/>
  <c r="C284" i="11"/>
  <c r="C250" i="14"/>
  <c r="C523" i="14"/>
  <c r="F298" i="17"/>
  <c r="E298" i="17" s="1"/>
  <c r="G298" i="17" s="1"/>
  <c r="F181" i="17"/>
  <c r="E181" i="17" s="1"/>
  <c r="D30" i="12"/>
  <c r="D264" i="12"/>
  <c r="F290" i="13"/>
  <c r="E290" i="13" s="1"/>
  <c r="F446" i="13"/>
  <c r="E446" i="13" s="1"/>
  <c r="C536" i="11"/>
  <c r="C380" i="11"/>
  <c r="D249" i="11"/>
  <c r="D561" i="11"/>
  <c r="C128" i="11"/>
  <c r="C245" i="11"/>
  <c r="F493" i="17"/>
  <c r="E493" i="17" s="1"/>
  <c r="G493" i="17" s="1"/>
  <c r="F571" i="17"/>
  <c r="E571" i="17" s="1"/>
  <c r="D345" i="15"/>
  <c r="D384" i="15"/>
  <c r="F612" i="12"/>
  <c r="E612" i="12" s="1"/>
  <c r="F495" i="12"/>
  <c r="E495" i="12" s="1"/>
  <c r="C499" i="12"/>
  <c r="C343" i="12"/>
  <c r="D620" i="12"/>
  <c r="D347" i="12"/>
  <c r="F142" i="17"/>
  <c r="E142" i="17" s="1"/>
  <c r="F337" i="17"/>
  <c r="E337" i="17" s="1"/>
  <c r="G337" i="17" s="1"/>
  <c r="D220" i="12"/>
  <c r="D259" i="12"/>
  <c r="F374" i="12"/>
  <c r="E374" i="12" s="1"/>
  <c r="F179" i="12"/>
  <c r="E179" i="12" s="1"/>
  <c r="D401" i="14"/>
  <c r="D557" i="14"/>
  <c r="F61" i="13"/>
  <c r="E61" i="13" s="1"/>
  <c r="F529" i="13"/>
  <c r="E529" i="13" s="1"/>
  <c r="F91" i="11"/>
  <c r="E91" i="11" s="1"/>
  <c r="F208" i="11"/>
  <c r="E208" i="11" s="1"/>
  <c r="C211" i="12"/>
  <c r="C562" i="12"/>
  <c r="D358" i="12"/>
  <c r="D163" i="12"/>
  <c r="F372" i="16"/>
  <c r="E372" i="16" s="1"/>
  <c r="F255" i="16"/>
  <c r="E255" i="16" s="1"/>
  <c r="F486" i="13"/>
  <c r="E486" i="13" s="1"/>
  <c r="F213" i="13"/>
  <c r="E213" i="13" s="1"/>
  <c r="C499" i="17"/>
  <c r="C343" i="17"/>
  <c r="F151" i="13"/>
  <c r="E151" i="13" s="1"/>
  <c r="F580" i="13"/>
  <c r="E580" i="13" s="1"/>
  <c r="C91" i="12"/>
  <c r="C208" i="12"/>
  <c r="F502" i="16"/>
  <c r="E502" i="16" s="1"/>
  <c r="F229" i="16"/>
  <c r="E229" i="16" s="1"/>
  <c r="C597" i="13"/>
  <c r="C168" i="13"/>
  <c r="D12" i="12"/>
  <c r="D324" i="12"/>
  <c r="F21" i="13"/>
  <c r="E21" i="13" s="1"/>
  <c r="F606" i="13"/>
  <c r="E606" i="13" s="1"/>
  <c r="F479" i="13"/>
  <c r="E479" i="13" s="1"/>
  <c r="F596" i="13"/>
  <c r="E596" i="13" s="1"/>
  <c r="F70" i="12"/>
  <c r="E70" i="12" s="1"/>
  <c r="F187" i="12"/>
  <c r="E187" i="12" s="1"/>
  <c r="G187" i="12" s="1"/>
  <c r="D522" i="14"/>
  <c r="D288" i="14"/>
  <c r="D280" i="11"/>
  <c r="D241" i="11"/>
  <c r="D171" i="11"/>
  <c r="D54" i="11"/>
  <c r="F151" i="14"/>
  <c r="E151" i="14" s="1"/>
  <c r="F580" i="14"/>
  <c r="E580" i="14" s="1"/>
  <c r="F477" i="12"/>
  <c r="E477" i="12" s="1"/>
  <c r="F555" i="12"/>
  <c r="E555" i="12" s="1"/>
  <c r="D307" i="15"/>
  <c r="D385" i="15"/>
  <c r="F225" i="17"/>
  <c r="E225" i="17" s="1"/>
  <c r="F69" i="17"/>
  <c r="E69" i="17" s="1"/>
  <c r="D289" i="12"/>
  <c r="D484" i="12"/>
  <c r="F68" i="13"/>
  <c r="E68" i="13" s="1"/>
  <c r="F263" i="13"/>
  <c r="E263" i="13" s="1"/>
  <c r="F620" i="11"/>
  <c r="E620" i="11" s="1"/>
  <c r="F347" i="11"/>
  <c r="E347" i="11" s="1"/>
  <c r="G347" i="11" s="1"/>
  <c r="D379" i="14"/>
  <c r="D574" i="14"/>
  <c r="D136" i="11"/>
  <c r="D526" i="11"/>
  <c r="F399" i="17"/>
  <c r="E399" i="17" s="1"/>
  <c r="F48" i="17"/>
  <c r="E48" i="17" s="1"/>
  <c r="C251" i="14"/>
  <c r="C485" i="14"/>
  <c r="F305" i="14"/>
  <c r="E305" i="14" s="1"/>
  <c r="F500" i="14"/>
  <c r="E500" i="14" s="1"/>
  <c r="F240" i="11"/>
  <c r="E240" i="11" s="1"/>
  <c r="F318" i="11"/>
  <c r="E318" i="11" s="1"/>
  <c r="C331" i="16"/>
  <c r="C603" i="16"/>
  <c r="F249" i="12"/>
  <c r="E249" i="12" s="1"/>
  <c r="F561" i="12"/>
  <c r="E561" i="12" s="1"/>
  <c r="D524" i="13"/>
  <c r="D212" i="13"/>
  <c r="F206" i="13"/>
  <c r="E206" i="13" s="1"/>
  <c r="F167" i="13"/>
  <c r="E167" i="13" s="1"/>
  <c r="D356" i="13"/>
  <c r="D239" i="13"/>
  <c r="C10" i="12"/>
  <c r="C400" i="12"/>
  <c r="C52" i="13"/>
  <c r="C247" i="13"/>
  <c r="F325" i="14"/>
  <c r="E325" i="14" s="1"/>
  <c r="F559" i="14"/>
  <c r="E559" i="14" s="1"/>
  <c r="C407" i="17"/>
  <c r="C329" i="17"/>
  <c r="D307" i="12"/>
  <c r="D424" i="12"/>
  <c r="F592" i="14"/>
  <c r="E592" i="14" s="1"/>
  <c r="F553" i="14"/>
  <c r="E553" i="14" s="1"/>
  <c r="G553" i="14" s="1"/>
  <c r="F216" i="13"/>
  <c r="E216" i="13" s="1"/>
  <c r="F411" i="13"/>
  <c r="E411" i="13" s="1"/>
  <c r="D223" i="14"/>
  <c r="D145" i="14"/>
  <c r="F26" i="15"/>
  <c r="E26" i="15" s="1"/>
  <c r="F415" i="15"/>
  <c r="E415" i="15" s="1"/>
  <c r="G415" i="15" s="1"/>
  <c r="D246" i="16"/>
  <c r="D90" i="16"/>
  <c r="F501" i="12"/>
  <c r="E501" i="12" s="1"/>
  <c r="F267" i="12"/>
  <c r="E267" i="12" s="1"/>
  <c r="C44" i="13"/>
  <c r="C551" i="13"/>
  <c r="C190" i="11"/>
  <c r="C541" i="11"/>
  <c r="D165" i="11"/>
  <c r="D282" i="11"/>
  <c r="F15" i="12"/>
  <c r="E15" i="12" s="1"/>
  <c r="F210" i="12"/>
  <c r="E210" i="12" s="1"/>
  <c r="G210" i="12" s="1"/>
  <c r="F249" i="13"/>
  <c r="E249" i="13" s="1"/>
  <c r="F561" i="13"/>
  <c r="E561" i="13" s="1"/>
  <c r="C417" i="15"/>
  <c r="C534" i="15"/>
  <c r="C282" i="17"/>
  <c r="C165" i="17"/>
  <c r="D602" i="14"/>
  <c r="D368" i="14"/>
  <c r="F54" i="17"/>
  <c r="E54" i="17" s="1"/>
  <c r="F171" i="17"/>
  <c r="E171" i="17" s="1"/>
  <c r="F167" i="11"/>
  <c r="E167" i="11" s="1"/>
  <c r="F206" i="11"/>
  <c r="E206" i="11" s="1"/>
  <c r="F336" i="12"/>
  <c r="E336" i="12" s="1"/>
  <c r="F180" i="12"/>
  <c r="E180" i="12" s="1"/>
  <c r="F551" i="17"/>
  <c r="E551" i="17" s="1"/>
  <c r="F44" i="17"/>
  <c r="E44" i="17" s="1"/>
  <c r="D385" i="17"/>
  <c r="D346" i="17"/>
  <c r="D523" i="13"/>
  <c r="D250" i="13"/>
  <c r="D412" i="15"/>
  <c r="D139" i="15"/>
  <c r="D180" i="11"/>
  <c r="D336" i="11"/>
  <c r="D228" i="12"/>
  <c r="D540" i="12"/>
  <c r="C12" i="13"/>
  <c r="C324" i="13"/>
  <c r="F611" i="15"/>
  <c r="E611" i="15" s="1"/>
  <c r="F494" i="15"/>
  <c r="E494" i="15" s="1"/>
  <c r="D382" i="13"/>
  <c r="D460" i="13"/>
  <c r="F162" i="11"/>
  <c r="E162" i="11" s="1"/>
  <c r="F396" i="11"/>
  <c r="E396" i="11" s="1"/>
  <c r="C226" i="11"/>
  <c r="C31" i="11"/>
  <c r="C411" i="11"/>
  <c r="C216" i="11"/>
  <c r="C497" i="11"/>
  <c r="C419" i="11"/>
  <c r="F73" i="16"/>
  <c r="E73" i="16" s="1"/>
  <c r="G73" i="16" s="1"/>
  <c r="F619" i="17"/>
  <c r="E619" i="17" s="1"/>
  <c r="G619" i="17" s="1"/>
  <c r="F618" i="16"/>
  <c r="E618" i="16" s="1"/>
  <c r="G618" i="16" s="1"/>
  <c r="C181" i="16"/>
  <c r="C298" i="16"/>
  <c r="F14" i="16"/>
  <c r="E14" i="16" s="1"/>
  <c r="F248" i="16"/>
  <c r="E248" i="16" s="1"/>
  <c r="G248" i="16" s="1"/>
  <c r="D204" i="12"/>
  <c r="D243" i="12"/>
  <c r="F291" i="17"/>
  <c r="E291" i="17" s="1"/>
  <c r="F408" i="17"/>
  <c r="E408" i="17" s="1"/>
  <c r="D490" i="17"/>
  <c r="D100" i="17"/>
  <c r="F525" i="13"/>
  <c r="E525" i="13" s="1"/>
  <c r="F174" i="13"/>
  <c r="E174" i="13" s="1"/>
  <c r="C482" i="11"/>
  <c r="C365" i="11"/>
  <c r="D169" i="11"/>
  <c r="D130" i="11"/>
  <c r="F484" i="13"/>
  <c r="E484" i="13" s="1"/>
  <c r="F289" i="13"/>
  <c r="E289" i="13" s="1"/>
  <c r="F518" i="17"/>
  <c r="E518" i="17" s="1"/>
  <c r="F91" i="14"/>
  <c r="E91" i="14" s="1"/>
  <c r="F576" i="15"/>
  <c r="E576" i="15" s="1"/>
  <c r="G576" i="15" s="1"/>
  <c r="F227" i="15"/>
  <c r="E227" i="15" s="1"/>
  <c r="F93" i="14"/>
  <c r="E93" i="14" s="1"/>
  <c r="F139" i="16"/>
  <c r="E139" i="16" s="1"/>
  <c r="G139" i="16" s="1"/>
  <c r="F563" i="15"/>
  <c r="E563" i="15" s="1"/>
  <c r="F610" i="14"/>
  <c r="E610" i="14" s="1"/>
  <c r="F367" i="16"/>
  <c r="E367" i="16" s="1"/>
  <c r="F142" i="16"/>
  <c r="E142" i="16" s="1"/>
  <c r="F456" i="16"/>
  <c r="E456" i="16" s="1"/>
  <c r="F69" i="15"/>
  <c r="E69" i="15" s="1"/>
  <c r="F69" i="12"/>
  <c r="E69" i="12" s="1"/>
  <c r="F617" i="11"/>
  <c r="E617" i="11" s="1"/>
  <c r="D557" i="17"/>
  <c r="D401" i="17"/>
  <c r="F481" i="11"/>
  <c r="E481" i="11" s="1"/>
  <c r="F403" i="11"/>
  <c r="E403" i="11" s="1"/>
  <c r="C16" i="12"/>
  <c r="C172" i="12"/>
  <c r="D8" i="17"/>
  <c r="F494" i="12"/>
  <c r="E494" i="12" s="1"/>
  <c r="F533" i="12"/>
  <c r="E533" i="12" s="1"/>
  <c r="C456" i="14"/>
  <c r="D446" i="16"/>
  <c r="D21" i="15"/>
  <c r="G21" i="15" s="1"/>
  <c r="C559" i="15"/>
  <c r="D123" i="17"/>
  <c r="D558" i="15"/>
  <c r="D556" i="15"/>
  <c r="D603" i="11"/>
  <c r="C266" i="15"/>
  <c r="C216" i="15"/>
  <c r="D64" i="15"/>
  <c r="D560" i="15"/>
  <c r="D246" i="17"/>
  <c r="D110" i="15"/>
  <c r="D18" i="17"/>
  <c r="C560" i="15"/>
  <c r="D606" i="14"/>
  <c r="D34" i="12"/>
  <c r="D412" i="16"/>
  <c r="C251" i="17"/>
  <c r="C373" i="16"/>
  <c r="D82" i="15"/>
  <c r="C461" i="16"/>
  <c r="D594" i="11"/>
  <c r="D601" i="14"/>
  <c r="G601" i="14" s="1"/>
  <c r="C127" i="16"/>
  <c r="D23" i="16"/>
  <c r="C48" i="15"/>
  <c r="D259" i="14"/>
  <c r="C53" i="14"/>
  <c r="D104" i="15"/>
  <c r="D457" i="14"/>
  <c r="C25" i="17"/>
  <c r="C550" i="15"/>
  <c r="D69" i="12"/>
  <c r="D62" i="12"/>
  <c r="D61" i="12"/>
  <c r="F569" i="15"/>
  <c r="E569" i="15" s="1"/>
  <c r="F112" i="14"/>
  <c r="E112" i="14" s="1"/>
  <c r="F34" i="14"/>
  <c r="E34" i="14" s="1"/>
  <c r="G34" i="14" s="1"/>
  <c r="F101" i="12"/>
  <c r="E101" i="12" s="1"/>
  <c r="F452" i="12"/>
  <c r="E452" i="12" s="1"/>
  <c r="D553" i="15"/>
  <c r="F22" i="15"/>
  <c r="E22" i="15" s="1"/>
  <c r="D125" i="17"/>
  <c r="C326" i="12"/>
  <c r="C521" i="12"/>
  <c r="F87" i="13"/>
  <c r="E87" i="13" s="1"/>
  <c r="F360" i="13"/>
  <c r="E360" i="13" s="1"/>
  <c r="D608" i="13"/>
  <c r="D569" i="13"/>
  <c r="D61" i="15"/>
  <c r="D357" i="11"/>
  <c r="D201" i="11"/>
  <c r="D9" i="12"/>
  <c r="G9" i="12" s="1"/>
  <c r="D438" i="12"/>
  <c r="G438" i="12" s="1"/>
  <c r="C65" i="13"/>
  <c r="C377" i="13"/>
  <c r="C191" i="14"/>
  <c r="D11" i="13"/>
  <c r="D362" i="13"/>
  <c r="D330" i="13"/>
  <c r="D369" i="13"/>
  <c r="D375" i="12"/>
  <c r="D141" i="12"/>
  <c r="D600" i="13"/>
  <c r="D405" i="13"/>
  <c r="F263" i="17"/>
  <c r="E263" i="17" s="1"/>
  <c r="F590" i="12"/>
  <c r="E590" i="12" s="1"/>
  <c r="G590" i="12" s="1"/>
  <c r="F5" i="12"/>
  <c r="E5" i="12" s="1"/>
  <c r="C441" i="16"/>
  <c r="D298" i="15"/>
  <c r="D142" i="15"/>
  <c r="F304" i="12"/>
  <c r="E304" i="12" s="1"/>
  <c r="F538" i="12"/>
  <c r="E538" i="12" s="1"/>
  <c r="D280" i="12"/>
  <c r="D241" i="12"/>
  <c r="F530" i="11"/>
  <c r="E530" i="11" s="1"/>
  <c r="F23" i="11"/>
  <c r="E23" i="11" s="1"/>
  <c r="C497" i="12"/>
  <c r="C419" i="12"/>
  <c r="D601" i="12"/>
  <c r="D94" i="12"/>
  <c r="D28" i="17"/>
  <c r="D173" i="14"/>
  <c r="D25" i="17"/>
  <c r="D180" i="14"/>
  <c r="D133" i="11"/>
  <c r="D55" i="11"/>
  <c r="D174" i="15"/>
  <c r="D486" i="15"/>
  <c r="F596" i="12"/>
  <c r="E596" i="12" s="1"/>
  <c r="F479" i="12"/>
  <c r="E479" i="12" s="1"/>
  <c r="C382" i="13"/>
  <c r="C460" i="13"/>
  <c r="C483" i="17"/>
  <c r="C327" i="17"/>
  <c r="D319" i="13"/>
  <c r="D202" i="13"/>
  <c r="D269" i="14"/>
  <c r="D425" i="14"/>
  <c r="F303" i="14"/>
  <c r="E303" i="14" s="1"/>
  <c r="F576" i="14"/>
  <c r="E576" i="14" s="1"/>
  <c r="F228" i="15"/>
  <c r="E228" i="15" s="1"/>
  <c r="F501" i="15"/>
  <c r="E501" i="15" s="1"/>
  <c r="G501" i="15" s="1"/>
  <c r="C113" i="13"/>
  <c r="C581" i="13"/>
  <c r="D296" i="12"/>
  <c r="D257" i="12"/>
  <c r="C482" i="13"/>
  <c r="C365" i="13"/>
  <c r="D121" i="15"/>
  <c r="D472" i="15"/>
  <c r="F204" i="16"/>
  <c r="E204" i="16" s="1"/>
  <c r="F243" i="16"/>
  <c r="E243" i="16" s="1"/>
  <c r="F406" i="15"/>
  <c r="E406" i="15" s="1"/>
  <c r="F328" i="15"/>
  <c r="E328" i="15" s="1"/>
  <c r="D126" i="12"/>
  <c r="D321" i="12"/>
  <c r="F619" i="15"/>
  <c r="E619" i="15" s="1"/>
  <c r="F346" i="15"/>
  <c r="E346" i="15" s="1"/>
  <c r="D74" i="11"/>
  <c r="D35" i="11"/>
  <c r="F297" i="13"/>
  <c r="E297" i="13" s="1"/>
  <c r="F219" i="13"/>
  <c r="E219" i="13" s="1"/>
  <c r="D6" i="11"/>
  <c r="D552" i="11"/>
  <c r="C65" i="11"/>
  <c r="C377" i="11"/>
  <c r="F295" i="13"/>
  <c r="E295" i="13" s="1"/>
  <c r="F607" i="13"/>
  <c r="E607" i="13" s="1"/>
  <c r="F108" i="12"/>
  <c r="E108" i="12" s="1"/>
  <c r="F186" i="12"/>
  <c r="E186" i="12" s="1"/>
  <c r="D203" i="16"/>
  <c r="D281" i="16"/>
  <c r="D573" i="17"/>
  <c r="D417" i="17"/>
  <c r="D481" i="14"/>
  <c r="D403" i="14"/>
  <c r="C291" i="12"/>
  <c r="C408" i="12"/>
  <c r="D213" i="14"/>
  <c r="D486" i="14"/>
  <c r="C434" i="16"/>
  <c r="C161" i="16"/>
  <c r="D101" i="13"/>
  <c r="D452" i="13"/>
  <c r="C180" i="15"/>
  <c r="C297" i="15"/>
  <c r="F423" i="17"/>
  <c r="E423" i="17" s="1"/>
  <c r="F345" i="17"/>
  <c r="E345" i="17" s="1"/>
  <c r="D170" i="11"/>
  <c r="D92" i="11"/>
  <c r="D475" i="11"/>
  <c r="D46" i="11"/>
  <c r="D297" i="17"/>
  <c r="D219" i="17"/>
  <c r="C284" i="16"/>
  <c r="C89" i="16"/>
  <c r="F498" i="17"/>
  <c r="E498" i="17" s="1"/>
  <c r="F381" i="17"/>
  <c r="E381" i="17" s="1"/>
  <c r="D294" i="14"/>
  <c r="D333" i="14"/>
  <c r="F439" i="11"/>
  <c r="E439" i="11" s="1"/>
  <c r="F556" i="11"/>
  <c r="E556" i="11" s="1"/>
  <c r="C422" i="15"/>
  <c r="C344" i="15"/>
  <c r="C291" i="14"/>
  <c r="C408" i="14"/>
  <c r="D134" i="14"/>
  <c r="D17" i="14"/>
  <c r="D563" i="17"/>
  <c r="D173" i="17"/>
  <c r="D177" i="11"/>
  <c r="D450" i="11"/>
  <c r="D31" i="13"/>
  <c r="D226" i="13"/>
  <c r="D485" i="11"/>
  <c r="D251" i="11"/>
  <c r="C102" i="13"/>
  <c r="C414" i="13"/>
  <c r="D531" i="16"/>
  <c r="D609" i="16"/>
  <c r="D168" i="15"/>
  <c r="D129" i="15"/>
  <c r="C398" i="17"/>
  <c r="C86" i="17"/>
  <c r="F166" i="11"/>
  <c r="E166" i="11" s="1"/>
  <c r="F244" i="11"/>
  <c r="E244" i="11" s="1"/>
  <c r="C459" i="17"/>
  <c r="C420" i="17"/>
  <c r="D342" i="15"/>
  <c r="D498" i="15"/>
  <c r="C503" i="13"/>
  <c r="C191" i="13"/>
  <c r="C537" i="15"/>
  <c r="C303" i="15"/>
  <c r="F301" i="17"/>
  <c r="E301" i="17" s="1"/>
  <c r="F67" i="17"/>
  <c r="E67" i="17" s="1"/>
  <c r="F269" i="12"/>
  <c r="E269" i="12" s="1"/>
  <c r="F425" i="12"/>
  <c r="E425" i="12" s="1"/>
  <c r="D453" i="17"/>
  <c r="D63" i="17"/>
  <c r="F289" i="14"/>
  <c r="E289" i="14" s="1"/>
  <c r="F484" i="14"/>
  <c r="E484" i="14" s="1"/>
  <c r="C542" i="14"/>
  <c r="C152" i="14"/>
  <c r="C607" i="17"/>
  <c r="C61" i="16"/>
  <c r="C528" i="16"/>
  <c r="D250" i="14"/>
  <c r="D523" i="14"/>
  <c r="G523" i="14" s="1"/>
  <c r="F142" i="11"/>
  <c r="E142" i="11" s="1"/>
  <c r="F337" i="11"/>
  <c r="E337" i="11" s="1"/>
  <c r="F30" i="12"/>
  <c r="E30" i="12" s="1"/>
  <c r="F264" i="12"/>
  <c r="E264" i="12" s="1"/>
  <c r="C290" i="13"/>
  <c r="C446" i="13"/>
  <c r="D524" i="11"/>
  <c r="D212" i="11"/>
  <c r="C249" i="11"/>
  <c r="C561" i="11"/>
  <c r="C345" i="15"/>
  <c r="C384" i="15"/>
  <c r="C15" i="11"/>
  <c r="C210" i="11"/>
  <c r="G96" i="17"/>
  <c r="C135" i="14"/>
  <c r="C564" i="14"/>
  <c r="C346" i="14"/>
  <c r="C385" i="14"/>
  <c r="F620" i="12"/>
  <c r="E620" i="12" s="1"/>
  <c r="F347" i="12"/>
  <c r="E347" i="12" s="1"/>
  <c r="D86" i="13"/>
  <c r="D398" i="13"/>
  <c r="C166" i="16"/>
  <c r="C244" i="16"/>
  <c r="C304" i="15"/>
  <c r="C499" i="15"/>
  <c r="C146" i="17"/>
  <c r="C185" i="17"/>
  <c r="C91" i="11"/>
  <c r="C208" i="11"/>
  <c r="F596" i="14"/>
  <c r="E596" i="14" s="1"/>
  <c r="F479" i="14"/>
  <c r="E479" i="14" s="1"/>
  <c r="C358" i="12"/>
  <c r="C163" i="12"/>
  <c r="C372" i="16"/>
  <c r="C255" i="16"/>
  <c r="D434" i="17"/>
  <c r="D161" i="17"/>
  <c r="C164" i="17"/>
  <c r="C320" i="17"/>
  <c r="D287" i="11"/>
  <c r="D560" i="11"/>
  <c r="F291" i="13"/>
  <c r="E291" i="13" s="1"/>
  <c r="F408" i="13"/>
  <c r="E408" i="13" s="1"/>
  <c r="D259" i="13"/>
  <c r="D220" i="13"/>
  <c r="D525" i="12"/>
  <c r="D174" i="12"/>
  <c r="F522" i="14"/>
  <c r="E522" i="14" s="1"/>
  <c r="F288" i="14"/>
  <c r="E288" i="14" s="1"/>
  <c r="C291" i="11"/>
  <c r="C408" i="11"/>
  <c r="C280" i="11"/>
  <c r="C241" i="11"/>
  <c r="C110" i="13"/>
  <c r="C617" i="13"/>
  <c r="C604" i="14"/>
  <c r="C331" i="14"/>
  <c r="C552" i="14"/>
  <c r="C6" i="14"/>
  <c r="D225" i="17"/>
  <c r="D69" i="17"/>
  <c r="C288" i="15"/>
  <c r="C483" i="15"/>
  <c r="F596" i="15"/>
  <c r="E596" i="15" s="1"/>
  <c r="F167" i="15"/>
  <c r="E167" i="15" s="1"/>
  <c r="F379" i="14"/>
  <c r="E379" i="14" s="1"/>
  <c r="F574" i="14"/>
  <c r="E574" i="14" s="1"/>
  <c r="F147" i="12"/>
  <c r="E147" i="12" s="1"/>
  <c r="F615" i="12"/>
  <c r="E615" i="12" s="1"/>
  <c r="C609" i="12"/>
  <c r="C258" i="12"/>
  <c r="D331" i="16"/>
  <c r="D603" i="16"/>
  <c r="C297" i="11"/>
  <c r="C219" i="11"/>
  <c r="F524" i="13"/>
  <c r="E524" i="13" s="1"/>
  <c r="F212" i="13"/>
  <c r="E212" i="13" s="1"/>
  <c r="D323" i="13"/>
  <c r="D50" i="13"/>
  <c r="F209" i="16"/>
  <c r="E209" i="16" s="1"/>
  <c r="G209" i="16" s="1"/>
  <c r="F599" i="17"/>
  <c r="E599" i="17" s="1"/>
  <c r="G599" i="17" s="1"/>
  <c r="F53" i="16"/>
  <c r="E53" i="16" s="1"/>
  <c r="G53" i="16" s="1"/>
  <c r="F343" i="14"/>
  <c r="E343" i="14" s="1"/>
  <c r="F499" i="14"/>
  <c r="E499" i="14" s="1"/>
  <c r="C461" i="17"/>
  <c r="C344" i="17"/>
  <c r="F124" i="14"/>
  <c r="E124" i="14" s="1"/>
  <c r="F397" i="14"/>
  <c r="E397" i="14" s="1"/>
  <c r="F481" i="15"/>
  <c r="E481" i="15" s="1"/>
  <c r="F364" i="15"/>
  <c r="E364" i="15" s="1"/>
  <c r="F10" i="12"/>
  <c r="E10" i="12" s="1"/>
  <c r="F400" i="12"/>
  <c r="E400" i="12" s="1"/>
  <c r="G400" i="12" s="1"/>
  <c r="F407" i="17"/>
  <c r="E407" i="17" s="1"/>
  <c r="F329" i="17"/>
  <c r="E329" i="17" s="1"/>
  <c r="C226" i="14"/>
  <c r="C31" i="14"/>
  <c r="F246" i="16"/>
  <c r="E246" i="16" s="1"/>
  <c r="F90" i="16"/>
  <c r="E90" i="16" s="1"/>
  <c r="D140" i="11"/>
  <c r="D413" i="11"/>
  <c r="D358" i="13"/>
  <c r="D163" i="13"/>
  <c r="F521" i="11"/>
  <c r="E521" i="11" s="1"/>
  <c r="F326" i="11"/>
  <c r="E326" i="11" s="1"/>
  <c r="F500" i="16"/>
  <c r="E500" i="16" s="1"/>
  <c r="F305" i="16"/>
  <c r="E305" i="16" s="1"/>
  <c r="F282" i="17"/>
  <c r="E282" i="17" s="1"/>
  <c r="F165" i="17"/>
  <c r="E165" i="17" s="1"/>
  <c r="F602" i="14"/>
  <c r="E602" i="14" s="1"/>
  <c r="F368" i="14"/>
  <c r="E368" i="14" s="1"/>
  <c r="C54" i="17"/>
  <c r="C171" i="17"/>
  <c r="F590" i="11"/>
  <c r="E590" i="11" s="1"/>
  <c r="F5" i="11"/>
  <c r="E5" i="11" s="1"/>
  <c r="G5" i="11" s="1"/>
  <c r="D336" i="12"/>
  <c r="D180" i="12"/>
  <c r="D551" i="17"/>
  <c r="D44" i="17"/>
  <c r="F201" i="13"/>
  <c r="E201" i="13" s="1"/>
  <c r="F357" i="13"/>
  <c r="E357" i="13" s="1"/>
  <c r="F538" i="14"/>
  <c r="E538" i="14" s="1"/>
  <c r="F304" i="14"/>
  <c r="E304" i="14" s="1"/>
  <c r="F620" i="14"/>
  <c r="E620" i="14" s="1"/>
  <c r="F347" i="14"/>
  <c r="E347" i="14" s="1"/>
  <c r="D105" i="13"/>
  <c r="D300" i="13"/>
  <c r="D372" i="13"/>
  <c r="D255" i="13"/>
  <c r="D593" i="12"/>
  <c r="D242" i="12"/>
  <c r="F491" i="17"/>
  <c r="E491" i="17" s="1"/>
  <c r="F62" i="17"/>
  <c r="E62" i="17" s="1"/>
  <c r="D12" i="13"/>
  <c r="D324" i="13"/>
  <c r="F382" i="13"/>
  <c r="E382" i="13" s="1"/>
  <c r="F460" i="13"/>
  <c r="E460" i="13" s="1"/>
  <c r="F31" i="11"/>
  <c r="E31" i="11" s="1"/>
  <c r="F226" i="11"/>
  <c r="E226" i="11" s="1"/>
  <c r="D604" i="12"/>
  <c r="D331" i="12"/>
  <c r="F135" i="11"/>
  <c r="E135" i="11" s="1"/>
  <c r="F564" i="11"/>
  <c r="E564" i="11" s="1"/>
  <c r="C259" i="14"/>
  <c r="C220" i="14"/>
  <c r="F487" i="16"/>
  <c r="E487" i="16" s="1"/>
  <c r="F175" i="16"/>
  <c r="E175" i="16" s="1"/>
  <c r="C574" i="17"/>
  <c r="C379" i="17"/>
  <c r="C291" i="17"/>
  <c r="C408" i="17"/>
  <c r="D525" i="13"/>
  <c r="D174" i="13"/>
  <c r="D83" i="15"/>
  <c r="D473" i="15"/>
  <c r="D482" i="11"/>
  <c r="D365" i="11"/>
  <c r="C335" i="13"/>
  <c r="C218" i="13"/>
  <c r="C125" i="11"/>
  <c r="C359" i="11"/>
  <c r="F609" i="11"/>
  <c r="E609" i="11" s="1"/>
  <c r="F10" i="15"/>
  <c r="E10" i="15" s="1"/>
  <c r="F21" i="16"/>
  <c r="E21" i="16" s="1"/>
  <c r="F212" i="15"/>
  <c r="E212" i="15" s="1"/>
  <c r="G212" i="15" s="1"/>
  <c r="F258" i="14"/>
  <c r="E258" i="14" s="1"/>
  <c r="F29" i="15"/>
  <c r="E29" i="15" s="1"/>
  <c r="G29" i="15" s="1"/>
  <c r="F360" i="16"/>
  <c r="E360" i="16" s="1"/>
  <c r="F405" i="16"/>
  <c r="E405" i="16" s="1"/>
  <c r="F462" i="16"/>
  <c r="E462" i="16" s="1"/>
  <c r="F86" i="15"/>
  <c r="E86" i="15" s="1"/>
  <c r="F606" i="14"/>
  <c r="E606" i="14" s="1"/>
  <c r="F129" i="16"/>
  <c r="E129" i="16" s="1"/>
  <c r="F28" i="17"/>
  <c r="E28" i="17" s="1"/>
  <c r="F56" i="12"/>
  <c r="E56" i="12" s="1"/>
  <c r="D379" i="16"/>
  <c r="D573" i="16"/>
  <c r="F464" i="17"/>
  <c r="E464" i="17" s="1"/>
  <c r="F230" i="17"/>
  <c r="E230" i="17" s="1"/>
  <c r="F104" i="14"/>
  <c r="E104" i="14" s="1"/>
  <c r="C455" i="13"/>
  <c r="C572" i="13"/>
  <c r="C382" i="12"/>
  <c r="C460" i="12"/>
  <c r="C86" i="11"/>
  <c r="C398" i="11"/>
  <c r="F305" i="12"/>
  <c r="E305" i="12" s="1"/>
  <c r="F500" i="12"/>
  <c r="E500" i="12" s="1"/>
  <c r="D178" i="11"/>
  <c r="D412" i="11"/>
  <c r="C476" i="11"/>
  <c r="C8" i="11"/>
  <c r="D613" i="13"/>
  <c r="D184" i="13"/>
  <c r="D16" i="12"/>
  <c r="D172" i="12"/>
  <c r="D45" i="15"/>
  <c r="C494" i="12"/>
  <c r="C533" i="12"/>
  <c r="D459" i="14"/>
  <c r="D32" i="15"/>
  <c r="C24" i="15"/>
  <c r="D454" i="16"/>
  <c r="C6" i="15"/>
  <c r="D570" i="15"/>
  <c r="C594" i="11"/>
  <c r="D256" i="15"/>
  <c r="D592" i="14"/>
  <c r="D258" i="14"/>
  <c r="C87" i="15"/>
  <c r="D142" i="17"/>
  <c r="D49" i="15"/>
  <c r="C571" i="15"/>
  <c r="D15" i="16"/>
  <c r="D87" i="15"/>
  <c r="C542" i="17"/>
  <c r="C12" i="15"/>
  <c r="C611" i="14"/>
  <c r="D27" i="12"/>
  <c r="C257" i="17"/>
  <c r="D144" i="17"/>
  <c r="D599" i="14"/>
  <c r="D398" i="16"/>
  <c r="D444" i="16"/>
  <c r="D139" i="17"/>
  <c r="D60" i="15"/>
  <c r="C11" i="16"/>
  <c r="C247" i="17"/>
  <c r="D367" i="16"/>
  <c r="D93" i="15"/>
  <c r="C139" i="17"/>
  <c r="D61" i="14"/>
  <c r="C457" i="14"/>
  <c r="D30" i="17"/>
  <c r="G30" i="17" s="1"/>
  <c r="D561" i="15"/>
  <c r="G561" i="15" s="1"/>
  <c r="D51" i="12"/>
  <c r="D58" i="12"/>
  <c r="G58" i="12" s="1"/>
  <c r="F24" i="15"/>
  <c r="E24" i="15" s="1"/>
  <c r="F435" i="14"/>
  <c r="E435" i="14" s="1"/>
  <c r="C502" i="11"/>
  <c r="C229" i="11"/>
  <c r="F482" i="17"/>
  <c r="E482" i="17" s="1"/>
  <c r="F365" i="17"/>
  <c r="E365" i="17" s="1"/>
  <c r="F124" i="16"/>
  <c r="E124" i="16" s="1"/>
  <c r="G124" i="16" s="1"/>
  <c r="D380" i="15"/>
  <c r="D497" i="15"/>
  <c r="D557" i="15"/>
  <c r="D218" i="15"/>
  <c r="D600" i="14"/>
  <c r="D405" i="14"/>
  <c r="F47" i="13"/>
  <c r="E47" i="13" s="1"/>
  <c r="F437" i="13"/>
  <c r="E437" i="13" s="1"/>
  <c r="D521" i="12"/>
  <c r="D326" i="12"/>
  <c r="C523" i="12"/>
  <c r="C250" i="12"/>
  <c r="D50" i="15"/>
  <c r="F269" i="13"/>
  <c r="E269" i="13" s="1"/>
  <c r="F425" i="13"/>
  <c r="E425" i="13" s="1"/>
  <c r="C278" i="17"/>
  <c r="C317" i="17"/>
  <c r="C447" i="14"/>
  <c r="C556" i="13"/>
  <c r="C439" i="13"/>
  <c r="C330" i="13"/>
  <c r="C369" i="13"/>
  <c r="F375" i="12"/>
  <c r="E375" i="12" s="1"/>
  <c r="F141" i="12"/>
  <c r="E141" i="12" s="1"/>
  <c r="D367" i="11"/>
  <c r="D406" i="11"/>
  <c r="F600" i="13"/>
  <c r="E600" i="13" s="1"/>
  <c r="F405" i="13"/>
  <c r="E405" i="13" s="1"/>
  <c r="D463" i="14"/>
  <c r="D145" i="17"/>
  <c r="F106" i="14"/>
  <c r="E106" i="14" s="1"/>
  <c r="D480" i="11"/>
  <c r="D441" i="11"/>
  <c r="D269" i="17"/>
  <c r="G269" i="17" s="1"/>
  <c r="D425" i="17"/>
  <c r="G425" i="17" s="1"/>
  <c r="F280" i="12"/>
  <c r="E280" i="12" s="1"/>
  <c r="F241" i="12"/>
  <c r="E241" i="12" s="1"/>
  <c r="D530" i="11"/>
  <c r="D23" i="11"/>
  <c r="D294" i="11"/>
  <c r="D333" i="11"/>
  <c r="F461" i="14"/>
  <c r="E461" i="14" s="1"/>
  <c r="D53" i="13"/>
  <c r="D209" i="13"/>
  <c r="C173" i="14"/>
  <c r="D72" i="15"/>
  <c r="D517" i="17"/>
  <c r="F597" i="11"/>
  <c r="E597" i="11" s="1"/>
  <c r="F168" i="11"/>
  <c r="E168" i="11" s="1"/>
  <c r="G168" i="11" s="1"/>
  <c r="C442" i="14"/>
  <c r="D57" i="13"/>
  <c r="D603" i="13"/>
  <c r="D612" i="11"/>
  <c r="F359" i="16"/>
  <c r="E359" i="16" s="1"/>
  <c r="C151" i="16"/>
  <c r="C579" i="16"/>
  <c r="D406" i="15"/>
  <c r="D328" i="15"/>
  <c r="F325" i="16"/>
  <c r="E325" i="16" s="1"/>
  <c r="F558" i="16"/>
  <c r="E558" i="16" s="1"/>
  <c r="D367" i="17"/>
  <c r="D406" i="17"/>
  <c r="C480" i="11"/>
  <c r="C441" i="11"/>
  <c r="C297" i="13"/>
  <c r="C219" i="13"/>
  <c r="D498" i="14"/>
  <c r="D381" i="14"/>
  <c r="C443" i="15"/>
  <c r="C365" i="15"/>
  <c r="D449" i="15"/>
  <c r="D176" i="15"/>
  <c r="F299" i="14"/>
  <c r="E299" i="14" s="1"/>
  <c r="F143" i="14"/>
  <c r="E143" i="14" s="1"/>
  <c r="C50" i="14"/>
  <c r="C323" i="14"/>
  <c r="D556" i="17"/>
  <c r="D439" i="17"/>
  <c r="G439" i="17" s="1"/>
  <c r="F481" i="14"/>
  <c r="E481" i="14" s="1"/>
  <c r="F403" i="14"/>
  <c r="E403" i="14" s="1"/>
  <c r="D291" i="12"/>
  <c r="D408" i="12"/>
  <c r="F213" i="14"/>
  <c r="E213" i="14" s="1"/>
  <c r="F486" i="14"/>
  <c r="E486" i="14" s="1"/>
  <c r="D590" i="14"/>
  <c r="D5" i="14"/>
  <c r="D180" i="15"/>
  <c r="D297" i="15"/>
  <c r="F227" i="16"/>
  <c r="E227" i="16" s="1"/>
  <c r="F577" i="16"/>
  <c r="E577" i="16" s="1"/>
  <c r="F401" i="13"/>
  <c r="E401" i="13" s="1"/>
  <c r="F557" i="13"/>
  <c r="E557" i="13" s="1"/>
  <c r="D420" i="15"/>
  <c r="D615" i="15"/>
  <c r="C357" i="16"/>
  <c r="C201" i="16"/>
  <c r="C109" i="13"/>
  <c r="C148" i="13"/>
  <c r="F333" i="14"/>
  <c r="E333" i="14" s="1"/>
  <c r="F294" i="14"/>
  <c r="E294" i="14" s="1"/>
  <c r="C161" i="11"/>
  <c r="C434" i="11"/>
  <c r="C322" i="16"/>
  <c r="C88" i="16"/>
  <c r="C610" i="12"/>
  <c r="C532" i="12"/>
  <c r="F356" i="11"/>
  <c r="E356" i="11" s="1"/>
  <c r="F239" i="11"/>
  <c r="E239" i="11" s="1"/>
  <c r="C73" i="13"/>
  <c r="C619" i="13"/>
  <c r="C497" i="14"/>
  <c r="C419" i="14"/>
  <c r="F134" i="14"/>
  <c r="E134" i="14" s="1"/>
  <c r="F17" i="14"/>
  <c r="E17" i="14" s="1"/>
  <c r="C614" i="15"/>
  <c r="C146" i="15"/>
  <c r="F356" i="12"/>
  <c r="E356" i="12" s="1"/>
  <c r="G356" i="12" s="1"/>
  <c r="F239" i="12"/>
  <c r="E239" i="12" s="1"/>
  <c r="G239" i="12" s="1"/>
  <c r="C515" i="16"/>
  <c r="C593" i="16"/>
  <c r="C492" i="13"/>
  <c r="C24" i="13"/>
  <c r="C106" i="12"/>
  <c r="C262" i="12"/>
  <c r="D183" i="16"/>
  <c r="D222" i="16"/>
  <c r="D478" i="12"/>
  <c r="D517" i="12"/>
  <c r="F562" i="17"/>
  <c r="E562" i="17" s="1"/>
  <c r="F211" i="17"/>
  <c r="E211" i="17" s="1"/>
  <c r="F168" i="15"/>
  <c r="E168" i="15" s="1"/>
  <c r="F129" i="15"/>
  <c r="E129" i="15" s="1"/>
  <c r="D100" i="11"/>
  <c r="D490" i="11"/>
  <c r="D66" i="11"/>
  <c r="D339" i="11"/>
  <c r="F45" i="13"/>
  <c r="E45" i="13" s="1"/>
  <c r="F513" i="13"/>
  <c r="E513" i="13" s="1"/>
  <c r="F22" i="14"/>
  <c r="E22" i="14" s="1"/>
  <c r="F568" i="14"/>
  <c r="E568" i="14" s="1"/>
  <c r="C44" i="11"/>
  <c r="C551" i="11"/>
  <c r="D360" i="11"/>
  <c r="D87" i="11"/>
  <c r="D23" i="13"/>
  <c r="D530" i="13"/>
  <c r="F123" i="12"/>
  <c r="E123" i="12" s="1"/>
  <c r="F435" i="12"/>
  <c r="E435" i="12" s="1"/>
  <c r="D107" i="15"/>
  <c r="D185" i="15"/>
  <c r="G185" i="15" s="1"/>
  <c r="D484" i="14"/>
  <c r="D289" i="14"/>
  <c r="C498" i="11"/>
  <c r="C381" i="11"/>
  <c r="F286" i="11"/>
  <c r="E286" i="11" s="1"/>
  <c r="F13" i="11"/>
  <c r="E13" i="11" s="1"/>
  <c r="C143" i="11"/>
  <c r="C299" i="11"/>
  <c r="F224" i="17"/>
  <c r="E224" i="17" s="1"/>
  <c r="F107" i="17"/>
  <c r="E107" i="17" s="1"/>
  <c r="D599" i="13"/>
  <c r="D131" i="13"/>
  <c r="D396" i="13"/>
  <c r="D162" i="13"/>
  <c r="C10" i="11"/>
  <c r="C400" i="11"/>
  <c r="D284" i="17"/>
  <c r="D89" i="17"/>
  <c r="C71" i="13"/>
  <c r="C149" i="13"/>
  <c r="D126" i="11"/>
  <c r="D321" i="11"/>
  <c r="D142" i="11"/>
  <c r="D337" i="11"/>
  <c r="C182" i="13"/>
  <c r="C260" i="13"/>
  <c r="F524" i="11"/>
  <c r="E524" i="11" s="1"/>
  <c r="F212" i="11"/>
  <c r="E212" i="11" s="1"/>
  <c r="C493" i="17"/>
  <c r="C571" i="17"/>
  <c r="F474" i="17"/>
  <c r="E474" i="17" s="1"/>
  <c r="F84" i="17"/>
  <c r="E84" i="17" s="1"/>
  <c r="D564" i="14"/>
  <c r="D135" i="14"/>
  <c r="D332" i="15"/>
  <c r="D293" i="15"/>
  <c r="F291" i="15"/>
  <c r="E291" i="15" s="1"/>
  <c r="F369" i="15"/>
  <c r="E369" i="15" s="1"/>
  <c r="C480" i="12"/>
  <c r="C441" i="12"/>
  <c r="F220" i="12"/>
  <c r="E220" i="12" s="1"/>
  <c r="F259" i="12"/>
  <c r="E259" i="12" s="1"/>
  <c r="F72" i="13"/>
  <c r="E72" i="13" s="1"/>
  <c r="F111" i="13"/>
  <c r="E111" i="13" s="1"/>
  <c r="D598" i="15"/>
  <c r="D130" i="15"/>
  <c r="C86" i="13"/>
  <c r="C398" i="13"/>
  <c r="C401" i="14"/>
  <c r="C557" i="14"/>
  <c r="D61" i="13"/>
  <c r="D529" i="13"/>
  <c r="C266" i="14"/>
  <c r="C539" i="14"/>
  <c r="C90" i="11"/>
  <c r="C246" i="11"/>
  <c r="C597" i="12"/>
  <c r="C168" i="12"/>
  <c r="F358" i="12"/>
  <c r="E358" i="12" s="1"/>
  <c r="F163" i="12"/>
  <c r="E163" i="12" s="1"/>
  <c r="D372" i="16"/>
  <c r="D255" i="16"/>
  <c r="F206" i="17"/>
  <c r="E206" i="17" s="1"/>
  <c r="F167" i="17"/>
  <c r="E167" i="17" s="1"/>
  <c r="F434" i="17"/>
  <c r="E434" i="17" s="1"/>
  <c r="F161" i="17"/>
  <c r="E161" i="17" s="1"/>
  <c r="D146" i="12"/>
  <c r="D185" i="12"/>
  <c r="D96" i="11"/>
  <c r="D18" i="11"/>
  <c r="F611" i="12"/>
  <c r="E611" i="12" s="1"/>
  <c r="F221" i="12"/>
  <c r="E221" i="12" s="1"/>
  <c r="D318" i="13"/>
  <c r="D240" i="13"/>
  <c r="F444" i="13"/>
  <c r="E444" i="13" s="1"/>
  <c r="F366" i="13"/>
  <c r="E366" i="13" s="1"/>
  <c r="F12" i="12"/>
  <c r="E12" i="12" s="1"/>
  <c r="F324" i="12"/>
  <c r="E324" i="12" s="1"/>
  <c r="D19" i="13"/>
  <c r="D58" i="13"/>
  <c r="D479" i="13"/>
  <c r="D596" i="13"/>
  <c r="D291" i="11"/>
  <c r="D408" i="11"/>
  <c r="F495" i="16"/>
  <c r="E495" i="16" s="1"/>
  <c r="F611" i="16"/>
  <c r="E611" i="16" s="1"/>
  <c r="D110" i="13"/>
  <c r="D617" i="13"/>
  <c r="C151" i="14"/>
  <c r="C580" i="14"/>
  <c r="F436" i="17"/>
  <c r="E436" i="17" s="1"/>
  <c r="F85" i="17"/>
  <c r="E85" i="17" s="1"/>
  <c r="C477" i="12"/>
  <c r="C555" i="12"/>
  <c r="C307" i="15"/>
  <c r="C385" i="15"/>
  <c r="F484" i="12"/>
  <c r="E484" i="12" s="1"/>
  <c r="F289" i="12"/>
  <c r="E289" i="12" s="1"/>
  <c r="D68" i="13"/>
  <c r="D263" i="13"/>
  <c r="F288" i="15"/>
  <c r="E288" i="15" s="1"/>
  <c r="F483" i="15"/>
  <c r="E483" i="15" s="1"/>
  <c r="C594" i="13"/>
  <c r="C516" i="13"/>
  <c r="C374" i="16"/>
  <c r="C179" i="16"/>
  <c r="D402" i="15"/>
  <c r="D480" i="15"/>
  <c r="C171" i="11"/>
  <c r="C54" i="11"/>
  <c r="D206" i="13"/>
  <c r="D167" i="13"/>
  <c r="F57" i="12"/>
  <c r="E57" i="12" s="1"/>
  <c r="D461" i="17"/>
  <c r="D344" i="17"/>
  <c r="F356" i="13"/>
  <c r="E356" i="13" s="1"/>
  <c r="F239" i="13"/>
  <c r="E239" i="13" s="1"/>
  <c r="C481" i="15"/>
  <c r="C364" i="15"/>
  <c r="F52" i="13"/>
  <c r="E52" i="13" s="1"/>
  <c r="F247" i="13"/>
  <c r="E247" i="13" s="1"/>
  <c r="F46" i="12"/>
  <c r="E46" i="12" s="1"/>
  <c r="D407" i="17"/>
  <c r="D329" i="17"/>
  <c r="D338" i="13"/>
  <c r="D104" i="13"/>
  <c r="F307" i="12"/>
  <c r="E307" i="12" s="1"/>
  <c r="F424" i="12"/>
  <c r="E424" i="12" s="1"/>
  <c r="D140" i="14"/>
  <c r="D413" i="14"/>
  <c r="D216" i="13"/>
  <c r="D411" i="13"/>
  <c r="C246" i="16"/>
  <c r="C90" i="16"/>
  <c r="F140" i="11"/>
  <c r="E140" i="11" s="1"/>
  <c r="F413" i="11"/>
  <c r="E413" i="11" s="1"/>
  <c r="F44" i="13"/>
  <c r="E44" i="13" s="1"/>
  <c r="F551" i="13"/>
  <c r="E551" i="13" s="1"/>
  <c r="D521" i="11"/>
  <c r="D326" i="11"/>
  <c r="F165" i="11"/>
  <c r="E165" i="11" s="1"/>
  <c r="F282" i="11"/>
  <c r="E282" i="11" s="1"/>
  <c r="D500" i="16"/>
  <c r="D305" i="16"/>
  <c r="D450" i="17"/>
  <c r="D177" i="17"/>
  <c r="D282" i="17"/>
  <c r="D165" i="17"/>
  <c r="C475" i="17"/>
  <c r="C46" i="17"/>
  <c r="D529" i="11"/>
  <c r="D61" i="11"/>
  <c r="C551" i="17"/>
  <c r="C44" i="17"/>
  <c r="F412" i="15"/>
  <c r="E412" i="15" s="1"/>
  <c r="F139" i="15"/>
  <c r="E139" i="15" s="1"/>
  <c r="D538" i="14"/>
  <c r="D304" i="14"/>
  <c r="C593" i="17"/>
  <c r="C47" i="16"/>
  <c r="F175" i="14"/>
  <c r="E175" i="14" s="1"/>
  <c r="G175" i="14" s="1"/>
  <c r="F487" i="14"/>
  <c r="E487" i="14" s="1"/>
  <c r="G487" i="14" s="1"/>
  <c r="C46" i="14"/>
  <c r="C475" i="14"/>
  <c r="F180" i="11"/>
  <c r="E180" i="11" s="1"/>
  <c r="F336" i="11"/>
  <c r="E336" i="11" s="1"/>
  <c r="F593" i="12"/>
  <c r="E593" i="12" s="1"/>
  <c r="F242" i="12"/>
  <c r="E242" i="12" s="1"/>
  <c r="F300" i="16"/>
  <c r="E300" i="16" s="1"/>
  <c r="F105" i="16"/>
  <c r="E105" i="16" s="1"/>
  <c r="F12" i="13"/>
  <c r="E12" i="13" s="1"/>
  <c r="F324" i="13"/>
  <c r="E324" i="13" s="1"/>
  <c r="C266" i="16"/>
  <c r="C538" i="16"/>
  <c r="C250" i="16"/>
  <c r="C522" i="16"/>
  <c r="D474" i="16"/>
  <c r="D84" i="16"/>
  <c r="D611" i="15"/>
  <c r="D494" i="15"/>
  <c r="C51" i="13"/>
  <c r="C285" i="13"/>
  <c r="D239" i="14"/>
  <c r="D356" i="14"/>
  <c r="G356" i="14" s="1"/>
  <c r="C174" i="11"/>
  <c r="C525" i="11"/>
  <c r="C604" i="12"/>
  <c r="C331" i="12"/>
  <c r="F497" i="11"/>
  <c r="E497" i="11" s="1"/>
  <c r="F419" i="11"/>
  <c r="E419" i="11" s="1"/>
  <c r="D135" i="11"/>
  <c r="D564" i="11"/>
  <c r="F536" i="17"/>
  <c r="E536" i="17" s="1"/>
  <c r="C329" i="15"/>
  <c r="C368" i="15"/>
  <c r="F204" i="12"/>
  <c r="E204" i="12" s="1"/>
  <c r="F243" i="12"/>
  <c r="E243" i="12" s="1"/>
  <c r="C487" i="16"/>
  <c r="C175" i="16"/>
  <c r="C208" i="16"/>
  <c r="C91" i="16"/>
  <c r="C606" i="17"/>
  <c r="C60" i="16"/>
  <c r="D92" i="17"/>
  <c r="D170" i="17"/>
  <c r="C27" i="14"/>
  <c r="C378" i="14"/>
  <c r="F380" i="12"/>
  <c r="E380" i="12" s="1"/>
  <c r="F536" i="12"/>
  <c r="E536" i="12" s="1"/>
  <c r="D125" i="11"/>
  <c r="D359" i="11"/>
  <c r="F57" i="14"/>
  <c r="E57" i="14" s="1"/>
  <c r="F603" i="14"/>
  <c r="E603" i="14" s="1"/>
  <c r="G603" i="14" s="1"/>
  <c r="F423" i="16"/>
  <c r="E423" i="16" s="1"/>
  <c r="F63" i="12"/>
  <c r="E63" i="12" s="1"/>
  <c r="F454" i="14"/>
  <c r="E454" i="14" s="1"/>
  <c r="F130" i="17"/>
  <c r="E130" i="17" s="1"/>
  <c r="F615" i="11"/>
  <c r="E615" i="11" s="1"/>
  <c r="F263" i="14"/>
  <c r="E263" i="14" s="1"/>
  <c r="G263" i="14" s="1"/>
  <c r="F60" i="14"/>
  <c r="E60" i="14" s="1"/>
  <c r="F400" i="16"/>
  <c r="E400" i="16" s="1"/>
  <c r="G400" i="16" s="1"/>
  <c r="F28" i="16"/>
  <c r="E28" i="16" s="1"/>
  <c r="F363" i="16"/>
  <c r="E363" i="16" s="1"/>
  <c r="F396" i="16"/>
  <c r="E396" i="16" s="1"/>
  <c r="F60" i="15"/>
  <c r="E60" i="15" s="1"/>
  <c r="F99" i="14"/>
  <c r="E99" i="14" s="1"/>
  <c r="F166" i="14"/>
  <c r="E166" i="14" s="1"/>
  <c r="F265" i="15"/>
  <c r="E265" i="15" s="1"/>
  <c r="F110" i="15"/>
  <c r="E110" i="15" s="1"/>
  <c r="F9" i="17"/>
  <c r="E9" i="17" s="1"/>
  <c r="F84" i="14"/>
  <c r="E84" i="14" s="1"/>
  <c r="G84" i="14" s="1"/>
  <c r="F30" i="16"/>
  <c r="E30" i="16" s="1"/>
  <c r="F541" i="17"/>
  <c r="E541" i="17" s="1"/>
  <c r="D464" i="17"/>
  <c r="D230" i="17"/>
  <c r="D455" i="13"/>
  <c r="D572" i="13"/>
  <c r="C557" i="17"/>
  <c r="C401" i="17"/>
  <c r="F295" i="17"/>
  <c r="E295" i="17" s="1"/>
  <c r="G295" i="17" s="1"/>
  <c r="F61" i="16"/>
  <c r="E61" i="16" s="1"/>
  <c r="G61" i="16" s="1"/>
  <c r="F607" i="17"/>
  <c r="E607" i="17" s="1"/>
  <c r="G607" i="17" s="1"/>
  <c r="D181" i="11"/>
  <c r="D298" i="11"/>
  <c r="D86" i="11"/>
  <c r="D398" i="11"/>
  <c r="D305" i="12"/>
  <c r="D500" i="12"/>
  <c r="F178" i="11"/>
  <c r="E178" i="11" s="1"/>
  <c r="F412" i="11"/>
  <c r="E412" i="11" s="1"/>
  <c r="D476" i="11"/>
  <c r="D8" i="11"/>
  <c r="F613" i="13"/>
  <c r="E613" i="13" s="1"/>
  <c r="F184" i="13"/>
  <c r="E184" i="13" s="1"/>
  <c r="C60" i="14"/>
  <c r="C567" i="14"/>
  <c r="C450" i="16"/>
  <c r="C280" i="13"/>
  <c r="C241" i="13"/>
  <c r="C452" i="16"/>
  <c r="D33" i="15"/>
  <c r="D128" i="17"/>
  <c r="G128" i="17" s="1"/>
  <c r="D7" i="15"/>
  <c r="C19" i="15"/>
  <c r="C12" i="17"/>
  <c r="D58" i="14"/>
  <c r="C85" i="15"/>
  <c r="C132" i="17"/>
  <c r="C14" i="16"/>
  <c r="D53" i="14"/>
  <c r="D105" i="15"/>
  <c r="D541" i="17"/>
  <c r="D13" i="15"/>
  <c r="C263" i="17"/>
  <c r="D70" i="15"/>
  <c r="C616" i="11"/>
  <c r="D619" i="14"/>
  <c r="D10" i="12"/>
  <c r="D69" i="15"/>
  <c r="C243" i="17"/>
  <c r="C368" i="16"/>
  <c r="C125" i="17"/>
  <c r="D68" i="15"/>
  <c r="D569" i="15"/>
  <c r="D100" i="14"/>
  <c r="D32" i="16"/>
  <c r="D243" i="17"/>
  <c r="D108" i="15"/>
  <c r="C55" i="14"/>
  <c r="D127" i="16"/>
  <c r="C13" i="17"/>
  <c r="D575" i="15"/>
  <c r="C48" i="12"/>
  <c r="C65" i="12"/>
  <c r="D60" i="12"/>
  <c r="F444" i="14"/>
  <c r="E444" i="14" s="1"/>
  <c r="F15" i="15"/>
  <c r="E15" i="15" s="1"/>
  <c r="F502" i="11"/>
  <c r="E502" i="11" s="1"/>
  <c r="F229" i="11"/>
  <c r="E229" i="11" s="1"/>
  <c r="D145" i="16"/>
  <c r="D217" i="15"/>
  <c r="D595" i="15"/>
  <c r="D478" i="15"/>
  <c r="F521" i="12"/>
  <c r="E521" i="12" s="1"/>
  <c r="F326" i="12"/>
  <c r="E326" i="12" s="1"/>
  <c r="D523" i="12"/>
  <c r="D250" i="12"/>
  <c r="D128" i="11"/>
  <c r="D245" i="11"/>
  <c r="D425" i="13"/>
  <c r="D269" i="13"/>
  <c r="F302" i="11"/>
  <c r="E302" i="11" s="1"/>
  <c r="F29" i="11"/>
  <c r="E29" i="11" s="1"/>
  <c r="C169" i="14"/>
  <c r="C130" i="14"/>
  <c r="F65" i="13"/>
  <c r="E65" i="13" s="1"/>
  <c r="F377" i="13"/>
  <c r="E377" i="13" s="1"/>
  <c r="D90" i="11"/>
  <c r="D246" i="11"/>
  <c r="F100" i="14"/>
  <c r="E100" i="14" s="1"/>
  <c r="G100" i="14" s="1"/>
  <c r="D141" i="17"/>
  <c r="D617" i="11"/>
  <c r="F24" i="12"/>
  <c r="E24" i="12" s="1"/>
  <c r="G24" i="12" s="1"/>
  <c r="F492" i="12"/>
  <c r="E492" i="12" s="1"/>
  <c r="G492" i="12" s="1"/>
  <c r="D440" i="14"/>
  <c r="F422" i="14"/>
  <c r="E422" i="14" s="1"/>
  <c r="F383" i="14"/>
  <c r="E383" i="14" s="1"/>
  <c r="D304" i="12"/>
  <c r="D538" i="12"/>
  <c r="D95" i="14"/>
  <c r="G95" i="14" s="1"/>
  <c r="D443" i="14"/>
  <c r="F268" i="17"/>
  <c r="E268" i="17" s="1"/>
  <c r="G268" i="17" s="1"/>
  <c r="F463" i="17"/>
  <c r="E463" i="17" s="1"/>
  <c r="G463" i="17" s="1"/>
  <c r="C34" i="17"/>
  <c r="C440" i="14"/>
  <c r="F57" i="13"/>
  <c r="E57" i="13" s="1"/>
  <c r="F603" i="13"/>
  <c r="E603" i="13" s="1"/>
  <c r="C141" i="17"/>
  <c r="C129" i="17"/>
  <c r="D483" i="12"/>
  <c r="D327" i="12"/>
  <c r="D260" i="12"/>
  <c r="D182" i="12"/>
  <c r="F541" i="15"/>
  <c r="E541" i="15" s="1"/>
  <c r="G541" i="15" s="1"/>
  <c r="F151" i="15"/>
  <c r="E151" i="15" s="1"/>
  <c r="C162" i="11"/>
  <c r="C396" i="11"/>
  <c r="F560" i="16"/>
  <c r="E560" i="16" s="1"/>
  <c r="F249" i="16"/>
  <c r="E249" i="16" s="1"/>
  <c r="F499" i="11"/>
  <c r="E499" i="11" s="1"/>
  <c r="F343" i="11"/>
  <c r="E343" i="11" s="1"/>
  <c r="F448" i="13"/>
  <c r="E448" i="13" s="1"/>
  <c r="F214" i="13"/>
  <c r="E214" i="13" s="1"/>
  <c r="F149" i="11"/>
  <c r="E149" i="11" s="1"/>
  <c r="F71" i="11"/>
  <c r="E71" i="11" s="1"/>
  <c r="F334" i="11"/>
  <c r="E334" i="11" s="1"/>
  <c r="F256" i="11"/>
  <c r="E256" i="11" s="1"/>
  <c r="C135" i="11"/>
  <c r="C564" i="11"/>
  <c r="D138" i="12"/>
  <c r="D489" i="12"/>
  <c r="F481" i="17"/>
  <c r="E481" i="17" s="1"/>
  <c r="F403" i="17"/>
  <c r="E403" i="17" s="1"/>
  <c r="F133" i="11"/>
  <c r="E133" i="11" s="1"/>
  <c r="F55" i="11"/>
  <c r="E55" i="11" s="1"/>
  <c r="D255" i="17"/>
  <c r="D372" i="17"/>
  <c r="D526" i="14"/>
  <c r="D136" i="14"/>
  <c r="D330" i="14"/>
  <c r="D369" i="14"/>
  <c r="D345" i="12"/>
  <c r="D423" i="12"/>
  <c r="F531" i="14"/>
  <c r="E531" i="14" s="1"/>
  <c r="F570" i="14"/>
  <c r="E570" i="14" s="1"/>
  <c r="D72" i="17"/>
  <c r="D111" i="17"/>
  <c r="F129" i="11"/>
  <c r="E129" i="11" s="1"/>
  <c r="F207" i="11"/>
  <c r="E207" i="11" s="1"/>
  <c r="C423" i="11"/>
  <c r="C345" i="11"/>
  <c r="D445" i="12"/>
  <c r="D328" i="12"/>
  <c r="D518" i="13"/>
  <c r="D440" i="13"/>
  <c r="C319" i="16"/>
  <c r="C202" i="16"/>
  <c r="F113" i="13"/>
  <c r="E113" i="13" s="1"/>
  <c r="F581" i="13"/>
  <c r="E581" i="13" s="1"/>
  <c r="F482" i="13"/>
  <c r="E482" i="13" s="1"/>
  <c r="F365" i="13"/>
  <c r="E365" i="13" s="1"/>
  <c r="C186" i="16"/>
  <c r="C108" i="16"/>
  <c r="D240" i="14"/>
  <c r="D318" i="14"/>
  <c r="F265" i="11"/>
  <c r="E265" i="11" s="1"/>
  <c r="G265" i="11" s="1"/>
  <c r="F577" i="11"/>
  <c r="E577" i="11" s="1"/>
  <c r="F126" i="12"/>
  <c r="E126" i="12" s="1"/>
  <c r="F321" i="12"/>
  <c r="E321" i="12" s="1"/>
  <c r="F74" i="11"/>
  <c r="E74" i="11" s="1"/>
  <c r="F35" i="11"/>
  <c r="E35" i="11" s="1"/>
  <c r="F552" i="11"/>
  <c r="E552" i="11" s="1"/>
  <c r="F6" i="11"/>
  <c r="E6" i="11" s="1"/>
  <c r="C493" i="14"/>
  <c r="C571" i="14"/>
  <c r="D607" i="13"/>
  <c r="D295" i="13"/>
  <c r="F498" i="14"/>
  <c r="E498" i="14" s="1"/>
  <c r="F381" i="14"/>
  <c r="E381" i="14" s="1"/>
  <c r="F449" i="15"/>
  <c r="E449" i="15" s="1"/>
  <c r="F176" i="15"/>
  <c r="E176" i="15" s="1"/>
  <c r="D299" i="14"/>
  <c r="D143" i="14"/>
  <c r="F203" i="16"/>
  <c r="E203" i="16" s="1"/>
  <c r="F281" i="16"/>
  <c r="E281" i="16" s="1"/>
  <c r="D395" i="11"/>
  <c r="D200" i="11"/>
  <c r="C556" i="17"/>
  <c r="C439" i="17"/>
  <c r="D616" i="13"/>
  <c r="D421" i="13"/>
  <c r="C105" i="11"/>
  <c r="C300" i="11"/>
  <c r="F244" i="17"/>
  <c r="E244" i="17" s="1"/>
  <c r="F166" i="17"/>
  <c r="E166" i="17" s="1"/>
  <c r="C590" i="14"/>
  <c r="C5" i="14"/>
  <c r="C101" i="13"/>
  <c r="C452" i="13"/>
  <c r="F180" i="15"/>
  <c r="E180" i="15" s="1"/>
  <c r="F297" i="15"/>
  <c r="E297" i="15" s="1"/>
  <c r="C423" i="17"/>
  <c r="C345" i="17"/>
  <c r="D401" i="13"/>
  <c r="D557" i="13"/>
  <c r="C113" i="12"/>
  <c r="C581" i="12"/>
  <c r="F290" i="11"/>
  <c r="E290" i="11" s="1"/>
  <c r="F446" i="11"/>
  <c r="E446" i="11" s="1"/>
  <c r="C223" i="13"/>
  <c r="C145" i="13"/>
  <c r="D498" i="17"/>
  <c r="D381" i="17"/>
  <c r="C487" i="12"/>
  <c r="C175" i="12"/>
  <c r="D161" i="11"/>
  <c r="D434" i="11"/>
  <c r="D252" i="13"/>
  <c r="D447" i="13"/>
  <c r="D320" i="15"/>
  <c r="D125" i="15"/>
  <c r="F496" i="13"/>
  <c r="E496" i="13" s="1"/>
  <c r="F457" i="13"/>
  <c r="E457" i="13" s="1"/>
  <c r="D497" i="14"/>
  <c r="D419" i="14"/>
  <c r="F563" i="17"/>
  <c r="E563" i="17" s="1"/>
  <c r="F173" i="17"/>
  <c r="E173" i="17" s="1"/>
  <c r="F515" i="16"/>
  <c r="E515" i="16" s="1"/>
  <c r="F593" i="16"/>
  <c r="E593" i="16" s="1"/>
  <c r="D24" i="13"/>
  <c r="D492" i="13"/>
  <c r="F90" i="12"/>
  <c r="E90" i="12" s="1"/>
  <c r="F246" i="12"/>
  <c r="E246" i="12" s="1"/>
  <c r="F485" i="11"/>
  <c r="E485" i="11" s="1"/>
  <c r="F251" i="11"/>
  <c r="E251" i="11" s="1"/>
  <c r="D99" i="13"/>
  <c r="D528" i="13"/>
  <c r="F256" i="12"/>
  <c r="E256" i="12" s="1"/>
  <c r="G256" i="12" s="1"/>
  <c r="F334" i="12"/>
  <c r="E334" i="12" s="1"/>
  <c r="G334" i="12" s="1"/>
  <c r="C376" i="17"/>
  <c r="C103" i="17"/>
  <c r="C381" i="12"/>
  <c r="C498" i="12"/>
  <c r="F100" i="11"/>
  <c r="E100" i="11" s="1"/>
  <c r="F490" i="11"/>
  <c r="E490" i="11" s="1"/>
  <c r="F398" i="17"/>
  <c r="E398" i="17" s="1"/>
  <c r="F86" i="17"/>
  <c r="E86" i="17" s="1"/>
  <c r="F491" i="11"/>
  <c r="E491" i="11" s="1"/>
  <c r="F62" i="11"/>
  <c r="E62" i="11" s="1"/>
  <c r="G62" i="11" s="1"/>
  <c r="F66" i="11"/>
  <c r="E66" i="11" s="1"/>
  <c r="F339" i="11"/>
  <c r="E339" i="11" s="1"/>
  <c r="F342" i="15"/>
  <c r="E342" i="15" s="1"/>
  <c r="F498" i="15"/>
  <c r="E498" i="15" s="1"/>
  <c r="F463" i="12"/>
  <c r="E463" i="12" s="1"/>
  <c r="G463" i="12" s="1"/>
  <c r="F268" i="12"/>
  <c r="E268" i="12" s="1"/>
  <c r="G268" i="12" s="1"/>
  <c r="F447" i="12"/>
  <c r="E447" i="12" s="1"/>
  <c r="F252" i="12"/>
  <c r="E252" i="12" s="1"/>
  <c r="F381" i="16"/>
  <c r="E381" i="16" s="1"/>
  <c r="F498" i="16"/>
  <c r="E498" i="16" s="1"/>
  <c r="C461" i="14"/>
  <c r="C344" i="14"/>
  <c r="F503" i="13"/>
  <c r="E503" i="13" s="1"/>
  <c r="F191" i="13"/>
  <c r="E191" i="13" s="1"/>
  <c r="C23" i="13"/>
  <c r="C530" i="13"/>
  <c r="D559" i="17"/>
  <c r="D325" i="17"/>
  <c r="F591" i="12"/>
  <c r="E591" i="12" s="1"/>
  <c r="F279" i="12"/>
  <c r="E279" i="12" s="1"/>
  <c r="C484" i="14"/>
  <c r="C289" i="14"/>
  <c r="D498" i="11"/>
  <c r="D381" i="11"/>
  <c r="D143" i="11"/>
  <c r="D299" i="11"/>
  <c r="C211" i="11"/>
  <c r="C562" i="11"/>
  <c r="F473" i="14"/>
  <c r="E473" i="14" s="1"/>
  <c r="F122" i="14"/>
  <c r="E122" i="14" s="1"/>
  <c r="C333" i="16"/>
  <c r="C294" i="16"/>
  <c r="F126" i="11"/>
  <c r="E126" i="11" s="1"/>
  <c r="F321" i="11"/>
  <c r="E321" i="11" s="1"/>
  <c r="C374" i="17"/>
  <c r="C179" i="17"/>
  <c r="D260" i="13"/>
  <c r="D182" i="13"/>
  <c r="F595" i="11"/>
  <c r="E595" i="11" s="1"/>
  <c r="F205" i="11"/>
  <c r="E205" i="11" s="1"/>
  <c r="G205" i="11" s="1"/>
  <c r="F249" i="11"/>
  <c r="E249" i="11" s="1"/>
  <c r="F561" i="11"/>
  <c r="E561" i="11" s="1"/>
  <c r="C475" i="16"/>
  <c r="C46" i="16"/>
  <c r="C592" i="17"/>
  <c r="D335" i="15"/>
  <c r="D179" i="15"/>
  <c r="F332" i="15"/>
  <c r="E332" i="15" s="1"/>
  <c r="F293" i="15"/>
  <c r="E293" i="15" s="1"/>
  <c r="C291" i="15"/>
  <c r="C369" i="15"/>
  <c r="D346" i="14"/>
  <c r="D385" i="14"/>
  <c r="F329" i="12"/>
  <c r="E329" i="12" s="1"/>
  <c r="F407" i="12"/>
  <c r="E407" i="12" s="1"/>
  <c r="C438" i="11"/>
  <c r="C9" i="11"/>
  <c r="D335" i="16"/>
  <c r="D218" i="16"/>
  <c r="D7" i="16"/>
  <c r="D513" i="16"/>
  <c r="G513" i="16" s="1"/>
  <c r="C22" i="16"/>
  <c r="C567" i="16"/>
  <c r="C72" i="13"/>
  <c r="C111" i="13"/>
  <c r="F598" i="15"/>
  <c r="E598" i="15" s="1"/>
  <c r="F130" i="15"/>
  <c r="E130" i="15" s="1"/>
  <c r="C91" i="13"/>
  <c r="C208" i="13"/>
  <c r="D259" i="17"/>
  <c r="D220" i="17"/>
  <c r="G220" i="17" s="1"/>
  <c r="D185" i="14"/>
  <c r="D146" i="14"/>
  <c r="G146" i="14" s="1"/>
  <c r="C374" i="12"/>
  <c r="C179" i="12"/>
  <c r="C185" i="13"/>
  <c r="C146" i="13"/>
  <c r="C106" i="11"/>
  <c r="C262" i="11"/>
  <c r="C48" i="13"/>
  <c r="C399" i="13"/>
  <c r="C577" i="12"/>
  <c r="C265" i="12"/>
  <c r="F173" i="13"/>
  <c r="E173" i="13" s="1"/>
  <c r="F563" i="13"/>
  <c r="E563" i="13" s="1"/>
  <c r="C489" i="14"/>
  <c r="C138" i="14"/>
  <c r="D320" i="17"/>
  <c r="D164" i="17"/>
  <c r="F146" i="12"/>
  <c r="E146" i="12" s="1"/>
  <c r="F185" i="12"/>
  <c r="E185" i="12" s="1"/>
  <c r="C96" i="11"/>
  <c r="C18" i="11"/>
  <c r="C318" i="13"/>
  <c r="C240" i="13"/>
  <c r="F287" i="11"/>
  <c r="E287" i="11" s="1"/>
  <c r="F560" i="11"/>
  <c r="E560" i="11" s="1"/>
  <c r="F514" i="11"/>
  <c r="E514" i="11" s="1"/>
  <c r="F7" i="11"/>
  <c r="E7" i="11" s="1"/>
  <c r="F259" i="13"/>
  <c r="E259" i="13" s="1"/>
  <c r="F220" i="13"/>
  <c r="E220" i="13" s="1"/>
  <c r="F525" i="12"/>
  <c r="E525" i="12" s="1"/>
  <c r="F174" i="12"/>
  <c r="E174" i="12" s="1"/>
  <c r="D495" i="16"/>
  <c r="D611" i="16"/>
  <c r="D462" i="12"/>
  <c r="D306" i="12"/>
  <c r="D578" i="17"/>
  <c r="D227" i="17"/>
  <c r="D8" i="16"/>
  <c r="D476" i="16"/>
  <c r="G476" i="16" s="1"/>
  <c r="D436" i="17"/>
  <c r="D85" i="17"/>
  <c r="F6" i="14"/>
  <c r="E6" i="14" s="1"/>
  <c r="F552" i="14"/>
  <c r="E552" i="14" s="1"/>
  <c r="D244" i="13"/>
  <c r="D166" i="13"/>
  <c r="D288" i="15"/>
  <c r="D483" i="15"/>
  <c r="D493" i="13"/>
  <c r="D571" i="13"/>
  <c r="D594" i="13"/>
  <c r="D516" i="13"/>
  <c r="D374" i="16"/>
  <c r="D179" i="16"/>
  <c r="G179" i="16" s="1"/>
  <c r="C402" i="15"/>
  <c r="C480" i="15"/>
  <c r="D526" i="13"/>
  <c r="D136" i="13"/>
  <c r="D288" i="12"/>
  <c r="D522" i="12"/>
  <c r="F93" i="15"/>
  <c r="E93" i="15" s="1"/>
  <c r="F600" i="15"/>
  <c r="E600" i="15" s="1"/>
  <c r="G600" i="15" s="1"/>
  <c r="C318" i="11"/>
  <c r="C240" i="11"/>
  <c r="C576" i="17"/>
  <c r="C303" i="17"/>
  <c r="D29" i="16"/>
  <c r="D302" i="16"/>
  <c r="G302" i="16" s="1"/>
  <c r="F331" i="16"/>
  <c r="E331" i="16" s="1"/>
  <c r="F603" i="16"/>
  <c r="E603" i="16" s="1"/>
  <c r="C445" i="15"/>
  <c r="C289" i="15"/>
  <c r="D297" i="11"/>
  <c r="D219" i="11"/>
  <c r="F50" i="13"/>
  <c r="E50" i="13" s="1"/>
  <c r="F323" i="13"/>
  <c r="E323" i="13" s="1"/>
  <c r="F46" i="13"/>
  <c r="E46" i="13" s="1"/>
  <c r="F475" i="13"/>
  <c r="E475" i="13" s="1"/>
  <c r="C206" i="13"/>
  <c r="C167" i="13"/>
  <c r="C27" i="13"/>
  <c r="C378" i="13"/>
  <c r="F338" i="13"/>
  <c r="E338" i="13" s="1"/>
  <c r="F104" i="13"/>
  <c r="E104" i="13" s="1"/>
  <c r="C480" i="13"/>
  <c r="C441" i="13"/>
  <c r="F14" i="12"/>
  <c r="E14" i="12" s="1"/>
  <c r="F248" i="12"/>
  <c r="E248" i="12" s="1"/>
  <c r="G248" i="12" s="1"/>
  <c r="D516" i="15"/>
  <c r="D477" i="15"/>
  <c r="F163" i="13"/>
  <c r="E163" i="13" s="1"/>
  <c r="F358" i="13"/>
  <c r="E358" i="13" s="1"/>
  <c r="C406" i="11"/>
  <c r="C367" i="11"/>
  <c r="D396" i="17"/>
  <c r="D162" i="17"/>
  <c r="D167" i="11"/>
  <c r="D206" i="11"/>
  <c r="D201" i="13"/>
  <c r="D357" i="13"/>
  <c r="C538" i="14"/>
  <c r="C304" i="14"/>
  <c r="D620" i="14"/>
  <c r="D347" i="14"/>
  <c r="F105" i="13"/>
  <c r="E105" i="13" s="1"/>
  <c r="F300" i="13"/>
  <c r="E300" i="13" s="1"/>
  <c r="C162" i="15"/>
  <c r="C357" i="15"/>
  <c r="C255" i="13"/>
  <c r="C372" i="13"/>
  <c r="C491" i="17"/>
  <c r="C62" i="17"/>
  <c r="C300" i="16"/>
  <c r="C105" i="16"/>
  <c r="D266" i="16"/>
  <c r="D538" i="16"/>
  <c r="C253" i="14"/>
  <c r="C409" i="14"/>
  <c r="C611" i="15"/>
  <c r="C494" i="15"/>
  <c r="D224" i="16"/>
  <c r="D107" i="16"/>
  <c r="F604" i="12"/>
  <c r="E604" i="12" s="1"/>
  <c r="F331" i="12"/>
  <c r="E331" i="12" s="1"/>
  <c r="F55" i="15"/>
  <c r="E55" i="15" s="1"/>
  <c r="G55" i="15" s="1"/>
  <c r="D477" i="17"/>
  <c r="D555" i="17"/>
  <c r="F592" i="17"/>
  <c r="E592" i="17" s="1"/>
  <c r="G592" i="17" s="1"/>
  <c r="F46" i="16"/>
  <c r="E46" i="16" s="1"/>
  <c r="G46" i="16" s="1"/>
  <c r="D175" i="16"/>
  <c r="D487" i="16"/>
  <c r="F208" i="16"/>
  <c r="E208" i="16" s="1"/>
  <c r="F91" i="16"/>
  <c r="E91" i="16" s="1"/>
  <c r="F73" i="14"/>
  <c r="E73" i="14" s="1"/>
  <c r="G73" i="14" s="1"/>
  <c r="F619" i="14"/>
  <c r="E619" i="14" s="1"/>
  <c r="F92" i="17"/>
  <c r="E92" i="17" s="1"/>
  <c r="F170" i="17"/>
  <c r="E170" i="17" s="1"/>
  <c r="D378" i="14"/>
  <c r="D27" i="14"/>
  <c r="F83" i="15"/>
  <c r="E83" i="15" s="1"/>
  <c r="F473" i="15"/>
  <c r="E473" i="15" s="1"/>
  <c r="F482" i="11"/>
  <c r="E482" i="11" s="1"/>
  <c r="F365" i="11"/>
  <c r="E365" i="11" s="1"/>
  <c r="D380" i="12"/>
  <c r="D536" i="12"/>
  <c r="F335" i="13"/>
  <c r="E335" i="13" s="1"/>
  <c r="F218" i="13"/>
  <c r="E218" i="13" s="1"/>
  <c r="F122" i="17"/>
  <c r="E122" i="17" s="1"/>
  <c r="F434" i="14"/>
  <c r="E434" i="14" s="1"/>
  <c r="F260" i="14"/>
  <c r="E260" i="14" s="1"/>
  <c r="G260" i="14" s="1"/>
  <c r="F50" i="14"/>
  <c r="E50" i="14" s="1"/>
  <c r="F211" i="15"/>
  <c r="E211" i="15" s="1"/>
  <c r="F24" i="16"/>
  <c r="E24" i="16" s="1"/>
  <c r="F88" i="14"/>
  <c r="E88" i="14" s="1"/>
  <c r="F85" i="15"/>
  <c r="E85" i="15" s="1"/>
  <c r="F13" i="17"/>
  <c r="E13" i="17" s="1"/>
  <c r="F594" i="14"/>
  <c r="E594" i="14" s="1"/>
  <c r="F10" i="17"/>
  <c r="E10" i="17" s="1"/>
  <c r="F29" i="16"/>
  <c r="E29" i="16" s="1"/>
  <c r="F418" i="16"/>
  <c r="E418" i="16" s="1"/>
  <c r="G418" i="16" s="1"/>
  <c r="D62" i="13"/>
  <c r="D491" i="13"/>
  <c r="F379" i="16"/>
  <c r="E379" i="16" s="1"/>
  <c r="F573" i="16"/>
  <c r="E573" i="16" s="1"/>
  <c r="C464" i="17"/>
  <c r="C230" i="17"/>
  <c r="F455" i="13"/>
  <c r="E455" i="13" s="1"/>
  <c r="F572" i="13"/>
  <c r="E572" i="13" s="1"/>
  <c r="F599" i="11"/>
  <c r="E599" i="11" s="1"/>
  <c r="F131" i="11"/>
  <c r="E131" i="11" s="1"/>
  <c r="G131" i="11" s="1"/>
  <c r="F55" i="14"/>
  <c r="E55" i="14" s="1"/>
  <c r="F133" i="14"/>
  <c r="E133" i="14" s="1"/>
  <c r="G133" i="14" s="1"/>
  <c r="C181" i="11"/>
  <c r="C298" i="11"/>
  <c r="D281" i="11"/>
  <c r="D203" i="11"/>
  <c r="C434" i="14"/>
  <c r="D494" i="12"/>
  <c r="D533" i="12"/>
  <c r="D280" i="13"/>
  <c r="D241" i="13"/>
  <c r="D434" i="16"/>
  <c r="D57" i="15"/>
  <c r="G57" i="15" s="1"/>
  <c r="D266" i="15"/>
  <c r="D254" i="15"/>
  <c r="C86" i="15"/>
  <c r="D53" i="15"/>
  <c r="D568" i="15"/>
  <c r="C444" i="14"/>
  <c r="C6" i="17"/>
  <c r="D57" i="14"/>
  <c r="D151" i="17"/>
  <c r="D35" i="17"/>
  <c r="C556" i="15"/>
  <c r="C89" i="14"/>
  <c r="C133" i="16"/>
  <c r="C25" i="15"/>
  <c r="C264" i="17"/>
  <c r="C225" i="15"/>
  <c r="D439" i="16"/>
  <c r="D14" i="16"/>
  <c r="D144" i="16"/>
  <c r="C138" i="17"/>
  <c r="D243" i="15"/>
  <c r="D579" i="17"/>
  <c r="C34" i="12"/>
  <c r="C262" i="15"/>
  <c r="D92" i="15"/>
  <c r="D104" i="14"/>
  <c r="D267" i="17"/>
  <c r="C68" i="14"/>
  <c r="C140" i="17"/>
  <c r="C31" i="17"/>
  <c r="D563" i="15"/>
  <c r="D142" i="16"/>
  <c r="D64" i="12"/>
  <c r="C64" i="12"/>
  <c r="F463" i="16"/>
  <c r="E463" i="16" s="1"/>
  <c r="F598" i="11"/>
  <c r="E598" i="11" s="1"/>
  <c r="D502" i="11"/>
  <c r="D229" i="11"/>
  <c r="D518" i="17"/>
  <c r="F112" i="15"/>
  <c r="E112" i="15" s="1"/>
  <c r="G112" i="15" s="1"/>
  <c r="F497" i="15"/>
  <c r="E497" i="15" s="1"/>
  <c r="F380" i="15"/>
  <c r="E380" i="15" s="1"/>
  <c r="F407" i="16"/>
  <c r="E407" i="16" s="1"/>
  <c r="F600" i="14"/>
  <c r="E600" i="14" s="1"/>
  <c r="F405" i="14"/>
  <c r="E405" i="14" s="1"/>
  <c r="F497" i="13"/>
  <c r="E497" i="13" s="1"/>
  <c r="F419" i="13"/>
  <c r="E419" i="13" s="1"/>
  <c r="F128" i="11"/>
  <c r="E128" i="11" s="1"/>
  <c r="F245" i="11"/>
  <c r="E245" i="11" s="1"/>
  <c r="D60" i="14"/>
  <c r="D302" i="11"/>
  <c r="D29" i="11"/>
  <c r="C616" i="12"/>
  <c r="C421" i="12"/>
  <c r="D67" i="11"/>
  <c r="D301" i="11"/>
  <c r="C611" i="11"/>
  <c r="D51" i="14"/>
  <c r="C62" i="14"/>
  <c r="C491" i="14"/>
  <c r="F406" i="11"/>
  <c r="E406" i="11" s="1"/>
  <c r="F367" i="11"/>
  <c r="E367" i="11" s="1"/>
  <c r="D129" i="17"/>
  <c r="D220" i="15"/>
  <c r="C24" i="12"/>
  <c r="C492" i="12"/>
  <c r="D133" i="17"/>
  <c r="D383" i="14"/>
  <c r="D422" i="14"/>
  <c r="F45" i="12"/>
  <c r="E45" i="12" s="1"/>
  <c r="F513" i="12"/>
  <c r="E513" i="12" s="1"/>
  <c r="G513" i="12" s="1"/>
  <c r="F294" i="11"/>
  <c r="E294" i="11" s="1"/>
  <c r="F333" i="11"/>
  <c r="E333" i="11" s="1"/>
  <c r="D138" i="17"/>
  <c r="D575" i="16"/>
  <c r="D303" i="16"/>
  <c r="C53" i="13"/>
  <c r="C209" i="13"/>
  <c r="D456" i="16"/>
  <c r="F452" i="16"/>
  <c r="E452" i="16" s="1"/>
  <c r="D12" i="17"/>
  <c r="D105" i="14"/>
  <c r="G105" i="14" s="1"/>
  <c r="C203" i="15"/>
  <c r="F522" i="17"/>
  <c r="E522" i="17" s="1"/>
  <c r="G522" i="17" s="1"/>
  <c r="F179" i="15"/>
  <c r="E179" i="15" s="1"/>
  <c r="F335" i="15"/>
  <c r="E335" i="15" s="1"/>
  <c r="C606" i="14"/>
  <c r="C21" i="14"/>
  <c r="D418" i="15"/>
  <c r="D496" i="15"/>
  <c r="D291" i="15"/>
  <c r="D369" i="15"/>
  <c r="D329" i="12"/>
  <c r="D407" i="12"/>
  <c r="F282" i="15"/>
  <c r="E282" i="15" s="1"/>
  <c r="G282" i="15" s="1"/>
  <c r="F126" i="15"/>
  <c r="E126" i="15" s="1"/>
  <c r="F591" i="17"/>
  <c r="E591" i="17" s="1"/>
  <c r="G591" i="17" s="1"/>
  <c r="F45" i="16"/>
  <c r="E45" i="16" s="1"/>
  <c r="G45" i="16" s="1"/>
  <c r="F512" i="16"/>
  <c r="E512" i="16" s="1"/>
  <c r="G512" i="16" s="1"/>
  <c r="C220" i="12"/>
  <c r="C259" i="12"/>
  <c r="C618" i="13"/>
  <c r="C384" i="13"/>
  <c r="C15" i="13"/>
  <c r="C210" i="13"/>
  <c r="D304" i="15"/>
  <c r="D499" i="15"/>
  <c r="D374" i="12"/>
  <c r="D179" i="12"/>
  <c r="D200" i="13"/>
  <c r="D395" i="13"/>
  <c r="C579" i="17"/>
  <c r="C189" i="17"/>
  <c r="C206" i="17"/>
  <c r="C167" i="17"/>
  <c r="D489" i="14"/>
  <c r="D138" i="14"/>
  <c r="F164" i="17"/>
  <c r="E164" i="17" s="1"/>
  <c r="F320" i="17"/>
  <c r="E320" i="17" s="1"/>
  <c r="C366" i="13"/>
  <c r="C444" i="13"/>
  <c r="D514" i="11"/>
  <c r="D7" i="11"/>
  <c r="C220" i="13"/>
  <c r="C259" i="13"/>
  <c r="F58" i="13"/>
  <c r="E58" i="13" s="1"/>
  <c r="F19" i="13"/>
  <c r="E19" i="13" s="1"/>
  <c r="D30" i="13"/>
  <c r="D264" i="13"/>
  <c r="C295" i="16"/>
  <c r="C606" i="16"/>
  <c r="C495" i="16"/>
  <c r="C611" i="16"/>
  <c r="D28" i="16"/>
  <c r="D340" i="16"/>
  <c r="G340" i="16" s="1"/>
  <c r="F110" i="13"/>
  <c r="E110" i="13" s="1"/>
  <c r="F617" i="13"/>
  <c r="E617" i="13" s="1"/>
  <c r="F306" i="12"/>
  <c r="E306" i="12" s="1"/>
  <c r="F462" i="12"/>
  <c r="E462" i="12" s="1"/>
  <c r="C578" i="17"/>
  <c r="C227" i="17"/>
  <c r="C476" i="16"/>
  <c r="C8" i="16"/>
  <c r="F307" i="15"/>
  <c r="E307" i="15" s="1"/>
  <c r="F385" i="15"/>
  <c r="E385" i="15" s="1"/>
  <c r="F166" i="13"/>
  <c r="E166" i="13" s="1"/>
  <c r="F244" i="13"/>
  <c r="E244" i="13" s="1"/>
  <c r="F402" i="15"/>
  <c r="E402" i="15" s="1"/>
  <c r="F480" i="15"/>
  <c r="E480" i="15" s="1"/>
  <c r="C526" i="13"/>
  <c r="C136" i="13"/>
  <c r="F288" i="12"/>
  <c r="E288" i="12" s="1"/>
  <c r="F522" i="12"/>
  <c r="E522" i="12" s="1"/>
  <c r="F440" i="14"/>
  <c r="E440" i="14" s="1"/>
  <c r="F518" i="14"/>
  <c r="E518" i="14" s="1"/>
  <c r="G518" i="14" s="1"/>
  <c r="C302" i="11"/>
  <c r="C29" i="11"/>
  <c r="D576" i="17"/>
  <c r="D303" i="17"/>
  <c r="D445" i="15"/>
  <c r="D289" i="15"/>
  <c r="F297" i="11"/>
  <c r="E297" i="11" s="1"/>
  <c r="F219" i="11"/>
  <c r="E219" i="11" s="1"/>
  <c r="C50" i="13"/>
  <c r="C323" i="13"/>
  <c r="D46" i="13"/>
  <c r="D475" i="13"/>
  <c r="F461" i="17"/>
  <c r="E461" i="17" s="1"/>
  <c r="F344" i="17"/>
  <c r="E344" i="17" s="1"/>
  <c r="F463" i="13"/>
  <c r="E463" i="13" s="1"/>
  <c r="F268" i="13"/>
  <c r="E268" i="13" s="1"/>
  <c r="F134" i="16"/>
  <c r="E134" i="16" s="1"/>
  <c r="F17" i="16"/>
  <c r="E17" i="16" s="1"/>
  <c r="G17" i="16" s="1"/>
  <c r="C374" i="13"/>
  <c r="C179" i="13"/>
  <c r="F140" i="14"/>
  <c r="E140" i="14" s="1"/>
  <c r="F413" i="14"/>
  <c r="E413" i="14" s="1"/>
  <c r="D522" i="11"/>
  <c r="D288" i="11"/>
  <c r="D480" i="13"/>
  <c r="D441" i="13"/>
  <c r="C111" i="11"/>
  <c r="C72" i="11"/>
  <c r="C479" i="16"/>
  <c r="C595" i="16"/>
  <c r="D362" i="11"/>
  <c r="D11" i="11"/>
  <c r="C520" i="11"/>
  <c r="C364" i="11"/>
  <c r="C500" i="16"/>
  <c r="C305" i="16"/>
  <c r="F396" i="17"/>
  <c r="E396" i="17" s="1"/>
  <c r="F162" i="17"/>
  <c r="E162" i="17" s="1"/>
  <c r="D439" i="15"/>
  <c r="D517" i="15"/>
  <c r="D475" i="17"/>
  <c r="D46" i="17"/>
  <c r="F529" i="11"/>
  <c r="E529" i="11" s="1"/>
  <c r="F61" i="11"/>
  <c r="E61" i="11" s="1"/>
  <c r="C97" i="12"/>
  <c r="C565" i="12"/>
  <c r="F162" i="15"/>
  <c r="E162" i="15" s="1"/>
  <c r="F357" i="15"/>
  <c r="E357" i="15" s="1"/>
  <c r="D496" i="11"/>
  <c r="D457" i="11"/>
  <c r="F135" i="13"/>
  <c r="E135" i="13" s="1"/>
  <c r="F564" i="13"/>
  <c r="E564" i="13" s="1"/>
  <c r="D491" i="17"/>
  <c r="D62" i="17"/>
  <c r="C602" i="13"/>
  <c r="C368" i="13"/>
  <c r="D250" i="16"/>
  <c r="D522" i="16"/>
  <c r="F474" i="16"/>
  <c r="E474" i="16" s="1"/>
  <c r="F84" i="16"/>
  <c r="E84" i="16" s="1"/>
  <c r="C258" i="14"/>
  <c r="C609" i="14"/>
  <c r="F51" i="13"/>
  <c r="E51" i="13" s="1"/>
  <c r="F285" i="13"/>
  <c r="E285" i="13" s="1"/>
  <c r="C26" i="12"/>
  <c r="C416" i="12"/>
  <c r="F72" i="15"/>
  <c r="E72" i="15" s="1"/>
  <c r="F477" i="17"/>
  <c r="E477" i="17" s="1"/>
  <c r="F555" i="17"/>
  <c r="E555" i="17" s="1"/>
  <c r="C22" i="17"/>
  <c r="C568" i="17"/>
  <c r="F66" i="13"/>
  <c r="E66" i="13" s="1"/>
  <c r="F339" i="13"/>
  <c r="E339" i="13" s="1"/>
  <c r="F5" i="16"/>
  <c r="E5" i="16" s="1"/>
  <c r="F589" i="16"/>
  <c r="E589" i="16" s="1"/>
  <c r="C170" i="17"/>
  <c r="C92" i="17"/>
  <c r="D594" i="12"/>
  <c r="D516" i="12"/>
  <c r="D219" i="14"/>
  <c r="D297" i="14"/>
  <c r="F126" i="17"/>
  <c r="E126" i="17" s="1"/>
  <c r="F183" i="14"/>
  <c r="E183" i="14" s="1"/>
  <c r="F189" i="14"/>
  <c r="E189" i="14" s="1"/>
  <c r="F45" i="14"/>
  <c r="E45" i="14" s="1"/>
  <c r="F531" i="17"/>
  <c r="E531" i="17" s="1"/>
  <c r="F94" i="14"/>
  <c r="E94" i="14" s="1"/>
  <c r="G94" i="14" s="1"/>
  <c r="F12" i="17"/>
  <c r="E12" i="17" s="1"/>
  <c r="F97" i="14"/>
  <c r="E97" i="14" s="1"/>
  <c r="G97" i="14" s="1"/>
  <c r="F409" i="16"/>
  <c r="E409" i="16" s="1"/>
  <c r="C461" i="11"/>
  <c r="C344" i="11"/>
  <c r="F266" i="15"/>
  <c r="E266" i="15" s="1"/>
  <c r="C386" i="12"/>
  <c r="C308" i="12"/>
  <c r="F242" i="16"/>
  <c r="E242" i="16" s="1"/>
  <c r="F592" i="16"/>
  <c r="E592" i="16" s="1"/>
  <c r="D489" i="13"/>
  <c r="D138" i="13"/>
  <c r="D303" i="13"/>
  <c r="D576" i="13"/>
  <c r="F181" i="11"/>
  <c r="E181" i="11" s="1"/>
  <c r="F298" i="11"/>
  <c r="E298" i="11" s="1"/>
  <c r="F86" i="11"/>
  <c r="E86" i="11" s="1"/>
  <c r="F398" i="11"/>
  <c r="E398" i="11" s="1"/>
  <c r="C219" i="14"/>
  <c r="C297" i="14"/>
  <c r="D597" i="13"/>
  <c r="D168" i="13"/>
  <c r="C281" i="11"/>
  <c r="C203" i="11"/>
  <c r="F476" i="11"/>
  <c r="E476" i="11" s="1"/>
  <c r="F8" i="11"/>
  <c r="E8" i="11" s="1"/>
  <c r="F7" i="13"/>
  <c r="E7" i="13" s="1"/>
  <c r="F514" i="13"/>
  <c r="E514" i="13" s="1"/>
  <c r="F463" i="14"/>
  <c r="E463" i="14" s="1"/>
  <c r="D606" i="15"/>
  <c r="D294" i="15"/>
  <c r="C462" i="16"/>
  <c r="C574" i="15"/>
  <c r="C268" i="15"/>
  <c r="C44" i="15"/>
  <c r="C578" i="15"/>
  <c r="D579" i="15"/>
  <c r="C518" i="17"/>
  <c r="D89" i="14"/>
  <c r="D126" i="17"/>
  <c r="D23" i="17"/>
  <c r="D24" i="15"/>
  <c r="C93" i="14"/>
  <c r="C406" i="16"/>
  <c r="C464" i="16"/>
  <c r="C11" i="15"/>
  <c r="C259" i="17"/>
  <c r="C221" i="15"/>
  <c r="C442" i="16"/>
  <c r="C250" i="15"/>
  <c r="C381" i="16"/>
  <c r="C136" i="16"/>
  <c r="D250" i="15"/>
  <c r="C573" i="17"/>
  <c r="D241" i="14"/>
  <c r="C134" i="16"/>
  <c r="D442" i="14"/>
  <c r="G442" i="14" s="1"/>
  <c r="D49" i="14"/>
  <c r="D152" i="16"/>
  <c r="D9" i="17"/>
  <c r="C568" i="15"/>
  <c r="C524" i="17"/>
  <c r="D68" i="12"/>
  <c r="D70" i="12"/>
  <c r="D44" i="12"/>
  <c r="F439" i="14"/>
  <c r="E439" i="14" s="1"/>
  <c r="F268" i="15"/>
  <c r="E268" i="15" s="1"/>
  <c r="F439" i="16"/>
  <c r="E439" i="16" s="1"/>
  <c r="F18" i="17"/>
  <c r="E18" i="17" s="1"/>
  <c r="F19" i="17"/>
  <c r="E19" i="17" s="1"/>
  <c r="C93" i="15"/>
  <c r="F422" i="17"/>
  <c r="E422" i="17" s="1"/>
  <c r="F383" i="17"/>
  <c r="E383" i="17" s="1"/>
  <c r="C497" i="15"/>
  <c r="C380" i="15"/>
  <c r="D536" i="17"/>
  <c r="C406" i="14"/>
  <c r="C367" i="14"/>
  <c r="F303" i="12"/>
  <c r="E303" i="12" s="1"/>
  <c r="F576" i="12"/>
  <c r="E576" i="12" s="1"/>
  <c r="F595" i="15"/>
  <c r="E595" i="15" s="1"/>
  <c r="F478" i="15"/>
  <c r="E478" i="15" s="1"/>
  <c r="F169" i="14"/>
  <c r="E169" i="14" s="1"/>
  <c r="G169" i="14" s="1"/>
  <c r="F130" i="14"/>
  <c r="E130" i="14" s="1"/>
  <c r="G130" i="14" s="1"/>
  <c r="F250" i="12"/>
  <c r="E250" i="12" s="1"/>
  <c r="F523" i="12"/>
  <c r="E523" i="12" s="1"/>
  <c r="C58" i="14"/>
  <c r="D439" i="12"/>
  <c r="D556" i="12"/>
  <c r="D616" i="12"/>
  <c r="D421" i="12"/>
  <c r="D454" i="11"/>
  <c r="D25" i="11"/>
  <c r="F124" i="17"/>
  <c r="E124" i="17" s="1"/>
  <c r="D384" i="16"/>
  <c r="F90" i="11"/>
  <c r="E90" i="11" s="1"/>
  <c r="F246" i="11"/>
  <c r="E246" i="11" s="1"/>
  <c r="C515" i="14"/>
  <c r="C554" i="14"/>
  <c r="F330" i="13"/>
  <c r="E330" i="13" s="1"/>
  <c r="F369" i="13"/>
  <c r="E369" i="13" s="1"/>
  <c r="D341" i="14"/>
  <c r="D575" i="14"/>
  <c r="C14" i="13"/>
  <c r="C248" i="13"/>
  <c r="F556" i="15"/>
  <c r="E556" i="15" s="1"/>
  <c r="F56" i="14"/>
  <c r="E56" i="14" s="1"/>
  <c r="G56" i="14" s="1"/>
  <c r="C151" i="17"/>
  <c r="F63" i="16"/>
  <c r="E63" i="16" s="1"/>
  <c r="G63" i="16" s="1"/>
  <c r="F609" i="17"/>
  <c r="E609" i="17" s="1"/>
  <c r="G609" i="17" s="1"/>
  <c r="C303" i="16"/>
  <c r="C575" i="16"/>
  <c r="F538" i="17"/>
  <c r="E538" i="17" s="1"/>
  <c r="F304" i="17"/>
  <c r="E304" i="17" s="1"/>
  <c r="G304" i="17" s="1"/>
  <c r="D146" i="17"/>
  <c r="C69" i="14"/>
  <c r="C57" i="13"/>
  <c r="C603" i="13"/>
  <c r="F243" i="15"/>
  <c r="E243" i="15" s="1"/>
  <c r="F304" i="16"/>
  <c r="E304" i="16" s="1"/>
  <c r="G304" i="16" s="1"/>
  <c r="F537" i="16"/>
  <c r="E537" i="16" s="1"/>
  <c r="G537" i="16" s="1"/>
  <c r="C111" i="16"/>
  <c r="C618" i="17"/>
  <c r="C72" i="16"/>
  <c r="C292" i="13"/>
  <c r="C370" i="13"/>
  <c r="C140" i="13"/>
  <c r="C413" i="13"/>
  <c r="D164" i="15"/>
  <c r="D281" i="15"/>
  <c r="C249" i="16"/>
  <c r="C560" i="16"/>
  <c r="D592" i="12"/>
  <c r="D553" i="12"/>
  <c r="D484" i="17"/>
  <c r="D289" i="17"/>
  <c r="F578" i="11"/>
  <c r="E578" i="11" s="1"/>
  <c r="G578" i="11" s="1"/>
  <c r="F227" i="11"/>
  <c r="E227" i="11" s="1"/>
  <c r="G227" i="11" s="1"/>
  <c r="C84" i="12"/>
  <c r="C474" i="12"/>
  <c r="F138" i="11"/>
  <c r="E138" i="11" s="1"/>
  <c r="F489" i="11"/>
  <c r="E489" i="11" s="1"/>
  <c r="C304" i="12"/>
  <c r="C538" i="12"/>
  <c r="C138" i="12"/>
  <c r="C489" i="12"/>
  <c r="C481" i="17"/>
  <c r="C403" i="17"/>
  <c r="F255" i="17"/>
  <c r="E255" i="17" s="1"/>
  <c r="F372" i="17"/>
  <c r="E372" i="17" s="1"/>
  <c r="D363" i="13"/>
  <c r="D558" i="13"/>
  <c r="F15" i="16"/>
  <c r="E15" i="16" s="1"/>
  <c r="F210" i="16"/>
  <c r="E210" i="16" s="1"/>
  <c r="G210" i="16" s="1"/>
  <c r="F330" i="14"/>
  <c r="E330" i="14" s="1"/>
  <c r="F369" i="14"/>
  <c r="E369" i="14" s="1"/>
  <c r="F345" i="12"/>
  <c r="E345" i="12" s="1"/>
  <c r="F423" i="12"/>
  <c r="E423" i="12" s="1"/>
  <c r="D218" i="17"/>
  <c r="D335" i="17"/>
  <c r="D531" i="14"/>
  <c r="D570" i="14"/>
  <c r="D56" i="13"/>
  <c r="D95" i="13"/>
  <c r="D565" i="17"/>
  <c r="D97" i="17"/>
  <c r="C222" i="13"/>
  <c r="C183" i="13"/>
  <c r="F49" i="12"/>
  <c r="E49" i="12" s="1"/>
  <c r="G49" i="12" s="1"/>
  <c r="F361" i="12"/>
  <c r="E361" i="12" s="1"/>
  <c r="F612" i="11"/>
  <c r="E612" i="11" s="1"/>
  <c r="F495" i="11"/>
  <c r="E495" i="11" s="1"/>
  <c r="G495" i="11" s="1"/>
  <c r="C294" i="11"/>
  <c r="C333" i="11"/>
  <c r="C518" i="13"/>
  <c r="C440" i="13"/>
  <c r="F225" i="11"/>
  <c r="E225" i="11" s="1"/>
  <c r="F69" i="11"/>
  <c r="E69" i="11" s="1"/>
  <c r="F559" i="16"/>
  <c r="E559" i="16" s="1"/>
  <c r="F287" i="16"/>
  <c r="E287" i="16" s="1"/>
  <c r="D450" i="12"/>
  <c r="D177" i="12"/>
  <c r="F205" i="16"/>
  <c r="E205" i="16" s="1"/>
  <c r="F594" i="16"/>
  <c r="E594" i="16" s="1"/>
  <c r="F608" i="12"/>
  <c r="E608" i="12" s="1"/>
  <c r="F569" i="12"/>
  <c r="E569" i="12" s="1"/>
  <c r="G569" i="12" s="1"/>
  <c r="C503" i="12"/>
  <c r="C191" i="12"/>
  <c r="C577" i="11"/>
  <c r="C265" i="11"/>
  <c r="C406" i="17"/>
  <c r="C367" i="17"/>
  <c r="D579" i="12"/>
  <c r="D189" i="12"/>
  <c r="F88" i="11"/>
  <c r="E88" i="11" s="1"/>
  <c r="G88" i="11" s="1"/>
  <c r="F322" i="11"/>
  <c r="E322" i="11" s="1"/>
  <c r="G322" i="11" s="1"/>
  <c r="C440" i="15"/>
  <c r="C479" i="15"/>
  <c r="F442" i="15"/>
  <c r="E442" i="15" s="1"/>
  <c r="F403" i="15"/>
  <c r="E403" i="15" s="1"/>
  <c r="D610" i="12"/>
  <c r="D532" i="12"/>
  <c r="D132" i="11"/>
  <c r="D93" i="11"/>
  <c r="F325" i="15"/>
  <c r="E325" i="15" s="1"/>
  <c r="F520" i="15"/>
  <c r="E520" i="15" s="1"/>
  <c r="D608" i="14"/>
  <c r="D569" i="14"/>
  <c r="D113" i="12"/>
  <c r="D581" i="12"/>
  <c r="C290" i="11"/>
  <c r="C446" i="11"/>
  <c r="D223" i="13"/>
  <c r="D145" i="13"/>
  <c r="D487" i="12"/>
  <c r="D175" i="12"/>
  <c r="C534" i="13"/>
  <c r="C456" i="13"/>
  <c r="F322" i="16"/>
  <c r="E322" i="16" s="1"/>
  <c r="G322" i="16" s="1"/>
  <c r="F88" i="16"/>
  <c r="E88" i="16" s="1"/>
  <c r="G88" i="16" s="1"/>
  <c r="D439" i="11"/>
  <c r="D556" i="11"/>
  <c r="F252" i="13"/>
  <c r="E252" i="13" s="1"/>
  <c r="F447" i="13"/>
  <c r="E447" i="13" s="1"/>
  <c r="F320" i="15"/>
  <c r="E320" i="15" s="1"/>
  <c r="F125" i="15"/>
  <c r="E125" i="15" s="1"/>
  <c r="C49" i="13"/>
  <c r="C361" i="13"/>
  <c r="C617" i="12"/>
  <c r="C110" i="12"/>
  <c r="F497" i="14"/>
  <c r="E497" i="14" s="1"/>
  <c r="F419" i="14"/>
  <c r="E419" i="14" s="1"/>
  <c r="D614" i="15"/>
  <c r="D146" i="15"/>
  <c r="F24" i="13"/>
  <c r="E24" i="13" s="1"/>
  <c r="F492" i="13"/>
  <c r="E492" i="13" s="1"/>
  <c r="F296" i="11"/>
  <c r="E296" i="11" s="1"/>
  <c r="G296" i="11" s="1"/>
  <c r="F257" i="11"/>
  <c r="E257" i="11" s="1"/>
  <c r="G257" i="11" s="1"/>
  <c r="D102" i="13"/>
  <c r="D414" i="13"/>
  <c r="D570" i="13"/>
  <c r="D531" i="13"/>
  <c r="D221" i="13"/>
  <c r="D611" i="13"/>
  <c r="D445" i="11"/>
  <c r="D328" i="11"/>
  <c r="C168" i="15"/>
  <c r="C129" i="15"/>
  <c r="D221" i="16"/>
  <c r="D610" i="16"/>
  <c r="C297" i="12"/>
  <c r="C219" i="12"/>
  <c r="F256" i="17"/>
  <c r="E256" i="17" s="1"/>
  <c r="F334" i="17"/>
  <c r="E334" i="17" s="1"/>
  <c r="F44" i="15"/>
  <c r="E44" i="15" s="1"/>
  <c r="F512" i="15"/>
  <c r="E512" i="15" s="1"/>
  <c r="G512" i="15" s="1"/>
  <c r="D45" i="13"/>
  <c r="D513" i="13"/>
  <c r="D503" i="13"/>
  <c r="D191" i="13"/>
  <c r="C222" i="12"/>
  <c r="C183" i="12"/>
  <c r="C26" i="13"/>
  <c r="C416" i="13"/>
  <c r="F112" i="11"/>
  <c r="E112" i="11" s="1"/>
  <c r="F34" i="11"/>
  <c r="E34" i="11" s="1"/>
  <c r="F559" i="17"/>
  <c r="E559" i="17" s="1"/>
  <c r="F325" i="17"/>
  <c r="E325" i="17" s="1"/>
  <c r="C341" i="16"/>
  <c r="C574" i="16"/>
  <c r="F32" i="13"/>
  <c r="E32" i="13" s="1"/>
  <c r="F188" i="13"/>
  <c r="E188" i="13" s="1"/>
  <c r="D530" i="14"/>
  <c r="D23" i="14"/>
  <c r="C16" i="13"/>
  <c r="C172" i="13"/>
  <c r="D224" i="17"/>
  <c r="D107" i="17"/>
  <c r="D68" i="11"/>
  <c r="D263" i="11"/>
  <c r="C218" i="11"/>
  <c r="C335" i="11"/>
  <c r="F333" i="16"/>
  <c r="E333" i="16" s="1"/>
  <c r="F294" i="16"/>
  <c r="E294" i="16" s="1"/>
  <c r="C126" i="11"/>
  <c r="C321" i="11"/>
  <c r="C457" i="12"/>
  <c r="C496" i="12"/>
  <c r="D460" i="11"/>
  <c r="D382" i="11"/>
  <c r="F290" i="17"/>
  <c r="E290" i="17" s="1"/>
  <c r="F446" i="17"/>
  <c r="E446" i="17" s="1"/>
  <c r="C435" i="13"/>
  <c r="C123" i="13"/>
  <c r="F346" i="14"/>
  <c r="E346" i="14" s="1"/>
  <c r="F385" i="14"/>
  <c r="E385" i="14" s="1"/>
  <c r="D598" i="12"/>
  <c r="D442" i="12"/>
  <c r="F335" i="16"/>
  <c r="E335" i="16" s="1"/>
  <c r="F218" i="16"/>
  <c r="E218" i="16" s="1"/>
  <c r="C399" i="11"/>
  <c r="C48" i="11"/>
  <c r="D72" i="13"/>
  <c r="D111" i="13"/>
  <c r="F618" i="13"/>
  <c r="E618" i="13" s="1"/>
  <c r="F384" i="13"/>
  <c r="E384" i="13" s="1"/>
  <c r="C289" i="12"/>
  <c r="C484" i="12"/>
  <c r="F86" i="13"/>
  <c r="E86" i="13" s="1"/>
  <c r="F398" i="13"/>
  <c r="E398" i="13" s="1"/>
  <c r="F457" i="16"/>
  <c r="E457" i="16" s="1"/>
  <c r="F496" i="16"/>
  <c r="E496" i="16" s="1"/>
  <c r="G496" i="16" s="1"/>
  <c r="F304" i="15"/>
  <c r="E304" i="15" s="1"/>
  <c r="F499" i="15"/>
  <c r="E499" i="15" s="1"/>
  <c r="D445" i="17"/>
  <c r="D328" i="17"/>
  <c r="C375" i="12"/>
  <c r="C141" i="12"/>
  <c r="D206" i="17"/>
  <c r="D167" i="17"/>
  <c r="F96" i="11"/>
  <c r="E96" i="11" s="1"/>
  <c r="F18" i="11"/>
  <c r="E18" i="11" s="1"/>
  <c r="F318" i="13"/>
  <c r="E318" i="13" s="1"/>
  <c r="F240" i="13"/>
  <c r="E240" i="13" s="1"/>
  <c r="F420" i="13"/>
  <c r="E420" i="13" s="1"/>
  <c r="F459" i="13"/>
  <c r="E459" i="13" s="1"/>
  <c r="D366" i="13"/>
  <c r="D444" i="13"/>
  <c r="F85" i="11"/>
  <c r="E85" i="11" s="1"/>
  <c r="F436" i="11"/>
  <c r="E436" i="11" s="1"/>
  <c r="C30" i="13"/>
  <c r="C264" i="13"/>
  <c r="D295" i="16"/>
  <c r="D606" i="16"/>
  <c r="F408" i="11"/>
  <c r="E408" i="11" s="1"/>
  <c r="F291" i="11"/>
  <c r="E291" i="11" s="1"/>
  <c r="D253" i="17"/>
  <c r="D409" i="17"/>
  <c r="G409" i="17" s="1"/>
  <c r="C460" i="15"/>
  <c r="C343" i="15"/>
  <c r="F578" i="17"/>
  <c r="E578" i="17" s="1"/>
  <c r="F227" i="17"/>
  <c r="E227" i="17" s="1"/>
  <c r="D552" i="14"/>
  <c r="D6" i="14"/>
  <c r="F136" i="13"/>
  <c r="E136" i="13" s="1"/>
  <c r="F526" i="13"/>
  <c r="E526" i="13" s="1"/>
  <c r="F593" i="13"/>
  <c r="E593" i="13" s="1"/>
  <c r="F242" i="13"/>
  <c r="E242" i="13" s="1"/>
  <c r="D127" i="11"/>
  <c r="D283" i="11"/>
  <c r="D186" i="17"/>
  <c r="D108" i="17"/>
  <c r="F519" i="14"/>
  <c r="E519" i="14" s="1"/>
  <c r="F402" i="14"/>
  <c r="E402" i="14" s="1"/>
  <c r="D356" i="16"/>
  <c r="D239" i="16"/>
  <c r="G239" i="16" s="1"/>
  <c r="D463" i="13"/>
  <c r="D268" i="13"/>
  <c r="D179" i="13"/>
  <c r="D374" i="13"/>
  <c r="F528" i="11"/>
  <c r="E528" i="11" s="1"/>
  <c r="F99" i="11"/>
  <c r="E99" i="11" s="1"/>
  <c r="D595" i="12"/>
  <c r="D205" i="12"/>
  <c r="F522" i="11"/>
  <c r="E522" i="11" s="1"/>
  <c r="F288" i="11"/>
  <c r="E288" i="11" s="1"/>
  <c r="F480" i="13"/>
  <c r="E480" i="13" s="1"/>
  <c r="F441" i="13"/>
  <c r="E441" i="13" s="1"/>
  <c r="F516" i="15"/>
  <c r="E516" i="15" s="1"/>
  <c r="F477" i="15"/>
  <c r="E477" i="15" s="1"/>
  <c r="F593" i="11"/>
  <c r="E593" i="11" s="1"/>
  <c r="F242" i="11"/>
  <c r="E242" i="11" s="1"/>
  <c r="G242" i="11" s="1"/>
  <c r="D111" i="11"/>
  <c r="D72" i="11"/>
  <c r="D479" i="16"/>
  <c r="D595" i="16"/>
  <c r="F362" i="11"/>
  <c r="E362" i="11" s="1"/>
  <c r="F11" i="11"/>
  <c r="E11" i="11" s="1"/>
  <c r="C163" i="13"/>
  <c r="C358" i="13"/>
  <c r="F450" i="17"/>
  <c r="E450" i="17" s="1"/>
  <c r="F177" i="17"/>
  <c r="E177" i="17" s="1"/>
  <c r="F439" i="15"/>
  <c r="E439" i="15" s="1"/>
  <c r="F517" i="15"/>
  <c r="E517" i="15" s="1"/>
  <c r="F475" i="17"/>
  <c r="E475" i="17" s="1"/>
  <c r="F46" i="17"/>
  <c r="E46" i="17" s="1"/>
  <c r="F337" i="13"/>
  <c r="E337" i="13" s="1"/>
  <c r="G337" i="13" s="1"/>
  <c r="F142" i="13"/>
  <c r="E142" i="13" s="1"/>
  <c r="G142" i="13" s="1"/>
  <c r="D97" i="12"/>
  <c r="D565" i="12"/>
  <c r="F603" i="17"/>
  <c r="E603" i="17" s="1"/>
  <c r="G603" i="17" s="1"/>
  <c r="F57" i="16"/>
  <c r="E57" i="16" s="1"/>
  <c r="G57" i="16" s="1"/>
  <c r="F57" i="17"/>
  <c r="E57" i="17" s="1"/>
  <c r="G57" i="17" s="1"/>
  <c r="D278" i="14"/>
  <c r="D317" i="14"/>
  <c r="F372" i="13"/>
  <c r="E372" i="13" s="1"/>
  <c r="F255" i="13"/>
  <c r="E255" i="13" s="1"/>
  <c r="F496" i="11"/>
  <c r="E496" i="11" s="1"/>
  <c r="F457" i="11"/>
  <c r="E457" i="11" s="1"/>
  <c r="D135" i="13"/>
  <c r="D564" i="13"/>
  <c r="F358" i="16"/>
  <c r="E358" i="16" s="1"/>
  <c r="F163" i="16"/>
  <c r="E163" i="16" s="1"/>
  <c r="G163" i="16" s="1"/>
  <c r="D300" i="16"/>
  <c r="D105" i="16"/>
  <c r="D602" i="13"/>
  <c r="D368" i="13"/>
  <c r="F266" i="16"/>
  <c r="E266" i="16" s="1"/>
  <c r="F538" i="16"/>
  <c r="E538" i="16" s="1"/>
  <c r="D307" i="14"/>
  <c r="D424" i="14"/>
  <c r="F224" i="16"/>
  <c r="E224" i="16" s="1"/>
  <c r="F107" i="16"/>
  <c r="E107" i="16" s="1"/>
  <c r="D360" i="12"/>
  <c r="D87" i="12"/>
  <c r="F182" i="11"/>
  <c r="E182" i="11" s="1"/>
  <c r="F260" i="11"/>
  <c r="E260" i="11" s="1"/>
  <c r="C66" i="13"/>
  <c r="C339" i="13"/>
  <c r="D5" i="16"/>
  <c r="D589" i="16"/>
  <c r="D178" i="15"/>
  <c r="D373" i="15"/>
  <c r="F27" i="14"/>
  <c r="E27" i="14" s="1"/>
  <c r="F378" i="14"/>
  <c r="E378" i="14" s="1"/>
  <c r="C594" i="12"/>
  <c r="C516" i="12"/>
  <c r="D551" i="11"/>
  <c r="D44" i="11"/>
  <c r="F125" i="11"/>
  <c r="E125" i="11" s="1"/>
  <c r="F359" i="11"/>
  <c r="E359" i="11" s="1"/>
  <c r="F219" i="14"/>
  <c r="E219" i="14" s="1"/>
  <c r="F297" i="14"/>
  <c r="E297" i="14" s="1"/>
  <c r="F598" i="14"/>
  <c r="E598" i="14" s="1"/>
  <c r="G598" i="14" s="1"/>
  <c r="F101" i="15"/>
  <c r="E101" i="15" s="1"/>
  <c r="F443" i="14"/>
  <c r="E443" i="14" s="1"/>
  <c r="F442" i="16"/>
  <c r="E442" i="16" s="1"/>
  <c r="F574" i="15"/>
  <c r="E574" i="15" s="1"/>
  <c r="F459" i="14"/>
  <c r="E459" i="14" s="1"/>
  <c r="F259" i="14"/>
  <c r="E259" i="14" s="1"/>
  <c r="F145" i="17"/>
  <c r="E145" i="17" s="1"/>
  <c r="F606" i="11"/>
  <c r="E606" i="11" s="1"/>
  <c r="F130" i="16"/>
  <c r="E130" i="16" s="1"/>
  <c r="F25" i="17"/>
  <c r="E25" i="17" s="1"/>
  <c r="F16" i="16"/>
  <c r="E16" i="16" s="1"/>
  <c r="F265" i="14"/>
  <c r="E265" i="14" s="1"/>
  <c r="F217" i="15"/>
  <c r="E217" i="15" s="1"/>
  <c r="F62" i="13"/>
  <c r="E62" i="13" s="1"/>
  <c r="F491" i="13"/>
  <c r="E491" i="13" s="1"/>
  <c r="D298" i="12"/>
  <c r="D181" i="12"/>
  <c r="F252" i="15"/>
  <c r="E252" i="15" s="1"/>
  <c r="D242" i="16"/>
  <c r="D592" i="16"/>
  <c r="F489" i="13"/>
  <c r="E489" i="13" s="1"/>
  <c r="F138" i="13"/>
  <c r="E138" i="13" s="1"/>
  <c r="C303" i="13"/>
  <c r="C576" i="13"/>
  <c r="C173" i="15"/>
  <c r="C524" i="15"/>
  <c r="C458" i="15"/>
  <c r="C419" i="15"/>
  <c r="F597" i="13"/>
  <c r="E597" i="13" s="1"/>
  <c r="F168" i="13"/>
  <c r="E168" i="13" s="1"/>
  <c r="F281" i="11"/>
  <c r="E281" i="11" s="1"/>
  <c r="F203" i="11"/>
  <c r="E203" i="11" s="1"/>
  <c r="F280" i="13"/>
  <c r="E280" i="13" s="1"/>
  <c r="F241" i="13"/>
  <c r="E241" i="13" s="1"/>
  <c r="D34" i="17"/>
  <c r="C554" i="15"/>
  <c r="C122" i="16"/>
  <c r="D26" i="17"/>
  <c r="C29" i="15"/>
  <c r="C239" i="15"/>
  <c r="C251" i="15"/>
  <c r="C519" i="17"/>
  <c r="D23" i="12"/>
  <c r="C64" i="14"/>
  <c r="D5" i="15"/>
  <c r="C255" i="14"/>
  <c r="C399" i="16"/>
  <c r="D457" i="16"/>
  <c r="D15" i="15"/>
  <c r="C16" i="16"/>
  <c r="D459" i="16"/>
  <c r="C21" i="16"/>
  <c r="D451" i="14"/>
  <c r="C64" i="15"/>
  <c r="C69" i="15"/>
  <c r="C241" i="14"/>
  <c r="D19" i="17"/>
  <c r="D620" i="11"/>
  <c r="C250" i="17"/>
  <c r="D143" i="16"/>
  <c r="D99" i="14"/>
  <c r="C28" i="15"/>
  <c r="C87" i="14"/>
  <c r="F45" i="15"/>
  <c r="E45" i="15" s="1"/>
  <c r="C63" i="15"/>
  <c r="C383" i="17"/>
  <c r="C422" i="17"/>
  <c r="D367" i="14"/>
  <c r="D406" i="14"/>
  <c r="D487" i="13"/>
  <c r="D175" i="13"/>
  <c r="C163" i="11"/>
  <c r="C358" i="11"/>
  <c r="F439" i="12"/>
  <c r="E439" i="12" s="1"/>
  <c r="F556" i="12"/>
  <c r="E556" i="12" s="1"/>
  <c r="F301" i="11"/>
  <c r="E301" i="11" s="1"/>
  <c r="F67" i="11"/>
  <c r="E67" i="11" s="1"/>
  <c r="F454" i="11"/>
  <c r="E454" i="11" s="1"/>
  <c r="F25" i="11"/>
  <c r="E25" i="11" s="1"/>
  <c r="C145" i="17"/>
  <c r="C49" i="14"/>
  <c r="D211" i="15"/>
  <c r="F239" i="15"/>
  <c r="E239" i="15" s="1"/>
  <c r="G239" i="15" s="1"/>
  <c r="F317" i="15"/>
  <c r="E317" i="15" s="1"/>
  <c r="G317" i="15" s="1"/>
  <c r="F464" i="14"/>
  <c r="E464" i="14" s="1"/>
  <c r="F230" i="14"/>
  <c r="E230" i="14" s="1"/>
  <c r="G230" i="14" s="1"/>
  <c r="C455" i="12"/>
  <c r="C572" i="12"/>
  <c r="C220" i="15"/>
  <c r="D593" i="11"/>
  <c r="D454" i="14"/>
  <c r="D96" i="14"/>
  <c r="D456" i="14"/>
  <c r="D436" i="16"/>
  <c r="F201" i="15"/>
  <c r="E201" i="15" s="1"/>
  <c r="D55" i="14"/>
  <c r="C396" i="16"/>
  <c r="D202" i="15"/>
  <c r="C287" i="12"/>
  <c r="C560" i="12"/>
  <c r="D31" i="16"/>
  <c r="D226" i="16"/>
  <c r="G226" i="16" s="1"/>
  <c r="F357" i="17"/>
  <c r="E357" i="17" s="1"/>
  <c r="G357" i="17" s="1"/>
  <c r="F201" i="17"/>
  <c r="E201" i="17" s="1"/>
  <c r="D477" i="11"/>
  <c r="D555" i="11"/>
  <c r="C520" i="15"/>
  <c r="C325" i="15"/>
  <c r="F329" i="13"/>
  <c r="E329" i="13" s="1"/>
  <c r="G329" i="13" s="1"/>
  <c r="F407" i="13"/>
  <c r="E407" i="13" s="1"/>
  <c r="G407" i="13" s="1"/>
  <c r="D342" i="13"/>
  <c r="D537" i="13"/>
  <c r="F140" i="15"/>
  <c r="E140" i="15" s="1"/>
  <c r="F374" i="15"/>
  <c r="E374" i="15" s="1"/>
  <c r="D456" i="13"/>
  <c r="D534" i="13"/>
  <c r="C173" i="16"/>
  <c r="C562" i="16"/>
  <c r="F614" i="15"/>
  <c r="E614" i="15" s="1"/>
  <c r="F146" i="15"/>
  <c r="E146" i="15" s="1"/>
  <c r="D90" i="12"/>
  <c r="D246" i="12"/>
  <c r="F143" i="12"/>
  <c r="E143" i="12" s="1"/>
  <c r="G143" i="12" s="1"/>
  <c r="F299" i="12"/>
  <c r="E299" i="12" s="1"/>
  <c r="D416" i="11"/>
  <c r="D26" i="11"/>
  <c r="F221" i="13"/>
  <c r="E221" i="13" s="1"/>
  <c r="F611" i="13"/>
  <c r="E611" i="13" s="1"/>
  <c r="F376" i="17"/>
  <c r="E376" i="17" s="1"/>
  <c r="F103" i="17"/>
  <c r="E103" i="17" s="1"/>
  <c r="G103" i="17" s="1"/>
  <c r="F478" i="12"/>
  <c r="E478" i="12" s="1"/>
  <c r="F517" i="12"/>
  <c r="E517" i="12" s="1"/>
  <c r="F614" i="13"/>
  <c r="E614" i="13" s="1"/>
  <c r="G614" i="13" s="1"/>
  <c r="F458" i="13"/>
  <c r="E458" i="13" s="1"/>
  <c r="D256" i="17"/>
  <c r="D334" i="17"/>
  <c r="C187" i="16"/>
  <c r="C616" i="17"/>
  <c r="C70" i="16"/>
  <c r="D101" i="11"/>
  <c r="D452" i="11"/>
  <c r="D615" i="13"/>
  <c r="D147" i="13"/>
  <c r="F342" i="16"/>
  <c r="E342" i="16" s="1"/>
  <c r="F536" i="16"/>
  <c r="E536" i="16" s="1"/>
  <c r="C45" i="13"/>
  <c r="C513" i="13"/>
  <c r="F531" i="12"/>
  <c r="E531" i="12" s="1"/>
  <c r="F570" i="12"/>
  <c r="E570" i="12" s="1"/>
  <c r="C93" i="13"/>
  <c r="C132" i="13"/>
  <c r="C323" i="17"/>
  <c r="C50" i="17"/>
  <c r="C265" i="14"/>
  <c r="C577" i="14"/>
  <c r="D358" i="17"/>
  <c r="D163" i="17"/>
  <c r="D112" i="11"/>
  <c r="D34" i="11"/>
  <c r="D368" i="16"/>
  <c r="D601" i="16"/>
  <c r="D341" i="16"/>
  <c r="D574" i="16"/>
  <c r="D591" i="12"/>
  <c r="D279" i="12"/>
  <c r="C542" i="13"/>
  <c r="C152" i="13"/>
  <c r="F132" i="17"/>
  <c r="E132" i="17" s="1"/>
  <c r="G132" i="17" s="1"/>
  <c r="F93" i="17"/>
  <c r="E93" i="17" s="1"/>
  <c r="C66" i="11"/>
  <c r="C339" i="11"/>
  <c r="C473" i="14"/>
  <c r="C122" i="14"/>
  <c r="D536" i="14"/>
  <c r="D380" i="14"/>
  <c r="D333" i="16"/>
  <c r="D294" i="16"/>
  <c r="D334" i="16"/>
  <c r="D256" i="16"/>
  <c r="F374" i="17"/>
  <c r="E374" i="17" s="1"/>
  <c r="F179" i="17"/>
  <c r="E179" i="17" s="1"/>
  <c r="C83" i="12"/>
  <c r="C512" i="12"/>
  <c r="C242" i="16"/>
  <c r="C592" i="16"/>
  <c r="F517" i="14"/>
  <c r="E517" i="14" s="1"/>
  <c r="G517" i="14" s="1"/>
  <c r="F478" i="14"/>
  <c r="E478" i="14" s="1"/>
  <c r="D50" i="11"/>
  <c r="D323" i="11"/>
  <c r="F25" i="12"/>
  <c r="E25" i="12" s="1"/>
  <c r="F454" i="12"/>
  <c r="E454" i="12" s="1"/>
  <c r="G454" i="12" s="1"/>
  <c r="D162" i="12"/>
  <c r="D396" i="12"/>
  <c r="F373" i="17"/>
  <c r="E373" i="17" s="1"/>
  <c r="F217" i="17"/>
  <c r="E217" i="17" s="1"/>
  <c r="D474" i="17"/>
  <c r="D84" i="17"/>
  <c r="D290" i="17"/>
  <c r="D446" i="17"/>
  <c r="C23" i="16"/>
  <c r="C529" i="16"/>
  <c r="C189" i="15"/>
  <c r="C540" i="15"/>
  <c r="F418" i="15"/>
  <c r="E418" i="15" s="1"/>
  <c r="F496" i="15"/>
  <c r="E496" i="15" s="1"/>
  <c r="C293" i="15"/>
  <c r="C332" i="15"/>
  <c r="C329" i="12"/>
  <c r="C407" i="12"/>
  <c r="C598" i="12"/>
  <c r="C442" i="12"/>
  <c r="C282" i="15"/>
  <c r="C126" i="15"/>
  <c r="C6" i="13"/>
  <c r="C552" i="13"/>
  <c r="C595" i="12"/>
  <c r="C205" i="12"/>
  <c r="D618" i="13"/>
  <c r="D384" i="13"/>
  <c r="C268" i="13"/>
  <c r="C463" i="13"/>
  <c r="D373" i="12"/>
  <c r="D217" i="12"/>
  <c r="D13" i="13"/>
  <c r="D286" i="13"/>
  <c r="F445" i="17"/>
  <c r="E445" i="17" s="1"/>
  <c r="F328" i="17"/>
  <c r="E328" i="17" s="1"/>
  <c r="F200" i="13"/>
  <c r="E200" i="13" s="1"/>
  <c r="F395" i="13"/>
  <c r="E395" i="13" s="1"/>
  <c r="D265" i="12"/>
  <c r="D577" i="12"/>
  <c r="D563" i="13"/>
  <c r="D173" i="13"/>
  <c r="F228" i="16"/>
  <c r="E228" i="16" s="1"/>
  <c r="F539" i="16"/>
  <c r="E539" i="16" s="1"/>
  <c r="F489" i="14"/>
  <c r="E489" i="14" s="1"/>
  <c r="F138" i="14"/>
  <c r="E138" i="14" s="1"/>
  <c r="D86" i="12"/>
  <c r="D398" i="12"/>
  <c r="D18" i="12"/>
  <c r="D96" i="12"/>
  <c r="D459" i="13"/>
  <c r="D420" i="13"/>
  <c r="D85" i="11"/>
  <c r="D436" i="11"/>
  <c r="D256" i="14"/>
  <c r="D334" i="14"/>
  <c r="G334" i="14" s="1"/>
  <c r="C58" i="13"/>
  <c r="C19" i="13"/>
  <c r="D174" i="16"/>
  <c r="D524" i="16"/>
  <c r="C581" i="17"/>
  <c r="C113" i="17"/>
  <c r="C344" i="13"/>
  <c r="C461" i="13"/>
  <c r="D460" i="15"/>
  <c r="D343" i="15"/>
  <c r="C476" i="14"/>
  <c r="C8" i="14"/>
  <c r="D64" i="14"/>
  <c r="D415" i="14"/>
  <c r="G415" i="14" s="1"/>
  <c r="D21" i="16"/>
  <c r="D605" i="16"/>
  <c r="G605" i="16" s="1"/>
  <c r="F248" i="14"/>
  <c r="E248" i="14" s="1"/>
  <c r="G248" i="14" s="1"/>
  <c r="F14" i="14"/>
  <c r="E14" i="14" s="1"/>
  <c r="G14" i="14" s="1"/>
  <c r="F146" i="16"/>
  <c r="E146" i="16" s="1"/>
  <c r="F185" i="16"/>
  <c r="E185" i="16" s="1"/>
  <c r="G185" i="16" s="1"/>
  <c r="F493" i="13"/>
  <c r="E493" i="13" s="1"/>
  <c r="F571" i="13"/>
  <c r="E571" i="13" s="1"/>
  <c r="F516" i="13"/>
  <c r="E516" i="13" s="1"/>
  <c r="F594" i="13"/>
  <c r="E594" i="13" s="1"/>
  <c r="D16" i="13"/>
  <c r="D172" i="13"/>
  <c r="D593" i="13"/>
  <c r="D242" i="13"/>
  <c r="F127" i="11"/>
  <c r="E127" i="11" s="1"/>
  <c r="F283" i="11"/>
  <c r="E283" i="11" s="1"/>
  <c r="F338" i="17"/>
  <c r="E338" i="17" s="1"/>
  <c r="F104" i="17"/>
  <c r="E104" i="17" s="1"/>
  <c r="D519" i="14"/>
  <c r="D402" i="14"/>
  <c r="D106" i="11"/>
  <c r="D262" i="11"/>
  <c r="F576" i="17"/>
  <c r="E576" i="17" s="1"/>
  <c r="F303" i="17"/>
  <c r="E303" i="17" s="1"/>
  <c r="C29" i="16"/>
  <c r="C302" i="16"/>
  <c r="D446" i="14"/>
  <c r="D290" i="14"/>
  <c r="G290" i="14" s="1"/>
  <c r="F445" i="15"/>
  <c r="E445" i="15" s="1"/>
  <c r="F289" i="15"/>
  <c r="E289" i="15" s="1"/>
  <c r="C294" i="12"/>
  <c r="C333" i="12"/>
  <c r="C356" i="16"/>
  <c r="C239" i="16"/>
  <c r="C475" i="13"/>
  <c r="C46" i="13"/>
  <c r="C514" i="14"/>
  <c r="C7" i="14"/>
  <c r="F537" i="12"/>
  <c r="E537" i="12" s="1"/>
  <c r="G537" i="12" s="1"/>
  <c r="F342" i="12"/>
  <c r="E342" i="12" s="1"/>
  <c r="D528" i="11"/>
  <c r="D99" i="11"/>
  <c r="C413" i="14"/>
  <c r="C140" i="14"/>
  <c r="C516" i="15"/>
  <c r="C477" i="15"/>
  <c r="F124" i="12"/>
  <c r="E124" i="12" s="1"/>
  <c r="G124" i="12" s="1"/>
  <c r="F397" i="12"/>
  <c r="E397" i="12" s="1"/>
  <c r="G397" i="12" s="1"/>
  <c r="F127" i="16"/>
  <c r="E127" i="16" s="1"/>
  <c r="F283" i="16"/>
  <c r="E283" i="16" s="1"/>
  <c r="G283" i="16" s="1"/>
  <c r="F111" i="11"/>
  <c r="E111" i="11" s="1"/>
  <c r="F72" i="11"/>
  <c r="E72" i="11" s="1"/>
  <c r="F483" i="13"/>
  <c r="E483" i="13" s="1"/>
  <c r="F327" i="13"/>
  <c r="E327" i="13" s="1"/>
  <c r="C450" i="17"/>
  <c r="C177" i="17"/>
  <c r="C439" i="15"/>
  <c r="C517" i="15"/>
  <c r="F301" i="16"/>
  <c r="E301" i="16" s="1"/>
  <c r="G301" i="16" s="1"/>
  <c r="F67" i="16"/>
  <c r="E67" i="16" s="1"/>
  <c r="G67" i="16" s="1"/>
  <c r="F613" i="17"/>
  <c r="E613" i="17" s="1"/>
  <c r="G613" i="17" s="1"/>
  <c r="D438" i="11"/>
  <c r="D9" i="11"/>
  <c r="C240" i="12"/>
  <c r="C318" i="12"/>
  <c r="F447" i="11"/>
  <c r="E447" i="11" s="1"/>
  <c r="F252" i="11"/>
  <c r="E252" i="11" s="1"/>
  <c r="F278" i="14"/>
  <c r="E278" i="14" s="1"/>
  <c r="F317" i="14"/>
  <c r="E317" i="14" s="1"/>
  <c r="C307" i="13"/>
  <c r="C424" i="13"/>
  <c r="F480" i="12"/>
  <c r="E480" i="12" s="1"/>
  <c r="G480" i="12" s="1"/>
  <c r="F441" i="12"/>
  <c r="E441" i="12" s="1"/>
  <c r="C212" i="12"/>
  <c r="C524" i="12"/>
  <c r="F216" i="15"/>
  <c r="E216" i="15" s="1"/>
  <c r="F372" i="15"/>
  <c r="E372" i="15" s="1"/>
  <c r="G372" i="15" s="1"/>
  <c r="D535" i="15"/>
  <c r="D379" i="15"/>
  <c r="F602" i="13"/>
  <c r="E602" i="13" s="1"/>
  <c r="F368" i="13"/>
  <c r="E368" i="13" s="1"/>
  <c r="F580" i="16"/>
  <c r="E580" i="16" s="1"/>
  <c r="F113" i="16"/>
  <c r="E113" i="16" s="1"/>
  <c r="G113" i="16" s="1"/>
  <c r="F250" i="16"/>
  <c r="E250" i="16" s="1"/>
  <c r="F522" i="16"/>
  <c r="E522" i="16" s="1"/>
  <c r="C474" i="16"/>
  <c r="C84" i="16"/>
  <c r="D51" i="13"/>
  <c r="D285" i="13"/>
  <c r="C135" i="13"/>
  <c r="C564" i="13"/>
  <c r="F249" i="15"/>
  <c r="E249" i="15" s="1"/>
  <c r="D372" i="12"/>
  <c r="D255" i="12"/>
  <c r="F360" i="12"/>
  <c r="E360" i="12" s="1"/>
  <c r="F87" i="12"/>
  <c r="E87" i="12" s="1"/>
  <c r="F490" i="13"/>
  <c r="E490" i="13" s="1"/>
  <c r="F100" i="13"/>
  <c r="E100" i="13" s="1"/>
  <c r="D66" i="13"/>
  <c r="D339" i="13"/>
  <c r="D167" i="16"/>
  <c r="D206" i="16"/>
  <c r="C178" i="15"/>
  <c r="C373" i="15"/>
  <c r="C103" i="15"/>
  <c r="C337" i="15"/>
  <c r="F44" i="11"/>
  <c r="E44" i="11" s="1"/>
  <c r="F551" i="11"/>
  <c r="E551" i="11" s="1"/>
  <c r="F599" i="14"/>
  <c r="E599" i="14" s="1"/>
  <c r="F369" i="16"/>
  <c r="E369" i="16" s="1"/>
  <c r="G369" i="16" s="1"/>
  <c r="F595" i="14"/>
  <c r="E595" i="14" s="1"/>
  <c r="F148" i="16"/>
  <c r="E148" i="16" s="1"/>
  <c r="F109" i="14"/>
  <c r="E109" i="14" s="1"/>
  <c r="F174" i="14"/>
  <c r="E174" i="14" s="1"/>
  <c r="F17" i="12"/>
  <c r="E17" i="12" s="1"/>
  <c r="F255" i="15"/>
  <c r="E255" i="15" s="1"/>
  <c r="F252" i="14"/>
  <c r="E252" i="14" s="1"/>
  <c r="G252" i="14" s="1"/>
  <c r="F125" i="17"/>
  <c r="E125" i="17" s="1"/>
  <c r="F74" i="12"/>
  <c r="E74" i="12" s="1"/>
  <c r="F250" i="14"/>
  <c r="E250" i="14" s="1"/>
  <c r="F264" i="14"/>
  <c r="E264" i="14" s="1"/>
  <c r="F206" i="15"/>
  <c r="E206" i="15" s="1"/>
  <c r="C62" i="13"/>
  <c r="C491" i="13"/>
  <c r="C337" i="14"/>
  <c r="C142" i="14"/>
  <c r="D488" i="15"/>
  <c r="D137" i="15"/>
  <c r="F303" i="13"/>
  <c r="E303" i="13" s="1"/>
  <c r="F576" i="13"/>
  <c r="E576" i="13" s="1"/>
  <c r="F173" i="15"/>
  <c r="E173" i="15" s="1"/>
  <c r="F524" i="15"/>
  <c r="E524" i="15" s="1"/>
  <c r="G524" i="15" s="1"/>
  <c r="D458" i="15"/>
  <c r="D419" i="15"/>
  <c r="C384" i="12"/>
  <c r="C618" i="12"/>
  <c r="C7" i="13"/>
  <c r="C514" i="13"/>
  <c r="D71" i="13"/>
  <c r="D149" i="13"/>
  <c r="C606" i="15"/>
  <c r="C294" i="15"/>
  <c r="C53" i="15"/>
  <c r="C521" i="17"/>
  <c r="D109" i="14"/>
  <c r="D268" i="15"/>
  <c r="D25" i="15"/>
  <c r="C613" i="11"/>
  <c r="D458" i="14"/>
  <c r="D533" i="17"/>
  <c r="C239" i="14"/>
  <c r="C405" i="16"/>
  <c r="C610" i="11"/>
  <c r="D122" i="17"/>
  <c r="C445" i="16"/>
  <c r="D251" i="14"/>
  <c r="D66" i="14"/>
  <c r="C56" i="15"/>
  <c r="C563" i="15"/>
  <c r="D447" i="14"/>
  <c r="G447" i="14" s="1"/>
  <c r="D618" i="14"/>
  <c r="G618" i="14" s="1"/>
  <c r="D129" i="16"/>
  <c r="C462" i="14"/>
  <c r="D540" i="17"/>
  <c r="C602" i="14"/>
  <c r="C513" i="17"/>
  <c r="C102" i="14"/>
  <c r="C58" i="12"/>
  <c r="D56" i="12"/>
  <c r="F65" i="14"/>
  <c r="E65" i="14" s="1"/>
  <c r="F33" i="15"/>
  <c r="E33" i="15" s="1"/>
  <c r="D144" i="12"/>
  <c r="D261" i="12"/>
  <c r="D364" i="16"/>
  <c r="D519" i="16"/>
  <c r="F64" i="15"/>
  <c r="E64" i="15" s="1"/>
  <c r="D383" i="17"/>
  <c r="D422" i="17"/>
  <c r="F26" i="17"/>
  <c r="E26" i="17" s="1"/>
  <c r="D303" i="12"/>
  <c r="D576" i="12"/>
  <c r="F513" i="11"/>
  <c r="E513" i="11" s="1"/>
  <c r="F45" i="11"/>
  <c r="E45" i="11" s="1"/>
  <c r="C497" i="13"/>
  <c r="C419" i="13"/>
  <c r="D185" i="13"/>
  <c r="D146" i="13"/>
  <c r="F616" i="12"/>
  <c r="E616" i="12" s="1"/>
  <c r="F421" i="12"/>
  <c r="E421" i="12" s="1"/>
  <c r="F502" i="13"/>
  <c r="E502" i="13" s="1"/>
  <c r="G502" i="13" s="1"/>
  <c r="F229" i="13"/>
  <c r="E229" i="13" s="1"/>
  <c r="F362" i="16"/>
  <c r="E362" i="16" s="1"/>
  <c r="F11" i="16"/>
  <c r="E11" i="16" s="1"/>
  <c r="G11" i="16" s="1"/>
  <c r="C23" i="15"/>
  <c r="D28" i="12"/>
  <c r="D340" i="12"/>
  <c r="D515" i="14"/>
  <c r="D554" i="14"/>
  <c r="C425" i="11"/>
  <c r="C269" i="11"/>
  <c r="F341" i="14"/>
  <c r="E341" i="14" s="1"/>
  <c r="F575" i="14"/>
  <c r="E575" i="14" s="1"/>
  <c r="F14" i="13"/>
  <c r="E14" i="13" s="1"/>
  <c r="G14" i="13" s="1"/>
  <c r="F248" i="13"/>
  <c r="E248" i="13" s="1"/>
  <c r="G248" i="13" s="1"/>
  <c r="C32" i="15"/>
  <c r="D417" i="16"/>
  <c r="C418" i="16"/>
  <c r="F365" i="16"/>
  <c r="E365" i="16" s="1"/>
  <c r="G365" i="16" s="1"/>
  <c r="C267" i="14"/>
  <c r="C501" i="14"/>
  <c r="C107" i="14"/>
  <c r="F369" i="12"/>
  <c r="E369" i="12" s="1"/>
  <c r="F330" i="12"/>
  <c r="E330" i="12" s="1"/>
  <c r="F164" i="14"/>
  <c r="E164" i="14" s="1"/>
  <c r="G164" i="14" s="1"/>
  <c r="F320" i="14"/>
  <c r="E320" i="14" s="1"/>
  <c r="G320" i="14" s="1"/>
  <c r="D455" i="12"/>
  <c r="D572" i="12"/>
  <c r="D92" i="12"/>
  <c r="D170" i="12"/>
  <c r="D227" i="15"/>
  <c r="F515" i="11"/>
  <c r="E515" i="11" s="1"/>
  <c r="F554" i="11"/>
  <c r="E554" i="11" s="1"/>
  <c r="D110" i="14"/>
  <c r="G110" i="14" s="1"/>
  <c r="C148" i="17"/>
  <c r="D486" i="11"/>
  <c r="D213" i="11"/>
  <c r="C363" i="16"/>
  <c r="D403" i="16"/>
  <c r="C407" i="16"/>
  <c r="G608" i="12" l="1"/>
  <c r="G45" i="12"/>
  <c r="G450" i="15"/>
  <c r="G265" i="14"/>
  <c r="G103" i="14"/>
  <c r="G362" i="16"/>
  <c r="G201" i="17"/>
  <c r="G473" i="14"/>
  <c r="G577" i="11"/>
  <c r="G376" i="17"/>
  <c r="G162" i="15"/>
  <c r="G515" i="11"/>
  <c r="G499" i="13"/>
  <c r="G147" i="16"/>
  <c r="G141" i="14"/>
  <c r="G572" i="15"/>
  <c r="G113" i="14"/>
  <c r="G446" i="15"/>
  <c r="G531" i="12"/>
  <c r="G140" i="17"/>
  <c r="G96" i="14"/>
  <c r="G100" i="13"/>
  <c r="G50" i="14"/>
  <c r="G517" i="17"/>
  <c r="G282" i="12"/>
  <c r="G483" i="13"/>
  <c r="G68" i="15"/>
  <c r="G256" i="11"/>
  <c r="G61" i="15"/>
  <c r="G214" i="13"/>
  <c r="G483" i="17"/>
  <c r="G286" i="12"/>
  <c r="G93" i="17"/>
  <c r="G375" i="14"/>
  <c r="G370" i="16"/>
  <c r="G240" i="16"/>
  <c r="G262" i="12"/>
  <c r="G252" i="15"/>
  <c r="G425" i="16"/>
  <c r="G15" i="17"/>
  <c r="G251" i="15"/>
  <c r="G66" i="12"/>
  <c r="G139" i="17"/>
  <c r="G503" i="12"/>
  <c r="G132" i="16"/>
  <c r="G267" i="14"/>
  <c r="G619" i="11"/>
  <c r="G26" i="12"/>
  <c r="G414" i="16"/>
  <c r="G85" i="14"/>
  <c r="G606" i="11"/>
  <c r="G458" i="16"/>
  <c r="G599" i="14"/>
  <c r="G618" i="12"/>
  <c r="G424" i="16"/>
  <c r="G91" i="12"/>
  <c r="G46" i="15"/>
  <c r="G7" i="13"/>
  <c r="G62" i="14"/>
  <c r="G496" i="13"/>
  <c r="G44" i="13"/>
  <c r="G112" i="14"/>
  <c r="G592" i="13"/>
  <c r="G138" i="15"/>
  <c r="G92" i="13"/>
  <c r="G447" i="11"/>
  <c r="G5" i="12"/>
  <c r="G61" i="12"/>
  <c r="G402" i="11"/>
  <c r="G124" i="17"/>
  <c r="G13" i="17"/>
  <c r="G71" i="14"/>
  <c r="G189" i="13"/>
  <c r="G460" i="14"/>
  <c r="G189" i="14"/>
  <c r="G182" i="11"/>
  <c r="G167" i="15"/>
  <c r="G284" i="11"/>
  <c r="G21" i="12"/>
  <c r="G48" i="12"/>
  <c r="G554" i="11"/>
  <c r="G357" i="15"/>
  <c r="G249" i="16"/>
  <c r="G577" i="16"/>
  <c r="G11" i="12"/>
  <c r="G149" i="11"/>
  <c r="G383" i="15"/>
  <c r="G419" i="16"/>
  <c r="G31" i="14"/>
  <c r="G138" i="11"/>
  <c r="G497" i="13"/>
  <c r="G402" i="13"/>
  <c r="G503" i="17"/>
  <c r="G102" i="12"/>
  <c r="G241" i="14"/>
  <c r="G286" i="11"/>
  <c r="G101" i="12"/>
  <c r="G343" i="13"/>
  <c r="G502" i="15"/>
  <c r="G519" i="13"/>
  <c r="G179" i="17"/>
  <c r="G457" i="13"/>
  <c r="G170" i="13"/>
  <c r="G212" i="13"/>
  <c r="G208" i="17"/>
  <c r="G279" i="13"/>
  <c r="G191" i="12"/>
  <c r="G260" i="11"/>
  <c r="G524" i="13"/>
  <c r="G409" i="16"/>
  <c r="G464" i="14"/>
  <c r="G554" i="15"/>
  <c r="G191" i="17"/>
  <c r="G414" i="12"/>
  <c r="G403" i="17"/>
  <c r="G616" i="11"/>
  <c r="G127" i="15"/>
  <c r="G10" i="11"/>
  <c r="G24" i="16"/>
  <c r="G244" i="15"/>
  <c r="G400" i="11"/>
  <c r="G191" i="14"/>
  <c r="G570" i="12"/>
  <c r="G225" i="11"/>
  <c r="G402" i="15"/>
  <c r="G278" i="15"/>
  <c r="G528" i="12"/>
  <c r="G188" i="13"/>
  <c r="G52" i="12"/>
  <c r="G91" i="17"/>
  <c r="G590" i="15"/>
  <c r="G99" i="12"/>
  <c r="G385" i="13"/>
  <c r="G93" i="14"/>
  <c r="G65" i="12"/>
  <c r="G344" i="15"/>
  <c r="G438" i="16"/>
  <c r="G531" i="11"/>
  <c r="G385" i="16"/>
  <c r="G151" i="15"/>
  <c r="G456" i="14"/>
  <c r="G244" i="17"/>
  <c r="G48" i="17"/>
  <c r="G161" i="15"/>
  <c r="G86" i="17"/>
  <c r="G438" i="14"/>
  <c r="G577" i="15"/>
  <c r="G200" i="17"/>
  <c r="G611" i="11"/>
  <c r="G205" i="15"/>
  <c r="G384" i="12"/>
  <c r="G555" i="17"/>
  <c r="G596" i="15"/>
  <c r="G360" i="13"/>
  <c r="G22" i="11"/>
  <c r="G240" i="11"/>
  <c r="G190" i="15"/>
  <c r="G87" i="13"/>
  <c r="G126" i="16"/>
  <c r="G574" i="14"/>
  <c r="G379" i="14"/>
  <c r="G423" i="12"/>
  <c r="G179" i="15"/>
  <c r="G10" i="14"/>
  <c r="G168" i="14"/>
  <c r="G477" i="17"/>
  <c r="G318" i="11"/>
  <c r="G96" i="13"/>
  <c r="G28" i="11"/>
  <c r="G18" i="13"/>
  <c r="G528" i="17"/>
  <c r="G321" i="16"/>
  <c r="G269" i="16"/>
  <c r="G460" i="12"/>
  <c r="G579" i="13"/>
  <c r="G339" i="11"/>
  <c r="G382" i="12"/>
  <c r="G552" i="15"/>
  <c r="G399" i="17"/>
  <c r="G71" i="12"/>
  <c r="G386" i="13"/>
  <c r="G452" i="16"/>
  <c r="G74" i="12"/>
  <c r="G519" i="17"/>
  <c r="G287" i="13"/>
  <c r="G13" i="12"/>
  <c r="G249" i="14"/>
  <c r="G51" i="14"/>
  <c r="G240" i="15"/>
  <c r="G10" i="17"/>
  <c r="G563" i="11"/>
  <c r="G67" i="12"/>
  <c r="G16" i="15"/>
  <c r="G85" i="15"/>
  <c r="G103" i="15"/>
  <c r="G327" i="11"/>
  <c r="G373" i="16"/>
  <c r="G604" i="13"/>
  <c r="G289" i="11"/>
  <c r="G65" i="15"/>
  <c r="G54" i="15"/>
  <c r="G8" i="14"/>
  <c r="G612" i="16"/>
  <c r="G539" i="16"/>
  <c r="G245" i="14"/>
  <c r="G217" i="17"/>
  <c r="G370" i="14"/>
  <c r="G342" i="16"/>
  <c r="G260" i="15"/>
  <c r="G338" i="17"/>
  <c r="G259" i="14"/>
  <c r="G439" i="14"/>
  <c r="G342" i="12"/>
  <c r="G327" i="13"/>
  <c r="G287" i="16"/>
  <c r="G22" i="12"/>
  <c r="G135" i="12"/>
  <c r="G620" i="13"/>
  <c r="G136" i="17"/>
  <c r="G398" i="13"/>
  <c r="G450" i="13"/>
  <c r="G462" i="16"/>
  <c r="G372" i="13"/>
  <c r="G534" i="17"/>
  <c r="G134" i="16"/>
  <c r="G385" i="12"/>
  <c r="G64" i="17"/>
  <c r="G264" i="14"/>
  <c r="G444" i="14"/>
  <c r="G91" i="16"/>
  <c r="G441" i="14"/>
  <c r="G342" i="15"/>
  <c r="G74" i="14"/>
  <c r="G286" i="14"/>
  <c r="G562" i="13"/>
  <c r="G541" i="13"/>
  <c r="G95" i="17"/>
  <c r="G405" i="16"/>
  <c r="G324" i="11"/>
  <c r="G228" i="11"/>
  <c r="G380" i="11"/>
  <c r="G358" i="11"/>
  <c r="G531" i="17"/>
  <c r="G163" i="14"/>
  <c r="G490" i="13"/>
  <c r="G396" i="16"/>
  <c r="G183" i="14"/>
  <c r="G359" i="16"/>
  <c r="G347" i="13"/>
  <c r="G461" i="14"/>
  <c r="G449" i="15"/>
  <c r="G476" i="14"/>
  <c r="G56" i="17"/>
  <c r="G478" i="14"/>
  <c r="G484" i="11"/>
  <c r="G184" i="16"/>
  <c r="G228" i="16"/>
  <c r="G514" i="13"/>
  <c r="G373" i="17"/>
  <c r="G441" i="16"/>
  <c r="G292" i="14"/>
  <c r="G104" i="17"/>
  <c r="G403" i="13"/>
  <c r="G147" i="14"/>
  <c r="G338" i="12"/>
  <c r="G70" i="13"/>
  <c r="G356" i="17"/>
  <c r="G574" i="15"/>
  <c r="G201" i="15"/>
  <c r="G65" i="13"/>
  <c r="G363" i="14"/>
  <c r="G84" i="13"/>
  <c r="G570" i="11"/>
  <c r="G125" i="17"/>
  <c r="G356" i="11"/>
  <c r="G255" i="15"/>
  <c r="G130" i="17"/>
  <c r="G259" i="15"/>
  <c r="G346" i="12"/>
  <c r="G207" i="14"/>
  <c r="G556" i="15"/>
  <c r="G171" i="14"/>
  <c r="G609" i="11"/>
  <c r="G417" i="12"/>
  <c r="G452" i="14"/>
  <c r="G571" i="12"/>
  <c r="G228" i="13"/>
  <c r="G278" i="13"/>
  <c r="G483" i="11"/>
  <c r="G308" i="13"/>
  <c r="G128" i="14"/>
  <c r="G180" i="11"/>
  <c r="G331" i="13"/>
  <c r="G177" i="17"/>
  <c r="G616" i="12"/>
  <c r="G358" i="14"/>
  <c r="G532" i="13"/>
  <c r="G168" i="13"/>
  <c r="G163" i="12"/>
  <c r="G244" i="11"/>
  <c r="G84" i="11"/>
  <c r="G597" i="15"/>
  <c r="G576" i="17"/>
  <c r="G162" i="11"/>
  <c r="G15" i="12"/>
  <c r="G330" i="15"/>
  <c r="G110" i="12"/>
  <c r="G613" i="15"/>
  <c r="G592" i="11"/>
  <c r="G83" i="14"/>
  <c r="G363" i="16"/>
  <c r="G250" i="14"/>
  <c r="G501" i="12"/>
  <c r="G397" i="14"/>
  <c r="G325" i="14"/>
  <c r="G461" i="13"/>
  <c r="G411" i="11"/>
  <c r="G452" i="17"/>
  <c r="G255" i="13"/>
  <c r="G591" i="13"/>
  <c r="G619" i="15"/>
  <c r="G405" i="11"/>
  <c r="G372" i="17"/>
  <c r="G553" i="13"/>
  <c r="G100" i="15"/>
  <c r="G395" i="15"/>
  <c r="G106" i="12"/>
  <c r="G199" i="15"/>
  <c r="G173" i="16"/>
  <c r="G106" i="17"/>
  <c r="G33" i="12"/>
  <c r="G368" i="14"/>
  <c r="G257" i="15"/>
  <c r="G107" i="12"/>
  <c r="G227" i="17"/>
  <c r="G385" i="15"/>
  <c r="G405" i="14"/>
  <c r="G331" i="16"/>
  <c r="G287" i="11"/>
  <c r="G266" i="13"/>
  <c r="G529" i="11"/>
  <c r="G409" i="12"/>
  <c r="G568" i="14"/>
  <c r="G301" i="11"/>
  <c r="G325" i="16"/>
  <c r="G83" i="13"/>
  <c r="G413" i="13"/>
  <c r="G552" i="13"/>
  <c r="G260" i="16"/>
  <c r="G215" i="15"/>
  <c r="G316" i="15"/>
  <c r="G337" i="12"/>
  <c r="G326" i="13"/>
  <c r="G6" i="13"/>
  <c r="G182" i="16"/>
  <c r="G259" i="13"/>
  <c r="G249" i="11"/>
  <c r="G482" i="13"/>
  <c r="G50" i="17"/>
  <c r="G128" i="11"/>
  <c r="G289" i="13"/>
  <c r="G145" i="12"/>
  <c r="G613" i="13"/>
  <c r="G446" i="13"/>
  <c r="G26" i="14"/>
  <c r="G573" i="16"/>
  <c r="G424" i="12"/>
  <c r="G370" i="12"/>
  <c r="G258" i="16"/>
  <c r="G614" i="15"/>
  <c r="G443" i="14"/>
  <c r="G61" i="11"/>
  <c r="G97" i="16"/>
  <c r="G338" i="16"/>
  <c r="G481" i="12"/>
  <c r="G266" i="11"/>
  <c r="G346" i="13"/>
  <c r="G378" i="14"/>
  <c r="G90" i="11"/>
  <c r="G86" i="11"/>
  <c r="G600" i="14"/>
  <c r="G434" i="13"/>
  <c r="G27" i="17"/>
  <c r="G450" i="17"/>
  <c r="G615" i="11"/>
  <c r="G564" i="16"/>
  <c r="G187" i="13"/>
  <c r="G336" i="16"/>
  <c r="G435" i="14"/>
  <c r="G251" i="16"/>
  <c r="G407" i="16"/>
  <c r="G144" i="14"/>
  <c r="G598" i="11"/>
  <c r="G335" i="11"/>
  <c r="G600" i="16"/>
  <c r="G463" i="16"/>
  <c r="G122" i="14"/>
  <c r="G201" i="14"/>
  <c r="G226" i="11"/>
  <c r="G263" i="17"/>
  <c r="G412" i="14"/>
  <c r="G34" i="16"/>
  <c r="G229" i="15"/>
  <c r="G403" i="15"/>
  <c r="G594" i="16"/>
  <c r="G317" i="13"/>
  <c r="G440" i="15"/>
  <c r="G58" i="13"/>
  <c r="G218" i="13"/>
  <c r="G423" i="16"/>
  <c r="G108" i="16"/>
  <c r="G283" i="12"/>
  <c r="G216" i="12"/>
  <c r="G534" i="11"/>
  <c r="G380" i="16"/>
  <c r="G133" i="11"/>
  <c r="G536" i="16"/>
  <c r="G18" i="17"/>
  <c r="G259" i="12"/>
  <c r="G597" i="11"/>
  <c r="G243" i="16"/>
  <c r="G54" i="17"/>
  <c r="G536" i="11"/>
  <c r="G6" i="12"/>
  <c r="G482" i="14"/>
  <c r="G579" i="11"/>
  <c r="G103" i="13"/>
  <c r="G306" i="15"/>
  <c r="G463" i="11"/>
  <c r="G361" i="17"/>
  <c r="G419" i="13"/>
  <c r="G580" i="14"/>
  <c r="G126" i="15"/>
  <c r="G452" i="12"/>
  <c r="G45" i="11"/>
  <c r="G207" i="11"/>
  <c r="G178" i="11"/>
  <c r="G265" i="15"/>
  <c r="G57" i="12"/>
  <c r="G571" i="17"/>
  <c r="G324" i="16"/>
  <c r="G578" i="15"/>
  <c r="G306" i="11"/>
  <c r="G608" i="15"/>
  <c r="G212" i="12"/>
  <c r="G247" i="15"/>
  <c r="G448" i="16"/>
  <c r="G499" i="14"/>
  <c r="G330" i="12"/>
  <c r="G369" i="12"/>
  <c r="G148" i="16"/>
  <c r="G513" i="11"/>
  <c r="G419" i="14"/>
  <c r="G129" i="11"/>
  <c r="G166" i="14"/>
  <c r="G186" i="12"/>
  <c r="G27" i="15"/>
  <c r="G422" i="15"/>
  <c r="G122" i="11"/>
  <c r="G462" i="11"/>
  <c r="G573" i="11"/>
  <c r="G253" i="12"/>
  <c r="G424" i="11"/>
  <c r="G492" i="17"/>
  <c r="G84" i="12"/>
  <c r="G442" i="16"/>
  <c r="G12" i="12"/>
  <c r="G383" i="11"/>
  <c r="G122" i="16"/>
  <c r="G259" i="11"/>
  <c r="G249" i="15"/>
  <c r="G595" i="14"/>
  <c r="G374" i="17"/>
  <c r="G335" i="16"/>
  <c r="G228" i="15"/>
  <c r="G91" i="14"/>
  <c r="G9" i="14"/>
  <c r="G451" i="12"/>
  <c r="G132" i="13"/>
  <c r="G177" i="13"/>
  <c r="G280" i="16"/>
  <c r="G359" i="13"/>
  <c r="G47" i="17"/>
  <c r="G180" i="13"/>
  <c r="G183" i="13"/>
  <c r="G167" i="14"/>
  <c r="G535" i="16"/>
  <c r="G382" i="13"/>
  <c r="G146" i="16"/>
  <c r="G594" i="14"/>
  <c r="G551" i="13"/>
  <c r="G10" i="15"/>
  <c r="G22" i="15"/>
  <c r="G139" i="12"/>
  <c r="G89" i="11"/>
  <c r="G540" i="13"/>
  <c r="G63" i="15"/>
  <c r="G258" i="15"/>
  <c r="G86" i="13"/>
  <c r="G216" i="15"/>
  <c r="G520" i="15"/>
  <c r="G361" i="12"/>
  <c r="G21" i="13"/>
  <c r="G480" i="17"/>
  <c r="G594" i="13"/>
  <c r="G325" i="15"/>
  <c r="G559" i="16"/>
  <c r="G83" i="15"/>
  <c r="G63" i="12"/>
  <c r="G412" i="15"/>
  <c r="G347" i="12"/>
  <c r="G568" i="12"/>
  <c r="G406" i="12"/>
  <c r="G150" i="11"/>
  <c r="G564" i="12"/>
  <c r="G102" i="15"/>
  <c r="G567" i="17"/>
  <c r="G96" i="16"/>
  <c r="G103" i="12"/>
  <c r="G32" i="13"/>
  <c r="G44" i="15"/>
  <c r="G15" i="16"/>
  <c r="G71" i="11"/>
  <c r="G481" i="13"/>
  <c r="G574" i="13"/>
  <c r="G615" i="14"/>
  <c r="G607" i="16"/>
  <c r="G444" i="12"/>
  <c r="G12" i="15"/>
  <c r="G101" i="14"/>
  <c r="G599" i="11"/>
  <c r="G409" i="11"/>
  <c r="G345" i="11"/>
  <c r="G374" i="15"/>
  <c r="G593" i="16"/>
  <c r="G446" i="11"/>
  <c r="G482" i="17"/>
  <c r="G403" i="11"/>
  <c r="G279" i="16"/>
  <c r="G423" i="11"/>
  <c r="G539" i="17"/>
  <c r="G542" i="13"/>
  <c r="G176" i="15"/>
  <c r="G552" i="11"/>
  <c r="G560" i="13"/>
  <c r="G172" i="15"/>
  <c r="G140" i="15"/>
  <c r="G69" i="11"/>
  <c r="G538" i="17"/>
  <c r="G72" i="15"/>
  <c r="G398" i="17"/>
  <c r="G290" i="11"/>
  <c r="G499" i="11"/>
  <c r="G13" i="15"/>
  <c r="G30" i="16"/>
  <c r="G87" i="14"/>
  <c r="G493" i="12"/>
  <c r="G84" i="15"/>
  <c r="G558" i="14"/>
  <c r="G612" i="14"/>
  <c r="G180" i="16"/>
  <c r="G473" i="12"/>
  <c r="G593" i="15"/>
  <c r="G287" i="12"/>
  <c r="G503" i="16"/>
  <c r="G107" i="14"/>
  <c r="G326" i="12"/>
  <c r="G341" i="12"/>
  <c r="G55" i="11"/>
  <c r="G559" i="14"/>
  <c r="G213" i="13"/>
  <c r="G290" i="13"/>
  <c r="G617" i="15"/>
  <c r="G610" i="13"/>
  <c r="G321" i="14"/>
  <c r="G441" i="12"/>
  <c r="G445" i="17"/>
  <c r="G173" i="17"/>
  <c r="G396" i="11"/>
  <c r="G418" i="13"/>
  <c r="G531" i="15"/>
  <c r="G230" i="12"/>
  <c r="G27" i="13"/>
  <c r="G512" i="11"/>
  <c r="G474" i="11"/>
  <c r="G18" i="15"/>
  <c r="G225" i="13"/>
  <c r="G166" i="17"/>
  <c r="G203" i="13"/>
  <c r="G574" i="11"/>
  <c r="G204" i="14"/>
  <c r="G173" i="15"/>
  <c r="G17" i="12"/>
  <c r="G481" i="17"/>
  <c r="G360" i="16"/>
  <c r="G484" i="16"/>
  <c r="G535" i="13"/>
  <c r="G536" i="15"/>
  <c r="G228" i="14"/>
  <c r="G464" i="12"/>
  <c r="G188" i="11"/>
  <c r="G461" i="16"/>
  <c r="G49" i="13"/>
  <c r="G537" i="14"/>
  <c r="G415" i="13"/>
  <c r="G150" i="13"/>
  <c r="G498" i="15"/>
  <c r="G318" i="16"/>
  <c r="G440" i="16"/>
  <c r="G422" i="11"/>
  <c r="G458" i="13"/>
  <c r="G25" i="17"/>
  <c r="G204" i="12"/>
  <c r="G552" i="12"/>
  <c r="G407" i="15"/>
  <c r="G560" i="14"/>
  <c r="G554" i="12"/>
  <c r="G183" i="11"/>
  <c r="G49" i="17"/>
  <c r="G414" i="11"/>
  <c r="G167" i="12"/>
  <c r="G6" i="16"/>
  <c r="G525" i="15"/>
  <c r="G540" i="16"/>
  <c r="G64" i="13"/>
  <c r="G568" i="11"/>
  <c r="G126" i="14"/>
  <c r="G575" i="14"/>
  <c r="G64" i="15"/>
  <c r="G328" i="17"/>
  <c r="G181" i="11"/>
  <c r="G481" i="11"/>
  <c r="G493" i="16"/>
  <c r="G520" i="11"/>
  <c r="G493" i="11"/>
  <c r="G378" i="11"/>
  <c r="G307" i="13"/>
  <c r="G214" i="17"/>
  <c r="G12" i="17"/>
  <c r="G563" i="17"/>
  <c r="G171" i="17"/>
  <c r="G453" i="13"/>
  <c r="G540" i="14"/>
  <c r="G619" i="12"/>
  <c r="G190" i="16"/>
  <c r="G571" i="13"/>
  <c r="G281" i="16"/>
  <c r="G603" i="13"/>
  <c r="G464" i="11"/>
  <c r="G307" i="11"/>
  <c r="G163" i="11"/>
  <c r="G151" i="16"/>
  <c r="G447" i="13"/>
  <c r="G404" i="11"/>
  <c r="G241" i="16"/>
  <c r="G304" i="13"/>
  <c r="G456" i="15"/>
  <c r="G88" i="15"/>
  <c r="G447" i="12"/>
  <c r="G180" i="15"/>
  <c r="G251" i="13"/>
  <c r="G93" i="13"/>
  <c r="G125" i="13"/>
  <c r="G437" i="17"/>
  <c r="G422" i="16"/>
  <c r="G217" i="14"/>
  <c r="G336" i="13"/>
  <c r="G222" i="13"/>
  <c r="G240" i="12"/>
  <c r="G616" i="14"/>
  <c r="G5" i="13"/>
  <c r="G129" i="13"/>
  <c r="G568" i="16"/>
  <c r="G366" i="12"/>
  <c r="G445" i="13"/>
  <c r="G181" i="17"/>
  <c r="G370" i="17"/>
  <c r="G600" i="11"/>
  <c r="G299" i="12"/>
  <c r="G489" i="11"/>
  <c r="G560" i="16"/>
  <c r="G261" i="14"/>
  <c r="G206" i="15"/>
  <c r="G323" i="13"/>
  <c r="G165" i="12"/>
  <c r="G423" i="15"/>
  <c r="G558" i="12"/>
  <c r="G341" i="17"/>
  <c r="G24" i="17"/>
  <c r="G357" i="14"/>
  <c r="G455" i="16"/>
  <c r="G140" i="13"/>
  <c r="G380" i="15"/>
  <c r="G9" i="15"/>
  <c r="G363" i="12"/>
  <c r="G189" i="16"/>
  <c r="G284" i="16"/>
  <c r="G325" i="13"/>
  <c r="G489" i="13"/>
  <c r="G362" i="11"/>
  <c r="G358" i="13"/>
  <c r="G185" i="12"/>
  <c r="G443" i="11"/>
  <c r="G88" i="13"/>
  <c r="G143" i="13"/>
  <c r="G178" i="14"/>
  <c r="G112" i="16"/>
  <c r="G459" i="14"/>
  <c r="G227" i="16"/>
  <c r="G555" i="12"/>
  <c r="G327" i="17"/>
  <c r="G223" i="11"/>
  <c r="G142" i="12"/>
  <c r="G555" i="14"/>
  <c r="G412" i="13"/>
  <c r="G269" i="11"/>
  <c r="G562" i="16"/>
  <c r="G221" i="15"/>
  <c r="G479" i="15"/>
  <c r="G252" i="11"/>
  <c r="G461" i="17"/>
  <c r="G333" i="11"/>
  <c r="G406" i="11"/>
  <c r="G334" i="11"/>
  <c r="G13" i="11"/>
  <c r="G521" i="15"/>
  <c r="G477" i="14"/>
  <c r="G415" i="17"/>
  <c r="G267" i="13"/>
  <c r="G229" i="13"/>
  <c r="G305" i="17"/>
  <c r="G99" i="16"/>
  <c r="G453" i="14"/>
  <c r="G346" i="11"/>
  <c r="G217" i="15"/>
  <c r="G595" i="11"/>
  <c r="G518" i="12"/>
  <c r="G125" i="12"/>
  <c r="G457" i="12"/>
  <c r="G262" i="17"/>
  <c r="G251" i="12"/>
  <c r="G113" i="17"/>
  <c r="G323" i="17"/>
  <c r="G303" i="17"/>
  <c r="G484" i="12"/>
  <c r="G301" i="17"/>
  <c r="G325" i="12"/>
  <c r="G207" i="13"/>
  <c r="G101" i="17"/>
  <c r="G292" i="12"/>
  <c r="G169" i="12"/>
  <c r="G362" i="14"/>
  <c r="G608" i="16"/>
  <c r="G12" i="14"/>
  <c r="G25" i="11"/>
  <c r="G595" i="15"/>
  <c r="G381" i="16"/>
  <c r="G113" i="13"/>
  <c r="G448" i="13"/>
  <c r="G106" i="14"/>
  <c r="G219" i="13"/>
  <c r="G372" i="11"/>
  <c r="G241" i="15"/>
  <c r="G292" i="13"/>
  <c r="G130" i="12"/>
  <c r="G578" i="13"/>
  <c r="G258" i="12"/>
  <c r="G512" i="12"/>
  <c r="G416" i="14"/>
  <c r="G11" i="14"/>
  <c r="G520" i="17"/>
  <c r="G96" i="15"/>
  <c r="G512" i="17"/>
  <c r="G26" i="13"/>
  <c r="G359" i="11"/>
  <c r="G516" i="15"/>
  <c r="G26" i="17"/>
  <c r="G475" i="17"/>
  <c r="G44" i="11"/>
  <c r="G281" i="11"/>
  <c r="G398" i="11"/>
  <c r="G498" i="16"/>
  <c r="G581" i="13"/>
  <c r="G377" i="13"/>
  <c r="G521" i="12"/>
  <c r="G53" i="13"/>
  <c r="G47" i="13"/>
  <c r="G343" i="14"/>
  <c r="G216" i="11"/>
  <c r="G477" i="13"/>
  <c r="G104" i="12"/>
  <c r="G243" i="14"/>
  <c r="G562" i="15"/>
  <c r="G610" i="14"/>
  <c r="G539" i="11"/>
  <c r="G580" i="16"/>
  <c r="G138" i="14"/>
  <c r="G368" i="13"/>
  <c r="G489" i="14"/>
  <c r="G101" i="15"/>
  <c r="G408" i="11"/>
  <c r="G321" i="11"/>
  <c r="G343" i="11"/>
  <c r="G307" i="12"/>
  <c r="G239" i="13"/>
  <c r="G590" i="11"/>
  <c r="G570" i="16"/>
  <c r="G172" i="14"/>
  <c r="G239" i="17"/>
  <c r="G211" i="13"/>
  <c r="G378" i="17"/>
  <c r="G515" i="15"/>
  <c r="G324" i="13"/>
  <c r="G423" i="17"/>
  <c r="G420" i="17"/>
  <c r="G400" i="13"/>
  <c r="G523" i="16"/>
  <c r="G210" i="11"/>
  <c r="G265" i="13"/>
  <c r="G341" i="14"/>
  <c r="G16" i="16"/>
  <c r="G358" i="16"/>
  <c r="G18" i="11"/>
  <c r="G110" i="13"/>
  <c r="G365" i="11"/>
  <c r="G497" i="11"/>
  <c r="G12" i="11"/>
  <c r="G540" i="11"/>
  <c r="G212" i="16"/>
  <c r="G382" i="15"/>
  <c r="G617" i="13"/>
  <c r="G300" i="13"/>
  <c r="G482" i="11"/>
  <c r="G331" i="12"/>
  <c r="G321" i="12"/>
  <c r="G434" i="17"/>
  <c r="G246" i="16"/>
  <c r="G580" i="13"/>
  <c r="G341" i="15"/>
  <c r="G328" i="13"/>
  <c r="G280" i="17"/>
  <c r="G320" i="11"/>
  <c r="G455" i="15"/>
  <c r="G406" i="13"/>
  <c r="G485" i="16"/>
  <c r="G421" i="15"/>
  <c r="G91" i="13"/>
  <c r="G492" i="14"/>
  <c r="G301" i="13"/>
  <c r="G174" i="14"/>
  <c r="G130" i="16"/>
  <c r="G125" i="15"/>
  <c r="G491" i="11"/>
  <c r="G126" i="12"/>
  <c r="G211" i="17"/>
  <c r="G280" i="12"/>
  <c r="G151" i="13"/>
  <c r="G415" i="11"/>
  <c r="G359" i="14"/>
  <c r="G419" i="12"/>
  <c r="G464" i="16"/>
  <c r="G298" i="16"/>
  <c r="G63" i="13"/>
  <c r="G98" i="15"/>
  <c r="G97" i="13"/>
  <c r="G164" i="11"/>
  <c r="G515" i="12"/>
  <c r="G207" i="12"/>
  <c r="G206" i="12"/>
  <c r="G593" i="14"/>
  <c r="G538" i="16"/>
  <c r="G559" i="17"/>
  <c r="G320" i="15"/>
  <c r="G439" i="16"/>
  <c r="G266" i="15"/>
  <c r="G268" i="13"/>
  <c r="G480" i="15"/>
  <c r="G29" i="16"/>
  <c r="G165" i="11"/>
  <c r="G220" i="12"/>
  <c r="G31" i="11"/>
  <c r="G134" i="13"/>
  <c r="G497" i="12"/>
  <c r="G603" i="15"/>
  <c r="G617" i="12"/>
  <c r="G94" i="16"/>
  <c r="G602" i="14"/>
  <c r="G615" i="12"/>
  <c r="G224" i="12"/>
  <c r="G501" i="11"/>
  <c r="G517" i="12"/>
  <c r="G442" i="15"/>
  <c r="G205" i="16"/>
  <c r="G523" i="12"/>
  <c r="G19" i="13"/>
  <c r="G60" i="15"/>
  <c r="G247" i="13"/>
  <c r="G288" i="15"/>
  <c r="G524" i="11"/>
  <c r="G123" i="12"/>
  <c r="G135" i="11"/>
  <c r="G530" i="11"/>
  <c r="G530" i="16"/>
  <c r="G257" i="17"/>
  <c r="G28" i="15"/>
  <c r="G485" i="13"/>
  <c r="G28" i="13"/>
  <c r="G616" i="16"/>
  <c r="G435" i="11"/>
  <c r="G395" i="17"/>
  <c r="G145" i="17"/>
  <c r="G33" i="15"/>
  <c r="G250" i="16"/>
  <c r="G330" i="13"/>
  <c r="G335" i="15"/>
  <c r="G245" i="11"/>
  <c r="G52" i="13"/>
  <c r="G620" i="12"/>
  <c r="G569" i="16"/>
  <c r="G188" i="14"/>
  <c r="G145" i="11"/>
  <c r="G425" i="11"/>
  <c r="G376" i="12"/>
  <c r="G65" i="14"/>
  <c r="G294" i="11"/>
  <c r="G335" i="13"/>
  <c r="G130" i="15"/>
  <c r="G333" i="14"/>
  <c r="G481" i="15"/>
  <c r="G408" i="13"/>
  <c r="G561" i="12"/>
  <c r="G208" i="11"/>
  <c r="G494" i="14"/>
  <c r="G122" i="13"/>
  <c r="G379" i="17"/>
  <c r="G459" i="11"/>
  <c r="G457" i="15"/>
  <c r="G402" i="16"/>
  <c r="G287" i="15"/>
  <c r="G541" i="11"/>
  <c r="G29" i="17"/>
  <c r="G169" i="13"/>
  <c r="G45" i="15"/>
  <c r="G25" i="12"/>
  <c r="G5" i="15"/>
  <c r="G457" i="11"/>
  <c r="G346" i="14"/>
  <c r="G496" i="11"/>
  <c r="G240" i="13"/>
  <c r="G307" i="15"/>
  <c r="G88" i="14"/>
  <c r="G437" i="13"/>
  <c r="G86" i="15"/>
  <c r="G291" i="13"/>
  <c r="G26" i="15"/>
  <c r="G249" i="12"/>
  <c r="G186" i="16"/>
  <c r="G127" i="12"/>
  <c r="G132" i="12"/>
  <c r="G559" i="12"/>
  <c r="G34" i="13"/>
  <c r="G439" i="15"/>
  <c r="G318" i="13"/>
  <c r="G603" i="16"/>
  <c r="G560" i="11"/>
  <c r="G6" i="11"/>
  <c r="G593" i="12"/>
  <c r="G289" i="12"/>
  <c r="G324" i="12"/>
  <c r="G305" i="12"/>
  <c r="G328" i="15"/>
  <c r="G91" i="11"/>
  <c r="G533" i="14"/>
  <c r="G473" i="13"/>
  <c r="G597" i="12"/>
  <c r="G214" i="12"/>
  <c r="G574" i="17"/>
  <c r="G105" i="17"/>
  <c r="G412" i="12"/>
  <c r="G500" i="17"/>
  <c r="G163" i="15"/>
  <c r="G318" i="12"/>
  <c r="G164" i="13"/>
  <c r="G200" i="15"/>
  <c r="G379" i="13"/>
  <c r="G385" i="11"/>
  <c r="G454" i="11"/>
  <c r="G597" i="13"/>
  <c r="G27" i="14"/>
  <c r="G243" i="15"/>
  <c r="G463" i="14"/>
  <c r="G462" i="12"/>
  <c r="G208" i="16"/>
  <c r="G35" i="11"/>
  <c r="G365" i="17"/>
  <c r="G249" i="13"/>
  <c r="G151" i="14"/>
  <c r="G486" i="13"/>
  <c r="G417" i="14"/>
  <c r="G445" i="16"/>
  <c r="G539" i="13"/>
  <c r="G287" i="17"/>
  <c r="G220" i="11"/>
  <c r="G590" i="16"/>
  <c r="G281" i="13"/>
  <c r="G329" i="11"/>
  <c r="G404" i="12"/>
  <c r="G152" i="13"/>
  <c r="G322" i="17"/>
  <c r="G324" i="14"/>
  <c r="G99" i="11"/>
  <c r="G291" i="11"/>
  <c r="G602" i="13"/>
  <c r="G303" i="12"/>
  <c r="G297" i="11"/>
  <c r="G74" i="11"/>
  <c r="G124" i="14"/>
  <c r="G288" i="14"/>
  <c r="G30" i="12"/>
  <c r="G297" i="13"/>
  <c r="G364" i="11"/>
  <c r="G212" i="14"/>
  <c r="G13" i="14"/>
  <c r="G27" i="11"/>
  <c r="G190" i="13"/>
  <c r="G128" i="16"/>
  <c r="G424" i="13"/>
  <c r="G227" i="13"/>
  <c r="G609" i="12"/>
  <c r="G83" i="12"/>
  <c r="G239" i="11"/>
  <c r="G122" i="15"/>
  <c r="G571" i="14"/>
  <c r="G576" i="13"/>
  <c r="G289" i="15"/>
  <c r="G439" i="12"/>
  <c r="G96" i="11"/>
  <c r="G346" i="15"/>
  <c r="G591" i="14"/>
  <c r="G290" i="15"/>
  <c r="G518" i="15"/>
  <c r="G439" i="13"/>
  <c r="G246" i="13"/>
  <c r="G287" i="14"/>
  <c r="G533" i="15"/>
  <c r="G222" i="11"/>
  <c r="G535" i="14"/>
  <c r="G577" i="13"/>
  <c r="G109" i="14"/>
  <c r="G412" i="11"/>
  <c r="G611" i="12"/>
  <c r="G241" i="12"/>
  <c r="G600" i="13"/>
  <c r="G142" i="11"/>
  <c r="G446" i="16"/>
  <c r="G130" i="11"/>
  <c r="G558" i="17"/>
  <c r="G395" i="12"/>
  <c r="G565" i="13"/>
  <c r="G320" i="12"/>
  <c r="G401" i="15"/>
  <c r="G90" i="13"/>
  <c r="G106" i="13"/>
  <c r="G376" i="13"/>
  <c r="G243" i="13"/>
  <c r="G268" i="11"/>
  <c r="G258" i="13"/>
  <c r="G320" i="17"/>
  <c r="G230" i="11"/>
  <c r="G493" i="13"/>
  <c r="G45" i="14"/>
  <c r="G22" i="14"/>
  <c r="G204" i="16"/>
  <c r="G15" i="14"/>
  <c r="G325" i="11"/>
  <c r="G473" i="11"/>
  <c r="G8" i="11"/>
  <c r="G125" i="11"/>
  <c r="G298" i="13"/>
  <c r="G575" i="17"/>
  <c r="G571" i="16"/>
  <c r="G495" i="13"/>
  <c r="G148" i="12"/>
  <c r="G606" i="13"/>
  <c r="G411" i="15"/>
  <c r="G109" i="11"/>
  <c r="G558" i="16"/>
  <c r="G72" i="11"/>
  <c r="G136" i="13"/>
  <c r="G304" i="15"/>
  <c r="G24" i="13"/>
  <c r="G369" i="13"/>
  <c r="G104" i="13"/>
  <c r="G293" i="15"/>
  <c r="G251" i="11"/>
  <c r="G365" i="13"/>
  <c r="G435" i="12"/>
  <c r="G147" i="12"/>
  <c r="G568" i="13"/>
  <c r="G483" i="14"/>
  <c r="G33" i="11"/>
  <c r="G60" i="17"/>
  <c r="G322" i="13"/>
  <c r="G299" i="13"/>
  <c r="G62" i="13"/>
  <c r="G422" i="17"/>
  <c r="G364" i="15"/>
  <c r="G99" i="15"/>
  <c r="G420" i="11"/>
  <c r="G178" i="13"/>
  <c r="G123" i="11"/>
  <c r="G182" i="15"/>
  <c r="G127" i="16"/>
  <c r="G242" i="12"/>
  <c r="G267" i="12"/>
  <c r="G444" i="15"/>
  <c r="G590" i="13"/>
  <c r="G112" i="13"/>
  <c r="G496" i="12"/>
  <c r="G223" i="12"/>
  <c r="G575" i="12"/>
  <c r="G111" i="14"/>
  <c r="G162" i="14"/>
  <c r="G522" i="11"/>
  <c r="G618" i="13"/>
  <c r="G162" i="17"/>
  <c r="G7" i="11"/>
  <c r="G436" i="17"/>
  <c r="G495" i="16"/>
  <c r="G283" i="11"/>
  <c r="G107" i="16"/>
  <c r="G578" i="17"/>
  <c r="G420" i="13"/>
  <c r="G457" i="16"/>
  <c r="G551" i="11"/>
  <c r="G395" i="13"/>
  <c r="G224" i="16"/>
  <c r="G517" i="15"/>
  <c r="G396" i="17"/>
  <c r="G421" i="12"/>
  <c r="G200" i="13"/>
  <c r="G478" i="15"/>
  <c r="G406" i="15"/>
  <c r="G221" i="13"/>
  <c r="G67" i="11"/>
  <c r="G474" i="16"/>
  <c r="G306" i="12"/>
  <c r="G455" i="13"/>
  <c r="G329" i="12"/>
  <c r="G126" i="11"/>
  <c r="G515" i="16"/>
  <c r="G486" i="14"/>
  <c r="G564" i="13"/>
  <c r="G413" i="14"/>
  <c r="G92" i="17"/>
  <c r="G303" i="13"/>
  <c r="G445" i="15"/>
  <c r="G325" i="17"/>
  <c r="G135" i="13"/>
  <c r="G5" i="16"/>
  <c r="G302" i="11"/>
  <c r="G380" i="12"/>
  <c r="G105" i="16"/>
  <c r="G72" i="13"/>
  <c r="G269" i="13"/>
  <c r="G317" i="14"/>
  <c r="G266" i="16"/>
  <c r="G219" i="14"/>
  <c r="G164" i="17"/>
  <c r="G497" i="14"/>
  <c r="G612" i="11"/>
  <c r="G345" i="12"/>
  <c r="G592" i="16"/>
  <c r="G244" i="13"/>
  <c r="G497" i="15"/>
  <c r="G174" i="12"/>
  <c r="G191" i="13"/>
  <c r="G252" i="12"/>
  <c r="G203" i="16"/>
  <c r="G57" i="13"/>
  <c r="G278" i="14"/>
  <c r="G477" i="15"/>
  <c r="G496" i="15"/>
  <c r="G478" i="12"/>
  <c r="G369" i="14"/>
  <c r="G473" i="15"/>
  <c r="G269" i="12"/>
  <c r="G168" i="12"/>
  <c r="G251" i="17"/>
  <c r="G434" i="12"/>
  <c r="G329" i="14"/>
  <c r="G554" i="16"/>
  <c r="G264" i="12"/>
  <c r="G612" i="12"/>
  <c r="G524" i="14"/>
  <c r="G244" i="12"/>
  <c r="G521" i="14"/>
  <c r="G344" i="13"/>
  <c r="G571" i="11"/>
  <c r="G560" i="17"/>
  <c r="G423" i="14"/>
  <c r="G495" i="14"/>
  <c r="G441" i="15"/>
  <c r="G407" i="11"/>
  <c r="G379" i="11"/>
  <c r="G525" i="11"/>
  <c r="G478" i="11"/>
  <c r="G166" i="12"/>
  <c r="G416" i="13"/>
  <c r="G448" i="17"/>
  <c r="G560" i="12"/>
  <c r="G69" i="14"/>
  <c r="G191" i="16"/>
  <c r="G356" i="13"/>
  <c r="G129" i="15"/>
  <c r="G326" i="11"/>
  <c r="G522" i="14"/>
  <c r="G479" i="12"/>
  <c r="G109" i="15"/>
  <c r="G558" i="11"/>
  <c r="G378" i="13"/>
  <c r="G345" i="14"/>
  <c r="G255" i="14"/>
  <c r="G83" i="11"/>
  <c r="G202" i="11"/>
  <c r="G517" i="11"/>
  <c r="G422" i="12"/>
  <c r="G184" i="14"/>
  <c r="G490" i="11"/>
  <c r="G419" i="11"/>
  <c r="G358" i="12"/>
  <c r="G168" i="15"/>
  <c r="G521" i="11"/>
  <c r="G289" i="14"/>
  <c r="G166" i="11"/>
  <c r="G596" i="12"/>
  <c r="G289" i="16"/>
  <c r="G94" i="12"/>
  <c r="G385" i="17"/>
  <c r="G363" i="11"/>
  <c r="G556" i="13"/>
  <c r="G474" i="13"/>
  <c r="G451" i="13"/>
  <c r="G457" i="17"/>
  <c r="G464" i="13"/>
  <c r="G74" i="13"/>
  <c r="G32" i="11"/>
  <c r="G335" i="14"/>
  <c r="G47" i="11"/>
  <c r="G562" i="14"/>
  <c r="G342" i="11"/>
  <c r="G444" i="17"/>
  <c r="G418" i="14"/>
  <c r="G458" i="12"/>
  <c r="G554" i="13"/>
  <c r="G122" i="12"/>
  <c r="G383" i="12"/>
  <c r="G521" i="16"/>
  <c r="G361" i="13"/>
  <c r="G436" i="12"/>
  <c r="G294" i="13"/>
  <c r="G342" i="14"/>
  <c r="G529" i="17"/>
  <c r="G222" i="15"/>
  <c r="G105" i="11"/>
  <c r="G140" i="14"/>
  <c r="G288" i="12"/>
  <c r="G434" i="14"/>
  <c r="G619" i="14"/>
  <c r="G604" i="12"/>
  <c r="G14" i="12"/>
  <c r="G46" i="13"/>
  <c r="G100" i="11"/>
  <c r="G110" i="15"/>
  <c r="G243" i="12"/>
  <c r="G12" i="13"/>
  <c r="G221" i="12"/>
  <c r="G161" i="17"/>
  <c r="G90" i="16"/>
  <c r="G337" i="11"/>
  <c r="G459" i="17"/>
  <c r="G99" i="13"/>
  <c r="G601" i="12"/>
  <c r="G557" i="17"/>
  <c r="G228" i="12"/>
  <c r="G363" i="17"/>
  <c r="G609" i="15"/>
  <c r="G10" i="13"/>
  <c r="G164" i="12"/>
  <c r="G476" i="12"/>
  <c r="G343" i="12"/>
  <c r="G262" i="13"/>
  <c r="G139" i="13"/>
  <c r="G496" i="17"/>
  <c r="G166" i="16"/>
  <c r="G230" i="13"/>
  <c r="G367" i="13"/>
  <c r="G35" i="13"/>
  <c r="G218" i="14"/>
  <c r="G437" i="11"/>
  <c r="G15" i="11"/>
  <c r="G211" i="14"/>
  <c r="G537" i="11"/>
  <c r="G83" i="16"/>
  <c r="G551" i="16"/>
  <c r="G555" i="15"/>
  <c r="G51" i="15"/>
  <c r="G208" i="13"/>
  <c r="G69" i="13"/>
  <c r="G135" i="15"/>
  <c r="G61" i="17"/>
  <c r="G144" i="15"/>
  <c r="G300" i="11"/>
  <c r="G70" i="17"/>
  <c r="G405" i="15"/>
  <c r="G167" i="13"/>
  <c r="G125" i="14"/>
  <c r="G608" i="13"/>
  <c r="G298" i="15"/>
  <c r="G362" i="13"/>
  <c r="G8" i="12"/>
  <c r="G499" i="12"/>
  <c r="G444" i="11"/>
  <c r="G523" i="13"/>
  <c r="G297" i="12"/>
  <c r="G363" i="15"/>
  <c r="G520" i="12"/>
  <c r="G241" i="17"/>
  <c r="G204" i="13"/>
  <c r="G102" i="11"/>
  <c r="G184" i="12"/>
  <c r="G73" i="12"/>
  <c r="G562" i="17"/>
  <c r="G69" i="17"/>
  <c r="G596" i="13"/>
  <c r="G89" i="17"/>
  <c r="G297" i="17"/>
  <c r="G377" i="11"/>
  <c r="G257" i="12"/>
  <c r="G14" i="11"/>
  <c r="G181" i="16"/>
  <c r="G417" i="17"/>
  <c r="G519" i="15"/>
  <c r="G189" i="11"/>
  <c r="G401" i="14"/>
  <c r="G135" i="14"/>
  <c r="G364" i="12"/>
  <c r="G304" i="11"/>
  <c r="G16" i="11"/>
  <c r="G165" i="14"/>
  <c r="G87" i="17"/>
  <c r="G181" i="13"/>
  <c r="G578" i="16"/>
  <c r="G538" i="13"/>
  <c r="G89" i="16"/>
  <c r="G474" i="12"/>
  <c r="G559" i="13"/>
  <c r="G612" i="13"/>
  <c r="G525" i="12"/>
  <c r="G17" i="13"/>
  <c r="G65" i="11"/>
  <c r="G248" i="11"/>
  <c r="G495" i="15"/>
  <c r="G12" i="16"/>
  <c r="G500" i="11"/>
  <c r="G214" i="14"/>
  <c r="G541" i="14"/>
  <c r="G257" i="14"/>
  <c r="G417" i="11"/>
  <c r="G250" i="11"/>
  <c r="G281" i="12"/>
  <c r="G63" i="11"/>
  <c r="G373" i="14"/>
  <c r="G557" i="11"/>
  <c r="G202" i="16"/>
  <c r="G435" i="13"/>
  <c r="G600" i="12"/>
  <c r="G572" i="17"/>
  <c r="G523" i="11"/>
  <c r="G453" i="11"/>
  <c r="G319" i="16"/>
  <c r="G260" i="17"/>
  <c r="G104" i="14"/>
  <c r="G479" i="14"/>
  <c r="G295" i="13"/>
  <c r="G525" i="13"/>
  <c r="G44" i="17"/>
  <c r="G500" i="14"/>
  <c r="G123" i="13"/>
  <c r="G278" i="17"/>
  <c r="G13" i="16"/>
  <c r="G308" i="12"/>
  <c r="G613" i="11"/>
  <c r="G413" i="11"/>
  <c r="G294" i="14"/>
  <c r="G606" i="14"/>
  <c r="G596" i="14"/>
  <c r="G425" i="12"/>
  <c r="G305" i="14"/>
  <c r="G32" i="12"/>
  <c r="G173" i="11"/>
  <c r="G367" i="12"/>
  <c r="G127" i="14"/>
  <c r="G331" i="14"/>
  <c r="G411" i="12"/>
  <c r="G400" i="14"/>
  <c r="G161" i="12"/>
  <c r="G181" i="14"/>
  <c r="G519" i="11"/>
  <c r="G110" i="16"/>
  <c r="G456" i="11"/>
  <c r="G542" i="12"/>
  <c r="G226" i="14"/>
  <c r="G18" i="16"/>
  <c r="G556" i="12"/>
  <c r="G294" i="16"/>
  <c r="G170" i="17"/>
  <c r="G105" i="13"/>
  <c r="G66" i="11"/>
  <c r="G570" i="14"/>
  <c r="G513" i="13"/>
  <c r="G17" i="14"/>
  <c r="G230" i="17"/>
  <c r="G484" i="14"/>
  <c r="G345" i="17"/>
  <c r="G167" i="11"/>
  <c r="G216" i="13"/>
  <c r="G502" i="16"/>
  <c r="G372" i="16"/>
  <c r="G403" i="12"/>
  <c r="G443" i="15"/>
  <c r="G16" i="12"/>
  <c r="G94" i="13"/>
  <c r="G319" i="13"/>
  <c r="G346" i="17"/>
  <c r="G398" i="16"/>
  <c r="G533" i="11"/>
  <c r="G608" i="11"/>
  <c r="G138" i="16"/>
  <c r="G445" i="14"/>
  <c r="G226" i="12"/>
  <c r="G53" i="14"/>
  <c r="G288" i="13"/>
  <c r="G493" i="15"/>
  <c r="G414" i="17"/>
  <c r="G73" i="13"/>
  <c r="G591" i="16"/>
  <c r="G141" i="17"/>
  <c r="G185" i="13"/>
  <c r="G71" i="13"/>
  <c r="G461" i="11"/>
  <c r="G206" i="16"/>
  <c r="G395" i="14"/>
  <c r="G286" i="13"/>
  <c r="G615" i="13"/>
  <c r="G416" i="11"/>
  <c r="G369" i="17"/>
  <c r="G455" i="12"/>
  <c r="G340" i="12"/>
  <c r="G380" i="13"/>
  <c r="G178" i="17"/>
  <c r="G356" i="16"/>
  <c r="G603" i="11"/>
  <c r="G186" i="17"/>
  <c r="G16" i="13"/>
  <c r="G186" i="11"/>
  <c r="G347" i="16"/>
  <c r="G536" i="14"/>
  <c r="G219" i="16"/>
  <c r="G404" i="13"/>
  <c r="G419" i="17"/>
  <c r="G421" i="16"/>
  <c r="G579" i="12"/>
  <c r="G247" i="14"/>
  <c r="G299" i="11"/>
  <c r="G535" i="17"/>
  <c r="G450" i="11"/>
  <c r="G200" i="11"/>
  <c r="G458" i="11"/>
  <c r="G406" i="17"/>
  <c r="G218" i="15"/>
  <c r="G532" i="16"/>
  <c r="G330" i="11"/>
  <c r="G444" i="16"/>
  <c r="G124" i="13"/>
  <c r="G128" i="13"/>
  <c r="G559" i="15"/>
  <c r="G185" i="11"/>
  <c r="G160" i="15"/>
  <c r="G333" i="16"/>
  <c r="G522" i="12"/>
  <c r="G475" i="13"/>
  <c r="G552" i="14"/>
  <c r="G531" i="14"/>
  <c r="G9" i="17"/>
  <c r="G45" i="13"/>
  <c r="G134" i="14"/>
  <c r="G464" i="17"/>
  <c r="G179" i="12"/>
  <c r="G528" i="13"/>
  <c r="G408" i="12"/>
  <c r="G401" i="17"/>
  <c r="G540" i="12"/>
  <c r="G64" i="12"/>
  <c r="G579" i="15"/>
  <c r="G434" i="15"/>
  <c r="G133" i="17"/>
  <c r="G244" i="16"/>
  <c r="G386" i="16"/>
  <c r="G31" i="12"/>
  <c r="G522" i="13"/>
  <c r="G49" i="14"/>
  <c r="G532" i="15"/>
  <c r="G104" i="15"/>
  <c r="G443" i="12"/>
  <c r="G552" i="16"/>
  <c r="G256" i="14"/>
  <c r="G319" i="11"/>
  <c r="G418" i="12"/>
  <c r="G146" i="13"/>
  <c r="G167" i="16"/>
  <c r="G200" i="14"/>
  <c r="G13" i="13"/>
  <c r="G28" i="12"/>
  <c r="G536" i="13"/>
  <c r="G412" i="17"/>
  <c r="G89" i="14"/>
  <c r="G573" i="13"/>
  <c r="G266" i="12"/>
  <c r="G297" i="16"/>
  <c r="G443" i="13"/>
  <c r="G497" i="17"/>
  <c r="G189" i="12"/>
  <c r="G143" i="11"/>
  <c r="G70" i="14"/>
  <c r="G177" i="11"/>
  <c r="G395" i="11"/>
  <c r="G614" i="11"/>
  <c r="G367" i="17"/>
  <c r="G494" i="16"/>
  <c r="G369" i="11"/>
  <c r="G397" i="13"/>
  <c r="G245" i="13"/>
  <c r="G146" i="11"/>
  <c r="G433" i="15"/>
  <c r="G297" i="14"/>
  <c r="G402" i="14"/>
  <c r="G242" i="13"/>
  <c r="G589" i="16"/>
  <c r="G6" i="14"/>
  <c r="G29" i="11"/>
  <c r="G536" i="12"/>
  <c r="G111" i="13"/>
  <c r="G369" i="15"/>
  <c r="G405" i="13"/>
  <c r="G425" i="13"/>
  <c r="G556" i="11"/>
  <c r="G569" i="15"/>
  <c r="G227" i="15"/>
  <c r="G592" i="14"/>
  <c r="G374" i="12"/>
  <c r="G142" i="17"/>
  <c r="G291" i="12"/>
  <c r="G569" i="13"/>
  <c r="G142" i="15"/>
  <c r="G46" i="12"/>
  <c r="G366" i="11"/>
  <c r="G250" i="13"/>
  <c r="G256" i="13"/>
  <c r="G58" i="14"/>
  <c r="G560" i="15"/>
  <c r="G366" i="17"/>
  <c r="G11" i="15"/>
  <c r="G213" i="15"/>
  <c r="G174" i="11"/>
  <c r="G462" i="14"/>
  <c r="G535" i="12"/>
  <c r="G175" i="13"/>
  <c r="G253" i="17"/>
  <c r="G442" i="12"/>
  <c r="G367" i="14"/>
  <c r="G261" i="12"/>
  <c r="G417" i="13"/>
  <c r="G539" i="12"/>
  <c r="G613" i="14"/>
  <c r="G339" i="17"/>
  <c r="G567" i="13"/>
  <c r="G555" i="11"/>
  <c r="G558" i="15"/>
  <c r="G7" i="12"/>
  <c r="G97" i="17"/>
  <c r="G222" i="16"/>
  <c r="G143" i="16"/>
  <c r="G459" i="16"/>
  <c r="G581" i="12"/>
  <c r="G424" i="17"/>
  <c r="G577" i="17"/>
  <c r="G105" i="15"/>
  <c r="G399" i="13"/>
  <c r="G127" i="13"/>
  <c r="G238" i="15"/>
  <c r="G534" i="12"/>
  <c r="G533" i="13"/>
  <c r="G267" i="16"/>
  <c r="G291" i="15"/>
  <c r="G24" i="15"/>
  <c r="G439" i="11"/>
  <c r="G202" i="15"/>
  <c r="G138" i="17"/>
  <c r="G334" i="13"/>
  <c r="G557" i="15"/>
  <c r="G457" i="14"/>
  <c r="G357" i="16"/>
  <c r="G203" i="14"/>
  <c r="G487" i="13"/>
  <c r="G23" i="17"/>
  <c r="G579" i="17"/>
  <c r="G598" i="12"/>
  <c r="G148" i="17"/>
  <c r="G406" i="14"/>
  <c r="G144" i="12"/>
  <c r="G7" i="14"/>
  <c r="G264" i="13"/>
  <c r="G398" i="12"/>
  <c r="G460" i="11"/>
  <c r="G66" i="17"/>
  <c r="G60" i="13"/>
  <c r="G477" i="11"/>
  <c r="G225" i="14"/>
  <c r="G23" i="12"/>
  <c r="G514" i="12"/>
  <c r="G565" i="17"/>
  <c r="G183" i="16"/>
  <c r="G113" i="12"/>
  <c r="G307" i="17"/>
  <c r="G265" i="17"/>
  <c r="G48" i="13"/>
  <c r="G283" i="13"/>
  <c r="G456" i="12"/>
  <c r="G494" i="13"/>
  <c r="G501" i="16"/>
  <c r="G519" i="14"/>
  <c r="G279" i="12"/>
  <c r="G138" i="13"/>
  <c r="G11" i="11"/>
  <c r="G436" i="11"/>
  <c r="G218" i="16"/>
  <c r="G255" i="17"/>
  <c r="G268" i="15"/>
  <c r="G476" i="11"/>
  <c r="G463" i="13"/>
  <c r="G50" i="13"/>
  <c r="G591" i="12"/>
  <c r="G300" i="16"/>
  <c r="G282" i="11"/>
  <c r="G258" i="14"/>
  <c r="G206" i="13"/>
  <c r="G219" i="17"/>
  <c r="G259" i="17"/>
  <c r="G169" i="11"/>
  <c r="G200" i="12"/>
  <c r="G11" i="13"/>
  <c r="G557" i="14"/>
  <c r="G564" i="14"/>
  <c r="G397" i="11"/>
  <c r="G401" i="12"/>
  <c r="G607" i="11"/>
  <c r="G129" i="14"/>
  <c r="G204" i="11"/>
  <c r="G100" i="16"/>
  <c r="G602" i="12"/>
  <c r="G203" i="17"/>
  <c r="G511" i="16"/>
  <c r="G376" i="16"/>
  <c r="G219" i="12"/>
  <c r="G614" i="12"/>
  <c r="G601" i="11"/>
  <c r="G7" i="16"/>
  <c r="G281" i="14"/>
  <c r="G515" i="13"/>
  <c r="G596" i="11"/>
  <c r="G255" i="12"/>
  <c r="G92" i="16"/>
  <c r="G563" i="12"/>
  <c r="G24" i="14"/>
  <c r="G526" i="12"/>
  <c r="G288" i="16"/>
  <c r="G181" i="12"/>
  <c r="G514" i="14"/>
  <c r="G85" i="12"/>
  <c r="G30" i="13"/>
  <c r="G86" i="12"/>
  <c r="G333" i="13"/>
  <c r="G53" i="12"/>
  <c r="G382" i="11"/>
  <c r="G591" i="11"/>
  <c r="G229" i="17"/>
  <c r="G451" i="11"/>
  <c r="G542" i="11"/>
  <c r="G386" i="17"/>
  <c r="G187" i="17"/>
  <c r="G574" i="16"/>
  <c r="G163" i="17"/>
  <c r="G533" i="17"/>
  <c r="G91" i="15"/>
  <c r="G47" i="15"/>
  <c r="G301" i="14"/>
  <c r="G360" i="11"/>
  <c r="G92" i="11"/>
  <c r="G111" i="12"/>
  <c r="G366" i="15"/>
  <c r="G131" i="12"/>
  <c r="G482" i="15"/>
  <c r="G152" i="14"/>
  <c r="G565" i="11"/>
  <c r="G148" i="13"/>
  <c r="G364" i="13"/>
  <c r="G599" i="15"/>
  <c r="G593" i="13"/>
  <c r="G252" i="13"/>
  <c r="G122" i="17"/>
  <c r="G10" i="12"/>
  <c r="G617" i="11"/>
  <c r="G48" i="15"/>
  <c r="G381" i="13"/>
  <c r="G124" i="11"/>
  <c r="G557" i="12"/>
  <c r="G243" i="11"/>
  <c r="G490" i="16"/>
  <c r="G368" i="12"/>
  <c r="G281" i="17"/>
  <c r="G436" i="16"/>
  <c r="G27" i="12"/>
  <c r="G124" i="15"/>
  <c r="G264" i="11"/>
  <c r="G50" i="15"/>
  <c r="G208" i="12"/>
  <c r="G127" i="17"/>
  <c r="G32" i="17"/>
  <c r="G372" i="12"/>
  <c r="G170" i="16"/>
  <c r="G173" i="12"/>
  <c r="G136" i="12"/>
  <c r="G411" i="16"/>
  <c r="G298" i="12"/>
  <c r="G129" i="17"/>
  <c r="G516" i="12"/>
  <c r="G440" i="11"/>
  <c r="G577" i="12"/>
  <c r="G502" i="17"/>
  <c r="G139" i="11"/>
  <c r="G152" i="11"/>
  <c r="G308" i="17"/>
  <c r="G341" i="16"/>
  <c r="G358" i="17"/>
  <c r="G67" i="14"/>
  <c r="G493" i="14"/>
  <c r="G87" i="11"/>
  <c r="G170" i="11"/>
  <c r="G72" i="12"/>
  <c r="G599" i="12"/>
  <c r="G326" i="15"/>
  <c r="G542" i="14"/>
  <c r="G32" i="16"/>
  <c r="G97" i="11"/>
  <c r="G109" i="13"/>
  <c r="G520" i="13"/>
  <c r="G404" i="15"/>
  <c r="G87" i="12"/>
  <c r="G441" i="13"/>
  <c r="G526" i="13"/>
  <c r="G499" i="15"/>
  <c r="G492" i="13"/>
  <c r="G242" i="16"/>
  <c r="G339" i="13"/>
  <c r="G440" i="14"/>
  <c r="G166" i="13"/>
  <c r="G163" i="13"/>
  <c r="G93" i="15"/>
  <c r="G146" i="12"/>
  <c r="G503" i="13"/>
  <c r="G297" i="15"/>
  <c r="G381" i="14"/>
  <c r="G454" i="14"/>
  <c r="G167" i="17"/>
  <c r="G557" i="13"/>
  <c r="G403" i="14"/>
  <c r="G143" i="14"/>
  <c r="G141" i="12"/>
  <c r="G56" i="12"/>
  <c r="G304" i="14"/>
  <c r="G69" i="12"/>
  <c r="G225" i="17"/>
  <c r="G479" i="13"/>
  <c r="G284" i="17"/>
  <c r="G296" i="12"/>
  <c r="G210" i="14"/>
  <c r="G35" i="17"/>
  <c r="G573" i="17"/>
  <c r="G22" i="16"/>
  <c r="G368" i="15"/>
  <c r="G89" i="12"/>
  <c r="G54" i="11"/>
  <c r="G538" i="11"/>
  <c r="G172" i="11"/>
  <c r="G107" i="15"/>
  <c r="G534" i="15"/>
  <c r="G559" i="11"/>
  <c r="G360" i="17"/>
  <c r="G576" i="16"/>
  <c r="G498" i="13"/>
  <c r="G129" i="12"/>
  <c r="G512" i="13"/>
  <c r="G17" i="11"/>
  <c r="G90" i="14"/>
  <c r="G253" i="13"/>
  <c r="G335" i="12"/>
  <c r="G358" i="15"/>
  <c r="G30" i="11"/>
  <c r="G257" i="13"/>
  <c r="G144" i="13"/>
  <c r="G375" i="13"/>
  <c r="G34" i="12"/>
  <c r="G373" i="15"/>
  <c r="G524" i="12"/>
  <c r="G333" i="17"/>
  <c r="G262" i="11"/>
  <c r="G267" i="17"/>
  <c r="G594" i="12"/>
  <c r="G518" i="11"/>
  <c r="G265" i="12"/>
  <c r="G402" i="12"/>
  <c r="G572" i="14"/>
  <c r="G229" i="12"/>
  <c r="G423" i="13"/>
  <c r="G580" i="12"/>
  <c r="G111" i="15"/>
  <c r="G412" i="16"/>
  <c r="G319" i="17"/>
  <c r="G576" i="11"/>
  <c r="G408" i="14"/>
  <c r="G56" i="13"/>
  <c r="G281" i="15"/>
  <c r="G182" i="13"/>
  <c r="G162" i="13"/>
  <c r="G381" i="11"/>
  <c r="G93" i="11"/>
  <c r="G121" i="15"/>
  <c r="G123" i="17"/>
  <c r="G92" i="15"/>
  <c r="G164" i="16"/>
  <c r="G386" i="14"/>
  <c r="G203" i="15"/>
  <c r="G446" i="17"/>
  <c r="G85" i="11"/>
  <c r="G360" i="12"/>
  <c r="G522" i="16"/>
  <c r="G418" i="15"/>
  <c r="G491" i="13"/>
  <c r="G480" i="13"/>
  <c r="G330" i="14"/>
  <c r="G66" i="13"/>
  <c r="G344" i="17"/>
  <c r="G367" i="11"/>
  <c r="G220" i="13"/>
  <c r="G561" i="11"/>
  <c r="G498" i="14"/>
  <c r="G229" i="11"/>
  <c r="G206" i="17"/>
  <c r="G401" i="13"/>
  <c r="G481" i="14"/>
  <c r="G299" i="14"/>
  <c r="G375" i="12"/>
  <c r="G28" i="17"/>
  <c r="G21" i="16"/>
  <c r="G538" i="14"/>
  <c r="G108" i="12"/>
  <c r="G69" i="15"/>
  <c r="G14" i="16"/>
  <c r="G318" i="14"/>
  <c r="G82" i="15"/>
  <c r="G526" i="11"/>
  <c r="G405" i="12"/>
  <c r="G241" i="11"/>
  <c r="G267" i="11"/>
  <c r="G455" i="17"/>
  <c r="G51" i="12"/>
  <c r="G329" i="15"/>
  <c r="G284" i="12"/>
  <c r="G171" i="11"/>
  <c r="G146" i="17"/>
  <c r="G417" i="15"/>
  <c r="G277" i="15"/>
  <c r="G123" i="15"/>
  <c r="G265" i="16"/>
  <c r="G173" i="14"/>
  <c r="G47" i="12"/>
  <c r="G134" i="11"/>
  <c r="G411" i="14"/>
  <c r="G204" i="15"/>
  <c r="G409" i="13"/>
  <c r="G218" i="12"/>
  <c r="G613" i="12"/>
  <c r="G381" i="12"/>
  <c r="G296" i="13"/>
  <c r="G145" i="16"/>
  <c r="G488" i="15"/>
  <c r="G261" i="13"/>
  <c r="G596" i="16"/>
  <c r="G65" i="17"/>
  <c r="G396" i="12"/>
  <c r="G141" i="13"/>
  <c r="G60" i="12"/>
  <c r="G64" i="14"/>
  <c r="G435" i="16"/>
  <c r="G178" i="15"/>
  <c r="G294" i="17"/>
  <c r="G106" i="11"/>
  <c r="G525" i="17"/>
  <c r="G456" i="13"/>
  <c r="G424" i="14"/>
  <c r="G205" i="12"/>
  <c r="G460" i="17"/>
  <c r="G519" i="12"/>
  <c r="G455" i="14"/>
  <c r="G502" i="12"/>
  <c r="G345" i="13"/>
  <c r="G151" i="12"/>
  <c r="G34" i="15"/>
  <c r="G202" i="17"/>
  <c r="G303" i="11"/>
  <c r="G67" i="13"/>
  <c r="G291" i="14"/>
  <c r="G95" i="13"/>
  <c r="G164" i="15"/>
  <c r="G260" i="13"/>
  <c r="G396" i="13"/>
  <c r="G498" i="11"/>
  <c r="G132" i="11"/>
  <c r="G472" i="15"/>
  <c r="G609" i="13"/>
  <c r="G149" i="17"/>
  <c r="G320" i="16"/>
  <c r="G308" i="14"/>
  <c r="G111" i="11"/>
  <c r="G516" i="13"/>
  <c r="G46" i="17"/>
  <c r="G288" i="11"/>
  <c r="G459" i="13"/>
  <c r="G384" i="13"/>
  <c r="G385" i="14"/>
  <c r="G250" i="12"/>
  <c r="G383" i="17"/>
  <c r="G55" i="14"/>
  <c r="G338" i="13"/>
  <c r="G332" i="15"/>
  <c r="G485" i="11"/>
  <c r="G502" i="11"/>
  <c r="G99" i="14"/>
  <c r="G536" i="17"/>
  <c r="G139" i="15"/>
  <c r="G483" i="15"/>
  <c r="G85" i="17"/>
  <c r="G611" i="16"/>
  <c r="G212" i="11"/>
  <c r="G129" i="16"/>
  <c r="G564" i="11"/>
  <c r="G607" i="13"/>
  <c r="G23" i="11"/>
  <c r="G518" i="17"/>
  <c r="G174" i="13"/>
  <c r="G240" i="14"/>
  <c r="G136" i="11"/>
  <c r="G280" i="11"/>
  <c r="G317" i="17"/>
  <c r="G403" i="16"/>
  <c r="G302" i="13"/>
  <c r="G254" i="15"/>
  <c r="G221" i="14"/>
  <c r="G87" i="15"/>
  <c r="G340" i="13"/>
  <c r="G386" i="11"/>
  <c r="G396" i="15"/>
  <c r="G438" i="13"/>
  <c r="G399" i="11"/>
  <c r="G53" i="17"/>
  <c r="G514" i="16"/>
  <c r="G420" i="12"/>
  <c r="G521" i="13"/>
  <c r="G216" i="14"/>
  <c r="G32" i="15"/>
  <c r="G537" i="17"/>
  <c r="G239" i="14"/>
  <c r="G177" i="15"/>
  <c r="G210" i="13"/>
  <c r="G381" i="15"/>
  <c r="G317" i="11"/>
  <c r="G29" i="14"/>
  <c r="G498" i="12"/>
  <c r="G203" i="12"/>
  <c r="G137" i="15"/>
  <c r="G168" i="16"/>
  <c r="G377" i="17"/>
  <c r="G162" i="12"/>
  <c r="G201" i="12"/>
  <c r="G567" i="11"/>
  <c r="G253" i="14"/>
  <c r="G379" i="15"/>
  <c r="G534" i="13"/>
  <c r="G141" i="16"/>
  <c r="G307" i="14"/>
  <c r="G595" i="12"/>
  <c r="G618" i="11"/>
  <c r="G382" i="17"/>
  <c r="G300" i="12"/>
  <c r="G305" i="11"/>
  <c r="G404" i="16"/>
  <c r="G367" i="15"/>
  <c r="G448" i="14"/>
  <c r="G180" i="14"/>
  <c r="G190" i="14"/>
  <c r="G305" i="13"/>
  <c r="G558" i="13"/>
  <c r="G289" i="17"/>
  <c r="G263" i="11"/>
  <c r="G23" i="14"/>
  <c r="G384" i="16"/>
  <c r="G452" i="13"/>
  <c r="G109" i="12"/>
  <c r="G418" i="11"/>
  <c r="G442" i="13"/>
  <c r="G19" i="11"/>
  <c r="G503" i="11"/>
  <c r="G33" i="14"/>
  <c r="G31" i="17"/>
  <c r="G151" i="17"/>
  <c r="G213" i="12"/>
  <c r="G49" i="11"/>
  <c r="G63" i="17"/>
  <c r="G22" i="13"/>
  <c r="G256" i="15"/>
  <c r="G327" i="14"/>
  <c r="G29" i="13"/>
  <c r="G8" i="17"/>
  <c r="G611" i="14"/>
  <c r="G343" i="17"/>
  <c r="G213" i="17"/>
  <c r="G136" i="16"/>
  <c r="G308" i="11"/>
  <c r="G413" i="12"/>
  <c r="G9" i="13"/>
  <c r="G48" i="11"/>
  <c r="G209" i="17"/>
  <c r="G553" i="16"/>
  <c r="G243" i="17"/>
  <c r="G459" i="12"/>
  <c r="G571" i="15"/>
  <c r="G15" i="13"/>
  <c r="G459" i="15"/>
  <c r="G278" i="11"/>
  <c r="G302" i="14"/>
  <c r="G364" i="14"/>
  <c r="G562" i="12"/>
  <c r="G374" i="11"/>
  <c r="G336" i="17"/>
  <c r="G56" i="11"/>
  <c r="G357" i="12"/>
  <c r="G60" i="11"/>
  <c r="G413" i="16"/>
  <c r="G535" i="15"/>
  <c r="G62" i="12"/>
  <c r="G11" i="17"/>
  <c r="G294" i="15"/>
  <c r="G570" i="15"/>
  <c r="G565" i="12"/>
  <c r="G9" i="11"/>
  <c r="G179" i="13"/>
  <c r="G333" i="12"/>
  <c r="G343" i="15"/>
  <c r="G524" i="16"/>
  <c r="G105" i="12"/>
  <c r="G601" i="15"/>
  <c r="G500" i="13"/>
  <c r="G363" i="13"/>
  <c r="G484" i="17"/>
  <c r="G416" i="16"/>
  <c r="G594" i="11"/>
  <c r="G68" i="11"/>
  <c r="G530" i="14"/>
  <c r="G101" i="13"/>
  <c r="G535" i="11"/>
  <c r="G598" i="13"/>
  <c r="G58" i="11"/>
  <c r="G191" i="11"/>
  <c r="G150" i="14"/>
  <c r="G486" i="12"/>
  <c r="G361" i="11"/>
  <c r="G246" i="12"/>
  <c r="G127" i="11"/>
  <c r="G241" i="13"/>
  <c r="G203" i="11"/>
  <c r="G34" i="11"/>
  <c r="G334" i="17"/>
  <c r="G126" i="17"/>
  <c r="G51" i="13"/>
  <c r="G514" i="11"/>
  <c r="G598" i="15"/>
  <c r="G90" i="12"/>
  <c r="G15" i="15"/>
  <c r="G165" i="17"/>
  <c r="G329" i="17"/>
  <c r="G381" i="17"/>
  <c r="G576" i="14"/>
  <c r="G551" i="17"/>
  <c r="G477" i="12"/>
  <c r="G453" i="17"/>
  <c r="G441" i="11"/>
  <c r="G454" i="16"/>
  <c r="G61" i="14"/>
  <c r="G485" i="17"/>
  <c r="G327" i="15"/>
  <c r="G340" i="11"/>
  <c r="G49" i="15"/>
  <c r="G229" i="14"/>
  <c r="G499" i="17"/>
  <c r="G486" i="17"/>
  <c r="G249" i="17"/>
  <c r="G407" i="14"/>
  <c r="G140" i="12"/>
  <c r="G374" i="16"/>
  <c r="G578" i="12"/>
  <c r="G106" i="16"/>
  <c r="G436" i="13"/>
  <c r="G458" i="14"/>
  <c r="G175" i="17"/>
  <c r="G520" i="14"/>
  <c r="G211" i="12"/>
  <c r="G179" i="11"/>
  <c r="G607" i="14"/>
  <c r="G180" i="17"/>
  <c r="G95" i="11"/>
  <c r="G148" i="11"/>
  <c r="G454" i="13"/>
  <c r="G575" i="16"/>
  <c r="G606" i="15"/>
  <c r="G97" i="12"/>
  <c r="G438" i="11"/>
  <c r="G374" i="13"/>
  <c r="G294" i="12"/>
  <c r="G460" i="15"/>
  <c r="G174" i="16"/>
  <c r="G553" i="12"/>
  <c r="G610" i="16"/>
  <c r="G570" i="13"/>
  <c r="G608" i="14"/>
  <c r="G532" i="12"/>
  <c r="G177" i="12"/>
  <c r="G50" i="12"/>
  <c r="G434" i="11"/>
  <c r="G615" i="15"/>
  <c r="G5" i="14"/>
  <c r="G44" i="12"/>
  <c r="G182" i="12"/>
  <c r="G373" i="13"/>
  <c r="G145" i="15"/>
  <c r="G224" i="11"/>
  <c r="G370" i="11"/>
  <c r="G261" i="11"/>
  <c r="G202" i="14"/>
  <c r="G561" i="16"/>
  <c r="G338" i="11"/>
  <c r="G285" i="13"/>
  <c r="G146" i="15"/>
  <c r="G280" i="13"/>
  <c r="G112" i="11"/>
  <c r="G256" i="17"/>
  <c r="G246" i="11"/>
  <c r="G184" i="13"/>
  <c r="G140" i="11"/>
  <c r="G500" i="12"/>
  <c r="G282" i="17"/>
  <c r="G407" i="17"/>
  <c r="G498" i="17"/>
  <c r="G303" i="14"/>
  <c r="G456" i="16"/>
  <c r="G494" i="15"/>
  <c r="G131" i="13"/>
  <c r="G609" i="16"/>
  <c r="G480" i="11"/>
  <c r="G384" i="15"/>
  <c r="G93" i="12"/>
  <c r="G283" i="14"/>
  <c r="G604" i="14"/>
  <c r="G68" i="12"/>
  <c r="G446" i="14"/>
  <c r="G502" i="14"/>
  <c r="G267" i="15"/>
  <c r="G319" i="15"/>
  <c r="G417" i="16"/>
  <c r="G144" i="16"/>
  <c r="G54" i="12"/>
  <c r="G227" i="12"/>
  <c r="G220" i="15"/>
  <c r="G262" i="16"/>
  <c r="G85" i="13"/>
  <c r="G527" i="16"/>
  <c r="G102" i="14"/>
  <c r="G487" i="17"/>
  <c r="G183" i="17"/>
  <c r="G165" i="13"/>
  <c r="G183" i="15"/>
  <c r="G476" i="13"/>
  <c r="G25" i="13"/>
  <c r="G303" i="16"/>
  <c r="G142" i="14"/>
  <c r="G517" i="13"/>
  <c r="G595" i="16"/>
  <c r="G96" i="12"/>
  <c r="G256" i="16"/>
  <c r="G592" i="12"/>
  <c r="G221" i="16"/>
  <c r="G531" i="13"/>
  <c r="G569" i="14"/>
  <c r="G610" i="12"/>
  <c r="G450" i="12"/>
  <c r="G161" i="11"/>
  <c r="G420" i="15"/>
  <c r="G590" i="14"/>
  <c r="G401" i="11"/>
  <c r="G451" i="14"/>
  <c r="G260" i="12"/>
  <c r="G217" i="13"/>
  <c r="G184" i="15"/>
  <c r="G107" i="11"/>
  <c r="G292" i="11"/>
  <c r="G144" i="11"/>
  <c r="G86" i="14"/>
  <c r="G319" i="14"/>
  <c r="G211" i="16"/>
  <c r="G104" i="11"/>
  <c r="G379" i="16"/>
  <c r="G383" i="14"/>
  <c r="G28" i="16"/>
  <c r="G107" i="17"/>
  <c r="G460" i="13"/>
  <c r="G62" i="17"/>
  <c r="G347" i="14"/>
  <c r="G67" i="17"/>
  <c r="G538" i="12"/>
  <c r="G533" i="12"/>
  <c r="G142" i="16"/>
  <c r="G611" i="15"/>
  <c r="G620" i="11"/>
  <c r="G599" i="13"/>
  <c r="G531" i="16"/>
  <c r="G434" i="16"/>
  <c r="G345" i="15"/>
  <c r="G34" i="17"/>
  <c r="G145" i="14"/>
  <c r="G376" i="11"/>
  <c r="G100" i="17"/>
  <c r="G555" i="13"/>
  <c r="G516" i="16"/>
  <c r="G24" i="11"/>
  <c r="G216" i="17"/>
  <c r="G133" i="13"/>
  <c r="G375" i="11"/>
  <c r="G447" i="17"/>
  <c r="G222" i="17"/>
  <c r="G282" i="13"/>
  <c r="G240" i="17"/>
  <c r="G612" i="15"/>
  <c r="G8" i="13"/>
  <c r="G16" i="17"/>
  <c r="G290" i="12"/>
  <c r="G540" i="15"/>
  <c r="G337" i="14"/>
  <c r="G152" i="16"/>
  <c r="G386" i="12"/>
  <c r="G478" i="13"/>
  <c r="G479" i="16"/>
  <c r="G18" i="12"/>
  <c r="G334" i="16"/>
  <c r="G171" i="13"/>
  <c r="G602" i="11"/>
  <c r="G66" i="14"/>
  <c r="G135" i="16"/>
  <c r="G513" i="17"/>
  <c r="G328" i="11"/>
  <c r="G401" i="16"/>
  <c r="G126" i="13"/>
  <c r="G51" i="17"/>
  <c r="G518" i="13"/>
  <c r="G335" i="17"/>
  <c r="G108" i="15"/>
  <c r="G421" i="13"/>
  <c r="G56" i="15"/>
  <c r="G328" i="12"/>
  <c r="G111" i="17"/>
  <c r="G136" i="14"/>
  <c r="G486" i="15"/>
  <c r="G521" i="17"/>
  <c r="G483" i="16"/>
  <c r="G305" i="15"/>
  <c r="G572" i="11"/>
  <c r="G209" i="11"/>
  <c r="G611" i="13"/>
  <c r="G593" i="11"/>
  <c r="G528" i="11"/>
  <c r="G290" i="17"/>
  <c r="G576" i="12"/>
  <c r="G19" i="17"/>
  <c r="G298" i="11"/>
  <c r="G84" i="16"/>
  <c r="G219" i="11"/>
  <c r="G572" i="13"/>
  <c r="G211" i="15"/>
  <c r="G563" i="13"/>
  <c r="G407" i="12"/>
  <c r="G422" i="14"/>
  <c r="G541" i="17"/>
  <c r="G224" i="17"/>
  <c r="G175" i="16"/>
  <c r="G491" i="17"/>
  <c r="G620" i="14"/>
  <c r="G304" i="12"/>
  <c r="G494" i="12"/>
  <c r="G367" i="16"/>
  <c r="G484" i="13"/>
  <c r="G180" i="12"/>
  <c r="G561" i="13"/>
  <c r="G263" i="13"/>
  <c r="G529" i="13"/>
  <c r="G495" i="12"/>
  <c r="G440" i="12"/>
  <c r="G574" i="12"/>
  <c r="G607" i="12"/>
  <c r="G575" i="15"/>
  <c r="G573" i="14"/>
  <c r="G226" i="13"/>
  <c r="G383" i="13"/>
  <c r="G448" i="12"/>
  <c r="G250" i="15"/>
  <c r="G300" i="17"/>
  <c r="G223" i="14"/>
  <c r="G33" i="13"/>
  <c r="G103" i="11"/>
  <c r="G178" i="12"/>
  <c r="G246" i="17"/>
  <c r="G359" i="12"/>
  <c r="G490" i="17"/>
  <c r="G255" i="11"/>
  <c r="G253" i="11"/>
  <c r="G478" i="16"/>
  <c r="G477" i="16"/>
  <c r="G553" i="15"/>
  <c r="G320" i="13"/>
  <c r="G251" i="14"/>
  <c r="G604" i="11"/>
  <c r="G8" i="16"/>
  <c r="G492" i="11"/>
  <c r="G411" i="17"/>
  <c r="G55" i="13"/>
  <c r="G141" i="11"/>
  <c r="G524" i="17"/>
  <c r="G152" i="12"/>
  <c r="G252" i="17"/>
  <c r="G501" i="13"/>
  <c r="G443" i="17"/>
  <c r="G278" i="16"/>
  <c r="G208" i="15"/>
  <c r="G143" i="17"/>
  <c r="G419" i="15"/>
  <c r="G519" i="16"/>
  <c r="G446" i="12"/>
  <c r="G189" i="15"/>
  <c r="G499" i="16"/>
  <c r="G170" i="12"/>
  <c r="G606" i="16"/>
  <c r="G217" i="12"/>
  <c r="G323" i="11"/>
  <c r="G54" i="13"/>
  <c r="G368" i="11"/>
  <c r="G563" i="16"/>
  <c r="G445" i="11"/>
  <c r="G556" i="16"/>
  <c r="G321" i="13"/>
  <c r="G285" i="17"/>
  <c r="G440" i="13"/>
  <c r="G218" i="17"/>
  <c r="G616" i="13"/>
  <c r="G602" i="15"/>
  <c r="G73" i="15"/>
  <c r="G445" i="12"/>
  <c r="G72" i="17"/>
  <c r="G526" i="14"/>
  <c r="G174" i="15"/>
  <c r="G55" i="12"/>
  <c r="G327" i="16"/>
  <c r="G461" i="15"/>
  <c r="G455" i="11"/>
  <c r="G23" i="15"/>
  <c r="G53" i="11"/>
  <c r="G173" i="13"/>
  <c r="G366" i="13"/>
  <c r="G84" i="17"/>
  <c r="G487" i="16"/>
  <c r="G357" i="13"/>
  <c r="G305" i="16"/>
  <c r="G408" i="17"/>
  <c r="G336" i="12"/>
  <c r="G68" i="13"/>
  <c r="G70" i="12"/>
  <c r="G61" i="13"/>
  <c r="G46" i="11"/>
  <c r="G357" i="11"/>
  <c r="G379" i="12"/>
  <c r="G295" i="12"/>
  <c r="G326" i="14"/>
  <c r="G31" i="13"/>
  <c r="G422" i="13"/>
  <c r="G62" i="15"/>
  <c r="G282" i="16"/>
  <c r="G482" i="12"/>
  <c r="G22" i="17"/>
  <c r="G25" i="15"/>
  <c r="G217" i="11"/>
  <c r="G213" i="11"/>
  <c r="G284" i="13"/>
  <c r="G540" i="17"/>
  <c r="G595" i="13"/>
  <c r="G341" i="11"/>
  <c r="G404" i="17"/>
  <c r="G317" i="16"/>
  <c r="G190" i="11"/>
  <c r="G458" i="15"/>
  <c r="G131" i="16"/>
  <c r="G364" i="16"/>
  <c r="G141" i="15"/>
  <c r="G581" i="11"/>
  <c r="G343" i="16"/>
  <c r="G92" i="12"/>
  <c r="G554" i="14"/>
  <c r="G152" i="17"/>
  <c r="G295" i="16"/>
  <c r="G373" i="12"/>
  <c r="G50" i="11"/>
  <c r="G70" i="11"/>
  <c r="G368" i="16"/>
  <c r="G537" i="13"/>
  <c r="G30" i="15"/>
  <c r="G183" i="12"/>
  <c r="G452" i="11"/>
  <c r="G490" i="12"/>
  <c r="G135" i="17"/>
  <c r="G285" i="11"/>
  <c r="G327" i="12"/>
  <c r="G530" i="13"/>
  <c r="G414" i="13"/>
  <c r="G175" i="12"/>
  <c r="G145" i="13"/>
  <c r="G7" i="15"/>
  <c r="G269" i="14"/>
  <c r="G489" i="12"/>
  <c r="G578" i="14"/>
  <c r="G190" i="12"/>
  <c r="G462" i="13"/>
  <c r="G296" i="16"/>
  <c r="G487" i="11"/>
  <c r="G537" i="15"/>
  <c r="G322" i="12"/>
  <c r="G48" i="14"/>
  <c r="G515" i="17"/>
  <c r="G17" i="15"/>
  <c r="G224" i="13"/>
  <c r="G186" i="13"/>
  <c r="G220" i="16"/>
  <c r="G60" i="14"/>
  <c r="G57" i="14"/>
  <c r="G336" i="11"/>
  <c r="G444" i="13"/>
  <c r="G474" i="17"/>
  <c r="G213" i="14"/>
  <c r="G201" i="13"/>
  <c r="G500" i="16"/>
  <c r="G563" i="15"/>
  <c r="G291" i="17"/>
  <c r="G206" i="11"/>
  <c r="G411" i="13"/>
  <c r="G229" i="16"/>
  <c r="G255" i="16"/>
  <c r="G475" i="11"/>
  <c r="G365" i="15"/>
  <c r="G209" i="13"/>
  <c r="G201" i="11"/>
  <c r="G172" i="12"/>
  <c r="G70" i="15"/>
  <c r="G23" i="16"/>
  <c r="G161" i="13"/>
  <c r="G601" i="13"/>
  <c r="G202" i="13"/>
  <c r="G53" i="15"/>
  <c r="G165" i="16"/>
  <c r="G185" i="14"/>
  <c r="G494" i="11"/>
  <c r="G365" i="12"/>
  <c r="G104" i="16"/>
  <c r="G556" i="17"/>
  <c r="G144" i="17"/>
  <c r="G373" i="11"/>
  <c r="G486" i="11"/>
  <c r="G89" i="13"/>
  <c r="G205" i="13"/>
  <c r="G575" i="11"/>
  <c r="G102" i="17"/>
  <c r="G88" i="17"/>
  <c r="G619" i="13"/>
  <c r="G485" i="12"/>
  <c r="G31" i="16"/>
  <c r="G370" i="13"/>
  <c r="G149" i="13"/>
  <c r="G344" i="11"/>
  <c r="G610" i="11"/>
  <c r="G247" i="17"/>
  <c r="G336" i="15"/>
  <c r="G113" i="11"/>
  <c r="G581" i="17"/>
  <c r="G147" i="13"/>
  <c r="G26" i="11"/>
  <c r="G330" i="17"/>
  <c r="G572" i="12"/>
  <c r="G515" i="14"/>
  <c r="G568" i="15"/>
  <c r="G450" i="16"/>
  <c r="G108" i="17"/>
  <c r="G172" i="13"/>
  <c r="G108" i="11"/>
  <c r="G619" i="16"/>
  <c r="G380" i="14"/>
  <c r="G187" i="11"/>
  <c r="G601" i="16"/>
  <c r="G130" i="13"/>
  <c r="G342" i="13"/>
  <c r="G263" i="15"/>
  <c r="G447" i="16"/>
  <c r="G222" i="12"/>
  <c r="G101" i="11"/>
  <c r="G100" i="12"/>
  <c r="G564" i="17"/>
  <c r="G72" i="14"/>
  <c r="G51" i="11"/>
  <c r="G483" i="12"/>
  <c r="G23" i="13"/>
  <c r="G102" i="13"/>
  <c r="G487" i="12"/>
  <c r="G223" i="13"/>
  <c r="G425" i="14"/>
  <c r="G138" i="12"/>
  <c r="G227" i="14"/>
  <c r="G541" i="12"/>
  <c r="G306" i="13"/>
  <c r="G257" i="16"/>
  <c r="G175" i="11"/>
  <c r="G303" i="15"/>
  <c r="G88" i="12"/>
  <c r="G399" i="14"/>
  <c r="G107" i="13"/>
  <c r="G108" i="13"/>
  <c r="G259" i="16"/>
</calcChain>
</file>

<file path=xl/sharedStrings.xml><?xml version="1.0" encoding="utf-8"?>
<sst xmlns="http://schemas.openxmlformats.org/spreadsheetml/2006/main" count="1573" uniqueCount="393">
  <si>
    <t>Seq #</t>
  </si>
  <si>
    <t>Premier Division</t>
  </si>
  <si>
    <t>Division 1</t>
  </si>
  <si>
    <t>Division 2</t>
  </si>
  <si>
    <t>Division 3</t>
  </si>
  <si>
    <t>Division 4</t>
  </si>
  <si>
    <t>Division 5</t>
  </si>
  <si>
    <t>Division 6</t>
  </si>
  <si>
    <t>Maisemore Hornets</t>
  </si>
  <si>
    <t>Cobblers</t>
  </si>
  <si>
    <t>Slingers</t>
  </si>
  <si>
    <t>Tuffley Robins</t>
  </si>
  <si>
    <t>St James Allstars</t>
  </si>
  <si>
    <t>Fabulous Baker Boys</t>
  </si>
  <si>
    <t>Railway</t>
  </si>
  <si>
    <t>Lion Cubs</t>
  </si>
  <si>
    <t>The Jets</t>
  </si>
  <si>
    <t>Gaelens</t>
  </si>
  <si>
    <t>Hare &amp; Hounds</t>
  </si>
  <si>
    <t>Impractical Jokers</t>
  </si>
  <si>
    <t>Oval Ball S.C.</t>
  </si>
  <si>
    <t>Famous Stampers</t>
  </si>
  <si>
    <t>Redmans Ten</t>
  </si>
  <si>
    <t>Painswick Ultras</t>
  </si>
  <si>
    <t>City League</t>
  </si>
  <si>
    <t>Kingpins</t>
  </si>
  <si>
    <t>Arcadians</t>
  </si>
  <si>
    <t>Rugger Sports</t>
  </si>
  <si>
    <t>Willows</t>
  </si>
  <si>
    <t>Walls Monkeys</t>
  </si>
  <si>
    <t>Valiants</t>
  </si>
  <si>
    <t>Exiles S.C.</t>
  </si>
  <si>
    <t>Matson Wolfhounds</t>
  </si>
  <si>
    <t>Avenue Loungers</t>
  </si>
  <si>
    <t>Holmleigh Rangers</t>
  </si>
  <si>
    <t>St James Extras</t>
  </si>
  <si>
    <t>Supermacs</t>
  </si>
  <si>
    <t>Motor Rollers</t>
  </si>
  <si>
    <t>Rockets</t>
  </si>
  <si>
    <t>R.G.H.O.C.</t>
  </si>
  <si>
    <t>Indians</t>
  </si>
  <si>
    <t>Elementaries</t>
  </si>
  <si>
    <t>Upleadon Wanderers</t>
  </si>
  <si>
    <t>Hucclers</t>
  </si>
  <si>
    <t>Poets</t>
  </si>
  <si>
    <t>Grinders</t>
  </si>
  <si>
    <t>Madcaps</t>
  </si>
  <si>
    <t>Hits &amp; Misses(City)</t>
  </si>
  <si>
    <t>Hip Hips</t>
  </si>
  <si>
    <t>Flintstones</t>
  </si>
  <si>
    <t>All Wood &amp; Balls</t>
  </si>
  <si>
    <t>BIJI's S.C.</t>
  </si>
  <si>
    <t>DM4's</t>
  </si>
  <si>
    <t>Killer Instinct</t>
  </si>
  <si>
    <t>Locals</t>
  </si>
  <si>
    <t>Meteors</t>
  </si>
  <si>
    <t>Spreaders</t>
  </si>
  <si>
    <t>Jacks Jokers</t>
  </si>
  <si>
    <t>Andy Capps</t>
  </si>
  <si>
    <t>Harps S.C.</t>
  </si>
  <si>
    <t>Jolly Boys</t>
  </si>
  <si>
    <t>Dark Horses</t>
  </si>
  <si>
    <t>Co-Op</t>
  </si>
  <si>
    <t>Star Inn</t>
  </si>
  <si>
    <t>Looney Tunes</t>
  </si>
  <si>
    <t>Statics</t>
  </si>
  <si>
    <t>Post Office 'A'</t>
  </si>
  <si>
    <t>Commies</t>
  </si>
  <si>
    <t>White Hart</t>
  </si>
  <si>
    <t>Robinswood Foxes</t>
  </si>
  <si>
    <t>Atlas S.C.</t>
  </si>
  <si>
    <t>Doddlers</t>
  </si>
  <si>
    <t>Bell Hotel</t>
  </si>
  <si>
    <t>Likely Lads</t>
  </si>
  <si>
    <t>Chequers</t>
  </si>
  <si>
    <t>Jaybees</t>
  </si>
  <si>
    <t>Beaufort Beavers</t>
  </si>
  <si>
    <t>Hempsted C.C.</t>
  </si>
  <si>
    <t>The Salesmen</t>
  </si>
  <si>
    <t>Dixies Twisters</t>
  </si>
  <si>
    <t>Castle Grym</t>
  </si>
  <si>
    <t>Roamers</t>
  </si>
  <si>
    <t>Newent Independents</t>
  </si>
  <si>
    <t>Gamblers S.C.</t>
  </si>
  <si>
    <t>Windmill Nomads</t>
  </si>
  <si>
    <t>Runaways</t>
  </si>
  <si>
    <t>Hits &amp; Bits</t>
  </si>
  <si>
    <t>St Aldates</t>
  </si>
  <si>
    <t>Crescent Knights</t>
  </si>
  <si>
    <t>New Indians</t>
  </si>
  <si>
    <t>Canning Stragglers</t>
  </si>
  <si>
    <t>Jokers(City)</t>
  </si>
  <si>
    <t>Rising Sun</t>
  </si>
  <si>
    <t>Scammells</t>
  </si>
  <si>
    <t>Apaches</t>
  </si>
  <si>
    <t>Renegades</t>
  </si>
  <si>
    <t>509ers</t>
  </si>
  <si>
    <t>Westgate Teapots</t>
  </si>
  <si>
    <t>Walls Top Tens</t>
  </si>
  <si>
    <t>KE7's</t>
  </si>
  <si>
    <t>Junction Inn</t>
  </si>
  <si>
    <t>Britwater</t>
  </si>
  <si>
    <t>Cybernetics</t>
  </si>
  <si>
    <t>Angry Beavers</t>
  </si>
  <si>
    <t>Derwents</t>
  </si>
  <si>
    <t>Sigtels</t>
  </si>
  <si>
    <t>City Treasurers</t>
  </si>
  <si>
    <t>Deaf Tigers</t>
  </si>
  <si>
    <t>Hilltops</t>
  </si>
  <si>
    <t>Bloaters S.C.</t>
  </si>
  <si>
    <t>Gladiators</t>
  </si>
  <si>
    <t>Incredibowls</t>
  </si>
  <si>
    <t>Tipplers</t>
  </si>
  <si>
    <t>Newent Dragons</t>
  </si>
  <si>
    <t>The Novices</t>
  </si>
  <si>
    <t>More Lager</t>
  </si>
  <si>
    <t>BMI 'A' Breakaways</t>
  </si>
  <si>
    <t>Cruisers</t>
  </si>
  <si>
    <t>Lassington Rollers</t>
  </si>
  <si>
    <t>Helper</t>
  </si>
  <si>
    <t>ID</t>
  </si>
  <si>
    <t>Id</t>
  </si>
  <si>
    <t>Team</t>
  </si>
  <si>
    <t>LeagueId</t>
  </si>
  <si>
    <t>DivisionId</t>
  </si>
  <si>
    <t>SequenceNum</t>
  </si>
  <si>
    <t>VenueId</t>
  </si>
  <si>
    <t>SubVenue</t>
  </si>
  <si>
    <t>Night</t>
  </si>
  <si>
    <t>2B Leaders</t>
  </si>
  <si>
    <t>Bulldogs</t>
  </si>
  <si>
    <t>Piledrivers</t>
  </si>
  <si>
    <t>The Krankies</t>
  </si>
  <si>
    <t>The Badgers</t>
  </si>
  <si>
    <t>John Carr AFC</t>
  </si>
  <si>
    <t>Legal Eagles</t>
  </si>
  <si>
    <t>PA'S</t>
  </si>
  <si>
    <t>The Extra's</t>
  </si>
  <si>
    <t>Lumberjacks</t>
  </si>
  <si>
    <t>G J S S C</t>
  </si>
  <si>
    <t>Winget Cricketers</t>
  </si>
  <si>
    <t>Price Walkers AFC</t>
  </si>
  <si>
    <t>Hucclecote</t>
  </si>
  <si>
    <t>Coney Hill Rfc</t>
  </si>
  <si>
    <t>Mixed Spices</t>
  </si>
  <si>
    <t>Black Friars Press</t>
  </si>
  <si>
    <t>Rowdites</t>
  </si>
  <si>
    <t>Slumberers</t>
  </si>
  <si>
    <t>Charity Beavers</t>
  </si>
  <si>
    <t>Razors</t>
  </si>
  <si>
    <t>Gunners</t>
  </si>
  <si>
    <t>Decoys</t>
  </si>
  <si>
    <t>Bird-In-Hand</t>
  </si>
  <si>
    <t>Spartan Gladiators</t>
  </si>
  <si>
    <t>Frampton C.C.</t>
  </si>
  <si>
    <t>The Goodies</t>
  </si>
  <si>
    <t>Tuffley Exiles</t>
  </si>
  <si>
    <t>St James Club</t>
  </si>
  <si>
    <t>Lillywhites</t>
  </si>
  <si>
    <t>The Rebels</t>
  </si>
  <si>
    <t>Elmbridge Old Boys</t>
  </si>
  <si>
    <t>Babcock Moxey</t>
  </si>
  <si>
    <t>Cross Keys Exiles</t>
  </si>
  <si>
    <t>Hillbillies</t>
  </si>
  <si>
    <t>Elvers S.C.</t>
  </si>
  <si>
    <t>Feds</t>
  </si>
  <si>
    <t>Tab's</t>
  </si>
  <si>
    <t>Wynjammers</t>
  </si>
  <si>
    <t>Glolecs</t>
  </si>
  <si>
    <t>Macros</t>
  </si>
  <si>
    <t>Simon Skittlers</t>
  </si>
  <si>
    <t>Crackpots</t>
  </si>
  <si>
    <t>The 79'ers</t>
  </si>
  <si>
    <t>Westonians</t>
  </si>
  <si>
    <t>Kingsholm Nomads</t>
  </si>
  <si>
    <t>Mutineers</t>
  </si>
  <si>
    <t>Charity Club</t>
  </si>
  <si>
    <t>The Gamblers</t>
  </si>
  <si>
    <t>Outkasts</t>
  </si>
  <si>
    <t>Flyers</t>
  </si>
  <si>
    <t>Minsterworth Rebels</t>
  </si>
  <si>
    <t>Western Region Ramblers</t>
  </si>
  <si>
    <t>Lord Of The Pins</t>
  </si>
  <si>
    <t>Robinswood Hill S.C.</t>
  </si>
  <si>
    <t>Survivors</t>
  </si>
  <si>
    <t>Robins</t>
  </si>
  <si>
    <t>Tommies Bowlers</t>
  </si>
  <si>
    <t>Tuffley Bulldogs</t>
  </si>
  <si>
    <t>Spartan Skittlers</t>
  </si>
  <si>
    <t>The Revellers</t>
  </si>
  <si>
    <t>Three Oaks 'A'</t>
  </si>
  <si>
    <t>Spare Necessities</t>
  </si>
  <si>
    <t>RGH Dingos</t>
  </si>
  <si>
    <t>Brockworth &amp; Witcombe Exiles</t>
  </si>
  <si>
    <t>Cherry Rollers</t>
  </si>
  <si>
    <t>The Invaders</t>
  </si>
  <si>
    <t>The Treddy Bears</t>
  </si>
  <si>
    <t>Ploughboys</t>
  </si>
  <si>
    <t>All Saints</t>
  </si>
  <si>
    <t>Bouncers</t>
  </si>
  <si>
    <t>Hex</t>
  </si>
  <si>
    <t>Red Lion</t>
  </si>
  <si>
    <t>BRS Lions</t>
  </si>
  <si>
    <t>Tripleshots</t>
  </si>
  <si>
    <t>Dambusters</t>
  </si>
  <si>
    <t>Spartans RFC</t>
  </si>
  <si>
    <t>Bits And Pieces</t>
  </si>
  <si>
    <t>Hits &amp; Misses(Ladies)</t>
  </si>
  <si>
    <t>The Elite</t>
  </si>
  <si>
    <t>Cheeky Cheery Cherubs</t>
  </si>
  <si>
    <t>Grasshoppers</t>
  </si>
  <si>
    <t>Jolly Girls</t>
  </si>
  <si>
    <t>Silhouettes</t>
  </si>
  <si>
    <t>Screwloose</t>
  </si>
  <si>
    <t>Legion Ladies</t>
  </si>
  <si>
    <t>Gooners Rainbows</t>
  </si>
  <si>
    <t>Mind The Gap</t>
  </si>
  <si>
    <t>Thunderbirds</t>
  </si>
  <si>
    <t>Vixens</t>
  </si>
  <si>
    <t>Oakleaves</t>
  </si>
  <si>
    <t>Robinswood Ladies</t>
  </si>
  <si>
    <t>Royal Flush</t>
  </si>
  <si>
    <t>Mad Hatters</t>
  </si>
  <si>
    <t>Strings</t>
  </si>
  <si>
    <t>Sparks Ladies</t>
  </si>
  <si>
    <t>Robinettes</t>
  </si>
  <si>
    <t>The Pin Ups</t>
  </si>
  <si>
    <t>Romping Rovers</t>
  </si>
  <si>
    <t>Jokers(Ladies)</t>
  </si>
  <si>
    <t>Misfits</t>
  </si>
  <si>
    <t>Desperadoes</t>
  </si>
  <si>
    <t>Rejects</t>
  </si>
  <si>
    <t>Sparklers</t>
  </si>
  <si>
    <t>Maximums</t>
  </si>
  <si>
    <t>Highlights</t>
  </si>
  <si>
    <t>Pamajolis</t>
  </si>
  <si>
    <t>Live Wires</t>
  </si>
  <si>
    <t>No ‘F’ in Spares</t>
  </si>
  <si>
    <t>VenueName</t>
  </si>
  <si>
    <t>SubVenues</t>
  </si>
  <si>
    <t>Avenue Hotel</t>
  </si>
  <si>
    <t>Baker Street</t>
  </si>
  <si>
    <t>Bell Inn Frampton</t>
  </si>
  <si>
    <t>BMI Club</t>
  </si>
  <si>
    <t>Brockworth RFC</t>
  </si>
  <si>
    <t>Cadbury Hall</t>
  </si>
  <si>
    <t>Churchdown Club</t>
  </si>
  <si>
    <t>Churchdown Community Centre</t>
  </si>
  <si>
    <t>Circle Club Newent</t>
  </si>
  <si>
    <t>Coney Hill RFC</t>
  </si>
  <si>
    <t>Down Hatherley Cricket Club</t>
  </si>
  <si>
    <t>Elmbridge Sports &amp; Social Club</t>
  </si>
  <si>
    <t>England's Glory</t>
  </si>
  <si>
    <t>Farmer's Club</t>
  </si>
  <si>
    <t>Fox &amp; Elms</t>
  </si>
  <si>
    <t>Gala Club</t>
  </si>
  <si>
    <t>Great Western Hotel</t>
  </si>
  <si>
    <t>Hardwicke RBL</t>
  </si>
  <si>
    <t>Irish Club</t>
  </si>
  <si>
    <t>Kings Arms Newent</t>
  </si>
  <si>
    <t>Kingsholm Inn</t>
  </si>
  <si>
    <t>Linden Tree</t>
  </si>
  <si>
    <t>Longlevens Community Centre</t>
  </si>
  <si>
    <t>Longlevens RFC</t>
  </si>
  <si>
    <t>Matchplay Stroud</t>
  </si>
  <si>
    <t>Matson RFC</t>
  </si>
  <si>
    <t>Newnham Club</t>
  </si>
  <si>
    <t>Old Richians RFC</t>
  </si>
  <si>
    <t>One Eyed Jacks</t>
  </si>
  <si>
    <t>Painswick Centre</t>
  </si>
  <si>
    <t>Ramblers Club</t>
  </si>
  <si>
    <t>Red Lion Arlingham</t>
  </si>
  <si>
    <t>Red Lion Huntley</t>
  </si>
  <si>
    <t>Ridge &amp; Furrow</t>
  </si>
  <si>
    <t>Robinswood Hill Club</t>
  </si>
  <si>
    <t>Saintbridge Club</t>
  </si>
  <si>
    <t>Severn Bore Inn</t>
  </si>
  <si>
    <t>Spartans Club</t>
  </si>
  <si>
    <t>St Peter'S Club</t>
  </si>
  <si>
    <t>The Treddy Inn</t>
  </si>
  <si>
    <t>Three Oaks</t>
  </si>
  <si>
    <t>Tuffley Community Centre</t>
  </si>
  <si>
    <t>Ukrainian Club</t>
  </si>
  <si>
    <t>Victoria Inn</t>
  </si>
  <si>
    <t>Walls Club</t>
  </si>
  <si>
    <t>Wotton Hall Club</t>
  </si>
  <si>
    <t>Monday</t>
  </si>
  <si>
    <t>Tuesday</t>
  </si>
  <si>
    <t>Wednesday</t>
  </si>
  <si>
    <t>Thursday</t>
  </si>
  <si>
    <t>Friday</t>
  </si>
  <si>
    <t>Saturday</t>
  </si>
  <si>
    <t>Sunday</t>
  </si>
  <si>
    <t>Mon</t>
  </si>
  <si>
    <t>Tue</t>
  </si>
  <si>
    <t>Wed</t>
  </si>
  <si>
    <t>Thu</t>
  </si>
  <si>
    <t>Fri</t>
  </si>
  <si>
    <t>Team 1</t>
  </si>
  <si>
    <t>Team 2</t>
  </si>
  <si>
    <t>Churchdown Community Centre 1</t>
  </si>
  <si>
    <t>Churchdown Community Centre 2</t>
  </si>
  <si>
    <t>England's Glory 1</t>
  </si>
  <si>
    <t>England's Glory 2</t>
  </si>
  <si>
    <t>Farmer's Club 1</t>
  </si>
  <si>
    <t>Farmer's Club 2</t>
  </si>
  <si>
    <t>Gala Club 1</t>
  </si>
  <si>
    <t>Gala Club 2</t>
  </si>
  <si>
    <t>Hardwicke RBL 1</t>
  </si>
  <si>
    <t>Hardwicke RBL 2</t>
  </si>
  <si>
    <t>Matchplay Stroud 3</t>
  </si>
  <si>
    <t>Robinswood Hill Club 1</t>
  </si>
  <si>
    <t>Robinswood Hill Club 2</t>
  </si>
  <si>
    <t>Saintbridge Club 1</t>
  </si>
  <si>
    <t>Saintbridge Club 2</t>
  </si>
  <si>
    <t>Spartans Club 1</t>
  </si>
  <si>
    <t>Spartans Club 2</t>
  </si>
  <si>
    <t>Wotton Hall Club 1</t>
  </si>
  <si>
    <t>Wotton Hall Club 2</t>
  </si>
  <si>
    <t>`</t>
  </si>
  <si>
    <t>A</t>
  </si>
  <si>
    <t>B</t>
  </si>
  <si>
    <t>H</t>
  </si>
  <si>
    <t>D</t>
  </si>
  <si>
    <t>L</t>
  </si>
  <si>
    <t>O</t>
  </si>
  <si>
    <t>X</t>
  </si>
  <si>
    <t>CO</t>
  </si>
  <si>
    <t>Wk</t>
  </si>
  <si>
    <t>Helper1</t>
  </si>
  <si>
    <t>Helper2</t>
  </si>
  <si>
    <t>HomeTeam</t>
  </si>
  <si>
    <t>AwayTeam</t>
  </si>
  <si>
    <t>HomeVenue</t>
  </si>
  <si>
    <t>Date</t>
  </si>
  <si>
    <t>Void</t>
  </si>
  <si>
    <t>Home</t>
  </si>
  <si>
    <t>Away</t>
  </si>
  <si>
    <t>Venue</t>
  </si>
  <si>
    <t>Christmas Break</t>
  </si>
  <si>
    <t>Home Team</t>
  </si>
  <si>
    <t>Away Team</t>
  </si>
  <si>
    <t>.</t>
  </si>
  <si>
    <t>Telephone</t>
  </si>
  <si>
    <t>Email</t>
  </si>
  <si>
    <t>Url</t>
  </si>
  <si>
    <t>Address</t>
  </si>
  <si>
    <t>Map</t>
  </si>
  <si>
    <t>227 Bristol Rd, Gloucester GL1 5TH</t>
  </si>
  <si>
    <t>!1m14!1m8!1m3!1d4929.193237865004!2d-2.2588562!3d51.8500623!3m2!1i1024!2i768!4f13.1!3m3!1m2!1s0x487106156a4c1bcf%3A0x6364af213d2dd08a!2sAvenue%20Hotel%2C%20227%20Bristol%20Rd%2C%20Gloucester%20GL1%205TH!5e0!3m2!1sen!2suk!4v1724094251378!5m2!1sen!2suk</t>
  </si>
  <si>
    <t>230 Southgate St, Gloucester GL1 2EZ</t>
  </si>
  <si>
    <t>01452 383457</t>
  </si>
  <si>
    <t>https://bakerstreetpub.co.uk/</t>
  </si>
  <si>
    <t>hello@bakerstreetpub.co.uk</t>
  </si>
  <si>
    <t>The Green, Frampton on Severn, Gloucester GL2 7EP</t>
  </si>
  <si>
    <t>!1m18!1m12!1m3!1d2468.87696568228!2d-2.366274723616376!3d51.77185637187462!2m3!1f0!2f0!3f0!3m2!1i1024!2i768!4f13.1!3m3!1m2!1s0x4871a7109f3807c1%3A0xf45d8e59f3f8b91a!2sThe%20Bell%20Inn!5e0!3m2!1sen!2suk!4v1724094475328!5m2!1sen!2suk</t>
  </si>
  <si>
    <t>http://www.thebellatframpton.co.uk/</t>
  </si>
  <si>
    <t>01452 740346</t>
  </si>
  <si>
    <t>8 Bondend Rd, Upton St Leonards, Gloucester GL4 8AG</t>
  </si>
  <si>
    <t>!1m18!1m12!1m3!1d2465.572749487421!2d-2.2026568236124033!3d51.83223487188889!2m3!1f0!2f0!3f0!3m2!1i1024!2i768!4f13.1!3m3!1m2!1s0x487105880709db59%3A0x2725043c4eb59e89!2sBirchall%20Memorial%20Institute!5e0!3m2!1sen!2suk!4v1724094663083!5m2!1sen!2suk</t>
  </si>
  <si>
    <t>01452 616384</t>
  </si>
  <si>
    <t>http://www.bmiclub.co.uk/</t>
  </si>
  <si>
    <t>Mill Ln, Brockworth, Gloucester GL3 4QE</t>
  </si>
  <si>
    <t>!1m18!1m12!1m3!1d2464.5478882565662!2d-2.1540249236111877!3d51.85095217189357!2m3!1f0!2f0!3f0!3m2!1i1024!2i768!4f13.1!3m3!1m2!1s0x487105466fe2efbb%3A0x5654ed506a513795!2sBrockworth%20Rugby%20Football%20Club!5e0!3m2!1sen!2suk!4v1724094854908!5m2!1sen!2suk</t>
  </si>
  <si>
    <t>http://www.brockworthrfc.co.uk/</t>
  </si>
  <si>
    <t>enquires@brockworthrfc.co.uk</t>
  </si>
  <si>
    <t>07940 482058</t>
  </si>
  <si>
    <t>Lake Ln, Frampton on Severn, Gloucester GL2 7HG</t>
  </si>
  <si>
    <t>http://framptoncommunitycentre.org.uk/</t>
  </si>
  <si>
    <t>!1m18!1m12!1m3!1d2468.7149011939105!2d-2.3660857236161883!3d51.774818971875334!2m3!1f0!2f0!3f0!3m2!1i1024!2i768!4f13.1!3m3!1m2!1s0x4871a7100bb0b307%3A0xbb1af5af124266bd!2sCadbury%20Hall!5e0!3m2!1sen!2suk!4v1724095069458!5m2!1sen!2suk</t>
  </si>
  <si>
    <t>07816 921080</t>
  </si>
  <si>
    <t>Church Rd, Churchdown, Gloucester GL3 2ER</t>
  </si>
  <si>
    <t>http://churchdownclub.co.uk/index.html</t>
  </si>
  <si>
    <t>01452 713122</t>
  </si>
  <si>
    <t>!1m18!1m12!1m3!1d2463.153640018879!2d-2.1712820236095145!3d51.87640797189955!2m3!1f0!2f0!3f0!3m2!1i1024!2i768!4f13.1!3m3!1m2!1s0x48710580537a6257%3A0xa2fed180e753618f!2sChurchdown%20Club!5e0!3m2!1sen!2suk!4v1724095499351!5m2!1sen!2suk</t>
  </si>
  <si>
    <t>manager@churchdownclub.co.uk</t>
  </si>
  <si>
    <t>Parton Rd, Churchdown, Gloucester GL3 2JH</t>
  </si>
  <si>
    <t>https://churchdowncca.co.uk/</t>
  </si>
  <si>
    <t>01452 712553</t>
  </si>
  <si>
    <t>office@churchdowncca.co.uk</t>
  </si>
  <si>
    <t>25 Broad St, Newent GL18 1AQ</t>
  </si>
  <si>
    <t>!1m18!1m12!1m3!1d2462.7743027140014!2d-2.1741646236090353!3d51.88333227190122!2m3!1f0!2f0!3f0!3m2!1i1024!2i768!4f13.1!3m3!1m2!1s0x487104f00060b795%3A0x730d552e2cd549e8!2sChurchdown%20Community%20Centre!5e0!3m2!1sen!2suk!4v1724095691921!5m2!1sen!2suk</t>
  </si>
  <si>
    <t>!1m18!1m12!1m3!1d2462.7743027140014!2d-2.1741646236090353!3d51.88333227190122!2m3!1f0!2f0!3f0!3m2!1i1024!2i768!4f13.1!3m3!1m2!1s0x4871abc6557358e1%3A0x82f59c20b670b3f2!2sNewent%20Circle%20Club!5e0!3m2!1sen!2suk!4v1724095714245!5m2!1sen!2suk</t>
  </si>
  <si>
    <t>http://newentcircleclub.co.uk/</t>
  </si>
  <si>
    <t>01531 820440</t>
  </si>
  <si>
    <t>Metz Way, Gloucester GL4 4RT</t>
  </si>
  <si>
    <t>!1m18!1m12!1m3!1d2464.2616491048607!2d-2.215259223610821!3d51.856178971894686!2m3!1f0!2f0!3f0!3m2!1i1024!2i768!4f13.1!3m3!1m2!1s0x487105c0f0013a8b%3A0xa85ac8e63e26d1fe!2sConey%20Hill%20RFC!5e0!3m2!1sen!2suk!4v1724095819455!5m2!1sen!2suk</t>
  </si>
  <si>
    <t>http://www.coneyhillrfc.com/</t>
  </si>
  <si>
    <t>01452 306239</t>
  </si>
  <si>
    <t>functions@coneyhillrfc.com</t>
  </si>
  <si>
    <t>!1m18!1m12!1m3!1d2464.1062155240566!2d-2.2534466236105932!3d51.85901707189538!2m3!1f0!2f0!3f0!3m2!1i1024!2i768!4f13.1!3m3!1m2!1s0x4871066ef0e03bd7%3A0x9f1fca903f21615f!2sBaker%20Street!5e0!3m2!1sen!2suk!4v1724094367193!5m2!1sen!2suk</t>
  </si>
  <si>
    <t>foscommunityassociation@gmail.com</t>
  </si>
  <si>
    <t>Walls Top 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</si>
</sst>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/mm/yy"/>
    <numFmt numFmtId="165" formatCode="General;;;"/>
    <numFmt numFmtId="166" formatCode=";;;"/>
  </numFmts>
  <fonts count="20" x14ac:knownFonts="1">
    <font>
      <sz val="11"/>
      <color theme="1"/>
      <name val="Aptos Narrow"/>
      <family val="2"/>
      <scheme val="minor"/>
    </font>
    <font>
      <sz val="9"/>
      <color theme="1"/>
      <name val="Segoe UI"/>
      <family val="2"/>
    </font>
    <font>
      <sz val="9"/>
      <color theme="1"/>
      <name val="Segoe UI"/>
      <family val="2"/>
    </font>
    <font>
      <sz val="9"/>
      <color theme="1"/>
      <name val="Segoe UI"/>
      <family val="2"/>
    </font>
    <font>
      <sz val="9"/>
      <color theme="1"/>
      <name val="Segoe UI"/>
      <family val="2"/>
    </font>
    <font>
      <sz val="9"/>
      <color theme="1"/>
      <name val="Segoe UI"/>
      <family val="2"/>
    </font>
    <font>
      <sz val="9"/>
      <color theme="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9"/>
      <color theme="1"/>
      <name val="Segoe UI Semibold"/>
      <family val="2"/>
    </font>
    <font>
      <sz val="9"/>
      <color theme="1"/>
      <name val="Segoe UI Semibold"/>
      <family val="2"/>
    </font>
    <font>
      <sz val="11"/>
      <color theme="1"/>
      <name val="Segoe UI Semibold"/>
      <family val="2"/>
    </font>
    <font>
      <sz val="11"/>
      <color theme="1"/>
      <name val="Segoe UI"/>
      <family val="2"/>
    </font>
    <font>
      <sz val="8"/>
      <name val="Aptos Narrow"/>
      <family val="2"/>
      <scheme val="minor"/>
    </font>
    <font>
      <b/>
      <sz val="9"/>
      <color theme="0"/>
      <name val="Segoe UI"/>
      <family val="2"/>
    </font>
    <font>
      <b/>
      <sz val="14"/>
      <color theme="1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b/>
      <i/>
      <sz val="9"/>
      <color theme="1"/>
      <name val="Segoe UI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6">
    <xf numFmtId="0" fontId="0" fillId="0" borderId="0" xfId="0"/>
    <xf numFmtId="0" fontId="7" fillId="0" borderId="0" xfId="0" applyFont="1"/>
    <xf numFmtId="0" fontId="9" fillId="0" borderId="0" xfId="0" applyFont="1"/>
    <xf numFmtId="0" fontId="7" fillId="2" borderId="0" xfId="0" applyFont="1" applyFill="1"/>
    <xf numFmtId="0" fontId="9" fillId="2" borderId="0" xfId="0" applyFont="1" applyFill="1"/>
    <xf numFmtId="0" fontId="7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2" xfId="0" applyFont="1" applyFill="1" applyBorder="1"/>
    <xf numFmtId="0" fontId="12" fillId="2" borderId="3" xfId="0" applyFont="1" applyFill="1" applyBorder="1"/>
    <xf numFmtId="0" fontId="9" fillId="2" borderId="4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11" fillId="2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right"/>
    </xf>
    <xf numFmtId="0" fontId="10" fillId="2" borderId="56" xfId="0" applyFont="1" applyFill="1" applyBorder="1" applyAlignment="1">
      <alignment horizontal="right"/>
    </xf>
    <xf numFmtId="0" fontId="10" fillId="2" borderId="57" xfId="0" applyFont="1" applyFill="1" applyBorder="1" applyAlignment="1">
      <alignment horizontal="right"/>
    </xf>
    <xf numFmtId="0" fontId="7" fillId="3" borderId="0" xfId="0" applyFont="1" applyFill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2" borderId="41" xfId="0" applyFont="1" applyFill="1" applyBorder="1" applyAlignment="1">
      <alignment horizontal="left" indent="1"/>
    </xf>
    <xf numFmtId="0" fontId="7" fillId="2" borderId="43" xfId="0" applyFont="1" applyFill="1" applyBorder="1" applyAlignment="1">
      <alignment horizontal="left" indent="1"/>
    </xf>
    <xf numFmtId="0" fontId="7" fillId="2" borderId="45" xfId="0" applyFont="1" applyFill="1" applyBorder="1" applyAlignment="1">
      <alignment horizontal="left" indent="1"/>
    </xf>
    <xf numFmtId="14" fontId="0" fillId="0" borderId="0" xfId="0" applyNumberFormat="1"/>
    <xf numFmtId="164" fontId="10" fillId="0" borderId="0" xfId="0" applyNumberFormat="1" applyFont="1" applyAlignment="1">
      <alignment horizontal="center"/>
    </xf>
    <xf numFmtId="164" fontId="7" fillId="0" borderId="0" xfId="0" applyNumberFormat="1" applyFont="1"/>
    <xf numFmtId="165" fontId="7" fillId="2" borderId="0" xfId="0" applyNumberFormat="1" applyFont="1" applyFill="1" applyAlignment="1">
      <alignment horizontal="center"/>
    </xf>
    <xf numFmtId="0" fontId="16" fillId="2" borderId="47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vertical="center"/>
    </xf>
    <xf numFmtId="0" fontId="17" fillId="2" borderId="49" xfId="0" applyFont="1" applyFill="1" applyBorder="1" applyAlignment="1">
      <alignment horizontal="center" vertical="center"/>
    </xf>
    <xf numFmtId="164" fontId="17" fillId="2" borderId="43" xfId="0" applyNumberFormat="1" applyFont="1" applyFill="1" applyBorder="1" applyAlignment="1">
      <alignment horizontal="left" vertical="center"/>
    </xf>
    <xf numFmtId="0" fontId="17" fillId="2" borderId="44" xfId="0" applyFont="1" applyFill="1" applyBorder="1" applyAlignment="1">
      <alignment horizontal="left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vertical="center"/>
    </xf>
    <xf numFmtId="0" fontId="17" fillId="2" borderId="51" xfId="0" applyFont="1" applyFill="1" applyBorder="1" applyAlignment="1">
      <alignment horizontal="center" vertical="center"/>
    </xf>
    <xf numFmtId="164" fontId="17" fillId="2" borderId="45" xfId="0" applyNumberFormat="1" applyFont="1" applyFill="1" applyBorder="1" applyAlignment="1">
      <alignment horizontal="left" vertical="center"/>
    </xf>
    <xf numFmtId="0" fontId="17" fillId="2" borderId="46" xfId="0" applyFont="1" applyFill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vertical="center"/>
    </xf>
    <xf numFmtId="0" fontId="0" fillId="2" borderId="0" xfId="0" applyFill="1"/>
    <xf numFmtId="166" fontId="7" fillId="2" borderId="0" xfId="0" applyNumberFormat="1" applyFont="1" applyFill="1"/>
    <xf numFmtId="166" fontId="0" fillId="2" borderId="0" xfId="0" applyNumberFormat="1" applyFill="1"/>
    <xf numFmtId="0" fontId="17" fillId="2" borderId="0" xfId="0" applyFont="1" applyFill="1" applyAlignment="1">
      <alignment horizontal="center" vertical="center"/>
    </xf>
    <xf numFmtId="164" fontId="17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/>
    <xf numFmtId="0" fontId="9" fillId="5" borderId="16" xfId="0" applyFont="1" applyFill="1" applyBorder="1" applyAlignment="1">
      <alignment horizontal="center"/>
    </xf>
    <xf numFmtId="0" fontId="9" fillId="5" borderId="26" xfId="0" applyFont="1" applyFill="1" applyBorder="1"/>
    <xf numFmtId="0" fontId="9" fillId="5" borderId="34" xfId="0" applyFont="1" applyFill="1" applyBorder="1" applyAlignment="1">
      <alignment horizontal="center" vertical="center"/>
    </xf>
    <xf numFmtId="0" fontId="9" fillId="5" borderId="35" xfId="0" applyFont="1" applyFill="1" applyBorder="1"/>
    <xf numFmtId="0" fontId="9" fillId="5" borderId="36" xfId="0" applyFont="1" applyFill="1" applyBorder="1" applyAlignment="1">
      <alignment horizontal="center"/>
    </xf>
    <xf numFmtId="0" fontId="9" fillId="5" borderId="30" xfId="0" applyFont="1" applyFill="1" applyBorder="1"/>
    <xf numFmtId="0" fontId="9" fillId="5" borderId="16" xfId="0" applyFont="1" applyFill="1" applyBorder="1" applyAlignment="1">
      <alignment horizontal="center" vertical="center"/>
    </xf>
    <xf numFmtId="0" fontId="9" fillId="5" borderId="58" xfId="0" applyFont="1" applyFill="1" applyBorder="1"/>
    <xf numFmtId="0" fontId="9" fillId="5" borderId="9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/>
    <xf numFmtId="0" fontId="7" fillId="5" borderId="18" xfId="0" applyFont="1" applyFill="1" applyBorder="1" applyAlignment="1">
      <alignment horizontal="center"/>
    </xf>
    <xf numFmtId="0" fontId="7" fillId="5" borderId="27" xfId="0" applyFont="1" applyFill="1" applyBorder="1"/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/>
    </xf>
    <xf numFmtId="0" fontId="7" fillId="5" borderId="31" xfId="0" applyFont="1" applyFill="1" applyBorder="1"/>
    <xf numFmtId="0" fontId="7" fillId="5" borderId="18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/>
    <xf numFmtId="0" fontId="8" fillId="5" borderId="20" xfId="0" applyFont="1" applyFill="1" applyBorder="1" applyAlignment="1">
      <alignment horizontal="center"/>
    </xf>
    <xf numFmtId="0" fontId="7" fillId="5" borderId="28" xfId="0" applyFont="1" applyFill="1" applyBorder="1"/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/>
    </xf>
    <xf numFmtId="0" fontId="7" fillId="5" borderId="32" xfId="0" applyFont="1" applyFill="1" applyBorder="1"/>
    <xf numFmtId="0" fontId="7" fillId="5" borderId="20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/>
    <xf numFmtId="0" fontId="7" fillId="5" borderId="22" xfId="0" applyFont="1" applyFill="1" applyBorder="1" applyAlignment="1">
      <alignment horizontal="center"/>
    </xf>
    <xf numFmtId="0" fontId="7" fillId="5" borderId="29" xfId="0" applyFont="1" applyFill="1" applyBorder="1"/>
    <xf numFmtId="0" fontId="7" fillId="5" borderId="54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/>
    </xf>
    <xf numFmtId="0" fontId="7" fillId="5" borderId="33" xfId="0" applyFont="1" applyFill="1" applyBorder="1"/>
    <xf numFmtId="0" fontId="7" fillId="5" borderId="22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/>
    </xf>
    <xf numFmtId="0" fontId="6" fillId="5" borderId="22" xfId="0" applyFont="1" applyFill="1" applyBorder="1"/>
    <xf numFmtId="0" fontId="6" fillId="2" borderId="0" xfId="0" applyFont="1" applyFill="1"/>
    <xf numFmtId="0" fontId="5" fillId="2" borderId="43" xfId="0" applyFont="1" applyFill="1" applyBorder="1" applyAlignment="1">
      <alignment horizontal="left" indent="1"/>
    </xf>
    <xf numFmtId="0" fontId="14" fillId="5" borderId="53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left" indent="1"/>
    </xf>
    <xf numFmtId="0" fontId="3" fillId="2" borderId="43" xfId="0" applyFont="1" applyFill="1" applyBorder="1" applyAlignment="1">
      <alignment horizontal="left" indent="1"/>
    </xf>
    <xf numFmtId="0" fontId="2" fillId="0" borderId="0" xfId="0" applyFont="1"/>
    <xf numFmtId="49" fontId="2" fillId="0" borderId="0" xfId="0" applyNumberFormat="1" applyFont="1"/>
    <xf numFmtId="49" fontId="7" fillId="0" borderId="0" xfId="0" applyNumberFormat="1" applyFont="1"/>
    <xf numFmtId="49" fontId="19" fillId="0" borderId="0" xfId="1" applyNumberFormat="1"/>
    <xf numFmtId="0" fontId="1" fillId="2" borderId="43" xfId="0" applyFont="1" applyFill="1" applyBorder="1" applyAlignment="1">
      <alignment horizontal="left" indent="1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41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manager@churchdownclub.co.uk" TargetMode="External"/><Relationship Id="rId3" Type="http://schemas.openxmlformats.org/officeDocument/2006/relationships/hyperlink" Target="http://www.thebellatframpton.co.uk/" TargetMode="External"/><Relationship Id="rId7" Type="http://schemas.openxmlformats.org/officeDocument/2006/relationships/hyperlink" Target="http://framptoncommunitycentre.org.uk/" TargetMode="External"/><Relationship Id="rId2" Type="http://schemas.openxmlformats.org/officeDocument/2006/relationships/hyperlink" Target="https://bakerstreetpub.co.uk/" TargetMode="External"/><Relationship Id="rId1" Type="http://schemas.openxmlformats.org/officeDocument/2006/relationships/hyperlink" Target="mailto:hello@bakerstreetpub.co.uk" TargetMode="External"/><Relationship Id="rId6" Type="http://schemas.openxmlformats.org/officeDocument/2006/relationships/hyperlink" Target="mailto:foscommunityassociation@gmail.com" TargetMode="External"/><Relationship Id="rId11" Type="http://schemas.openxmlformats.org/officeDocument/2006/relationships/hyperlink" Target="https://churchdowncca.co.uk/" TargetMode="External"/><Relationship Id="rId5" Type="http://schemas.openxmlformats.org/officeDocument/2006/relationships/hyperlink" Target="mailto:enquires@brockworthrfc.co.uk" TargetMode="External"/><Relationship Id="rId10" Type="http://schemas.openxmlformats.org/officeDocument/2006/relationships/hyperlink" Target="mailto:office@churchdowncca.co.uk" TargetMode="External"/><Relationship Id="rId4" Type="http://schemas.openxmlformats.org/officeDocument/2006/relationships/hyperlink" Target="http://www.bmiclub.co.uk/" TargetMode="External"/><Relationship Id="rId9" Type="http://schemas.openxmlformats.org/officeDocument/2006/relationships/hyperlink" Target="http://churchdownclub.co.uk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E3BA-E518-4222-9C42-A2A7C18415B1}">
  <sheetPr codeName="Sheet1">
    <tabColor rgb="FFC00000"/>
  </sheetPr>
  <dimension ref="A1:BO20"/>
  <sheetViews>
    <sheetView topLeftCell="AH1" workbookViewId="0">
      <selection activeCell="AN15" sqref="AN15"/>
    </sheetView>
  </sheetViews>
  <sheetFormatPr defaultColWidth="8.85546875" defaultRowHeight="12" x14ac:dyDescent="0.2"/>
  <cols>
    <col min="1" max="2" width="1.7109375" style="3" hidden="1" customWidth="1"/>
    <col min="3" max="3" width="5.28515625" style="5" bestFit="1" customWidth="1"/>
    <col min="4" max="4" width="23.85546875" style="3" customWidth="1"/>
    <col min="5" max="5" width="3.7109375" style="20" customWidth="1"/>
    <col min="6" max="7" width="1.7109375" style="3" hidden="1" customWidth="1"/>
    <col min="8" max="8" width="5.28515625" style="3" bestFit="1" customWidth="1"/>
    <col min="9" max="9" width="23.85546875" style="3" customWidth="1"/>
    <col min="10" max="10" width="3.7109375" style="20" customWidth="1"/>
    <col min="11" max="12" width="1.7109375" style="3" hidden="1" customWidth="1"/>
    <col min="13" max="13" width="5.28515625" style="3" bestFit="1" customWidth="1"/>
    <col min="14" max="14" width="23.85546875" style="3" customWidth="1"/>
    <col min="15" max="15" width="3.7109375" style="20" customWidth="1"/>
    <col min="16" max="17" width="2" style="3" hidden="1" customWidth="1"/>
    <col min="18" max="18" width="5.28515625" style="3" bestFit="1" customWidth="1"/>
    <col min="19" max="19" width="23.85546875" style="3" customWidth="1"/>
    <col min="20" max="20" width="3.7109375" style="20" customWidth="1"/>
    <col min="21" max="22" width="1.7109375" style="3" hidden="1" customWidth="1"/>
    <col min="23" max="23" width="5.28515625" style="3" bestFit="1" customWidth="1"/>
    <col min="24" max="24" width="23.85546875" style="3" customWidth="1"/>
    <col min="25" max="25" width="3.7109375" style="20" customWidth="1"/>
    <col min="26" max="27" width="1.7109375" style="3" hidden="1" customWidth="1"/>
    <col min="28" max="28" width="5.28515625" style="3" bestFit="1" customWidth="1"/>
    <col min="29" max="29" width="23.85546875" style="3" customWidth="1"/>
    <col min="30" max="30" width="3.7109375" style="20" customWidth="1"/>
    <col min="31" max="32" width="1.7109375" style="3" hidden="1" customWidth="1"/>
    <col min="33" max="33" width="5.28515625" style="3" bestFit="1" customWidth="1"/>
    <col min="34" max="34" width="23.85546875" style="3" customWidth="1"/>
    <col min="35" max="35" width="3.7109375" style="20" customWidth="1"/>
    <col min="36" max="37" width="1.7109375" style="3" hidden="1" customWidth="1"/>
    <col min="38" max="16384" width="8.85546875" style="3"/>
  </cols>
  <sheetData>
    <row r="1" spans="1:37" s="6" customFormat="1" ht="16.5" x14ac:dyDescent="0.3">
      <c r="A1" s="7"/>
      <c r="B1" s="8"/>
      <c r="C1" s="112" t="s">
        <v>24</v>
      </c>
      <c r="D1" s="113"/>
      <c r="E1" s="113"/>
      <c r="F1" s="113"/>
      <c r="G1" s="113"/>
      <c r="H1" s="114"/>
      <c r="I1" s="114"/>
      <c r="J1" s="114"/>
      <c r="K1" s="113"/>
      <c r="L1" s="113"/>
      <c r="M1" s="114"/>
      <c r="N1" s="114"/>
      <c r="O1" s="114"/>
      <c r="P1" s="113"/>
      <c r="Q1" s="113"/>
      <c r="R1" s="114"/>
      <c r="S1" s="114"/>
      <c r="T1" s="114"/>
      <c r="U1" s="113"/>
      <c r="V1" s="113"/>
      <c r="W1" s="114"/>
      <c r="X1" s="114"/>
      <c r="Y1" s="114"/>
      <c r="Z1" s="113"/>
      <c r="AA1" s="113"/>
      <c r="AB1" s="114"/>
      <c r="AC1" s="114"/>
      <c r="AD1" s="114"/>
      <c r="AE1" s="113"/>
      <c r="AF1" s="113"/>
      <c r="AG1" s="113"/>
      <c r="AH1" s="113"/>
      <c r="AI1" s="115"/>
      <c r="AJ1" s="13"/>
      <c r="AK1" s="13"/>
    </row>
    <row r="2" spans="1:37" s="4" customFormat="1" x14ac:dyDescent="0.2">
      <c r="A2" s="9"/>
      <c r="C2" s="61" t="s">
        <v>0</v>
      </c>
      <c r="D2" s="62" t="s">
        <v>1</v>
      </c>
      <c r="E2" s="63"/>
      <c r="F2" s="62"/>
      <c r="G2" s="64"/>
      <c r="H2" s="65" t="s">
        <v>0</v>
      </c>
      <c r="I2" s="66" t="s">
        <v>2</v>
      </c>
      <c r="J2" s="67"/>
      <c r="K2" s="68"/>
      <c r="L2" s="64"/>
      <c r="M2" s="65" t="s">
        <v>0</v>
      </c>
      <c r="N2" s="66" t="s">
        <v>3</v>
      </c>
      <c r="O2" s="67"/>
      <c r="P2" s="68"/>
      <c r="Q2" s="64"/>
      <c r="R2" s="65" t="s">
        <v>0</v>
      </c>
      <c r="S2" s="66" t="s">
        <v>4</v>
      </c>
      <c r="T2" s="67"/>
      <c r="U2" s="68"/>
      <c r="V2" s="64"/>
      <c r="W2" s="65" t="s">
        <v>0</v>
      </c>
      <c r="X2" s="66" t="s">
        <v>5</v>
      </c>
      <c r="Y2" s="67"/>
      <c r="Z2" s="68"/>
      <c r="AA2" s="64"/>
      <c r="AB2" s="65" t="s">
        <v>0</v>
      </c>
      <c r="AC2" s="66" t="s">
        <v>6</v>
      </c>
      <c r="AD2" s="67"/>
      <c r="AE2" s="68"/>
      <c r="AF2" s="62"/>
      <c r="AG2" s="69" t="s">
        <v>0</v>
      </c>
      <c r="AH2" s="70" t="s">
        <v>7</v>
      </c>
      <c r="AI2" s="71"/>
    </row>
    <row r="3" spans="1:37" x14ac:dyDescent="0.2">
      <c r="A3" s="10">
        <v>1</v>
      </c>
      <c r="B3" s="3">
        <v>1</v>
      </c>
      <c r="C3" s="72">
        <v>1</v>
      </c>
      <c r="D3" s="73" t="str">
        <f>IFERROR(VLOOKUP(_xlfn.CONCAT(A3,"|",B3,"|",C3),tbl_Teams!$A:$I,3,0),"")</f>
        <v>Maisemore Hornets</v>
      </c>
      <c r="E3" s="74"/>
      <c r="F3" s="73">
        <v>1</v>
      </c>
      <c r="G3" s="75">
        <v>2</v>
      </c>
      <c r="H3" s="76">
        <v>1</v>
      </c>
      <c r="I3" s="73" t="str">
        <f>IFERROR(VLOOKUP(_xlfn.CONCAT(F3,"|",G3,"|",H3),tbl_Teams!$A:$I,3,0),"")</f>
        <v>Kingpins</v>
      </c>
      <c r="J3" s="77"/>
      <c r="K3" s="78">
        <v>1</v>
      </c>
      <c r="L3" s="75">
        <v>3</v>
      </c>
      <c r="M3" s="76">
        <v>1</v>
      </c>
      <c r="N3" s="73" t="str">
        <f>IFERROR(VLOOKUP(_xlfn.CONCAT(K3,"|",L3,"|",M3),tbl_Teams!$A:$I,3,0),"")</f>
        <v>Elementaries</v>
      </c>
      <c r="O3" s="77"/>
      <c r="P3" s="78">
        <v>1</v>
      </c>
      <c r="Q3" s="75">
        <v>4</v>
      </c>
      <c r="R3" s="76">
        <v>1</v>
      </c>
      <c r="S3" s="73" t="str">
        <f>IFERROR(VLOOKUP(_xlfn.CONCAT(P3,"|",Q3,"|",R3),tbl_Teams!$A:$I,3,0),"")</f>
        <v>Jacks Jokers</v>
      </c>
      <c r="T3" s="77"/>
      <c r="U3" s="78">
        <v>1</v>
      </c>
      <c r="V3" s="75">
        <v>5</v>
      </c>
      <c r="W3" s="76">
        <v>1</v>
      </c>
      <c r="X3" s="73" t="str">
        <f>IFERROR(VLOOKUP(_xlfn.CONCAT(U3,"|",V3,"|",W3),tbl_Teams!$A:$I,3,0),"")</f>
        <v>Likely Lads</v>
      </c>
      <c r="Y3" s="77"/>
      <c r="Z3" s="78">
        <v>1</v>
      </c>
      <c r="AA3" s="75">
        <v>6</v>
      </c>
      <c r="AB3" s="76">
        <v>1</v>
      </c>
      <c r="AC3" s="73" t="str">
        <f>IFERROR(VLOOKUP(_xlfn.CONCAT(Z3,"|",AA3,"|",AB3),tbl_Teams!$A:$I,3,0),"")</f>
        <v>New Indians</v>
      </c>
      <c r="AD3" s="77" t="s">
        <v>325</v>
      </c>
      <c r="AE3" s="78">
        <v>1</v>
      </c>
      <c r="AF3" s="73">
        <v>7</v>
      </c>
      <c r="AG3" s="79">
        <v>1</v>
      </c>
      <c r="AH3" s="73" t="str">
        <f>IFERROR(VLOOKUP(_xlfn.CONCAT(AE3,"|",AF3,"|",AG3),tbl_Teams!$A:$I,3,0),"")</f>
        <v>Derwents</v>
      </c>
      <c r="AI3" s="80"/>
      <c r="AJ3" s="3">
        <v>2</v>
      </c>
      <c r="AK3" s="3">
        <v>2</v>
      </c>
    </row>
    <row r="4" spans="1:37" x14ac:dyDescent="0.2">
      <c r="A4" s="10">
        <v>1</v>
      </c>
      <c r="B4" s="3">
        <v>1</v>
      </c>
      <c r="C4" s="81">
        <v>2</v>
      </c>
      <c r="D4" s="82" t="str">
        <f>IFERROR(VLOOKUP(_xlfn.CONCAT(A4,"|",B4,"|",C4),tbl_Teams!$A:$I,3,0),"")</f>
        <v>Cobblers</v>
      </c>
      <c r="E4" s="83" t="s">
        <v>327</v>
      </c>
      <c r="F4" s="82">
        <v>1</v>
      </c>
      <c r="G4" s="84">
        <v>2</v>
      </c>
      <c r="H4" s="85">
        <v>2</v>
      </c>
      <c r="I4" s="82" t="str">
        <f>IFERROR(VLOOKUP(_xlfn.CONCAT(F4,"|",G4,"|",H4),tbl_Teams!$A:$I,3,0),"")</f>
        <v>Arcadians</v>
      </c>
      <c r="J4" s="86"/>
      <c r="K4" s="87">
        <v>1</v>
      </c>
      <c r="L4" s="84">
        <v>3</v>
      </c>
      <c r="M4" s="85">
        <v>2</v>
      </c>
      <c r="N4" s="82" t="str">
        <f>IFERROR(VLOOKUP(_xlfn.CONCAT(K4,"|",L4,"|",M4),tbl_Teams!$A:$I,3,0),"")</f>
        <v>Upleadon Wanderers</v>
      </c>
      <c r="O4" s="86"/>
      <c r="P4" s="87">
        <v>1</v>
      </c>
      <c r="Q4" s="84">
        <v>4</v>
      </c>
      <c r="R4" s="85">
        <v>2</v>
      </c>
      <c r="S4" s="82" t="str">
        <f>IFERROR(VLOOKUP(_xlfn.CONCAT(P4,"|",Q4,"|",R4),tbl_Teams!$A:$I,3,0),"")</f>
        <v>Andy Capps</v>
      </c>
      <c r="T4" s="86"/>
      <c r="U4" s="87">
        <v>1</v>
      </c>
      <c r="V4" s="84">
        <v>5</v>
      </c>
      <c r="W4" s="85">
        <v>2</v>
      </c>
      <c r="X4" s="82" t="str">
        <f>IFERROR(VLOOKUP(_xlfn.CONCAT(U4,"|",V4,"|",W4),tbl_Teams!$A:$I,3,0),"")</f>
        <v>Chequers</v>
      </c>
      <c r="Y4" s="86" t="s">
        <v>325</v>
      </c>
      <c r="Z4" s="87">
        <v>1</v>
      </c>
      <c r="AA4" s="84">
        <v>6</v>
      </c>
      <c r="AB4" s="85">
        <v>2</v>
      </c>
      <c r="AC4" s="82" t="str">
        <f>IFERROR(VLOOKUP(_xlfn.CONCAT(Z4,"|",AA4,"|",AB4),tbl_Teams!$A:$I,3,0),"")</f>
        <v/>
      </c>
      <c r="AD4" s="86"/>
      <c r="AE4" s="87">
        <v>1</v>
      </c>
      <c r="AF4" s="82">
        <v>7</v>
      </c>
      <c r="AG4" s="88">
        <v>2</v>
      </c>
      <c r="AH4" s="82" t="str">
        <f>IFERROR(VLOOKUP(_xlfn.CONCAT(AE4,"|",AF4,"|",AG4),tbl_Teams!$A:$I,3,0),"")</f>
        <v>Sigtels</v>
      </c>
      <c r="AI4" s="89" t="s">
        <v>325</v>
      </c>
      <c r="AJ4" s="3">
        <v>2</v>
      </c>
      <c r="AK4" s="3">
        <v>2</v>
      </c>
    </row>
    <row r="5" spans="1:37" x14ac:dyDescent="0.2">
      <c r="A5" s="10">
        <v>1</v>
      </c>
      <c r="B5" s="3">
        <v>1</v>
      </c>
      <c r="C5" s="81">
        <v>3</v>
      </c>
      <c r="D5" s="82" t="str">
        <f>IFERROR(VLOOKUP(_xlfn.CONCAT(A5,"|",B5,"|",C5),tbl_Teams!$A:$I,3,0),"")</f>
        <v>Slingers</v>
      </c>
      <c r="E5" s="90"/>
      <c r="F5" s="82">
        <v>1</v>
      </c>
      <c r="G5" s="84">
        <v>2</v>
      </c>
      <c r="H5" s="85">
        <v>3</v>
      </c>
      <c r="I5" s="82" t="str">
        <f>IFERROR(VLOOKUP(_xlfn.CONCAT(F5,"|",G5,"|",H5),tbl_Teams!$A:$I,3,0),"")</f>
        <v>Rugger Sports</v>
      </c>
      <c r="J5" s="86" t="s">
        <v>325</v>
      </c>
      <c r="K5" s="87">
        <v>1</v>
      </c>
      <c r="L5" s="84">
        <v>3</v>
      </c>
      <c r="M5" s="85">
        <v>3</v>
      </c>
      <c r="N5" s="82" t="str">
        <f>IFERROR(VLOOKUP(_xlfn.CONCAT(K5,"|",L5,"|",M5),tbl_Teams!$A:$I,3,0),"")</f>
        <v>Hucclers</v>
      </c>
      <c r="O5" s="86"/>
      <c r="P5" s="87">
        <v>1</v>
      </c>
      <c r="Q5" s="84">
        <v>4</v>
      </c>
      <c r="R5" s="85">
        <v>3</v>
      </c>
      <c r="S5" s="82" t="str">
        <f>IFERROR(VLOOKUP(_xlfn.CONCAT(P5,"|",Q5,"|",R5),tbl_Teams!$A:$I,3,0),"")</f>
        <v>Harps S.C.</v>
      </c>
      <c r="T5" s="86"/>
      <c r="U5" s="87">
        <v>1</v>
      </c>
      <c r="V5" s="84">
        <v>5</v>
      </c>
      <c r="W5" s="85">
        <v>3</v>
      </c>
      <c r="X5" s="82" t="str">
        <f>IFERROR(VLOOKUP(_xlfn.CONCAT(U5,"|",V5,"|",W5),tbl_Teams!$A:$I,3,0),"")</f>
        <v>Jaybees</v>
      </c>
      <c r="Y5" s="86" t="s">
        <v>325</v>
      </c>
      <c r="Z5" s="87">
        <v>1</v>
      </c>
      <c r="AA5" s="84">
        <v>6</v>
      </c>
      <c r="AB5" s="85">
        <v>3</v>
      </c>
      <c r="AC5" s="82" t="str">
        <f>IFERROR(VLOOKUP(_xlfn.CONCAT(Z5,"|",AA5,"|",AB5),tbl_Teams!$A:$I,3,0),"")</f>
        <v>Jokers(City)</v>
      </c>
      <c r="AD5" s="86"/>
      <c r="AE5" s="87">
        <v>1</v>
      </c>
      <c r="AF5" s="82">
        <v>7</v>
      </c>
      <c r="AG5" s="88">
        <v>3</v>
      </c>
      <c r="AH5" s="82" t="str">
        <f>IFERROR(VLOOKUP(_xlfn.CONCAT(AE5,"|",AF5,"|",AG5),tbl_Teams!$A:$I,3,0),"")</f>
        <v>City Treasurers</v>
      </c>
      <c r="AI5" s="89"/>
      <c r="AJ5" s="3">
        <v>2</v>
      </c>
      <c r="AK5" s="3">
        <v>2</v>
      </c>
    </row>
    <row r="6" spans="1:37" x14ac:dyDescent="0.2">
      <c r="A6" s="10">
        <v>1</v>
      </c>
      <c r="B6" s="3">
        <v>1</v>
      </c>
      <c r="C6" s="81">
        <v>4</v>
      </c>
      <c r="D6" s="82" t="str">
        <f>IFERROR(VLOOKUP(_xlfn.CONCAT(A6,"|",B6,"|",C6),tbl_Teams!$A:$I,3,0),"")</f>
        <v>Tuffley Robins</v>
      </c>
      <c r="E6" s="90"/>
      <c r="F6" s="82">
        <v>1</v>
      </c>
      <c r="G6" s="84">
        <v>2</v>
      </c>
      <c r="H6" s="85">
        <v>4</v>
      </c>
      <c r="I6" s="82" t="str">
        <f>IFERROR(VLOOKUP(_xlfn.CONCAT(F6,"|",G6,"|",H6),tbl_Teams!$A:$I,3,0),"")</f>
        <v>Willows</v>
      </c>
      <c r="J6" s="86"/>
      <c r="K6" s="87">
        <v>1</v>
      </c>
      <c r="L6" s="84">
        <v>3</v>
      </c>
      <c r="M6" s="85">
        <v>4</v>
      </c>
      <c r="N6" s="82" t="str">
        <f>IFERROR(VLOOKUP(_xlfn.CONCAT(K6,"|",L6,"|",M6),tbl_Teams!$A:$I,3,0),"")</f>
        <v>Poets</v>
      </c>
      <c r="O6" s="86"/>
      <c r="P6" s="87">
        <v>1</v>
      </c>
      <c r="Q6" s="84">
        <v>4</v>
      </c>
      <c r="R6" s="85">
        <v>4</v>
      </c>
      <c r="S6" s="82" t="str">
        <f>IFERROR(VLOOKUP(_xlfn.CONCAT(P6,"|",Q6,"|",R6),tbl_Teams!$A:$I,3,0),"")</f>
        <v>Jolly Boys</v>
      </c>
      <c r="T6" s="86"/>
      <c r="U6" s="87">
        <v>1</v>
      </c>
      <c r="V6" s="84">
        <v>5</v>
      </c>
      <c r="W6" s="85">
        <v>4</v>
      </c>
      <c r="X6" s="82" t="str">
        <f>IFERROR(VLOOKUP(_xlfn.CONCAT(U6,"|",V6,"|",W6),tbl_Teams!$A:$I,3,0),"")</f>
        <v>Beaufort Beavers</v>
      </c>
      <c r="Y6" s="86"/>
      <c r="Z6" s="87">
        <v>1</v>
      </c>
      <c r="AA6" s="84">
        <v>6</v>
      </c>
      <c r="AB6" s="85">
        <v>4</v>
      </c>
      <c r="AC6" s="82" t="str">
        <f>IFERROR(VLOOKUP(_xlfn.CONCAT(Z6,"|",AA6,"|",AB6),tbl_Teams!$A:$I,3,0),"")</f>
        <v>Renegades</v>
      </c>
      <c r="AD6" s="86" t="s">
        <v>325</v>
      </c>
      <c r="AE6" s="87">
        <v>1</v>
      </c>
      <c r="AF6" s="82">
        <v>7</v>
      </c>
      <c r="AG6" s="88">
        <v>4</v>
      </c>
      <c r="AH6" s="82" t="str">
        <f>IFERROR(VLOOKUP(_xlfn.CONCAT(AE6,"|",AF6,"|",AG6),tbl_Teams!$A:$I,3,0),"")</f>
        <v>Deaf Tigers</v>
      </c>
      <c r="AI6" s="89"/>
      <c r="AJ6" s="3">
        <v>2</v>
      </c>
      <c r="AK6" s="3">
        <v>2</v>
      </c>
    </row>
    <row r="7" spans="1:37" x14ac:dyDescent="0.2">
      <c r="A7" s="10">
        <v>1</v>
      </c>
      <c r="B7" s="3">
        <v>1</v>
      </c>
      <c r="C7" s="81">
        <v>5</v>
      </c>
      <c r="D7" s="82" t="str">
        <f>IFERROR(VLOOKUP(_xlfn.CONCAT(A7,"|",B7,"|",C7),tbl_Teams!$A:$I,3,0),"")</f>
        <v>St James Allstars</v>
      </c>
      <c r="E7" s="91" t="s">
        <v>320</v>
      </c>
      <c r="F7" s="82">
        <v>1</v>
      </c>
      <c r="G7" s="84">
        <v>2</v>
      </c>
      <c r="H7" s="85">
        <v>5</v>
      </c>
      <c r="I7" s="82" t="str">
        <f>IFERROR(VLOOKUP(_xlfn.CONCAT(F7,"|",G7,"|",H7),tbl_Teams!$A:$I,3,0),"")</f>
        <v>Walls Monkeys</v>
      </c>
      <c r="J7" s="86"/>
      <c r="K7" s="87">
        <v>1</v>
      </c>
      <c r="L7" s="84">
        <v>3</v>
      </c>
      <c r="M7" s="85">
        <v>5</v>
      </c>
      <c r="N7" s="82" t="str">
        <f>IFERROR(VLOOKUP(_xlfn.CONCAT(K7,"|",L7,"|",M7),tbl_Teams!$A:$I,3,0),"")</f>
        <v>Grinders</v>
      </c>
      <c r="O7" s="86"/>
      <c r="P7" s="87">
        <v>1</v>
      </c>
      <c r="Q7" s="84">
        <v>4</v>
      </c>
      <c r="R7" s="85">
        <v>5</v>
      </c>
      <c r="S7" s="82" t="str">
        <f>IFERROR(VLOOKUP(_xlfn.CONCAT(P7,"|",Q7,"|",R7),tbl_Teams!$A:$I,3,0),"")</f>
        <v>Doddlers</v>
      </c>
      <c r="T7" s="86" t="s">
        <v>325</v>
      </c>
      <c r="U7" s="87">
        <v>1</v>
      </c>
      <c r="V7" s="84">
        <v>5</v>
      </c>
      <c r="W7" s="85">
        <v>5</v>
      </c>
      <c r="X7" s="82" t="str">
        <f>IFERROR(VLOOKUP(_xlfn.CONCAT(U7,"|",V7,"|",W7),tbl_Teams!$A:$I,3,0),"")</f>
        <v>Hempsted C.C.</v>
      </c>
      <c r="Y7" s="86"/>
      <c r="Z7" s="87">
        <v>1</v>
      </c>
      <c r="AA7" s="84">
        <v>6</v>
      </c>
      <c r="AB7" s="85">
        <v>5</v>
      </c>
      <c r="AC7" s="82" t="str">
        <f>IFERROR(VLOOKUP(_xlfn.CONCAT(Z7,"|",AA7,"|",AB7),tbl_Teams!$A:$I,3,0),"")</f>
        <v>Scammells</v>
      </c>
      <c r="AD7" s="86"/>
      <c r="AE7" s="87">
        <v>1</v>
      </c>
      <c r="AF7" s="82">
        <v>7</v>
      </c>
      <c r="AG7" s="88">
        <v>5</v>
      </c>
      <c r="AH7" s="82" t="str">
        <f>IFERROR(VLOOKUP(_xlfn.CONCAT(AE7,"|",AF7,"|",AG7),tbl_Teams!$A:$I,3,0),"")</f>
        <v>Hilltops</v>
      </c>
      <c r="AI7" s="89" t="s">
        <v>325</v>
      </c>
      <c r="AJ7" s="3">
        <v>2</v>
      </c>
      <c r="AK7" s="3">
        <v>2</v>
      </c>
    </row>
    <row r="8" spans="1:37" x14ac:dyDescent="0.2">
      <c r="A8" s="10">
        <v>1</v>
      </c>
      <c r="B8" s="3">
        <v>1</v>
      </c>
      <c r="C8" s="81">
        <v>6</v>
      </c>
      <c r="D8" s="82" t="str">
        <f>IFERROR(VLOOKUP(_xlfn.CONCAT(A8,"|",B8,"|",C8),tbl_Teams!$A:$I,3,0),"")</f>
        <v>Fabulous Baker Boys</v>
      </c>
      <c r="E8" s="90"/>
      <c r="F8" s="82">
        <v>1</v>
      </c>
      <c r="G8" s="84">
        <v>2</v>
      </c>
      <c r="H8" s="85">
        <v>6</v>
      </c>
      <c r="I8" s="82" t="str">
        <f>IFERROR(VLOOKUP(_xlfn.CONCAT(F8,"|",G8,"|",H8),tbl_Teams!$A:$I,3,0),"")</f>
        <v>Valiants</v>
      </c>
      <c r="J8" s="86" t="s">
        <v>325</v>
      </c>
      <c r="K8" s="87">
        <v>1</v>
      </c>
      <c r="L8" s="84">
        <v>3</v>
      </c>
      <c r="M8" s="85">
        <v>6</v>
      </c>
      <c r="N8" s="82" t="str">
        <f>IFERROR(VLOOKUP(_xlfn.CONCAT(K8,"|",L8,"|",M8),tbl_Teams!$A:$I,3,0),"")</f>
        <v>Hip Hips</v>
      </c>
      <c r="O8" s="86" t="s">
        <v>325</v>
      </c>
      <c r="P8" s="87">
        <v>1</v>
      </c>
      <c r="Q8" s="84">
        <v>4</v>
      </c>
      <c r="R8" s="85">
        <v>6</v>
      </c>
      <c r="S8" s="82" t="str">
        <f>IFERROR(VLOOKUP(_xlfn.CONCAT(P8,"|",Q8,"|",R8),tbl_Teams!$A:$I,3,0),"")</f>
        <v>Co-Op</v>
      </c>
      <c r="T8" s="86"/>
      <c r="U8" s="87">
        <v>1</v>
      </c>
      <c r="V8" s="84">
        <v>5</v>
      </c>
      <c r="W8" s="85">
        <v>6</v>
      </c>
      <c r="X8" s="82" t="str">
        <f>IFERROR(VLOOKUP(_xlfn.CONCAT(U8,"|",V8,"|",W8),tbl_Teams!$A:$I,3,0),"")</f>
        <v>The Salesmen</v>
      </c>
      <c r="Y8" s="86"/>
      <c r="Z8" s="87">
        <v>1</v>
      </c>
      <c r="AA8" s="84">
        <v>6</v>
      </c>
      <c r="AB8" s="85">
        <v>6</v>
      </c>
      <c r="AC8" s="82" t="str">
        <f>IFERROR(VLOOKUP(_xlfn.CONCAT(Z8,"|",AA8,"|",AB8),tbl_Teams!$A:$I,3,0),"")</f>
        <v>Apaches</v>
      </c>
      <c r="AD8" s="86"/>
      <c r="AE8" s="87">
        <v>1</v>
      </c>
      <c r="AF8" s="82">
        <v>7</v>
      </c>
      <c r="AG8" s="88">
        <v>6</v>
      </c>
      <c r="AH8" s="82" t="str">
        <f>IFERROR(VLOOKUP(_xlfn.CONCAT(AE8,"|",AF8,"|",AG8),tbl_Teams!$A:$I,3,0),"")</f>
        <v>Bloaters S.C.</v>
      </c>
      <c r="AI8" s="89" t="s">
        <v>325</v>
      </c>
      <c r="AJ8" s="3">
        <v>2</v>
      </c>
      <c r="AK8" s="3">
        <v>2</v>
      </c>
    </row>
    <row r="9" spans="1:37" x14ac:dyDescent="0.2">
      <c r="A9" s="10">
        <v>1</v>
      </c>
      <c r="B9" s="3">
        <v>1</v>
      </c>
      <c r="C9" s="81">
        <v>7</v>
      </c>
      <c r="D9" s="82" t="str">
        <f>IFERROR(VLOOKUP(_xlfn.CONCAT(A9,"|",B9,"|",C9),tbl_Teams!$A:$I,3,0),"")</f>
        <v>Railway</v>
      </c>
      <c r="E9" s="90"/>
      <c r="F9" s="82">
        <v>1</v>
      </c>
      <c r="G9" s="84">
        <v>2</v>
      </c>
      <c r="H9" s="85">
        <v>7</v>
      </c>
      <c r="I9" s="82" t="str">
        <f>IFERROR(VLOOKUP(_xlfn.CONCAT(F9,"|",G9,"|",H9),tbl_Teams!$A:$I,3,0),"")</f>
        <v>Exiles S.C.</v>
      </c>
      <c r="J9" s="86"/>
      <c r="K9" s="87">
        <v>1</v>
      </c>
      <c r="L9" s="84">
        <v>3</v>
      </c>
      <c r="M9" s="85">
        <v>7</v>
      </c>
      <c r="N9" s="82" t="str">
        <f>IFERROR(VLOOKUP(_xlfn.CONCAT(K9,"|",L9,"|",M9),tbl_Teams!$A:$I,3,0),"")</f>
        <v>Hits &amp; Misses(City)</v>
      </c>
      <c r="O9" s="86"/>
      <c r="P9" s="87">
        <v>1</v>
      </c>
      <c r="Q9" s="84">
        <v>4</v>
      </c>
      <c r="R9" s="85">
        <v>7</v>
      </c>
      <c r="S9" s="82" t="str">
        <f>IFERROR(VLOOKUP(_xlfn.CONCAT(P9,"|",Q9,"|",R9),tbl_Teams!$A:$I,3,0),"")</f>
        <v>Star Inn</v>
      </c>
      <c r="T9" s="86"/>
      <c r="U9" s="87">
        <v>1</v>
      </c>
      <c r="V9" s="84">
        <v>5</v>
      </c>
      <c r="W9" s="85">
        <v>7</v>
      </c>
      <c r="X9" s="82" t="str">
        <f>IFERROR(VLOOKUP(_xlfn.CONCAT(U9,"|",V9,"|",W9),tbl_Teams!$A:$I,3,0),"")</f>
        <v>Dixies Twisters</v>
      </c>
      <c r="Y9" s="86"/>
      <c r="Z9" s="87">
        <v>1</v>
      </c>
      <c r="AA9" s="84">
        <v>6</v>
      </c>
      <c r="AB9" s="85">
        <v>7</v>
      </c>
      <c r="AC9" s="82" t="str">
        <f>IFERROR(VLOOKUP(_xlfn.CONCAT(Z9,"|",AA9,"|",AB9),tbl_Teams!$A:$I,3,0),"")</f>
        <v>Canning Stragglers</v>
      </c>
      <c r="AD9" s="86" t="s">
        <v>325</v>
      </c>
      <c r="AE9" s="87">
        <v>1</v>
      </c>
      <c r="AF9" s="82">
        <v>7</v>
      </c>
      <c r="AG9" s="88">
        <v>7</v>
      </c>
      <c r="AH9" s="82" t="str">
        <f>IFERROR(VLOOKUP(_xlfn.CONCAT(AE9,"|",AF9,"|",AG9),tbl_Teams!$A:$I,3,0),"")</f>
        <v>Gladiators</v>
      </c>
      <c r="AI9" s="89"/>
      <c r="AJ9" s="3">
        <v>2</v>
      </c>
      <c r="AK9" s="3">
        <v>2</v>
      </c>
    </row>
    <row r="10" spans="1:37" x14ac:dyDescent="0.2">
      <c r="A10" s="10">
        <v>1</v>
      </c>
      <c r="B10" s="3">
        <v>1</v>
      </c>
      <c r="C10" s="81">
        <v>8</v>
      </c>
      <c r="D10" s="82" t="str">
        <f>IFERROR(VLOOKUP(_xlfn.CONCAT(A10,"|",B10,"|",C10),tbl_Teams!$A:$I,3,0),"")</f>
        <v>Lion Cubs</v>
      </c>
      <c r="E10" s="90"/>
      <c r="F10" s="82">
        <v>1</v>
      </c>
      <c r="G10" s="84">
        <v>2</v>
      </c>
      <c r="H10" s="85">
        <v>8</v>
      </c>
      <c r="I10" s="82" t="str">
        <f>IFERROR(VLOOKUP(_xlfn.CONCAT(F10,"|",G10,"|",H10),tbl_Teams!$A:$I,3,0),"")</f>
        <v>Matson Wolfhounds</v>
      </c>
      <c r="J10" s="86"/>
      <c r="K10" s="87">
        <v>1</v>
      </c>
      <c r="L10" s="84">
        <v>3</v>
      </c>
      <c r="M10" s="85">
        <v>8</v>
      </c>
      <c r="N10" s="82" t="str">
        <f>IFERROR(VLOOKUP(_xlfn.CONCAT(K10,"|",L10,"|",M10),tbl_Teams!$A:$I,3,0),"")</f>
        <v>Madcaps</v>
      </c>
      <c r="O10" s="86"/>
      <c r="P10" s="87">
        <v>1</v>
      </c>
      <c r="Q10" s="84">
        <v>4</v>
      </c>
      <c r="R10" s="85">
        <v>8</v>
      </c>
      <c r="S10" s="82" t="str">
        <f>IFERROR(VLOOKUP(_xlfn.CONCAT(P10,"|",Q10,"|",R10),tbl_Teams!$A:$I,3,0),"")</f>
        <v>Looney Tunes</v>
      </c>
      <c r="T10" s="86"/>
      <c r="U10" s="87">
        <v>1</v>
      </c>
      <c r="V10" s="84">
        <v>5</v>
      </c>
      <c r="W10" s="85">
        <v>8</v>
      </c>
      <c r="X10" s="82" t="str">
        <f>IFERROR(VLOOKUP(_xlfn.CONCAT(U10,"|",V10,"|",W10),tbl_Teams!$A:$I,3,0),"")</f>
        <v>Castle Grym</v>
      </c>
      <c r="Y10" s="86" t="s">
        <v>325</v>
      </c>
      <c r="Z10" s="87">
        <v>1</v>
      </c>
      <c r="AA10" s="84">
        <v>6</v>
      </c>
      <c r="AB10" s="85">
        <v>8</v>
      </c>
      <c r="AC10" s="82" t="str">
        <f>IFERROR(VLOOKUP(_xlfn.CONCAT(Z10,"|",AA10,"|",AB10),tbl_Teams!$A:$I,3,0),"")</f>
        <v>Rising Sun</v>
      </c>
      <c r="AD10" s="86"/>
      <c r="AE10" s="87">
        <v>1</v>
      </c>
      <c r="AF10" s="82">
        <v>7</v>
      </c>
      <c r="AG10" s="88">
        <v>8</v>
      </c>
      <c r="AH10" s="82" t="str">
        <f>IFERROR(VLOOKUP(_xlfn.CONCAT(AE10,"|",AF10,"|",AG10),tbl_Teams!$A:$I,3,0),"")</f>
        <v>Incredibowls</v>
      </c>
      <c r="AI10" s="89"/>
      <c r="AJ10" s="3">
        <v>2</v>
      </c>
      <c r="AK10" s="3">
        <v>2</v>
      </c>
    </row>
    <row r="11" spans="1:37" x14ac:dyDescent="0.2">
      <c r="A11" s="10">
        <v>1</v>
      </c>
      <c r="B11" s="3">
        <v>1</v>
      </c>
      <c r="C11" s="81">
        <v>9</v>
      </c>
      <c r="D11" s="82" t="str">
        <f>IFERROR(VLOOKUP(_xlfn.CONCAT(A11,"|",B11,"|",C11),tbl_Teams!$A:$I,3,0),"")</f>
        <v>The Jets</v>
      </c>
      <c r="E11" s="90"/>
      <c r="F11" s="82">
        <v>1</v>
      </c>
      <c r="G11" s="84">
        <v>2</v>
      </c>
      <c r="H11" s="85">
        <v>9</v>
      </c>
      <c r="I11" s="82" t="str">
        <f>IFERROR(VLOOKUP(_xlfn.CONCAT(F11,"|",G11,"|",H11),tbl_Teams!$A:$I,3,0),"")</f>
        <v>Avenue Loungers</v>
      </c>
      <c r="J11" s="86"/>
      <c r="K11" s="87">
        <v>1</v>
      </c>
      <c r="L11" s="84">
        <v>3</v>
      </c>
      <c r="M11" s="85">
        <v>9</v>
      </c>
      <c r="N11" s="82" t="str">
        <f>IFERROR(VLOOKUP(_xlfn.CONCAT(K11,"|",L11,"|",M11),tbl_Teams!$A:$I,3,0),"")</f>
        <v>Flintstones</v>
      </c>
      <c r="O11" s="86" t="s">
        <v>325</v>
      </c>
      <c r="P11" s="87">
        <v>1</v>
      </c>
      <c r="Q11" s="84">
        <v>4</v>
      </c>
      <c r="R11" s="85">
        <v>9</v>
      </c>
      <c r="S11" s="82" t="str">
        <f>IFERROR(VLOOKUP(_xlfn.CONCAT(P11,"|",Q11,"|",R11),tbl_Teams!$A:$I,3,0),"")</f>
        <v>Statics</v>
      </c>
      <c r="T11" s="86"/>
      <c r="U11" s="87">
        <v>1</v>
      </c>
      <c r="V11" s="84">
        <v>5</v>
      </c>
      <c r="W11" s="85">
        <v>9</v>
      </c>
      <c r="X11" s="82" t="str">
        <f>IFERROR(VLOOKUP(_xlfn.CONCAT(U11,"|",V11,"|",W11),tbl_Teams!$A:$I,3,0),"")</f>
        <v>Roamers</v>
      </c>
      <c r="Y11" s="86" t="s">
        <v>325</v>
      </c>
      <c r="Z11" s="87">
        <v>1</v>
      </c>
      <c r="AA11" s="84">
        <v>6</v>
      </c>
      <c r="AB11" s="85">
        <v>9</v>
      </c>
      <c r="AC11" s="82" t="str">
        <f>IFERROR(VLOOKUP(_xlfn.CONCAT(Z11,"|",AA11,"|",AB11),tbl_Teams!$A:$I,3,0),"")</f>
        <v>509ers</v>
      </c>
      <c r="AD11" s="86"/>
      <c r="AE11" s="87">
        <v>1</v>
      </c>
      <c r="AF11" s="82">
        <v>7</v>
      </c>
      <c r="AG11" s="88">
        <v>9</v>
      </c>
      <c r="AH11" s="82" t="str">
        <f>IFERROR(VLOOKUP(_xlfn.CONCAT(AE11,"|",AF11,"|",AG11),tbl_Teams!$A:$I,3,0),"")</f>
        <v>Tipplers</v>
      </c>
      <c r="AI11" s="89"/>
      <c r="AJ11" s="3">
        <v>2</v>
      </c>
      <c r="AK11" s="3">
        <v>2</v>
      </c>
    </row>
    <row r="12" spans="1:37" x14ac:dyDescent="0.2">
      <c r="A12" s="10">
        <v>1</v>
      </c>
      <c r="B12" s="3">
        <v>1</v>
      </c>
      <c r="C12" s="81">
        <v>10</v>
      </c>
      <c r="D12" s="82" t="str">
        <f>IFERROR(VLOOKUP(_xlfn.CONCAT(A12,"|",B12,"|",C12),tbl_Teams!$A:$I,3,0),"")</f>
        <v>Gaelens</v>
      </c>
      <c r="E12" s="90"/>
      <c r="F12" s="82">
        <v>1</v>
      </c>
      <c r="G12" s="84">
        <v>2</v>
      </c>
      <c r="H12" s="85">
        <v>10</v>
      </c>
      <c r="I12" s="82" t="str">
        <f>IFERROR(VLOOKUP(_xlfn.CONCAT(F12,"|",G12,"|",H12),tbl_Teams!$A:$I,3,0),"")</f>
        <v>Holmleigh Rangers</v>
      </c>
      <c r="J12" s="86"/>
      <c r="K12" s="87">
        <v>1</v>
      </c>
      <c r="L12" s="84">
        <v>3</v>
      </c>
      <c r="M12" s="85">
        <v>10</v>
      </c>
      <c r="N12" s="82" t="str">
        <f>IFERROR(VLOOKUP(_xlfn.CONCAT(K12,"|",L12,"|",M12),tbl_Teams!$A:$I,3,0),"")</f>
        <v>All Wood &amp; Balls</v>
      </c>
      <c r="O12" s="86" t="s">
        <v>325</v>
      </c>
      <c r="P12" s="87">
        <v>1</v>
      </c>
      <c r="Q12" s="84">
        <v>4</v>
      </c>
      <c r="R12" s="85">
        <v>10</v>
      </c>
      <c r="S12" s="82" t="str">
        <f>IFERROR(VLOOKUP(_xlfn.CONCAT(P12,"|",Q12,"|",R12),tbl_Teams!$A:$I,3,0),"")</f>
        <v>Post Office 'A'</v>
      </c>
      <c r="T12" s="86"/>
      <c r="U12" s="87">
        <v>1</v>
      </c>
      <c r="V12" s="84">
        <v>5</v>
      </c>
      <c r="W12" s="85">
        <v>10</v>
      </c>
      <c r="X12" s="82" t="str">
        <f>IFERROR(VLOOKUP(_xlfn.CONCAT(U12,"|",V12,"|",W12),tbl_Teams!$A:$I,3,0),"")</f>
        <v>Newent Independents</v>
      </c>
      <c r="Y12" s="86"/>
      <c r="Z12" s="87">
        <v>1</v>
      </c>
      <c r="AA12" s="84">
        <v>6</v>
      </c>
      <c r="AB12" s="85">
        <v>10</v>
      </c>
      <c r="AC12" s="82" t="str">
        <f>IFERROR(VLOOKUP(_xlfn.CONCAT(Z12,"|",AA12,"|",AB12),tbl_Teams!$A:$I,3,0),"")</f>
        <v>Westgate Teapots</v>
      </c>
      <c r="AD12" s="86" t="s">
        <v>325</v>
      </c>
      <c r="AE12" s="87">
        <v>1</v>
      </c>
      <c r="AF12" s="82">
        <v>7</v>
      </c>
      <c r="AG12" s="88">
        <v>10</v>
      </c>
      <c r="AH12" s="82" t="str">
        <f>IFERROR(VLOOKUP(_xlfn.CONCAT(AE12,"|",AF12,"|",AG12),tbl_Teams!$A:$I,3,0),"")</f>
        <v>Newent Dragons</v>
      </c>
      <c r="AI12" s="89" t="s">
        <v>325</v>
      </c>
      <c r="AJ12" s="3">
        <v>2</v>
      </c>
      <c r="AK12" s="3">
        <v>2</v>
      </c>
    </row>
    <row r="13" spans="1:37" x14ac:dyDescent="0.2">
      <c r="A13" s="10">
        <v>1</v>
      </c>
      <c r="B13" s="3">
        <v>1</v>
      </c>
      <c r="C13" s="81">
        <v>11</v>
      </c>
      <c r="D13" s="82" t="str">
        <f>IFERROR(VLOOKUP(_xlfn.CONCAT(A13,"|",B13,"|",C13),tbl_Teams!$A:$I,3,0),"")</f>
        <v>Hare &amp; Hounds</v>
      </c>
      <c r="E13" s="90"/>
      <c r="F13" s="82">
        <v>1</v>
      </c>
      <c r="G13" s="84">
        <v>2</v>
      </c>
      <c r="H13" s="85">
        <v>11</v>
      </c>
      <c r="I13" s="82" t="str">
        <f>IFERROR(VLOOKUP(_xlfn.CONCAT(F13,"|",G13,"|",H13),tbl_Teams!$A:$I,3,0),"")</f>
        <v>St James Extras</v>
      </c>
      <c r="J13" s="86"/>
      <c r="K13" s="87">
        <v>1</v>
      </c>
      <c r="L13" s="84">
        <v>3</v>
      </c>
      <c r="M13" s="85">
        <v>11</v>
      </c>
      <c r="N13" s="82" t="str">
        <f>IFERROR(VLOOKUP(_xlfn.CONCAT(K13,"|",L13,"|",M13),tbl_Teams!$A:$I,3,0),"")</f>
        <v>BIJI's S.C.</v>
      </c>
      <c r="O13" s="86"/>
      <c r="P13" s="87">
        <v>1</v>
      </c>
      <c r="Q13" s="84">
        <v>4</v>
      </c>
      <c r="R13" s="85">
        <v>11</v>
      </c>
      <c r="S13" s="82" t="str">
        <f>IFERROR(VLOOKUP(_xlfn.CONCAT(P13,"|",Q13,"|",R13),tbl_Teams!$A:$I,3,0),"")</f>
        <v>Commies</v>
      </c>
      <c r="T13" s="86" t="s">
        <v>325</v>
      </c>
      <c r="U13" s="87">
        <v>1</v>
      </c>
      <c r="V13" s="84">
        <v>5</v>
      </c>
      <c r="W13" s="85">
        <v>11</v>
      </c>
      <c r="X13" s="82" t="str">
        <f>IFERROR(VLOOKUP(_xlfn.CONCAT(U13,"|",V13,"|",W13),tbl_Teams!$A:$I,3,0),"")</f>
        <v>Gamblers S.C.</v>
      </c>
      <c r="Y13" s="86" t="s">
        <v>325</v>
      </c>
      <c r="Z13" s="87">
        <v>1</v>
      </c>
      <c r="AA13" s="84">
        <v>6</v>
      </c>
      <c r="AB13" s="85">
        <v>11</v>
      </c>
      <c r="AC13" s="82" t="str">
        <f>IFERROR(VLOOKUP(_xlfn.CONCAT(Z13,"|",AA13,"|",AB13),tbl_Teams!$A:$I,3,0),"")</f>
        <v>Walls Top Ten</v>
      </c>
      <c r="AD13" s="86"/>
      <c r="AE13" s="87">
        <v>1</v>
      </c>
      <c r="AF13" s="82">
        <v>7</v>
      </c>
      <c r="AG13" s="88">
        <v>11</v>
      </c>
      <c r="AH13" s="82" t="str">
        <f>IFERROR(VLOOKUP(_xlfn.CONCAT(AE13,"|",AF13,"|",AG13),tbl_Teams!$A:$I,3,0),"")</f>
        <v>The Novices</v>
      </c>
      <c r="AI13" s="89"/>
      <c r="AJ13" s="3">
        <v>2</v>
      </c>
      <c r="AK13" s="3">
        <v>2</v>
      </c>
    </row>
    <row r="14" spans="1:37" x14ac:dyDescent="0.2">
      <c r="A14" s="10">
        <v>1</v>
      </c>
      <c r="B14" s="3">
        <v>1</v>
      </c>
      <c r="C14" s="81">
        <v>12</v>
      </c>
      <c r="D14" s="82" t="str">
        <f>IFERROR(VLOOKUP(_xlfn.CONCAT(A14,"|",B14,"|",C14),tbl_Teams!$A:$I,3,0),"")</f>
        <v>Impractical Jokers</v>
      </c>
      <c r="E14" s="90"/>
      <c r="F14" s="82">
        <v>1</v>
      </c>
      <c r="G14" s="84">
        <v>2</v>
      </c>
      <c r="H14" s="85">
        <v>12</v>
      </c>
      <c r="I14" s="82" t="str">
        <f>IFERROR(VLOOKUP(_xlfn.CONCAT(F14,"|",G14,"|",H14),tbl_Teams!$A:$I,3,0),"")</f>
        <v>Supermacs</v>
      </c>
      <c r="J14" s="86"/>
      <c r="K14" s="87">
        <v>1</v>
      </c>
      <c r="L14" s="84">
        <v>3</v>
      </c>
      <c r="M14" s="85">
        <v>12</v>
      </c>
      <c r="N14" s="82" t="str">
        <f>IFERROR(VLOOKUP(_xlfn.CONCAT(K14,"|",L14,"|",M14),tbl_Teams!$A:$I,3,0),"")</f>
        <v>DM4's</v>
      </c>
      <c r="O14" s="86"/>
      <c r="P14" s="87">
        <v>1</v>
      </c>
      <c r="Q14" s="84">
        <v>4</v>
      </c>
      <c r="R14" s="85">
        <v>12</v>
      </c>
      <c r="S14" s="82" t="str">
        <f>IFERROR(VLOOKUP(_xlfn.CONCAT(P14,"|",Q14,"|",R14),tbl_Teams!$A:$I,3,0),"")</f>
        <v>White Hart</v>
      </c>
      <c r="T14" s="86"/>
      <c r="U14" s="87">
        <v>1</v>
      </c>
      <c r="V14" s="84">
        <v>5</v>
      </c>
      <c r="W14" s="85">
        <v>12</v>
      </c>
      <c r="X14" s="82" t="str">
        <f>IFERROR(VLOOKUP(_xlfn.CONCAT(U14,"|",V14,"|",W14),tbl_Teams!$A:$I,3,0),"")</f>
        <v>Windmill Nomads</v>
      </c>
      <c r="Y14" s="86"/>
      <c r="Z14" s="87">
        <v>1</v>
      </c>
      <c r="AA14" s="84">
        <v>6</v>
      </c>
      <c r="AB14" s="85">
        <v>12</v>
      </c>
      <c r="AC14" s="82" t="str">
        <f>IFERROR(VLOOKUP(_xlfn.CONCAT(Z14,"|",AA14,"|",AB14),tbl_Teams!$A:$I,3,0),"")</f>
        <v>KE7's</v>
      </c>
      <c r="AD14" s="86"/>
      <c r="AE14" s="87">
        <v>1</v>
      </c>
      <c r="AF14" s="82">
        <v>7</v>
      </c>
      <c r="AG14" s="88">
        <v>12</v>
      </c>
      <c r="AH14" s="82" t="str">
        <f>IFERROR(VLOOKUP(_xlfn.CONCAT(AE14,"|",AF14,"|",AG14),tbl_Teams!$A:$I,3,0),"")</f>
        <v>More Lager</v>
      </c>
      <c r="AI14" s="89" t="s">
        <v>325</v>
      </c>
      <c r="AJ14" s="3">
        <v>2</v>
      </c>
      <c r="AK14" s="3">
        <v>2</v>
      </c>
    </row>
    <row r="15" spans="1:37" x14ac:dyDescent="0.2">
      <c r="A15" s="10">
        <v>1</v>
      </c>
      <c r="B15" s="3">
        <v>1</v>
      </c>
      <c r="C15" s="81">
        <v>13</v>
      </c>
      <c r="D15" s="82" t="str">
        <f>IFERROR(VLOOKUP(_xlfn.CONCAT(A15,"|",B15,"|",C15),tbl_Teams!$A:$I,3,0),"")</f>
        <v>Oval Ball S.C.</v>
      </c>
      <c r="E15" s="90"/>
      <c r="F15" s="82">
        <v>1</v>
      </c>
      <c r="G15" s="84">
        <v>2</v>
      </c>
      <c r="H15" s="85">
        <v>13</v>
      </c>
      <c r="I15" s="82" t="str">
        <f>IFERROR(VLOOKUP(_xlfn.CONCAT(F15,"|",G15,"|",H15),tbl_Teams!$A:$I,3,0),"")</f>
        <v>Rockets</v>
      </c>
      <c r="J15" s="86" t="s">
        <v>325</v>
      </c>
      <c r="K15" s="87">
        <v>1</v>
      </c>
      <c r="L15" s="84">
        <v>3</v>
      </c>
      <c r="M15" s="85">
        <v>13</v>
      </c>
      <c r="N15" s="82" t="str">
        <f>IFERROR(VLOOKUP(_xlfn.CONCAT(K15,"|",L15,"|",M15),tbl_Teams!$A:$I,3,0),"")</f>
        <v>Killer Instinct</v>
      </c>
      <c r="O15" s="86" t="s">
        <v>326</v>
      </c>
      <c r="P15" s="87">
        <v>1</v>
      </c>
      <c r="Q15" s="84">
        <v>4</v>
      </c>
      <c r="R15" s="85">
        <v>13</v>
      </c>
      <c r="S15" s="82" t="str">
        <f>IFERROR(VLOOKUP(_xlfn.CONCAT(P15,"|",Q15,"|",R15),tbl_Teams!$A:$I,3,0),"")</f>
        <v>Robinswood Foxes</v>
      </c>
      <c r="T15" s="86"/>
      <c r="U15" s="87">
        <v>1</v>
      </c>
      <c r="V15" s="84">
        <v>5</v>
      </c>
      <c r="W15" s="85">
        <v>13</v>
      </c>
      <c r="X15" s="82" t="str">
        <f>IFERROR(VLOOKUP(_xlfn.CONCAT(U15,"|",V15,"|",W15),tbl_Teams!$A:$I,3,0),"")</f>
        <v>Runaways</v>
      </c>
      <c r="Y15" s="86"/>
      <c r="Z15" s="87">
        <v>1</v>
      </c>
      <c r="AA15" s="84">
        <v>6</v>
      </c>
      <c r="AB15" s="85">
        <v>13</v>
      </c>
      <c r="AC15" s="82" t="str">
        <f>IFERROR(VLOOKUP(_xlfn.CONCAT(Z15,"|",AA15,"|",AB15),tbl_Teams!$A:$I,3,0),"")</f>
        <v>Junction Inn</v>
      </c>
      <c r="AD15" s="86" t="s">
        <v>325</v>
      </c>
      <c r="AE15" s="87">
        <v>1</v>
      </c>
      <c r="AF15" s="82">
        <v>7</v>
      </c>
      <c r="AG15" s="88">
        <v>13</v>
      </c>
      <c r="AH15" s="82" t="str">
        <f>IFERROR(VLOOKUP(_xlfn.CONCAT(AE15,"|",AF15,"|",AG15),tbl_Teams!$A:$I,3,0),"")</f>
        <v>BMI 'A' Breakaways</v>
      </c>
      <c r="AI15" s="89"/>
      <c r="AJ15" s="3">
        <v>2</v>
      </c>
      <c r="AK15" s="3">
        <v>2</v>
      </c>
    </row>
    <row r="16" spans="1:37" x14ac:dyDescent="0.2">
      <c r="A16" s="10">
        <v>1</v>
      </c>
      <c r="B16" s="3">
        <v>1</v>
      </c>
      <c r="C16" s="81">
        <v>14</v>
      </c>
      <c r="D16" s="82" t="str">
        <f>IFERROR(VLOOKUP(_xlfn.CONCAT(A16,"|",B16,"|",C16),tbl_Teams!$A:$I,3,0),"")</f>
        <v>Famous Stampers</v>
      </c>
      <c r="E16" s="90"/>
      <c r="F16" s="82">
        <v>1</v>
      </c>
      <c r="G16" s="84">
        <v>2</v>
      </c>
      <c r="H16" s="85">
        <v>14</v>
      </c>
      <c r="I16" s="82" t="str">
        <f>IFERROR(VLOOKUP(_xlfn.CONCAT(F16,"|",G16,"|",H16),tbl_Teams!$A:$I,3,0),"")</f>
        <v>Indians</v>
      </c>
      <c r="J16" s="86" t="s">
        <v>325</v>
      </c>
      <c r="K16" s="87">
        <v>1</v>
      </c>
      <c r="L16" s="84">
        <v>3</v>
      </c>
      <c r="M16" s="85">
        <v>14</v>
      </c>
      <c r="N16" s="82" t="str">
        <f>IFERROR(VLOOKUP(_xlfn.CONCAT(K16,"|",L16,"|",M16),tbl_Teams!$A:$I,3,0),"")</f>
        <v>Locals</v>
      </c>
      <c r="O16" s="86" t="s">
        <v>325</v>
      </c>
      <c r="P16" s="87">
        <v>1</v>
      </c>
      <c r="Q16" s="84">
        <v>4</v>
      </c>
      <c r="R16" s="85">
        <v>14</v>
      </c>
      <c r="S16" s="82" t="str">
        <f>IFERROR(VLOOKUP(_xlfn.CONCAT(P16,"|",Q16,"|",R16),tbl_Teams!$A:$I,3,0),"")</f>
        <v>Atlas S.C.</v>
      </c>
      <c r="T16" s="86"/>
      <c r="U16" s="87">
        <v>1</v>
      </c>
      <c r="V16" s="84">
        <v>5</v>
      </c>
      <c r="W16" s="85">
        <v>14</v>
      </c>
      <c r="X16" s="82" t="str">
        <f>IFERROR(VLOOKUP(_xlfn.CONCAT(U16,"|",V16,"|",W16),tbl_Teams!$A:$I,3,0),"")</f>
        <v>Hits &amp; Bits</v>
      </c>
      <c r="Y16" s="86"/>
      <c r="Z16" s="87">
        <v>1</v>
      </c>
      <c r="AA16" s="84">
        <v>6</v>
      </c>
      <c r="AB16" s="85">
        <v>14</v>
      </c>
      <c r="AC16" s="82" t="str">
        <f>IFERROR(VLOOKUP(_xlfn.CONCAT(Z16,"|",AA16,"|",AB16),tbl_Teams!$A:$I,3,0),"")</f>
        <v>Britwater</v>
      </c>
      <c r="AD16" s="86"/>
      <c r="AE16" s="87">
        <v>1</v>
      </c>
      <c r="AF16" s="82">
        <v>7</v>
      </c>
      <c r="AG16" s="88">
        <v>14</v>
      </c>
      <c r="AH16" s="82" t="str">
        <f>IFERROR(VLOOKUP(_xlfn.CONCAT(AE16,"|",AF16,"|",AG16),tbl_Teams!$A:$I,3,0),"")</f>
        <v>Cruisers</v>
      </c>
      <c r="AI16" s="89"/>
      <c r="AJ16" s="3">
        <v>2</v>
      </c>
      <c r="AK16" s="3">
        <v>2</v>
      </c>
    </row>
    <row r="17" spans="1:37" x14ac:dyDescent="0.2">
      <c r="A17" s="10">
        <v>1</v>
      </c>
      <c r="B17" s="3">
        <v>1</v>
      </c>
      <c r="C17" s="81">
        <v>15</v>
      </c>
      <c r="D17" s="82" t="str">
        <f>IFERROR(VLOOKUP(_xlfn.CONCAT(A17,"|",B17,"|",C17),tbl_Teams!$A:$I,3,0),"")</f>
        <v>Redmans Ten</v>
      </c>
      <c r="E17" s="90"/>
      <c r="F17" s="82">
        <v>1</v>
      </c>
      <c r="G17" s="84">
        <v>2</v>
      </c>
      <c r="H17" s="85">
        <v>15</v>
      </c>
      <c r="I17" s="82" t="str">
        <f>IFERROR(VLOOKUP(_xlfn.CONCAT(F17,"|",G17,"|",H17),tbl_Teams!$A:$I,3,0),"")</f>
        <v>R.G.H.O.C.</v>
      </c>
      <c r="J17" s="86"/>
      <c r="K17" s="87">
        <v>1</v>
      </c>
      <c r="L17" s="84">
        <v>3</v>
      </c>
      <c r="M17" s="85">
        <v>15</v>
      </c>
      <c r="N17" s="82" t="str">
        <f>IFERROR(VLOOKUP(_xlfn.CONCAT(K17,"|",L17,"|",M17),tbl_Teams!$A:$I,3,0),"")</f>
        <v>Meteors</v>
      </c>
      <c r="O17" s="86"/>
      <c r="P17" s="87">
        <v>1</v>
      </c>
      <c r="Q17" s="84">
        <v>4</v>
      </c>
      <c r="R17" s="85">
        <v>15</v>
      </c>
      <c r="S17" s="82" t="str">
        <f>IFERROR(VLOOKUP(_xlfn.CONCAT(P17,"|",Q17,"|",R17),tbl_Teams!$A:$I,3,0),"")</f>
        <v>Dark Horses</v>
      </c>
      <c r="T17" s="86" t="s">
        <v>325</v>
      </c>
      <c r="U17" s="87">
        <v>1</v>
      </c>
      <c r="V17" s="84">
        <v>5</v>
      </c>
      <c r="W17" s="85">
        <v>15</v>
      </c>
      <c r="X17" s="82" t="str">
        <f>IFERROR(VLOOKUP(_xlfn.CONCAT(U17,"|",V17,"|",W17),tbl_Teams!$A:$I,3,0),"")</f>
        <v>St Aldates</v>
      </c>
      <c r="Y17" s="86"/>
      <c r="Z17" s="87">
        <v>1</v>
      </c>
      <c r="AA17" s="84">
        <v>6</v>
      </c>
      <c r="AB17" s="85">
        <v>15</v>
      </c>
      <c r="AC17" s="82" t="str">
        <f>IFERROR(VLOOKUP(_xlfn.CONCAT(Z17,"|",AA17,"|",AB17),tbl_Teams!$A:$I,3,0),"")</f>
        <v>Cybernetics</v>
      </c>
      <c r="AD17" s="86"/>
      <c r="AE17" s="87">
        <v>1</v>
      </c>
      <c r="AF17" s="82">
        <v>7</v>
      </c>
      <c r="AG17" s="88">
        <v>15</v>
      </c>
      <c r="AH17" s="82" t="str">
        <f>IFERROR(VLOOKUP(_xlfn.CONCAT(AE17,"|",AF17,"|",AG17),tbl_Teams!$A:$I,3,0),"")</f>
        <v>Lassington Rollers</v>
      </c>
      <c r="AI17" s="89"/>
      <c r="AJ17" s="3">
        <v>2</v>
      </c>
      <c r="AK17" s="3">
        <v>2</v>
      </c>
    </row>
    <row r="18" spans="1:37" x14ac:dyDescent="0.2">
      <c r="A18" s="11">
        <v>1</v>
      </c>
      <c r="B18" s="12">
        <v>1</v>
      </c>
      <c r="C18" s="92">
        <v>16</v>
      </c>
      <c r="D18" s="101" t="str">
        <f>IFERROR(VLOOKUP(_xlfn.CONCAT(A18,"|",B18,"|",C18),tbl_Teams!$A:$I,3,0),"")</f>
        <v>Painswick Ultras</v>
      </c>
      <c r="E18" s="94"/>
      <c r="F18" s="93">
        <v>1</v>
      </c>
      <c r="G18" s="95">
        <v>2</v>
      </c>
      <c r="H18" s="96">
        <v>16</v>
      </c>
      <c r="I18" s="93" t="str">
        <f>IFERROR(VLOOKUP(_xlfn.CONCAT(F18,"|",G18,"|",H18),tbl_Teams!$A:$I,3,0),"")</f>
        <v>Motor Rollers</v>
      </c>
      <c r="J18" s="97"/>
      <c r="K18" s="98">
        <v>1</v>
      </c>
      <c r="L18" s="95">
        <v>3</v>
      </c>
      <c r="M18" s="96">
        <v>16</v>
      </c>
      <c r="N18" s="93" t="str">
        <f>IFERROR(VLOOKUP(_xlfn.CONCAT(K18,"|",L18,"|",M18),tbl_Teams!$A:$I,3,0),"")</f>
        <v>Spreaders</v>
      </c>
      <c r="O18" s="104" t="s">
        <v>321</v>
      </c>
      <c r="P18" s="98">
        <v>1</v>
      </c>
      <c r="Q18" s="95">
        <v>4</v>
      </c>
      <c r="R18" s="96">
        <v>16</v>
      </c>
      <c r="S18" s="93" t="str">
        <f>IFERROR(VLOOKUP(_xlfn.CONCAT(P18,"|",Q18,"|",R18),tbl_Teams!$A:$I,3,0),"")</f>
        <v>Bell Hotel</v>
      </c>
      <c r="T18" s="97" t="s">
        <v>326</v>
      </c>
      <c r="U18" s="98">
        <v>1</v>
      </c>
      <c r="V18" s="95">
        <v>5</v>
      </c>
      <c r="W18" s="96">
        <v>16</v>
      </c>
      <c r="X18" s="93" t="str">
        <f>IFERROR(VLOOKUP(_xlfn.CONCAT(U18,"|",V18,"|",W18),tbl_Teams!$A:$I,3,0),"")</f>
        <v>Crescent Knights</v>
      </c>
      <c r="Y18" s="97"/>
      <c r="Z18" s="98">
        <v>1</v>
      </c>
      <c r="AA18" s="95">
        <v>6</v>
      </c>
      <c r="AB18" s="96">
        <v>16</v>
      </c>
      <c r="AC18" s="93" t="str">
        <f>IFERROR(VLOOKUP(_xlfn.CONCAT(Z18,"|",AA18,"|",AB18),tbl_Teams!$A:$I,3,0),"")</f>
        <v>Angry Beavers</v>
      </c>
      <c r="AD18" s="97"/>
      <c r="AE18" s="98">
        <v>1</v>
      </c>
      <c r="AF18" s="93">
        <v>7</v>
      </c>
      <c r="AG18" s="99">
        <v>16</v>
      </c>
      <c r="AH18" s="93" t="str">
        <f>IFERROR(VLOOKUP(_xlfn.CONCAT(AE18,"|",AF18,"|",AG18),tbl_Teams!$A:$I,3,0),"")</f>
        <v/>
      </c>
      <c r="AI18" s="100"/>
      <c r="AJ18" s="3">
        <v>2</v>
      </c>
      <c r="AK18" s="3">
        <v>2</v>
      </c>
    </row>
    <row r="19" spans="1:37" x14ac:dyDescent="0.2">
      <c r="D19" s="102"/>
    </row>
    <row r="20" spans="1:37" x14ac:dyDescent="0.2">
      <c r="D20" s="102" t="s">
        <v>342</v>
      </c>
    </row>
  </sheetData>
  <mergeCells count="1">
    <mergeCell ref="C1:A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3E1C-3FEF-4831-B217-789826A1CC66}">
  <sheetPr codeName="Sheet5">
    <tabColor rgb="FF7030A0"/>
  </sheetPr>
  <dimension ref="B2:R287"/>
  <sheetViews>
    <sheetView workbookViewId="0">
      <selection activeCell="I23" sqref="I23"/>
    </sheetView>
  </sheetViews>
  <sheetFormatPr defaultColWidth="8.85546875" defaultRowHeight="12" x14ac:dyDescent="0.2"/>
  <cols>
    <col min="1" max="1" width="8.85546875" style="31"/>
    <col min="2" max="2" width="4.5703125" style="31" bestFit="1" customWidth="1"/>
    <col min="3" max="3" width="23.85546875" style="31" customWidth="1"/>
    <col min="4" max="4" width="2.5703125" style="32" customWidth="1"/>
    <col min="5" max="5" width="23.85546875" style="31" customWidth="1"/>
    <col min="6" max="7" width="2.5703125" style="32" customWidth="1"/>
    <col min="8" max="9" width="8.85546875" style="31"/>
    <col min="10" max="10" width="4.5703125" style="31" bestFit="1" customWidth="1"/>
    <col min="11" max="11" width="23.85546875" style="31" customWidth="1"/>
    <col min="12" max="12" width="2.5703125" style="32" customWidth="1"/>
    <col min="13" max="13" width="23.85546875" style="31" customWidth="1"/>
    <col min="14" max="15" width="2.5703125" style="32" customWidth="1"/>
    <col min="16" max="16384" width="8.85546875" style="31"/>
  </cols>
  <sheetData>
    <row r="2" spans="2:15" ht="16.5" x14ac:dyDescent="0.3">
      <c r="C2" s="116" t="s">
        <v>241</v>
      </c>
      <c r="D2" s="116"/>
      <c r="E2" s="116"/>
      <c r="F2" s="116"/>
    </row>
    <row r="3" spans="2:15" x14ac:dyDescent="0.2">
      <c r="C3" s="117" t="s">
        <v>298</v>
      </c>
      <c r="D3" s="117"/>
      <c r="E3" s="117" t="s">
        <v>299</v>
      </c>
      <c r="F3" s="117"/>
    </row>
    <row r="4" spans="2:15" x14ac:dyDescent="0.2">
      <c r="B4" s="27" t="s">
        <v>293</v>
      </c>
      <c r="C4" s="33" t="s">
        <v>30</v>
      </c>
      <c r="D4" s="24">
        <f>IFERROR(VLOOKUP(C4,tbl_Teams!C:F,4,0),"")</f>
        <v>6</v>
      </c>
      <c r="E4" s="33"/>
      <c r="F4" s="24" t="str">
        <f>IFERROR(VLOOKUP(E4,tbl_Teams!C:F,4,0),"")</f>
        <v/>
      </c>
      <c r="G4" s="21">
        <f>IF(AND(C4="",E4=""),"",IF(OR(C4="",E4=""),1,IF(ABS(D4-F4)=8,1,0)))</f>
        <v>1</v>
      </c>
    </row>
    <row r="5" spans="2:15" x14ac:dyDescent="0.2">
      <c r="B5" s="28" t="s">
        <v>294</v>
      </c>
      <c r="C5" s="34" t="s">
        <v>13</v>
      </c>
      <c r="D5" s="25">
        <f>IFERROR(VLOOKUP(C5,tbl_Teams!C:F,4,0),"")</f>
        <v>6</v>
      </c>
      <c r="E5" s="34" t="s">
        <v>117</v>
      </c>
      <c r="F5" s="25">
        <f>IFERROR(VLOOKUP(E5,tbl_Teams!C:F,4,0),"")</f>
        <v>14</v>
      </c>
      <c r="G5" s="22">
        <f t="shared" ref="G5:G8" si="0">IF(AND(C5="",E5=""),"",IF(OR(C5="",E5=""),1,IF(ABS(D5-F5)=8,1,0)))</f>
        <v>1</v>
      </c>
    </row>
    <row r="6" spans="2:15" x14ac:dyDescent="0.2">
      <c r="B6" s="28" t="s">
        <v>295</v>
      </c>
      <c r="C6" s="34" t="s">
        <v>41</v>
      </c>
      <c r="D6" s="25">
        <f>IFERROR(VLOOKUP(C6,tbl_Teams!C:F,4,0),"")</f>
        <v>1</v>
      </c>
      <c r="E6" s="34" t="s">
        <v>215</v>
      </c>
      <c r="F6" s="25" t="str">
        <f>IFERROR(VLOOKUP(E6,tbl_Teams!C:F,4,0),"")</f>
        <v/>
      </c>
      <c r="G6" s="22" t="e">
        <f t="shared" si="0"/>
        <v>#VALUE!</v>
      </c>
    </row>
    <row r="7" spans="2:15" x14ac:dyDescent="0.2">
      <c r="B7" s="28" t="s">
        <v>296</v>
      </c>
      <c r="C7" s="34" t="s">
        <v>129</v>
      </c>
      <c r="D7" s="25" t="str">
        <f>IFERROR(VLOOKUP(C7,tbl_Teams!C:F,4,0),"")</f>
        <v/>
      </c>
      <c r="E7" s="34" t="s">
        <v>16</v>
      </c>
      <c r="F7" s="25">
        <f>IFERROR(VLOOKUP(E7,tbl_Teams!C:F,4,0),"")</f>
        <v>9</v>
      </c>
      <c r="G7" s="22" t="e">
        <f t="shared" si="0"/>
        <v>#VALUE!</v>
      </c>
    </row>
    <row r="8" spans="2:15" x14ac:dyDescent="0.2">
      <c r="B8" s="29" t="s">
        <v>297</v>
      </c>
      <c r="C8" s="35" t="s">
        <v>77</v>
      </c>
      <c r="D8" s="26">
        <f>IFERROR(VLOOKUP(C8,tbl_Teams!C:F,4,0),"")</f>
        <v>5</v>
      </c>
      <c r="E8" s="35" t="s">
        <v>141</v>
      </c>
      <c r="F8" s="26" t="str">
        <f>IFERROR(VLOOKUP(E8,tbl_Teams!C:F,4,0),"")</f>
        <v/>
      </c>
      <c r="G8" s="23" t="e">
        <f t="shared" si="0"/>
        <v>#VALUE!</v>
      </c>
    </row>
    <row r="9" spans="2:15" x14ac:dyDescent="0.2">
      <c r="L9" s="31"/>
      <c r="N9" s="31"/>
      <c r="O9" s="31"/>
    </row>
    <row r="10" spans="2:15" x14ac:dyDescent="0.2">
      <c r="L10" s="31"/>
      <c r="N10" s="31"/>
      <c r="O10" s="31"/>
    </row>
    <row r="11" spans="2:15" ht="16.5" x14ac:dyDescent="0.3">
      <c r="C11" s="116" t="s">
        <v>242</v>
      </c>
      <c r="D11" s="116"/>
      <c r="E11" s="116"/>
      <c r="F11" s="116"/>
      <c r="L11" s="31"/>
      <c r="N11" s="31"/>
      <c r="O11" s="31"/>
    </row>
    <row r="12" spans="2:15" x14ac:dyDescent="0.2">
      <c r="C12" s="117" t="s">
        <v>298</v>
      </c>
      <c r="D12" s="117"/>
      <c r="E12" s="117" t="s">
        <v>299</v>
      </c>
      <c r="F12" s="117"/>
      <c r="L12" s="31"/>
      <c r="N12" s="31"/>
      <c r="O12" s="31"/>
    </row>
    <row r="13" spans="2:15" x14ac:dyDescent="0.2">
      <c r="B13" s="27" t="s">
        <v>293</v>
      </c>
      <c r="C13" s="33"/>
      <c r="D13" s="24" t="str">
        <f>IFERROR(VLOOKUP(C13,tbl_Teams!C:F,4,0),"")</f>
        <v/>
      </c>
      <c r="E13" s="33"/>
      <c r="F13" s="24" t="str">
        <f>IFERROR(VLOOKUP(E13,tbl_Teams!C:F,4,0),"")</f>
        <v/>
      </c>
      <c r="G13" s="21" t="str">
        <f t="shared" ref="G13:G17" si="1">IF(AND(C13="",E13=""),"",IF(OR(C13="",E13=""),1,IF(ABS(D13-F13)=8,1,0)))</f>
        <v/>
      </c>
      <c r="L13" s="31"/>
      <c r="N13" s="31"/>
      <c r="O13" s="31"/>
    </row>
    <row r="14" spans="2:15" x14ac:dyDescent="0.2">
      <c r="B14" s="28" t="s">
        <v>294</v>
      </c>
      <c r="C14" s="34"/>
      <c r="D14" s="25" t="str">
        <f>IFERROR(VLOOKUP(C14,tbl_Teams!C:F,4,0),"")</f>
        <v/>
      </c>
      <c r="E14" s="34"/>
      <c r="F14" s="25" t="str">
        <f>IFERROR(VLOOKUP(E14,tbl_Teams!C:F,4,0),"")</f>
        <v/>
      </c>
      <c r="G14" s="22" t="str">
        <f t="shared" si="1"/>
        <v/>
      </c>
      <c r="L14" s="31"/>
      <c r="N14" s="31"/>
      <c r="O14" s="31"/>
    </row>
    <row r="15" spans="2:15" x14ac:dyDescent="0.2">
      <c r="B15" s="28" t="s">
        <v>295</v>
      </c>
      <c r="C15" s="34"/>
      <c r="D15" s="25" t="str">
        <f>IFERROR(VLOOKUP(C15,tbl_Teams!C:F,4,0),"")</f>
        <v/>
      </c>
      <c r="E15" s="34"/>
      <c r="F15" s="25" t="str">
        <f>IFERROR(VLOOKUP(E15,tbl_Teams!C:F,4,0),"")</f>
        <v/>
      </c>
      <c r="G15" s="22" t="str">
        <f t="shared" si="1"/>
        <v/>
      </c>
      <c r="L15" s="31"/>
      <c r="N15" s="31"/>
      <c r="O15" s="31"/>
    </row>
    <row r="16" spans="2:15" x14ac:dyDescent="0.2">
      <c r="B16" s="28" t="s">
        <v>296</v>
      </c>
      <c r="C16" s="34"/>
      <c r="D16" s="25" t="str">
        <f>IFERROR(VLOOKUP(C16,tbl_Teams!C:F,4,0),"")</f>
        <v/>
      </c>
      <c r="E16" s="34"/>
      <c r="F16" s="25" t="str">
        <f>IFERROR(VLOOKUP(E16,tbl_Teams!C:F,4,0),"")</f>
        <v/>
      </c>
      <c r="G16" s="22" t="str">
        <f>IF(AND(C16="",E16=""),"",IF(OR(C16="",E16=""),1,IF(ABS(D16-F16)=8,1,0)))</f>
        <v/>
      </c>
      <c r="L16" s="31"/>
      <c r="N16" s="31"/>
      <c r="O16" s="31"/>
    </row>
    <row r="17" spans="2:15" x14ac:dyDescent="0.2">
      <c r="B17" s="29" t="s">
        <v>297</v>
      </c>
      <c r="C17" s="35"/>
      <c r="D17" s="26" t="str">
        <f>IFERROR(VLOOKUP(C17,tbl_Teams!C:F,4,0),"")</f>
        <v/>
      </c>
      <c r="E17" s="35" t="s">
        <v>72</v>
      </c>
      <c r="F17" s="26">
        <f>IFERROR(VLOOKUP(E17,tbl_Teams!C:F,4,0),"")</f>
        <v>16</v>
      </c>
      <c r="G17" s="23">
        <f t="shared" si="1"/>
        <v>1</v>
      </c>
      <c r="L17" s="31"/>
      <c r="N17" s="31"/>
      <c r="O17" s="31"/>
    </row>
    <row r="20" spans="2:15" ht="16.5" x14ac:dyDescent="0.3">
      <c r="C20" s="116" t="s">
        <v>243</v>
      </c>
      <c r="D20" s="116"/>
      <c r="E20" s="116"/>
      <c r="F20" s="116"/>
    </row>
    <row r="21" spans="2:15" x14ac:dyDescent="0.2">
      <c r="C21" s="117" t="s">
        <v>298</v>
      </c>
      <c r="D21" s="117"/>
      <c r="E21" s="117" t="s">
        <v>299</v>
      </c>
      <c r="F21" s="117"/>
    </row>
    <row r="22" spans="2:15" x14ac:dyDescent="0.2">
      <c r="B22" s="27" t="s">
        <v>293</v>
      </c>
      <c r="C22" s="33" t="s">
        <v>162</v>
      </c>
      <c r="D22" s="24" t="str">
        <f>IFERROR(VLOOKUP(C22,tbl_Teams!C:F,4,0),"")</f>
        <v/>
      </c>
      <c r="E22" s="33" t="s">
        <v>138</v>
      </c>
      <c r="F22" s="24" t="str">
        <f>IFERROR(VLOOKUP(E22,tbl_Teams!C:F,4,0),"")</f>
        <v/>
      </c>
      <c r="G22" s="21" t="e">
        <f t="shared" ref="G22:G26" si="2">IF(AND(C22="",E22=""),"",IF(OR(C22="",E22=""),1,IF(ABS(D22-F22)=8,1,0)))</f>
        <v>#VALUE!</v>
      </c>
    </row>
    <row r="23" spans="2:15" x14ac:dyDescent="0.2">
      <c r="B23" s="28" t="s">
        <v>294</v>
      </c>
      <c r="C23" s="34" t="s">
        <v>178</v>
      </c>
      <c r="D23" s="25" t="str">
        <f>IFERROR(VLOOKUP(C23,tbl_Teams!C:F,4,0),"")</f>
        <v/>
      </c>
      <c r="E23" s="34" t="s">
        <v>233</v>
      </c>
      <c r="F23" s="25" t="str">
        <f>IFERROR(VLOOKUP(E23,tbl_Teams!C:F,4,0),"")</f>
        <v/>
      </c>
      <c r="G23" s="22" t="e">
        <f t="shared" si="2"/>
        <v>#VALUE!</v>
      </c>
    </row>
    <row r="24" spans="2:15" x14ac:dyDescent="0.2">
      <c r="B24" s="28" t="s">
        <v>295</v>
      </c>
      <c r="C24" s="34" t="s">
        <v>10</v>
      </c>
      <c r="D24" s="25">
        <f>IFERROR(VLOOKUP(C24,tbl_Teams!C:F,4,0),"")</f>
        <v>3</v>
      </c>
      <c r="E24" s="34" t="s">
        <v>171</v>
      </c>
      <c r="F24" s="25" t="str">
        <f>IFERROR(VLOOKUP(E24,tbl_Teams!C:F,4,0),"")</f>
        <v/>
      </c>
      <c r="G24" s="22" t="e">
        <f t="shared" si="2"/>
        <v>#VALUE!</v>
      </c>
    </row>
    <row r="25" spans="2:15" x14ac:dyDescent="0.2">
      <c r="B25" s="28" t="s">
        <v>296</v>
      </c>
      <c r="C25" s="34" t="s">
        <v>26</v>
      </c>
      <c r="D25" s="25">
        <f>IFERROR(VLOOKUP(C25,tbl_Teams!C:F,4,0),"")</f>
        <v>2</v>
      </c>
      <c r="E25" s="34" t="s">
        <v>170</v>
      </c>
      <c r="F25" s="25" t="str">
        <f>IFERROR(VLOOKUP(E25,tbl_Teams!C:F,4,0),"")</f>
        <v/>
      </c>
      <c r="G25" s="22" t="e">
        <f t="shared" si="2"/>
        <v>#VALUE!</v>
      </c>
    </row>
    <row r="26" spans="2:15" x14ac:dyDescent="0.2">
      <c r="B26" s="29" t="s">
        <v>297</v>
      </c>
      <c r="C26" s="35"/>
      <c r="D26" s="26" t="str">
        <f>IFERROR(VLOOKUP(C26,tbl_Teams!C:F,4,0),"")</f>
        <v/>
      </c>
      <c r="E26" s="35"/>
      <c r="F26" s="26" t="str">
        <f>IFERROR(VLOOKUP(E26,tbl_Teams!C:F,4,0),"")</f>
        <v/>
      </c>
      <c r="G26" s="23" t="str">
        <f t="shared" si="2"/>
        <v/>
      </c>
    </row>
    <row r="29" spans="2:15" ht="16.5" x14ac:dyDescent="0.3">
      <c r="C29" s="116" t="s">
        <v>244</v>
      </c>
      <c r="D29" s="116"/>
      <c r="E29" s="116"/>
      <c r="F29" s="116"/>
    </row>
    <row r="30" spans="2:15" x14ac:dyDescent="0.2">
      <c r="C30" s="117" t="s">
        <v>298</v>
      </c>
      <c r="D30" s="117"/>
      <c r="E30" s="117" t="s">
        <v>299</v>
      </c>
      <c r="F30" s="117"/>
    </row>
    <row r="31" spans="2:15" x14ac:dyDescent="0.2">
      <c r="B31" s="27" t="s">
        <v>293</v>
      </c>
      <c r="C31" s="33"/>
      <c r="D31" s="24" t="str">
        <f>IFERROR(VLOOKUP(C31,tbl_Teams!C:F,4,0),"")</f>
        <v/>
      </c>
      <c r="E31" s="33"/>
      <c r="F31" s="24" t="str">
        <f>IFERROR(VLOOKUP(E31,tbl_Teams!C:F,4,0),"")</f>
        <v/>
      </c>
      <c r="G31" s="21" t="str">
        <f t="shared" ref="G31:G35" si="3">IF(AND(C31="",E31=""),"",IF(OR(C31="",E31=""),1,IF(ABS(D31-F31)=8,1,0)))</f>
        <v/>
      </c>
    </row>
    <row r="32" spans="2:15" x14ac:dyDescent="0.2">
      <c r="B32" s="28" t="s">
        <v>294</v>
      </c>
      <c r="C32" s="34" t="s">
        <v>193</v>
      </c>
      <c r="D32" s="25" t="str">
        <f>IFERROR(VLOOKUP(C32,tbl_Teams!C:F,4,0),"")</f>
        <v/>
      </c>
      <c r="E32" s="34"/>
      <c r="F32" s="25" t="str">
        <f>IFERROR(VLOOKUP(E32,tbl_Teams!C:F,4,0),"")</f>
        <v/>
      </c>
      <c r="G32" s="22">
        <f t="shared" si="3"/>
        <v>1</v>
      </c>
    </row>
    <row r="33" spans="2:7" x14ac:dyDescent="0.2">
      <c r="B33" s="28" t="s">
        <v>295</v>
      </c>
      <c r="C33" s="34"/>
      <c r="D33" s="25" t="str">
        <f>IFERROR(VLOOKUP(C33,tbl_Teams!C:F,4,0),"")</f>
        <v/>
      </c>
      <c r="E33" s="34"/>
      <c r="F33" s="25" t="str">
        <f>IFERROR(VLOOKUP(E33,tbl_Teams!C:F,4,0),"")</f>
        <v/>
      </c>
      <c r="G33" s="22" t="str">
        <f t="shared" si="3"/>
        <v/>
      </c>
    </row>
    <row r="34" spans="2:7" x14ac:dyDescent="0.2">
      <c r="B34" s="28" t="s">
        <v>296</v>
      </c>
      <c r="C34" s="34" t="s">
        <v>130</v>
      </c>
      <c r="D34" s="25" t="str">
        <f>IFERROR(VLOOKUP(C34,tbl_Teams!C:F,4,0),"")</f>
        <v/>
      </c>
      <c r="E34" s="34" t="s">
        <v>17</v>
      </c>
      <c r="F34" s="25">
        <f>IFERROR(VLOOKUP(E34,tbl_Teams!C:F,4,0),"")</f>
        <v>10</v>
      </c>
      <c r="G34" s="22" t="e">
        <f t="shared" si="3"/>
        <v>#VALUE!</v>
      </c>
    </row>
    <row r="35" spans="2:7" x14ac:dyDescent="0.2">
      <c r="B35" s="29" t="s">
        <v>297</v>
      </c>
      <c r="C35" s="35" t="s">
        <v>133</v>
      </c>
      <c r="D35" s="26" t="str">
        <f>IFERROR(VLOOKUP(C35,tbl_Teams!C:F,4,0),"")</f>
        <v/>
      </c>
      <c r="E35" s="35"/>
      <c r="F35" s="26" t="str">
        <f>IFERROR(VLOOKUP(E35,tbl_Teams!C:F,4,0),"")</f>
        <v/>
      </c>
      <c r="G35" s="23">
        <f t="shared" si="3"/>
        <v>1</v>
      </c>
    </row>
    <row r="38" spans="2:7" ht="16.5" x14ac:dyDescent="0.3">
      <c r="C38" s="116" t="s">
        <v>245</v>
      </c>
      <c r="D38" s="116"/>
      <c r="E38" s="116"/>
      <c r="F38" s="116"/>
    </row>
    <row r="39" spans="2:7" x14ac:dyDescent="0.2">
      <c r="C39" s="117" t="s">
        <v>298</v>
      </c>
      <c r="D39" s="117"/>
      <c r="E39" s="117" t="s">
        <v>299</v>
      </c>
      <c r="F39" s="117"/>
    </row>
    <row r="40" spans="2:7" x14ac:dyDescent="0.2">
      <c r="B40" s="27" t="s">
        <v>293</v>
      </c>
      <c r="C40" s="33"/>
      <c r="D40" s="24" t="str">
        <f>IFERROR(VLOOKUP(C40,tbl_Teams!C:F,4,0),"")</f>
        <v/>
      </c>
      <c r="E40" s="33"/>
      <c r="F40" s="24" t="str">
        <f>IFERROR(VLOOKUP(E40,tbl_Teams!C:F,4,0),"")</f>
        <v/>
      </c>
      <c r="G40" s="21" t="str">
        <f t="shared" ref="G40:G44" si="4">IF(AND(C40="",E40=""),"",IF(OR(C40="",E40=""),1,IF(ABS(D40-F40)=8,1,0)))</f>
        <v/>
      </c>
    </row>
    <row r="41" spans="2:7" x14ac:dyDescent="0.2">
      <c r="B41" s="28" t="s">
        <v>294</v>
      </c>
      <c r="C41" s="34"/>
      <c r="D41" s="25" t="str">
        <f>IFERROR(VLOOKUP(C41,tbl_Teams!C:F,4,0),"")</f>
        <v/>
      </c>
      <c r="E41" s="34"/>
      <c r="F41" s="25" t="str">
        <f>IFERROR(VLOOKUP(E41,tbl_Teams!C:F,4,0),"")</f>
        <v/>
      </c>
      <c r="G41" s="22" t="str">
        <f t="shared" si="4"/>
        <v/>
      </c>
    </row>
    <row r="42" spans="2:7" x14ac:dyDescent="0.2">
      <c r="B42" s="28" t="s">
        <v>295</v>
      </c>
      <c r="C42" s="34"/>
      <c r="D42" s="25" t="str">
        <f>IFERROR(VLOOKUP(C42,tbl_Teams!C:F,4,0),"")</f>
        <v/>
      </c>
      <c r="E42" s="34"/>
      <c r="F42" s="25" t="str">
        <f>IFERROR(VLOOKUP(E42,tbl_Teams!C:F,4,0),"")</f>
        <v/>
      </c>
      <c r="G42" s="22" t="str">
        <f t="shared" si="4"/>
        <v/>
      </c>
    </row>
    <row r="43" spans="2:7" x14ac:dyDescent="0.2">
      <c r="B43" s="28" t="s">
        <v>296</v>
      </c>
      <c r="C43" s="34" t="s">
        <v>207</v>
      </c>
      <c r="D43" s="25" t="str">
        <f>IFERROR(VLOOKUP(C43,tbl_Teams!C:F,4,0),"")</f>
        <v/>
      </c>
      <c r="E43" s="34" t="s">
        <v>154</v>
      </c>
      <c r="F43" s="25" t="str">
        <f>IFERROR(VLOOKUP(E43,tbl_Teams!C:F,4,0),"")</f>
        <v/>
      </c>
      <c r="G43" s="22" t="e">
        <f>IF(AND(C43="",E43=""),"",IF(OR(C43="",E43=""),1,IF(ABS(D43-F43)=8,1,0)))</f>
        <v>#VALUE!</v>
      </c>
    </row>
    <row r="44" spans="2:7" x14ac:dyDescent="0.2">
      <c r="B44" s="29" t="s">
        <v>297</v>
      </c>
      <c r="C44" s="35"/>
      <c r="D44" s="26" t="str">
        <f>IFERROR(VLOOKUP(C44,tbl_Teams!C:F,4,0),"")</f>
        <v/>
      </c>
      <c r="E44" s="35"/>
      <c r="F44" s="26" t="str">
        <f>IFERROR(VLOOKUP(E44,tbl_Teams!C:F,4,0),"")</f>
        <v/>
      </c>
      <c r="G44" s="23" t="str">
        <f t="shared" si="4"/>
        <v/>
      </c>
    </row>
    <row r="47" spans="2:7" ht="16.5" x14ac:dyDescent="0.3">
      <c r="C47" s="118" t="s">
        <v>246</v>
      </c>
      <c r="D47" s="118"/>
      <c r="E47" s="118"/>
      <c r="F47" s="118"/>
    </row>
    <row r="48" spans="2:7" x14ac:dyDescent="0.2">
      <c r="C48" s="119" t="s">
        <v>298</v>
      </c>
      <c r="D48" s="120"/>
      <c r="E48" s="119" t="s">
        <v>299</v>
      </c>
      <c r="F48" s="120"/>
    </row>
    <row r="49" spans="2:15" x14ac:dyDescent="0.2">
      <c r="B49" s="27" t="s">
        <v>293</v>
      </c>
      <c r="C49" s="33"/>
      <c r="D49" s="24" t="str">
        <f>IFERROR(VLOOKUP(C49,tbl_Teams!C:F,4,0),"")</f>
        <v/>
      </c>
      <c r="E49" s="33" t="s">
        <v>232</v>
      </c>
      <c r="F49" s="24" t="str">
        <f>IFERROR(VLOOKUP(E49,tbl_Teams!C:F,4,0),"")</f>
        <v/>
      </c>
      <c r="G49" s="21">
        <f t="shared" ref="G49:G53" si="5">IF(AND(C49="",E49=""),"",IF(OR(C49="",E49=""),1,IF(ABS(D49-F49)=8,1,0)))</f>
        <v>1</v>
      </c>
    </row>
    <row r="50" spans="2:15" x14ac:dyDescent="0.2">
      <c r="B50" s="28" t="s">
        <v>294</v>
      </c>
      <c r="C50" s="34"/>
      <c r="D50" s="25" t="str">
        <f>IFERROR(VLOOKUP(C50,tbl_Teams!C:F,4,0),"")</f>
        <v/>
      </c>
      <c r="E50" s="34"/>
      <c r="F50" s="25" t="str">
        <f>IFERROR(VLOOKUP(E50,tbl_Teams!C:F,4,0),"")</f>
        <v/>
      </c>
      <c r="G50" s="22" t="str">
        <f t="shared" si="5"/>
        <v/>
      </c>
    </row>
    <row r="51" spans="2:15" x14ac:dyDescent="0.2">
      <c r="B51" s="28" t="s">
        <v>295</v>
      </c>
      <c r="C51" s="105" t="s">
        <v>90</v>
      </c>
      <c r="D51" s="25">
        <f>IFERROR(VLOOKUP(C51,tbl_Teams!C:F,4,0),"")</f>
        <v>7</v>
      </c>
      <c r="E51" s="34"/>
      <c r="F51" s="25" t="str">
        <f>IFERROR(VLOOKUP(E51,tbl_Teams!C:F,4,0),"")</f>
        <v/>
      </c>
      <c r="G51" s="22">
        <f t="shared" si="5"/>
        <v>1</v>
      </c>
    </row>
    <row r="52" spans="2:15" x14ac:dyDescent="0.2">
      <c r="B52" s="28" t="s">
        <v>296</v>
      </c>
      <c r="C52" s="34" t="s">
        <v>45</v>
      </c>
      <c r="D52" s="25">
        <f>IFERROR(VLOOKUP(C52,tbl_Teams!C:F,4,0),"")</f>
        <v>5</v>
      </c>
      <c r="E52" s="34" t="s">
        <v>85</v>
      </c>
      <c r="F52" s="25">
        <f>IFERROR(VLOOKUP(E52,tbl_Teams!C:F,4,0),"")</f>
        <v>13</v>
      </c>
      <c r="G52" s="22">
        <f t="shared" si="5"/>
        <v>1</v>
      </c>
    </row>
    <row r="53" spans="2:15" x14ac:dyDescent="0.2">
      <c r="B53" s="29" t="s">
        <v>297</v>
      </c>
      <c r="C53" s="35" t="s">
        <v>131</v>
      </c>
      <c r="D53" s="26" t="str">
        <f>IFERROR(VLOOKUP(C53,tbl_Teams!C:F,4,0),"")</f>
        <v/>
      </c>
      <c r="E53" s="35" t="s">
        <v>18</v>
      </c>
      <c r="F53" s="26">
        <f>IFERROR(VLOOKUP(E53,tbl_Teams!C:F,4,0),"")</f>
        <v>11</v>
      </c>
      <c r="G53" s="23" t="e">
        <f t="shared" si="5"/>
        <v>#VALUE!</v>
      </c>
    </row>
    <row r="56" spans="2:15" ht="16.5" x14ac:dyDescent="0.3">
      <c r="C56" s="116" t="s">
        <v>300</v>
      </c>
      <c r="D56" s="116"/>
      <c r="E56" s="116"/>
      <c r="F56" s="116"/>
      <c r="K56" s="116" t="s">
        <v>301</v>
      </c>
      <c r="L56" s="116"/>
      <c r="M56" s="116"/>
      <c r="N56" s="116"/>
    </row>
    <row r="57" spans="2:15" x14ac:dyDescent="0.2">
      <c r="C57" s="117" t="s">
        <v>298</v>
      </c>
      <c r="D57" s="117"/>
      <c r="E57" s="117" t="s">
        <v>299</v>
      </c>
      <c r="F57" s="117"/>
      <c r="K57" s="117" t="s">
        <v>298</v>
      </c>
      <c r="L57" s="117"/>
      <c r="M57" s="117" t="s">
        <v>299</v>
      </c>
      <c r="N57" s="117"/>
    </row>
    <row r="58" spans="2:15" x14ac:dyDescent="0.2">
      <c r="B58" s="27" t="s">
        <v>293</v>
      </c>
      <c r="C58" s="33"/>
      <c r="D58" s="24" t="str">
        <f>IFERROR(VLOOKUP(C58,tbl_Teams!C:F,4,0),"")</f>
        <v/>
      </c>
      <c r="E58" s="33" t="s">
        <v>186</v>
      </c>
      <c r="F58" s="24" t="str">
        <f>IFERROR(VLOOKUP(E58,tbl_Teams!C:F,4,0),"")</f>
        <v/>
      </c>
      <c r="G58" s="21">
        <f t="shared" ref="G58:G62" si="6">IF(AND(C58="",E58=""),"",IF(OR(C58="",E58=""),1,IF(ABS(D58-F58)=8,1,0)))</f>
        <v>1</v>
      </c>
      <c r="J58" s="27" t="s">
        <v>293</v>
      </c>
      <c r="K58" s="33"/>
      <c r="L58" s="24" t="str">
        <f>IFERROR(VLOOKUP(K58,tbl_Teams!C:F,4,0),"")</f>
        <v/>
      </c>
      <c r="M58" s="33"/>
      <c r="N58" s="24" t="str">
        <f>IFERROR(VLOOKUP(M58,tbl_Teams!C:F,4,0),"")</f>
        <v/>
      </c>
      <c r="O58" s="21" t="str">
        <f t="shared" ref="O58:O62" si="7">IF(AND(K58="",M58=""),"",IF(OR(K58="",M58=""),1,IF(ABS(L58-N58)=8,1,0)))</f>
        <v/>
      </c>
    </row>
    <row r="59" spans="2:15" x14ac:dyDescent="0.2">
      <c r="B59" s="28" t="s">
        <v>294</v>
      </c>
      <c r="C59" s="34" t="s">
        <v>199</v>
      </c>
      <c r="D59" s="25" t="str">
        <f>IFERROR(VLOOKUP(C59,tbl_Teams!C:F,4,0),"")</f>
        <v/>
      </c>
      <c r="E59" s="34"/>
      <c r="F59" s="25" t="str">
        <f>IFERROR(VLOOKUP(E59,tbl_Teams!C:F,4,0),"")</f>
        <v/>
      </c>
      <c r="G59" s="22">
        <f t="shared" si="6"/>
        <v>1</v>
      </c>
      <c r="J59" s="28" t="s">
        <v>294</v>
      </c>
      <c r="K59" s="34"/>
      <c r="L59" s="25" t="str">
        <f>IFERROR(VLOOKUP(K59,tbl_Teams!C:F,4,0),"")</f>
        <v/>
      </c>
      <c r="M59" s="34"/>
      <c r="N59" s="25" t="str">
        <f>IFERROR(VLOOKUP(M59,tbl_Teams!C:F,4,0),"")</f>
        <v/>
      </c>
      <c r="O59" s="22" t="str">
        <f t="shared" si="7"/>
        <v/>
      </c>
    </row>
    <row r="60" spans="2:15" x14ac:dyDescent="0.2">
      <c r="B60" s="28" t="s">
        <v>295</v>
      </c>
      <c r="C60" s="34" t="s">
        <v>168</v>
      </c>
      <c r="D60" s="25" t="str">
        <f>IFERROR(VLOOKUP(C60,tbl_Teams!C:F,4,0),"")</f>
        <v/>
      </c>
      <c r="E60" s="34" t="s">
        <v>222</v>
      </c>
      <c r="F60" s="25" t="str">
        <f>IFERROR(VLOOKUP(E60,tbl_Teams!C:F,4,0),"")</f>
        <v/>
      </c>
      <c r="G60" s="22" t="e">
        <f t="shared" si="6"/>
        <v>#VALUE!</v>
      </c>
      <c r="J60" s="28" t="s">
        <v>295</v>
      </c>
      <c r="K60" s="34"/>
      <c r="L60" s="25" t="str">
        <f>IFERROR(VLOOKUP(K60,tbl_Teams!C:F,4,0),"")</f>
        <v/>
      </c>
      <c r="M60" s="34" t="s">
        <v>56</v>
      </c>
      <c r="N60" s="25">
        <f>IFERROR(VLOOKUP(M60,tbl_Teams!C:F,4,0),"")</f>
        <v>16</v>
      </c>
      <c r="O60" s="22">
        <f t="shared" si="7"/>
        <v>1</v>
      </c>
    </row>
    <row r="61" spans="2:15" x14ac:dyDescent="0.2">
      <c r="B61" s="28" t="s">
        <v>296</v>
      </c>
      <c r="C61" s="34"/>
      <c r="D61" s="25" t="str">
        <f>IFERROR(VLOOKUP(C61,tbl_Teams!C:F,4,0),"")</f>
        <v/>
      </c>
      <c r="E61" s="34"/>
      <c r="F61" s="25" t="str">
        <f>IFERROR(VLOOKUP(E61,tbl_Teams!C:F,4,0),"")</f>
        <v/>
      </c>
      <c r="G61" s="22" t="str">
        <f t="shared" si="6"/>
        <v/>
      </c>
      <c r="J61" s="28" t="s">
        <v>296</v>
      </c>
      <c r="K61" s="34"/>
      <c r="L61" s="25" t="str">
        <f>IFERROR(VLOOKUP(K61,tbl_Teams!C:F,4,0),"")</f>
        <v/>
      </c>
      <c r="M61" s="34"/>
      <c r="N61" s="25" t="str">
        <f>IFERROR(VLOOKUP(M61,tbl_Teams!C:F,4,0),"")</f>
        <v/>
      </c>
      <c r="O61" s="22" t="str">
        <f t="shared" si="7"/>
        <v/>
      </c>
    </row>
    <row r="62" spans="2:15" x14ac:dyDescent="0.2">
      <c r="B62" s="29" t="s">
        <v>297</v>
      </c>
      <c r="C62" s="35" t="s">
        <v>89</v>
      </c>
      <c r="D62" s="26">
        <f>IFERROR(VLOOKUP(C62,tbl_Teams!C:F,4,0),"")</f>
        <v>1</v>
      </c>
      <c r="E62" s="35"/>
      <c r="F62" s="26" t="str">
        <f>IFERROR(VLOOKUP(E62,tbl_Teams!C:F,4,0),"")</f>
        <v/>
      </c>
      <c r="G62" s="23">
        <f t="shared" si="6"/>
        <v>1</v>
      </c>
      <c r="J62" s="29" t="s">
        <v>297</v>
      </c>
      <c r="K62" s="35"/>
      <c r="L62" s="26" t="str">
        <f>IFERROR(VLOOKUP(K62,tbl_Teams!C:F,4,0),"")</f>
        <v/>
      </c>
      <c r="M62" s="35" t="s">
        <v>67</v>
      </c>
      <c r="N62" s="26">
        <f>IFERROR(VLOOKUP(M62,tbl_Teams!C:F,4,0),"")</f>
        <v>11</v>
      </c>
      <c r="O62" s="23">
        <f t="shared" si="7"/>
        <v>1</v>
      </c>
    </row>
    <row r="65" spans="2:7" ht="16.5" x14ac:dyDescent="0.3">
      <c r="C65" s="116" t="s">
        <v>248</v>
      </c>
      <c r="D65" s="116"/>
      <c r="E65" s="116"/>
      <c r="F65" s="116"/>
    </row>
    <row r="66" spans="2:7" x14ac:dyDescent="0.2">
      <c r="C66" s="117" t="s">
        <v>298</v>
      </c>
      <c r="D66" s="117"/>
      <c r="E66" s="117" t="s">
        <v>299</v>
      </c>
      <c r="F66" s="117"/>
    </row>
    <row r="67" spans="2:7" x14ac:dyDescent="0.2">
      <c r="B67" s="27" t="s">
        <v>293</v>
      </c>
      <c r="C67" s="33"/>
      <c r="D67" s="24" t="str">
        <f>IFERROR(VLOOKUP(C67,tbl_Teams!C:F,4,0),"")</f>
        <v/>
      </c>
      <c r="E67" s="33"/>
      <c r="F67" s="24" t="str">
        <f>IFERROR(VLOOKUP(E67,tbl_Teams!C:F,4,0),"")</f>
        <v/>
      </c>
      <c r="G67" s="21" t="str">
        <f t="shared" ref="G67:G71" si="8">IF(AND(C67="",E67=""),"",IF(OR(C67="",E67=""),1,IF(ABS(D67-F67)=8,1,0)))</f>
        <v/>
      </c>
    </row>
    <row r="68" spans="2:7" x14ac:dyDescent="0.2">
      <c r="B68" s="28" t="s">
        <v>294</v>
      </c>
      <c r="C68" s="34" t="s">
        <v>42</v>
      </c>
      <c r="D68" s="25">
        <f>IFERROR(VLOOKUP(C68,tbl_Teams!C:F,4,0),"")</f>
        <v>2</v>
      </c>
      <c r="E68" s="34" t="s">
        <v>82</v>
      </c>
      <c r="F68" s="25">
        <f>IFERROR(VLOOKUP(E68,tbl_Teams!C:F,4,0),"")</f>
        <v>10</v>
      </c>
      <c r="G68" s="22">
        <f t="shared" si="8"/>
        <v>1</v>
      </c>
    </row>
    <row r="69" spans="2:7" x14ac:dyDescent="0.2">
      <c r="B69" s="28" t="s">
        <v>295</v>
      </c>
      <c r="C69" s="34" t="s">
        <v>15</v>
      </c>
      <c r="D69" s="25">
        <f>IFERROR(VLOOKUP(C69,tbl_Teams!C:F,4,0),"")</f>
        <v>8</v>
      </c>
      <c r="E69" s="34" t="s">
        <v>103</v>
      </c>
      <c r="F69" s="25">
        <f>IFERROR(VLOOKUP(E69,tbl_Teams!C:F,4,0),"")</f>
        <v>16</v>
      </c>
      <c r="G69" s="22">
        <f t="shared" si="8"/>
        <v>1</v>
      </c>
    </row>
    <row r="70" spans="2:7" x14ac:dyDescent="0.2">
      <c r="B70" s="28" t="s">
        <v>296</v>
      </c>
      <c r="C70" s="34" t="s">
        <v>64</v>
      </c>
      <c r="D70" s="25">
        <f>IFERROR(VLOOKUP(C70,tbl_Teams!C:F,4,0),"")</f>
        <v>8</v>
      </c>
      <c r="E70" s="34" t="s">
        <v>88</v>
      </c>
      <c r="F70" s="25">
        <f>IFERROR(VLOOKUP(E70,tbl_Teams!C:F,4,0),"")</f>
        <v>16</v>
      </c>
      <c r="G70" s="22">
        <f t="shared" si="8"/>
        <v>1</v>
      </c>
    </row>
    <row r="71" spans="2:7" x14ac:dyDescent="0.2">
      <c r="B71" s="29" t="s">
        <v>297</v>
      </c>
      <c r="C71" s="35"/>
      <c r="D71" s="26" t="str">
        <f>IFERROR(VLOOKUP(C71,tbl_Teams!C:F,4,0),"")</f>
        <v/>
      </c>
      <c r="E71" s="35" t="s">
        <v>113</v>
      </c>
      <c r="F71" s="26">
        <f>IFERROR(VLOOKUP(E71,tbl_Teams!C:F,4,0),"")</f>
        <v>10</v>
      </c>
      <c r="G71" s="23">
        <f t="shared" si="8"/>
        <v>1</v>
      </c>
    </row>
    <row r="74" spans="2:7" ht="16.5" x14ac:dyDescent="0.3">
      <c r="C74" s="116" t="s">
        <v>249</v>
      </c>
      <c r="D74" s="116"/>
      <c r="E74" s="116"/>
      <c r="F74" s="116"/>
    </row>
    <row r="75" spans="2:7" x14ac:dyDescent="0.2">
      <c r="C75" s="117" t="s">
        <v>298</v>
      </c>
      <c r="D75" s="117"/>
      <c r="E75" s="117" t="s">
        <v>299</v>
      </c>
      <c r="F75" s="117"/>
    </row>
    <row r="76" spans="2:7" x14ac:dyDescent="0.2">
      <c r="B76" s="27" t="s">
        <v>293</v>
      </c>
      <c r="C76" s="33"/>
      <c r="D76" s="24" t="str">
        <f>IFERROR(VLOOKUP(C76,tbl_Teams!C:F,4,0),"")</f>
        <v/>
      </c>
      <c r="E76" s="33" t="s">
        <v>231</v>
      </c>
      <c r="F76" s="24" t="str">
        <f>IFERROR(VLOOKUP(E76,tbl_Teams!C:F,4,0),"")</f>
        <v/>
      </c>
      <c r="G76" s="21">
        <f t="shared" ref="G76:G80" si="9">IF(AND(C76="",E76=""),"",IF(OR(C76="",E76=""),1,IF(ABS(D76-F76)=8,1,0)))</f>
        <v>1</v>
      </c>
    </row>
    <row r="77" spans="2:7" x14ac:dyDescent="0.2">
      <c r="B77" s="28" t="s">
        <v>294</v>
      </c>
      <c r="C77" s="34"/>
      <c r="D77" s="25" t="str">
        <f>IFERROR(VLOOKUP(C77,tbl_Teams!C:F,4,0),"")</f>
        <v/>
      </c>
      <c r="E77" s="34"/>
      <c r="F77" s="25" t="str">
        <f>IFERROR(VLOOKUP(E77,tbl_Teams!C:F,4,0),"")</f>
        <v/>
      </c>
      <c r="G77" s="22" t="str">
        <f t="shared" si="9"/>
        <v/>
      </c>
    </row>
    <row r="78" spans="2:7" x14ac:dyDescent="0.2">
      <c r="B78" s="28" t="s">
        <v>295</v>
      </c>
      <c r="C78" s="34" t="s">
        <v>229</v>
      </c>
      <c r="D78" s="25" t="str">
        <f>IFERROR(VLOOKUP(C78,tbl_Teams!C:F,4,0),"")</f>
        <v/>
      </c>
      <c r="E78" s="34" t="s">
        <v>221</v>
      </c>
      <c r="F78" s="25" t="str">
        <f>IFERROR(VLOOKUP(E78,tbl_Teams!C:F,4,0),"")</f>
        <v/>
      </c>
      <c r="G78" s="22" t="e">
        <f t="shared" si="9"/>
        <v>#VALUE!</v>
      </c>
    </row>
    <row r="79" spans="2:7" x14ac:dyDescent="0.2">
      <c r="B79" s="28" t="s">
        <v>296</v>
      </c>
      <c r="C79" s="34"/>
      <c r="D79" s="25" t="str">
        <f>IFERROR(VLOOKUP(C79,tbl_Teams!C:F,4,0),"")</f>
        <v/>
      </c>
      <c r="E79" s="34" t="s">
        <v>83</v>
      </c>
      <c r="F79" s="25">
        <f>IFERROR(VLOOKUP(E79,tbl_Teams!C:F,4,0),"")</f>
        <v>11</v>
      </c>
      <c r="G79" s="22">
        <f t="shared" si="9"/>
        <v>1</v>
      </c>
    </row>
    <row r="80" spans="2:7" x14ac:dyDescent="0.2">
      <c r="B80" s="29" t="s">
        <v>297</v>
      </c>
      <c r="C80" s="35" t="s">
        <v>79</v>
      </c>
      <c r="D80" s="26">
        <f>IFERROR(VLOOKUP(C80,tbl_Teams!C:F,4,0),"")</f>
        <v>7</v>
      </c>
      <c r="E80" s="35" t="s">
        <v>143</v>
      </c>
      <c r="F80" s="26" t="str">
        <f>IFERROR(VLOOKUP(E80,tbl_Teams!C:F,4,0),"")</f>
        <v/>
      </c>
      <c r="G80" s="23" t="e">
        <f t="shared" si="9"/>
        <v>#VALUE!</v>
      </c>
    </row>
    <row r="83" spans="2:15" ht="16.5" x14ac:dyDescent="0.3">
      <c r="C83" s="116" t="s">
        <v>302</v>
      </c>
      <c r="D83" s="116"/>
      <c r="E83" s="116"/>
      <c r="F83" s="116"/>
      <c r="K83" s="116" t="s">
        <v>303</v>
      </c>
      <c r="L83" s="116"/>
      <c r="M83" s="116"/>
      <c r="N83" s="116"/>
    </row>
    <row r="84" spans="2:15" x14ac:dyDescent="0.2">
      <c r="C84" s="117" t="s">
        <v>298</v>
      </c>
      <c r="D84" s="117"/>
      <c r="E84" s="117" t="s">
        <v>299</v>
      </c>
      <c r="F84" s="117"/>
      <c r="K84" s="117" t="s">
        <v>298</v>
      </c>
      <c r="L84" s="117"/>
      <c r="M84" s="117" t="s">
        <v>299</v>
      </c>
      <c r="N84" s="117"/>
    </row>
    <row r="85" spans="2:15" x14ac:dyDescent="0.2">
      <c r="B85" s="27" t="s">
        <v>293</v>
      </c>
      <c r="C85" s="33"/>
      <c r="D85" s="24" t="str">
        <f>IFERROR(VLOOKUP(C85,tbl_Teams!C:F,4,0),"")</f>
        <v/>
      </c>
      <c r="E85" s="33"/>
      <c r="F85" s="24" t="str">
        <f>IFERROR(VLOOKUP(E85,tbl_Teams!C:F,4,0),"")</f>
        <v/>
      </c>
      <c r="G85" s="21" t="str">
        <f t="shared" ref="G85:G89" si="10">IF(AND(C85="",E85=""),"",IF(OR(C85="",E85=""),1,IF(ABS(D85-F85)=8,1,0)))</f>
        <v/>
      </c>
      <c r="J85" s="27" t="s">
        <v>293</v>
      </c>
      <c r="K85" s="33"/>
      <c r="L85" s="24" t="str">
        <f>IFERROR(VLOOKUP(K85,tbl_Teams!C:F,4,0),"")</f>
        <v/>
      </c>
      <c r="M85" s="33"/>
      <c r="N85" s="24" t="str">
        <f>IFERROR(VLOOKUP(M85,tbl_Teams!C:F,4,0),"")</f>
        <v/>
      </c>
      <c r="O85" s="21" t="str">
        <f t="shared" ref="O85:O89" si="11">IF(AND(K85="",M85=""),"",IF(OR(K85="",M85=""),1,IF(ABS(L85-N85)=8,1,0)))</f>
        <v/>
      </c>
    </row>
    <row r="86" spans="2:15" x14ac:dyDescent="0.2">
      <c r="B86" s="28" t="s">
        <v>294</v>
      </c>
      <c r="C86" s="34"/>
      <c r="D86" s="25" t="str">
        <f>IFERROR(VLOOKUP(C86,tbl_Teams!C:F,4,0),"")</f>
        <v/>
      </c>
      <c r="E86" s="34"/>
      <c r="F86" s="25" t="str">
        <f>IFERROR(VLOOKUP(E86,tbl_Teams!C:F,4,0),"")</f>
        <v/>
      </c>
      <c r="G86" s="22" t="str">
        <f t="shared" si="10"/>
        <v/>
      </c>
      <c r="J86" s="28" t="s">
        <v>294</v>
      </c>
      <c r="K86" s="34" t="s">
        <v>228</v>
      </c>
      <c r="L86" s="25" t="str">
        <f>IFERROR(VLOOKUP(K86,tbl_Teams!C:F,4,0),"")</f>
        <v/>
      </c>
      <c r="M86" s="34"/>
      <c r="N86" s="25" t="str">
        <f>IFERROR(VLOOKUP(M86,tbl_Teams!C:F,4,0),"")</f>
        <v/>
      </c>
      <c r="O86" s="22">
        <f t="shared" si="11"/>
        <v>1</v>
      </c>
    </row>
    <row r="87" spans="2:15" x14ac:dyDescent="0.2">
      <c r="B87" s="28" t="s">
        <v>295</v>
      </c>
      <c r="C87" s="34"/>
      <c r="D87" s="25" t="str">
        <f>IFERROR(VLOOKUP(C87,tbl_Teams!C:F,4,0),"")</f>
        <v/>
      </c>
      <c r="E87" s="34" t="s">
        <v>174</v>
      </c>
      <c r="F87" s="25" t="str">
        <f>IFERROR(VLOOKUP(E87,tbl_Teams!C:F,4,0),"")</f>
        <v/>
      </c>
      <c r="G87" s="22">
        <f t="shared" si="10"/>
        <v>1</v>
      </c>
      <c r="J87" s="28" t="s">
        <v>295</v>
      </c>
      <c r="K87" s="34" t="s">
        <v>75</v>
      </c>
      <c r="L87" s="25">
        <f>IFERROR(VLOOKUP(K87,tbl_Teams!C:F,4,0),"")</f>
        <v>3</v>
      </c>
      <c r="M87" s="34"/>
      <c r="N87" s="25" t="str">
        <f>IFERROR(VLOOKUP(M87,tbl_Teams!C:F,4,0),"")</f>
        <v/>
      </c>
      <c r="O87" s="22">
        <f t="shared" si="11"/>
        <v>1</v>
      </c>
    </row>
    <row r="88" spans="2:15" x14ac:dyDescent="0.2">
      <c r="B88" s="28" t="s">
        <v>296</v>
      </c>
      <c r="C88" s="34" t="s">
        <v>43</v>
      </c>
      <c r="D88" s="25">
        <f>IFERROR(VLOOKUP(C88,tbl_Teams!C:F,4,0),"")</f>
        <v>3</v>
      </c>
      <c r="E88" s="34" t="s">
        <v>98</v>
      </c>
      <c r="F88" s="25" t="str">
        <f>IFERROR(VLOOKUP(E88,tbl_Teams!C:F,4,0),"")</f>
        <v/>
      </c>
      <c r="G88" s="22" t="e">
        <f t="shared" si="10"/>
        <v>#VALUE!</v>
      </c>
      <c r="J88" s="28" t="s">
        <v>296</v>
      </c>
      <c r="K88" s="34" t="s">
        <v>167</v>
      </c>
      <c r="L88" s="25" t="str">
        <f>IFERROR(VLOOKUP(K88,tbl_Teams!C:F,4,0),"")</f>
        <v/>
      </c>
      <c r="M88" s="34" t="s">
        <v>118</v>
      </c>
      <c r="N88" s="25">
        <f>IFERROR(VLOOKUP(M88,tbl_Teams!C:F,4,0),"")</f>
        <v>15</v>
      </c>
      <c r="O88" s="22" t="e">
        <f t="shared" si="11"/>
        <v>#VALUE!</v>
      </c>
    </row>
    <row r="89" spans="2:15" x14ac:dyDescent="0.2">
      <c r="B89" s="29" t="s">
        <v>297</v>
      </c>
      <c r="C89" s="35"/>
      <c r="D89" s="26" t="str">
        <f>IFERROR(VLOOKUP(C89,tbl_Teams!C:F,4,0),"")</f>
        <v/>
      </c>
      <c r="E89" s="35" t="s">
        <v>49</v>
      </c>
      <c r="F89" s="26">
        <f>IFERROR(VLOOKUP(E89,tbl_Teams!C:F,4,0),"")</f>
        <v>9</v>
      </c>
      <c r="G89" s="23">
        <f t="shared" si="10"/>
        <v>1</v>
      </c>
      <c r="J89" s="29" t="s">
        <v>297</v>
      </c>
      <c r="K89" s="35"/>
      <c r="L89" s="26" t="str">
        <f>IFERROR(VLOOKUP(K89,tbl_Teams!C:F,4,0),"")</f>
        <v/>
      </c>
      <c r="M89" s="35"/>
      <c r="N89" s="26" t="str">
        <f>IFERROR(VLOOKUP(M89,tbl_Teams!C:F,4,0),"")</f>
        <v/>
      </c>
      <c r="O89" s="23" t="str">
        <f t="shared" si="11"/>
        <v/>
      </c>
    </row>
    <row r="92" spans="2:15" ht="16.5" x14ac:dyDescent="0.3">
      <c r="C92" s="116" t="s">
        <v>304</v>
      </c>
      <c r="D92" s="116"/>
      <c r="E92" s="116"/>
      <c r="F92" s="116"/>
      <c r="K92" s="116" t="s">
        <v>305</v>
      </c>
      <c r="L92" s="116"/>
      <c r="M92" s="116"/>
      <c r="N92" s="116"/>
    </row>
    <row r="93" spans="2:15" x14ac:dyDescent="0.2">
      <c r="C93" s="117" t="s">
        <v>298</v>
      </c>
      <c r="D93" s="117"/>
      <c r="E93" s="117" t="s">
        <v>299</v>
      </c>
      <c r="F93" s="117"/>
      <c r="K93" s="117" t="s">
        <v>298</v>
      </c>
      <c r="L93" s="117"/>
      <c r="M93" s="117" t="s">
        <v>299</v>
      </c>
      <c r="N93" s="117"/>
    </row>
    <row r="94" spans="2:15" x14ac:dyDescent="0.2">
      <c r="B94" s="27" t="s">
        <v>293</v>
      </c>
      <c r="C94" s="33" t="s">
        <v>179</v>
      </c>
      <c r="D94" s="24" t="str">
        <f>IFERROR(VLOOKUP(C94,tbl_Teams!C:F,4,0),"")</f>
        <v/>
      </c>
      <c r="E94" s="33" t="s">
        <v>203</v>
      </c>
      <c r="F94" s="24" t="str">
        <f>IFERROR(VLOOKUP(E94,tbl_Teams!C:F,4,0),"")</f>
        <v/>
      </c>
      <c r="G94" s="21" t="e">
        <f t="shared" ref="G94:G98" si="12">IF(AND(C94="",E94=""),"",IF(OR(C94="",E94=""),1,IF(ABS(D94-F94)=8,1,0)))</f>
        <v>#VALUE!</v>
      </c>
      <c r="J94" s="27" t="s">
        <v>293</v>
      </c>
      <c r="K94" s="33" t="s">
        <v>104</v>
      </c>
      <c r="L94" s="24">
        <f>IFERROR(VLOOKUP(K94,tbl_Teams!C:F,4,0),"")</f>
        <v>1</v>
      </c>
      <c r="M94" s="33" t="s">
        <v>65</v>
      </c>
      <c r="N94" s="24">
        <f>IFERROR(VLOOKUP(M94,tbl_Teams!C:F,4,0),"")</f>
        <v>9</v>
      </c>
      <c r="O94" s="21">
        <f t="shared" ref="O94:O98" si="13">IF(AND(K94="",M94=""),"",IF(OR(K94="",M94=""),1,IF(ABS(L94-N94)=8,1,0)))</f>
        <v>1</v>
      </c>
    </row>
    <row r="95" spans="2:15" x14ac:dyDescent="0.2">
      <c r="B95" s="28" t="s">
        <v>294</v>
      </c>
      <c r="C95" s="34" t="s">
        <v>73</v>
      </c>
      <c r="D95" s="25">
        <f>IFERROR(VLOOKUP(C95,tbl_Teams!C:F,4,0),"")</f>
        <v>1</v>
      </c>
      <c r="E95" s="34" t="s">
        <v>169</v>
      </c>
      <c r="F95" s="25" t="str">
        <f>IFERROR(VLOOKUP(E95,tbl_Teams!C:F,4,0),"")</f>
        <v/>
      </c>
      <c r="G95" s="22" t="e">
        <f t="shared" si="12"/>
        <v>#VALUE!</v>
      </c>
      <c r="J95" s="28" t="s">
        <v>294</v>
      </c>
      <c r="K95" s="34" t="s">
        <v>44</v>
      </c>
      <c r="L95" s="25">
        <f>IFERROR(VLOOKUP(K95,tbl_Teams!C:F,4,0),"")</f>
        <v>4</v>
      </c>
      <c r="M95" s="34" t="s">
        <v>218</v>
      </c>
      <c r="N95" s="25" t="str">
        <f>IFERROR(VLOOKUP(M95,tbl_Teams!C:F,4,0),"")</f>
        <v/>
      </c>
      <c r="O95" s="22" t="e">
        <f t="shared" si="13"/>
        <v>#VALUE!</v>
      </c>
    </row>
    <row r="96" spans="2:15" x14ac:dyDescent="0.2">
      <c r="B96" s="28" t="s">
        <v>295</v>
      </c>
      <c r="C96" s="34" t="s">
        <v>110</v>
      </c>
      <c r="D96" s="25">
        <f>IFERROR(VLOOKUP(C96,tbl_Teams!C:F,4,0),"")</f>
        <v>7</v>
      </c>
      <c r="E96" s="34" t="s">
        <v>55</v>
      </c>
      <c r="F96" s="25">
        <f>IFERROR(VLOOKUP(E96,tbl_Teams!C:F,4,0),"")</f>
        <v>15</v>
      </c>
      <c r="G96" s="22">
        <f t="shared" si="12"/>
        <v>1</v>
      </c>
      <c r="J96" s="28" t="s">
        <v>295</v>
      </c>
      <c r="K96" s="34" t="s">
        <v>92</v>
      </c>
      <c r="L96" s="25">
        <f>IFERROR(VLOOKUP(K96,tbl_Teams!C:F,4,0),"")</f>
        <v>8</v>
      </c>
      <c r="M96" s="34" t="s">
        <v>172</v>
      </c>
      <c r="N96" s="25" t="str">
        <f>IFERROR(VLOOKUP(M96,tbl_Teams!C:F,4,0),"")</f>
        <v/>
      </c>
      <c r="O96" s="22" t="e">
        <f t="shared" si="13"/>
        <v>#VALUE!</v>
      </c>
    </row>
    <row r="97" spans="2:18" x14ac:dyDescent="0.2">
      <c r="B97" s="28" t="s">
        <v>296</v>
      </c>
      <c r="C97" s="34" t="s">
        <v>180</v>
      </c>
      <c r="D97" s="25" t="str">
        <f>IFERROR(VLOOKUP(C97,tbl_Teams!C:F,4,0),"")</f>
        <v/>
      </c>
      <c r="E97" s="34" t="s">
        <v>219</v>
      </c>
      <c r="F97" s="25" t="str">
        <f>IFERROR(VLOOKUP(E97,tbl_Teams!C:F,4,0),"")</f>
        <v/>
      </c>
      <c r="G97" s="22" t="e">
        <f t="shared" si="12"/>
        <v>#VALUE!</v>
      </c>
      <c r="J97" s="28" t="s">
        <v>296</v>
      </c>
      <c r="K97" s="34" t="s">
        <v>59</v>
      </c>
      <c r="L97" s="25">
        <f>IFERROR(VLOOKUP(K97,tbl_Teams!C:F,4,0),"")</f>
        <v>3</v>
      </c>
      <c r="M97" s="34" t="s">
        <v>51</v>
      </c>
      <c r="N97" s="25">
        <f>IFERROR(VLOOKUP(M97,tbl_Teams!C:F,4,0),"")</f>
        <v>11</v>
      </c>
      <c r="O97" s="22">
        <f t="shared" si="13"/>
        <v>1</v>
      </c>
    </row>
    <row r="98" spans="2:18" x14ac:dyDescent="0.2">
      <c r="B98" s="29" t="s">
        <v>297</v>
      </c>
      <c r="C98" s="35" t="s">
        <v>80</v>
      </c>
      <c r="D98" s="26">
        <f>IFERROR(VLOOKUP(C98,tbl_Teams!C:F,4,0),"")</f>
        <v>8</v>
      </c>
      <c r="E98" s="35"/>
      <c r="F98" s="26" t="str">
        <f>IFERROR(VLOOKUP(E98,tbl_Teams!C:F,4,0),"")</f>
        <v/>
      </c>
      <c r="G98" s="23">
        <f t="shared" si="12"/>
        <v>1</v>
      </c>
      <c r="J98" s="29" t="s">
        <v>297</v>
      </c>
      <c r="K98" s="35" t="s">
        <v>197</v>
      </c>
      <c r="L98" s="26" t="str">
        <f>IFERROR(VLOOKUP(K98,tbl_Teams!C:F,4,0),"")</f>
        <v/>
      </c>
      <c r="M98" s="35" t="s">
        <v>86</v>
      </c>
      <c r="N98" s="26">
        <f>IFERROR(VLOOKUP(M98,tbl_Teams!C:F,4,0),"")</f>
        <v>14</v>
      </c>
      <c r="O98" s="23" t="e">
        <f t="shared" si="13"/>
        <v>#VALUE!</v>
      </c>
    </row>
    <row r="101" spans="2:18" ht="16.5" x14ac:dyDescent="0.3">
      <c r="C101" s="116" t="s">
        <v>254</v>
      </c>
      <c r="D101" s="116"/>
      <c r="E101" s="116"/>
      <c r="F101" s="116"/>
    </row>
    <row r="102" spans="2:18" x14ac:dyDescent="0.2">
      <c r="C102" s="117" t="s">
        <v>298</v>
      </c>
      <c r="D102" s="117"/>
      <c r="E102" s="117" t="s">
        <v>299</v>
      </c>
      <c r="F102" s="117"/>
    </row>
    <row r="103" spans="2:18" x14ac:dyDescent="0.2">
      <c r="B103" s="27" t="s">
        <v>293</v>
      </c>
      <c r="C103" s="33"/>
      <c r="D103" s="24" t="str">
        <f>IFERROR(VLOOKUP(C103,tbl_Teams!C:F,4,0),"")</f>
        <v/>
      </c>
      <c r="E103" s="33"/>
      <c r="F103" s="24" t="str">
        <f>IFERROR(VLOOKUP(E103,tbl_Teams!C:F,4,0),"")</f>
        <v/>
      </c>
      <c r="G103" s="21" t="str">
        <f t="shared" ref="G103:G107" si="14">IF(AND(C103="",E103=""),"",IF(OR(C103="",E103=""),1,IF(ABS(D103-F103)=8,1,0)))</f>
        <v/>
      </c>
    </row>
    <row r="104" spans="2:18" x14ac:dyDescent="0.2">
      <c r="B104" s="28" t="s">
        <v>294</v>
      </c>
      <c r="C104" s="34"/>
      <c r="D104" s="25" t="str">
        <f>IFERROR(VLOOKUP(C104,tbl_Teams!C:F,4,0),"")</f>
        <v/>
      </c>
      <c r="E104" s="34"/>
      <c r="F104" s="25" t="str">
        <f>IFERROR(VLOOKUP(E104,tbl_Teams!C:F,4,0),"")</f>
        <v/>
      </c>
      <c r="G104" s="22" t="str">
        <f t="shared" si="14"/>
        <v/>
      </c>
    </row>
    <row r="105" spans="2:18" x14ac:dyDescent="0.2">
      <c r="B105" s="28" t="s">
        <v>295</v>
      </c>
      <c r="C105" s="34"/>
      <c r="D105" s="25" t="str">
        <f>IFERROR(VLOOKUP(C105,tbl_Teams!C:F,4,0),"")</f>
        <v/>
      </c>
      <c r="E105" s="34"/>
      <c r="F105" s="25" t="str">
        <f>IFERROR(VLOOKUP(E105,tbl_Teams!C:F,4,0),"")</f>
        <v/>
      </c>
      <c r="G105" s="22" t="str">
        <f t="shared" si="14"/>
        <v/>
      </c>
      <c r="R105" s="31" t="s">
        <v>319</v>
      </c>
    </row>
    <row r="106" spans="2:18" x14ac:dyDescent="0.2">
      <c r="B106" s="28" t="s">
        <v>296</v>
      </c>
      <c r="C106" s="111" t="s">
        <v>150</v>
      </c>
      <c r="D106" s="25" t="str">
        <f>IFERROR(VLOOKUP(C106,tbl_Teams!C:F,4,0),"")</f>
        <v/>
      </c>
      <c r="E106" s="34"/>
      <c r="F106" s="25" t="str">
        <f>IFERROR(VLOOKUP(E106,tbl_Teams!C:F,4,0),"")</f>
        <v/>
      </c>
      <c r="G106" s="22">
        <f>IF(AND(C106="",E106=""),"",IF(OR(C106="",E106=""),1,IF(ABS(D106-F106)=8,1,0)))</f>
        <v>1</v>
      </c>
    </row>
    <row r="107" spans="2:18" x14ac:dyDescent="0.2">
      <c r="B107" s="29" t="s">
        <v>297</v>
      </c>
      <c r="C107" s="35"/>
      <c r="D107" s="26" t="str">
        <f>IFERROR(VLOOKUP(C107,tbl_Teams!C:F,4,0),"")</f>
        <v/>
      </c>
      <c r="E107" s="35" t="s">
        <v>185</v>
      </c>
      <c r="F107" s="26" t="str">
        <f>IFERROR(VLOOKUP(E107,tbl_Teams!C:F,4,0),"")</f>
        <v/>
      </c>
      <c r="G107" s="23">
        <f t="shared" si="14"/>
        <v>1</v>
      </c>
    </row>
    <row r="110" spans="2:18" ht="16.5" x14ac:dyDescent="0.3">
      <c r="C110" s="116" t="s">
        <v>306</v>
      </c>
      <c r="D110" s="116"/>
      <c r="E110" s="116"/>
      <c r="F110" s="116"/>
      <c r="K110" s="116" t="s">
        <v>307</v>
      </c>
      <c r="L110" s="116"/>
      <c r="M110" s="116"/>
      <c r="N110" s="116"/>
    </row>
    <row r="111" spans="2:18" x14ac:dyDescent="0.2">
      <c r="C111" s="117" t="s">
        <v>298</v>
      </c>
      <c r="D111" s="117"/>
      <c r="E111" s="117" t="s">
        <v>299</v>
      </c>
      <c r="F111" s="117"/>
      <c r="K111" s="117" t="s">
        <v>298</v>
      </c>
      <c r="L111" s="117"/>
      <c r="M111" s="117" t="s">
        <v>299</v>
      </c>
      <c r="N111" s="117"/>
    </row>
    <row r="112" spans="2:18" x14ac:dyDescent="0.2">
      <c r="B112" s="27" t="s">
        <v>293</v>
      </c>
      <c r="C112" s="33" t="s">
        <v>93</v>
      </c>
      <c r="D112" s="24">
        <f>IFERROR(VLOOKUP(C112,tbl_Teams!C:F,4,0),"")</f>
        <v>5</v>
      </c>
      <c r="E112" s="33" t="s">
        <v>235</v>
      </c>
      <c r="F112" s="24" t="str">
        <f>IFERROR(VLOOKUP(E112,tbl_Teams!C:F,4,0),"")</f>
        <v/>
      </c>
      <c r="G112" s="21" t="e">
        <f t="shared" ref="G112:G116" si="15">IF(AND(C112="",E112=""),"",IF(OR(C112="",E112=""),1,IF(ABS(D112-F112)=8,1,0)))</f>
        <v>#VALUE!</v>
      </c>
      <c r="J112" s="27" t="s">
        <v>293</v>
      </c>
      <c r="K112" s="33" t="s">
        <v>62</v>
      </c>
      <c r="L112" s="24">
        <f>IFERROR(VLOOKUP(K112,tbl_Teams!C:F,4,0),"")</f>
        <v>6</v>
      </c>
      <c r="M112" s="33" t="s">
        <v>236</v>
      </c>
      <c r="N112" s="24" t="str">
        <f>IFERROR(VLOOKUP(M112,tbl_Teams!C:F,4,0),"")</f>
        <v/>
      </c>
      <c r="O112" s="21" t="e">
        <f t="shared" ref="O112:O116" si="16">IF(AND(K112="",M112=""),"",IF(OR(K112="",M112=""),1,IF(ABS(L112-N112)=8,1,0)))</f>
        <v>#VALUE!</v>
      </c>
    </row>
    <row r="113" spans="2:15" x14ac:dyDescent="0.2">
      <c r="B113" s="28" t="s">
        <v>294</v>
      </c>
      <c r="C113" s="34"/>
      <c r="D113" s="25" t="str">
        <f>IFERROR(VLOOKUP(C113,tbl_Teams!C:F,4,0),"")</f>
        <v/>
      </c>
      <c r="E113" s="34" t="s">
        <v>142</v>
      </c>
      <c r="F113" s="25" t="str">
        <f>IFERROR(VLOOKUP(E113,tbl_Teams!C:F,4,0),"")</f>
        <v/>
      </c>
      <c r="G113" s="22">
        <f t="shared" si="15"/>
        <v>1</v>
      </c>
      <c r="J113" s="28" t="s">
        <v>294</v>
      </c>
      <c r="K113" s="34" t="s">
        <v>106</v>
      </c>
      <c r="L113" s="25">
        <f>IFERROR(VLOOKUP(K113,tbl_Teams!C:F,4,0),"")</f>
        <v>3</v>
      </c>
      <c r="M113" s="34" t="s">
        <v>155</v>
      </c>
      <c r="N113" s="25" t="str">
        <f>IFERROR(VLOOKUP(M113,tbl_Teams!C:F,4,0),"")</f>
        <v/>
      </c>
      <c r="O113" s="22" t="e">
        <f t="shared" si="16"/>
        <v>#VALUE!</v>
      </c>
    </row>
    <row r="114" spans="2:15" x14ac:dyDescent="0.2">
      <c r="B114" s="28" t="s">
        <v>295</v>
      </c>
      <c r="C114" s="34" t="s">
        <v>148</v>
      </c>
      <c r="D114" s="25" t="str">
        <f>IFERROR(VLOOKUP(C114,tbl_Teams!C:F,4,0),"")</f>
        <v/>
      </c>
      <c r="E114" s="34"/>
      <c r="F114" s="25" t="str">
        <f>IFERROR(VLOOKUP(E114,tbl_Teams!C:F,4,0),"")</f>
        <v/>
      </c>
      <c r="G114" s="22">
        <f t="shared" si="15"/>
        <v>1</v>
      </c>
      <c r="J114" s="28" t="s">
        <v>295</v>
      </c>
      <c r="K114" s="34" t="s">
        <v>147</v>
      </c>
      <c r="L114" s="25" t="str">
        <f>IFERROR(VLOOKUP(K114,tbl_Teams!C:F,4,0),"")</f>
        <v/>
      </c>
      <c r="M114" s="34" t="s">
        <v>114</v>
      </c>
      <c r="N114" s="25">
        <f>IFERROR(VLOOKUP(M114,tbl_Teams!C:F,4,0),"")</f>
        <v>11</v>
      </c>
      <c r="O114" s="22" t="e">
        <f t="shared" si="16"/>
        <v>#VALUE!</v>
      </c>
    </row>
    <row r="115" spans="2:15" x14ac:dyDescent="0.2">
      <c r="B115" s="28" t="s">
        <v>296</v>
      </c>
      <c r="C115" s="34"/>
      <c r="D115" s="25" t="str">
        <f>IFERROR(VLOOKUP(C115,tbl_Teams!C:F,4,0),"")</f>
        <v/>
      </c>
      <c r="E115" s="34" t="s">
        <v>176</v>
      </c>
      <c r="F115" s="25" t="str">
        <f>IFERROR(VLOOKUP(E115,tbl_Teams!C:F,4,0),"")</f>
        <v/>
      </c>
      <c r="G115" s="22">
        <f t="shared" si="15"/>
        <v>1</v>
      </c>
      <c r="J115" s="28" t="s">
        <v>296</v>
      </c>
      <c r="K115" s="34" t="s">
        <v>135</v>
      </c>
      <c r="L115" s="25" t="str">
        <f>IFERROR(VLOOKUP(K115,tbl_Teams!C:F,4,0),"")</f>
        <v/>
      </c>
      <c r="M115" s="34" t="s">
        <v>102</v>
      </c>
      <c r="N115" s="25">
        <f>IFERROR(VLOOKUP(M115,tbl_Teams!C:F,4,0),"")</f>
        <v>15</v>
      </c>
      <c r="O115" s="22" t="e">
        <f t="shared" si="16"/>
        <v>#VALUE!</v>
      </c>
    </row>
    <row r="116" spans="2:15" x14ac:dyDescent="0.2">
      <c r="B116" s="29" t="s">
        <v>297</v>
      </c>
      <c r="C116" s="35" t="s">
        <v>136</v>
      </c>
      <c r="D116" s="26" t="str">
        <f>IFERROR(VLOOKUP(C116,tbl_Teams!C:F,4,0),"")</f>
        <v/>
      </c>
      <c r="E116" s="35" t="s">
        <v>160</v>
      </c>
      <c r="F116" s="26" t="str">
        <f>IFERROR(VLOOKUP(E116,tbl_Teams!C:F,4,0),"")</f>
        <v/>
      </c>
      <c r="G116" s="23" t="e">
        <f t="shared" si="15"/>
        <v>#VALUE!</v>
      </c>
      <c r="J116" s="29" t="s">
        <v>297</v>
      </c>
      <c r="K116" s="35"/>
      <c r="L116" s="26" t="str">
        <f>IFERROR(VLOOKUP(K116,tbl_Teams!C:F,4,0),"")</f>
        <v/>
      </c>
      <c r="M116" s="35" t="s">
        <v>95</v>
      </c>
      <c r="N116" s="26">
        <f>IFERROR(VLOOKUP(M116,tbl_Teams!C:F,4,0),"")</f>
        <v>4</v>
      </c>
      <c r="O116" s="23">
        <f t="shared" si="16"/>
        <v>1</v>
      </c>
    </row>
    <row r="119" spans="2:15" ht="16.5" x14ac:dyDescent="0.3">
      <c r="C119" s="116" t="s">
        <v>308</v>
      </c>
      <c r="D119" s="116"/>
      <c r="E119" s="116"/>
      <c r="F119" s="116"/>
      <c r="K119" s="116" t="s">
        <v>309</v>
      </c>
      <c r="L119" s="116"/>
      <c r="M119" s="116"/>
      <c r="N119" s="116"/>
    </row>
    <row r="120" spans="2:15" x14ac:dyDescent="0.2">
      <c r="C120" s="117" t="s">
        <v>298</v>
      </c>
      <c r="D120" s="117"/>
      <c r="E120" s="117" t="s">
        <v>299</v>
      </c>
      <c r="F120" s="117"/>
      <c r="K120" s="117" t="s">
        <v>298</v>
      </c>
      <c r="L120" s="117"/>
      <c r="M120" s="117" t="s">
        <v>299</v>
      </c>
      <c r="N120" s="117"/>
    </row>
    <row r="121" spans="2:15" x14ac:dyDescent="0.2">
      <c r="B121" s="27" t="s">
        <v>293</v>
      </c>
      <c r="C121" s="33" t="s">
        <v>214</v>
      </c>
      <c r="D121" s="24" t="str">
        <f>IFERROR(VLOOKUP(C121,tbl_Teams!C:F,4,0),"")</f>
        <v/>
      </c>
      <c r="E121" s="33"/>
      <c r="F121" s="24" t="str">
        <f>IFERROR(VLOOKUP(E121,tbl_Teams!C:F,4,0),"")</f>
        <v/>
      </c>
      <c r="G121" s="21">
        <f t="shared" ref="G121:G125" si="17">IF(AND(C121="",E121=""),"",IF(OR(C121="",E121=""),1,IF(ABS(D121-F121)=8,1,0)))</f>
        <v>1</v>
      </c>
      <c r="J121" s="27" t="s">
        <v>293</v>
      </c>
      <c r="K121" s="33" t="s">
        <v>225</v>
      </c>
      <c r="L121" s="24" t="str">
        <f>IFERROR(VLOOKUP(K121,tbl_Teams!C:F,4,0),"")</f>
        <v/>
      </c>
      <c r="M121" s="33"/>
      <c r="N121" s="24" t="str">
        <f>IFERROR(VLOOKUP(M121,tbl_Teams!C:F,4,0),"")</f>
        <v/>
      </c>
      <c r="O121" s="21">
        <f t="shared" ref="O121:O125" si="18">IF(AND(K121="",M121=""),"",IF(OR(K121="",M121=""),1,IF(ABS(L121-N121)=8,1,0)))</f>
        <v>1</v>
      </c>
    </row>
    <row r="122" spans="2:15" x14ac:dyDescent="0.2">
      <c r="B122" s="28" t="s">
        <v>294</v>
      </c>
      <c r="C122" s="34"/>
      <c r="D122" s="25" t="str">
        <f>IFERROR(VLOOKUP(C122,tbl_Teams!C:F,4,0),"")</f>
        <v/>
      </c>
      <c r="E122" s="34"/>
      <c r="F122" s="25" t="str">
        <f>IFERROR(VLOOKUP(E122,tbl_Teams!C:F,4,0),"")</f>
        <v/>
      </c>
      <c r="G122" s="22" t="str">
        <f t="shared" si="17"/>
        <v/>
      </c>
      <c r="J122" s="28" t="s">
        <v>294</v>
      </c>
      <c r="K122" s="34"/>
      <c r="L122" s="25" t="str">
        <f>IFERROR(VLOOKUP(K122,tbl_Teams!C:F,4,0),"")</f>
        <v/>
      </c>
      <c r="M122" s="34"/>
      <c r="N122" s="25" t="str">
        <f>IFERROR(VLOOKUP(M122,tbl_Teams!C:F,4,0),"")</f>
        <v/>
      </c>
      <c r="O122" s="22" t="str">
        <f t="shared" si="18"/>
        <v/>
      </c>
    </row>
    <row r="123" spans="2:15" x14ac:dyDescent="0.2">
      <c r="B123" s="28" t="s">
        <v>295</v>
      </c>
      <c r="C123" s="34" t="s">
        <v>208</v>
      </c>
      <c r="D123" s="25" t="str">
        <f>IFERROR(VLOOKUP(C123,tbl_Teams!C:F,4,0),"")</f>
        <v/>
      </c>
      <c r="E123" s="34" t="s">
        <v>216</v>
      </c>
      <c r="F123" s="25" t="str">
        <f>IFERROR(VLOOKUP(E123,tbl_Teams!C:F,4,0),"")</f>
        <v/>
      </c>
      <c r="G123" s="22" t="e">
        <f t="shared" si="17"/>
        <v>#VALUE!</v>
      </c>
      <c r="J123" s="28" t="s">
        <v>295</v>
      </c>
      <c r="K123" s="34" t="s">
        <v>76</v>
      </c>
      <c r="L123" s="25">
        <f>IFERROR(VLOOKUP(K123,tbl_Teams!C:F,4,0),"")</f>
        <v>4</v>
      </c>
      <c r="M123" s="34" t="s">
        <v>140</v>
      </c>
      <c r="N123" s="25" t="str">
        <f>IFERROR(VLOOKUP(M123,tbl_Teams!C:F,4,0),"")</f>
        <v/>
      </c>
      <c r="O123" s="22" t="e">
        <f t="shared" si="18"/>
        <v>#VALUE!</v>
      </c>
    </row>
    <row r="124" spans="2:15" x14ac:dyDescent="0.2">
      <c r="B124" s="28" t="s">
        <v>296</v>
      </c>
      <c r="C124" s="34" t="s">
        <v>223</v>
      </c>
      <c r="D124" s="25" t="str">
        <f>IFERROR(VLOOKUP(C124,tbl_Teams!C:F,4,0),"")</f>
        <v/>
      </c>
      <c r="E124" s="34" t="s">
        <v>200</v>
      </c>
      <c r="F124" s="25" t="str">
        <f>IFERROR(VLOOKUP(E124,tbl_Teams!C:F,4,0),"")</f>
        <v/>
      </c>
      <c r="G124" s="22" t="e">
        <f t="shared" si="17"/>
        <v>#VALUE!</v>
      </c>
      <c r="J124" s="28" t="s">
        <v>296</v>
      </c>
      <c r="K124" s="106"/>
      <c r="L124" s="25" t="str">
        <f>IFERROR(VLOOKUP(K124,tbl_Teams!C:F,4,0),"")</f>
        <v/>
      </c>
      <c r="M124" s="34"/>
      <c r="N124" s="25" t="str">
        <f>IFERROR(VLOOKUP(M124,tbl_Teams!C:F,4,0),"")</f>
        <v/>
      </c>
      <c r="O124" s="22" t="str">
        <f t="shared" si="18"/>
        <v/>
      </c>
    </row>
    <row r="125" spans="2:15" x14ac:dyDescent="0.2">
      <c r="B125" s="29" t="s">
        <v>297</v>
      </c>
      <c r="C125" s="35" t="s">
        <v>94</v>
      </c>
      <c r="D125" s="26">
        <f>IFERROR(VLOOKUP(C125,tbl_Teams!C:F,4,0),"")</f>
        <v>6</v>
      </c>
      <c r="E125" s="35" t="s">
        <v>21</v>
      </c>
      <c r="F125" s="26">
        <f>IFERROR(VLOOKUP(E125,tbl_Teams!C:F,4,0),"")</f>
        <v>14</v>
      </c>
      <c r="G125" s="23">
        <f t="shared" si="17"/>
        <v>1</v>
      </c>
      <c r="J125" s="29" t="s">
        <v>297</v>
      </c>
      <c r="K125" s="35" t="s">
        <v>14</v>
      </c>
      <c r="L125" s="26">
        <f>IFERROR(VLOOKUP(K125,tbl_Teams!C:F,4,0),"")</f>
        <v>7</v>
      </c>
      <c r="M125" s="35" t="s">
        <v>39</v>
      </c>
      <c r="N125" s="26">
        <f>IFERROR(VLOOKUP(M125,tbl_Teams!C:F,4,0),"")</f>
        <v>15</v>
      </c>
      <c r="O125" s="23">
        <f t="shared" si="18"/>
        <v>1</v>
      </c>
    </row>
    <row r="128" spans="2:15" ht="16.5" x14ac:dyDescent="0.3">
      <c r="C128" s="116" t="s">
        <v>100</v>
      </c>
      <c r="D128" s="116"/>
      <c r="E128" s="116"/>
      <c r="F128" s="116"/>
    </row>
    <row r="129" spans="2:7" x14ac:dyDescent="0.2">
      <c r="C129" s="117" t="s">
        <v>298</v>
      </c>
      <c r="D129" s="117"/>
      <c r="E129" s="117" t="s">
        <v>299</v>
      </c>
      <c r="F129" s="117"/>
    </row>
    <row r="130" spans="2:7" x14ac:dyDescent="0.2">
      <c r="B130" s="27" t="s">
        <v>293</v>
      </c>
      <c r="C130" s="33"/>
      <c r="D130" s="24" t="str">
        <f>IFERROR(VLOOKUP(C130,tbl_Teams!C:F,4,0),"")</f>
        <v/>
      </c>
      <c r="E130" s="33"/>
      <c r="F130" s="24" t="str">
        <f>IFERROR(VLOOKUP(E130,tbl_Teams!C:F,4,0),"")</f>
        <v/>
      </c>
      <c r="G130" s="21" t="str">
        <f t="shared" ref="G130:G134" si="19">IF(AND(C130="",E130=""),"",IF(OR(C130="",E130=""),1,IF(ABS(D130-F130)=8,1,0)))</f>
        <v/>
      </c>
    </row>
    <row r="131" spans="2:7" x14ac:dyDescent="0.2">
      <c r="B131" s="28" t="s">
        <v>294</v>
      </c>
      <c r="C131" s="34"/>
      <c r="D131" s="25" t="str">
        <f>IFERROR(VLOOKUP(C131,tbl_Teams!C:F,4,0),"")</f>
        <v/>
      </c>
      <c r="E131" s="34" t="s">
        <v>54</v>
      </c>
      <c r="F131" s="25">
        <f>IFERROR(VLOOKUP(E131,tbl_Teams!C:F,4,0),"")</f>
        <v>14</v>
      </c>
      <c r="G131" s="22">
        <f t="shared" si="19"/>
        <v>1</v>
      </c>
    </row>
    <row r="132" spans="2:7" x14ac:dyDescent="0.2">
      <c r="B132" s="28" t="s">
        <v>295</v>
      </c>
      <c r="C132" s="34"/>
      <c r="D132" s="25" t="str">
        <f>IFERROR(VLOOKUP(C132,tbl_Teams!C:F,4,0),"")</f>
        <v/>
      </c>
      <c r="E132" s="34" t="s">
        <v>100</v>
      </c>
      <c r="F132" s="25">
        <f>IFERROR(VLOOKUP(E132,tbl_Teams!C:F,4,0),"")</f>
        <v>13</v>
      </c>
      <c r="G132" s="22">
        <f t="shared" si="19"/>
        <v>1</v>
      </c>
    </row>
    <row r="133" spans="2:7" x14ac:dyDescent="0.2">
      <c r="B133" s="28" t="s">
        <v>296</v>
      </c>
      <c r="C133" s="34" t="s">
        <v>152</v>
      </c>
      <c r="D133" s="25" t="str">
        <f>IFERROR(VLOOKUP(C133,tbl_Teams!C:F,4,0),"")</f>
        <v/>
      </c>
      <c r="E133" s="34"/>
      <c r="F133" s="25" t="str">
        <f>IFERROR(VLOOKUP(E133,tbl_Teams!C:F,4,0),"")</f>
        <v/>
      </c>
      <c r="G133" s="22">
        <f t="shared" si="19"/>
        <v>1</v>
      </c>
    </row>
    <row r="134" spans="2:7" x14ac:dyDescent="0.2">
      <c r="B134" s="29" t="s">
        <v>297</v>
      </c>
      <c r="C134" s="35"/>
      <c r="D134" s="26" t="str">
        <f>IFERROR(VLOOKUP(C134,tbl_Teams!C:F,4,0),"")</f>
        <v/>
      </c>
      <c r="E134" s="35"/>
      <c r="F134" s="26" t="str">
        <f>IFERROR(VLOOKUP(E134,tbl_Teams!C:F,4,0),"")</f>
        <v/>
      </c>
      <c r="G134" s="23" t="str">
        <f t="shared" si="19"/>
        <v/>
      </c>
    </row>
    <row r="137" spans="2:7" ht="16.5" x14ac:dyDescent="0.3">
      <c r="C137" s="116" t="s">
        <v>260</v>
      </c>
      <c r="D137" s="116"/>
      <c r="E137" s="116"/>
      <c r="F137" s="116"/>
    </row>
    <row r="138" spans="2:7" x14ac:dyDescent="0.2">
      <c r="C138" s="117" t="s">
        <v>298</v>
      </c>
      <c r="D138" s="117"/>
      <c r="E138" s="117" t="s">
        <v>299</v>
      </c>
      <c r="F138" s="117"/>
    </row>
    <row r="139" spans="2:7" x14ac:dyDescent="0.2">
      <c r="B139" s="27" t="s">
        <v>293</v>
      </c>
      <c r="C139" s="33"/>
      <c r="D139" s="24" t="str">
        <f>IFERROR(VLOOKUP(C139,tbl_Teams!C:F,4,0),"")</f>
        <v/>
      </c>
      <c r="E139" s="33"/>
      <c r="F139" s="24" t="str">
        <f>IFERROR(VLOOKUP(E139,tbl_Teams!C:F,4,0),"")</f>
        <v/>
      </c>
      <c r="G139" s="21" t="str">
        <f t="shared" ref="G139:G143" si="20">IF(AND(C139="",E139=""),"",IF(OR(C139="",E139=""),1,IF(ABS(D139-F139)=8,1,0)))</f>
        <v/>
      </c>
    </row>
    <row r="140" spans="2:7" x14ac:dyDescent="0.2">
      <c r="B140" s="28" t="s">
        <v>294</v>
      </c>
      <c r="C140" s="34"/>
      <c r="D140" s="25" t="str">
        <f>IFERROR(VLOOKUP(C140,tbl_Teams!C:F,4,0),"")</f>
        <v/>
      </c>
      <c r="E140" s="34"/>
      <c r="F140" s="25" t="str">
        <f>IFERROR(VLOOKUP(E140,tbl_Teams!C:F,4,0),"")</f>
        <v/>
      </c>
      <c r="G140" s="22" t="str">
        <f t="shared" si="20"/>
        <v/>
      </c>
    </row>
    <row r="141" spans="2:7" x14ac:dyDescent="0.2">
      <c r="B141" s="28" t="s">
        <v>295</v>
      </c>
      <c r="C141" s="34"/>
      <c r="D141" s="25" t="str">
        <f>IFERROR(VLOOKUP(C141,tbl_Teams!C:F,4,0),"")</f>
        <v/>
      </c>
      <c r="E141" s="34"/>
      <c r="F141" s="25" t="str">
        <f>IFERROR(VLOOKUP(E141,tbl_Teams!C:F,4,0),"")</f>
        <v/>
      </c>
      <c r="G141" s="22" t="str">
        <f t="shared" si="20"/>
        <v/>
      </c>
    </row>
    <row r="142" spans="2:7" x14ac:dyDescent="0.2">
      <c r="B142" s="28" t="s">
        <v>296</v>
      </c>
      <c r="C142" s="34"/>
      <c r="D142" s="25" t="str">
        <f>IFERROR(VLOOKUP(C142,tbl_Teams!C:F,4,0),"")</f>
        <v/>
      </c>
      <c r="E142" s="34"/>
      <c r="F142" s="25" t="str">
        <f>IFERROR(VLOOKUP(E142,tbl_Teams!C:F,4,0),"")</f>
        <v/>
      </c>
      <c r="G142" s="22" t="str">
        <f t="shared" si="20"/>
        <v/>
      </c>
    </row>
    <row r="143" spans="2:7" x14ac:dyDescent="0.2">
      <c r="B143" s="29" t="s">
        <v>297</v>
      </c>
      <c r="C143" s="35"/>
      <c r="D143" s="26" t="str">
        <f>IFERROR(VLOOKUP(C143,tbl_Teams!C:F,4,0),"")</f>
        <v/>
      </c>
      <c r="E143" s="35" t="s">
        <v>202</v>
      </c>
      <c r="F143" s="26" t="str">
        <f>IFERROR(VLOOKUP(E143,tbl_Teams!C:F,4,0),"")</f>
        <v/>
      </c>
      <c r="G143" s="23">
        <f t="shared" si="20"/>
        <v>1</v>
      </c>
    </row>
    <row r="146" spans="2:7" ht="16.5" x14ac:dyDescent="0.3">
      <c r="C146" s="116" t="s">
        <v>262</v>
      </c>
      <c r="D146" s="116"/>
      <c r="E146" s="116"/>
      <c r="F146" s="116"/>
    </row>
    <row r="147" spans="2:7" x14ac:dyDescent="0.2">
      <c r="C147" s="117" t="s">
        <v>298</v>
      </c>
      <c r="D147" s="117"/>
      <c r="E147" s="117" t="s">
        <v>299</v>
      </c>
      <c r="F147" s="117"/>
    </row>
    <row r="148" spans="2:7" x14ac:dyDescent="0.2">
      <c r="B148" s="27" t="s">
        <v>293</v>
      </c>
      <c r="C148" s="33" t="s">
        <v>146</v>
      </c>
      <c r="D148" s="24" t="str">
        <f>IFERROR(VLOOKUP(C148,tbl_Teams!C:F,4,0),"")</f>
        <v/>
      </c>
      <c r="E148" s="33"/>
      <c r="F148" s="24" t="str">
        <f>IFERROR(VLOOKUP(E148,tbl_Teams!C:F,4,0),"")</f>
        <v/>
      </c>
      <c r="G148" s="21">
        <f t="shared" ref="G148:G152" si="21">IF(AND(C148="",E148=""),"",IF(OR(C148="",E148=""),1,IF(ABS(D148-F148)=8,1,0)))</f>
        <v>1</v>
      </c>
    </row>
    <row r="149" spans="2:7" x14ac:dyDescent="0.2">
      <c r="B149" s="28" t="s">
        <v>294</v>
      </c>
      <c r="C149" s="34" t="s">
        <v>27</v>
      </c>
      <c r="D149" s="25">
        <f>IFERROR(VLOOKUP(C149,tbl_Teams!C:F,4,0),"")</f>
        <v>3</v>
      </c>
      <c r="E149" s="34"/>
      <c r="F149" s="25" t="str">
        <f>IFERROR(VLOOKUP(E149,tbl_Teams!C:F,4,0),"")</f>
        <v/>
      </c>
      <c r="G149" s="22">
        <f t="shared" si="21"/>
        <v>1</v>
      </c>
    </row>
    <row r="150" spans="2:7" x14ac:dyDescent="0.2">
      <c r="B150" s="28" t="s">
        <v>295</v>
      </c>
      <c r="C150" s="34"/>
      <c r="D150" s="25" t="str">
        <f>IFERROR(VLOOKUP(C150,tbl_Teams!C:F,4,0),"")</f>
        <v/>
      </c>
      <c r="E150" s="34"/>
      <c r="F150" s="25" t="str">
        <f>IFERROR(VLOOKUP(E150,tbl_Teams!C:F,4,0),"")</f>
        <v/>
      </c>
      <c r="G150" s="22" t="str">
        <f t="shared" si="21"/>
        <v/>
      </c>
    </row>
    <row r="151" spans="2:7" x14ac:dyDescent="0.2">
      <c r="B151" s="28" t="s">
        <v>296</v>
      </c>
      <c r="C151" s="34"/>
      <c r="D151" s="25" t="str">
        <f>IFERROR(VLOOKUP(C151,tbl_Teams!C:F,4,0),"")</f>
        <v/>
      </c>
      <c r="E151" s="34" t="s">
        <v>165</v>
      </c>
      <c r="F151" s="25" t="str">
        <f>IFERROR(VLOOKUP(E151,tbl_Teams!C:F,4,0),"")</f>
        <v/>
      </c>
      <c r="G151" s="22">
        <f t="shared" si="21"/>
        <v>1</v>
      </c>
    </row>
    <row r="152" spans="2:7" x14ac:dyDescent="0.2">
      <c r="B152" s="29" t="s">
        <v>297</v>
      </c>
      <c r="C152" s="35"/>
      <c r="D152" s="26" t="str">
        <f>IFERROR(VLOOKUP(C152,tbl_Teams!C:F,4,0),"")</f>
        <v/>
      </c>
      <c r="E152" s="35"/>
      <c r="F152" s="26" t="str">
        <f>IFERROR(VLOOKUP(E152,tbl_Teams!C:F,4,0),"")</f>
        <v/>
      </c>
      <c r="G152" s="23" t="str">
        <f t="shared" si="21"/>
        <v/>
      </c>
    </row>
    <row r="155" spans="2:7" ht="16.5" x14ac:dyDescent="0.3">
      <c r="C155" s="116" t="s">
        <v>263</v>
      </c>
      <c r="D155" s="116"/>
      <c r="E155" s="116"/>
      <c r="F155" s="116"/>
    </row>
    <row r="156" spans="2:7" x14ac:dyDescent="0.2">
      <c r="C156" s="117" t="s">
        <v>298</v>
      </c>
      <c r="D156" s="117"/>
      <c r="E156" s="117" t="s">
        <v>299</v>
      </c>
      <c r="F156" s="117"/>
    </row>
    <row r="157" spans="2:7" x14ac:dyDescent="0.2">
      <c r="B157" s="27" t="s">
        <v>293</v>
      </c>
      <c r="C157" s="33"/>
      <c r="D157" s="24" t="str">
        <f>IFERROR(VLOOKUP(C157,tbl_Teams!C:F,4,0),"")</f>
        <v/>
      </c>
      <c r="E157" s="33"/>
      <c r="F157" s="24" t="str">
        <f>IFERROR(VLOOKUP(E157,tbl_Teams!C:F,4,0),"")</f>
        <v/>
      </c>
      <c r="G157" s="21" t="str">
        <f t="shared" ref="G157:G161" si="22">IF(AND(C157="",E157=""),"",IF(OR(C157="",E157=""),1,IF(ABS(D157-F157)=8,1,0)))</f>
        <v/>
      </c>
    </row>
    <row r="158" spans="2:7" x14ac:dyDescent="0.2">
      <c r="B158" s="28" t="s">
        <v>294</v>
      </c>
      <c r="C158" s="34"/>
      <c r="D158" s="25" t="str">
        <f>IFERROR(VLOOKUP(C158,tbl_Teams!C:F,4,0),"")</f>
        <v/>
      </c>
      <c r="E158" s="34" t="s">
        <v>81</v>
      </c>
      <c r="F158" s="25">
        <f>IFERROR(VLOOKUP(E158,tbl_Teams!C:F,4,0),"")</f>
        <v>9</v>
      </c>
      <c r="G158" s="22">
        <f t="shared" si="22"/>
        <v>1</v>
      </c>
    </row>
    <row r="159" spans="2:7" x14ac:dyDescent="0.2">
      <c r="B159" s="28" t="s">
        <v>295</v>
      </c>
      <c r="C159" s="34"/>
      <c r="D159" s="25" t="str">
        <f>IFERROR(VLOOKUP(C159,tbl_Teams!C:F,4,0),"")</f>
        <v/>
      </c>
      <c r="E159" s="34"/>
      <c r="F159" s="25" t="str">
        <f>IFERROR(VLOOKUP(E159,tbl_Teams!C:F,4,0),"")</f>
        <v/>
      </c>
      <c r="G159" s="22" t="str">
        <f t="shared" si="22"/>
        <v/>
      </c>
    </row>
    <row r="160" spans="2:7" x14ac:dyDescent="0.2">
      <c r="B160" s="28" t="s">
        <v>296</v>
      </c>
      <c r="C160" s="34"/>
      <c r="D160" s="25" t="str">
        <f>IFERROR(VLOOKUP(C160,tbl_Teams!C:F,4,0),"")</f>
        <v/>
      </c>
      <c r="E160" s="34" t="s">
        <v>50</v>
      </c>
      <c r="F160" s="25">
        <f>IFERROR(VLOOKUP(E160,tbl_Teams!C:F,4,0),"")</f>
        <v>10</v>
      </c>
      <c r="G160" s="22">
        <f t="shared" si="22"/>
        <v>1</v>
      </c>
    </row>
    <row r="161" spans="2:7" x14ac:dyDescent="0.2">
      <c r="B161" s="29" t="s">
        <v>297</v>
      </c>
      <c r="C161" s="35"/>
      <c r="D161" s="26" t="str">
        <f>IFERROR(VLOOKUP(C161,tbl_Teams!C:F,4,0),"")</f>
        <v/>
      </c>
      <c r="E161" s="35"/>
      <c r="F161" s="26" t="str">
        <f>IFERROR(VLOOKUP(E161,tbl_Teams!C:F,4,0),"")</f>
        <v/>
      </c>
      <c r="G161" s="23" t="str">
        <f t="shared" si="22"/>
        <v/>
      </c>
    </row>
    <row r="164" spans="2:7" ht="16.5" x14ac:dyDescent="0.3">
      <c r="C164" s="116" t="s">
        <v>310</v>
      </c>
      <c r="D164" s="116"/>
      <c r="E164" s="116"/>
      <c r="F164" s="116"/>
    </row>
    <row r="165" spans="2:7" x14ac:dyDescent="0.2">
      <c r="C165" s="117" t="s">
        <v>298</v>
      </c>
      <c r="D165" s="117"/>
      <c r="E165" s="117" t="s">
        <v>299</v>
      </c>
      <c r="F165" s="117"/>
    </row>
    <row r="166" spans="2:7" x14ac:dyDescent="0.2">
      <c r="B166" s="27" t="s">
        <v>293</v>
      </c>
      <c r="C166" s="33"/>
      <c r="D166" s="24" t="str">
        <f>IFERROR(VLOOKUP(C166,tbl_Teams!C:F,4,0),"")</f>
        <v/>
      </c>
      <c r="E166" s="33"/>
      <c r="F166" s="24" t="str">
        <f>IFERROR(VLOOKUP(E166,tbl_Teams!C:F,4,0),"")</f>
        <v/>
      </c>
      <c r="G166" s="21" t="str">
        <f t="shared" ref="G166:G170" si="23">IF(AND(C166="",E166=""),"",IF(OR(C166="",E166=""),1,IF(ABS(D166-F166)=8,1,0)))</f>
        <v/>
      </c>
    </row>
    <row r="167" spans="2:7" x14ac:dyDescent="0.2">
      <c r="B167" s="28" t="s">
        <v>294</v>
      </c>
      <c r="C167" s="34"/>
      <c r="D167" s="25" t="str">
        <f>IFERROR(VLOOKUP(C167,tbl_Teams!C:F,4,0),"")</f>
        <v/>
      </c>
      <c r="E167" s="34"/>
      <c r="F167" s="25" t="str">
        <f>IFERROR(VLOOKUP(E167,tbl_Teams!C:F,4,0),"")</f>
        <v/>
      </c>
      <c r="G167" s="22" t="str">
        <f t="shared" si="23"/>
        <v/>
      </c>
    </row>
    <row r="168" spans="2:7" x14ac:dyDescent="0.2">
      <c r="B168" s="28" t="s">
        <v>295</v>
      </c>
      <c r="C168" s="34"/>
      <c r="D168" s="25" t="str">
        <f>IFERROR(VLOOKUP(C168,tbl_Teams!C:F,4,0),"")</f>
        <v/>
      </c>
      <c r="E168" s="34" t="s">
        <v>53</v>
      </c>
      <c r="F168" s="25">
        <f>IFERROR(VLOOKUP(E168,tbl_Teams!C:F,4,0),"")</f>
        <v>13</v>
      </c>
      <c r="G168" s="22">
        <f t="shared" si="23"/>
        <v>1</v>
      </c>
    </row>
    <row r="169" spans="2:7" x14ac:dyDescent="0.2">
      <c r="B169" s="28" t="s">
        <v>296</v>
      </c>
      <c r="C169" s="34"/>
      <c r="D169" s="25" t="str">
        <f>IFERROR(VLOOKUP(C169,tbl_Teams!C:F,4,0),"")</f>
        <v/>
      </c>
      <c r="E169" s="34"/>
      <c r="F169" s="25" t="str">
        <f>IFERROR(VLOOKUP(E169,tbl_Teams!C:F,4,0),"")</f>
        <v/>
      </c>
      <c r="G169" s="22" t="str">
        <f t="shared" si="23"/>
        <v/>
      </c>
    </row>
    <row r="170" spans="2:7" x14ac:dyDescent="0.2">
      <c r="B170" s="29" t="s">
        <v>297</v>
      </c>
      <c r="C170" s="35"/>
      <c r="D170" s="26" t="str">
        <f>IFERROR(VLOOKUP(C170,tbl_Teams!C:F,4,0),"")</f>
        <v/>
      </c>
      <c r="E170" s="35"/>
      <c r="F170" s="26" t="str">
        <f>IFERROR(VLOOKUP(E170,tbl_Teams!C:F,4,0),"")</f>
        <v/>
      </c>
      <c r="G170" s="23" t="str">
        <f t="shared" si="23"/>
        <v/>
      </c>
    </row>
    <row r="173" spans="2:7" ht="16.5" x14ac:dyDescent="0.3">
      <c r="C173" s="116" t="s">
        <v>265</v>
      </c>
      <c r="D173" s="116"/>
      <c r="E173" s="116"/>
      <c r="F173" s="116"/>
    </row>
    <row r="174" spans="2:7" x14ac:dyDescent="0.2">
      <c r="C174" s="117" t="s">
        <v>298</v>
      </c>
      <c r="D174" s="117"/>
      <c r="E174" s="117" t="s">
        <v>299</v>
      </c>
      <c r="F174" s="117"/>
    </row>
    <row r="175" spans="2:7" x14ac:dyDescent="0.2">
      <c r="B175" s="27" t="s">
        <v>293</v>
      </c>
      <c r="C175" s="33"/>
      <c r="D175" s="24" t="str">
        <f>IFERROR(VLOOKUP(C175,tbl_Teams!C:F,4,0),"")</f>
        <v/>
      </c>
      <c r="E175" s="33"/>
      <c r="F175" s="24" t="str">
        <f>IFERROR(VLOOKUP(E175,tbl_Teams!C:F,4,0),"")</f>
        <v/>
      </c>
      <c r="G175" s="21" t="str">
        <f t="shared" ref="G175:G179" si="24">IF(AND(C175="",E175=""),"",IF(OR(C175="",E175=""),1,IF(ABS(D175-F175)=8,1,0)))</f>
        <v/>
      </c>
    </row>
    <row r="176" spans="2:7" x14ac:dyDescent="0.2">
      <c r="B176" s="28" t="s">
        <v>294</v>
      </c>
      <c r="C176" s="34"/>
      <c r="D176" s="25" t="str">
        <f>IFERROR(VLOOKUP(C176,tbl_Teams!C:F,4,0),"")</f>
        <v/>
      </c>
      <c r="E176" s="34"/>
      <c r="F176" s="25" t="str">
        <f>IFERROR(VLOOKUP(E176,tbl_Teams!C:F,4,0),"")</f>
        <v/>
      </c>
      <c r="G176" s="22" t="str">
        <f t="shared" si="24"/>
        <v/>
      </c>
    </row>
    <row r="177" spans="2:7" x14ac:dyDescent="0.2">
      <c r="B177" s="28" t="s">
        <v>295</v>
      </c>
      <c r="C177" s="34"/>
      <c r="D177" s="25" t="str">
        <f>IFERROR(VLOOKUP(C177,tbl_Teams!C:F,4,0),"")</f>
        <v/>
      </c>
      <c r="E177" s="34"/>
      <c r="F177" s="25" t="str">
        <f>IFERROR(VLOOKUP(E177,tbl_Teams!C:F,4,0),"")</f>
        <v/>
      </c>
      <c r="G177" s="22" t="str">
        <f t="shared" si="24"/>
        <v/>
      </c>
    </row>
    <row r="178" spans="2:7" x14ac:dyDescent="0.2">
      <c r="B178" s="28" t="s">
        <v>296</v>
      </c>
      <c r="C178" s="34"/>
      <c r="D178" s="25" t="str">
        <f>IFERROR(VLOOKUP(C178,tbl_Teams!C:F,4,0),"")</f>
        <v/>
      </c>
      <c r="E178" s="34"/>
      <c r="F178" s="25" t="str">
        <f>IFERROR(VLOOKUP(E178,tbl_Teams!C:F,4,0),"")</f>
        <v/>
      </c>
      <c r="G178" s="22" t="str">
        <f t="shared" si="24"/>
        <v/>
      </c>
    </row>
    <row r="179" spans="2:7" x14ac:dyDescent="0.2">
      <c r="B179" s="29" t="s">
        <v>297</v>
      </c>
      <c r="C179" s="35" t="s">
        <v>32</v>
      </c>
      <c r="D179" s="26">
        <f>IFERROR(VLOOKUP(C179,tbl_Teams!C:F,4,0),"")</f>
        <v>8</v>
      </c>
      <c r="E179" s="35" t="s">
        <v>191</v>
      </c>
      <c r="F179" s="26" t="str">
        <f>IFERROR(VLOOKUP(E179,tbl_Teams!C:F,4,0),"")</f>
        <v/>
      </c>
      <c r="G179" s="23" t="e">
        <f t="shared" si="24"/>
        <v>#VALUE!</v>
      </c>
    </row>
    <row r="182" spans="2:7" ht="16.5" x14ac:dyDescent="0.3">
      <c r="C182" s="116" t="s">
        <v>266</v>
      </c>
      <c r="D182" s="116"/>
      <c r="E182" s="116"/>
      <c r="F182" s="116"/>
    </row>
    <row r="183" spans="2:7" x14ac:dyDescent="0.2">
      <c r="C183" s="117" t="s">
        <v>298</v>
      </c>
      <c r="D183" s="117"/>
      <c r="E183" s="117" t="s">
        <v>299</v>
      </c>
      <c r="F183" s="117"/>
    </row>
    <row r="184" spans="2:7" x14ac:dyDescent="0.2">
      <c r="B184" s="27" t="s">
        <v>293</v>
      </c>
      <c r="C184" s="33"/>
      <c r="D184" s="24" t="str">
        <f>IFERROR(VLOOKUP(C184,tbl_Teams!C:F,4,0),"")</f>
        <v/>
      </c>
      <c r="E184" s="33"/>
      <c r="F184" s="24" t="str">
        <f>IFERROR(VLOOKUP(E184,tbl_Teams!C:F,4,0),"")</f>
        <v/>
      </c>
      <c r="G184" s="21" t="str">
        <f t="shared" ref="G184:G188" si="25">IF(AND(C184="",E184=""),"",IF(OR(C184="",E184=""),1,IF(ABS(D184-F184)=8,1,0)))</f>
        <v/>
      </c>
    </row>
    <row r="185" spans="2:7" x14ac:dyDescent="0.2">
      <c r="B185" s="28" t="s">
        <v>294</v>
      </c>
      <c r="C185" s="34"/>
      <c r="D185" s="25" t="str">
        <f>IFERROR(VLOOKUP(C185,tbl_Teams!C:F,4,0),"")</f>
        <v/>
      </c>
      <c r="E185" s="34"/>
      <c r="F185" s="25" t="str">
        <f>IFERROR(VLOOKUP(E185,tbl_Teams!C:F,4,0),"")</f>
        <v/>
      </c>
      <c r="G185" s="22" t="str">
        <f t="shared" si="25"/>
        <v/>
      </c>
    </row>
    <row r="186" spans="2:7" x14ac:dyDescent="0.2">
      <c r="B186" s="28" t="s">
        <v>295</v>
      </c>
      <c r="C186" s="34"/>
      <c r="D186" s="25" t="str">
        <f>IFERROR(VLOOKUP(C186,tbl_Teams!C:F,4,0),"")</f>
        <v/>
      </c>
      <c r="E186" s="34"/>
      <c r="F186" s="25" t="str">
        <f>IFERROR(VLOOKUP(E186,tbl_Teams!C:F,4,0),"")</f>
        <v/>
      </c>
      <c r="G186" s="22" t="str">
        <f t="shared" si="25"/>
        <v/>
      </c>
    </row>
    <row r="187" spans="2:7" x14ac:dyDescent="0.2">
      <c r="B187" s="28" t="s">
        <v>296</v>
      </c>
      <c r="C187" s="34"/>
      <c r="D187" s="25" t="str">
        <f>IFERROR(VLOOKUP(C187,tbl_Teams!C:F,4,0),"")</f>
        <v/>
      </c>
      <c r="E187" s="34"/>
      <c r="F187" s="25" t="str">
        <f>IFERROR(VLOOKUP(E187,tbl_Teams!C:F,4,0),"")</f>
        <v/>
      </c>
      <c r="G187" s="22" t="str">
        <f t="shared" si="25"/>
        <v/>
      </c>
    </row>
    <row r="188" spans="2:7" x14ac:dyDescent="0.2">
      <c r="B188" s="29" t="s">
        <v>297</v>
      </c>
      <c r="C188" s="35" t="s">
        <v>164</v>
      </c>
      <c r="D188" s="26" t="str">
        <f>IFERROR(VLOOKUP(C188,tbl_Teams!C:F,4,0),"")</f>
        <v/>
      </c>
      <c r="E188" s="35"/>
      <c r="F188" s="26" t="str">
        <f>IFERROR(VLOOKUP(E188,tbl_Teams!C:F,4,0),"")</f>
        <v/>
      </c>
      <c r="G188" s="23">
        <f t="shared" si="25"/>
        <v>1</v>
      </c>
    </row>
    <row r="191" spans="2:7" ht="16.5" x14ac:dyDescent="0.3">
      <c r="C191" s="116" t="s">
        <v>267</v>
      </c>
      <c r="D191" s="116"/>
      <c r="E191" s="116"/>
      <c r="F191" s="116"/>
    </row>
    <row r="192" spans="2:7" x14ac:dyDescent="0.2">
      <c r="C192" s="117" t="s">
        <v>298</v>
      </c>
      <c r="D192" s="117"/>
      <c r="E192" s="117" t="s">
        <v>299</v>
      </c>
      <c r="F192" s="117"/>
    </row>
    <row r="193" spans="2:7" x14ac:dyDescent="0.2">
      <c r="B193" s="27" t="s">
        <v>293</v>
      </c>
      <c r="C193" s="33" t="s">
        <v>145</v>
      </c>
      <c r="D193" s="24" t="str">
        <f>IFERROR(VLOOKUP(C193,tbl_Teams!C:F,4,0),"")</f>
        <v/>
      </c>
      <c r="E193" s="33"/>
      <c r="F193" s="24" t="str">
        <f>IFERROR(VLOOKUP(E193,tbl_Teams!C:F,4,0),"")</f>
        <v/>
      </c>
      <c r="G193" s="21">
        <f t="shared" ref="G193:G197" si="26">IF(AND(C193="",E193=""),"",IF(OR(C193="",E193=""),1,IF(ABS(D193-F193)=8,1,0)))</f>
        <v>1</v>
      </c>
    </row>
    <row r="194" spans="2:7" x14ac:dyDescent="0.2">
      <c r="B194" s="28" t="s">
        <v>294</v>
      </c>
      <c r="C194" s="34" t="s">
        <v>61</v>
      </c>
      <c r="D194" s="25">
        <f>IFERROR(VLOOKUP(C194,tbl_Teams!C:F,4,0),"")</f>
        <v>15</v>
      </c>
      <c r="E194" s="34"/>
      <c r="F194" s="25" t="str">
        <f>IFERROR(VLOOKUP(E194,tbl_Teams!C:F,4,0),"")</f>
        <v/>
      </c>
      <c r="G194" s="22">
        <f t="shared" si="26"/>
        <v>1</v>
      </c>
    </row>
    <row r="195" spans="2:7" x14ac:dyDescent="0.2">
      <c r="B195" s="28" t="s">
        <v>295</v>
      </c>
      <c r="C195" s="34" t="s">
        <v>195</v>
      </c>
      <c r="D195" s="25" t="str">
        <f>IFERROR(VLOOKUP(C195,tbl_Teams!C:F,4,0),"")</f>
        <v/>
      </c>
      <c r="E195" s="34" t="s">
        <v>99</v>
      </c>
      <c r="F195" s="25">
        <f>IFERROR(VLOOKUP(E195,tbl_Teams!C:F,4,0),"")</f>
        <v>12</v>
      </c>
      <c r="G195" s="22" t="e">
        <f t="shared" si="26"/>
        <v>#VALUE!</v>
      </c>
    </row>
    <row r="196" spans="2:7" x14ac:dyDescent="0.2">
      <c r="B196" s="28" t="s">
        <v>296</v>
      </c>
      <c r="C196" s="103" t="s">
        <v>71</v>
      </c>
      <c r="D196" s="25">
        <f>IFERROR(VLOOKUP(C196,tbl_Teams!C:F,4,0),"")</f>
        <v>5</v>
      </c>
      <c r="E196" s="34" t="s">
        <v>38</v>
      </c>
      <c r="F196" s="25">
        <f>IFERROR(VLOOKUP(E196,tbl_Teams!C:F,4,0),"")</f>
        <v>13</v>
      </c>
      <c r="G196" s="22">
        <f t="shared" si="26"/>
        <v>1</v>
      </c>
    </row>
    <row r="197" spans="2:7" x14ac:dyDescent="0.2">
      <c r="B197" s="29" t="s">
        <v>297</v>
      </c>
      <c r="C197" s="35"/>
      <c r="D197" s="26" t="str">
        <f>IFERROR(VLOOKUP(C197,tbl_Teams!C:F,4,0),"")</f>
        <v/>
      </c>
      <c r="E197" s="35"/>
      <c r="F197" s="26" t="str">
        <f>IFERROR(VLOOKUP(E197,tbl_Teams!C:F,4,0),"")</f>
        <v/>
      </c>
      <c r="G197" s="23" t="str">
        <f t="shared" si="26"/>
        <v/>
      </c>
    </row>
    <row r="200" spans="2:7" ht="16.5" x14ac:dyDescent="0.3">
      <c r="C200" s="116" t="s">
        <v>268</v>
      </c>
      <c r="D200" s="116"/>
      <c r="E200" s="116"/>
      <c r="F200" s="116"/>
    </row>
    <row r="201" spans="2:7" x14ac:dyDescent="0.2">
      <c r="C201" s="117" t="s">
        <v>298</v>
      </c>
      <c r="D201" s="117"/>
      <c r="E201" s="117" t="s">
        <v>299</v>
      </c>
      <c r="F201" s="117"/>
    </row>
    <row r="202" spans="2:7" x14ac:dyDescent="0.2">
      <c r="B202" s="27" t="s">
        <v>293</v>
      </c>
      <c r="C202" s="33" t="s">
        <v>177</v>
      </c>
      <c r="D202" s="24" t="str">
        <f>IFERROR(VLOOKUP(C202,tbl_Teams!C:F,4,0),"")</f>
        <v/>
      </c>
      <c r="E202" s="33" t="s">
        <v>66</v>
      </c>
      <c r="F202" s="24">
        <f>IFERROR(VLOOKUP(E202,tbl_Teams!C:F,4,0),"")</f>
        <v>10</v>
      </c>
      <c r="G202" s="21" t="e">
        <f t="shared" ref="G202:G206" si="27">IF(AND(C202="",E202=""),"",IF(OR(C202="",E202=""),1,IF(ABS(D202-F202)=8,1,0)))</f>
        <v>#VALUE!</v>
      </c>
    </row>
    <row r="203" spans="2:7" x14ac:dyDescent="0.2">
      <c r="B203" s="28" t="s">
        <v>294</v>
      </c>
      <c r="C203" s="34" t="s">
        <v>107</v>
      </c>
      <c r="D203" s="25">
        <f>IFERROR(VLOOKUP(C203,tbl_Teams!C:F,4,0),"")</f>
        <v>4</v>
      </c>
      <c r="E203" s="34" t="s">
        <v>68</v>
      </c>
      <c r="F203" s="25">
        <f>IFERROR(VLOOKUP(E203,tbl_Teams!C:F,4,0),"")</f>
        <v>12</v>
      </c>
      <c r="G203" s="22">
        <f t="shared" si="27"/>
        <v>1</v>
      </c>
    </row>
    <row r="204" spans="2:7" x14ac:dyDescent="0.2">
      <c r="B204" s="28" t="s">
        <v>295</v>
      </c>
      <c r="C204" s="34" t="s">
        <v>196</v>
      </c>
      <c r="D204" s="25" t="str">
        <f>IFERROR(VLOOKUP(C204,tbl_Teams!C:F,4,0),"")</f>
        <v/>
      </c>
      <c r="E204" s="34" t="s">
        <v>20</v>
      </c>
      <c r="F204" s="25">
        <f>IFERROR(VLOOKUP(E204,tbl_Teams!C:F,4,0),"")</f>
        <v>13</v>
      </c>
      <c r="G204" s="22" t="e">
        <f t="shared" si="27"/>
        <v>#VALUE!</v>
      </c>
    </row>
    <row r="205" spans="2:7" x14ac:dyDescent="0.2">
      <c r="B205" s="28" t="s">
        <v>296</v>
      </c>
      <c r="C205" s="34" t="s">
        <v>91</v>
      </c>
      <c r="D205" s="25">
        <f>IFERROR(VLOOKUP(C205,tbl_Teams!C:F,4,0),"")</f>
        <v>3</v>
      </c>
      <c r="E205" s="34" t="s">
        <v>35</v>
      </c>
      <c r="F205" s="25">
        <f>IFERROR(VLOOKUP(E205,tbl_Teams!C:F,4,0),"")</f>
        <v>11</v>
      </c>
      <c r="G205" s="22">
        <f t="shared" si="27"/>
        <v>1</v>
      </c>
    </row>
    <row r="206" spans="2:7" x14ac:dyDescent="0.2">
      <c r="B206" s="29" t="s">
        <v>297</v>
      </c>
      <c r="C206" s="35" t="s">
        <v>57</v>
      </c>
      <c r="D206" s="26">
        <f>IFERROR(VLOOKUP(C206,tbl_Teams!C:F,4,0),"")</f>
        <v>1</v>
      </c>
      <c r="E206" s="35" t="s">
        <v>33</v>
      </c>
      <c r="F206" s="26">
        <f>IFERROR(VLOOKUP(E206,tbl_Teams!C:F,4,0),"")</f>
        <v>9</v>
      </c>
      <c r="G206" s="23">
        <f t="shared" si="27"/>
        <v>1</v>
      </c>
    </row>
    <row r="209" spans="2:7" ht="16.5" x14ac:dyDescent="0.3">
      <c r="C209" s="116" t="s">
        <v>270</v>
      </c>
      <c r="D209" s="116"/>
      <c r="E209" s="116"/>
      <c r="F209" s="116"/>
    </row>
    <row r="210" spans="2:7" x14ac:dyDescent="0.2">
      <c r="C210" s="117" t="s">
        <v>298</v>
      </c>
      <c r="D210" s="117"/>
      <c r="E210" s="117" t="s">
        <v>299</v>
      </c>
      <c r="F210" s="117"/>
    </row>
    <row r="211" spans="2:7" x14ac:dyDescent="0.2">
      <c r="B211" s="27" t="s">
        <v>293</v>
      </c>
      <c r="C211" s="33" t="s">
        <v>209</v>
      </c>
      <c r="D211" s="24" t="str">
        <f>IFERROR(VLOOKUP(C211,tbl_Teams!C:F,4,0),"")</f>
        <v/>
      </c>
      <c r="E211" s="33"/>
      <c r="F211" s="24" t="str">
        <f>IFERROR(VLOOKUP(E211,tbl_Teams!C:F,4,0),"")</f>
        <v/>
      </c>
      <c r="G211" s="21">
        <f t="shared" ref="G211:G215" si="28">IF(AND(C211="",E211=""),"",IF(OR(C211="",E211=""),1,IF(ABS(D211-F211)=8,1,0)))</f>
        <v>1</v>
      </c>
    </row>
    <row r="212" spans="2:7" x14ac:dyDescent="0.2">
      <c r="B212" s="28" t="s">
        <v>294</v>
      </c>
      <c r="C212" s="34" t="s">
        <v>226</v>
      </c>
      <c r="D212" s="25" t="str">
        <f>IFERROR(VLOOKUP(C212,tbl_Teams!C:F,4,0),"")</f>
        <v/>
      </c>
      <c r="E212" s="34" t="s">
        <v>36</v>
      </c>
      <c r="F212" s="25">
        <f>IFERROR(VLOOKUP(E212,tbl_Teams!C:F,4,0),"")</f>
        <v>12</v>
      </c>
      <c r="G212" s="22" t="e">
        <f t="shared" si="28"/>
        <v>#VALUE!</v>
      </c>
    </row>
    <row r="213" spans="2:7" x14ac:dyDescent="0.2">
      <c r="B213" s="28" t="s">
        <v>295</v>
      </c>
      <c r="C213" s="34" t="s">
        <v>28</v>
      </c>
      <c r="D213" s="25">
        <f>IFERROR(VLOOKUP(C213,tbl_Teams!C:F,4,0),"")</f>
        <v>4</v>
      </c>
      <c r="E213" s="34" t="s">
        <v>234</v>
      </c>
      <c r="F213" s="25" t="str">
        <f>IFERROR(VLOOKUP(E213,tbl_Teams!C:F,4,0),"")</f>
        <v/>
      </c>
      <c r="G213" s="22" t="e">
        <f t="shared" si="28"/>
        <v>#VALUE!</v>
      </c>
    </row>
    <row r="214" spans="2:7" x14ac:dyDescent="0.2">
      <c r="B214" s="28" t="s">
        <v>296</v>
      </c>
      <c r="C214" s="34" t="s">
        <v>58</v>
      </c>
      <c r="D214" s="25">
        <f>IFERROR(VLOOKUP(C214,tbl_Teams!C:F,4,0),"")</f>
        <v>2</v>
      </c>
      <c r="E214" s="34" t="s">
        <v>34</v>
      </c>
      <c r="F214" s="25">
        <f>IFERROR(VLOOKUP(E214,tbl_Teams!C:F,4,0),"")</f>
        <v>10</v>
      </c>
      <c r="G214" s="22">
        <f t="shared" si="28"/>
        <v>1</v>
      </c>
    </row>
    <row r="215" spans="2:7" x14ac:dyDescent="0.2">
      <c r="B215" s="29" t="s">
        <v>297</v>
      </c>
      <c r="C215" s="35" t="s">
        <v>74</v>
      </c>
      <c r="D215" s="26">
        <f>IFERROR(VLOOKUP(C215,tbl_Teams!C:F,4,0),"")</f>
        <v>2</v>
      </c>
      <c r="E215" s="35"/>
      <c r="F215" s="26" t="str">
        <f>IFERROR(VLOOKUP(E215,tbl_Teams!C:F,4,0),"")</f>
        <v/>
      </c>
      <c r="G215" s="23">
        <f t="shared" si="28"/>
        <v>1</v>
      </c>
    </row>
    <row r="218" spans="2:7" ht="16.5" x14ac:dyDescent="0.3">
      <c r="C218" s="116" t="s">
        <v>272</v>
      </c>
      <c r="D218" s="116"/>
      <c r="E218" s="116"/>
      <c r="F218" s="116"/>
    </row>
    <row r="219" spans="2:7" x14ac:dyDescent="0.2">
      <c r="C219" s="117" t="s">
        <v>298</v>
      </c>
      <c r="D219" s="117"/>
      <c r="E219" s="117" t="s">
        <v>299</v>
      </c>
      <c r="F219" s="117"/>
    </row>
    <row r="220" spans="2:7" x14ac:dyDescent="0.2">
      <c r="B220" s="27" t="s">
        <v>293</v>
      </c>
      <c r="C220" s="33"/>
      <c r="D220" s="24" t="str">
        <f>IFERROR(VLOOKUP(C220,tbl_Teams!C:F,4,0),"")</f>
        <v/>
      </c>
      <c r="E220" s="33"/>
      <c r="F220" s="24" t="str">
        <f>IFERROR(VLOOKUP(E220,tbl_Teams!C:F,4,0),"")</f>
        <v/>
      </c>
      <c r="G220" s="21" t="str">
        <f t="shared" ref="G220:G224" si="29">IF(AND(C220="",E220=""),"",IF(OR(C220="",E220=""),1,IF(ABS(D220-F220)=8,1,0)))</f>
        <v/>
      </c>
    </row>
    <row r="221" spans="2:7" x14ac:dyDescent="0.2">
      <c r="B221" s="28" t="s">
        <v>294</v>
      </c>
      <c r="C221" s="34"/>
      <c r="D221" s="25" t="str">
        <f>IFERROR(VLOOKUP(C221,tbl_Teams!C:F,4,0),"")</f>
        <v/>
      </c>
      <c r="E221" s="34"/>
      <c r="F221" s="25" t="str">
        <f>IFERROR(VLOOKUP(E221,tbl_Teams!C:F,4,0),"")</f>
        <v/>
      </c>
      <c r="G221" s="22" t="str">
        <f t="shared" si="29"/>
        <v/>
      </c>
    </row>
    <row r="222" spans="2:7" x14ac:dyDescent="0.2">
      <c r="B222" s="28" t="s">
        <v>295</v>
      </c>
      <c r="C222" s="34"/>
      <c r="D222" s="25" t="str">
        <f>IFERROR(VLOOKUP(C222,tbl_Teams!C:F,4,0),"")</f>
        <v/>
      </c>
      <c r="E222" s="34"/>
      <c r="F222" s="25" t="str">
        <f>IFERROR(VLOOKUP(E222,tbl_Teams!C:F,4,0),"")</f>
        <v/>
      </c>
      <c r="G222" s="22" t="str">
        <f t="shared" si="29"/>
        <v/>
      </c>
    </row>
    <row r="223" spans="2:7" x14ac:dyDescent="0.2">
      <c r="B223" s="28" t="s">
        <v>296</v>
      </c>
      <c r="C223" s="34"/>
      <c r="D223" s="25" t="str">
        <f>IFERROR(VLOOKUP(C223,tbl_Teams!C:F,4,0),"")</f>
        <v/>
      </c>
      <c r="E223" s="34" t="s">
        <v>115</v>
      </c>
      <c r="F223" s="25">
        <f>IFERROR(VLOOKUP(E223,tbl_Teams!C:F,4,0),"")</f>
        <v>12</v>
      </c>
      <c r="G223" s="22">
        <f t="shared" si="29"/>
        <v>1</v>
      </c>
    </row>
    <row r="224" spans="2:7" x14ac:dyDescent="0.2">
      <c r="B224" s="29" t="s">
        <v>297</v>
      </c>
      <c r="C224" s="35"/>
      <c r="D224" s="26" t="str">
        <f>IFERROR(VLOOKUP(C224,tbl_Teams!C:F,4,0),"")</f>
        <v/>
      </c>
      <c r="E224" s="35" t="s">
        <v>201</v>
      </c>
      <c r="F224" s="26" t="str">
        <f>IFERROR(VLOOKUP(E224,tbl_Teams!C:F,4,0),"")</f>
        <v/>
      </c>
      <c r="G224" s="23">
        <f t="shared" si="29"/>
        <v>1</v>
      </c>
    </row>
    <row r="227" spans="2:15" ht="16.5" x14ac:dyDescent="0.3">
      <c r="C227" s="116" t="s">
        <v>311</v>
      </c>
      <c r="D227" s="116"/>
      <c r="E227" s="116"/>
      <c r="F227" s="116"/>
      <c r="K227" s="116" t="s">
        <v>312</v>
      </c>
      <c r="L227" s="116"/>
      <c r="M227" s="116"/>
      <c r="N227" s="116"/>
    </row>
    <row r="228" spans="2:15" x14ac:dyDescent="0.2">
      <c r="C228" s="117" t="s">
        <v>298</v>
      </c>
      <c r="D228" s="117"/>
      <c r="E228" s="117" t="s">
        <v>299</v>
      </c>
      <c r="F228" s="117"/>
      <c r="K228" s="117" t="s">
        <v>298</v>
      </c>
      <c r="L228" s="117"/>
      <c r="M228" s="117" t="s">
        <v>299</v>
      </c>
      <c r="N228" s="117"/>
    </row>
    <row r="229" spans="2:15" x14ac:dyDescent="0.2">
      <c r="B229" s="27" t="s">
        <v>293</v>
      </c>
      <c r="C229" s="33" t="s">
        <v>29</v>
      </c>
      <c r="D229" s="24">
        <f>IFERROR(VLOOKUP(C229,tbl_Teams!C:F,4,0),"")</f>
        <v>5</v>
      </c>
      <c r="E229" s="33" t="s">
        <v>69</v>
      </c>
      <c r="F229" s="24">
        <f>IFERROR(VLOOKUP(E229,tbl_Teams!C:F,4,0),"")</f>
        <v>13</v>
      </c>
      <c r="G229" s="21">
        <f t="shared" ref="G229:G233" si="30">IF(AND(C229="",E229=""),"",IF(OR(C229="",E229=""),1,IF(ABS(D229-F229)=8,1,0)))</f>
        <v>1</v>
      </c>
      <c r="J229" s="27" t="s">
        <v>293</v>
      </c>
      <c r="K229" s="33" t="s">
        <v>213</v>
      </c>
      <c r="L229" s="24" t="str">
        <f>IFERROR(VLOOKUP(K229,tbl_Teams!C:F,4,0),"")</f>
        <v/>
      </c>
      <c r="M229" s="33" t="s">
        <v>159</v>
      </c>
      <c r="N229" s="24" t="str">
        <f>IFERROR(VLOOKUP(M229,tbl_Teams!C:F,4,0),"")</f>
        <v/>
      </c>
      <c r="O229" s="21" t="e">
        <f t="shared" ref="O229:O233" si="31">IF(AND(K229="",M229=""),"",IF(OR(K229="",M229=""),1,IF(ABS(L229-N229)=8,1,0)))</f>
        <v>#VALUE!</v>
      </c>
    </row>
    <row r="230" spans="2:15" x14ac:dyDescent="0.2">
      <c r="B230" s="28" t="s">
        <v>294</v>
      </c>
      <c r="C230" s="34" t="s">
        <v>11</v>
      </c>
      <c r="D230" s="25">
        <f>IFERROR(VLOOKUP(C230,tbl_Teams!C:F,4,0),"")</f>
        <v>4</v>
      </c>
      <c r="E230" s="34" t="s">
        <v>156</v>
      </c>
      <c r="F230" s="25" t="str">
        <f>IFERROR(VLOOKUP(E230,tbl_Teams!C:F,4,0),"")</f>
        <v/>
      </c>
      <c r="G230" s="22" t="e">
        <f t="shared" si="30"/>
        <v>#VALUE!</v>
      </c>
      <c r="J230" s="28" t="s">
        <v>294</v>
      </c>
      <c r="K230" s="34" t="s">
        <v>149</v>
      </c>
      <c r="L230" s="25" t="str">
        <f>IFERROR(VLOOKUP(K230,tbl_Teams!C:F,4,0),"")</f>
        <v/>
      </c>
      <c r="M230" s="34" t="s">
        <v>188</v>
      </c>
      <c r="N230" s="25" t="str">
        <f>IFERROR(VLOOKUP(M230,tbl_Teams!C:F,4,0),"")</f>
        <v/>
      </c>
      <c r="O230" s="22" t="e">
        <f t="shared" si="31"/>
        <v>#VALUE!</v>
      </c>
    </row>
    <row r="231" spans="2:15" x14ac:dyDescent="0.2">
      <c r="B231" s="28" t="s">
        <v>295</v>
      </c>
      <c r="C231" s="34" t="s">
        <v>212</v>
      </c>
      <c r="D231" s="25" t="str">
        <f>IFERROR(VLOOKUP(C231,tbl_Teams!C:F,4,0),"")</f>
        <v/>
      </c>
      <c r="E231" s="34" t="s">
        <v>158</v>
      </c>
      <c r="F231" s="25" t="str">
        <f>IFERROR(VLOOKUP(E231,tbl_Teams!C:F,4,0),"")</f>
        <v/>
      </c>
      <c r="G231" s="22" t="e">
        <f t="shared" si="30"/>
        <v>#VALUE!</v>
      </c>
      <c r="J231" s="28" t="s">
        <v>295</v>
      </c>
      <c r="K231" s="34" t="s">
        <v>166</v>
      </c>
      <c r="L231" s="25" t="str">
        <f>IFERROR(VLOOKUP(K231,tbl_Teams!C:F,4,0),"")</f>
        <v/>
      </c>
      <c r="M231" s="34" t="s">
        <v>220</v>
      </c>
      <c r="N231" s="25" t="str">
        <f>IFERROR(VLOOKUP(M231,tbl_Teams!C:F,4,0),"")</f>
        <v/>
      </c>
      <c r="O231" s="22" t="e">
        <f t="shared" si="31"/>
        <v>#VALUE!</v>
      </c>
    </row>
    <row r="232" spans="2:15" x14ac:dyDescent="0.2">
      <c r="B232" s="28" t="s">
        <v>296</v>
      </c>
      <c r="C232" s="34" t="s">
        <v>108</v>
      </c>
      <c r="D232" s="25">
        <f>IFERROR(VLOOKUP(C232,tbl_Teams!C:F,4,0),"")</f>
        <v>5</v>
      </c>
      <c r="E232" s="34" t="s">
        <v>204</v>
      </c>
      <c r="F232" s="25" t="str">
        <f>IFERROR(VLOOKUP(E232,tbl_Teams!C:F,4,0),"")</f>
        <v/>
      </c>
      <c r="G232" s="22" t="e">
        <f t="shared" si="30"/>
        <v>#VALUE!</v>
      </c>
      <c r="J232" s="28" t="s">
        <v>296</v>
      </c>
      <c r="K232" s="34" t="s">
        <v>163</v>
      </c>
      <c r="L232" s="25" t="str">
        <f>IFERROR(VLOOKUP(K232,tbl_Teams!C:F,4,0),"")</f>
        <v/>
      </c>
      <c r="M232" s="34" t="s">
        <v>139</v>
      </c>
      <c r="N232" s="25" t="str">
        <f>IFERROR(VLOOKUP(M232,tbl_Teams!C:F,4,0),"")</f>
        <v/>
      </c>
      <c r="O232" s="22" t="e">
        <f t="shared" si="31"/>
        <v>#VALUE!</v>
      </c>
    </row>
    <row r="233" spans="2:15" x14ac:dyDescent="0.2">
      <c r="B233" s="29" t="s">
        <v>297</v>
      </c>
      <c r="C233" s="35" t="s">
        <v>183</v>
      </c>
      <c r="D233" s="26" t="str">
        <f>IFERROR(VLOOKUP(C233,tbl_Teams!C:F,4,0),"")</f>
        <v/>
      </c>
      <c r="E233" s="35" t="s">
        <v>206</v>
      </c>
      <c r="F233" s="26" t="str">
        <f>IFERROR(VLOOKUP(E233,tbl_Teams!C:F,4,0),"")</f>
        <v/>
      </c>
      <c r="G233" s="23" t="e">
        <f t="shared" si="30"/>
        <v>#VALUE!</v>
      </c>
      <c r="J233" s="29" t="s">
        <v>297</v>
      </c>
      <c r="K233" s="35" t="s">
        <v>25</v>
      </c>
      <c r="L233" s="26">
        <f>IFERROR(VLOOKUP(K233,tbl_Teams!C:F,4,0),"")</f>
        <v>1</v>
      </c>
      <c r="M233" s="35" t="s">
        <v>96</v>
      </c>
      <c r="N233" s="26">
        <f>IFERROR(VLOOKUP(M233,tbl_Teams!C:F,4,0),"")</f>
        <v>9</v>
      </c>
      <c r="O233" s="23">
        <f t="shared" si="31"/>
        <v>1</v>
      </c>
    </row>
    <row r="236" spans="2:15" ht="16.5" x14ac:dyDescent="0.3">
      <c r="C236" s="116" t="s">
        <v>313</v>
      </c>
      <c r="D236" s="116"/>
      <c r="E236" s="116"/>
      <c r="F236" s="116"/>
      <c r="K236" s="116" t="s">
        <v>314</v>
      </c>
      <c r="L236" s="116"/>
      <c r="M236" s="116"/>
      <c r="N236" s="116"/>
    </row>
    <row r="237" spans="2:15" x14ac:dyDescent="0.2">
      <c r="C237" s="117" t="s">
        <v>298</v>
      </c>
      <c r="D237" s="117"/>
      <c r="E237" s="117" t="s">
        <v>299</v>
      </c>
      <c r="F237" s="117"/>
      <c r="K237" s="117" t="s">
        <v>298</v>
      </c>
      <c r="L237" s="117"/>
      <c r="M237" s="117" t="s">
        <v>299</v>
      </c>
      <c r="N237" s="117"/>
    </row>
    <row r="238" spans="2:15" x14ac:dyDescent="0.2">
      <c r="B238" s="27" t="s">
        <v>293</v>
      </c>
      <c r="C238" s="33"/>
      <c r="D238" s="24" t="str">
        <f>IFERROR(VLOOKUP(C238,tbl_Teams!C:F,4,0),"")</f>
        <v/>
      </c>
      <c r="E238" s="33"/>
      <c r="F238" s="24" t="str">
        <f>IFERROR(VLOOKUP(E238,tbl_Teams!C:F,4,0),"")</f>
        <v/>
      </c>
      <c r="G238" s="21" t="str">
        <f t="shared" ref="G238:G242" si="32">IF(AND(C238="",E238=""),"",IF(OR(C238="",E238=""),1,IF(ABS(D238-F238)=8,1,0)))</f>
        <v/>
      </c>
      <c r="J238" s="27" t="s">
        <v>293</v>
      </c>
      <c r="K238" s="33"/>
      <c r="L238" s="24" t="str">
        <f>IFERROR(VLOOKUP(K238,tbl_Teams!C:F,4,0),"")</f>
        <v/>
      </c>
      <c r="M238" s="33"/>
      <c r="N238" s="24" t="str">
        <f>IFERROR(VLOOKUP(M238,tbl_Teams!C:F,4,0),"")</f>
        <v/>
      </c>
      <c r="O238" s="21" t="str">
        <f t="shared" ref="O238:O242" si="33">IF(AND(K238="",M238=""),"",IF(OR(K238="",M238=""),1,IF(ABS(L238-N238)=8,1,0)))</f>
        <v/>
      </c>
    </row>
    <row r="239" spans="2:15" x14ac:dyDescent="0.2">
      <c r="B239" s="28" t="s">
        <v>294</v>
      </c>
      <c r="C239" s="34" t="s">
        <v>198</v>
      </c>
      <c r="D239" s="25" t="str">
        <f>IFERROR(VLOOKUP(C239,tbl_Teams!C:F,4,0),"")</f>
        <v/>
      </c>
      <c r="E239" s="34" t="s">
        <v>190</v>
      </c>
      <c r="F239" s="25" t="str">
        <f>IFERROR(VLOOKUP(E239,tbl_Teams!C:F,4,0),"")</f>
        <v/>
      </c>
      <c r="G239" s="22" t="e">
        <f t="shared" si="32"/>
        <v>#VALUE!</v>
      </c>
      <c r="J239" s="28" t="s">
        <v>294</v>
      </c>
      <c r="K239" s="34" t="s">
        <v>134</v>
      </c>
      <c r="L239" s="25" t="str">
        <f>IFERROR(VLOOKUP(K239,tbl_Teams!C:F,4,0),"")</f>
        <v/>
      </c>
      <c r="M239" s="34" t="s">
        <v>189</v>
      </c>
      <c r="N239" s="25" t="str">
        <f>IFERROR(VLOOKUP(M239,tbl_Teams!C:F,4,0),"")</f>
        <v/>
      </c>
      <c r="O239" s="22" t="e">
        <f t="shared" si="33"/>
        <v>#VALUE!</v>
      </c>
    </row>
    <row r="240" spans="2:15" x14ac:dyDescent="0.2">
      <c r="B240" s="28" t="s">
        <v>295</v>
      </c>
      <c r="C240" s="34" t="s">
        <v>230</v>
      </c>
      <c r="D240" s="25" t="str">
        <f>IFERROR(VLOOKUP(C240,tbl_Teams!C:F,4,0),"")</f>
        <v/>
      </c>
      <c r="E240" s="34" t="s">
        <v>23</v>
      </c>
      <c r="F240" s="25">
        <f>IFERROR(VLOOKUP(E240,tbl_Teams!C:F,4,0),"")</f>
        <v>16</v>
      </c>
      <c r="G240" s="22" t="e">
        <f t="shared" si="32"/>
        <v>#VALUE!</v>
      </c>
      <c r="J240" s="28" t="s">
        <v>295</v>
      </c>
      <c r="K240" s="34" t="s">
        <v>132</v>
      </c>
      <c r="L240" s="25" t="str">
        <f>IFERROR(VLOOKUP(K240,tbl_Teams!C:F,4,0),"")</f>
        <v/>
      </c>
      <c r="M240" s="34" t="s">
        <v>84</v>
      </c>
      <c r="N240" s="25">
        <f>IFERROR(VLOOKUP(M240,tbl_Teams!C:F,4,0),"")</f>
        <v>12</v>
      </c>
      <c r="O240" s="22" t="e">
        <f t="shared" si="33"/>
        <v>#VALUE!</v>
      </c>
    </row>
    <row r="241" spans="2:15" x14ac:dyDescent="0.2">
      <c r="B241" s="28" t="s">
        <v>296</v>
      </c>
      <c r="C241" s="34" t="s">
        <v>48</v>
      </c>
      <c r="D241" s="25">
        <f>IFERROR(VLOOKUP(C241,tbl_Teams!C:F,4,0),"")</f>
        <v>6</v>
      </c>
      <c r="E241" s="34" t="s">
        <v>40</v>
      </c>
      <c r="F241" s="25">
        <f>IFERROR(VLOOKUP(E241,tbl_Teams!C:F,4,0),"")</f>
        <v>14</v>
      </c>
      <c r="G241" s="22">
        <f t="shared" si="32"/>
        <v>1</v>
      </c>
      <c r="J241" s="28" t="s">
        <v>296</v>
      </c>
      <c r="K241" s="34" t="s">
        <v>47</v>
      </c>
      <c r="L241" s="25">
        <f>IFERROR(VLOOKUP(K241,tbl_Teams!C:F,4,0),"")</f>
        <v>7</v>
      </c>
      <c r="M241" s="34" t="s">
        <v>237</v>
      </c>
      <c r="N241" s="25" t="str">
        <f>IFERROR(VLOOKUP(M241,tbl_Teams!C:F,4,0),"")</f>
        <v/>
      </c>
      <c r="O241" s="22" t="e">
        <f t="shared" si="33"/>
        <v>#VALUE!</v>
      </c>
    </row>
    <row r="242" spans="2:15" x14ac:dyDescent="0.2">
      <c r="B242" s="29" t="s">
        <v>297</v>
      </c>
      <c r="C242" s="35"/>
      <c r="D242" s="26" t="str">
        <f>IFERROR(VLOOKUP(C242,tbl_Teams!C:F,4,0),"")</f>
        <v/>
      </c>
      <c r="E242" s="35"/>
      <c r="F242" s="26" t="str">
        <f>IFERROR(VLOOKUP(E242,tbl_Teams!C:F,4,0),"")</f>
        <v/>
      </c>
      <c r="G242" s="23" t="str">
        <f t="shared" si="32"/>
        <v/>
      </c>
      <c r="J242" s="29" t="s">
        <v>297</v>
      </c>
      <c r="K242" s="35"/>
      <c r="L242" s="26" t="str">
        <f>IFERROR(VLOOKUP(K242,tbl_Teams!C:F,4,0),"")</f>
        <v/>
      </c>
      <c r="M242" s="35"/>
      <c r="N242" s="26" t="str">
        <f>IFERROR(VLOOKUP(M242,tbl_Teams!C:F,4,0),"")</f>
        <v/>
      </c>
      <c r="O242" s="23" t="str">
        <f t="shared" si="33"/>
        <v/>
      </c>
    </row>
    <row r="245" spans="2:15" ht="16.5" x14ac:dyDescent="0.3">
      <c r="C245" s="116" t="s">
        <v>315</v>
      </c>
      <c r="D245" s="116"/>
      <c r="E245" s="116"/>
      <c r="F245" s="116"/>
      <c r="K245" s="116" t="s">
        <v>316</v>
      </c>
      <c r="L245" s="116"/>
      <c r="M245" s="116"/>
      <c r="N245" s="116"/>
    </row>
    <row r="246" spans="2:15" x14ac:dyDescent="0.2">
      <c r="C246" s="117" t="s">
        <v>298</v>
      </c>
      <c r="D246" s="117"/>
      <c r="E246" s="117" t="s">
        <v>299</v>
      </c>
      <c r="F246" s="117"/>
      <c r="K246" s="117" t="s">
        <v>298</v>
      </c>
      <c r="L246" s="117"/>
      <c r="M246" s="117" t="s">
        <v>299</v>
      </c>
      <c r="N246" s="117"/>
    </row>
    <row r="247" spans="2:15" x14ac:dyDescent="0.2">
      <c r="B247" s="27" t="s">
        <v>293</v>
      </c>
      <c r="C247" s="33" t="s">
        <v>181</v>
      </c>
      <c r="D247" s="24" t="str">
        <f>IFERROR(VLOOKUP(C247,tbl_Teams!C:F,4,0),"")</f>
        <v/>
      </c>
      <c r="E247" s="33" t="s">
        <v>70</v>
      </c>
      <c r="F247" s="24">
        <f>IFERROR(VLOOKUP(E247,tbl_Teams!C:F,4,0),"")</f>
        <v>14</v>
      </c>
      <c r="G247" s="21" t="e">
        <f t="shared" ref="G247:G251" si="34">IF(AND(C247="",E247=""),"",IF(OR(C247="",E247=""),1,IF(ABS(D247-F247)=8,1,0)))</f>
        <v>#VALUE!</v>
      </c>
      <c r="J247" s="27" t="s">
        <v>293</v>
      </c>
      <c r="K247" s="33"/>
      <c r="L247" s="24" t="str">
        <f>IFERROR(VLOOKUP(K247,tbl_Teams!C:F,4,0),"")</f>
        <v/>
      </c>
      <c r="M247" s="33"/>
      <c r="N247" s="24" t="str">
        <f>IFERROR(VLOOKUP(M247,tbl_Teams!C:F,4,0),"")</f>
        <v/>
      </c>
      <c r="O247" s="21" t="str">
        <f t="shared" ref="O247:O251" si="35">IF(AND(K247="",M247=""),"",IF(OR(K247="",M247=""),1,IF(ABS(L247-N247)=8,1,0)))</f>
        <v/>
      </c>
    </row>
    <row r="248" spans="2:15" x14ac:dyDescent="0.2">
      <c r="B248" s="28" t="s">
        <v>294</v>
      </c>
      <c r="C248" s="34"/>
      <c r="D248" s="25" t="str">
        <f>IFERROR(VLOOKUP(C248,tbl_Teams!C:F,4,0),"")</f>
        <v/>
      </c>
      <c r="E248" s="34" t="s">
        <v>217</v>
      </c>
      <c r="F248" s="25" t="str">
        <f>IFERROR(VLOOKUP(E248,tbl_Teams!C:F,4,0),"")</f>
        <v/>
      </c>
      <c r="G248" s="22">
        <f t="shared" si="34"/>
        <v>1</v>
      </c>
      <c r="J248" s="28" t="s">
        <v>294</v>
      </c>
      <c r="K248" s="34" t="s">
        <v>46</v>
      </c>
      <c r="L248" s="25">
        <f>IFERROR(VLOOKUP(K248,tbl_Teams!C:F,4,0),"")</f>
        <v>8</v>
      </c>
      <c r="M248" s="34"/>
      <c r="N248" s="25" t="str">
        <f>IFERROR(VLOOKUP(M248,tbl_Teams!C:F,4,0),"")</f>
        <v/>
      </c>
      <c r="O248" s="22">
        <f t="shared" si="35"/>
        <v>1</v>
      </c>
    </row>
    <row r="249" spans="2:15" x14ac:dyDescent="0.2">
      <c r="B249" s="28" t="s">
        <v>295</v>
      </c>
      <c r="C249" s="34" t="s">
        <v>161</v>
      </c>
      <c r="D249" s="25" t="str">
        <f>IFERROR(VLOOKUP(C249,tbl_Teams!C:F,4,0),"")</f>
        <v/>
      </c>
      <c r="E249" s="34" t="s">
        <v>184</v>
      </c>
      <c r="F249" s="25" t="str">
        <f>IFERROR(VLOOKUP(E249,tbl_Teams!C:F,4,0),"")</f>
        <v/>
      </c>
      <c r="G249" s="22" t="e">
        <f t="shared" si="34"/>
        <v>#VALUE!</v>
      </c>
      <c r="J249" s="28" t="s">
        <v>295</v>
      </c>
      <c r="K249" s="34" t="s">
        <v>109</v>
      </c>
      <c r="L249" s="25">
        <f>IFERROR(VLOOKUP(K249,tbl_Teams!C:F,4,0),"")</f>
        <v>6</v>
      </c>
      <c r="M249" s="34"/>
      <c r="N249" s="25" t="str">
        <f>IFERROR(VLOOKUP(M249,tbl_Teams!C:F,4,0),"")</f>
        <v/>
      </c>
      <c r="O249" s="22">
        <f t="shared" si="35"/>
        <v>1</v>
      </c>
    </row>
    <row r="250" spans="2:15" x14ac:dyDescent="0.2">
      <c r="B250" s="28" t="s">
        <v>296</v>
      </c>
      <c r="C250" s="34" t="s">
        <v>60</v>
      </c>
      <c r="D250" s="25">
        <f>IFERROR(VLOOKUP(C250,tbl_Teams!C:F,4,0),"")</f>
        <v>4</v>
      </c>
      <c r="E250" s="34" t="s">
        <v>52</v>
      </c>
      <c r="F250" s="25">
        <f>IFERROR(VLOOKUP(E250,tbl_Teams!C:F,4,0),"")</f>
        <v>12</v>
      </c>
      <c r="G250" s="22">
        <f t="shared" si="34"/>
        <v>1</v>
      </c>
      <c r="J250" s="28" t="s">
        <v>296</v>
      </c>
      <c r="K250" s="34" t="s">
        <v>211</v>
      </c>
      <c r="L250" s="25" t="str">
        <f>IFERROR(VLOOKUP(K250,tbl_Teams!C:F,4,0),"")</f>
        <v/>
      </c>
      <c r="M250" s="34" t="s">
        <v>173</v>
      </c>
      <c r="N250" s="25" t="str">
        <f>IFERROR(VLOOKUP(M250,tbl_Teams!C:F,4,0),"")</f>
        <v/>
      </c>
      <c r="O250" s="22" t="e">
        <f t="shared" si="35"/>
        <v>#VALUE!</v>
      </c>
    </row>
    <row r="251" spans="2:15" x14ac:dyDescent="0.2">
      <c r="B251" s="29" t="s">
        <v>297</v>
      </c>
      <c r="C251" s="35"/>
      <c r="D251" s="26" t="str">
        <f>IFERROR(VLOOKUP(C251,tbl_Teams!C:F,4,0),"")</f>
        <v/>
      </c>
      <c r="E251" s="35" t="s">
        <v>205</v>
      </c>
      <c r="F251" s="26" t="str">
        <f>IFERROR(VLOOKUP(E251,tbl_Teams!C:F,4,0),"")</f>
        <v/>
      </c>
      <c r="G251" s="23">
        <f t="shared" si="34"/>
        <v>1</v>
      </c>
      <c r="J251" s="29" t="s">
        <v>297</v>
      </c>
      <c r="K251" s="35"/>
      <c r="L251" s="26" t="str">
        <f>IFERROR(VLOOKUP(K251,tbl_Teams!C:F,4,0),"")</f>
        <v/>
      </c>
      <c r="M251" s="35" t="s">
        <v>153</v>
      </c>
      <c r="N251" s="26" t="str">
        <f>IFERROR(VLOOKUP(M251,tbl_Teams!C:F,4,0),"")</f>
        <v/>
      </c>
      <c r="O251" s="23">
        <f t="shared" si="35"/>
        <v>1</v>
      </c>
    </row>
    <row r="254" spans="2:15" ht="16.5" x14ac:dyDescent="0.3">
      <c r="C254" s="116" t="s">
        <v>157</v>
      </c>
      <c r="D254" s="116"/>
      <c r="E254" s="116"/>
      <c r="F254" s="116"/>
    </row>
    <row r="255" spans="2:15" x14ac:dyDescent="0.2">
      <c r="C255" s="117" t="s">
        <v>298</v>
      </c>
      <c r="D255" s="117"/>
      <c r="E255" s="117" t="s">
        <v>299</v>
      </c>
      <c r="F255" s="117"/>
    </row>
    <row r="256" spans="2:15" x14ac:dyDescent="0.2">
      <c r="B256" s="27" t="s">
        <v>293</v>
      </c>
      <c r="C256" s="33" t="s">
        <v>210</v>
      </c>
      <c r="D256" s="24" t="str">
        <f>IFERROR(VLOOKUP(C256,tbl_Teams!C:F,4,0),"")</f>
        <v/>
      </c>
      <c r="E256" s="33" t="s">
        <v>19</v>
      </c>
      <c r="F256" s="24">
        <f>IFERROR(VLOOKUP(E256,tbl_Teams!C:F,4,0),"")</f>
        <v>12</v>
      </c>
      <c r="G256" s="21" t="e">
        <f t="shared" ref="G256:G260" si="36">IF(AND(C256="",E256=""),"",IF(OR(C256="",E256=""),1,IF(ABS(D256-F256)=8,1,0)))</f>
        <v>#VALUE!</v>
      </c>
    </row>
    <row r="257" spans="2:7" x14ac:dyDescent="0.2">
      <c r="B257" s="28" t="s">
        <v>294</v>
      </c>
      <c r="C257" s="34" t="s">
        <v>8</v>
      </c>
      <c r="D257" s="25">
        <f>IFERROR(VLOOKUP(C257,tbl_Teams!C:F,4,0),"")</f>
        <v>1</v>
      </c>
      <c r="E257" s="34" t="s">
        <v>137</v>
      </c>
      <c r="F257" s="25" t="str">
        <f>IFERROR(VLOOKUP(E257,tbl_Teams!C:F,4,0),"")</f>
        <v/>
      </c>
      <c r="G257" s="22" t="e">
        <f t="shared" si="36"/>
        <v>#VALUE!</v>
      </c>
    </row>
    <row r="258" spans="2:7" x14ac:dyDescent="0.2">
      <c r="B258" s="28" t="s">
        <v>295</v>
      </c>
      <c r="C258" s="34" t="s">
        <v>227</v>
      </c>
      <c r="D258" s="25" t="str">
        <f>IFERROR(VLOOKUP(C258,tbl_Teams!C:F,4,0),"")</f>
        <v/>
      </c>
      <c r="E258" s="34" t="s">
        <v>116</v>
      </c>
      <c r="F258" s="25">
        <f>IFERROR(VLOOKUP(E258,tbl_Teams!C:F,4,0),"")</f>
        <v>13</v>
      </c>
      <c r="G258" s="22" t="e">
        <f t="shared" si="36"/>
        <v>#VALUE!</v>
      </c>
    </row>
    <row r="259" spans="2:7" x14ac:dyDescent="0.2">
      <c r="B259" s="28" t="s">
        <v>296</v>
      </c>
      <c r="C259" s="34" t="s">
        <v>111</v>
      </c>
      <c r="D259" s="25">
        <f>IFERROR(VLOOKUP(C259,tbl_Teams!C:F,4,0),"")</f>
        <v>8</v>
      </c>
      <c r="E259" s="34" t="s">
        <v>144</v>
      </c>
      <c r="F259" s="25" t="str">
        <f>IFERROR(VLOOKUP(E259,tbl_Teams!C:F,4,0),"")</f>
        <v/>
      </c>
      <c r="G259" s="22" t="e">
        <f t="shared" si="36"/>
        <v>#VALUE!</v>
      </c>
    </row>
    <row r="260" spans="2:7" x14ac:dyDescent="0.2">
      <c r="B260" s="29" t="s">
        <v>297</v>
      </c>
      <c r="C260" s="35" t="s">
        <v>12</v>
      </c>
      <c r="D260" s="26">
        <f>IFERROR(VLOOKUP(C260,tbl_Teams!C:F,4,0),"")</f>
        <v>5</v>
      </c>
      <c r="E260" s="35" t="s">
        <v>157</v>
      </c>
      <c r="F260" s="26" t="str">
        <f>IFERROR(VLOOKUP(E260,tbl_Teams!C:F,4,0),"")</f>
        <v/>
      </c>
      <c r="G260" s="23" t="e">
        <f t="shared" si="36"/>
        <v>#VALUE!</v>
      </c>
    </row>
    <row r="263" spans="2:7" ht="16.5" x14ac:dyDescent="0.3">
      <c r="C263" s="116" t="s">
        <v>281</v>
      </c>
      <c r="D263" s="116"/>
      <c r="E263" s="116"/>
      <c r="F263" s="116"/>
    </row>
    <row r="264" spans="2:7" x14ac:dyDescent="0.2">
      <c r="C264" s="117" t="s">
        <v>298</v>
      </c>
      <c r="D264" s="117"/>
      <c r="E264" s="117" t="s">
        <v>299</v>
      </c>
      <c r="F264" s="117"/>
    </row>
    <row r="265" spans="2:7" x14ac:dyDescent="0.2">
      <c r="B265" s="27" t="s">
        <v>293</v>
      </c>
      <c r="C265" s="33" t="s">
        <v>9</v>
      </c>
      <c r="D265" s="24">
        <f>IFERROR(VLOOKUP(C265,tbl_Teams!C:F,4,0),"")</f>
        <v>2</v>
      </c>
      <c r="E265" s="33"/>
      <c r="F265" s="24" t="str">
        <f>IFERROR(VLOOKUP(E265,tbl_Teams!C:F,4,0),"")</f>
        <v/>
      </c>
      <c r="G265" s="21">
        <f t="shared" ref="G265:G269" si="37">IF(AND(C265="",E265=""),"",IF(OR(C265="",E265=""),1,IF(ABS(D265-F265)=8,1,0)))</f>
        <v>1</v>
      </c>
    </row>
    <row r="266" spans="2:7" x14ac:dyDescent="0.2">
      <c r="B266" s="28" t="s">
        <v>294</v>
      </c>
      <c r="C266" s="34"/>
      <c r="D266" s="25" t="str">
        <f>IFERROR(VLOOKUP(C266,tbl_Teams!C:F,4,0),"")</f>
        <v/>
      </c>
      <c r="E266" s="34" t="s">
        <v>187</v>
      </c>
      <c r="F266" s="25" t="str">
        <f>IFERROR(VLOOKUP(E266,tbl_Teams!C:F,4,0),"")</f>
        <v/>
      </c>
      <c r="G266" s="22">
        <f t="shared" si="37"/>
        <v>1</v>
      </c>
    </row>
    <row r="267" spans="2:7" x14ac:dyDescent="0.2">
      <c r="B267" s="28" t="s">
        <v>295</v>
      </c>
      <c r="C267" s="34"/>
      <c r="D267" s="25" t="str">
        <f>IFERROR(VLOOKUP(C267,tbl_Teams!C:F,4,0),"")</f>
        <v/>
      </c>
      <c r="E267" s="34"/>
      <c r="F267" s="25" t="str">
        <f>IFERROR(VLOOKUP(E267,tbl_Teams!C:F,4,0),"")</f>
        <v/>
      </c>
      <c r="G267" s="22" t="str">
        <f t="shared" si="37"/>
        <v/>
      </c>
    </row>
    <row r="268" spans="2:7" x14ac:dyDescent="0.2">
      <c r="B268" s="28" t="s">
        <v>296</v>
      </c>
      <c r="C268" s="34"/>
      <c r="D268" s="25" t="str">
        <f>IFERROR(VLOOKUP(C268,tbl_Teams!C:F,4,0),"")</f>
        <v/>
      </c>
      <c r="E268" s="34"/>
      <c r="F268" s="25" t="str">
        <f>IFERROR(VLOOKUP(E268,tbl_Teams!C:F,4,0),"")</f>
        <v/>
      </c>
      <c r="G268" s="22" t="str">
        <f>IF(AND(C268="",E268=""),"",IF(OR(C268="",E268=""),1,IF(ABS(D268-F268)=8,1,0)))</f>
        <v/>
      </c>
    </row>
    <row r="269" spans="2:7" x14ac:dyDescent="0.2">
      <c r="B269" s="29" t="s">
        <v>297</v>
      </c>
      <c r="C269" s="35" t="s">
        <v>78</v>
      </c>
      <c r="D269" s="26">
        <f>IFERROR(VLOOKUP(C269,tbl_Teams!C:F,4,0),"")</f>
        <v>6</v>
      </c>
      <c r="E269" s="35" t="s">
        <v>101</v>
      </c>
      <c r="F269" s="26">
        <f>IFERROR(VLOOKUP(E269,tbl_Teams!C:F,4,0),"")</f>
        <v>14</v>
      </c>
      <c r="G269" s="23">
        <f t="shared" si="37"/>
        <v>1</v>
      </c>
    </row>
    <row r="272" spans="2:7" ht="16.5" x14ac:dyDescent="0.3">
      <c r="C272" s="116" t="s">
        <v>283</v>
      </c>
      <c r="D272" s="116"/>
      <c r="E272" s="116"/>
      <c r="F272" s="116"/>
    </row>
    <row r="273" spans="2:15" x14ac:dyDescent="0.2">
      <c r="C273" s="117" t="s">
        <v>298</v>
      </c>
      <c r="D273" s="117"/>
      <c r="E273" s="117" t="s">
        <v>299</v>
      </c>
      <c r="F273" s="117"/>
    </row>
    <row r="274" spans="2:15" x14ac:dyDescent="0.2">
      <c r="B274" s="27" t="s">
        <v>293</v>
      </c>
      <c r="C274" s="33"/>
      <c r="D274" s="24" t="str">
        <f>IFERROR(VLOOKUP(C274,tbl_Teams!C:F,4,0),"")</f>
        <v/>
      </c>
      <c r="E274" s="33"/>
      <c r="F274" s="24" t="str">
        <f>IFERROR(VLOOKUP(E274,tbl_Teams!C:F,4,0),"")</f>
        <v/>
      </c>
      <c r="G274" s="21" t="str">
        <f t="shared" ref="G274:G278" si="38">IF(AND(C274="",E274=""),"",IF(OR(C274="",E274=""),1,IF(ABS(D274-F274)=8,1,0)))</f>
        <v/>
      </c>
    </row>
    <row r="275" spans="2:15" x14ac:dyDescent="0.2">
      <c r="B275" s="28" t="s">
        <v>294</v>
      </c>
      <c r="C275" s="34"/>
      <c r="D275" s="25" t="str">
        <f>IFERROR(VLOOKUP(C275,tbl_Teams!C:F,4,0),"")</f>
        <v/>
      </c>
      <c r="E275" s="34"/>
      <c r="F275" s="25" t="str">
        <f>IFERROR(VLOOKUP(E275,tbl_Teams!C:F,4,0),"")</f>
        <v/>
      </c>
      <c r="G275" s="22" t="str">
        <f t="shared" si="38"/>
        <v/>
      </c>
    </row>
    <row r="276" spans="2:15" x14ac:dyDescent="0.2">
      <c r="B276" s="28" t="s">
        <v>295</v>
      </c>
      <c r="C276" s="34"/>
      <c r="D276" s="25" t="str">
        <f>IFERROR(VLOOKUP(C276,tbl_Teams!C:F,4,0),"")</f>
        <v/>
      </c>
      <c r="E276" s="34"/>
      <c r="F276" s="25" t="str">
        <f>IFERROR(VLOOKUP(E276,tbl_Teams!C:F,4,0),"")</f>
        <v/>
      </c>
      <c r="G276" s="22" t="str">
        <f t="shared" si="38"/>
        <v/>
      </c>
    </row>
    <row r="277" spans="2:15" x14ac:dyDescent="0.2">
      <c r="B277" s="28" t="s">
        <v>296</v>
      </c>
      <c r="C277" s="34"/>
      <c r="D277" s="25" t="str">
        <f>IFERROR(VLOOKUP(C277,tbl_Teams!C:F,4,0),"")</f>
        <v/>
      </c>
      <c r="E277" s="34"/>
      <c r="F277" s="25" t="str">
        <f>IFERROR(VLOOKUP(E277,tbl_Teams!C:F,4,0),"")</f>
        <v/>
      </c>
      <c r="G277" s="22" t="str">
        <f t="shared" si="38"/>
        <v/>
      </c>
    </row>
    <row r="278" spans="2:15" x14ac:dyDescent="0.2">
      <c r="B278" s="29" t="s">
        <v>297</v>
      </c>
      <c r="C278" s="35" t="s">
        <v>182</v>
      </c>
      <c r="D278" s="26" t="str">
        <f>IFERROR(VLOOKUP(C278,tbl_Teams!C:F,4,0),"")</f>
        <v/>
      </c>
      <c r="E278" s="35"/>
      <c r="F278" s="26" t="str">
        <f>IFERROR(VLOOKUP(E278,tbl_Teams!C:F,4,0),"")</f>
        <v/>
      </c>
      <c r="G278" s="23">
        <f t="shared" si="38"/>
        <v>1</v>
      </c>
    </row>
    <row r="281" spans="2:15" ht="16.5" x14ac:dyDescent="0.3">
      <c r="C281" s="116" t="s">
        <v>317</v>
      </c>
      <c r="D281" s="116"/>
      <c r="E281" s="116"/>
      <c r="F281" s="116"/>
      <c r="K281" s="116" t="s">
        <v>318</v>
      </c>
      <c r="L281" s="116"/>
      <c r="M281" s="116"/>
      <c r="N281" s="116"/>
    </row>
    <row r="282" spans="2:15" x14ac:dyDescent="0.2">
      <c r="C282" s="117" t="s">
        <v>298</v>
      </c>
      <c r="D282" s="117"/>
      <c r="E282" s="117" t="s">
        <v>299</v>
      </c>
      <c r="F282" s="117"/>
      <c r="K282" s="117" t="s">
        <v>298</v>
      </c>
      <c r="L282" s="117"/>
      <c r="M282" s="117" t="s">
        <v>299</v>
      </c>
      <c r="N282" s="117"/>
    </row>
    <row r="283" spans="2:15" x14ac:dyDescent="0.2">
      <c r="B283" s="27" t="s">
        <v>293</v>
      </c>
      <c r="C283" s="33"/>
      <c r="D283" s="24" t="str">
        <f>IFERROR(VLOOKUP(C283,tbl_Teams!C:F,4,0),"")</f>
        <v/>
      </c>
      <c r="E283" s="33" t="s">
        <v>97</v>
      </c>
      <c r="F283" s="24">
        <f>IFERROR(VLOOKUP(E283,tbl_Teams!C:F,4,0),"")</f>
        <v>10</v>
      </c>
      <c r="G283" s="21">
        <f t="shared" ref="G283:G287" si="39">IF(AND(C283="",E283=""),"",IF(OR(C283="",E283=""),1,IF(ABS(D283-F283)=8,1,0)))</f>
        <v>1</v>
      </c>
      <c r="J283" s="27" t="s">
        <v>293</v>
      </c>
      <c r="K283" s="33" t="s">
        <v>224</v>
      </c>
      <c r="L283" s="24" t="str">
        <f>IFERROR(VLOOKUP(K283,tbl_Teams!C:F,4,0),"")</f>
        <v/>
      </c>
      <c r="M283" s="33"/>
      <c r="N283" s="24" t="str">
        <f>IFERROR(VLOOKUP(M283,tbl_Teams!C:F,4,0),"")</f>
        <v/>
      </c>
      <c r="O283" s="21">
        <f t="shared" ref="O283:O287" si="40">IF(AND(K283="",M283=""),"",IF(OR(K283="",M283=""),1,IF(ABS(L283-N283)=8,1,0)))</f>
        <v>1</v>
      </c>
    </row>
    <row r="284" spans="2:15" x14ac:dyDescent="0.2">
      <c r="B284" s="28" t="s">
        <v>294</v>
      </c>
      <c r="C284" s="34"/>
      <c r="D284" s="25" t="str">
        <f>IFERROR(VLOOKUP(C284,tbl_Teams!C:F,4,0),"")</f>
        <v/>
      </c>
      <c r="E284" s="34" t="s">
        <v>37</v>
      </c>
      <c r="F284" s="25">
        <f>IFERROR(VLOOKUP(E284,tbl_Teams!C:F,4,0),"")</f>
        <v>16</v>
      </c>
      <c r="G284" s="22">
        <f t="shared" si="39"/>
        <v>1</v>
      </c>
      <c r="J284" s="28" t="s">
        <v>294</v>
      </c>
      <c r="K284" s="34" t="s">
        <v>105</v>
      </c>
      <c r="L284" s="25">
        <f>IFERROR(VLOOKUP(K284,tbl_Teams!C:F,4,0),"")</f>
        <v>2</v>
      </c>
      <c r="M284" s="34"/>
      <c r="N284" s="25" t="str">
        <f>IFERROR(VLOOKUP(M284,tbl_Teams!C:F,4,0),"")</f>
        <v/>
      </c>
      <c r="O284" s="22">
        <f t="shared" si="40"/>
        <v>1</v>
      </c>
    </row>
    <row r="285" spans="2:15" x14ac:dyDescent="0.2">
      <c r="B285" s="28" t="s">
        <v>295</v>
      </c>
      <c r="C285" s="34"/>
      <c r="D285" s="25" t="str">
        <f>IFERROR(VLOOKUP(C285,tbl_Teams!C:F,4,0),"")</f>
        <v/>
      </c>
      <c r="E285" s="34"/>
      <c r="F285" s="25" t="str">
        <f>IFERROR(VLOOKUP(E285,tbl_Teams!C:F,4,0),"")</f>
        <v/>
      </c>
      <c r="G285" s="22" t="str">
        <f t="shared" si="39"/>
        <v/>
      </c>
      <c r="J285" s="28" t="s">
        <v>295</v>
      </c>
      <c r="K285" s="34" t="s">
        <v>151</v>
      </c>
      <c r="L285" s="25" t="str">
        <f>IFERROR(VLOOKUP(K285,tbl_Teams!C:F,4,0),"")</f>
        <v/>
      </c>
      <c r="M285" s="34" t="s">
        <v>175</v>
      </c>
      <c r="N285" s="25" t="str">
        <f>IFERROR(VLOOKUP(M285,tbl_Teams!C:F,4,0),"")</f>
        <v/>
      </c>
      <c r="O285" s="22" t="e">
        <f t="shared" si="40"/>
        <v>#VALUE!</v>
      </c>
    </row>
    <row r="286" spans="2:15" x14ac:dyDescent="0.2">
      <c r="B286" s="28" t="s">
        <v>296</v>
      </c>
      <c r="C286" s="34" t="s">
        <v>31</v>
      </c>
      <c r="D286" s="25">
        <f>IFERROR(VLOOKUP(C286,tbl_Teams!C:F,4,0),"")</f>
        <v>7</v>
      </c>
      <c r="E286" s="34" t="s">
        <v>22</v>
      </c>
      <c r="F286" s="25">
        <f>IFERROR(VLOOKUP(E286,tbl_Teams!C:F,4,0),"")</f>
        <v>15</v>
      </c>
      <c r="G286" s="22">
        <f t="shared" si="39"/>
        <v>1</v>
      </c>
      <c r="J286" s="28" t="s">
        <v>296</v>
      </c>
      <c r="K286" s="34" t="s">
        <v>194</v>
      </c>
      <c r="L286" s="25" t="str">
        <f>IFERROR(VLOOKUP(K286,tbl_Teams!C:F,4,0),"")</f>
        <v/>
      </c>
      <c r="M286" s="34"/>
      <c r="N286" s="25" t="str">
        <f>IFERROR(VLOOKUP(M286,tbl_Teams!C:F,4,0),"")</f>
        <v/>
      </c>
      <c r="O286" s="22">
        <f t="shared" si="40"/>
        <v>1</v>
      </c>
    </row>
    <row r="287" spans="2:15" x14ac:dyDescent="0.2">
      <c r="B287" s="29" t="s">
        <v>297</v>
      </c>
      <c r="C287" s="35" t="s">
        <v>192</v>
      </c>
      <c r="D287" s="26" t="str">
        <f>IFERROR(VLOOKUP(C287,tbl_Teams!C:F,4,0),"")</f>
        <v/>
      </c>
      <c r="E287" s="35" t="s">
        <v>112</v>
      </c>
      <c r="F287" s="26">
        <f>IFERROR(VLOOKUP(E287,tbl_Teams!C:F,4,0),"")</f>
        <v>9</v>
      </c>
      <c r="G287" s="23" t="e">
        <f t="shared" si="39"/>
        <v>#VALUE!</v>
      </c>
      <c r="J287" s="29" t="s">
        <v>297</v>
      </c>
      <c r="K287" s="35" t="s">
        <v>87</v>
      </c>
      <c r="L287" s="26">
        <f>IFERROR(VLOOKUP(K287,tbl_Teams!C:F,4,0),"")</f>
        <v>15</v>
      </c>
      <c r="M287" s="35" t="s">
        <v>63</v>
      </c>
      <c r="N287" s="26">
        <f>IFERROR(VLOOKUP(M287,tbl_Teams!C:F,4,0),"")</f>
        <v>7</v>
      </c>
      <c r="O287" s="23">
        <f t="shared" si="40"/>
        <v>1</v>
      </c>
    </row>
  </sheetData>
  <mergeCells count="123">
    <mergeCell ref="C2:F2"/>
    <mergeCell ref="C3:D3"/>
    <mergeCell ref="E3:F3"/>
    <mergeCell ref="C29:F29"/>
    <mergeCell ref="C30:D30"/>
    <mergeCell ref="E30:F30"/>
    <mergeCell ref="C47:F47"/>
    <mergeCell ref="C48:D48"/>
    <mergeCell ref="E48:F48"/>
    <mergeCell ref="C11:F11"/>
    <mergeCell ref="C12:D12"/>
    <mergeCell ref="E12:F12"/>
    <mergeCell ref="C20:F20"/>
    <mergeCell ref="C21:D21"/>
    <mergeCell ref="E21:F21"/>
    <mergeCell ref="C38:F38"/>
    <mergeCell ref="C39:D39"/>
    <mergeCell ref="E39:F39"/>
    <mergeCell ref="C74:F74"/>
    <mergeCell ref="C75:D75"/>
    <mergeCell ref="E75:F75"/>
    <mergeCell ref="C56:F56"/>
    <mergeCell ref="C57:D57"/>
    <mergeCell ref="E57:F57"/>
    <mergeCell ref="C65:F65"/>
    <mergeCell ref="C66:D66"/>
    <mergeCell ref="E66:F66"/>
    <mergeCell ref="C101:F101"/>
    <mergeCell ref="C102:D102"/>
    <mergeCell ref="E102:F102"/>
    <mergeCell ref="C110:F110"/>
    <mergeCell ref="C111:D111"/>
    <mergeCell ref="E111:F111"/>
    <mergeCell ref="C83:F83"/>
    <mergeCell ref="C84:D84"/>
    <mergeCell ref="E84:F84"/>
    <mergeCell ref="C92:F92"/>
    <mergeCell ref="C93:D93"/>
    <mergeCell ref="E93:F93"/>
    <mergeCell ref="C137:F137"/>
    <mergeCell ref="C138:D138"/>
    <mergeCell ref="E138:F138"/>
    <mergeCell ref="C119:F119"/>
    <mergeCell ref="C120:D120"/>
    <mergeCell ref="E120:F120"/>
    <mergeCell ref="C128:F128"/>
    <mergeCell ref="C129:D129"/>
    <mergeCell ref="E129:F129"/>
    <mergeCell ref="E165:F165"/>
    <mergeCell ref="C173:F173"/>
    <mergeCell ref="C174:D174"/>
    <mergeCell ref="E174:F174"/>
    <mergeCell ref="C146:F146"/>
    <mergeCell ref="C147:D147"/>
    <mergeCell ref="E147:F147"/>
    <mergeCell ref="C155:F155"/>
    <mergeCell ref="C156:D156"/>
    <mergeCell ref="E156:F156"/>
    <mergeCell ref="K56:N56"/>
    <mergeCell ref="K57:L57"/>
    <mergeCell ref="M57:N57"/>
    <mergeCell ref="K83:N83"/>
    <mergeCell ref="C218:F218"/>
    <mergeCell ref="C219:D219"/>
    <mergeCell ref="E219:F219"/>
    <mergeCell ref="C227:F227"/>
    <mergeCell ref="C228:D228"/>
    <mergeCell ref="E228:F228"/>
    <mergeCell ref="C200:F200"/>
    <mergeCell ref="C201:D201"/>
    <mergeCell ref="E201:F201"/>
    <mergeCell ref="C209:F209"/>
    <mergeCell ref="C210:D210"/>
    <mergeCell ref="E210:F210"/>
    <mergeCell ref="C182:F182"/>
    <mergeCell ref="C183:D183"/>
    <mergeCell ref="E183:F183"/>
    <mergeCell ref="C191:F191"/>
    <mergeCell ref="C192:D192"/>
    <mergeCell ref="E192:F192"/>
    <mergeCell ref="C164:F164"/>
    <mergeCell ref="C165:D165"/>
    <mergeCell ref="K111:L111"/>
    <mergeCell ref="M111:N111"/>
    <mergeCell ref="K119:N119"/>
    <mergeCell ref="K120:L120"/>
    <mergeCell ref="M120:N120"/>
    <mergeCell ref="K227:N227"/>
    <mergeCell ref="K84:L84"/>
    <mergeCell ref="M84:N84"/>
    <mergeCell ref="K92:N92"/>
    <mergeCell ref="K93:L93"/>
    <mergeCell ref="M93:N93"/>
    <mergeCell ref="K110:N110"/>
    <mergeCell ref="C246:D246"/>
    <mergeCell ref="E246:F246"/>
    <mergeCell ref="K246:L246"/>
    <mergeCell ref="M246:N246"/>
    <mergeCell ref="C254:F254"/>
    <mergeCell ref="C255:D255"/>
    <mergeCell ref="E255:F255"/>
    <mergeCell ref="K228:L228"/>
    <mergeCell ref="M228:N228"/>
    <mergeCell ref="K236:N236"/>
    <mergeCell ref="K237:L237"/>
    <mergeCell ref="M237:N237"/>
    <mergeCell ref="C245:F245"/>
    <mergeCell ref="K245:N245"/>
    <mergeCell ref="C236:F236"/>
    <mergeCell ref="C237:D237"/>
    <mergeCell ref="E237:F237"/>
    <mergeCell ref="C281:F281"/>
    <mergeCell ref="K281:N281"/>
    <mergeCell ref="C282:D282"/>
    <mergeCell ref="E282:F282"/>
    <mergeCell ref="K282:L282"/>
    <mergeCell ref="M282:N282"/>
    <mergeCell ref="C263:F263"/>
    <mergeCell ref="C264:D264"/>
    <mergeCell ref="E264:F264"/>
    <mergeCell ref="C272:F272"/>
    <mergeCell ref="C273:D273"/>
    <mergeCell ref="E273:F273"/>
  </mergeCells>
  <phoneticPr fontId="13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857F038-613A-406B-9105-5D3FF9F567B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G1:G1048576 O1:O8 O18:O1048576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BDC48-A8B1-4380-8755-1AB27288506F}">
  <sheetPr codeName="Sheet6">
    <tabColor rgb="FFFFC000"/>
  </sheetPr>
  <dimension ref="A1:U1681"/>
  <sheetViews>
    <sheetView tabSelected="1" topLeftCell="P1" workbookViewId="0">
      <pane ySplit="1" topLeftCell="A2" activePane="bottomLeft" state="frozen"/>
      <selection activeCell="P1" sqref="P1"/>
      <selection pane="bottomLeft" activeCell="P1009" sqref="A954:XFD1009"/>
    </sheetView>
  </sheetViews>
  <sheetFormatPr defaultColWidth="8.85546875" defaultRowHeight="12" x14ac:dyDescent="0.2"/>
  <cols>
    <col min="1" max="1" width="4.28515625" style="16" hidden="1" customWidth="1"/>
    <col min="2" max="3" width="2.5703125" style="16" hidden="1" customWidth="1"/>
    <col min="4" max="4" width="1.7109375" style="1" hidden="1" customWidth="1"/>
    <col min="5" max="5" width="2.28515625" style="1" hidden="1" customWidth="1"/>
    <col min="6" max="6" width="6.7109375" style="1" hidden="1" customWidth="1"/>
    <col min="7" max="7" width="7" style="1" hidden="1" customWidth="1"/>
    <col min="8" max="8" width="16.28515625" style="1" hidden="1" customWidth="1"/>
    <col min="9" max="9" width="7" style="1" hidden="1" customWidth="1"/>
    <col min="10" max="11" width="23.85546875" style="1" hidden="1" customWidth="1"/>
    <col min="12" max="12" width="24.28515625" style="1" hidden="1" customWidth="1"/>
    <col min="13" max="14" width="8.85546875" style="16" hidden="1" customWidth="1"/>
    <col min="15" max="15" width="4.5703125" style="16" hidden="1" customWidth="1"/>
    <col min="16" max="16" width="3.42578125" style="16" bestFit="1" customWidth="1"/>
    <col min="17" max="17" width="11.28515625" style="38" bestFit="1" customWidth="1"/>
    <col min="18" max="18" width="23.85546875" style="1" bestFit="1" customWidth="1"/>
    <col min="19" max="19" width="4.7109375" style="16" bestFit="1" customWidth="1"/>
    <col min="20" max="20" width="23.85546875" style="1" bestFit="1" customWidth="1"/>
    <col min="21" max="21" width="25.7109375" style="1" bestFit="1" customWidth="1"/>
    <col min="22" max="16384" width="8.85546875" style="1"/>
  </cols>
  <sheetData>
    <row r="1" spans="1:21" s="14" customFormat="1" x14ac:dyDescent="0.2">
      <c r="A1" s="15" t="s">
        <v>120</v>
      </c>
      <c r="B1" s="15" t="s">
        <v>322</v>
      </c>
      <c r="C1" s="15" t="s">
        <v>320</v>
      </c>
      <c r="D1" s="14" t="s">
        <v>324</v>
      </c>
      <c r="E1" s="14" t="s">
        <v>323</v>
      </c>
      <c r="F1" s="14" t="s">
        <v>329</v>
      </c>
      <c r="G1" s="14" t="s">
        <v>330</v>
      </c>
      <c r="J1" s="14" t="s">
        <v>331</v>
      </c>
      <c r="K1" s="14" t="s">
        <v>332</v>
      </c>
      <c r="L1" s="14" t="s">
        <v>333</v>
      </c>
      <c r="M1" s="15" t="s">
        <v>127</v>
      </c>
      <c r="N1" s="15" t="s">
        <v>128</v>
      </c>
      <c r="O1" s="15" t="s">
        <v>335</v>
      </c>
      <c r="P1" s="15" t="s">
        <v>328</v>
      </c>
      <c r="Q1" s="37" t="s">
        <v>334</v>
      </c>
      <c r="R1" s="14" t="s">
        <v>336</v>
      </c>
      <c r="S1" s="15"/>
      <c r="T1" s="14" t="s">
        <v>337</v>
      </c>
      <c r="U1" s="14" t="s">
        <v>338</v>
      </c>
    </row>
    <row r="2" spans="1:21" x14ac:dyDescent="0.2">
      <c r="A2" s="16">
        <v>1</v>
      </c>
      <c r="B2" s="16">
        <v>1</v>
      </c>
      <c r="C2" s="16">
        <v>16</v>
      </c>
      <c r="D2" s="1">
        <v>1</v>
      </c>
      <c r="E2" s="1">
        <v>1</v>
      </c>
      <c r="F2" s="1" t="str">
        <f>_xlfn.CONCAT($D2,"|",$E2,"|",$B2)</f>
        <v>1|1|1</v>
      </c>
      <c r="G2" s="1" t="str">
        <f>_xlfn.CONCAT($D2,"|",$E2,"|",$C2)</f>
        <v>1|1|16</v>
      </c>
      <c r="H2" s="1" t="str">
        <f>_xlfn.CONCAT(P2,J2)</f>
        <v>1Maisemore Hornets</v>
      </c>
      <c r="I2" s="1" t="str">
        <f>_xlfn.CONCAT(P2,K2)</f>
        <v>1Painswick Ultras</v>
      </c>
      <c r="J2" s="1" t="str">
        <f>IFERROR(VLOOKUP(F2,tbl_Teams!$A:$C,3,0),"")</f>
        <v>Maisemore Hornets</v>
      </c>
      <c r="K2" s="1" t="str">
        <f>IFERROR(VLOOKUP(G2,tbl_Teams!$A:$C,3,0),"")</f>
        <v>Painswick Ultras</v>
      </c>
      <c r="L2" s="1" t="str">
        <f>IFERROR(IF(AND(J2&lt;&gt;"",K2&lt;&gt;""),VLOOKUP(VLOOKUP(J2,tbl_Teams!C:G,5,0),tbl_Venues!A:B,2,0),""),"")</f>
        <v>St James Club</v>
      </c>
      <c r="M2" s="16" t="str">
        <f>IFERROR(IF(VLOOKUP(J2,tbl_Teams!$C:$H,6,0)=0,"",VLOOKUP(J2,tbl_Teams!$C:$H,6,0)),"")</f>
        <v/>
      </c>
      <c r="N2" s="16">
        <f>IFERROR(VLOOKUP(J2,tbl_Teams!$C:$I,7,0),"")</f>
        <v>2</v>
      </c>
      <c r="O2" s="16" t="str">
        <f>IF(OR(J2="",K2=""),"Void","")</f>
        <v/>
      </c>
      <c r="P2" s="16">
        <v>1</v>
      </c>
      <c r="Q2" s="38">
        <f>IF(O2="Void","",IF(P2&lt;16,Lookups!$A$1+((P2-1)*7+(N2-1)),Lookups!$A$2+((P2-16)*7+(N2-1))))</f>
        <v>45538</v>
      </c>
      <c r="R2" s="1" t="str">
        <f>IF(O2="Void",TRIM(_xlfn.CONCAT(J2,K2)),J2)</f>
        <v>Maisemore Hornets</v>
      </c>
      <c r="S2" s="16" t="str">
        <f>IF(O2="Void","VOID","vs")</f>
        <v>vs</v>
      </c>
      <c r="T2" s="1" t="str">
        <f>IF(O2="Void","",K2)</f>
        <v>Painswick Ultras</v>
      </c>
      <c r="U2" s="1" t="str">
        <f>IF(O2="Void","",TRIM(_xlfn.CONCAT(L2," ",M2)))</f>
        <v>St James Club</v>
      </c>
    </row>
    <row r="3" spans="1:21" x14ac:dyDescent="0.2">
      <c r="A3" s="16">
        <v>2</v>
      </c>
      <c r="B3" s="16">
        <v>2</v>
      </c>
      <c r="C3" s="16">
        <v>15</v>
      </c>
      <c r="D3" s="1">
        <v>1</v>
      </c>
      <c r="E3" s="1">
        <v>1</v>
      </c>
      <c r="F3" s="1" t="str">
        <f>_xlfn.CONCAT($D3,"|",$E3,"|",$B3)</f>
        <v>1|1|2</v>
      </c>
      <c r="G3" s="1" t="str">
        <f>_xlfn.CONCAT($D3,"|",$E3,"|",$C3)</f>
        <v>1|1|15</v>
      </c>
      <c r="H3" s="1" t="str">
        <f>_xlfn.CONCAT(P3,J3)</f>
        <v>1Cobblers</v>
      </c>
      <c r="I3" s="1" t="str">
        <f>_xlfn.CONCAT(P3,K3)</f>
        <v>1Redmans Ten</v>
      </c>
      <c r="J3" s="1" t="str">
        <f>IFERROR(VLOOKUP(F3,tbl_Teams!A:C,3,0),"")</f>
        <v>Cobblers</v>
      </c>
      <c r="K3" s="1" t="str">
        <f>IFERROR(VLOOKUP(G3,tbl_Teams!$A:$C,3,0),"")</f>
        <v>Redmans Ten</v>
      </c>
      <c r="L3" s="1" t="str">
        <f>IFERROR(IF(AND(J3&lt;&gt;"",K3&lt;&gt;""),VLOOKUP(VLOOKUP(J3,tbl_Teams!C:G,5,0),tbl_Venues!A:B,2,0),""),"")</f>
        <v>Tuffley Community Centre</v>
      </c>
      <c r="M3" s="16" t="str">
        <f>IFERROR(IF(VLOOKUP(J3,tbl_Teams!$C:$H,6,0)=0,"",VLOOKUP(J3,tbl_Teams!$C:$H,6,0)),"")</f>
        <v/>
      </c>
      <c r="N3" s="16">
        <f>IFERROR(VLOOKUP(J3,tbl_Teams!$C:$I,7,0),"")</f>
        <v>1</v>
      </c>
      <c r="O3" s="16" t="str">
        <f>IF(OR(J3="",K3=""),"Void","")</f>
        <v/>
      </c>
      <c r="P3" s="16">
        <v>1</v>
      </c>
      <c r="Q3" s="38">
        <f>IF(O3="Void","",IF(P3&lt;16,Lookups!$A$1+((P3-1)*7+(N3-1)),Lookups!$A$2+((P3-16)*7+(N3-1))))</f>
        <v>45537</v>
      </c>
      <c r="R3" s="1" t="str">
        <f>IF(O3="Void",TRIM(_xlfn.CONCAT(J3,K3)),J3)</f>
        <v>Cobblers</v>
      </c>
      <c r="S3" s="16" t="str">
        <f>IF(O3="Void","VOID","vs")</f>
        <v>vs</v>
      </c>
      <c r="T3" s="1" t="str">
        <f>IF(O3="Void","",K3)</f>
        <v>Redmans Ten</v>
      </c>
      <c r="U3" s="1" t="str">
        <f>IF(O3="Void","",TRIM(_xlfn.CONCAT(L3," ",M3)))</f>
        <v>Tuffley Community Centre</v>
      </c>
    </row>
    <row r="4" spans="1:21" x14ac:dyDescent="0.2">
      <c r="A4" s="16">
        <v>3</v>
      </c>
      <c r="B4" s="16">
        <v>3</v>
      </c>
      <c r="C4" s="16">
        <v>14</v>
      </c>
      <c r="D4" s="1">
        <v>1</v>
      </c>
      <c r="E4" s="1">
        <v>1</v>
      </c>
      <c r="F4" s="1" t="str">
        <f>_xlfn.CONCAT($D4,"|",$E4,"|",$B4)</f>
        <v>1|1|3</v>
      </c>
      <c r="G4" s="1" t="str">
        <f>_xlfn.CONCAT($D4,"|",$E4,"|",$C4)</f>
        <v>1|1|14</v>
      </c>
      <c r="H4" s="1" t="str">
        <f>_xlfn.CONCAT(P4,J4)</f>
        <v>1Slingers</v>
      </c>
      <c r="I4" s="1" t="str">
        <f>_xlfn.CONCAT(P4,K4)</f>
        <v>1Famous Stampers</v>
      </c>
      <c r="J4" s="1" t="str">
        <f>IFERROR(VLOOKUP(F4,tbl_Teams!A:C,3,0),"")</f>
        <v>Slingers</v>
      </c>
      <c r="K4" s="1" t="str">
        <f>IFERROR(VLOOKUP(G4,tbl_Teams!$A:$C,3,0),"")</f>
        <v>Famous Stampers</v>
      </c>
      <c r="L4" s="1" t="str">
        <f>IFERROR(IF(AND(J4&lt;&gt;"",K4&lt;&gt;""),VLOOKUP(VLOOKUP(J4,tbl_Teams!C:G,5,0),tbl_Venues!A:B,2,0),""),"")</f>
        <v>BMI Club</v>
      </c>
      <c r="M4" s="16" t="str">
        <f>IFERROR(IF(VLOOKUP(J4,tbl_Teams!$C:$H,6,0)=0,"",VLOOKUP(J4,tbl_Teams!$C:$H,6,0)),"")</f>
        <v/>
      </c>
      <c r="N4" s="16">
        <f>IFERROR(VLOOKUP(J4,tbl_Teams!$C:$I,7,0),"")</f>
        <v>3</v>
      </c>
      <c r="O4" s="16" t="str">
        <f>IF(OR(J4="",K4=""),"Void","")</f>
        <v/>
      </c>
      <c r="P4" s="16">
        <v>1</v>
      </c>
      <c r="Q4" s="38">
        <f>IF(O4="Void","",IF(P4&lt;16,Lookups!$A$1+((P4-1)*7+(N4-1)),Lookups!$A$2+((P4-16)*7+(N4-1))))</f>
        <v>45539</v>
      </c>
      <c r="R4" s="1" t="str">
        <f>IF(O4="Void",TRIM(_xlfn.CONCAT(J4,K4)),J4)</f>
        <v>Slingers</v>
      </c>
      <c r="S4" s="16" t="str">
        <f>IF(O4="Void","VOID","vs")</f>
        <v>vs</v>
      </c>
      <c r="T4" s="1" t="str">
        <f>IF(O4="Void","",K4)</f>
        <v>Famous Stampers</v>
      </c>
      <c r="U4" s="1" t="str">
        <f>IF(O4="Void","",TRIM(_xlfn.CONCAT(L4," ",M4)))</f>
        <v>BMI Club</v>
      </c>
    </row>
    <row r="5" spans="1:21" x14ac:dyDescent="0.2">
      <c r="A5" s="16">
        <v>4</v>
      </c>
      <c r="B5" s="16">
        <v>4</v>
      </c>
      <c r="C5" s="16">
        <v>13</v>
      </c>
      <c r="D5" s="1">
        <v>1</v>
      </c>
      <c r="E5" s="1">
        <v>1</v>
      </c>
      <c r="F5" s="1" t="str">
        <f>_xlfn.CONCAT($D5,"|",$E5,"|",$B5)</f>
        <v>1|1|4</v>
      </c>
      <c r="G5" s="1" t="str">
        <f>_xlfn.CONCAT($D5,"|",$E5,"|",$C5)</f>
        <v>1|1|13</v>
      </c>
      <c r="H5" s="1" t="str">
        <f>_xlfn.CONCAT(P5,J5)</f>
        <v>1Tuffley Robins</v>
      </c>
      <c r="I5" s="1" t="str">
        <f>_xlfn.CONCAT(P5,K5)</f>
        <v>1Oval Ball S.C.</v>
      </c>
      <c r="J5" s="1" t="str">
        <f>IFERROR(VLOOKUP(F5,tbl_Teams!A:C,3,0),"")</f>
        <v>Tuffley Robins</v>
      </c>
      <c r="K5" s="1" t="str">
        <f>IFERROR(VLOOKUP(G5,tbl_Teams!$A:$C,3,0),"")</f>
        <v>Oval Ball S.C.</v>
      </c>
      <c r="L5" s="1" t="str">
        <f>IFERROR(IF(AND(J5&lt;&gt;"",K5&lt;&gt;""),VLOOKUP(VLOOKUP(J5,tbl_Teams!C:G,5,0),tbl_Venues!A:B,2,0),""),"")</f>
        <v>Robinswood Hill Club</v>
      </c>
      <c r="M5" s="16">
        <f>IFERROR(IF(VLOOKUP(J5,tbl_Teams!$C:$H,6,0)=0,"",VLOOKUP(J5,tbl_Teams!$C:$H,6,0)),"")</f>
        <v>1</v>
      </c>
      <c r="N5" s="16">
        <f>IFERROR(VLOOKUP(J5,tbl_Teams!$C:$I,7,0),"")</f>
        <v>2</v>
      </c>
      <c r="O5" s="16" t="str">
        <f>IF(OR(J5="",K5=""),"Void","")</f>
        <v/>
      </c>
      <c r="P5" s="16">
        <v>1</v>
      </c>
      <c r="Q5" s="38">
        <f>IF(O5="Void","",IF(P5&lt;16,Lookups!$A$1+((P5-1)*7+(N5-1)),Lookups!$A$2+((P5-16)*7+(N5-1))))</f>
        <v>45538</v>
      </c>
      <c r="R5" s="1" t="str">
        <f>IF(O5="Void",TRIM(_xlfn.CONCAT(J5,K5)),J5)</f>
        <v>Tuffley Robins</v>
      </c>
      <c r="S5" s="16" t="str">
        <f>IF(O5="Void","VOID","vs")</f>
        <v>vs</v>
      </c>
      <c r="T5" s="1" t="str">
        <f>IF(O5="Void","",K5)</f>
        <v>Oval Ball S.C.</v>
      </c>
      <c r="U5" s="1" t="str">
        <f>IF(O5="Void","",TRIM(_xlfn.CONCAT(L5," ",M5)))</f>
        <v>Robinswood Hill Club 1</v>
      </c>
    </row>
    <row r="6" spans="1:21" x14ac:dyDescent="0.2">
      <c r="A6" s="16">
        <v>5</v>
      </c>
      <c r="B6" s="16">
        <v>5</v>
      </c>
      <c r="C6" s="16">
        <v>12</v>
      </c>
      <c r="D6" s="1">
        <v>1</v>
      </c>
      <c r="E6" s="1">
        <v>1</v>
      </c>
      <c r="F6" s="1" t="str">
        <f>_xlfn.CONCAT($D6,"|",$E6,"|",$B6)</f>
        <v>1|1|5</v>
      </c>
      <c r="G6" s="1" t="str">
        <f>_xlfn.CONCAT($D6,"|",$E6,"|",$C6)</f>
        <v>1|1|12</v>
      </c>
      <c r="H6" s="1" t="str">
        <f>_xlfn.CONCAT(P6,J6)</f>
        <v>1St James Allstars</v>
      </c>
      <c r="I6" s="1" t="str">
        <f>_xlfn.CONCAT(P6,K6)</f>
        <v>1Impractical Jokers</v>
      </c>
      <c r="J6" s="1" t="str">
        <f>IFERROR(VLOOKUP(F6,tbl_Teams!A:C,3,0),"")</f>
        <v>St James Allstars</v>
      </c>
      <c r="K6" s="1" t="str">
        <f>IFERROR(VLOOKUP(G6,tbl_Teams!$A:$C,3,0),"")</f>
        <v>Impractical Jokers</v>
      </c>
      <c r="L6" s="1" t="str">
        <f>IFERROR(IF(AND(J6&lt;&gt;"",K6&lt;&gt;""),VLOOKUP(VLOOKUP(J6,tbl_Teams!C:G,5,0),tbl_Venues!A:B,2,0),""),"")</f>
        <v>St James Club</v>
      </c>
      <c r="M6" s="16" t="str">
        <f>IFERROR(IF(VLOOKUP(J6,tbl_Teams!$C:$H,6,0)=0,"",VLOOKUP(J6,tbl_Teams!$C:$H,6,0)),"")</f>
        <v/>
      </c>
      <c r="N6" s="16">
        <f>IFERROR(VLOOKUP(J6,tbl_Teams!$C:$I,7,0),"")</f>
        <v>5</v>
      </c>
      <c r="O6" s="16" t="str">
        <f>IF(OR(J6="",K6=""),"Void","")</f>
        <v/>
      </c>
      <c r="P6" s="16">
        <v>1</v>
      </c>
      <c r="Q6" s="38">
        <f>IF(O6="Void","",IF(P6&lt;16,Lookups!$A$1+((P6-1)*7+(N6-1)),Lookups!$A$2+((P6-16)*7+(N6-1))))</f>
        <v>45541</v>
      </c>
      <c r="R6" s="1" t="str">
        <f>IF(O6="Void",TRIM(_xlfn.CONCAT(J6,K6)),J6)</f>
        <v>St James Allstars</v>
      </c>
      <c r="S6" s="16" t="str">
        <f>IF(O6="Void","VOID","vs")</f>
        <v>vs</v>
      </c>
      <c r="T6" s="1" t="str">
        <f>IF(O6="Void","",K6)</f>
        <v>Impractical Jokers</v>
      </c>
      <c r="U6" s="1" t="str">
        <f>IF(O6="Void","",TRIM(_xlfn.CONCAT(L6," ",M6)))</f>
        <v>St James Club</v>
      </c>
    </row>
    <row r="7" spans="1:21" x14ac:dyDescent="0.2">
      <c r="A7" s="16">
        <v>6</v>
      </c>
      <c r="B7" s="16">
        <v>6</v>
      </c>
      <c r="C7" s="16">
        <v>11</v>
      </c>
      <c r="D7" s="1">
        <v>1</v>
      </c>
      <c r="E7" s="1">
        <v>1</v>
      </c>
      <c r="F7" s="1" t="str">
        <f>_xlfn.CONCAT($D7,"|",$E7,"|",$B7)</f>
        <v>1|1|6</v>
      </c>
      <c r="G7" s="1" t="str">
        <f>_xlfn.CONCAT($D7,"|",$E7,"|",$C7)</f>
        <v>1|1|11</v>
      </c>
      <c r="H7" s="1" t="str">
        <f>_xlfn.CONCAT(P7,J7)</f>
        <v>1Fabulous Baker Boys</v>
      </c>
      <c r="I7" s="1" t="str">
        <f>_xlfn.CONCAT(P7,K7)</f>
        <v>1Hare &amp; Hounds</v>
      </c>
      <c r="J7" s="1" t="str">
        <f>IFERROR(VLOOKUP(F7,tbl_Teams!A:C,3,0),"")</f>
        <v>Fabulous Baker Boys</v>
      </c>
      <c r="K7" s="1" t="str">
        <f>IFERROR(VLOOKUP(G7,tbl_Teams!$A:$C,3,0),"")</f>
        <v>Hare &amp; Hounds</v>
      </c>
      <c r="L7" s="1" t="str">
        <f>IFERROR(IF(AND(J7&lt;&gt;"",K7&lt;&gt;""),VLOOKUP(VLOOKUP(J7,tbl_Teams!C:G,5,0),tbl_Venues!A:B,2,0),""),"")</f>
        <v>Baker Street</v>
      </c>
      <c r="M7" s="16" t="str">
        <f>IFERROR(IF(VLOOKUP(J7,tbl_Teams!$C:$H,6,0)=0,"",VLOOKUP(J7,tbl_Teams!$C:$H,6,0)),"")</f>
        <v/>
      </c>
      <c r="N7" s="16">
        <f>IFERROR(VLOOKUP(J7,tbl_Teams!$C:$I,7,0),"")</f>
        <v>2</v>
      </c>
      <c r="O7" s="16" t="str">
        <f>IF(OR(J7="",K7=""),"Void","")</f>
        <v/>
      </c>
      <c r="P7" s="16">
        <v>1</v>
      </c>
      <c r="Q7" s="38">
        <f>IF(O7="Void","",IF(P7&lt;16,Lookups!$A$1+((P7-1)*7+(N7-1)),Lookups!$A$2+((P7-16)*7+(N7-1))))</f>
        <v>45538</v>
      </c>
      <c r="R7" s="1" t="str">
        <f>IF(O7="Void",TRIM(_xlfn.CONCAT(J7,K7)),J7)</f>
        <v>Fabulous Baker Boys</v>
      </c>
      <c r="S7" s="16" t="str">
        <f>IF(O7="Void","VOID","vs")</f>
        <v>vs</v>
      </c>
      <c r="T7" s="1" t="str">
        <f>IF(O7="Void","",K7)</f>
        <v>Hare &amp; Hounds</v>
      </c>
      <c r="U7" s="1" t="str">
        <f>IF(O7="Void","",TRIM(_xlfn.CONCAT(L7," ",M7)))</f>
        <v>Baker Street</v>
      </c>
    </row>
    <row r="8" spans="1:21" x14ac:dyDescent="0.2">
      <c r="A8" s="16">
        <v>7</v>
      </c>
      <c r="B8" s="16">
        <v>7</v>
      </c>
      <c r="C8" s="16">
        <v>10</v>
      </c>
      <c r="D8" s="1">
        <v>1</v>
      </c>
      <c r="E8" s="1">
        <v>1</v>
      </c>
      <c r="F8" s="1" t="str">
        <f>_xlfn.CONCAT($D8,"|",$E8,"|",$B8)</f>
        <v>1|1|7</v>
      </c>
      <c r="G8" s="1" t="str">
        <f>_xlfn.CONCAT($D8,"|",$E8,"|",$C8)</f>
        <v>1|1|10</v>
      </c>
      <c r="H8" s="1" t="str">
        <f>_xlfn.CONCAT(P8,J8)</f>
        <v>1Railway</v>
      </c>
      <c r="I8" s="1" t="str">
        <f>_xlfn.CONCAT(P8,K8)</f>
        <v>1Gaelens</v>
      </c>
      <c r="J8" s="1" t="str">
        <f>IFERROR(VLOOKUP(F8,tbl_Teams!A:C,3,0),"")</f>
        <v>Railway</v>
      </c>
      <c r="K8" s="1" t="str">
        <f>IFERROR(VLOOKUP(G8,tbl_Teams!$A:$C,3,0),"")</f>
        <v>Gaelens</v>
      </c>
      <c r="L8" s="1" t="str">
        <f>IFERROR(IF(AND(J8&lt;&gt;"",K8&lt;&gt;""),VLOOKUP(VLOOKUP(J8,tbl_Teams!C:G,5,0),tbl_Venues!A:B,2,0),""),"")</f>
        <v>Hardwicke RBL</v>
      </c>
      <c r="M8" s="16">
        <f>IFERROR(IF(VLOOKUP(J8,tbl_Teams!$C:$H,6,0)=0,"",VLOOKUP(J8,tbl_Teams!$C:$H,6,0)),"")</f>
        <v>2</v>
      </c>
      <c r="N8" s="16">
        <f>IFERROR(VLOOKUP(J8,tbl_Teams!$C:$I,7,0),"")</f>
        <v>5</v>
      </c>
      <c r="O8" s="16" t="str">
        <f>IF(OR(J8="",K8=""),"Void","")</f>
        <v/>
      </c>
      <c r="P8" s="16">
        <v>1</v>
      </c>
      <c r="Q8" s="38">
        <f>IF(O8="Void","",IF(P8&lt;16,Lookups!$A$1+((P8-1)*7+(N8-1)),Lookups!$A$2+((P8-16)*7+(N8-1))))</f>
        <v>45541</v>
      </c>
      <c r="R8" s="1" t="str">
        <f>IF(O8="Void",TRIM(_xlfn.CONCAT(J8,K8)),J8)</f>
        <v>Railway</v>
      </c>
      <c r="S8" s="16" t="str">
        <f>IF(O8="Void","VOID","vs")</f>
        <v>vs</v>
      </c>
      <c r="T8" s="1" t="str">
        <f>IF(O8="Void","",K8)</f>
        <v>Gaelens</v>
      </c>
      <c r="U8" s="1" t="str">
        <f>IF(O8="Void","",TRIM(_xlfn.CONCAT(L8," ",M8)))</f>
        <v>Hardwicke RBL 2</v>
      </c>
    </row>
    <row r="9" spans="1:21" x14ac:dyDescent="0.2">
      <c r="A9" s="16">
        <v>8</v>
      </c>
      <c r="B9" s="16">
        <v>8</v>
      </c>
      <c r="C9" s="16">
        <v>9</v>
      </c>
      <c r="D9" s="1">
        <v>1</v>
      </c>
      <c r="E9" s="1">
        <v>1</v>
      </c>
      <c r="F9" s="1" t="str">
        <f>_xlfn.CONCAT($D9,"|",$E9,"|",$B9)</f>
        <v>1|1|8</v>
      </c>
      <c r="G9" s="1" t="str">
        <f>_xlfn.CONCAT($D9,"|",$E9,"|",$C9)</f>
        <v>1|1|9</v>
      </c>
      <c r="H9" s="1" t="str">
        <f>_xlfn.CONCAT(P9,J9)</f>
        <v>1Lion Cubs</v>
      </c>
      <c r="I9" s="1" t="str">
        <f>_xlfn.CONCAT(P9,K9)</f>
        <v>1The Jets</v>
      </c>
      <c r="J9" s="1" t="str">
        <f>IFERROR(VLOOKUP(F9,tbl_Teams!A:C,3,0),"")</f>
        <v>Lion Cubs</v>
      </c>
      <c r="K9" s="1" t="str">
        <f>IFERROR(VLOOKUP(G9,tbl_Teams!$A:$C,3,0),"")</f>
        <v>The Jets</v>
      </c>
      <c r="L9" s="1" t="str">
        <f>IFERROR(IF(AND(J9&lt;&gt;"",K9&lt;&gt;""),VLOOKUP(VLOOKUP(J9,tbl_Teams!C:G,5,0),tbl_Venues!A:B,2,0),""),"")</f>
        <v>Circle Club Newent</v>
      </c>
      <c r="M9" s="16" t="str">
        <f>IFERROR(IF(VLOOKUP(J9,tbl_Teams!$C:$H,6,0)=0,"",VLOOKUP(J9,tbl_Teams!$C:$H,6,0)),"")</f>
        <v/>
      </c>
      <c r="N9" s="16">
        <f>IFERROR(VLOOKUP(J9,tbl_Teams!$C:$I,7,0),"")</f>
        <v>3</v>
      </c>
      <c r="O9" s="16" t="str">
        <f>IF(OR(J9="",K9=""),"Void","")</f>
        <v/>
      </c>
      <c r="P9" s="16">
        <v>1</v>
      </c>
      <c r="Q9" s="38">
        <f>IF(O9="Void","",IF(P9&lt;16,Lookups!$A$1+((P9-1)*7+(N9-1)),Lookups!$A$2+((P9-16)*7+(N9-1))))</f>
        <v>45539</v>
      </c>
      <c r="R9" s="1" t="str">
        <f>IF(O9="Void",TRIM(_xlfn.CONCAT(J9,K9)),J9)</f>
        <v>Lion Cubs</v>
      </c>
      <c r="S9" s="16" t="str">
        <f>IF(O9="Void","VOID","vs")</f>
        <v>vs</v>
      </c>
      <c r="T9" s="1" t="str">
        <f>IF(O9="Void","",K9)</f>
        <v>The Jets</v>
      </c>
      <c r="U9" s="1" t="str">
        <f>IF(O9="Void","",TRIM(_xlfn.CONCAT(L9," ",M9)))</f>
        <v>Circle Club Newent</v>
      </c>
    </row>
    <row r="10" spans="1:21" x14ac:dyDescent="0.2">
      <c r="A10" s="16">
        <v>241</v>
      </c>
      <c r="B10" s="16">
        <v>1</v>
      </c>
      <c r="C10" s="16">
        <v>16</v>
      </c>
      <c r="D10" s="1">
        <v>1</v>
      </c>
      <c r="E10" s="1">
        <v>2</v>
      </c>
      <c r="F10" s="1" t="str">
        <f>_xlfn.CONCAT($D10,"|",$E10,"|",$B10)</f>
        <v>1|2|1</v>
      </c>
      <c r="G10" s="1" t="str">
        <f>_xlfn.CONCAT($D10,"|",$E10,"|",$C10)</f>
        <v>1|2|16</v>
      </c>
      <c r="H10" s="1" t="str">
        <f>_xlfn.CONCAT(P10,J10)</f>
        <v>1Kingpins</v>
      </c>
      <c r="I10" s="1" t="str">
        <f>_xlfn.CONCAT(P10,K10)</f>
        <v>1Motor Rollers</v>
      </c>
      <c r="J10" s="1" t="str">
        <f>IFERROR(VLOOKUP(F10,tbl_Teams!A:C,3,0),"")</f>
        <v>Kingpins</v>
      </c>
      <c r="K10" s="1" t="str">
        <f>IFERROR(VLOOKUP(G10,tbl_Teams!$A:$C,3,0),"")</f>
        <v>Motor Rollers</v>
      </c>
      <c r="L10" s="1" t="str">
        <f>IFERROR(IF(AND(J10&lt;&gt;"",K10&lt;&gt;""),VLOOKUP(VLOOKUP(J10,tbl_Teams!C:G,5,0),tbl_Venues!A:B,2,0),""),"")</f>
        <v>Robinswood Hill Club</v>
      </c>
      <c r="M10" s="16">
        <f>IFERROR(IF(VLOOKUP(J10,tbl_Teams!$C:$H,6,0)=0,"",VLOOKUP(J10,tbl_Teams!$C:$H,6,0)),"")</f>
        <v>2</v>
      </c>
      <c r="N10" s="16">
        <f>IFERROR(VLOOKUP(J10,tbl_Teams!$C:$I,7,0),"")</f>
        <v>5</v>
      </c>
      <c r="O10" s="16" t="str">
        <f>IF(OR(J10="",K10=""),"Void","")</f>
        <v/>
      </c>
      <c r="P10" s="16">
        <v>1</v>
      </c>
      <c r="Q10" s="38">
        <f>IF(O10="Void","",IF(P10&lt;16,Lookups!$A$1+((P10-1)*7+(N10-1)),Lookups!$A$2+((P10-16)*7+(N10-1))))</f>
        <v>45541</v>
      </c>
      <c r="R10" s="1" t="str">
        <f>IF(O10="Void",TRIM(_xlfn.CONCAT(J10,K10)),J10)</f>
        <v>Kingpins</v>
      </c>
      <c r="S10" s="16" t="str">
        <f>IF(O10="Void","VOID","vs")</f>
        <v>vs</v>
      </c>
      <c r="T10" s="1" t="str">
        <f>IF(O10="Void","",K10)</f>
        <v>Motor Rollers</v>
      </c>
      <c r="U10" s="1" t="str">
        <f>IF(O10="Void","",TRIM(_xlfn.CONCAT(L10," ",M10)))</f>
        <v>Robinswood Hill Club 2</v>
      </c>
    </row>
    <row r="11" spans="1:21" x14ac:dyDescent="0.2">
      <c r="A11" s="16">
        <v>242</v>
      </c>
      <c r="B11" s="16">
        <v>2</v>
      </c>
      <c r="C11" s="16">
        <v>15</v>
      </c>
      <c r="D11" s="1">
        <v>1</v>
      </c>
      <c r="E11" s="1">
        <v>2</v>
      </c>
      <c r="F11" s="1" t="str">
        <f>_xlfn.CONCAT($D11,"|",$E11,"|",$B11)</f>
        <v>1|2|2</v>
      </c>
      <c r="G11" s="1" t="str">
        <f>_xlfn.CONCAT($D11,"|",$E11,"|",$C11)</f>
        <v>1|2|15</v>
      </c>
      <c r="H11" s="1" t="str">
        <f>_xlfn.CONCAT(P11,J11)</f>
        <v>1Arcadians</v>
      </c>
      <c r="I11" s="1" t="str">
        <f>_xlfn.CONCAT(P11,K11)</f>
        <v>1R.G.H.O.C.</v>
      </c>
      <c r="J11" s="1" t="str">
        <f>IFERROR(VLOOKUP(F11,tbl_Teams!A:C,3,0),"")</f>
        <v>Arcadians</v>
      </c>
      <c r="K11" s="1" t="str">
        <f>IFERROR(VLOOKUP(G11,tbl_Teams!$A:$C,3,0),"")</f>
        <v>R.G.H.O.C.</v>
      </c>
      <c r="L11" s="1" t="str">
        <f>IFERROR(IF(AND(J11&lt;&gt;"",K11&lt;&gt;""),VLOOKUP(VLOOKUP(J11,tbl_Teams!C:G,5,0),tbl_Venues!A:B,2,0),""),"")</f>
        <v>BMI Club</v>
      </c>
      <c r="M11" s="16" t="str">
        <f>IFERROR(IF(VLOOKUP(J11,tbl_Teams!$C:$H,6,0)=0,"",VLOOKUP(J11,tbl_Teams!$C:$H,6,0)),"")</f>
        <v/>
      </c>
      <c r="N11" s="16">
        <f>IFERROR(VLOOKUP(J11,tbl_Teams!$C:$I,7,0),"")</f>
        <v>4</v>
      </c>
      <c r="O11" s="16" t="str">
        <f>IF(OR(J11="",K11=""),"Void","")</f>
        <v/>
      </c>
      <c r="P11" s="16">
        <v>1</v>
      </c>
      <c r="Q11" s="38">
        <f>IF(O11="Void","",IF(P11&lt;16,Lookups!$A$1+((P11-1)*7+(N11-1)),Lookups!$A$2+((P11-16)*7+(N11-1))))</f>
        <v>45540</v>
      </c>
      <c r="R11" s="1" t="str">
        <f>IF(O11="Void",TRIM(_xlfn.CONCAT(J11,K11)),J11)</f>
        <v>Arcadians</v>
      </c>
      <c r="S11" s="16" t="str">
        <f>IF(O11="Void","VOID","vs")</f>
        <v>vs</v>
      </c>
      <c r="T11" s="1" t="str">
        <f>IF(O11="Void","",K11)</f>
        <v>R.G.H.O.C.</v>
      </c>
      <c r="U11" s="1" t="str">
        <f>IF(O11="Void","",TRIM(_xlfn.CONCAT(L11," ",M11)))</f>
        <v>BMI Club</v>
      </c>
    </row>
    <row r="12" spans="1:21" x14ac:dyDescent="0.2">
      <c r="A12" s="16">
        <v>243</v>
      </c>
      <c r="B12" s="16">
        <v>3</v>
      </c>
      <c r="C12" s="16">
        <v>14</v>
      </c>
      <c r="D12" s="1">
        <v>1</v>
      </c>
      <c r="E12" s="1">
        <v>2</v>
      </c>
      <c r="F12" s="1" t="str">
        <f>_xlfn.CONCAT($D12,"|",$E12,"|",$B12)</f>
        <v>1|2|3</v>
      </c>
      <c r="G12" s="1" t="str">
        <f>_xlfn.CONCAT($D12,"|",$E12,"|",$C12)</f>
        <v>1|2|14</v>
      </c>
      <c r="H12" s="1" t="str">
        <f>_xlfn.CONCAT(P12,J12)</f>
        <v>1Rugger Sports</v>
      </c>
      <c r="I12" s="1" t="str">
        <f>_xlfn.CONCAT(P12,K12)</f>
        <v>1Indians</v>
      </c>
      <c r="J12" s="1" t="str">
        <f>IFERROR(VLOOKUP(F12,tbl_Teams!A:C,3,0),"")</f>
        <v>Rugger Sports</v>
      </c>
      <c r="K12" s="1" t="str">
        <f>IFERROR(VLOOKUP(G12,tbl_Teams!$A:$C,3,0),"")</f>
        <v>Indians</v>
      </c>
      <c r="L12" s="1" t="str">
        <f>IFERROR(IF(AND(J12&lt;&gt;"",K12&lt;&gt;""),VLOOKUP(VLOOKUP(J12,tbl_Teams!C:G,5,0),tbl_Venues!A:B,2,0),""),"")</f>
        <v>Longlevens Community Centre</v>
      </c>
      <c r="M12" s="16" t="str">
        <f>IFERROR(IF(VLOOKUP(J12,tbl_Teams!$C:$H,6,0)=0,"",VLOOKUP(J12,tbl_Teams!$C:$H,6,0)),"")</f>
        <v/>
      </c>
      <c r="N12" s="16">
        <f>IFERROR(VLOOKUP(J12,tbl_Teams!$C:$I,7,0),"")</f>
        <v>2</v>
      </c>
      <c r="O12" s="16" t="str">
        <f>IF(OR(J12="",K12=""),"Void","")</f>
        <v/>
      </c>
      <c r="P12" s="16">
        <v>1</v>
      </c>
      <c r="Q12" s="38">
        <f>IF(O12="Void","",IF(P12&lt;16,Lookups!$A$1+((P12-1)*7+(N12-1)),Lookups!$A$2+((P12-16)*7+(N12-1))))</f>
        <v>45538</v>
      </c>
      <c r="R12" s="1" t="str">
        <f>IF(O12="Void",TRIM(_xlfn.CONCAT(J12,K12)),J12)</f>
        <v>Rugger Sports</v>
      </c>
      <c r="S12" s="16" t="str">
        <f>IF(O12="Void","VOID","vs")</f>
        <v>vs</v>
      </c>
      <c r="T12" s="1" t="str">
        <f>IF(O12="Void","",K12)</f>
        <v>Indians</v>
      </c>
      <c r="U12" s="1" t="str">
        <f>IF(O12="Void","",TRIM(_xlfn.CONCAT(L12," ",M12)))</f>
        <v>Longlevens Community Centre</v>
      </c>
    </row>
    <row r="13" spans="1:21" x14ac:dyDescent="0.2">
      <c r="A13" s="16">
        <v>244</v>
      </c>
      <c r="B13" s="16">
        <v>4</v>
      </c>
      <c r="C13" s="16">
        <v>13</v>
      </c>
      <c r="D13" s="1">
        <v>1</v>
      </c>
      <c r="E13" s="1">
        <v>2</v>
      </c>
      <c r="F13" s="1" t="str">
        <f>_xlfn.CONCAT($D13,"|",$E13,"|",$B13)</f>
        <v>1|2|4</v>
      </c>
      <c r="G13" s="1" t="str">
        <f>_xlfn.CONCAT($D13,"|",$E13,"|",$C13)</f>
        <v>1|2|13</v>
      </c>
      <c r="H13" s="1" t="str">
        <f>_xlfn.CONCAT(P13,J13)</f>
        <v>1Willows</v>
      </c>
      <c r="I13" s="1" t="str">
        <f>_xlfn.CONCAT(P13,K13)</f>
        <v>1Rockets</v>
      </c>
      <c r="J13" s="1" t="str">
        <f>IFERROR(VLOOKUP(F13,tbl_Teams!A:C,3,0),"")</f>
        <v>Willows</v>
      </c>
      <c r="K13" s="1" t="str">
        <f>IFERROR(VLOOKUP(G13,tbl_Teams!$A:$C,3,0),"")</f>
        <v>Rockets</v>
      </c>
      <c r="L13" s="1" t="str">
        <f>IFERROR(IF(AND(J13&lt;&gt;"",K13&lt;&gt;""),VLOOKUP(VLOOKUP(J13,tbl_Teams!C:G,5,0),tbl_Venues!A:B,2,0),""),"")</f>
        <v>Ramblers Club</v>
      </c>
      <c r="M13" s="16" t="str">
        <f>IFERROR(IF(VLOOKUP(J13,tbl_Teams!$C:$H,6,0)=0,"",VLOOKUP(J13,tbl_Teams!$C:$H,6,0)),"")</f>
        <v/>
      </c>
      <c r="N13" s="16">
        <f>IFERROR(VLOOKUP(J13,tbl_Teams!$C:$I,7,0),"")</f>
        <v>3</v>
      </c>
      <c r="O13" s="16" t="str">
        <f>IF(OR(J13="",K13=""),"Void","")</f>
        <v/>
      </c>
      <c r="P13" s="16">
        <v>1</v>
      </c>
      <c r="Q13" s="38">
        <f>IF(O13="Void","",IF(P13&lt;16,Lookups!$A$1+((P13-1)*7+(N13-1)),Lookups!$A$2+((P13-16)*7+(N13-1))))</f>
        <v>45539</v>
      </c>
      <c r="R13" s="1" t="str">
        <f>IF(O13="Void",TRIM(_xlfn.CONCAT(J13,K13)),J13)</f>
        <v>Willows</v>
      </c>
      <c r="S13" s="16" t="str">
        <f>IF(O13="Void","VOID","vs")</f>
        <v>vs</v>
      </c>
      <c r="T13" s="1" t="str">
        <f>IF(O13="Void","",K13)</f>
        <v>Rockets</v>
      </c>
      <c r="U13" s="1" t="str">
        <f>IF(O13="Void","",TRIM(_xlfn.CONCAT(L13," ",M13)))</f>
        <v>Ramblers Club</v>
      </c>
    </row>
    <row r="14" spans="1:21" x14ac:dyDescent="0.2">
      <c r="A14" s="16">
        <v>245</v>
      </c>
      <c r="B14" s="16">
        <v>5</v>
      </c>
      <c r="C14" s="16">
        <v>12</v>
      </c>
      <c r="D14" s="1">
        <v>1</v>
      </c>
      <c r="E14" s="1">
        <v>2</v>
      </c>
      <c r="F14" s="1" t="str">
        <f>_xlfn.CONCAT($D14,"|",$E14,"|",$B14)</f>
        <v>1|2|5</v>
      </c>
      <c r="G14" s="1" t="str">
        <f>_xlfn.CONCAT($D14,"|",$E14,"|",$C14)</f>
        <v>1|2|12</v>
      </c>
      <c r="H14" s="1" t="str">
        <f>_xlfn.CONCAT(P14,J14)</f>
        <v>1Walls Monkeys</v>
      </c>
      <c r="I14" s="1" t="str">
        <f>_xlfn.CONCAT(P14,K14)</f>
        <v>1Supermacs</v>
      </c>
      <c r="J14" s="1" t="str">
        <f>IFERROR(VLOOKUP(F14,tbl_Teams!A:C,3,0),"")</f>
        <v>Walls Monkeys</v>
      </c>
      <c r="K14" s="1" t="str">
        <f>IFERROR(VLOOKUP(G14,tbl_Teams!$A:$C,3,0),"")</f>
        <v>Supermacs</v>
      </c>
      <c r="L14" s="1" t="str">
        <f>IFERROR(IF(AND(J14&lt;&gt;"",K14&lt;&gt;""),VLOOKUP(VLOOKUP(J14,tbl_Teams!C:G,5,0),tbl_Venues!A:B,2,0),""),"")</f>
        <v>Robinswood Hill Club</v>
      </c>
      <c r="M14" s="16">
        <f>IFERROR(IF(VLOOKUP(J14,tbl_Teams!$C:$H,6,0)=0,"",VLOOKUP(J14,tbl_Teams!$C:$H,6,0)),"")</f>
        <v>1</v>
      </c>
      <c r="N14" s="16">
        <f>IFERROR(VLOOKUP(J14,tbl_Teams!$C:$I,7,0),"")</f>
        <v>1</v>
      </c>
      <c r="O14" s="16" t="str">
        <f>IF(OR(J14="",K14=""),"Void","")</f>
        <v/>
      </c>
      <c r="P14" s="16">
        <v>1</v>
      </c>
      <c r="Q14" s="38">
        <f>IF(O14="Void","",IF(P14&lt;16,Lookups!$A$1+((P14-1)*7+(N14-1)),Lookups!$A$2+((P14-16)*7+(N14-1))))</f>
        <v>45537</v>
      </c>
      <c r="R14" s="1" t="str">
        <f>IF(O14="Void",TRIM(_xlfn.CONCAT(J14,K14)),J14)</f>
        <v>Walls Monkeys</v>
      </c>
      <c r="S14" s="16" t="str">
        <f>IF(O14="Void","VOID","vs")</f>
        <v>vs</v>
      </c>
      <c r="T14" s="1" t="str">
        <f>IF(O14="Void","",K14)</f>
        <v>Supermacs</v>
      </c>
      <c r="U14" s="1" t="str">
        <f>IF(O14="Void","",TRIM(_xlfn.CONCAT(L14," ",M14)))</f>
        <v>Robinswood Hill Club 1</v>
      </c>
    </row>
    <row r="15" spans="1:21" x14ac:dyDescent="0.2">
      <c r="A15" s="16">
        <v>246</v>
      </c>
      <c r="B15" s="16">
        <v>6</v>
      </c>
      <c r="C15" s="16">
        <v>11</v>
      </c>
      <c r="D15" s="1">
        <v>1</v>
      </c>
      <c r="E15" s="1">
        <v>2</v>
      </c>
      <c r="F15" s="1" t="str">
        <f>_xlfn.CONCAT($D15,"|",$E15,"|",$B15)</f>
        <v>1|2|6</v>
      </c>
      <c r="G15" s="1" t="str">
        <f>_xlfn.CONCAT($D15,"|",$E15,"|",$C15)</f>
        <v>1|2|11</v>
      </c>
      <c r="H15" s="1" t="str">
        <f>_xlfn.CONCAT(P15,J15)</f>
        <v>1Valiants</v>
      </c>
      <c r="I15" s="1" t="str">
        <f>_xlfn.CONCAT(P15,K15)</f>
        <v>1St James Extras</v>
      </c>
      <c r="J15" s="1" t="str">
        <f>IFERROR(VLOOKUP(F15,tbl_Teams!A:C,3,0),"")</f>
        <v>Valiants</v>
      </c>
      <c r="K15" s="1" t="str">
        <f>IFERROR(VLOOKUP(G15,tbl_Teams!$A:$C,3,0),"")</f>
        <v>St James Extras</v>
      </c>
      <c r="L15" s="1" t="str">
        <f>IFERROR(IF(AND(J15&lt;&gt;"",K15&lt;&gt;""),VLOOKUP(VLOOKUP(J15,tbl_Teams!C:G,5,0),tbl_Venues!A:B,2,0),""),"")</f>
        <v>Baker Street</v>
      </c>
      <c r="M15" s="16" t="str">
        <f>IFERROR(IF(VLOOKUP(J15,tbl_Teams!$C:$H,6,0)=0,"",VLOOKUP(J15,tbl_Teams!$C:$H,6,0)),"")</f>
        <v/>
      </c>
      <c r="N15" s="16">
        <f>IFERROR(VLOOKUP(J15,tbl_Teams!$C:$I,7,0),"")</f>
        <v>1</v>
      </c>
      <c r="O15" s="16" t="str">
        <f>IF(OR(J15="",K15=""),"Void","")</f>
        <v/>
      </c>
      <c r="P15" s="16">
        <v>1</v>
      </c>
      <c r="Q15" s="38">
        <f>IF(O15="Void","",IF(P15&lt;16,Lookups!$A$1+((P15-1)*7+(N15-1)),Lookups!$A$2+((P15-16)*7+(N15-1))))</f>
        <v>45537</v>
      </c>
      <c r="R15" s="1" t="str">
        <f>IF(O15="Void",TRIM(_xlfn.CONCAT(J15,K15)),J15)</f>
        <v>Valiants</v>
      </c>
      <c r="S15" s="16" t="str">
        <f>IF(O15="Void","VOID","vs")</f>
        <v>vs</v>
      </c>
      <c r="T15" s="1" t="str">
        <f>IF(O15="Void","",K15)</f>
        <v>St James Extras</v>
      </c>
      <c r="U15" s="1" t="str">
        <f>IF(O15="Void","",TRIM(_xlfn.CONCAT(L15," ",M15)))</f>
        <v>Baker Street</v>
      </c>
    </row>
    <row r="16" spans="1:21" x14ac:dyDescent="0.2">
      <c r="A16" s="16">
        <v>247</v>
      </c>
      <c r="B16" s="16">
        <v>7</v>
      </c>
      <c r="C16" s="16">
        <v>10</v>
      </c>
      <c r="D16" s="1">
        <v>1</v>
      </c>
      <c r="E16" s="1">
        <v>2</v>
      </c>
      <c r="F16" s="1" t="str">
        <f>_xlfn.CONCAT($D16,"|",$E16,"|",$B16)</f>
        <v>1|2|7</v>
      </c>
      <c r="G16" s="1" t="str">
        <f>_xlfn.CONCAT($D16,"|",$E16,"|",$C16)</f>
        <v>1|2|10</v>
      </c>
      <c r="H16" s="1" t="str">
        <f>_xlfn.CONCAT(P16,J16)</f>
        <v>1Exiles S.C.</v>
      </c>
      <c r="I16" s="1" t="str">
        <f>_xlfn.CONCAT(P16,K16)</f>
        <v>1Holmleigh Rangers</v>
      </c>
      <c r="J16" s="1" t="str">
        <f>IFERROR(VLOOKUP(F16,tbl_Teams!A:C,3,0),"")</f>
        <v>Exiles S.C.</v>
      </c>
      <c r="K16" s="1" t="str">
        <f>IFERROR(VLOOKUP(G16,tbl_Teams!$A:$C,3,0),"")</f>
        <v>Holmleigh Rangers</v>
      </c>
      <c r="L16" s="1" t="str">
        <f>IFERROR(IF(AND(J16&lt;&gt;"",K16&lt;&gt;""),VLOOKUP(VLOOKUP(J16,tbl_Teams!C:G,5,0),tbl_Venues!A:B,2,0),""),"")</f>
        <v>Wotton Hall Club</v>
      </c>
      <c r="M16" s="16">
        <f>IFERROR(IF(VLOOKUP(J16,tbl_Teams!$C:$H,6,0)=0,"",VLOOKUP(J16,tbl_Teams!$C:$H,6,0)),"")</f>
        <v>1</v>
      </c>
      <c r="N16" s="16">
        <f>IFERROR(VLOOKUP(J16,tbl_Teams!$C:$I,7,0),"")</f>
        <v>4</v>
      </c>
      <c r="O16" s="16" t="str">
        <f>IF(OR(J16="",K16=""),"Void","")</f>
        <v/>
      </c>
      <c r="P16" s="16">
        <v>1</v>
      </c>
      <c r="Q16" s="38">
        <f>IF(O16="Void","",IF(P16&lt;16,Lookups!$A$1+((P16-1)*7+(N16-1)),Lookups!$A$2+((P16-16)*7+(N16-1))))</f>
        <v>45540</v>
      </c>
      <c r="R16" s="1" t="str">
        <f>IF(O16="Void",TRIM(_xlfn.CONCAT(J16,K16)),J16)</f>
        <v>Exiles S.C.</v>
      </c>
      <c r="S16" s="16" t="str">
        <f>IF(O16="Void","VOID","vs")</f>
        <v>vs</v>
      </c>
      <c r="T16" s="1" t="str">
        <f>IF(O16="Void","",K16)</f>
        <v>Holmleigh Rangers</v>
      </c>
      <c r="U16" s="1" t="str">
        <f>IF(O16="Void","",TRIM(_xlfn.CONCAT(L16," ",M16)))</f>
        <v>Wotton Hall Club 1</v>
      </c>
    </row>
    <row r="17" spans="1:21" x14ac:dyDescent="0.2">
      <c r="A17" s="16">
        <v>248</v>
      </c>
      <c r="B17" s="16">
        <v>8</v>
      </c>
      <c r="C17" s="16">
        <v>9</v>
      </c>
      <c r="D17" s="1">
        <v>1</v>
      </c>
      <c r="E17" s="1">
        <v>2</v>
      </c>
      <c r="F17" s="1" t="str">
        <f>_xlfn.CONCAT($D17,"|",$E17,"|",$B17)</f>
        <v>1|2|8</v>
      </c>
      <c r="G17" s="1" t="str">
        <f>_xlfn.CONCAT($D17,"|",$E17,"|",$C17)</f>
        <v>1|2|9</v>
      </c>
      <c r="H17" s="1" t="str">
        <f>_xlfn.CONCAT(P17,J17)</f>
        <v>1Matson Wolfhounds</v>
      </c>
      <c r="I17" s="1" t="str">
        <f>_xlfn.CONCAT(P17,K17)</f>
        <v>1Avenue Loungers</v>
      </c>
      <c r="J17" s="1" t="str">
        <f>IFERROR(VLOOKUP(F17,tbl_Teams!A:C,3,0),"")</f>
        <v>Matson Wolfhounds</v>
      </c>
      <c r="K17" s="1" t="str">
        <f>IFERROR(VLOOKUP(G17,tbl_Teams!$A:$C,3,0),"")</f>
        <v>Avenue Loungers</v>
      </c>
      <c r="L17" s="1" t="str">
        <f>IFERROR(IF(AND(J17&lt;&gt;"",K17&lt;&gt;""),VLOOKUP(VLOOKUP(J17,tbl_Teams!C:G,5,0),tbl_Venues!A:B,2,0),""),"")</f>
        <v>Matson RFC</v>
      </c>
      <c r="M17" s="16" t="str">
        <f>IFERROR(IF(VLOOKUP(J17,tbl_Teams!$C:$H,6,0)=0,"",VLOOKUP(J17,tbl_Teams!$C:$H,6,0)),"")</f>
        <v/>
      </c>
      <c r="N17" s="16">
        <f>IFERROR(VLOOKUP(J17,tbl_Teams!$C:$I,7,0),"")</f>
        <v>5</v>
      </c>
      <c r="O17" s="16" t="str">
        <f>IF(OR(J17="",K17=""),"Void","")</f>
        <v/>
      </c>
      <c r="P17" s="16">
        <v>1</v>
      </c>
      <c r="Q17" s="38">
        <f>IF(O17="Void","",IF(P17&lt;16,Lookups!$A$1+((P17-1)*7+(N17-1)),Lookups!$A$2+((P17-16)*7+(N17-1))))</f>
        <v>45541</v>
      </c>
      <c r="R17" s="1" t="str">
        <f>IF(O17="Void",TRIM(_xlfn.CONCAT(J17,K17)),J17)</f>
        <v>Matson Wolfhounds</v>
      </c>
      <c r="S17" s="16" t="str">
        <f>IF(O17="Void","VOID","vs")</f>
        <v>vs</v>
      </c>
      <c r="T17" s="1" t="str">
        <f>IF(O17="Void","",K17)</f>
        <v>Avenue Loungers</v>
      </c>
      <c r="U17" s="1" t="str">
        <f>IF(O17="Void","",TRIM(_xlfn.CONCAT(L17," ",M17)))</f>
        <v>Matson RFC</v>
      </c>
    </row>
    <row r="18" spans="1:21" x14ac:dyDescent="0.2">
      <c r="A18" s="16">
        <v>481</v>
      </c>
      <c r="B18" s="16">
        <v>1</v>
      </c>
      <c r="C18" s="16">
        <v>16</v>
      </c>
      <c r="D18" s="1">
        <v>1</v>
      </c>
      <c r="E18" s="1">
        <v>3</v>
      </c>
      <c r="F18" s="1" t="str">
        <f>_xlfn.CONCAT($D18,"|",$E18,"|",$B18)</f>
        <v>1|3|1</v>
      </c>
      <c r="G18" s="1" t="str">
        <f>_xlfn.CONCAT($D18,"|",$E18,"|",$C18)</f>
        <v>1|3|16</v>
      </c>
      <c r="H18" s="1" t="str">
        <f>_xlfn.CONCAT(P18,J18)</f>
        <v>1Elementaries</v>
      </c>
      <c r="I18" s="1" t="str">
        <f>_xlfn.CONCAT(P18,K18)</f>
        <v>1Spreaders</v>
      </c>
      <c r="J18" s="1" t="str">
        <f>IFERROR(VLOOKUP(F18,tbl_Teams!A:C,3,0),"")</f>
        <v>Elementaries</v>
      </c>
      <c r="K18" s="1" t="str">
        <f>IFERROR(VLOOKUP(G18,tbl_Teams!$A:$C,3,0),"")</f>
        <v>Spreaders</v>
      </c>
      <c r="L18" s="1" t="str">
        <f>IFERROR(IF(AND(J18&lt;&gt;"",K18&lt;&gt;""),VLOOKUP(VLOOKUP(J18,tbl_Teams!C:G,5,0),tbl_Venues!A:B,2,0),""),"")</f>
        <v>Baker Street</v>
      </c>
      <c r="M18" s="16" t="str">
        <f>IFERROR(IF(VLOOKUP(J18,tbl_Teams!$C:$H,6,0)=0,"",VLOOKUP(J18,tbl_Teams!$C:$H,6,0)),"")</f>
        <v/>
      </c>
      <c r="N18" s="16">
        <f>IFERROR(VLOOKUP(J18,tbl_Teams!$C:$I,7,0),"")</f>
        <v>3</v>
      </c>
      <c r="O18" s="16" t="str">
        <f>IF(OR(J18="",K18=""),"Void","")</f>
        <v/>
      </c>
      <c r="P18" s="16">
        <v>1</v>
      </c>
      <c r="Q18" s="38">
        <f>IF(O18="Void","",IF(P18&lt;16,Lookups!$A$1+((P18-1)*7+(N18-1)),Lookups!$A$2+((P18-16)*7+(N18-1))))</f>
        <v>45539</v>
      </c>
      <c r="R18" s="1" t="str">
        <f>IF(O18="Void",TRIM(_xlfn.CONCAT(J18,K18)),J18)</f>
        <v>Elementaries</v>
      </c>
      <c r="S18" s="16" t="str">
        <f>IF(O18="Void","VOID","vs")</f>
        <v>vs</v>
      </c>
      <c r="T18" s="1" t="str">
        <f>IF(O18="Void","",K18)</f>
        <v>Spreaders</v>
      </c>
      <c r="U18" s="1" t="str">
        <f>IF(O18="Void","",TRIM(_xlfn.CONCAT(L18," ",M18)))</f>
        <v>Baker Street</v>
      </c>
    </row>
    <row r="19" spans="1:21" x14ac:dyDescent="0.2">
      <c r="A19" s="16">
        <v>482</v>
      </c>
      <c r="B19" s="16">
        <v>2</v>
      </c>
      <c r="C19" s="16">
        <v>15</v>
      </c>
      <c r="D19" s="1">
        <v>1</v>
      </c>
      <c r="E19" s="1">
        <v>3</v>
      </c>
      <c r="F19" s="1" t="str">
        <f>_xlfn.CONCAT($D19,"|",$E19,"|",$B19)</f>
        <v>1|3|2</v>
      </c>
      <c r="G19" s="1" t="str">
        <f>_xlfn.CONCAT($D19,"|",$E19,"|",$C19)</f>
        <v>1|3|15</v>
      </c>
      <c r="H19" s="1" t="str">
        <f>_xlfn.CONCAT(P19,J19)</f>
        <v>1Upleadon Wanderers</v>
      </c>
      <c r="I19" s="1" t="str">
        <f>_xlfn.CONCAT(P19,K19)</f>
        <v>1Meteors</v>
      </c>
      <c r="J19" s="1" t="str">
        <f>IFERROR(VLOOKUP(F19,tbl_Teams!A:C,3,0),"")</f>
        <v>Upleadon Wanderers</v>
      </c>
      <c r="K19" s="1" t="str">
        <f>IFERROR(VLOOKUP(G19,tbl_Teams!$A:$C,3,0),"")</f>
        <v>Meteors</v>
      </c>
      <c r="L19" s="1" t="str">
        <f>IFERROR(IF(AND(J19&lt;&gt;"",K19&lt;&gt;""),VLOOKUP(VLOOKUP(J19,tbl_Teams!C:G,5,0),tbl_Venues!A:B,2,0),""),"")</f>
        <v>Circle Club Newent</v>
      </c>
      <c r="M19" s="16" t="str">
        <f>IFERROR(IF(VLOOKUP(J19,tbl_Teams!$C:$H,6,0)=0,"",VLOOKUP(J19,tbl_Teams!$C:$H,6,0)),"")</f>
        <v/>
      </c>
      <c r="N19" s="16">
        <f>IFERROR(VLOOKUP(J19,tbl_Teams!$C:$I,7,0),"")</f>
        <v>2</v>
      </c>
      <c r="O19" s="16" t="str">
        <f>IF(OR(J19="",K19=""),"Void","")</f>
        <v/>
      </c>
      <c r="P19" s="16">
        <v>1</v>
      </c>
      <c r="Q19" s="38">
        <f>IF(O19="Void","",IF(P19&lt;16,Lookups!$A$1+((P19-1)*7+(N19-1)),Lookups!$A$2+((P19-16)*7+(N19-1))))</f>
        <v>45538</v>
      </c>
      <c r="R19" s="1" t="str">
        <f>IF(O19="Void",TRIM(_xlfn.CONCAT(J19,K19)),J19)</f>
        <v>Upleadon Wanderers</v>
      </c>
      <c r="S19" s="16" t="str">
        <f>IF(O19="Void","VOID","vs")</f>
        <v>vs</v>
      </c>
      <c r="T19" s="1" t="str">
        <f>IF(O19="Void","",K19)</f>
        <v>Meteors</v>
      </c>
      <c r="U19" s="1" t="str">
        <f>IF(O19="Void","",TRIM(_xlfn.CONCAT(L19," ",M19)))</f>
        <v>Circle Club Newent</v>
      </c>
    </row>
    <row r="20" spans="1:21" x14ac:dyDescent="0.2">
      <c r="A20" s="16">
        <v>483</v>
      </c>
      <c r="B20" s="16">
        <v>3</v>
      </c>
      <c r="C20" s="16">
        <v>14</v>
      </c>
      <c r="D20" s="1">
        <v>1</v>
      </c>
      <c r="E20" s="1">
        <v>3</v>
      </c>
      <c r="F20" s="1" t="str">
        <f>_xlfn.CONCAT($D20,"|",$E20,"|",$B20)</f>
        <v>1|3|3</v>
      </c>
      <c r="G20" s="1" t="str">
        <f>_xlfn.CONCAT($D20,"|",$E20,"|",$C20)</f>
        <v>1|3|14</v>
      </c>
      <c r="H20" s="1" t="str">
        <f>_xlfn.CONCAT(P20,J20)</f>
        <v>1Hucclers</v>
      </c>
      <c r="I20" s="1" t="str">
        <f>_xlfn.CONCAT(P20,K20)</f>
        <v>1Locals</v>
      </c>
      <c r="J20" s="1" t="str">
        <f>IFERROR(VLOOKUP(F20,tbl_Teams!A:C,3,0),"")</f>
        <v>Hucclers</v>
      </c>
      <c r="K20" s="1" t="str">
        <f>IFERROR(VLOOKUP(G20,tbl_Teams!$A:$C,3,0),"")</f>
        <v>Locals</v>
      </c>
      <c r="L20" s="1" t="str">
        <f>IFERROR(IF(AND(J20&lt;&gt;"",K20&lt;&gt;""),VLOOKUP(VLOOKUP(J20,tbl_Teams!C:G,5,0),tbl_Venues!A:B,2,0),""),"")</f>
        <v>England's Glory</v>
      </c>
      <c r="M20" s="16">
        <f>IFERROR(IF(VLOOKUP(J20,tbl_Teams!$C:$H,6,0)=0,"",VLOOKUP(J20,tbl_Teams!$C:$H,6,0)),"")</f>
        <v>1</v>
      </c>
      <c r="N20" s="16">
        <f>IFERROR(VLOOKUP(J20,tbl_Teams!$C:$I,7,0),"")</f>
        <v>4</v>
      </c>
      <c r="O20" s="16" t="str">
        <f>IF(OR(J20="",K20=""),"Void","")</f>
        <v/>
      </c>
      <c r="P20" s="16">
        <v>1</v>
      </c>
      <c r="Q20" s="38">
        <f>IF(O20="Void","",IF(P20&lt;16,Lookups!$A$1+((P20-1)*7+(N20-1)),Lookups!$A$2+((P20-16)*7+(N20-1))))</f>
        <v>45540</v>
      </c>
      <c r="R20" s="1" t="str">
        <f>IF(O20="Void",TRIM(_xlfn.CONCAT(J20,K20)),J20)</f>
        <v>Hucclers</v>
      </c>
      <c r="S20" s="16" t="str">
        <f>IF(O20="Void","VOID","vs")</f>
        <v>vs</v>
      </c>
      <c r="T20" s="1" t="str">
        <f>IF(O20="Void","",K20)</f>
        <v>Locals</v>
      </c>
      <c r="U20" s="1" t="str">
        <f>IF(O20="Void","",TRIM(_xlfn.CONCAT(L20," ",M20)))</f>
        <v>England's Glory 1</v>
      </c>
    </row>
    <row r="21" spans="1:21" x14ac:dyDescent="0.2">
      <c r="A21" s="16">
        <v>484</v>
      </c>
      <c r="B21" s="16">
        <v>4</v>
      </c>
      <c r="C21" s="16">
        <v>13</v>
      </c>
      <c r="D21" s="1">
        <v>1</v>
      </c>
      <c r="E21" s="1">
        <v>3</v>
      </c>
      <c r="F21" s="1" t="str">
        <f>_xlfn.CONCAT($D21,"|",$E21,"|",$B21)</f>
        <v>1|3|4</v>
      </c>
      <c r="G21" s="1" t="str">
        <f>_xlfn.CONCAT($D21,"|",$E21,"|",$C21)</f>
        <v>1|3|13</v>
      </c>
      <c r="H21" s="1" t="str">
        <f>_xlfn.CONCAT(P21,J21)</f>
        <v>1Poets</v>
      </c>
      <c r="I21" s="1" t="str">
        <f>_xlfn.CONCAT(P21,K21)</f>
        <v>1Killer Instinct</v>
      </c>
      <c r="J21" s="1" t="str">
        <f>IFERROR(VLOOKUP(F21,tbl_Teams!A:C,3,0),"")</f>
        <v>Poets</v>
      </c>
      <c r="K21" s="1" t="str">
        <f>IFERROR(VLOOKUP(G21,tbl_Teams!$A:$C,3,0),"")</f>
        <v>Killer Instinct</v>
      </c>
      <c r="L21" s="1" t="str">
        <f>IFERROR(IF(AND(J21&lt;&gt;"",K21&lt;&gt;""),VLOOKUP(VLOOKUP(J21,tbl_Teams!C:G,5,0),tbl_Venues!A:B,2,0),""),"")</f>
        <v>Farmer's Club</v>
      </c>
      <c r="M21" s="16">
        <f>IFERROR(IF(VLOOKUP(J21,tbl_Teams!$C:$H,6,0)=0,"",VLOOKUP(J21,tbl_Teams!$C:$H,6,0)),"")</f>
        <v>2</v>
      </c>
      <c r="N21" s="16">
        <f>IFERROR(VLOOKUP(J21,tbl_Teams!$C:$I,7,0),"")</f>
        <v>2</v>
      </c>
      <c r="O21" s="16" t="str">
        <f>IF(OR(J21="",K21=""),"Void","")</f>
        <v/>
      </c>
      <c r="P21" s="16">
        <v>1</v>
      </c>
      <c r="Q21" s="38">
        <f>IF(O21="Void","",IF(P21&lt;16,Lookups!$A$1+((P21-1)*7+(N21-1)),Lookups!$A$2+((P21-16)*7+(N21-1))))</f>
        <v>45538</v>
      </c>
      <c r="R21" s="1" t="str">
        <f>IF(O21="Void",TRIM(_xlfn.CONCAT(J21,K21)),J21)</f>
        <v>Poets</v>
      </c>
      <c r="S21" s="16" t="str">
        <f>IF(O21="Void","VOID","vs")</f>
        <v>vs</v>
      </c>
      <c r="T21" s="1" t="str">
        <f>IF(O21="Void","",K21)</f>
        <v>Killer Instinct</v>
      </c>
      <c r="U21" s="1" t="str">
        <f>IF(O21="Void","",TRIM(_xlfn.CONCAT(L21," ",M21)))</f>
        <v>Farmer's Club 2</v>
      </c>
    </row>
    <row r="22" spans="1:21" x14ac:dyDescent="0.2">
      <c r="A22" s="16">
        <v>485</v>
      </c>
      <c r="B22" s="16">
        <v>5</v>
      </c>
      <c r="C22" s="16">
        <v>12</v>
      </c>
      <c r="D22" s="1">
        <v>1</v>
      </c>
      <c r="E22" s="1">
        <v>3</v>
      </c>
      <c r="F22" s="1" t="str">
        <f>_xlfn.CONCAT($D22,"|",$E22,"|",$B22)</f>
        <v>1|3|5</v>
      </c>
      <c r="G22" s="1" t="str">
        <f>_xlfn.CONCAT($D22,"|",$E22,"|",$C22)</f>
        <v>1|3|12</v>
      </c>
      <c r="H22" s="1" t="str">
        <f>_xlfn.CONCAT(P22,J22)</f>
        <v>1Grinders</v>
      </c>
      <c r="I22" s="1" t="str">
        <f>_xlfn.CONCAT(P22,K22)</f>
        <v>1DM4's</v>
      </c>
      <c r="J22" s="1" t="str">
        <f>IFERROR(VLOOKUP(F22,tbl_Teams!A:C,3,0),"")</f>
        <v>Grinders</v>
      </c>
      <c r="K22" s="1" t="str">
        <f>IFERROR(VLOOKUP(G22,tbl_Teams!$A:$C,3,0),"")</f>
        <v>DM4's</v>
      </c>
      <c r="L22" s="1" t="str">
        <f>IFERROR(IF(AND(J22&lt;&gt;"",K22&lt;&gt;""),VLOOKUP(VLOOKUP(J22,tbl_Teams!C:G,5,0),tbl_Venues!A:B,2,0),""),"")</f>
        <v>Churchdown Club</v>
      </c>
      <c r="M22" s="16" t="str">
        <f>IFERROR(IF(VLOOKUP(J22,tbl_Teams!$C:$H,6,0)=0,"",VLOOKUP(J22,tbl_Teams!$C:$H,6,0)),"")</f>
        <v/>
      </c>
      <c r="N22" s="16">
        <f>IFERROR(VLOOKUP(J22,tbl_Teams!$C:$I,7,0),"")</f>
        <v>4</v>
      </c>
      <c r="O22" s="16" t="str">
        <f>IF(OR(J22="",K22=""),"Void","")</f>
        <v/>
      </c>
      <c r="P22" s="16">
        <v>1</v>
      </c>
      <c r="Q22" s="38">
        <f>IF(O22="Void","",IF(P22&lt;16,Lookups!$A$1+((P22-1)*7+(N22-1)),Lookups!$A$2+((P22-16)*7+(N22-1))))</f>
        <v>45540</v>
      </c>
      <c r="R22" s="1" t="str">
        <f>IF(O22="Void",TRIM(_xlfn.CONCAT(J22,K22)),J22)</f>
        <v>Grinders</v>
      </c>
      <c r="S22" s="16" t="str">
        <f>IF(O22="Void","VOID","vs")</f>
        <v>vs</v>
      </c>
      <c r="T22" s="1" t="str">
        <f>IF(O22="Void","",K22)</f>
        <v>DM4's</v>
      </c>
      <c r="U22" s="1" t="str">
        <f>IF(O22="Void","",TRIM(_xlfn.CONCAT(L22," ",M22)))</f>
        <v>Churchdown Club</v>
      </c>
    </row>
    <row r="23" spans="1:21" x14ac:dyDescent="0.2">
      <c r="A23" s="16">
        <v>486</v>
      </c>
      <c r="B23" s="16">
        <v>6</v>
      </c>
      <c r="C23" s="16">
        <v>11</v>
      </c>
      <c r="D23" s="1">
        <v>1</v>
      </c>
      <c r="E23" s="1">
        <v>3</v>
      </c>
      <c r="F23" s="1" t="str">
        <f>_xlfn.CONCAT($D23,"|",$E23,"|",$B23)</f>
        <v>1|3|6</v>
      </c>
      <c r="G23" s="1" t="str">
        <f>_xlfn.CONCAT($D23,"|",$E23,"|",$C23)</f>
        <v>1|3|11</v>
      </c>
      <c r="H23" s="1" t="str">
        <f>_xlfn.CONCAT(P23,J23)</f>
        <v>1Hip Hips</v>
      </c>
      <c r="I23" s="1" t="str">
        <f>_xlfn.CONCAT(P23,K23)</f>
        <v>1BIJI's S.C.</v>
      </c>
      <c r="J23" s="1" t="str">
        <f>IFERROR(VLOOKUP(F23,tbl_Teams!A:C,3,0),"")</f>
        <v>Hip Hips</v>
      </c>
      <c r="K23" s="1" t="str">
        <f>IFERROR(VLOOKUP(G23,tbl_Teams!$A:$C,3,0),"")</f>
        <v>BIJI's S.C.</v>
      </c>
      <c r="L23" s="1" t="str">
        <f>IFERROR(IF(AND(J23&lt;&gt;"",K23&lt;&gt;""),VLOOKUP(VLOOKUP(J23,tbl_Teams!C:G,5,0),tbl_Venues!A:B,2,0),""),"")</f>
        <v>Saintbridge Club</v>
      </c>
      <c r="M23" s="16">
        <f>IFERROR(IF(VLOOKUP(J23,tbl_Teams!$C:$H,6,0)=0,"",VLOOKUP(J23,tbl_Teams!$C:$H,6,0)),"")</f>
        <v>1</v>
      </c>
      <c r="N23" s="16">
        <f>IFERROR(VLOOKUP(J23,tbl_Teams!$C:$I,7,0),"")</f>
        <v>4</v>
      </c>
      <c r="O23" s="16" t="str">
        <f>IF(OR(J23="",K23=""),"Void","")</f>
        <v/>
      </c>
      <c r="P23" s="16">
        <v>1</v>
      </c>
      <c r="Q23" s="38">
        <f>IF(O23="Void","",IF(P23&lt;16,Lookups!$A$1+((P23-1)*7+(N23-1)),Lookups!$A$2+((P23-16)*7+(N23-1))))</f>
        <v>45540</v>
      </c>
      <c r="R23" s="1" t="str">
        <f>IF(O23="Void",TRIM(_xlfn.CONCAT(J23,K23)),J23)</f>
        <v>Hip Hips</v>
      </c>
      <c r="S23" s="16" t="str">
        <f>IF(O23="Void","VOID","vs")</f>
        <v>vs</v>
      </c>
      <c r="T23" s="1" t="str">
        <f>IF(O23="Void","",K23)</f>
        <v>BIJI's S.C.</v>
      </c>
      <c r="U23" s="1" t="str">
        <f>IF(O23="Void","",TRIM(_xlfn.CONCAT(L23," ",M23)))</f>
        <v>Saintbridge Club 1</v>
      </c>
    </row>
    <row r="24" spans="1:21" x14ac:dyDescent="0.2">
      <c r="A24" s="16">
        <v>487</v>
      </c>
      <c r="B24" s="16">
        <v>7</v>
      </c>
      <c r="C24" s="16">
        <v>10</v>
      </c>
      <c r="D24" s="1">
        <v>1</v>
      </c>
      <c r="E24" s="1">
        <v>3</v>
      </c>
      <c r="F24" s="1" t="str">
        <f>_xlfn.CONCAT($D24,"|",$E24,"|",$B24)</f>
        <v>1|3|7</v>
      </c>
      <c r="G24" s="1" t="str">
        <f>_xlfn.CONCAT($D24,"|",$E24,"|",$C24)</f>
        <v>1|3|10</v>
      </c>
      <c r="H24" s="1" t="str">
        <f>_xlfn.CONCAT(P24,J24)</f>
        <v>1Hits &amp; Misses(City)</v>
      </c>
      <c r="I24" s="1" t="str">
        <f>_xlfn.CONCAT(P24,K24)</f>
        <v>1All Wood &amp; Balls</v>
      </c>
      <c r="J24" s="1" t="str">
        <f>IFERROR(VLOOKUP(F24,tbl_Teams!A:C,3,0),"")</f>
        <v>Hits &amp; Misses(City)</v>
      </c>
      <c r="K24" s="1" t="str">
        <f>IFERROR(VLOOKUP(G24,tbl_Teams!$A:$C,3,0),"")</f>
        <v>All Wood &amp; Balls</v>
      </c>
      <c r="L24" s="1" t="str">
        <f>IFERROR(IF(AND(J24&lt;&gt;"",K24&lt;&gt;""),VLOOKUP(VLOOKUP(J24,tbl_Teams!C:G,5,0),tbl_Venues!A:B,2,0),""),"")</f>
        <v>Saintbridge Club</v>
      </c>
      <c r="M24" s="16">
        <f>IFERROR(IF(VLOOKUP(J24,tbl_Teams!$C:$H,6,0)=0,"",VLOOKUP(J24,tbl_Teams!$C:$H,6,0)),"")</f>
        <v>2</v>
      </c>
      <c r="N24" s="16">
        <f>IFERROR(VLOOKUP(J24,tbl_Teams!$C:$I,7,0),"")</f>
        <v>4</v>
      </c>
      <c r="O24" s="16" t="str">
        <f>IF(OR(J24="",K24=""),"Void","")</f>
        <v/>
      </c>
      <c r="P24" s="16">
        <v>1</v>
      </c>
      <c r="Q24" s="38">
        <f>IF(O24="Void","",IF(P24&lt;16,Lookups!$A$1+((P24-1)*7+(N24-1)),Lookups!$A$2+((P24-16)*7+(N24-1))))</f>
        <v>45540</v>
      </c>
      <c r="R24" s="1" t="str">
        <f>IF(O24="Void",TRIM(_xlfn.CONCAT(J24,K24)),J24)</f>
        <v>Hits &amp; Misses(City)</v>
      </c>
      <c r="S24" s="16" t="str">
        <f>IF(O24="Void","VOID","vs")</f>
        <v>vs</v>
      </c>
      <c r="T24" s="1" t="str">
        <f>IF(O24="Void","",K24)</f>
        <v>All Wood &amp; Balls</v>
      </c>
      <c r="U24" s="1" t="str">
        <f>IF(O24="Void","",TRIM(_xlfn.CONCAT(L24," ",M24)))</f>
        <v>Saintbridge Club 2</v>
      </c>
    </row>
    <row r="25" spans="1:21" x14ac:dyDescent="0.2">
      <c r="A25" s="16">
        <v>488</v>
      </c>
      <c r="B25" s="16">
        <v>8</v>
      </c>
      <c r="C25" s="16">
        <v>9</v>
      </c>
      <c r="D25" s="1">
        <v>1</v>
      </c>
      <c r="E25" s="1">
        <v>3</v>
      </c>
      <c r="F25" s="1" t="str">
        <f>_xlfn.CONCAT($D25,"|",$E25,"|",$B25)</f>
        <v>1|3|8</v>
      </c>
      <c r="G25" s="1" t="str">
        <f>_xlfn.CONCAT($D25,"|",$E25,"|",$C25)</f>
        <v>1|3|9</v>
      </c>
      <c r="H25" s="1" t="str">
        <f>_xlfn.CONCAT(P25,J25)</f>
        <v>1Madcaps</v>
      </c>
      <c r="I25" s="1" t="str">
        <f>_xlfn.CONCAT(P25,K25)</f>
        <v>1Flintstones</v>
      </c>
      <c r="J25" s="1" t="str">
        <f>IFERROR(VLOOKUP(F25,tbl_Teams!A:C,3,0),"")</f>
        <v>Madcaps</v>
      </c>
      <c r="K25" s="1" t="str">
        <f>IFERROR(VLOOKUP(G25,tbl_Teams!$A:$C,3,0),"")</f>
        <v>Flintstones</v>
      </c>
      <c r="L25" s="1" t="str">
        <f>IFERROR(IF(AND(J25&lt;&gt;"",K25&lt;&gt;""),VLOOKUP(VLOOKUP(J25,tbl_Teams!C:G,5,0),tbl_Venues!A:B,2,0),""),"")</f>
        <v>Spartans Club</v>
      </c>
      <c r="M25" s="16">
        <f>IFERROR(IF(VLOOKUP(J25,tbl_Teams!$C:$H,6,0)=0,"",VLOOKUP(J25,tbl_Teams!$C:$H,6,0)),"")</f>
        <v>2</v>
      </c>
      <c r="N25" s="16">
        <f>IFERROR(VLOOKUP(J25,tbl_Teams!$C:$I,7,0),"")</f>
        <v>2</v>
      </c>
      <c r="O25" s="16" t="str">
        <f>IF(OR(J25="",K25=""),"Void","")</f>
        <v/>
      </c>
      <c r="P25" s="16">
        <v>1</v>
      </c>
      <c r="Q25" s="38">
        <f>IF(O25="Void","",IF(P25&lt;16,Lookups!$A$1+((P25-1)*7+(N25-1)),Lookups!$A$2+((P25-16)*7+(N25-1))))</f>
        <v>45538</v>
      </c>
      <c r="R25" s="1" t="str">
        <f>IF(O25="Void",TRIM(_xlfn.CONCAT(J25,K25)),J25)</f>
        <v>Madcaps</v>
      </c>
      <c r="S25" s="16" t="str">
        <f>IF(O25="Void","VOID","vs")</f>
        <v>vs</v>
      </c>
      <c r="T25" s="1" t="str">
        <f>IF(O25="Void","",K25)</f>
        <v>Flintstones</v>
      </c>
      <c r="U25" s="1" t="str">
        <f>IF(O25="Void","",TRIM(_xlfn.CONCAT(L25," ",M25)))</f>
        <v>Spartans Club 2</v>
      </c>
    </row>
    <row r="26" spans="1:21" x14ac:dyDescent="0.2">
      <c r="A26" s="16">
        <v>721</v>
      </c>
      <c r="B26" s="16">
        <v>1</v>
      </c>
      <c r="C26" s="16">
        <v>16</v>
      </c>
      <c r="D26" s="1">
        <v>1</v>
      </c>
      <c r="E26" s="1">
        <v>4</v>
      </c>
      <c r="F26" s="1" t="str">
        <f>_xlfn.CONCAT($D26,"|",$E26,"|",$B26)</f>
        <v>1|4|1</v>
      </c>
      <c r="G26" s="1" t="str">
        <f>_xlfn.CONCAT($D26,"|",$E26,"|",$C26)</f>
        <v>1|4|16</v>
      </c>
      <c r="H26" s="1" t="str">
        <f>_xlfn.CONCAT(P26,J26)</f>
        <v>1Jacks Jokers</v>
      </c>
      <c r="I26" s="1" t="str">
        <f>_xlfn.CONCAT(P26,K26)</f>
        <v>1Bell Hotel</v>
      </c>
      <c r="J26" s="1" t="str">
        <f>IFERROR(VLOOKUP(F26,tbl_Teams!A:C,3,0),"")</f>
        <v>Jacks Jokers</v>
      </c>
      <c r="K26" s="1" t="str">
        <f>IFERROR(VLOOKUP(G26,tbl_Teams!$A:$C,3,0),"")</f>
        <v>Bell Hotel</v>
      </c>
      <c r="L26" s="1" t="str">
        <f>IFERROR(IF(AND(J26&lt;&gt;"",K26&lt;&gt;""),VLOOKUP(VLOOKUP(J26,tbl_Teams!C:G,5,0),tbl_Venues!A:B,2,0),""),"")</f>
        <v>One Eyed Jacks</v>
      </c>
      <c r="M26" s="16" t="str">
        <f>IFERROR(IF(VLOOKUP(J26,tbl_Teams!$C:$H,6,0)=0,"",VLOOKUP(J26,tbl_Teams!$C:$H,6,0)),"")</f>
        <v/>
      </c>
      <c r="N26" s="16">
        <f>IFERROR(VLOOKUP(J26,tbl_Teams!$C:$I,7,0),"")</f>
        <v>5</v>
      </c>
      <c r="O26" s="16" t="str">
        <f>IF(OR(J26="",K26=""),"Void","")</f>
        <v/>
      </c>
      <c r="P26" s="16">
        <v>1</v>
      </c>
      <c r="Q26" s="38">
        <f>IF(O26="Void","",IF(P26&lt;16,Lookups!$A$1+((P26-1)*7+(N26-1)),Lookups!$A$2+((P26-16)*7+(N26-1))))</f>
        <v>45541</v>
      </c>
      <c r="R26" s="1" t="str">
        <f>IF(O26="Void",TRIM(_xlfn.CONCAT(J26,K26)),J26)</f>
        <v>Jacks Jokers</v>
      </c>
      <c r="S26" s="16" t="str">
        <f>IF(O26="Void","VOID","vs")</f>
        <v>vs</v>
      </c>
      <c r="T26" s="1" t="str">
        <f>IF(O26="Void","",K26)</f>
        <v>Bell Hotel</v>
      </c>
      <c r="U26" s="1" t="str">
        <f>IF(O26="Void","",TRIM(_xlfn.CONCAT(L26," ",M26)))</f>
        <v>One Eyed Jacks</v>
      </c>
    </row>
    <row r="27" spans="1:21" x14ac:dyDescent="0.2">
      <c r="A27" s="16">
        <v>722</v>
      </c>
      <c r="B27" s="16">
        <v>2</v>
      </c>
      <c r="C27" s="16">
        <v>15</v>
      </c>
      <c r="D27" s="1">
        <v>1</v>
      </c>
      <c r="E27" s="1">
        <v>4</v>
      </c>
      <c r="F27" s="1" t="str">
        <f>_xlfn.CONCAT($D27,"|",$E27,"|",$B27)</f>
        <v>1|4|2</v>
      </c>
      <c r="G27" s="1" t="str">
        <f>_xlfn.CONCAT($D27,"|",$E27,"|",$C27)</f>
        <v>1|4|15</v>
      </c>
      <c r="H27" s="1" t="str">
        <f>_xlfn.CONCAT(P27,J27)</f>
        <v>1Andy Capps</v>
      </c>
      <c r="I27" s="1" t="str">
        <f>_xlfn.CONCAT(P27,K27)</f>
        <v>1Dark Horses</v>
      </c>
      <c r="J27" s="1" t="str">
        <f>IFERROR(VLOOKUP(F27,tbl_Teams!A:C,3,0),"")</f>
        <v>Andy Capps</v>
      </c>
      <c r="K27" s="1" t="str">
        <f>IFERROR(VLOOKUP(G27,tbl_Teams!$A:$C,3,0),"")</f>
        <v>Dark Horses</v>
      </c>
      <c r="L27" s="1" t="str">
        <f>IFERROR(IF(AND(J27&lt;&gt;"",K27&lt;&gt;""),VLOOKUP(VLOOKUP(J27,tbl_Teams!C:G,5,0),tbl_Venues!A:B,2,0),""),"")</f>
        <v>Ramblers Club</v>
      </c>
      <c r="M27" s="16" t="str">
        <f>IFERROR(IF(VLOOKUP(J27,tbl_Teams!$C:$H,6,0)=0,"",VLOOKUP(J27,tbl_Teams!$C:$H,6,0)),"")</f>
        <v/>
      </c>
      <c r="N27" s="16">
        <f>IFERROR(VLOOKUP(J27,tbl_Teams!$C:$I,7,0),"")</f>
        <v>4</v>
      </c>
      <c r="O27" s="16" t="str">
        <f>IF(OR(J27="",K27=""),"Void","")</f>
        <v/>
      </c>
      <c r="P27" s="16">
        <v>1</v>
      </c>
      <c r="Q27" s="38">
        <f>IF(O27="Void","",IF(P27&lt;16,Lookups!$A$1+((P27-1)*7+(N27-1)),Lookups!$A$2+((P27-16)*7+(N27-1))))</f>
        <v>45540</v>
      </c>
      <c r="R27" s="1" t="str">
        <f>IF(O27="Void",TRIM(_xlfn.CONCAT(J27,K27)),J27)</f>
        <v>Andy Capps</v>
      </c>
      <c r="S27" s="16" t="str">
        <f>IF(O27="Void","VOID","vs")</f>
        <v>vs</v>
      </c>
      <c r="T27" s="1" t="str">
        <f>IF(O27="Void","",K27)</f>
        <v>Dark Horses</v>
      </c>
      <c r="U27" s="1" t="str">
        <f>IF(O27="Void","",TRIM(_xlfn.CONCAT(L27," ",M27)))</f>
        <v>Ramblers Club</v>
      </c>
    </row>
    <row r="28" spans="1:21" x14ac:dyDescent="0.2">
      <c r="A28" s="16">
        <v>723</v>
      </c>
      <c r="B28" s="16">
        <v>3</v>
      </c>
      <c r="C28" s="16">
        <v>14</v>
      </c>
      <c r="D28" s="1">
        <v>1</v>
      </c>
      <c r="E28" s="1">
        <v>4</v>
      </c>
      <c r="F28" s="1" t="str">
        <f>_xlfn.CONCAT($D28,"|",$E28,"|",$B28)</f>
        <v>1|4|3</v>
      </c>
      <c r="G28" s="1" t="str">
        <f>_xlfn.CONCAT($D28,"|",$E28,"|",$C28)</f>
        <v>1|4|14</v>
      </c>
      <c r="H28" s="1" t="str">
        <f>_xlfn.CONCAT(P28,J28)</f>
        <v>1Harps S.C.</v>
      </c>
      <c r="I28" s="1" t="str">
        <f>_xlfn.CONCAT(P28,K28)</f>
        <v>1Atlas S.C.</v>
      </c>
      <c r="J28" s="1" t="str">
        <f>IFERROR(VLOOKUP(F28,tbl_Teams!A:C,3,0),"")</f>
        <v>Harps S.C.</v>
      </c>
      <c r="K28" s="1" t="str">
        <f>IFERROR(VLOOKUP(G28,tbl_Teams!$A:$C,3,0),"")</f>
        <v>Atlas S.C.</v>
      </c>
      <c r="L28" s="1" t="str">
        <f>IFERROR(IF(AND(J28&lt;&gt;"",K28&lt;&gt;""),VLOOKUP(VLOOKUP(J28,tbl_Teams!C:G,5,0),tbl_Venues!A:B,2,0),""),"")</f>
        <v>Farmer's Club</v>
      </c>
      <c r="M28" s="16">
        <f>IFERROR(IF(VLOOKUP(J28,tbl_Teams!$C:$H,6,0)=0,"",VLOOKUP(J28,tbl_Teams!$C:$H,6,0)),"")</f>
        <v>2</v>
      </c>
      <c r="N28" s="16">
        <f>IFERROR(VLOOKUP(J28,tbl_Teams!$C:$I,7,0),"")</f>
        <v>4</v>
      </c>
      <c r="O28" s="16" t="str">
        <f>IF(OR(J28="",K28=""),"Void","")</f>
        <v/>
      </c>
      <c r="P28" s="16">
        <v>1</v>
      </c>
      <c r="Q28" s="38">
        <f>IF(O28="Void","",IF(P28&lt;16,Lookups!$A$1+((P28-1)*7+(N28-1)),Lookups!$A$2+((P28-16)*7+(N28-1))))</f>
        <v>45540</v>
      </c>
      <c r="R28" s="1" t="str">
        <f>IF(O28="Void",TRIM(_xlfn.CONCAT(J28,K28)),J28)</f>
        <v>Harps S.C.</v>
      </c>
      <c r="S28" s="16" t="str">
        <f>IF(O28="Void","VOID","vs")</f>
        <v>vs</v>
      </c>
      <c r="T28" s="1" t="str">
        <f>IF(O28="Void","",K28)</f>
        <v>Atlas S.C.</v>
      </c>
      <c r="U28" s="1" t="str">
        <f>IF(O28="Void","",TRIM(_xlfn.CONCAT(L28," ",M28)))</f>
        <v>Farmer's Club 2</v>
      </c>
    </row>
    <row r="29" spans="1:21" x14ac:dyDescent="0.2">
      <c r="A29" s="16">
        <v>724</v>
      </c>
      <c r="B29" s="16">
        <v>4</v>
      </c>
      <c r="C29" s="16">
        <v>13</v>
      </c>
      <c r="D29" s="1">
        <v>1</v>
      </c>
      <c r="E29" s="1">
        <v>4</v>
      </c>
      <c r="F29" s="1" t="str">
        <f>_xlfn.CONCAT($D29,"|",$E29,"|",$B29)</f>
        <v>1|4|4</v>
      </c>
      <c r="G29" s="1" t="str">
        <f>_xlfn.CONCAT($D29,"|",$E29,"|",$C29)</f>
        <v>1|4|13</v>
      </c>
      <c r="H29" s="1" t="str">
        <f>_xlfn.CONCAT(P29,J29)</f>
        <v>1Jolly Boys</v>
      </c>
      <c r="I29" s="1" t="str">
        <f>_xlfn.CONCAT(P29,K29)</f>
        <v>1Robinswood Foxes</v>
      </c>
      <c r="J29" s="1" t="str">
        <f>IFERROR(VLOOKUP(F29,tbl_Teams!A:C,3,0),"")</f>
        <v>Jolly Boys</v>
      </c>
      <c r="K29" s="1" t="str">
        <f>IFERROR(VLOOKUP(G29,tbl_Teams!$A:$C,3,0),"")</f>
        <v>Robinswood Foxes</v>
      </c>
      <c r="L29" s="1" t="str">
        <f>IFERROR(IF(AND(J29&lt;&gt;"",K29&lt;&gt;""),VLOOKUP(VLOOKUP(J29,tbl_Teams!C:G,5,0),tbl_Venues!A:B,2,0),""),"")</f>
        <v>Spartans Club</v>
      </c>
      <c r="M29" s="16">
        <f>IFERROR(IF(VLOOKUP(J29,tbl_Teams!$C:$H,6,0)=0,"",VLOOKUP(J29,tbl_Teams!$C:$H,6,0)),"")</f>
        <v>1</v>
      </c>
      <c r="N29" s="16">
        <f>IFERROR(VLOOKUP(J29,tbl_Teams!$C:$I,7,0),"")</f>
        <v>4</v>
      </c>
      <c r="O29" s="16" t="str">
        <f>IF(OR(J29="",K29=""),"Void","")</f>
        <v/>
      </c>
      <c r="P29" s="16">
        <v>1</v>
      </c>
      <c r="Q29" s="38">
        <f>IF(O29="Void","",IF(P29&lt;16,Lookups!$A$1+((P29-1)*7+(N29-1)),Lookups!$A$2+((P29-16)*7+(N29-1))))</f>
        <v>45540</v>
      </c>
      <c r="R29" s="1" t="str">
        <f>IF(O29="Void",TRIM(_xlfn.CONCAT(J29,K29)),J29)</f>
        <v>Jolly Boys</v>
      </c>
      <c r="S29" s="16" t="str">
        <f>IF(O29="Void","VOID","vs")</f>
        <v>vs</v>
      </c>
      <c r="T29" s="1" t="str">
        <f>IF(O29="Void","",K29)</f>
        <v>Robinswood Foxes</v>
      </c>
      <c r="U29" s="1" t="str">
        <f>IF(O29="Void","",TRIM(_xlfn.CONCAT(L29," ",M29)))</f>
        <v>Spartans Club 1</v>
      </c>
    </row>
    <row r="30" spans="1:21" x14ac:dyDescent="0.2">
      <c r="A30" s="16">
        <v>725</v>
      </c>
      <c r="B30" s="16">
        <v>5</v>
      </c>
      <c r="C30" s="16">
        <v>12</v>
      </c>
      <c r="D30" s="1">
        <v>1</v>
      </c>
      <c r="E30" s="1">
        <v>4</v>
      </c>
      <c r="F30" s="1" t="str">
        <f>_xlfn.CONCAT($D30,"|",$E30,"|",$B30)</f>
        <v>1|4|5</v>
      </c>
      <c r="G30" s="1" t="str">
        <f>_xlfn.CONCAT($D30,"|",$E30,"|",$C30)</f>
        <v>1|4|12</v>
      </c>
      <c r="H30" s="1" t="str">
        <f>_xlfn.CONCAT(P30,J30)</f>
        <v>1Doddlers</v>
      </c>
      <c r="I30" s="1" t="str">
        <f>_xlfn.CONCAT(P30,K30)</f>
        <v>1White Hart</v>
      </c>
      <c r="J30" s="1" t="str">
        <f>IFERROR(VLOOKUP(F30,tbl_Teams!A:C,3,0),"")</f>
        <v>Doddlers</v>
      </c>
      <c r="K30" s="1" t="str">
        <f>IFERROR(VLOOKUP(G30,tbl_Teams!$A:$C,3,0),"")</f>
        <v>White Hart</v>
      </c>
      <c r="L30" s="1" t="str">
        <f>IFERROR(IF(AND(J30&lt;&gt;"",K30&lt;&gt;""),VLOOKUP(VLOOKUP(J30,tbl_Teams!C:G,5,0),tbl_Venues!A:B,2,0),""),"")</f>
        <v>Elmbridge Sports &amp; Social Club</v>
      </c>
      <c r="M30" s="16" t="str">
        <f>IFERROR(IF(VLOOKUP(J30,tbl_Teams!$C:$H,6,0)=0,"",VLOOKUP(J30,tbl_Teams!$C:$H,6,0)),"")</f>
        <v/>
      </c>
      <c r="N30" s="16">
        <f>IFERROR(VLOOKUP(J30,tbl_Teams!$C:$I,7,0),"")</f>
        <v>4</v>
      </c>
      <c r="O30" s="16" t="str">
        <f>IF(OR(J30="",K30=""),"Void","")</f>
        <v/>
      </c>
      <c r="P30" s="16">
        <v>1</v>
      </c>
      <c r="Q30" s="38">
        <f>IF(O30="Void","",IF(P30&lt;16,Lookups!$A$1+((P30-1)*7+(N30-1)),Lookups!$A$2+((P30-16)*7+(N30-1))))</f>
        <v>45540</v>
      </c>
      <c r="R30" s="1" t="str">
        <f>IF(O30="Void",TRIM(_xlfn.CONCAT(J30,K30)),J30)</f>
        <v>Doddlers</v>
      </c>
      <c r="S30" s="16" t="str">
        <f>IF(O30="Void","VOID","vs")</f>
        <v>vs</v>
      </c>
      <c r="T30" s="1" t="str">
        <f>IF(O30="Void","",K30)</f>
        <v>White Hart</v>
      </c>
      <c r="U30" s="1" t="str">
        <f>IF(O30="Void","",TRIM(_xlfn.CONCAT(L30," ",M30)))</f>
        <v>Elmbridge Sports &amp; Social Club</v>
      </c>
    </row>
    <row r="31" spans="1:21" x14ac:dyDescent="0.2">
      <c r="A31" s="16">
        <v>726</v>
      </c>
      <c r="B31" s="16">
        <v>6</v>
      </c>
      <c r="C31" s="16">
        <v>11</v>
      </c>
      <c r="D31" s="1">
        <v>1</v>
      </c>
      <c r="E31" s="1">
        <v>4</v>
      </c>
      <c r="F31" s="1" t="str">
        <f>_xlfn.CONCAT($D31,"|",$E31,"|",$B31)</f>
        <v>1|4|6</v>
      </c>
      <c r="G31" s="1" t="str">
        <f>_xlfn.CONCAT($D31,"|",$E31,"|",$C31)</f>
        <v>1|4|11</v>
      </c>
      <c r="H31" s="1" t="str">
        <f>_xlfn.CONCAT(P31,J31)</f>
        <v>1Co-Op</v>
      </c>
      <c r="I31" s="1" t="str">
        <f>_xlfn.CONCAT(P31,K31)</f>
        <v>1Commies</v>
      </c>
      <c r="J31" s="1" t="str">
        <f>IFERROR(VLOOKUP(F31,tbl_Teams!A:C,3,0),"")</f>
        <v>Co-Op</v>
      </c>
      <c r="K31" s="1" t="str">
        <f>IFERROR(VLOOKUP(G31,tbl_Teams!$A:$C,3,0),"")</f>
        <v>Commies</v>
      </c>
      <c r="L31" s="1" t="str">
        <f>IFERROR(IF(AND(J31&lt;&gt;"",K31&lt;&gt;""),VLOOKUP(VLOOKUP(J31,tbl_Teams!C:G,5,0),tbl_Venues!A:B,2,0),""),"")</f>
        <v>Gala Club</v>
      </c>
      <c r="M31" s="16">
        <f>IFERROR(IF(VLOOKUP(J31,tbl_Teams!$C:$H,6,0)=0,"",VLOOKUP(J31,tbl_Teams!$C:$H,6,0)),"")</f>
        <v>2</v>
      </c>
      <c r="N31" s="16">
        <f>IFERROR(VLOOKUP(J31,tbl_Teams!$C:$I,7,0),"")</f>
        <v>1</v>
      </c>
      <c r="O31" s="16" t="str">
        <f>IF(OR(J31="",K31=""),"Void","")</f>
        <v/>
      </c>
      <c r="P31" s="16">
        <v>1</v>
      </c>
      <c r="Q31" s="38">
        <f>IF(O31="Void","",IF(P31&lt;16,Lookups!$A$1+((P31-1)*7+(N31-1)),Lookups!$A$2+((P31-16)*7+(N31-1))))</f>
        <v>45537</v>
      </c>
      <c r="R31" s="1" t="str">
        <f>IF(O31="Void",TRIM(_xlfn.CONCAT(J31,K31)),J31)</f>
        <v>Co-Op</v>
      </c>
      <c r="S31" s="16" t="str">
        <f>IF(O31="Void","VOID","vs")</f>
        <v>vs</v>
      </c>
      <c r="T31" s="1" t="str">
        <f>IF(O31="Void","",K31)</f>
        <v>Commies</v>
      </c>
      <c r="U31" s="1" t="str">
        <f>IF(O31="Void","",TRIM(_xlfn.CONCAT(L31," ",M31)))</f>
        <v>Gala Club 2</v>
      </c>
    </row>
    <row r="32" spans="1:21" x14ac:dyDescent="0.2">
      <c r="A32" s="16">
        <v>727</v>
      </c>
      <c r="B32" s="16">
        <v>7</v>
      </c>
      <c r="C32" s="16">
        <v>10</v>
      </c>
      <c r="D32" s="1">
        <v>1</v>
      </c>
      <c r="E32" s="1">
        <v>4</v>
      </c>
      <c r="F32" s="1" t="str">
        <f>_xlfn.CONCAT($D32,"|",$E32,"|",$B32)</f>
        <v>1|4|7</v>
      </c>
      <c r="G32" s="1" t="str">
        <f>_xlfn.CONCAT($D32,"|",$E32,"|",$C32)</f>
        <v>1|4|10</v>
      </c>
      <c r="H32" s="1" t="str">
        <f>_xlfn.CONCAT(P32,J32)</f>
        <v>1Star Inn</v>
      </c>
      <c r="I32" s="1" t="str">
        <f>_xlfn.CONCAT(P32,K32)</f>
        <v>1Post Office 'A'</v>
      </c>
      <c r="J32" s="1" t="str">
        <f>IFERROR(VLOOKUP(F32,tbl_Teams!A:C,3,0),"")</f>
        <v>Star Inn</v>
      </c>
      <c r="K32" s="1" t="str">
        <f>IFERROR(VLOOKUP(G32,tbl_Teams!$A:$C,3,0),"")</f>
        <v>Post Office 'A'</v>
      </c>
      <c r="L32" s="1" t="str">
        <f>IFERROR(IF(AND(J32&lt;&gt;"",K32&lt;&gt;""),VLOOKUP(VLOOKUP(J32,tbl_Teams!C:G,5,0),tbl_Venues!A:B,2,0),""),"")</f>
        <v>Wotton Hall Club</v>
      </c>
      <c r="M32" s="16">
        <f>IFERROR(IF(VLOOKUP(J32,tbl_Teams!$C:$H,6,0)=0,"",VLOOKUP(J32,tbl_Teams!$C:$H,6,0)),"")</f>
        <v>2</v>
      </c>
      <c r="N32" s="16">
        <f>IFERROR(VLOOKUP(J32,tbl_Teams!$C:$I,7,0),"")</f>
        <v>5</v>
      </c>
      <c r="O32" s="16" t="str">
        <f>IF(OR(J32="",K32=""),"Void","")</f>
        <v/>
      </c>
      <c r="P32" s="16">
        <v>1</v>
      </c>
      <c r="Q32" s="38">
        <f>IF(O32="Void","",IF(P32&lt;16,Lookups!$A$1+((P32-1)*7+(N32-1)),Lookups!$A$2+((P32-16)*7+(N32-1))))</f>
        <v>45541</v>
      </c>
      <c r="R32" s="1" t="str">
        <f>IF(O32="Void",TRIM(_xlfn.CONCAT(J32,K32)),J32)</f>
        <v>Star Inn</v>
      </c>
      <c r="S32" s="16" t="str">
        <f>IF(O32="Void","VOID","vs")</f>
        <v>vs</v>
      </c>
      <c r="T32" s="1" t="str">
        <f>IF(O32="Void","",K32)</f>
        <v>Post Office 'A'</v>
      </c>
      <c r="U32" s="1" t="str">
        <f>IF(O32="Void","",TRIM(_xlfn.CONCAT(L32," ",M32)))</f>
        <v>Wotton Hall Club 2</v>
      </c>
    </row>
    <row r="33" spans="1:21" x14ac:dyDescent="0.2">
      <c r="A33" s="16">
        <v>728</v>
      </c>
      <c r="B33" s="16">
        <v>8</v>
      </c>
      <c r="C33" s="16">
        <v>9</v>
      </c>
      <c r="D33" s="1">
        <v>1</v>
      </c>
      <c r="E33" s="1">
        <v>4</v>
      </c>
      <c r="F33" s="1" t="str">
        <f>_xlfn.CONCAT($D33,"|",$E33,"|",$B33)</f>
        <v>1|4|8</v>
      </c>
      <c r="G33" s="1" t="str">
        <f>_xlfn.CONCAT($D33,"|",$E33,"|",$C33)</f>
        <v>1|4|9</v>
      </c>
      <c r="H33" s="1" t="str">
        <f>_xlfn.CONCAT(P33,J33)</f>
        <v>1Looney Tunes</v>
      </c>
      <c r="I33" s="1" t="str">
        <f>_xlfn.CONCAT(P33,K33)</f>
        <v>1Statics</v>
      </c>
      <c r="J33" s="1" t="str">
        <f>IFERROR(VLOOKUP(F33,tbl_Teams!A:C,3,0),"")</f>
        <v>Looney Tunes</v>
      </c>
      <c r="K33" s="1" t="str">
        <f>IFERROR(VLOOKUP(G33,tbl_Teams!$A:$C,3,0),"")</f>
        <v>Statics</v>
      </c>
      <c r="L33" s="1" t="str">
        <f>IFERROR(IF(AND(J33&lt;&gt;"",K33&lt;&gt;""),VLOOKUP(VLOOKUP(J33,tbl_Teams!C:G,5,0),tbl_Venues!A:B,2,0),""),"")</f>
        <v>Circle Club Newent</v>
      </c>
      <c r="M33" s="16" t="str">
        <f>IFERROR(IF(VLOOKUP(J33,tbl_Teams!$C:$H,6,0)=0,"",VLOOKUP(J33,tbl_Teams!$C:$H,6,0)),"")</f>
        <v/>
      </c>
      <c r="N33" s="16">
        <f>IFERROR(VLOOKUP(J33,tbl_Teams!$C:$I,7,0),"")</f>
        <v>4</v>
      </c>
      <c r="O33" s="16" t="str">
        <f>IF(OR(J33="",K33=""),"Void","")</f>
        <v/>
      </c>
      <c r="P33" s="16">
        <v>1</v>
      </c>
      <c r="Q33" s="38">
        <f>IF(O33="Void","",IF(P33&lt;16,Lookups!$A$1+((P33-1)*7+(N33-1)),Lookups!$A$2+((P33-16)*7+(N33-1))))</f>
        <v>45540</v>
      </c>
      <c r="R33" s="1" t="str">
        <f>IF(O33="Void",TRIM(_xlfn.CONCAT(J33,K33)),J33)</f>
        <v>Looney Tunes</v>
      </c>
      <c r="S33" s="16" t="str">
        <f>IF(O33="Void","VOID","vs")</f>
        <v>vs</v>
      </c>
      <c r="T33" s="1" t="str">
        <f>IF(O33="Void","",K33)</f>
        <v>Statics</v>
      </c>
      <c r="U33" s="1" t="str">
        <f>IF(O33="Void","",TRIM(_xlfn.CONCAT(L33," ",M33)))</f>
        <v>Circle Club Newent</v>
      </c>
    </row>
    <row r="34" spans="1:21" x14ac:dyDescent="0.2">
      <c r="A34" s="16">
        <v>961</v>
      </c>
      <c r="B34" s="16">
        <v>1</v>
      </c>
      <c r="C34" s="16">
        <v>16</v>
      </c>
      <c r="D34" s="1">
        <v>1</v>
      </c>
      <c r="E34" s="1">
        <v>5</v>
      </c>
      <c r="F34" s="1" t="str">
        <f>_xlfn.CONCAT($D34,"|",$E34,"|",$B34)</f>
        <v>1|5|1</v>
      </c>
      <c r="G34" s="1" t="str">
        <f>_xlfn.CONCAT($D34,"|",$E34,"|",$C34)</f>
        <v>1|5|16</v>
      </c>
      <c r="H34" s="1" t="str">
        <f>_xlfn.CONCAT(P34,J34)</f>
        <v>1Likely Lads</v>
      </c>
      <c r="I34" s="1" t="str">
        <f>_xlfn.CONCAT(P34,K34)</f>
        <v>1Crescent Knights</v>
      </c>
      <c r="J34" s="1" t="str">
        <f>IFERROR(VLOOKUP(F34,tbl_Teams!A:C,3,0),"")</f>
        <v>Likely Lads</v>
      </c>
      <c r="K34" s="1" t="str">
        <f>IFERROR(VLOOKUP(G34,tbl_Teams!$A:$C,3,0),"")</f>
        <v>Crescent Knights</v>
      </c>
      <c r="L34" s="1" t="str">
        <f>IFERROR(IF(AND(J34&lt;&gt;"",K34&lt;&gt;""),VLOOKUP(VLOOKUP(J34,tbl_Teams!C:G,5,0),tbl_Venues!A:B,2,0),""),"")</f>
        <v>Farmer's Club</v>
      </c>
      <c r="M34" s="16">
        <f>IFERROR(IF(VLOOKUP(J34,tbl_Teams!$C:$H,6,0)=0,"",VLOOKUP(J34,tbl_Teams!$C:$H,6,0)),"")</f>
        <v>1</v>
      </c>
      <c r="N34" s="16">
        <f>IFERROR(VLOOKUP(J34,tbl_Teams!$C:$I,7,0),"")</f>
        <v>2</v>
      </c>
      <c r="O34" s="16" t="str">
        <f>IF(OR(J34="",K34=""),"Void","")</f>
        <v/>
      </c>
      <c r="P34" s="16">
        <v>1</v>
      </c>
      <c r="Q34" s="38">
        <f>IF(O34="Void","",IF(P34&lt;16,Lookups!$A$1+((P34-1)*7+(N34-1)),Lookups!$A$2+((P34-16)*7+(N34-1))))</f>
        <v>45538</v>
      </c>
      <c r="R34" s="1" t="str">
        <f>IF(O34="Void",TRIM(_xlfn.CONCAT(J34,K34)),J34)</f>
        <v>Likely Lads</v>
      </c>
      <c r="S34" s="16" t="str">
        <f>IF(O34="Void","VOID","vs")</f>
        <v>vs</v>
      </c>
      <c r="T34" s="1" t="str">
        <f>IF(O34="Void","",K34)</f>
        <v>Crescent Knights</v>
      </c>
      <c r="U34" s="1" t="str">
        <f>IF(O34="Void","",TRIM(_xlfn.CONCAT(L34," ",M34)))</f>
        <v>Farmer's Club 1</v>
      </c>
    </row>
    <row r="35" spans="1:21" x14ac:dyDescent="0.2">
      <c r="A35" s="16">
        <v>962</v>
      </c>
      <c r="B35" s="16">
        <v>2</v>
      </c>
      <c r="C35" s="16">
        <v>15</v>
      </c>
      <c r="D35" s="1">
        <v>1</v>
      </c>
      <c r="E35" s="1">
        <v>5</v>
      </c>
      <c r="F35" s="1" t="str">
        <f>_xlfn.CONCAT($D35,"|",$E35,"|",$B35)</f>
        <v>1|5|2</v>
      </c>
      <c r="G35" s="1" t="str">
        <f>_xlfn.CONCAT($D35,"|",$E35,"|",$C35)</f>
        <v>1|5|15</v>
      </c>
      <c r="H35" s="1" t="str">
        <f>_xlfn.CONCAT(P35,J35)</f>
        <v>1Chequers</v>
      </c>
      <c r="I35" s="1" t="str">
        <f>_xlfn.CONCAT(P35,K35)</f>
        <v>1St Aldates</v>
      </c>
      <c r="J35" s="1" t="str">
        <f>IFERROR(VLOOKUP(F35,tbl_Teams!A:C,3,0),"")</f>
        <v>Chequers</v>
      </c>
      <c r="K35" s="1" t="str">
        <f>IFERROR(VLOOKUP(G35,tbl_Teams!$A:$C,3,0),"")</f>
        <v>St Aldates</v>
      </c>
      <c r="L35" s="1" t="str">
        <f>IFERROR(IF(AND(J35&lt;&gt;"",K35&lt;&gt;""),VLOOKUP(VLOOKUP(J35,tbl_Teams!C:G,5,0),tbl_Venues!A:B,2,0),""),"")</f>
        <v>Ramblers Club</v>
      </c>
      <c r="M35" s="16" t="str">
        <f>IFERROR(IF(VLOOKUP(J35,tbl_Teams!$C:$H,6,0)=0,"",VLOOKUP(J35,tbl_Teams!$C:$H,6,0)),"")</f>
        <v/>
      </c>
      <c r="N35" s="16">
        <f>IFERROR(VLOOKUP(J35,tbl_Teams!$C:$I,7,0),"")</f>
        <v>5</v>
      </c>
      <c r="O35" s="16" t="str">
        <f>IF(OR(J35="",K35=""),"Void","")</f>
        <v/>
      </c>
      <c r="P35" s="16">
        <v>1</v>
      </c>
      <c r="Q35" s="38">
        <f>IF(O35="Void","",IF(P35&lt;16,Lookups!$A$1+((P35-1)*7+(N35-1)),Lookups!$A$2+((P35-16)*7+(N35-1))))</f>
        <v>45541</v>
      </c>
      <c r="R35" s="1" t="str">
        <f>IF(O35="Void",TRIM(_xlfn.CONCAT(J35,K35)),J35)</f>
        <v>Chequers</v>
      </c>
      <c r="S35" s="16" t="str">
        <f>IF(O35="Void","VOID","vs")</f>
        <v>vs</v>
      </c>
      <c r="T35" s="1" t="str">
        <f>IF(O35="Void","",K35)</f>
        <v>St Aldates</v>
      </c>
      <c r="U35" s="1" t="str">
        <f>IF(O35="Void","",TRIM(_xlfn.CONCAT(L35," ",M35)))</f>
        <v>Ramblers Club</v>
      </c>
    </row>
    <row r="36" spans="1:21" x14ac:dyDescent="0.2">
      <c r="A36" s="16">
        <v>963</v>
      </c>
      <c r="B36" s="16">
        <v>3</v>
      </c>
      <c r="C36" s="16">
        <v>14</v>
      </c>
      <c r="D36" s="1">
        <v>1</v>
      </c>
      <c r="E36" s="1">
        <v>5</v>
      </c>
      <c r="F36" s="1" t="str">
        <f>_xlfn.CONCAT($D36,"|",$E36,"|",$B36)</f>
        <v>1|5|3</v>
      </c>
      <c r="G36" s="1" t="str">
        <f>_xlfn.CONCAT($D36,"|",$E36,"|",$C36)</f>
        <v>1|5|14</v>
      </c>
      <c r="H36" s="1" t="str">
        <f>_xlfn.CONCAT(P36,J36)</f>
        <v>1Jaybees</v>
      </c>
      <c r="I36" s="1" t="str">
        <f>_xlfn.CONCAT(P36,K36)</f>
        <v>1Hits &amp; Bits</v>
      </c>
      <c r="J36" s="1" t="str">
        <f>IFERROR(VLOOKUP(F36,tbl_Teams!A:C,3,0),"")</f>
        <v>Jaybees</v>
      </c>
      <c r="K36" s="1" t="str">
        <f>IFERROR(VLOOKUP(G36,tbl_Teams!$A:$C,3,0),"")</f>
        <v>Hits &amp; Bits</v>
      </c>
      <c r="L36" s="1" t="str">
        <f>IFERROR(IF(AND(J36&lt;&gt;"",K36&lt;&gt;""),VLOOKUP(VLOOKUP(J36,tbl_Teams!C:G,5,0),tbl_Venues!A:B,2,0),""),"")</f>
        <v>England's Glory</v>
      </c>
      <c r="M36" s="16">
        <f>IFERROR(IF(VLOOKUP(J36,tbl_Teams!$C:$H,6,0)=0,"",VLOOKUP(J36,tbl_Teams!$C:$H,6,0)),"")</f>
        <v>2</v>
      </c>
      <c r="N36" s="16">
        <f>IFERROR(VLOOKUP(J36,tbl_Teams!$C:$I,7,0),"")</f>
        <v>3</v>
      </c>
      <c r="O36" s="16" t="str">
        <f>IF(OR(J36="",K36=""),"Void","")</f>
        <v/>
      </c>
      <c r="P36" s="16">
        <v>1</v>
      </c>
      <c r="Q36" s="38">
        <f>IF(O36="Void","",IF(P36&lt;16,Lookups!$A$1+((P36-1)*7+(N36-1)),Lookups!$A$2+((P36-16)*7+(N36-1))))</f>
        <v>45539</v>
      </c>
      <c r="R36" s="1" t="str">
        <f>IF(O36="Void",TRIM(_xlfn.CONCAT(J36,K36)),J36)</f>
        <v>Jaybees</v>
      </c>
      <c r="S36" s="16" t="str">
        <f>IF(O36="Void","VOID","vs")</f>
        <v>vs</v>
      </c>
      <c r="T36" s="1" t="str">
        <f>IF(O36="Void","",K36)</f>
        <v>Hits &amp; Bits</v>
      </c>
      <c r="U36" s="1" t="str">
        <f>IF(O36="Void","",TRIM(_xlfn.CONCAT(L36," ",M36)))</f>
        <v>England's Glory 2</v>
      </c>
    </row>
    <row r="37" spans="1:21" x14ac:dyDescent="0.2">
      <c r="A37" s="16">
        <v>964</v>
      </c>
      <c r="B37" s="16">
        <v>4</v>
      </c>
      <c r="C37" s="16">
        <v>13</v>
      </c>
      <c r="D37" s="1">
        <v>1</v>
      </c>
      <c r="E37" s="1">
        <v>5</v>
      </c>
      <c r="F37" s="1" t="str">
        <f>_xlfn.CONCAT($D37,"|",$E37,"|",$B37)</f>
        <v>1|5|4</v>
      </c>
      <c r="G37" s="1" t="str">
        <f>_xlfn.CONCAT($D37,"|",$E37,"|",$C37)</f>
        <v>1|5|13</v>
      </c>
      <c r="H37" s="1" t="str">
        <f>_xlfn.CONCAT(P37,J37)</f>
        <v>1Beaufort Beavers</v>
      </c>
      <c r="I37" s="1" t="str">
        <f>_xlfn.CONCAT(P37,K37)</f>
        <v>1Runaways</v>
      </c>
      <c r="J37" s="1" t="str">
        <f>IFERROR(VLOOKUP(F37,tbl_Teams!A:C,3,0),"")</f>
        <v>Beaufort Beavers</v>
      </c>
      <c r="K37" s="1" t="str">
        <f>IFERROR(VLOOKUP(G37,tbl_Teams!$A:$C,3,0),"")</f>
        <v>Runaways</v>
      </c>
      <c r="L37" s="1" t="str">
        <f>IFERROR(IF(AND(J37&lt;&gt;"",K37&lt;&gt;""),VLOOKUP(VLOOKUP(J37,tbl_Teams!C:G,5,0),tbl_Venues!A:B,2,0),""),"")</f>
        <v>Hardwicke RBL</v>
      </c>
      <c r="M37" s="16">
        <f>IFERROR(IF(VLOOKUP(J37,tbl_Teams!$C:$H,6,0)=0,"",VLOOKUP(J37,tbl_Teams!$C:$H,6,0)),"")</f>
        <v>2</v>
      </c>
      <c r="N37" s="16">
        <f>IFERROR(VLOOKUP(J37,tbl_Teams!$C:$I,7,0),"")</f>
        <v>3</v>
      </c>
      <c r="O37" s="16" t="str">
        <f>IF(OR(J37="",K37=""),"Void","")</f>
        <v/>
      </c>
      <c r="P37" s="16">
        <v>1</v>
      </c>
      <c r="Q37" s="38">
        <f>IF(O37="Void","",IF(P37&lt;16,Lookups!$A$1+((P37-1)*7+(N37-1)),Lookups!$A$2+((P37-16)*7+(N37-1))))</f>
        <v>45539</v>
      </c>
      <c r="R37" s="1" t="str">
        <f>IF(O37="Void",TRIM(_xlfn.CONCAT(J37,K37)),J37)</f>
        <v>Beaufort Beavers</v>
      </c>
      <c r="S37" s="16" t="str">
        <f>IF(O37="Void","VOID","vs")</f>
        <v>vs</v>
      </c>
      <c r="T37" s="1" t="str">
        <f>IF(O37="Void","",K37)</f>
        <v>Runaways</v>
      </c>
      <c r="U37" s="1" t="str">
        <f>IF(O37="Void","",TRIM(_xlfn.CONCAT(L37," ",M37)))</f>
        <v>Hardwicke RBL 2</v>
      </c>
    </row>
    <row r="38" spans="1:21" x14ac:dyDescent="0.2">
      <c r="A38" s="16">
        <v>965</v>
      </c>
      <c r="B38" s="16">
        <v>5</v>
      </c>
      <c r="C38" s="16">
        <v>12</v>
      </c>
      <c r="D38" s="1">
        <v>1</v>
      </c>
      <c r="E38" s="1">
        <v>5</v>
      </c>
      <c r="F38" s="1" t="str">
        <f>_xlfn.CONCAT($D38,"|",$E38,"|",$B38)</f>
        <v>1|5|5</v>
      </c>
      <c r="G38" s="1" t="str">
        <f>_xlfn.CONCAT($D38,"|",$E38,"|",$C38)</f>
        <v>1|5|12</v>
      </c>
      <c r="H38" s="1" t="str">
        <f>_xlfn.CONCAT(P38,J38)</f>
        <v>1Hempsted C.C.</v>
      </c>
      <c r="I38" s="1" t="str">
        <f>_xlfn.CONCAT(P38,K38)</f>
        <v>1Windmill Nomads</v>
      </c>
      <c r="J38" s="1" t="str">
        <f>IFERROR(VLOOKUP(F38,tbl_Teams!A:C,3,0),"")</f>
        <v>Hempsted C.C.</v>
      </c>
      <c r="K38" s="1" t="str">
        <f>IFERROR(VLOOKUP(G38,tbl_Teams!$A:$C,3,0),"")</f>
        <v>Windmill Nomads</v>
      </c>
      <c r="L38" s="1" t="str">
        <f>IFERROR(IF(AND(J38&lt;&gt;"",K38&lt;&gt;""),VLOOKUP(VLOOKUP(J38,tbl_Teams!C:G,5,0),tbl_Venues!A:B,2,0),""),"")</f>
        <v>Baker Street</v>
      </c>
      <c r="M38" s="16" t="str">
        <f>IFERROR(IF(VLOOKUP(J38,tbl_Teams!$C:$H,6,0)=0,"",VLOOKUP(J38,tbl_Teams!$C:$H,6,0)),"")</f>
        <v/>
      </c>
      <c r="N38" s="16">
        <f>IFERROR(VLOOKUP(J38,tbl_Teams!$C:$I,7,0),"")</f>
        <v>5</v>
      </c>
      <c r="O38" s="16" t="str">
        <f>IF(OR(J38="",K38=""),"Void","")</f>
        <v/>
      </c>
      <c r="P38" s="16">
        <v>1</v>
      </c>
      <c r="Q38" s="38">
        <f>IF(O38="Void","",IF(P38&lt;16,Lookups!$A$1+((P38-1)*7+(N38-1)),Lookups!$A$2+((P38-16)*7+(N38-1))))</f>
        <v>45541</v>
      </c>
      <c r="R38" s="1" t="str">
        <f>IF(O38="Void",TRIM(_xlfn.CONCAT(J38,K38)),J38)</f>
        <v>Hempsted C.C.</v>
      </c>
      <c r="S38" s="16" t="str">
        <f>IF(O38="Void","VOID","vs")</f>
        <v>vs</v>
      </c>
      <c r="T38" s="1" t="str">
        <f>IF(O38="Void","",K38)</f>
        <v>Windmill Nomads</v>
      </c>
      <c r="U38" s="1" t="str">
        <f>IF(O38="Void","",TRIM(_xlfn.CONCAT(L38," ",M38)))</f>
        <v>Baker Street</v>
      </c>
    </row>
    <row r="39" spans="1:21" x14ac:dyDescent="0.2">
      <c r="A39" s="16">
        <v>966</v>
      </c>
      <c r="B39" s="16">
        <v>6</v>
      </c>
      <c r="C39" s="16">
        <v>11</v>
      </c>
      <c r="D39" s="1">
        <v>1</v>
      </c>
      <c r="E39" s="1">
        <v>5</v>
      </c>
      <c r="F39" s="1" t="str">
        <f>_xlfn.CONCAT($D39,"|",$E39,"|",$B39)</f>
        <v>1|5|6</v>
      </c>
      <c r="G39" s="1" t="str">
        <f>_xlfn.CONCAT($D39,"|",$E39,"|",$C39)</f>
        <v>1|5|11</v>
      </c>
      <c r="H39" s="1" t="str">
        <f>_xlfn.CONCAT(P39,J39)</f>
        <v>1The Salesmen</v>
      </c>
      <c r="I39" s="1" t="str">
        <f>_xlfn.CONCAT(P39,K39)</f>
        <v>1Gamblers S.C.</v>
      </c>
      <c r="J39" s="1" t="str">
        <f>IFERROR(VLOOKUP(F39,tbl_Teams!A:C,3,0),"")</f>
        <v>The Salesmen</v>
      </c>
      <c r="K39" s="1" t="str">
        <f>IFERROR(VLOOKUP(G39,tbl_Teams!$A:$C,3,0),"")</f>
        <v>Gamblers S.C.</v>
      </c>
      <c r="L39" s="1" t="str">
        <f>IFERROR(IF(AND(J39&lt;&gt;"",K39&lt;&gt;""),VLOOKUP(VLOOKUP(J39,tbl_Teams!C:G,5,0),tbl_Venues!A:B,2,0),""),"")</f>
        <v>Tuffley Community Centre</v>
      </c>
      <c r="M39" s="16" t="str">
        <f>IFERROR(IF(VLOOKUP(J39,tbl_Teams!$C:$H,6,0)=0,"",VLOOKUP(J39,tbl_Teams!$C:$H,6,0)),"")</f>
        <v/>
      </c>
      <c r="N39" s="16">
        <f>IFERROR(VLOOKUP(J39,tbl_Teams!$C:$I,7,0),"")</f>
        <v>5</v>
      </c>
      <c r="O39" s="16" t="str">
        <f>IF(OR(J39="",K39=""),"Void","")</f>
        <v/>
      </c>
      <c r="P39" s="16">
        <v>1</v>
      </c>
      <c r="Q39" s="38">
        <f>IF(O39="Void","",IF(P39&lt;16,Lookups!$A$1+((P39-1)*7+(N39-1)),Lookups!$A$2+((P39-16)*7+(N39-1))))</f>
        <v>45541</v>
      </c>
      <c r="R39" s="1" t="str">
        <f>IF(O39="Void",TRIM(_xlfn.CONCAT(J39,K39)),J39)</f>
        <v>The Salesmen</v>
      </c>
      <c r="S39" s="16" t="str">
        <f>IF(O39="Void","VOID","vs")</f>
        <v>vs</v>
      </c>
      <c r="T39" s="1" t="str">
        <f>IF(O39="Void","",K39)</f>
        <v>Gamblers S.C.</v>
      </c>
      <c r="U39" s="1" t="str">
        <f>IF(O39="Void","",TRIM(_xlfn.CONCAT(L39," ",M39)))</f>
        <v>Tuffley Community Centre</v>
      </c>
    </row>
    <row r="40" spans="1:21" x14ac:dyDescent="0.2">
      <c r="A40" s="16">
        <v>967</v>
      </c>
      <c r="B40" s="16">
        <v>7</v>
      </c>
      <c r="C40" s="16">
        <v>10</v>
      </c>
      <c r="D40" s="1">
        <v>1</v>
      </c>
      <c r="E40" s="1">
        <v>5</v>
      </c>
      <c r="F40" s="1" t="str">
        <f>_xlfn.CONCAT($D40,"|",$E40,"|",$B40)</f>
        <v>1|5|7</v>
      </c>
      <c r="G40" s="1" t="str">
        <f>_xlfn.CONCAT($D40,"|",$E40,"|",$C40)</f>
        <v>1|5|10</v>
      </c>
      <c r="H40" s="1" t="str">
        <f>_xlfn.CONCAT(P40,J40)</f>
        <v>1Dixies Twisters</v>
      </c>
      <c r="I40" s="1" t="str">
        <f>_xlfn.CONCAT(P40,K40)</f>
        <v>1Newent Independents</v>
      </c>
      <c r="J40" s="1" t="str">
        <f>IFERROR(VLOOKUP(F40,tbl_Teams!A:C,3,0),"")</f>
        <v>Dixies Twisters</v>
      </c>
      <c r="K40" s="1" t="str">
        <f>IFERROR(VLOOKUP(G40,tbl_Teams!$A:$C,3,0),"")</f>
        <v>Newent Independents</v>
      </c>
      <c r="L40" s="1" t="str">
        <f>IFERROR(IF(AND(J40&lt;&gt;"",K40&lt;&gt;""),VLOOKUP(VLOOKUP(J40,tbl_Teams!C:G,5,0),tbl_Venues!A:B,2,0),""),"")</f>
        <v>Coney Hill RFC</v>
      </c>
      <c r="M40" s="16" t="str">
        <f>IFERROR(IF(VLOOKUP(J40,tbl_Teams!$C:$H,6,0)=0,"",VLOOKUP(J40,tbl_Teams!$C:$H,6,0)),"")</f>
        <v/>
      </c>
      <c r="N40" s="16">
        <f>IFERROR(VLOOKUP(J40,tbl_Teams!$C:$I,7,0),"")</f>
        <v>5</v>
      </c>
      <c r="O40" s="16" t="str">
        <f>IF(OR(J40="",K40=""),"Void","")</f>
        <v/>
      </c>
      <c r="P40" s="16">
        <v>1</v>
      </c>
      <c r="Q40" s="38">
        <f>IF(O40="Void","",IF(P40&lt;16,Lookups!$A$1+((P40-1)*7+(N40-1)),Lookups!$A$2+((P40-16)*7+(N40-1))))</f>
        <v>45541</v>
      </c>
      <c r="R40" s="1" t="str">
        <f>IF(O40="Void",TRIM(_xlfn.CONCAT(J40,K40)),J40)</f>
        <v>Dixies Twisters</v>
      </c>
      <c r="S40" s="16" t="str">
        <f>IF(O40="Void","VOID","vs")</f>
        <v>vs</v>
      </c>
      <c r="T40" s="1" t="str">
        <f>IF(O40="Void","",K40)</f>
        <v>Newent Independents</v>
      </c>
      <c r="U40" s="1" t="str">
        <f>IF(O40="Void","",TRIM(_xlfn.CONCAT(L40," ",M40)))</f>
        <v>Coney Hill RFC</v>
      </c>
    </row>
    <row r="41" spans="1:21" x14ac:dyDescent="0.2">
      <c r="A41" s="16">
        <v>968</v>
      </c>
      <c r="B41" s="16">
        <v>8</v>
      </c>
      <c r="C41" s="16">
        <v>9</v>
      </c>
      <c r="D41" s="1">
        <v>1</v>
      </c>
      <c r="E41" s="1">
        <v>5</v>
      </c>
      <c r="F41" s="1" t="str">
        <f>_xlfn.CONCAT($D41,"|",$E41,"|",$B41)</f>
        <v>1|5|8</v>
      </c>
      <c r="G41" s="1" t="str">
        <f>_xlfn.CONCAT($D41,"|",$E41,"|",$C41)</f>
        <v>1|5|9</v>
      </c>
      <c r="H41" s="1" t="str">
        <f>_xlfn.CONCAT(P41,J41)</f>
        <v>1Castle Grym</v>
      </c>
      <c r="I41" s="1" t="str">
        <f>_xlfn.CONCAT(P41,K41)</f>
        <v>1Roamers</v>
      </c>
      <c r="J41" s="1" t="str">
        <f>IFERROR(VLOOKUP(F41,tbl_Teams!A:C,3,0),"")</f>
        <v>Castle Grym</v>
      </c>
      <c r="K41" s="1" t="str">
        <f>IFERROR(VLOOKUP(G41,tbl_Teams!$A:$C,3,0),"")</f>
        <v>Roamers</v>
      </c>
      <c r="L41" s="1" t="str">
        <f>IFERROR(IF(AND(J41&lt;&gt;"",K41&lt;&gt;""),VLOOKUP(VLOOKUP(J41,tbl_Teams!C:G,5,0),tbl_Venues!A:B,2,0),""),"")</f>
        <v>Farmer's Club</v>
      </c>
      <c r="M41" s="16">
        <f>IFERROR(IF(VLOOKUP(J41,tbl_Teams!$C:$H,6,0)=0,"",VLOOKUP(J41,tbl_Teams!$C:$H,6,0)),"")</f>
        <v>1</v>
      </c>
      <c r="N41" s="16">
        <f>IFERROR(VLOOKUP(J41,tbl_Teams!$C:$I,7,0),"")</f>
        <v>5</v>
      </c>
      <c r="O41" s="16" t="str">
        <f>IF(OR(J41="",K41=""),"Void","")</f>
        <v/>
      </c>
      <c r="P41" s="16">
        <v>1</v>
      </c>
      <c r="Q41" s="38">
        <f>IF(O41="Void","",IF(P41&lt;16,Lookups!$A$1+((P41-1)*7+(N41-1)),Lookups!$A$2+((P41-16)*7+(N41-1))))</f>
        <v>45541</v>
      </c>
      <c r="R41" s="1" t="str">
        <f>IF(O41="Void",TRIM(_xlfn.CONCAT(J41,K41)),J41)</f>
        <v>Castle Grym</v>
      </c>
      <c r="S41" s="16" t="str">
        <f>IF(O41="Void","VOID","vs")</f>
        <v>vs</v>
      </c>
      <c r="T41" s="1" t="str">
        <f>IF(O41="Void","",K41)</f>
        <v>Roamers</v>
      </c>
      <c r="U41" s="1" t="str">
        <f>IF(O41="Void","",TRIM(_xlfn.CONCAT(L41," ",M41)))</f>
        <v>Farmer's Club 1</v>
      </c>
    </row>
    <row r="42" spans="1:21" x14ac:dyDescent="0.2">
      <c r="A42" s="16">
        <v>1201</v>
      </c>
      <c r="B42" s="16">
        <v>1</v>
      </c>
      <c r="C42" s="16">
        <v>16</v>
      </c>
      <c r="D42" s="1">
        <v>1</v>
      </c>
      <c r="E42" s="1">
        <v>6</v>
      </c>
      <c r="F42" s="1" t="str">
        <f>_xlfn.CONCAT($D42,"|",$E42,"|",$B42)</f>
        <v>1|6|1</v>
      </c>
      <c r="G42" s="1" t="str">
        <f>_xlfn.CONCAT($D42,"|",$E42,"|",$C42)</f>
        <v>1|6|16</v>
      </c>
      <c r="H42" s="1" t="str">
        <f>_xlfn.CONCAT(P42,J42)</f>
        <v>1New Indians</v>
      </c>
      <c r="I42" s="1" t="str">
        <f>_xlfn.CONCAT(P42,K42)</f>
        <v>1Angry Beavers</v>
      </c>
      <c r="J42" s="1" t="str">
        <f>IFERROR(VLOOKUP(F42,tbl_Teams!A:C,3,0),"")</f>
        <v>New Indians</v>
      </c>
      <c r="K42" s="1" t="str">
        <f>IFERROR(VLOOKUP(G42,tbl_Teams!$A:$C,3,0),"")</f>
        <v>Angry Beavers</v>
      </c>
      <c r="L42" s="1" t="str">
        <f>IFERROR(IF(AND(J42&lt;&gt;"",K42&lt;&gt;""),VLOOKUP(VLOOKUP(J42,tbl_Teams!C:G,5,0),tbl_Venues!A:B,2,0),""),"")</f>
        <v>Churchdown Community Centre</v>
      </c>
      <c r="M42" s="16">
        <f>IFERROR(IF(VLOOKUP(J42,tbl_Teams!$C:$H,6,0)=0,"",VLOOKUP(J42,tbl_Teams!$C:$H,6,0)),"")</f>
        <v>1</v>
      </c>
      <c r="N42" s="16">
        <f>IFERROR(VLOOKUP(J42,tbl_Teams!$C:$I,7,0),"")</f>
        <v>5</v>
      </c>
      <c r="O42" s="16" t="str">
        <f>IF(OR(J42="",K42=""),"Void","")</f>
        <v/>
      </c>
      <c r="P42" s="16">
        <v>1</v>
      </c>
      <c r="Q42" s="38">
        <f>IF(O42="Void","",IF(P42&lt;16,Lookups!$A$1+((P42-1)*7+(N42-1)),Lookups!$A$2+((P42-16)*7+(N42-1))))</f>
        <v>45541</v>
      </c>
      <c r="R42" s="1" t="str">
        <f>IF(O42="Void",TRIM(_xlfn.CONCAT(J42,K42)),J42)</f>
        <v>New Indians</v>
      </c>
      <c r="S42" s="16" t="str">
        <f>IF(O42="Void","VOID","vs")</f>
        <v>vs</v>
      </c>
      <c r="T42" s="1" t="str">
        <f>IF(O42="Void","",K42)</f>
        <v>Angry Beavers</v>
      </c>
      <c r="U42" s="1" t="str">
        <f>IF(O42="Void","",TRIM(_xlfn.CONCAT(L42," ",M42)))</f>
        <v>Churchdown Community Centre 1</v>
      </c>
    </row>
    <row r="43" spans="1:21" x14ac:dyDescent="0.2">
      <c r="A43" s="16">
        <v>1202</v>
      </c>
      <c r="B43" s="16">
        <v>2</v>
      </c>
      <c r="C43" s="16">
        <v>15</v>
      </c>
      <c r="D43" s="1">
        <v>1</v>
      </c>
      <c r="E43" s="1">
        <v>6</v>
      </c>
      <c r="F43" s="1" t="str">
        <f>_xlfn.CONCAT($D43,"|",$E43,"|",$B43)</f>
        <v>1|6|2</v>
      </c>
      <c r="G43" s="1" t="str">
        <f>_xlfn.CONCAT($D43,"|",$E43,"|",$C43)</f>
        <v>1|6|15</v>
      </c>
      <c r="H43" s="1" t="str">
        <f>_xlfn.CONCAT(P43,J43)</f>
        <v>1</v>
      </c>
      <c r="I43" s="1" t="str">
        <f>_xlfn.CONCAT(P43,K43)</f>
        <v>1Cybernetics</v>
      </c>
      <c r="J43" s="1" t="str">
        <f>IFERROR(VLOOKUP(F43,tbl_Teams!A:C,3,0),"")</f>
        <v/>
      </c>
      <c r="K43" s="1" t="str">
        <f>IFERROR(VLOOKUP(G43,tbl_Teams!$A:$C,3,0),"")</f>
        <v>Cybernetics</v>
      </c>
      <c r="L43" s="1" t="str">
        <f>IFERROR(IF(AND(J43&lt;&gt;"",K43&lt;&gt;""),VLOOKUP(VLOOKUP(J43,tbl_Teams!C:G,5,0),tbl_Venues!A:B,2,0),""),"")</f>
        <v/>
      </c>
      <c r="M43" s="16" t="str">
        <f>IFERROR(IF(VLOOKUP(J43,tbl_Teams!$C:$H,6,0)=0,"",VLOOKUP(J43,tbl_Teams!$C:$H,6,0)),"")</f>
        <v/>
      </c>
      <c r="N43" s="16" t="str">
        <f>IFERROR(VLOOKUP(J43,tbl_Teams!$C:$I,7,0),"")</f>
        <v/>
      </c>
      <c r="O43" s="16" t="str">
        <f>IF(OR(J43="",K43=""),"Void","")</f>
        <v>Void</v>
      </c>
      <c r="P43" s="16">
        <v>1</v>
      </c>
      <c r="Q43" s="38" t="str">
        <f>IF(O43="Void","",IF(P43&lt;16,Lookups!$A$1+((P43-1)*7+(N43-1)),Lookups!$A$2+((P43-16)*7+(N43-1))))</f>
        <v/>
      </c>
      <c r="R43" s="1" t="str">
        <f>IF(O43="Void",TRIM(_xlfn.CONCAT(J43,K43)),J43)</f>
        <v>Cybernetics</v>
      </c>
      <c r="S43" s="16" t="str">
        <f>IF(O43="Void","VOID","vs")</f>
        <v>VOID</v>
      </c>
      <c r="T43" s="1" t="str">
        <f>IF(O43="Void","",K43)</f>
        <v/>
      </c>
      <c r="U43" s="1" t="str">
        <f>IF(O43="Void","",TRIM(_xlfn.CONCAT(L43," ",M43)))</f>
        <v/>
      </c>
    </row>
    <row r="44" spans="1:21" x14ac:dyDescent="0.2">
      <c r="A44" s="16">
        <v>1203</v>
      </c>
      <c r="B44" s="16">
        <v>3</v>
      </c>
      <c r="C44" s="16">
        <v>14</v>
      </c>
      <c r="D44" s="1">
        <v>1</v>
      </c>
      <c r="E44" s="1">
        <v>6</v>
      </c>
      <c r="F44" s="1" t="str">
        <f>_xlfn.CONCAT($D44,"|",$E44,"|",$B44)</f>
        <v>1|6|3</v>
      </c>
      <c r="G44" s="1" t="str">
        <f>_xlfn.CONCAT($D44,"|",$E44,"|",$C44)</f>
        <v>1|6|14</v>
      </c>
      <c r="H44" s="1" t="str">
        <f>_xlfn.CONCAT(P44,J44)</f>
        <v>1Jokers(City)</v>
      </c>
      <c r="I44" s="1" t="str">
        <f>_xlfn.CONCAT(P44,K44)</f>
        <v>1Britwater</v>
      </c>
      <c r="J44" s="1" t="str">
        <f>IFERROR(VLOOKUP(F44,tbl_Teams!A:C,3,0),"")</f>
        <v>Jokers(City)</v>
      </c>
      <c r="K44" s="1" t="str">
        <f>IFERROR(VLOOKUP(G44,tbl_Teams!$A:$C,3,0),"")</f>
        <v>Britwater</v>
      </c>
      <c r="L44" s="1" t="str">
        <f>IFERROR(IF(AND(J44&lt;&gt;"",K44&lt;&gt;""),VLOOKUP(VLOOKUP(J44,tbl_Teams!C:G,5,0),tbl_Venues!A:B,2,0),""),"")</f>
        <v>One Eyed Jacks</v>
      </c>
      <c r="M44" s="16" t="str">
        <f>IFERROR(IF(VLOOKUP(J44,tbl_Teams!$C:$H,6,0)=0,"",VLOOKUP(J44,tbl_Teams!$C:$H,6,0)),"")</f>
        <v/>
      </c>
      <c r="N44" s="16">
        <f>IFERROR(VLOOKUP(J44,tbl_Teams!$C:$I,7,0),"")</f>
        <v>4</v>
      </c>
      <c r="O44" s="16" t="str">
        <f>IF(OR(J44="",K44=""),"Void","")</f>
        <v/>
      </c>
      <c r="P44" s="16">
        <v>1</v>
      </c>
      <c r="Q44" s="38">
        <f>IF(O44="Void","",IF(P44&lt;16,Lookups!$A$1+((P44-1)*7+(N44-1)),Lookups!$A$2+((P44-16)*7+(N44-1))))</f>
        <v>45540</v>
      </c>
      <c r="R44" s="1" t="str">
        <f>IF(O44="Void",TRIM(_xlfn.CONCAT(J44,K44)),J44)</f>
        <v>Jokers(City)</v>
      </c>
      <c r="S44" s="16" t="str">
        <f>IF(O44="Void","VOID","vs")</f>
        <v>vs</v>
      </c>
      <c r="T44" s="1" t="str">
        <f>IF(O44="Void","",K44)</f>
        <v>Britwater</v>
      </c>
      <c r="U44" s="1" t="str">
        <f>IF(O44="Void","",TRIM(_xlfn.CONCAT(L44," ",M44)))</f>
        <v>One Eyed Jacks</v>
      </c>
    </row>
    <row r="45" spans="1:21" x14ac:dyDescent="0.2">
      <c r="A45" s="16">
        <v>1204</v>
      </c>
      <c r="B45" s="16">
        <v>4</v>
      </c>
      <c r="C45" s="16">
        <v>13</v>
      </c>
      <c r="D45" s="1">
        <v>1</v>
      </c>
      <c r="E45" s="1">
        <v>6</v>
      </c>
      <c r="F45" s="1" t="str">
        <f>_xlfn.CONCAT($D45,"|",$E45,"|",$B45)</f>
        <v>1|6|4</v>
      </c>
      <c r="G45" s="1" t="str">
        <f>_xlfn.CONCAT($D45,"|",$E45,"|",$C45)</f>
        <v>1|6|13</v>
      </c>
      <c r="H45" s="1" t="str">
        <f>_xlfn.CONCAT(P45,J45)</f>
        <v>1Renegades</v>
      </c>
      <c r="I45" s="1" t="str">
        <f>_xlfn.CONCAT(P45,K45)</f>
        <v>1Junction Inn</v>
      </c>
      <c r="J45" s="1" t="str">
        <f>IFERROR(VLOOKUP(F45,tbl_Teams!A:C,3,0),"")</f>
        <v>Renegades</v>
      </c>
      <c r="K45" s="1" t="str">
        <f>IFERROR(VLOOKUP(G45,tbl_Teams!$A:$C,3,0),"")</f>
        <v>Junction Inn</v>
      </c>
      <c r="L45" s="1" t="str">
        <f>IFERROR(IF(AND(J45&lt;&gt;"",K45&lt;&gt;""),VLOOKUP(VLOOKUP(J45,tbl_Teams!C:G,5,0),tbl_Venues!A:B,2,0),""),"")</f>
        <v>Gala Club</v>
      </c>
      <c r="M45" s="16">
        <f>IFERROR(IF(VLOOKUP(J45,tbl_Teams!$C:$H,6,0)=0,"",VLOOKUP(J45,tbl_Teams!$C:$H,6,0)),"")</f>
        <v>2</v>
      </c>
      <c r="N45" s="16">
        <f>IFERROR(VLOOKUP(J45,tbl_Teams!$C:$I,7,0),"")</f>
        <v>5</v>
      </c>
      <c r="O45" s="16" t="str">
        <f>IF(OR(J45="",K45=""),"Void","")</f>
        <v/>
      </c>
      <c r="P45" s="16">
        <v>1</v>
      </c>
      <c r="Q45" s="38">
        <f>IF(O45="Void","",IF(P45&lt;16,Lookups!$A$1+((P45-1)*7+(N45-1)),Lookups!$A$2+((P45-16)*7+(N45-1))))</f>
        <v>45541</v>
      </c>
      <c r="R45" s="1" t="str">
        <f>IF(O45="Void",TRIM(_xlfn.CONCAT(J45,K45)),J45)</f>
        <v>Renegades</v>
      </c>
      <c r="S45" s="16" t="str">
        <f>IF(O45="Void","VOID","vs")</f>
        <v>vs</v>
      </c>
      <c r="T45" s="1" t="str">
        <f>IF(O45="Void","",K45)</f>
        <v>Junction Inn</v>
      </c>
      <c r="U45" s="1" t="str">
        <f>IF(O45="Void","",TRIM(_xlfn.CONCAT(L45," ",M45)))</f>
        <v>Gala Club 2</v>
      </c>
    </row>
    <row r="46" spans="1:21" x14ac:dyDescent="0.2">
      <c r="A46" s="16">
        <v>1205</v>
      </c>
      <c r="B46" s="16">
        <v>5</v>
      </c>
      <c r="C46" s="16">
        <v>12</v>
      </c>
      <c r="D46" s="1">
        <v>1</v>
      </c>
      <c r="E46" s="1">
        <v>6</v>
      </c>
      <c r="F46" s="1" t="str">
        <f>_xlfn.CONCAT($D46,"|",$E46,"|",$B46)</f>
        <v>1|6|5</v>
      </c>
      <c r="G46" s="1" t="str">
        <f>_xlfn.CONCAT($D46,"|",$E46,"|",$C46)</f>
        <v>1|6|12</v>
      </c>
      <c r="H46" s="1" t="str">
        <f>_xlfn.CONCAT(P46,J46)</f>
        <v>1Scammells</v>
      </c>
      <c r="I46" s="1" t="str">
        <f>_xlfn.CONCAT(P46,K46)</f>
        <v>1KE7's</v>
      </c>
      <c r="J46" s="1" t="str">
        <f>IFERROR(VLOOKUP(F46,tbl_Teams!A:C,3,0),"")</f>
        <v>Scammells</v>
      </c>
      <c r="K46" s="1" t="str">
        <f>IFERROR(VLOOKUP(G46,tbl_Teams!$A:$C,3,0),"")</f>
        <v>KE7's</v>
      </c>
      <c r="L46" s="1" t="str">
        <f>IFERROR(IF(AND(J46&lt;&gt;"",K46&lt;&gt;""),VLOOKUP(VLOOKUP(J46,tbl_Teams!C:G,5,0),tbl_Venues!A:B,2,0),""),"")</f>
        <v>Gala Club</v>
      </c>
      <c r="M46" s="16">
        <f>IFERROR(IF(VLOOKUP(J46,tbl_Teams!$C:$H,6,0)=0,"",VLOOKUP(J46,tbl_Teams!$C:$H,6,0)),"")</f>
        <v>1</v>
      </c>
      <c r="N46" s="16">
        <f>IFERROR(VLOOKUP(J46,tbl_Teams!$C:$I,7,0),"")</f>
        <v>1</v>
      </c>
      <c r="O46" s="16" t="str">
        <f>IF(OR(J46="",K46=""),"Void","")</f>
        <v/>
      </c>
      <c r="P46" s="16">
        <v>1</v>
      </c>
      <c r="Q46" s="38">
        <f>IF(O46="Void","",IF(P46&lt;16,Lookups!$A$1+((P46-1)*7+(N46-1)),Lookups!$A$2+((P46-16)*7+(N46-1))))</f>
        <v>45537</v>
      </c>
      <c r="R46" s="1" t="str">
        <f>IF(O46="Void",TRIM(_xlfn.CONCAT(J46,K46)),J46)</f>
        <v>Scammells</v>
      </c>
      <c r="S46" s="16" t="str">
        <f>IF(O46="Void","VOID","vs")</f>
        <v>vs</v>
      </c>
      <c r="T46" s="1" t="str">
        <f>IF(O46="Void","",K46)</f>
        <v>KE7's</v>
      </c>
      <c r="U46" s="1" t="str">
        <f>IF(O46="Void","",TRIM(_xlfn.CONCAT(L46," ",M46)))</f>
        <v>Gala Club 1</v>
      </c>
    </row>
    <row r="47" spans="1:21" x14ac:dyDescent="0.2">
      <c r="A47" s="16">
        <v>1206</v>
      </c>
      <c r="B47" s="16">
        <v>6</v>
      </c>
      <c r="C47" s="16">
        <v>11</v>
      </c>
      <c r="D47" s="1">
        <v>1</v>
      </c>
      <c r="E47" s="1">
        <v>6</v>
      </c>
      <c r="F47" s="1" t="str">
        <f>_xlfn.CONCAT($D47,"|",$E47,"|",$B47)</f>
        <v>1|6|6</v>
      </c>
      <c r="G47" s="1" t="str">
        <f>_xlfn.CONCAT($D47,"|",$E47,"|",$C47)</f>
        <v>1|6|11</v>
      </c>
      <c r="H47" s="1" t="str">
        <f>_xlfn.CONCAT(P47,J47)</f>
        <v>1Apaches</v>
      </c>
      <c r="I47" s="1" t="str">
        <f>_xlfn.CONCAT(P47,K47)</f>
        <v>1Walls Top Ten</v>
      </c>
      <c r="J47" s="1" t="str">
        <f>IFERROR(VLOOKUP(F47,tbl_Teams!A:C,3,0),"")</f>
        <v>Apaches</v>
      </c>
      <c r="K47" s="1" t="str">
        <f>IFERROR(VLOOKUP(G47,tbl_Teams!$A:$C,3,0),"")</f>
        <v>Walls Top Ten</v>
      </c>
      <c r="L47" s="1" t="str">
        <f>IFERROR(IF(AND(J47&lt;&gt;"",K47&lt;&gt;""),VLOOKUP(VLOOKUP(J47,tbl_Teams!C:G,5,0),tbl_Venues!A:B,2,0),""),"")</f>
        <v>Hardwicke RBL</v>
      </c>
      <c r="M47" s="16">
        <f>IFERROR(IF(VLOOKUP(J47,tbl_Teams!$C:$H,6,0)=0,"",VLOOKUP(J47,tbl_Teams!$C:$H,6,0)),"")</f>
        <v>1</v>
      </c>
      <c r="N47" s="16">
        <f>IFERROR(VLOOKUP(J47,tbl_Teams!$C:$I,7,0),"")</f>
        <v>5</v>
      </c>
      <c r="O47" s="16" t="str">
        <f>IF(OR(J47="",K47=""),"Void","")</f>
        <v/>
      </c>
      <c r="P47" s="16">
        <v>1</v>
      </c>
      <c r="Q47" s="38">
        <f>IF(O47="Void","",IF(P47&lt;16,Lookups!$A$1+((P47-1)*7+(N47-1)),Lookups!$A$2+((P47-16)*7+(N47-1))))</f>
        <v>45541</v>
      </c>
      <c r="R47" s="1" t="str">
        <f>IF(O47="Void",TRIM(_xlfn.CONCAT(J47,K47)),J47)</f>
        <v>Apaches</v>
      </c>
      <c r="S47" s="16" t="str">
        <f>IF(O47="Void","VOID","vs")</f>
        <v>vs</v>
      </c>
      <c r="T47" s="1" t="str">
        <f>IF(O47="Void","",K47)</f>
        <v>Walls Top Ten</v>
      </c>
      <c r="U47" s="1" t="str">
        <f>IF(O47="Void","",TRIM(_xlfn.CONCAT(L47," ",M47)))</f>
        <v>Hardwicke RBL 1</v>
      </c>
    </row>
    <row r="48" spans="1:21" x14ac:dyDescent="0.2">
      <c r="A48" s="16">
        <v>1207</v>
      </c>
      <c r="B48" s="16">
        <v>7</v>
      </c>
      <c r="C48" s="16">
        <v>10</v>
      </c>
      <c r="D48" s="1">
        <v>1</v>
      </c>
      <c r="E48" s="1">
        <v>6</v>
      </c>
      <c r="F48" s="1" t="str">
        <f>_xlfn.CONCAT($D48,"|",$E48,"|",$B48)</f>
        <v>1|6|7</v>
      </c>
      <c r="G48" s="1" t="str">
        <f>_xlfn.CONCAT($D48,"|",$E48,"|",$C48)</f>
        <v>1|6|10</v>
      </c>
      <c r="H48" s="1" t="str">
        <f>_xlfn.CONCAT(P48,J48)</f>
        <v>1Canning Stragglers</v>
      </c>
      <c r="I48" s="1" t="str">
        <f>_xlfn.CONCAT(P48,K48)</f>
        <v>1Westgate Teapots</v>
      </c>
      <c r="J48" s="1" t="str">
        <f>IFERROR(VLOOKUP(F48,tbl_Teams!A:C,3,0),"")</f>
        <v>Canning Stragglers</v>
      </c>
      <c r="K48" s="1" t="str">
        <f>IFERROR(VLOOKUP(G48,tbl_Teams!$A:$C,3,0),"")</f>
        <v>Westgate Teapots</v>
      </c>
      <c r="L48" s="1" t="str">
        <f>IFERROR(IF(AND(J48&lt;&gt;"",K48&lt;&gt;""),VLOOKUP(VLOOKUP(J48,tbl_Teams!C:G,5,0),tbl_Venues!A:B,2,0),""),"")</f>
        <v>Churchdown Club</v>
      </c>
      <c r="M48" s="16" t="str">
        <f>IFERROR(IF(VLOOKUP(J48,tbl_Teams!$C:$H,6,0)=0,"",VLOOKUP(J48,tbl_Teams!$C:$H,6,0)),"")</f>
        <v/>
      </c>
      <c r="N48" s="16">
        <f>IFERROR(VLOOKUP(J48,tbl_Teams!$C:$I,7,0),"")</f>
        <v>3</v>
      </c>
      <c r="O48" s="16" t="str">
        <f>IF(OR(J48="",K48=""),"Void","")</f>
        <v/>
      </c>
      <c r="P48" s="16">
        <v>1</v>
      </c>
      <c r="Q48" s="38">
        <f>IF(O48="Void","",IF(P48&lt;16,Lookups!$A$1+((P48-1)*7+(N48-1)),Lookups!$A$2+((P48-16)*7+(N48-1))))</f>
        <v>45539</v>
      </c>
      <c r="R48" s="1" t="str">
        <f>IF(O48="Void",TRIM(_xlfn.CONCAT(J48,K48)),J48)</f>
        <v>Canning Stragglers</v>
      </c>
      <c r="S48" s="16" t="str">
        <f>IF(O48="Void","VOID","vs")</f>
        <v>vs</v>
      </c>
      <c r="T48" s="1" t="str">
        <f>IF(O48="Void","",K48)</f>
        <v>Westgate Teapots</v>
      </c>
      <c r="U48" s="1" t="str">
        <f>IF(O48="Void","",TRIM(_xlfn.CONCAT(L48," ",M48)))</f>
        <v>Churchdown Club</v>
      </c>
    </row>
    <row r="49" spans="1:21" x14ac:dyDescent="0.2">
      <c r="A49" s="16">
        <v>1208</v>
      </c>
      <c r="B49" s="16">
        <v>8</v>
      </c>
      <c r="C49" s="16">
        <v>9</v>
      </c>
      <c r="D49" s="1">
        <v>1</v>
      </c>
      <c r="E49" s="1">
        <v>6</v>
      </c>
      <c r="F49" s="1" t="str">
        <f>_xlfn.CONCAT($D49,"|",$E49,"|",$B49)</f>
        <v>1|6|8</v>
      </c>
      <c r="G49" s="1" t="str">
        <f>_xlfn.CONCAT($D49,"|",$E49,"|",$C49)</f>
        <v>1|6|9</v>
      </c>
      <c r="H49" s="1" t="str">
        <f>_xlfn.CONCAT(P49,J49)</f>
        <v>1Rising Sun</v>
      </c>
      <c r="I49" s="1" t="str">
        <f>_xlfn.CONCAT(P49,K49)</f>
        <v>1509ers</v>
      </c>
      <c r="J49" s="1" t="str">
        <f>IFERROR(VLOOKUP(F49,tbl_Teams!A:C,3,0),"")</f>
        <v>Rising Sun</v>
      </c>
      <c r="K49" s="1" t="str">
        <f>IFERROR(VLOOKUP(G49,tbl_Teams!$A:$C,3,0),"")</f>
        <v>509ers</v>
      </c>
      <c r="L49" s="1" t="str">
        <f>IFERROR(IF(AND(J49&lt;&gt;"",K49&lt;&gt;""),VLOOKUP(VLOOKUP(J49,tbl_Teams!C:G,5,0),tbl_Venues!A:B,2,0),""),"")</f>
        <v>Farmer's Club</v>
      </c>
      <c r="M49" s="16">
        <f>IFERROR(IF(VLOOKUP(J49,tbl_Teams!$C:$H,6,0)=0,"",VLOOKUP(J49,tbl_Teams!$C:$H,6,0)),"")</f>
        <v>2</v>
      </c>
      <c r="N49" s="16">
        <f>IFERROR(VLOOKUP(J49,tbl_Teams!$C:$I,7,0),"")</f>
        <v>3</v>
      </c>
      <c r="O49" s="16" t="str">
        <f>IF(OR(J49="",K49=""),"Void","")</f>
        <v/>
      </c>
      <c r="P49" s="16">
        <v>1</v>
      </c>
      <c r="Q49" s="38">
        <f>IF(O49="Void","",IF(P49&lt;16,Lookups!$A$1+((P49-1)*7+(N49-1)),Lookups!$A$2+((P49-16)*7+(N49-1))))</f>
        <v>45539</v>
      </c>
      <c r="R49" s="1" t="str">
        <f>IF(O49="Void",TRIM(_xlfn.CONCAT(J49,K49)),J49)</f>
        <v>Rising Sun</v>
      </c>
      <c r="S49" s="16" t="str">
        <f>IF(O49="Void","VOID","vs")</f>
        <v>vs</v>
      </c>
      <c r="T49" s="1" t="str">
        <f>IF(O49="Void","",K49)</f>
        <v>509ers</v>
      </c>
      <c r="U49" s="1" t="str">
        <f>IF(O49="Void","",TRIM(_xlfn.CONCAT(L49," ",M49)))</f>
        <v>Farmer's Club 2</v>
      </c>
    </row>
    <row r="50" spans="1:21" x14ac:dyDescent="0.2">
      <c r="A50" s="16">
        <v>1441</v>
      </c>
      <c r="B50" s="16">
        <v>1</v>
      </c>
      <c r="C50" s="16">
        <v>16</v>
      </c>
      <c r="D50" s="1">
        <v>1</v>
      </c>
      <c r="E50" s="1">
        <v>7</v>
      </c>
      <c r="F50" s="1" t="str">
        <f>_xlfn.CONCAT($D50,"|",$E50,"|",$B50)</f>
        <v>1|7|1</v>
      </c>
      <c r="G50" s="1" t="str">
        <f>_xlfn.CONCAT($D50,"|",$E50,"|",$C50)</f>
        <v>1|7|16</v>
      </c>
      <c r="H50" s="1" t="str">
        <f>_xlfn.CONCAT(P50,J50)</f>
        <v>1Derwents</v>
      </c>
      <c r="I50" s="1" t="str">
        <f>_xlfn.CONCAT(P50,K50)</f>
        <v>1</v>
      </c>
      <c r="J50" s="1" t="str">
        <f>IFERROR(VLOOKUP(F50,tbl_Teams!A:C,3,0),"")</f>
        <v>Derwents</v>
      </c>
      <c r="K50" s="1" t="str">
        <f>IFERROR(VLOOKUP(G50,tbl_Teams!$A:$C,3,0),"")</f>
        <v/>
      </c>
      <c r="L50" s="1" t="str">
        <f>IFERROR(IF(AND(J50&lt;&gt;"",K50&lt;&gt;""),VLOOKUP(VLOOKUP(J50,tbl_Teams!C:G,5,0),tbl_Venues!A:B,2,0),""),"")</f>
        <v/>
      </c>
      <c r="M50" s="16">
        <f>IFERROR(IF(VLOOKUP(J50,tbl_Teams!$C:$H,6,0)=0,"",VLOOKUP(J50,tbl_Teams!$C:$H,6,0)),"")</f>
        <v>2</v>
      </c>
      <c r="N50" s="16">
        <f>IFERROR(VLOOKUP(J50,tbl_Teams!$C:$I,7,0),"")</f>
        <v>1</v>
      </c>
      <c r="O50" s="16" t="str">
        <f>IF(OR(J50="",K50=""),"Void","")</f>
        <v>Void</v>
      </c>
      <c r="P50" s="16">
        <v>1</v>
      </c>
      <c r="Q50" s="38" t="str">
        <f>IF(O50="Void","",IF(P50&lt;16,Lookups!$A$1+((P50-1)*7+(N50-1)),Lookups!$A$2+((P50-16)*7+(N50-1))))</f>
        <v/>
      </c>
      <c r="R50" s="1" t="str">
        <f>IF(O50="Void",TRIM(_xlfn.CONCAT(J50,K50)),J50)</f>
        <v>Derwents</v>
      </c>
      <c r="S50" s="16" t="str">
        <f>IF(O50="Void","VOID","vs")</f>
        <v>VOID</v>
      </c>
      <c r="T50" s="1" t="str">
        <f>IF(O50="Void","",K50)</f>
        <v/>
      </c>
      <c r="U50" s="1" t="str">
        <f>IF(O50="Void","",TRIM(_xlfn.CONCAT(L50," ",M50)))</f>
        <v/>
      </c>
    </row>
    <row r="51" spans="1:21" x14ac:dyDescent="0.2">
      <c r="A51" s="16">
        <v>1442</v>
      </c>
      <c r="B51" s="16">
        <v>2</v>
      </c>
      <c r="C51" s="16">
        <v>15</v>
      </c>
      <c r="D51" s="1">
        <v>1</v>
      </c>
      <c r="E51" s="1">
        <v>7</v>
      </c>
      <c r="F51" s="1" t="str">
        <f>_xlfn.CONCAT($D51,"|",$E51,"|",$B51)</f>
        <v>1|7|2</v>
      </c>
      <c r="G51" s="1" t="str">
        <f>_xlfn.CONCAT($D51,"|",$E51,"|",$C51)</f>
        <v>1|7|15</v>
      </c>
      <c r="H51" s="1" t="str">
        <f>_xlfn.CONCAT(P51,J51)</f>
        <v>1Sigtels</v>
      </c>
      <c r="I51" s="1" t="str">
        <f>_xlfn.CONCAT(P51,K51)</f>
        <v>1Lassington Rollers</v>
      </c>
      <c r="J51" s="1" t="str">
        <f>IFERROR(VLOOKUP(F51,tbl_Teams!A:C,3,0),"")</f>
        <v>Sigtels</v>
      </c>
      <c r="K51" s="1" t="str">
        <f>IFERROR(VLOOKUP(G51,tbl_Teams!$A:$C,3,0),"")</f>
        <v>Lassington Rollers</v>
      </c>
      <c r="L51" s="1" t="str">
        <f>IFERROR(IF(AND(J51&lt;&gt;"",K51&lt;&gt;""),VLOOKUP(VLOOKUP(J51,tbl_Teams!C:G,5,0),tbl_Venues!A:B,2,0),""),"")</f>
        <v>Wotton Hall Club</v>
      </c>
      <c r="M51" s="16">
        <f>IFERROR(IF(VLOOKUP(J51,tbl_Teams!$C:$H,6,0)=0,"",VLOOKUP(J51,tbl_Teams!$C:$H,6,0)),"")</f>
        <v>2</v>
      </c>
      <c r="N51" s="16">
        <f>IFERROR(VLOOKUP(J51,tbl_Teams!$C:$I,7,0),"")</f>
        <v>2</v>
      </c>
      <c r="O51" s="16" t="str">
        <f>IF(OR(J51="",K51=""),"Void","")</f>
        <v/>
      </c>
      <c r="P51" s="16">
        <v>1</v>
      </c>
      <c r="Q51" s="38">
        <f>IF(O51="Void","",IF(P51&lt;16,Lookups!$A$1+((P51-1)*7+(N51-1)),Lookups!$A$2+((P51-16)*7+(N51-1))))</f>
        <v>45538</v>
      </c>
      <c r="R51" s="1" t="str">
        <f>IF(O51="Void",TRIM(_xlfn.CONCAT(J51,K51)),J51)</f>
        <v>Sigtels</v>
      </c>
      <c r="S51" s="16" t="str">
        <f>IF(O51="Void","VOID","vs")</f>
        <v>vs</v>
      </c>
      <c r="T51" s="1" t="str">
        <f>IF(O51="Void","",K51)</f>
        <v>Lassington Rollers</v>
      </c>
      <c r="U51" s="1" t="str">
        <f>IF(O51="Void","",TRIM(_xlfn.CONCAT(L51," ",M51)))</f>
        <v>Wotton Hall Club 2</v>
      </c>
    </row>
    <row r="52" spans="1:21" x14ac:dyDescent="0.2">
      <c r="A52" s="16">
        <v>1443</v>
      </c>
      <c r="B52" s="16">
        <v>3</v>
      </c>
      <c r="C52" s="16">
        <v>14</v>
      </c>
      <c r="D52" s="1">
        <v>1</v>
      </c>
      <c r="E52" s="1">
        <v>7</v>
      </c>
      <c r="F52" s="1" t="str">
        <f>_xlfn.CONCAT($D52,"|",$E52,"|",$B52)</f>
        <v>1|7|3</v>
      </c>
      <c r="G52" s="1" t="str">
        <f>_xlfn.CONCAT($D52,"|",$E52,"|",$C52)</f>
        <v>1|7|14</v>
      </c>
      <c r="H52" s="1" t="str">
        <f>_xlfn.CONCAT(P52,J52)</f>
        <v>1City Treasurers</v>
      </c>
      <c r="I52" s="1" t="str">
        <f>_xlfn.CONCAT(P52,K52)</f>
        <v>1Cruisers</v>
      </c>
      <c r="J52" s="1" t="str">
        <f>IFERROR(VLOOKUP(F52,tbl_Teams!A:C,3,0),"")</f>
        <v>City Treasurers</v>
      </c>
      <c r="K52" s="1" t="str">
        <f>IFERROR(VLOOKUP(G52,tbl_Teams!$A:$C,3,0),"")</f>
        <v>Cruisers</v>
      </c>
      <c r="L52" s="1" t="str">
        <f>IFERROR(IF(AND(J52&lt;&gt;"",K52&lt;&gt;""),VLOOKUP(VLOOKUP(J52,tbl_Teams!C:G,5,0),tbl_Venues!A:B,2,0),""),"")</f>
        <v>Gala Club</v>
      </c>
      <c r="M52" s="16">
        <f>IFERROR(IF(VLOOKUP(J52,tbl_Teams!$C:$H,6,0)=0,"",VLOOKUP(J52,tbl_Teams!$C:$H,6,0)),"")</f>
        <v>2</v>
      </c>
      <c r="N52" s="16">
        <f>IFERROR(VLOOKUP(J52,tbl_Teams!$C:$I,7,0),"")</f>
        <v>2</v>
      </c>
      <c r="O52" s="16" t="str">
        <f>IF(OR(J52="",K52=""),"Void","")</f>
        <v/>
      </c>
      <c r="P52" s="16">
        <v>1</v>
      </c>
      <c r="Q52" s="38">
        <f>IF(O52="Void","",IF(P52&lt;16,Lookups!$A$1+((P52-1)*7+(N52-1)),Lookups!$A$2+((P52-16)*7+(N52-1))))</f>
        <v>45538</v>
      </c>
      <c r="R52" s="1" t="str">
        <f>IF(O52="Void",TRIM(_xlfn.CONCAT(J52,K52)),J52)</f>
        <v>City Treasurers</v>
      </c>
      <c r="S52" s="16" t="str">
        <f>IF(O52="Void","VOID","vs")</f>
        <v>vs</v>
      </c>
      <c r="T52" s="1" t="str">
        <f>IF(O52="Void","",K52)</f>
        <v>Cruisers</v>
      </c>
      <c r="U52" s="1" t="str">
        <f>IF(O52="Void","",TRIM(_xlfn.CONCAT(L52," ",M52)))</f>
        <v>Gala Club 2</v>
      </c>
    </row>
    <row r="53" spans="1:21" x14ac:dyDescent="0.2">
      <c r="A53" s="16">
        <v>1444</v>
      </c>
      <c r="B53" s="16">
        <v>4</v>
      </c>
      <c r="C53" s="16">
        <v>13</v>
      </c>
      <c r="D53" s="1">
        <v>1</v>
      </c>
      <c r="E53" s="1">
        <v>7</v>
      </c>
      <c r="F53" s="1" t="str">
        <f>_xlfn.CONCAT($D53,"|",$E53,"|",$B53)</f>
        <v>1|7|4</v>
      </c>
      <c r="G53" s="1" t="str">
        <f>_xlfn.CONCAT($D53,"|",$E53,"|",$C53)</f>
        <v>1|7|13</v>
      </c>
      <c r="H53" s="1" t="str">
        <f>_xlfn.CONCAT(P53,J53)</f>
        <v>1Deaf Tigers</v>
      </c>
      <c r="I53" s="1" t="str">
        <f>_xlfn.CONCAT(P53,K53)</f>
        <v>1BMI 'A' Breakaways</v>
      </c>
      <c r="J53" s="1" t="str">
        <f>IFERROR(VLOOKUP(F53,tbl_Teams!A:C,3,0),"")</f>
        <v>Deaf Tigers</v>
      </c>
      <c r="K53" s="1" t="str">
        <f>IFERROR(VLOOKUP(G53,tbl_Teams!$A:$C,3,0),"")</f>
        <v>BMI 'A' Breakaways</v>
      </c>
      <c r="L53" s="1" t="str">
        <f>IFERROR(IF(AND(J53&lt;&gt;"",K53&lt;&gt;""),VLOOKUP(VLOOKUP(J53,tbl_Teams!C:G,5,0),tbl_Venues!A:B,2,0),""),"")</f>
        <v>One Eyed Jacks</v>
      </c>
      <c r="M53" s="16" t="str">
        <f>IFERROR(IF(VLOOKUP(J53,tbl_Teams!$C:$H,6,0)=0,"",VLOOKUP(J53,tbl_Teams!$C:$H,6,0)),"")</f>
        <v/>
      </c>
      <c r="N53" s="16">
        <f>IFERROR(VLOOKUP(J53,tbl_Teams!$C:$I,7,0),"")</f>
        <v>2</v>
      </c>
      <c r="O53" s="16" t="str">
        <f>IF(OR(J53="",K53=""),"Void","")</f>
        <v/>
      </c>
      <c r="P53" s="16">
        <v>1</v>
      </c>
      <c r="Q53" s="38">
        <f>IF(O53="Void","",IF(P53&lt;16,Lookups!$A$1+((P53-1)*7+(N53-1)),Lookups!$A$2+((P53-16)*7+(N53-1))))</f>
        <v>45538</v>
      </c>
      <c r="R53" s="1" t="str">
        <f>IF(O53="Void",TRIM(_xlfn.CONCAT(J53,K53)),J53)</f>
        <v>Deaf Tigers</v>
      </c>
      <c r="S53" s="16" t="str">
        <f>IF(O53="Void","VOID","vs")</f>
        <v>vs</v>
      </c>
      <c r="T53" s="1" t="str">
        <f>IF(O53="Void","",K53)</f>
        <v>BMI 'A' Breakaways</v>
      </c>
      <c r="U53" s="1" t="str">
        <f>IF(O53="Void","",TRIM(_xlfn.CONCAT(L53," ",M53)))</f>
        <v>One Eyed Jacks</v>
      </c>
    </row>
    <row r="54" spans="1:21" x14ac:dyDescent="0.2">
      <c r="A54" s="16">
        <v>1445</v>
      </c>
      <c r="B54" s="16">
        <v>5</v>
      </c>
      <c r="C54" s="16">
        <v>12</v>
      </c>
      <c r="D54" s="1">
        <v>1</v>
      </c>
      <c r="E54" s="1">
        <v>7</v>
      </c>
      <c r="F54" s="1" t="str">
        <f>_xlfn.CONCAT($D54,"|",$E54,"|",$B54)</f>
        <v>1|7|5</v>
      </c>
      <c r="G54" s="1" t="str">
        <f>_xlfn.CONCAT($D54,"|",$E54,"|",$C54)</f>
        <v>1|7|12</v>
      </c>
      <c r="H54" s="1" t="str">
        <f>_xlfn.CONCAT(P54,J54)</f>
        <v>1Hilltops</v>
      </c>
      <c r="I54" s="1" t="str">
        <f>_xlfn.CONCAT(P54,K54)</f>
        <v>1More Lager</v>
      </c>
      <c r="J54" s="1" t="str">
        <f>IFERROR(VLOOKUP(F54,tbl_Teams!A:C,3,0),"")</f>
        <v>Hilltops</v>
      </c>
      <c r="K54" s="1" t="str">
        <f>IFERROR(VLOOKUP(G54,tbl_Teams!$A:$C,3,0),"")</f>
        <v>More Lager</v>
      </c>
      <c r="L54" s="1" t="str">
        <f>IFERROR(IF(AND(J54&lt;&gt;"",K54&lt;&gt;""),VLOOKUP(VLOOKUP(J54,tbl_Teams!C:G,5,0),tbl_Venues!A:B,2,0),""),"")</f>
        <v>Robinswood Hill Club</v>
      </c>
      <c r="M54" s="16">
        <f>IFERROR(IF(VLOOKUP(J54,tbl_Teams!$C:$H,6,0)=0,"",VLOOKUP(J54,tbl_Teams!$C:$H,6,0)),"")</f>
        <v>1</v>
      </c>
      <c r="N54" s="16">
        <f>IFERROR(VLOOKUP(J54,tbl_Teams!$C:$I,7,0),"")</f>
        <v>4</v>
      </c>
      <c r="O54" s="16" t="str">
        <f>IF(OR(J54="",K54=""),"Void","")</f>
        <v/>
      </c>
      <c r="P54" s="16">
        <v>1</v>
      </c>
      <c r="Q54" s="38">
        <f>IF(O54="Void","",IF(P54&lt;16,Lookups!$A$1+((P54-1)*7+(N54-1)),Lookups!$A$2+((P54-16)*7+(N54-1))))</f>
        <v>45540</v>
      </c>
      <c r="R54" s="1" t="str">
        <f>IF(O54="Void",TRIM(_xlfn.CONCAT(J54,K54)),J54)</f>
        <v>Hilltops</v>
      </c>
      <c r="S54" s="16" t="str">
        <f>IF(O54="Void","VOID","vs")</f>
        <v>vs</v>
      </c>
      <c r="T54" s="1" t="str">
        <f>IF(O54="Void","",K54)</f>
        <v>More Lager</v>
      </c>
      <c r="U54" s="1" t="str">
        <f>IF(O54="Void","",TRIM(_xlfn.CONCAT(L54," ",M54)))</f>
        <v>Robinswood Hill Club 1</v>
      </c>
    </row>
    <row r="55" spans="1:21" x14ac:dyDescent="0.2">
      <c r="A55" s="16">
        <v>1446</v>
      </c>
      <c r="B55" s="16">
        <v>6</v>
      </c>
      <c r="C55" s="16">
        <v>11</v>
      </c>
      <c r="D55" s="1">
        <v>1</v>
      </c>
      <c r="E55" s="1">
        <v>7</v>
      </c>
      <c r="F55" s="1" t="str">
        <f>_xlfn.CONCAT($D55,"|",$E55,"|",$B55)</f>
        <v>1|7|6</v>
      </c>
      <c r="G55" s="1" t="str">
        <f>_xlfn.CONCAT($D55,"|",$E55,"|",$C55)</f>
        <v>1|7|11</v>
      </c>
      <c r="H55" s="1" t="str">
        <f>_xlfn.CONCAT(P55,J55)</f>
        <v>1Bloaters S.C.</v>
      </c>
      <c r="I55" s="1" t="str">
        <f>_xlfn.CONCAT(P55,K55)</f>
        <v>1The Novices</v>
      </c>
      <c r="J55" s="1" t="str">
        <f>IFERROR(VLOOKUP(F55,tbl_Teams!A:C,3,0),"")</f>
        <v>Bloaters S.C.</v>
      </c>
      <c r="K55" s="1" t="str">
        <f>IFERROR(VLOOKUP(G55,tbl_Teams!$A:$C,3,0),"")</f>
        <v>The Novices</v>
      </c>
      <c r="L55" s="1" t="str">
        <f>IFERROR(IF(AND(J55&lt;&gt;"",K55&lt;&gt;""),VLOOKUP(VLOOKUP(J55,tbl_Teams!C:G,5,0),tbl_Venues!A:B,2,0),""),"")</f>
        <v>Spartans Club</v>
      </c>
      <c r="M55" s="16">
        <f>IFERROR(IF(VLOOKUP(J55,tbl_Teams!$C:$H,6,0)=0,"",VLOOKUP(J55,tbl_Teams!$C:$H,6,0)),"")</f>
        <v>2</v>
      </c>
      <c r="N55" s="16">
        <f>IFERROR(VLOOKUP(J55,tbl_Teams!$C:$I,7,0),"")</f>
        <v>3</v>
      </c>
      <c r="O55" s="16" t="str">
        <f>IF(OR(J55="",K55=""),"Void","")</f>
        <v/>
      </c>
      <c r="P55" s="16">
        <v>1</v>
      </c>
      <c r="Q55" s="38">
        <f>IF(O55="Void","",IF(P55&lt;16,Lookups!$A$1+((P55-1)*7+(N55-1)),Lookups!$A$2+((P55-16)*7+(N55-1))))</f>
        <v>45539</v>
      </c>
      <c r="R55" s="1" t="str">
        <f>IF(O55="Void",TRIM(_xlfn.CONCAT(J55,K55)),J55)</f>
        <v>Bloaters S.C.</v>
      </c>
      <c r="S55" s="16" t="str">
        <f>IF(O55="Void","VOID","vs")</f>
        <v>vs</v>
      </c>
      <c r="T55" s="1" t="str">
        <f>IF(O55="Void","",K55)</f>
        <v>The Novices</v>
      </c>
      <c r="U55" s="1" t="str">
        <f>IF(O55="Void","",TRIM(_xlfn.CONCAT(L55," ",M55)))</f>
        <v>Spartans Club 2</v>
      </c>
    </row>
    <row r="56" spans="1:21" x14ac:dyDescent="0.2">
      <c r="A56" s="16">
        <v>1447</v>
      </c>
      <c r="B56" s="16">
        <v>7</v>
      </c>
      <c r="C56" s="16">
        <v>10</v>
      </c>
      <c r="D56" s="1">
        <v>1</v>
      </c>
      <c r="E56" s="1">
        <v>7</v>
      </c>
      <c r="F56" s="1" t="str">
        <f>_xlfn.CONCAT($D56,"|",$E56,"|",$B56)</f>
        <v>1|7|7</v>
      </c>
      <c r="G56" s="1" t="str">
        <f>_xlfn.CONCAT($D56,"|",$E56,"|",$C56)</f>
        <v>1|7|10</v>
      </c>
      <c r="H56" s="1" t="str">
        <f>_xlfn.CONCAT(P56,J56)</f>
        <v>1Gladiators</v>
      </c>
      <c r="I56" s="1" t="str">
        <f>_xlfn.CONCAT(P56,K56)</f>
        <v>1Newent Dragons</v>
      </c>
      <c r="J56" s="1" t="str">
        <f>IFERROR(VLOOKUP(F56,tbl_Teams!A:C,3,0),"")</f>
        <v>Gladiators</v>
      </c>
      <c r="K56" s="1" t="str">
        <f>IFERROR(VLOOKUP(G56,tbl_Teams!$A:$C,3,0),"")</f>
        <v>Newent Dragons</v>
      </c>
      <c r="L56" s="1" t="str">
        <f>IFERROR(IF(AND(J56&lt;&gt;"",K56&lt;&gt;""),VLOOKUP(VLOOKUP(J56,tbl_Teams!C:G,5,0),tbl_Venues!A:B,2,0),""),"")</f>
        <v>Farmer's Club</v>
      </c>
      <c r="M56" s="16">
        <f>IFERROR(IF(VLOOKUP(J56,tbl_Teams!$C:$H,6,0)=0,"",VLOOKUP(J56,tbl_Teams!$C:$H,6,0)),"")</f>
        <v>1</v>
      </c>
      <c r="N56" s="16">
        <f>IFERROR(VLOOKUP(J56,tbl_Teams!$C:$I,7,0),"")</f>
        <v>3</v>
      </c>
      <c r="O56" s="16" t="str">
        <f>IF(OR(J56="",K56=""),"Void","")</f>
        <v/>
      </c>
      <c r="P56" s="16">
        <v>1</v>
      </c>
      <c r="Q56" s="38">
        <f>IF(O56="Void","",IF(P56&lt;16,Lookups!$A$1+((P56-1)*7+(N56-1)),Lookups!$A$2+((P56-16)*7+(N56-1))))</f>
        <v>45539</v>
      </c>
      <c r="R56" s="1" t="str">
        <f>IF(O56="Void",TRIM(_xlfn.CONCAT(J56,K56)),J56)</f>
        <v>Gladiators</v>
      </c>
      <c r="S56" s="16" t="str">
        <f>IF(O56="Void","VOID","vs")</f>
        <v>vs</v>
      </c>
      <c r="T56" s="1" t="str">
        <f>IF(O56="Void","",K56)</f>
        <v>Newent Dragons</v>
      </c>
      <c r="U56" s="1" t="str">
        <f>IF(O56="Void","",TRIM(_xlfn.CONCAT(L56," ",M56)))</f>
        <v>Farmer's Club 1</v>
      </c>
    </row>
    <row r="57" spans="1:21" x14ac:dyDescent="0.2">
      <c r="A57" s="16">
        <v>1448</v>
      </c>
      <c r="B57" s="16">
        <v>8</v>
      </c>
      <c r="C57" s="16">
        <v>9</v>
      </c>
      <c r="D57" s="1">
        <v>1</v>
      </c>
      <c r="E57" s="1">
        <v>7</v>
      </c>
      <c r="F57" s="1" t="str">
        <f>_xlfn.CONCAT($D57,"|",$E57,"|",$B57)</f>
        <v>1|7|8</v>
      </c>
      <c r="G57" s="1" t="str">
        <f>_xlfn.CONCAT($D57,"|",$E57,"|",$C57)</f>
        <v>1|7|9</v>
      </c>
      <c r="H57" s="1" t="str">
        <f>_xlfn.CONCAT(P57,J57)</f>
        <v>1Incredibowls</v>
      </c>
      <c r="I57" s="1" t="str">
        <f>_xlfn.CONCAT(P57,K57)</f>
        <v>1Tipplers</v>
      </c>
      <c r="J57" s="1" t="str">
        <f>IFERROR(VLOOKUP(F57,tbl_Teams!A:C,3,0),"")</f>
        <v>Incredibowls</v>
      </c>
      <c r="K57" s="1" t="str">
        <f>IFERROR(VLOOKUP(G57,tbl_Teams!$A:$C,3,0),"")</f>
        <v>Tipplers</v>
      </c>
      <c r="L57" s="1" t="str">
        <f>IFERROR(IF(AND(J57&lt;&gt;"",K57&lt;&gt;""),VLOOKUP(VLOOKUP(J57,tbl_Teams!C:G,5,0),tbl_Venues!A:B,2,0),""),"")</f>
        <v>St James Club</v>
      </c>
      <c r="M57" s="16" t="str">
        <f>IFERROR(IF(VLOOKUP(J57,tbl_Teams!$C:$H,6,0)=0,"",VLOOKUP(J57,tbl_Teams!$C:$H,6,0)),"")</f>
        <v/>
      </c>
      <c r="N57" s="16">
        <f>IFERROR(VLOOKUP(J57,tbl_Teams!$C:$I,7,0),"")</f>
        <v>4</v>
      </c>
      <c r="O57" s="16" t="str">
        <f>IF(OR(J57="",K57=""),"Void","")</f>
        <v/>
      </c>
      <c r="P57" s="16">
        <v>1</v>
      </c>
      <c r="Q57" s="38">
        <f>IF(O57="Void","",IF(P57&lt;16,Lookups!$A$1+((P57-1)*7+(N57-1)),Lookups!$A$2+((P57-16)*7+(N57-1))))</f>
        <v>45540</v>
      </c>
      <c r="R57" s="1" t="str">
        <f>IF(O57="Void",TRIM(_xlfn.CONCAT(J57,K57)),J57)</f>
        <v>Incredibowls</v>
      </c>
      <c r="S57" s="16" t="str">
        <f>IF(O57="Void","VOID","vs")</f>
        <v>vs</v>
      </c>
      <c r="T57" s="1" t="str">
        <f>IF(O57="Void","",K57)</f>
        <v>Tipplers</v>
      </c>
      <c r="U57" s="1" t="str">
        <f>IF(O57="Void","",TRIM(_xlfn.CONCAT(L57," ",M57)))</f>
        <v>St James Club</v>
      </c>
    </row>
    <row r="58" spans="1:21" x14ac:dyDescent="0.2">
      <c r="A58" s="16">
        <v>9</v>
      </c>
      <c r="B58" s="16">
        <v>9</v>
      </c>
      <c r="C58" s="16">
        <v>7</v>
      </c>
      <c r="D58" s="1">
        <v>1</v>
      </c>
      <c r="E58" s="1">
        <v>1</v>
      </c>
      <c r="F58" s="1" t="str">
        <f>_xlfn.CONCAT($D58,"|",$E58,"|",$B58)</f>
        <v>1|1|9</v>
      </c>
      <c r="G58" s="1" t="str">
        <f>_xlfn.CONCAT($D58,"|",$E58,"|",$C58)</f>
        <v>1|1|7</v>
      </c>
      <c r="H58" s="1" t="str">
        <f>_xlfn.CONCAT(P58,J58)</f>
        <v>2The Jets</v>
      </c>
      <c r="I58" s="1" t="str">
        <f>_xlfn.CONCAT(P58,K58)</f>
        <v>2Railway</v>
      </c>
      <c r="J58" s="1" t="str">
        <f>IFERROR(VLOOKUP(F58,tbl_Teams!A:C,3,0),"")</f>
        <v>The Jets</v>
      </c>
      <c r="K58" s="1" t="str">
        <f>IFERROR(VLOOKUP(G58,tbl_Teams!$A:$C,3,0),"")</f>
        <v>Railway</v>
      </c>
      <c r="L58" s="1" t="str">
        <f>IFERROR(IF(AND(J58&lt;&gt;"",K58&lt;&gt;""),VLOOKUP(VLOOKUP(J58,tbl_Teams!C:G,5,0),tbl_Venues!A:B,2,0),""),"")</f>
        <v>Baker Street</v>
      </c>
      <c r="M58" s="16" t="str">
        <f>IFERROR(IF(VLOOKUP(J58,tbl_Teams!$C:$H,6,0)=0,"",VLOOKUP(J58,tbl_Teams!$C:$H,6,0)),"")</f>
        <v/>
      </c>
      <c r="N58" s="16">
        <f>IFERROR(VLOOKUP(J58,tbl_Teams!$C:$I,7,0),"")</f>
        <v>4</v>
      </c>
      <c r="O58" s="16" t="str">
        <f>IF(OR(J58="",K58=""),"Void","")</f>
        <v/>
      </c>
      <c r="P58" s="16">
        <v>2</v>
      </c>
      <c r="Q58" s="38">
        <f>IF(O58="Void","",IF(P58&lt;16,Lookups!$A$1+((P58-1)*7+(N58-1)),Lookups!$A$2+((P58-16)*7+(N58-1))))</f>
        <v>45547</v>
      </c>
      <c r="R58" s="1" t="str">
        <f>IF(O58="Void",TRIM(_xlfn.CONCAT(J58,K58)),J58)</f>
        <v>The Jets</v>
      </c>
      <c r="S58" s="16" t="str">
        <f>IF(O58="Void","VOID","vs")</f>
        <v>vs</v>
      </c>
      <c r="T58" s="1" t="str">
        <f>IF(O58="Void","",K58)</f>
        <v>Railway</v>
      </c>
      <c r="U58" s="1" t="str">
        <f>IF(O58="Void","",TRIM(_xlfn.CONCAT(L58," ",M58)))</f>
        <v>Baker Street</v>
      </c>
    </row>
    <row r="59" spans="1:21" x14ac:dyDescent="0.2">
      <c r="A59" s="16">
        <v>10</v>
      </c>
      <c r="B59" s="16">
        <v>10</v>
      </c>
      <c r="C59" s="16">
        <v>6</v>
      </c>
      <c r="D59" s="1">
        <v>1</v>
      </c>
      <c r="E59" s="1">
        <v>1</v>
      </c>
      <c r="F59" s="1" t="str">
        <f>_xlfn.CONCAT($D59,"|",$E59,"|",$B59)</f>
        <v>1|1|10</v>
      </c>
      <c r="G59" s="1" t="str">
        <f>_xlfn.CONCAT($D59,"|",$E59,"|",$C59)</f>
        <v>1|1|6</v>
      </c>
      <c r="H59" s="1" t="str">
        <f>_xlfn.CONCAT(P59,J59)</f>
        <v>2Gaelens</v>
      </c>
      <c r="I59" s="1" t="str">
        <f>_xlfn.CONCAT(P59,K59)</f>
        <v>2Fabulous Baker Boys</v>
      </c>
      <c r="J59" s="1" t="str">
        <f>IFERROR(VLOOKUP(F59,tbl_Teams!A:C,3,0),"")</f>
        <v>Gaelens</v>
      </c>
      <c r="K59" s="1" t="str">
        <f>IFERROR(VLOOKUP(G59,tbl_Teams!$A:$C,3,0),"")</f>
        <v>Fabulous Baker Boys</v>
      </c>
      <c r="L59" s="1" t="str">
        <f>IFERROR(IF(AND(J59&lt;&gt;"",K59&lt;&gt;""),VLOOKUP(VLOOKUP(J59,tbl_Teams!C:G,5,0),tbl_Venues!A:B,2,0),""),"")</f>
        <v>Brockworth RFC</v>
      </c>
      <c r="M59" s="16" t="str">
        <f>IFERROR(IF(VLOOKUP(J59,tbl_Teams!$C:$H,6,0)=0,"",VLOOKUP(J59,tbl_Teams!$C:$H,6,0)),"")</f>
        <v/>
      </c>
      <c r="N59" s="16">
        <f>IFERROR(VLOOKUP(J59,tbl_Teams!$C:$I,7,0),"")</f>
        <v>4</v>
      </c>
      <c r="O59" s="16" t="str">
        <f>IF(OR(J59="",K59=""),"Void","")</f>
        <v/>
      </c>
      <c r="P59" s="16">
        <v>2</v>
      </c>
      <c r="Q59" s="38">
        <f>IF(O59="Void","",IF(P59&lt;16,Lookups!$A$1+((P59-1)*7+(N59-1)),Lookups!$A$2+((P59-16)*7+(N59-1))))</f>
        <v>45547</v>
      </c>
      <c r="R59" s="1" t="str">
        <f>IF(O59="Void",TRIM(_xlfn.CONCAT(J59,K59)),J59)</f>
        <v>Gaelens</v>
      </c>
      <c r="S59" s="16" t="str">
        <f>IF(O59="Void","VOID","vs")</f>
        <v>vs</v>
      </c>
      <c r="T59" s="1" t="str">
        <f>IF(O59="Void","",K59)</f>
        <v>Fabulous Baker Boys</v>
      </c>
      <c r="U59" s="1" t="str">
        <f>IF(O59="Void","",TRIM(_xlfn.CONCAT(L59," ",M59)))</f>
        <v>Brockworth RFC</v>
      </c>
    </row>
    <row r="60" spans="1:21" x14ac:dyDescent="0.2">
      <c r="A60" s="16">
        <v>11</v>
      </c>
      <c r="B60" s="16">
        <v>11</v>
      </c>
      <c r="C60" s="16">
        <v>5</v>
      </c>
      <c r="D60" s="1">
        <v>1</v>
      </c>
      <c r="E60" s="1">
        <v>1</v>
      </c>
      <c r="F60" s="1" t="str">
        <f>_xlfn.CONCAT($D60,"|",$E60,"|",$B60)</f>
        <v>1|1|11</v>
      </c>
      <c r="G60" s="1" t="str">
        <f>_xlfn.CONCAT($D60,"|",$E60,"|",$C60)</f>
        <v>1|1|5</v>
      </c>
      <c r="H60" s="1" t="str">
        <f>_xlfn.CONCAT(P60,J60)</f>
        <v>2Hare &amp; Hounds</v>
      </c>
      <c r="I60" s="1" t="str">
        <f>_xlfn.CONCAT(P60,K60)</f>
        <v>2St James Allstars</v>
      </c>
      <c r="J60" s="1" t="str">
        <f>IFERROR(VLOOKUP(F60,tbl_Teams!A:C,3,0),"")</f>
        <v>Hare &amp; Hounds</v>
      </c>
      <c r="K60" s="1" t="str">
        <f>IFERROR(VLOOKUP(G60,tbl_Teams!$A:$C,3,0),"")</f>
        <v>St James Allstars</v>
      </c>
      <c r="L60" s="1" t="str">
        <f>IFERROR(IF(AND(J60&lt;&gt;"",K60&lt;&gt;""),VLOOKUP(VLOOKUP(J60,tbl_Teams!C:G,5,0),tbl_Venues!A:B,2,0),""),"")</f>
        <v>Churchdown Club</v>
      </c>
      <c r="M60" s="16" t="str">
        <f>IFERROR(IF(VLOOKUP(J60,tbl_Teams!$C:$H,6,0)=0,"",VLOOKUP(J60,tbl_Teams!$C:$H,6,0)),"")</f>
        <v/>
      </c>
      <c r="N60" s="16">
        <f>IFERROR(VLOOKUP(J60,tbl_Teams!$C:$I,7,0),"")</f>
        <v>5</v>
      </c>
      <c r="O60" s="16" t="str">
        <f>IF(OR(J60="",K60=""),"Void","")</f>
        <v/>
      </c>
      <c r="P60" s="16">
        <v>2</v>
      </c>
      <c r="Q60" s="38">
        <f>IF(O60="Void","",IF(P60&lt;16,Lookups!$A$1+((P60-1)*7+(N60-1)),Lookups!$A$2+((P60-16)*7+(N60-1))))</f>
        <v>45548</v>
      </c>
      <c r="R60" s="1" t="str">
        <f>IF(O60="Void",TRIM(_xlfn.CONCAT(J60,K60)),J60)</f>
        <v>Hare &amp; Hounds</v>
      </c>
      <c r="S60" s="16" t="str">
        <f>IF(O60="Void","VOID","vs")</f>
        <v>vs</v>
      </c>
      <c r="T60" s="1" t="str">
        <f>IF(O60="Void","",K60)</f>
        <v>St James Allstars</v>
      </c>
      <c r="U60" s="1" t="str">
        <f>IF(O60="Void","",TRIM(_xlfn.CONCAT(L60," ",M60)))</f>
        <v>Churchdown Club</v>
      </c>
    </row>
    <row r="61" spans="1:21" x14ac:dyDescent="0.2">
      <c r="A61" s="16">
        <v>12</v>
      </c>
      <c r="B61" s="16">
        <v>12</v>
      </c>
      <c r="C61" s="16">
        <v>4</v>
      </c>
      <c r="D61" s="1">
        <v>1</v>
      </c>
      <c r="E61" s="1">
        <v>1</v>
      </c>
      <c r="F61" s="1" t="str">
        <f>_xlfn.CONCAT($D61,"|",$E61,"|",$B61)</f>
        <v>1|1|12</v>
      </c>
      <c r="G61" s="1" t="str">
        <f>_xlfn.CONCAT($D61,"|",$E61,"|",$C61)</f>
        <v>1|1|4</v>
      </c>
      <c r="H61" s="1" t="str">
        <f>_xlfn.CONCAT(P61,J61)</f>
        <v>2Impractical Jokers</v>
      </c>
      <c r="I61" s="1" t="str">
        <f>_xlfn.CONCAT(P61,K61)</f>
        <v>2Tuffley Robins</v>
      </c>
      <c r="J61" s="1" t="str">
        <f>IFERROR(VLOOKUP(F61,tbl_Teams!A:C,3,0),"")</f>
        <v>Impractical Jokers</v>
      </c>
      <c r="K61" s="1" t="str">
        <f>IFERROR(VLOOKUP(G61,tbl_Teams!$A:$C,3,0),"")</f>
        <v>Tuffley Robins</v>
      </c>
      <c r="L61" s="1" t="str">
        <f>IFERROR(IF(AND(J61&lt;&gt;"",K61&lt;&gt;""),VLOOKUP(VLOOKUP(J61,tbl_Teams!C:G,5,0),tbl_Venues!A:B,2,0),""),"")</f>
        <v>St James Club</v>
      </c>
      <c r="M61" s="16" t="str">
        <f>IFERROR(IF(VLOOKUP(J61,tbl_Teams!$C:$H,6,0)=0,"",VLOOKUP(J61,tbl_Teams!$C:$H,6,0)),"")</f>
        <v/>
      </c>
      <c r="N61" s="16">
        <f>IFERROR(VLOOKUP(J61,tbl_Teams!$C:$I,7,0),"")</f>
        <v>1</v>
      </c>
      <c r="O61" s="16" t="str">
        <f>IF(OR(J61="",K61=""),"Void","")</f>
        <v/>
      </c>
      <c r="P61" s="16">
        <v>2</v>
      </c>
      <c r="Q61" s="38">
        <f>IF(O61="Void","",IF(P61&lt;16,Lookups!$A$1+((P61-1)*7+(N61-1)),Lookups!$A$2+((P61-16)*7+(N61-1))))</f>
        <v>45544</v>
      </c>
      <c r="R61" s="1" t="str">
        <f>IF(O61="Void",TRIM(_xlfn.CONCAT(J61,K61)),J61)</f>
        <v>Impractical Jokers</v>
      </c>
      <c r="S61" s="16" t="str">
        <f>IF(O61="Void","VOID","vs")</f>
        <v>vs</v>
      </c>
      <c r="T61" s="1" t="str">
        <f>IF(O61="Void","",K61)</f>
        <v>Tuffley Robins</v>
      </c>
      <c r="U61" s="1" t="str">
        <f>IF(O61="Void","",TRIM(_xlfn.CONCAT(L61," ",M61)))</f>
        <v>St James Club</v>
      </c>
    </row>
    <row r="62" spans="1:21" x14ac:dyDescent="0.2">
      <c r="A62" s="16">
        <v>13</v>
      </c>
      <c r="B62" s="16">
        <v>13</v>
      </c>
      <c r="C62" s="16">
        <v>3</v>
      </c>
      <c r="D62" s="1">
        <v>1</v>
      </c>
      <c r="E62" s="1">
        <v>1</v>
      </c>
      <c r="F62" s="1" t="str">
        <f>_xlfn.CONCAT($D62,"|",$E62,"|",$B62)</f>
        <v>1|1|13</v>
      </c>
      <c r="G62" s="1" t="str">
        <f>_xlfn.CONCAT($D62,"|",$E62,"|",$C62)</f>
        <v>1|1|3</v>
      </c>
      <c r="H62" s="1" t="str">
        <f>_xlfn.CONCAT(P62,J62)</f>
        <v>2Oval Ball S.C.</v>
      </c>
      <c r="I62" s="1" t="str">
        <f>_xlfn.CONCAT(P62,K62)</f>
        <v>2Slingers</v>
      </c>
      <c r="J62" s="1" t="str">
        <f>IFERROR(VLOOKUP(F62,tbl_Teams!A:C,3,0),"")</f>
        <v>Oval Ball S.C.</v>
      </c>
      <c r="K62" s="1" t="str">
        <f>IFERROR(VLOOKUP(G62,tbl_Teams!$A:$C,3,0),"")</f>
        <v>Slingers</v>
      </c>
      <c r="L62" s="1" t="str">
        <f>IFERROR(IF(AND(J62&lt;&gt;"",K62&lt;&gt;""),VLOOKUP(VLOOKUP(J62,tbl_Teams!C:G,5,0),tbl_Venues!A:B,2,0),""),"")</f>
        <v>One Eyed Jacks</v>
      </c>
      <c r="M62" s="16" t="str">
        <f>IFERROR(IF(VLOOKUP(J62,tbl_Teams!$C:$H,6,0)=0,"",VLOOKUP(J62,tbl_Teams!$C:$H,6,0)),"")</f>
        <v/>
      </c>
      <c r="N62" s="16">
        <f>IFERROR(VLOOKUP(J62,tbl_Teams!$C:$I,7,0),"")</f>
        <v>3</v>
      </c>
      <c r="O62" s="16" t="str">
        <f>IF(OR(J62="",K62=""),"Void","")</f>
        <v/>
      </c>
      <c r="P62" s="16">
        <v>2</v>
      </c>
      <c r="Q62" s="38">
        <f>IF(O62="Void","",IF(P62&lt;16,Lookups!$A$1+((P62-1)*7+(N62-1)),Lookups!$A$2+((P62-16)*7+(N62-1))))</f>
        <v>45546</v>
      </c>
      <c r="R62" s="1" t="str">
        <f>IF(O62="Void",TRIM(_xlfn.CONCAT(J62,K62)),J62)</f>
        <v>Oval Ball S.C.</v>
      </c>
      <c r="S62" s="16" t="str">
        <f>IF(O62="Void","VOID","vs")</f>
        <v>vs</v>
      </c>
      <c r="T62" s="1" t="str">
        <f>IF(O62="Void","",K62)</f>
        <v>Slingers</v>
      </c>
      <c r="U62" s="1" t="str">
        <f>IF(O62="Void","",TRIM(_xlfn.CONCAT(L62," ",M62)))</f>
        <v>One Eyed Jacks</v>
      </c>
    </row>
    <row r="63" spans="1:21" x14ac:dyDescent="0.2">
      <c r="A63" s="16">
        <v>14</v>
      </c>
      <c r="B63" s="16">
        <v>14</v>
      </c>
      <c r="C63" s="16">
        <v>2</v>
      </c>
      <c r="D63" s="1">
        <v>1</v>
      </c>
      <c r="E63" s="1">
        <v>1</v>
      </c>
      <c r="F63" s="1" t="str">
        <f>_xlfn.CONCAT($D63,"|",$E63,"|",$B63)</f>
        <v>1|1|14</v>
      </c>
      <c r="G63" s="1" t="str">
        <f>_xlfn.CONCAT($D63,"|",$E63,"|",$C63)</f>
        <v>1|1|2</v>
      </c>
      <c r="H63" s="1" t="str">
        <f>_xlfn.CONCAT(P63,J63)</f>
        <v>2Famous Stampers</v>
      </c>
      <c r="I63" s="1" t="str">
        <f>_xlfn.CONCAT(P63,K63)</f>
        <v>2Cobblers</v>
      </c>
      <c r="J63" s="1" t="str">
        <f>IFERROR(VLOOKUP(F63,tbl_Teams!A:C,3,0),"")</f>
        <v>Famous Stampers</v>
      </c>
      <c r="K63" s="1" t="str">
        <f>IFERROR(VLOOKUP(G63,tbl_Teams!$A:$C,3,0),"")</f>
        <v>Cobblers</v>
      </c>
      <c r="L63" s="1" t="str">
        <f>IFERROR(IF(AND(J63&lt;&gt;"",K63&lt;&gt;""),VLOOKUP(VLOOKUP(J63,tbl_Teams!C:G,5,0),tbl_Venues!A:B,2,0),""),"")</f>
        <v>Hardwicke RBL</v>
      </c>
      <c r="M63" s="16">
        <f>IFERROR(IF(VLOOKUP(J63,tbl_Teams!$C:$H,6,0)=0,"",VLOOKUP(J63,tbl_Teams!$C:$H,6,0)),"")</f>
        <v>1</v>
      </c>
      <c r="N63" s="16">
        <f>IFERROR(VLOOKUP(J63,tbl_Teams!$C:$I,7,0),"")</f>
        <v>5</v>
      </c>
      <c r="O63" s="16" t="str">
        <f>IF(OR(J63="",K63=""),"Void","")</f>
        <v/>
      </c>
      <c r="P63" s="16">
        <v>2</v>
      </c>
      <c r="Q63" s="38">
        <f>IF(O63="Void","",IF(P63&lt;16,Lookups!$A$1+((P63-1)*7+(N63-1)),Lookups!$A$2+((P63-16)*7+(N63-1))))</f>
        <v>45548</v>
      </c>
      <c r="R63" s="1" t="str">
        <f>IF(O63="Void",TRIM(_xlfn.CONCAT(J63,K63)),J63)</f>
        <v>Famous Stampers</v>
      </c>
      <c r="S63" s="16" t="str">
        <f>IF(O63="Void","VOID","vs")</f>
        <v>vs</v>
      </c>
      <c r="T63" s="1" t="str">
        <f>IF(O63="Void","",K63)</f>
        <v>Cobblers</v>
      </c>
      <c r="U63" s="1" t="str">
        <f>IF(O63="Void","",TRIM(_xlfn.CONCAT(L63," ",M63)))</f>
        <v>Hardwicke RBL 1</v>
      </c>
    </row>
    <row r="64" spans="1:21" x14ac:dyDescent="0.2">
      <c r="A64" s="16">
        <v>15</v>
      </c>
      <c r="B64" s="16">
        <v>15</v>
      </c>
      <c r="C64" s="16">
        <v>1</v>
      </c>
      <c r="D64" s="1">
        <v>1</v>
      </c>
      <c r="E64" s="1">
        <v>1</v>
      </c>
      <c r="F64" s="1" t="str">
        <f>_xlfn.CONCAT($D64,"|",$E64,"|",$B64)</f>
        <v>1|1|15</v>
      </c>
      <c r="G64" s="1" t="str">
        <f>_xlfn.CONCAT($D64,"|",$E64,"|",$C64)</f>
        <v>1|1|1</v>
      </c>
      <c r="H64" s="1" t="str">
        <f>_xlfn.CONCAT(P64,J64)</f>
        <v>2Redmans Ten</v>
      </c>
      <c r="I64" s="1" t="str">
        <f>_xlfn.CONCAT(P64,K64)</f>
        <v>2Maisemore Hornets</v>
      </c>
      <c r="J64" s="1" t="str">
        <f>IFERROR(VLOOKUP(F64,tbl_Teams!A:C,3,0),"")</f>
        <v>Redmans Ten</v>
      </c>
      <c r="K64" s="1" t="str">
        <f>IFERROR(VLOOKUP(G64,tbl_Teams!$A:$C,3,0),"")</f>
        <v>Maisemore Hornets</v>
      </c>
      <c r="L64" s="1" t="str">
        <f>IFERROR(IF(AND(J64&lt;&gt;"",K64&lt;&gt;""),VLOOKUP(VLOOKUP(J64,tbl_Teams!C:G,5,0),tbl_Venues!A:B,2,0),""),"")</f>
        <v>Wotton Hall Club</v>
      </c>
      <c r="M64" s="16">
        <f>IFERROR(IF(VLOOKUP(J64,tbl_Teams!$C:$H,6,0)=0,"",VLOOKUP(J64,tbl_Teams!$C:$H,6,0)),"")</f>
        <v>1</v>
      </c>
      <c r="N64" s="16">
        <f>IFERROR(VLOOKUP(J64,tbl_Teams!$C:$I,7,0),"")</f>
        <v>4</v>
      </c>
      <c r="O64" s="16" t="str">
        <f>IF(OR(J64="",K64=""),"Void","")</f>
        <v/>
      </c>
      <c r="P64" s="16">
        <v>2</v>
      </c>
      <c r="Q64" s="38">
        <f>IF(O64="Void","",IF(P64&lt;16,Lookups!$A$1+((P64-1)*7+(N64-1)),Lookups!$A$2+((P64-16)*7+(N64-1))))</f>
        <v>45547</v>
      </c>
      <c r="R64" s="1" t="str">
        <f>IF(O64="Void",TRIM(_xlfn.CONCAT(J64,K64)),J64)</f>
        <v>Redmans Ten</v>
      </c>
      <c r="S64" s="16" t="str">
        <f>IF(O64="Void","VOID","vs")</f>
        <v>vs</v>
      </c>
      <c r="T64" s="1" t="str">
        <f>IF(O64="Void","",K64)</f>
        <v>Maisemore Hornets</v>
      </c>
      <c r="U64" s="1" t="str">
        <f>IF(O64="Void","",TRIM(_xlfn.CONCAT(L64," ",M64)))</f>
        <v>Wotton Hall Club 1</v>
      </c>
    </row>
    <row r="65" spans="1:21" x14ac:dyDescent="0.2">
      <c r="A65" s="16">
        <v>16</v>
      </c>
      <c r="B65" s="16">
        <v>16</v>
      </c>
      <c r="C65" s="16">
        <v>8</v>
      </c>
      <c r="D65" s="1">
        <v>1</v>
      </c>
      <c r="E65" s="1">
        <v>1</v>
      </c>
      <c r="F65" s="1" t="str">
        <f>_xlfn.CONCAT($D65,"|",$E65,"|",$B65)</f>
        <v>1|1|16</v>
      </c>
      <c r="G65" s="1" t="str">
        <f>_xlfn.CONCAT($D65,"|",$E65,"|",$C65)</f>
        <v>1|1|8</v>
      </c>
      <c r="H65" s="1" t="str">
        <f>_xlfn.CONCAT(P65,J65)</f>
        <v>2Painswick Ultras</v>
      </c>
      <c r="I65" s="1" t="str">
        <f>_xlfn.CONCAT(P65,K65)</f>
        <v>2Lion Cubs</v>
      </c>
      <c r="J65" s="1" t="str">
        <f>IFERROR(VLOOKUP(F65,tbl_Teams!A:C,3,0),"")</f>
        <v>Painswick Ultras</v>
      </c>
      <c r="K65" s="1" t="str">
        <f>IFERROR(VLOOKUP(G65,tbl_Teams!$A:$C,3,0),"")</f>
        <v>Lion Cubs</v>
      </c>
      <c r="L65" s="1" t="str">
        <f>IFERROR(IF(AND(J65&lt;&gt;"",K65&lt;&gt;""),VLOOKUP(VLOOKUP(J65,tbl_Teams!C:G,5,0),tbl_Venues!A:B,2,0),""),"")</f>
        <v>Saintbridge Club</v>
      </c>
      <c r="M65" s="16">
        <f>IFERROR(IF(VLOOKUP(J65,tbl_Teams!$C:$H,6,0)=0,"",VLOOKUP(J65,tbl_Teams!$C:$H,6,0)),"")</f>
        <v>1</v>
      </c>
      <c r="N65" s="16">
        <f>IFERROR(VLOOKUP(J65,tbl_Teams!$C:$I,7,0),"")</f>
        <v>3</v>
      </c>
      <c r="O65" s="16" t="str">
        <f>IF(OR(J65="",K65=""),"Void","")</f>
        <v/>
      </c>
      <c r="P65" s="16">
        <v>2</v>
      </c>
      <c r="Q65" s="38">
        <f>IF(O65="Void","",IF(P65&lt;16,Lookups!$A$1+((P65-1)*7+(N65-1)),Lookups!$A$2+((P65-16)*7+(N65-1))))</f>
        <v>45546</v>
      </c>
      <c r="R65" s="1" t="str">
        <f>IF(O65="Void",TRIM(_xlfn.CONCAT(J65,K65)),J65)</f>
        <v>Painswick Ultras</v>
      </c>
      <c r="S65" s="16" t="str">
        <f>IF(O65="Void","VOID","vs")</f>
        <v>vs</v>
      </c>
      <c r="T65" s="1" t="str">
        <f>IF(O65="Void","",K65)</f>
        <v>Lion Cubs</v>
      </c>
      <c r="U65" s="1" t="str">
        <f>IF(O65="Void","",TRIM(_xlfn.CONCAT(L65," ",M65)))</f>
        <v>Saintbridge Club 1</v>
      </c>
    </row>
    <row r="66" spans="1:21" x14ac:dyDescent="0.2">
      <c r="A66" s="16">
        <v>249</v>
      </c>
      <c r="B66" s="16">
        <v>9</v>
      </c>
      <c r="C66" s="16">
        <v>7</v>
      </c>
      <c r="D66" s="1">
        <v>1</v>
      </c>
      <c r="E66" s="1">
        <v>2</v>
      </c>
      <c r="F66" s="1" t="str">
        <f>_xlfn.CONCAT($D66,"|",$E66,"|",$B66)</f>
        <v>1|2|9</v>
      </c>
      <c r="G66" s="1" t="str">
        <f>_xlfn.CONCAT($D66,"|",$E66,"|",$C66)</f>
        <v>1|2|7</v>
      </c>
      <c r="H66" s="1" t="str">
        <f>_xlfn.CONCAT(P66,J66)</f>
        <v>2Avenue Loungers</v>
      </c>
      <c r="I66" s="1" t="str">
        <f>_xlfn.CONCAT(P66,K66)</f>
        <v>2Exiles S.C.</v>
      </c>
      <c r="J66" s="1" t="str">
        <f>IFERROR(VLOOKUP(F66,tbl_Teams!A:C,3,0),"")</f>
        <v>Avenue Loungers</v>
      </c>
      <c r="K66" s="1" t="str">
        <f>IFERROR(VLOOKUP(G66,tbl_Teams!$A:$C,3,0),"")</f>
        <v>Exiles S.C.</v>
      </c>
      <c r="L66" s="1" t="str">
        <f>IFERROR(IF(AND(J66&lt;&gt;"",K66&lt;&gt;""),VLOOKUP(VLOOKUP(J66,tbl_Teams!C:G,5,0),tbl_Venues!A:B,2,0),""),"")</f>
        <v>One Eyed Jacks</v>
      </c>
      <c r="M66" s="16" t="str">
        <f>IFERROR(IF(VLOOKUP(J66,tbl_Teams!$C:$H,6,0)=0,"",VLOOKUP(J66,tbl_Teams!$C:$H,6,0)),"")</f>
        <v/>
      </c>
      <c r="N66" s="16">
        <f>IFERROR(VLOOKUP(J66,tbl_Teams!$C:$I,7,0),"")</f>
        <v>5</v>
      </c>
      <c r="O66" s="16" t="str">
        <f>IF(OR(J66="",K66=""),"Void","")</f>
        <v/>
      </c>
      <c r="P66" s="16">
        <v>2</v>
      </c>
      <c r="Q66" s="38">
        <f>IF(O66="Void","",IF(P66&lt;16,Lookups!$A$1+((P66-1)*7+(N66-1)),Lookups!$A$2+((P66-16)*7+(N66-1))))</f>
        <v>45548</v>
      </c>
      <c r="R66" s="1" t="str">
        <f>IF(O66="Void",TRIM(_xlfn.CONCAT(J66,K66)),J66)</f>
        <v>Avenue Loungers</v>
      </c>
      <c r="S66" s="16" t="str">
        <f>IF(O66="Void","VOID","vs")</f>
        <v>vs</v>
      </c>
      <c r="T66" s="1" t="str">
        <f>IF(O66="Void","",K66)</f>
        <v>Exiles S.C.</v>
      </c>
      <c r="U66" s="1" t="str">
        <f>IF(O66="Void","",TRIM(_xlfn.CONCAT(L66," ",M66)))</f>
        <v>One Eyed Jacks</v>
      </c>
    </row>
    <row r="67" spans="1:21" x14ac:dyDescent="0.2">
      <c r="A67" s="16">
        <v>250</v>
      </c>
      <c r="B67" s="16">
        <v>10</v>
      </c>
      <c r="C67" s="16">
        <v>6</v>
      </c>
      <c r="D67" s="1">
        <v>1</v>
      </c>
      <c r="E67" s="1">
        <v>2</v>
      </c>
      <c r="F67" s="1" t="str">
        <f>_xlfn.CONCAT($D67,"|",$E67,"|",$B67)</f>
        <v>1|2|10</v>
      </c>
      <c r="G67" s="1" t="str">
        <f>_xlfn.CONCAT($D67,"|",$E67,"|",$C67)</f>
        <v>1|2|6</v>
      </c>
      <c r="H67" s="1" t="str">
        <f>_xlfn.CONCAT(P67,J67)</f>
        <v>2Holmleigh Rangers</v>
      </c>
      <c r="I67" s="1" t="str">
        <f>_xlfn.CONCAT(P67,K67)</f>
        <v>2Valiants</v>
      </c>
      <c r="J67" s="1" t="str">
        <f>IFERROR(VLOOKUP(F67,tbl_Teams!A:C,3,0),"")</f>
        <v>Holmleigh Rangers</v>
      </c>
      <c r="K67" s="1" t="str">
        <f>IFERROR(VLOOKUP(G67,tbl_Teams!$A:$C,3,0),"")</f>
        <v>Valiants</v>
      </c>
      <c r="L67" s="1" t="str">
        <f>IFERROR(IF(AND(J67&lt;&gt;"",K67&lt;&gt;""),VLOOKUP(VLOOKUP(J67,tbl_Teams!C:G,5,0),tbl_Venues!A:B,2,0),""),"")</f>
        <v>Ramblers Club</v>
      </c>
      <c r="M67" s="16" t="str">
        <f>IFERROR(IF(VLOOKUP(J67,tbl_Teams!$C:$H,6,0)=0,"",VLOOKUP(J67,tbl_Teams!$C:$H,6,0)),"")</f>
        <v/>
      </c>
      <c r="N67" s="16">
        <f>IFERROR(VLOOKUP(J67,tbl_Teams!$C:$I,7,0),"")</f>
        <v>4</v>
      </c>
      <c r="O67" s="16" t="str">
        <f>IF(OR(J67="",K67=""),"Void","")</f>
        <v/>
      </c>
      <c r="P67" s="16">
        <v>2</v>
      </c>
      <c r="Q67" s="38">
        <f>IF(O67="Void","",IF(P67&lt;16,Lookups!$A$1+((P67-1)*7+(N67-1)),Lookups!$A$2+((P67-16)*7+(N67-1))))</f>
        <v>45547</v>
      </c>
      <c r="R67" s="1" t="str">
        <f>IF(O67="Void",TRIM(_xlfn.CONCAT(J67,K67)),J67)</f>
        <v>Holmleigh Rangers</v>
      </c>
      <c r="S67" s="16" t="str">
        <f>IF(O67="Void","VOID","vs")</f>
        <v>vs</v>
      </c>
      <c r="T67" s="1" t="str">
        <f>IF(O67="Void","",K67)</f>
        <v>Valiants</v>
      </c>
      <c r="U67" s="1" t="str">
        <f>IF(O67="Void","",TRIM(_xlfn.CONCAT(L67," ",M67)))</f>
        <v>Ramblers Club</v>
      </c>
    </row>
    <row r="68" spans="1:21" x14ac:dyDescent="0.2">
      <c r="A68" s="16">
        <v>251</v>
      </c>
      <c r="B68" s="16">
        <v>11</v>
      </c>
      <c r="C68" s="16">
        <v>5</v>
      </c>
      <c r="D68" s="1">
        <v>1</v>
      </c>
      <c r="E68" s="1">
        <v>2</v>
      </c>
      <c r="F68" s="1" t="str">
        <f>_xlfn.CONCAT($D68,"|",$E68,"|",$B68)</f>
        <v>1|2|11</v>
      </c>
      <c r="G68" s="1" t="str">
        <f>_xlfn.CONCAT($D68,"|",$E68,"|",$C68)</f>
        <v>1|2|5</v>
      </c>
      <c r="H68" s="1" t="str">
        <f>_xlfn.CONCAT(P68,J68)</f>
        <v>2St James Extras</v>
      </c>
      <c r="I68" s="1" t="str">
        <f>_xlfn.CONCAT(P68,K68)</f>
        <v>2Walls Monkeys</v>
      </c>
      <c r="J68" s="1" t="str">
        <f>IFERROR(VLOOKUP(F68,tbl_Teams!A:C,3,0),"")</f>
        <v>St James Extras</v>
      </c>
      <c r="K68" s="1" t="str">
        <f>IFERROR(VLOOKUP(G68,tbl_Teams!$A:$C,3,0),"")</f>
        <v>Walls Monkeys</v>
      </c>
      <c r="L68" s="1" t="str">
        <f>IFERROR(IF(AND(J68&lt;&gt;"",K68&lt;&gt;""),VLOOKUP(VLOOKUP(J68,tbl_Teams!C:G,5,0),tbl_Venues!A:B,2,0),""),"")</f>
        <v>One Eyed Jacks</v>
      </c>
      <c r="M68" s="16" t="str">
        <f>IFERROR(IF(VLOOKUP(J68,tbl_Teams!$C:$H,6,0)=0,"",VLOOKUP(J68,tbl_Teams!$C:$H,6,0)),"")</f>
        <v/>
      </c>
      <c r="N68" s="16">
        <f>IFERROR(VLOOKUP(J68,tbl_Teams!$C:$I,7,0),"")</f>
        <v>4</v>
      </c>
      <c r="O68" s="16" t="str">
        <f>IF(OR(J68="",K68=""),"Void","")</f>
        <v/>
      </c>
      <c r="P68" s="16">
        <v>2</v>
      </c>
      <c r="Q68" s="38">
        <f>IF(O68="Void","",IF(P68&lt;16,Lookups!$A$1+((P68-1)*7+(N68-1)),Lookups!$A$2+((P68-16)*7+(N68-1))))</f>
        <v>45547</v>
      </c>
      <c r="R68" s="1" t="str">
        <f>IF(O68="Void",TRIM(_xlfn.CONCAT(J68,K68)),J68)</f>
        <v>St James Extras</v>
      </c>
      <c r="S68" s="16" t="str">
        <f>IF(O68="Void","VOID","vs")</f>
        <v>vs</v>
      </c>
      <c r="T68" s="1" t="str">
        <f>IF(O68="Void","",K68)</f>
        <v>Walls Monkeys</v>
      </c>
      <c r="U68" s="1" t="str">
        <f>IF(O68="Void","",TRIM(_xlfn.CONCAT(L68," ",M68)))</f>
        <v>One Eyed Jacks</v>
      </c>
    </row>
    <row r="69" spans="1:21" x14ac:dyDescent="0.2">
      <c r="A69" s="16">
        <v>252</v>
      </c>
      <c r="B69" s="16">
        <v>12</v>
      </c>
      <c r="C69" s="16">
        <v>4</v>
      </c>
      <c r="D69" s="1">
        <v>1</v>
      </c>
      <c r="E69" s="1">
        <v>2</v>
      </c>
      <c r="F69" s="1" t="str">
        <f>_xlfn.CONCAT($D69,"|",$E69,"|",$B69)</f>
        <v>1|2|12</v>
      </c>
      <c r="G69" s="1" t="str">
        <f>_xlfn.CONCAT($D69,"|",$E69,"|",$C69)</f>
        <v>1|2|4</v>
      </c>
      <c r="H69" s="1" t="str">
        <f>_xlfn.CONCAT(P69,J69)</f>
        <v>2Supermacs</v>
      </c>
      <c r="I69" s="1" t="str">
        <f>_xlfn.CONCAT(P69,K69)</f>
        <v>2Willows</v>
      </c>
      <c r="J69" s="1" t="str">
        <f>IFERROR(VLOOKUP(F69,tbl_Teams!A:C,3,0),"")</f>
        <v>Supermacs</v>
      </c>
      <c r="K69" s="1" t="str">
        <f>IFERROR(VLOOKUP(G69,tbl_Teams!$A:$C,3,0),"")</f>
        <v>Willows</v>
      </c>
      <c r="L69" s="1" t="str">
        <f>IFERROR(IF(AND(J69&lt;&gt;"",K69&lt;&gt;""),VLOOKUP(VLOOKUP(J69,tbl_Teams!C:G,5,0),tbl_Venues!A:B,2,0),""),"")</f>
        <v>Ramblers Club</v>
      </c>
      <c r="M69" s="16" t="str">
        <f>IFERROR(IF(VLOOKUP(J69,tbl_Teams!$C:$H,6,0)=0,"",VLOOKUP(J69,tbl_Teams!$C:$H,6,0)),"")</f>
        <v/>
      </c>
      <c r="N69" s="16">
        <f>IFERROR(VLOOKUP(J69,tbl_Teams!$C:$I,7,0),"")</f>
        <v>2</v>
      </c>
      <c r="O69" s="16" t="str">
        <f>IF(OR(J69="",K69=""),"Void","")</f>
        <v/>
      </c>
      <c r="P69" s="16">
        <v>2</v>
      </c>
      <c r="Q69" s="38">
        <f>IF(O69="Void","",IF(P69&lt;16,Lookups!$A$1+((P69-1)*7+(N69-1)),Lookups!$A$2+((P69-16)*7+(N69-1))))</f>
        <v>45545</v>
      </c>
      <c r="R69" s="1" t="str">
        <f>IF(O69="Void",TRIM(_xlfn.CONCAT(J69,K69)),J69)</f>
        <v>Supermacs</v>
      </c>
      <c r="S69" s="16" t="str">
        <f>IF(O69="Void","VOID","vs")</f>
        <v>vs</v>
      </c>
      <c r="T69" s="1" t="str">
        <f>IF(O69="Void","",K69)</f>
        <v>Willows</v>
      </c>
      <c r="U69" s="1" t="str">
        <f>IF(O69="Void","",TRIM(_xlfn.CONCAT(L69," ",M69)))</f>
        <v>Ramblers Club</v>
      </c>
    </row>
    <row r="70" spans="1:21" x14ac:dyDescent="0.2">
      <c r="A70" s="16">
        <v>253</v>
      </c>
      <c r="B70" s="16">
        <v>13</v>
      </c>
      <c r="C70" s="16">
        <v>3</v>
      </c>
      <c r="D70" s="1">
        <v>1</v>
      </c>
      <c r="E70" s="1">
        <v>2</v>
      </c>
      <c r="F70" s="1" t="str">
        <f>_xlfn.CONCAT($D70,"|",$E70,"|",$B70)</f>
        <v>1|2|13</v>
      </c>
      <c r="G70" s="1" t="str">
        <f>_xlfn.CONCAT($D70,"|",$E70,"|",$C70)</f>
        <v>1|2|3</v>
      </c>
      <c r="H70" s="1" t="str">
        <f>_xlfn.CONCAT(P70,J70)</f>
        <v>2Rockets</v>
      </c>
      <c r="I70" s="1" t="str">
        <f>_xlfn.CONCAT(P70,K70)</f>
        <v>2Rugger Sports</v>
      </c>
      <c r="J70" s="1" t="str">
        <f>IFERROR(VLOOKUP(F70,tbl_Teams!A:C,3,0),"")</f>
        <v>Rockets</v>
      </c>
      <c r="K70" s="1" t="str">
        <f>IFERROR(VLOOKUP(G70,tbl_Teams!$A:$C,3,0),"")</f>
        <v>Rugger Sports</v>
      </c>
      <c r="L70" s="1" t="str">
        <f>IFERROR(IF(AND(J70&lt;&gt;"",K70&lt;&gt;""),VLOOKUP(VLOOKUP(J70,tbl_Teams!C:G,5,0),tbl_Venues!A:B,2,0),""),"")</f>
        <v>Old Richians RFC</v>
      </c>
      <c r="M70" s="16" t="str">
        <f>IFERROR(IF(VLOOKUP(J70,tbl_Teams!$C:$H,6,0)=0,"",VLOOKUP(J70,tbl_Teams!$C:$H,6,0)),"")</f>
        <v/>
      </c>
      <c r="N70" s="16">
        <f>IFERROR(VLOOKUP(J70,tbl_Teams!$C:$I,7,0),"")</f>
        <v>4</v>
      </c>
      <c r="O70" s="16" t="str">
        <f>IF(OR(J70="",K70=""),"Void","")</f>
        <v/>
      </c>
      <c r="P70" s="16">
        <v>2</v>
      </c>
      <c r="Q70" s="38">
        <f>IF(O70="Void","",IF(P70&lt;16,Lookups!$A$1+((P70-1)*7+(N70-1)),Lookups!$A$2+((P70-16)*7+(N70-1))))</f>
        <v>45547</v>
      </c>
      <c r="R70" s="1" t="str">
        <f>IF(O70="Void",TRIM(_xlfn.CONCAT(J70,K70)),J70)</f>
        <v>Rockets</v>
      </c>
      <c r="S70" s="16" t="str">
        <f>IF(O70="Void","VOID","vs")</f>
        <v>vs</v>
      </c>
      <c r="T70" s="1" t="str">
        <f>IF(O70="Void","",K70)</f>
        <v>Rugger Sports</v>
      </c>
      <c r="U70" s="1" t="str">
        <f>IF(O70="Void","",TRIM(_xlfn.CONCAT(L70," ",M70)))</f>
        <v>Old Richians RFC</v>
      </c>
    </row>
    <row r="71" spans="1:21" x14ac:dyDescent="0.2">
      <c r="A71" s="16">
        <v>254</v>
      </c>
      <c r="B71" s="16">
        <v>14</v>
      </c>
      <c r="C71" s="16">
        <v>2</v>
      </c>
      <c r="D71" s="1">
        <v>1</v>
      </c>
      <c r="E71" s="1">
        <v>2</v>
      </c>
      <c r="F71" s="1" t="str">
        <f>_xlfn.CONCAT($D71,"|",$E71,"|",$B71)</f>
        <v>1|2|14</v>
      </c>
      <c r="G71" s="1" t="str">
        <f>_xlfn.CONCAT($D71,"|",$E71,"|",$C71)</f>
        <v>1|2|2</v>
      </c>
      <c r="H71" s="1" t="str">
        <f>_xlfn.CONCAT(P71,J71)</f>
        <v>2Indians</v>
      </c>
      <c r="I71" s="1" t="str">
        <f>_xlfn.CONCAT(P71,K71)</f>
        <v>2Arcadians</v>
      </c>
      <c r="J71" s="1" t="str">
        <f>IFERROR(VLOOKUP(F71,tbl_Teams!A:C,3,0),"")</f>
        <v>Indians</v>
      </c>
      <c r="K71" s="1" t="str">
        <f>IFERROR(VLOOKUP(G71,tbl_Teams!$A:$C,3,0),"")</f>
        <v>Arcadians</v>
      </c>
      <c r="L71" s="1" t="str">
        <f>IFERROR(IF(AND(J71&lt;&gt;"",K71&lt;&gt;""),VLOOKUP(VLOOKUP(J71,tbl_Teams!C:G,5,0),tbl_Venues!A:B,2,0),""),"")</f>
        <v>Saintbridge Club</v>
      </c>
      <c r="M71" s="16">
        <f>IFERROR(IF(VLOOKUP(J71,tbl_Teams!$C:$H,6,0)=0,"",VLOOKUP(J71,tbl_Teams!$C:$H,6,0)),"")</f>
        <v>1</v>
      </c>
      <c r="N71" s="16">
        <f>IFERROR(VLOOKUP(J71,tbl_Teams!$C:$I,7,0),"")</f>
        <v>4</v>
      </c>
      <c r="O71" s="16" t="str">
        <f>IF(OR(J71="",K71=""),"Void","")</f>
        <v/>
      </c>
      <c r="P71" s="16">
        <v>2</v>
      </c>
      <c r="Q71" s="38">
        <f>IF(O71="Void","",IF(P71&lt;16,Lookups!$A$1+((P71-1)*7+(N71-1)),Lookups!$A$2+((P71-16)*7+(N71-1))))</f>
        <v>45547</v>
      </c>
      <c r="R71" s="1" t="str">
        <f>IF(O71="Void",TRIM(_xlfn.CONCAT(J71,K71)),J71)</f>
        <v>Indians</v>
      </c>
      <c r="S71" s="16" t="str">
        <f>IF(O71="Void","VOID","vs")</f>
        <v>vs</v>
      </c>
      <c r="T71" s="1" t="str">
        <f>IF(O71="Void","",K71)</f>
        <v>Arcadians</v>
      </c>
      <c r="U71" s="1" t="str">
        <f>IF(O71="Void","",TRIM(_xlfn.CONCAT(L71," ",M71)))</f>
        <v>Saintbridge Club 1</v>
      </c>
    </row>
    <row r="72" spans="1:21" x14ac:dyDescent="0.2">
      <c r="A72" s="16">
        <v>255</v>
      </c>
      <c r="B72" s="16">
        <v>15</v>
      </c>
      <c r="C72" s="16">
        <v>1</v>
      </c>
      <c r="D72" s="1">
        <v>1</v>
      </c>
      <c r="E72" s="1">
        <v>2</v>
      </c>
      <c r="F72" s="1" t="str">
        <f>_xlfn.CONCAT($D72,"|",$E72,"|",$B72)</f>
        <v>1|2|15</v>
      </c>
      <c r="G72" s="1" t="str">
        <f>_xlfn.CONCAT($D72,"|",$E72,"|",$C72)</f>
        <v>1|2|1</v>
      </c>
      <c r="H72" s="1" t="str">
        <f>_xlfn.CONCAT(P72,J72)</f>
        <v>2R.G.H.O.C.</v>
      </c>
      <c r="I72" s="1" t="str">
        <f>_xlfn.CONCAT(P72,K72)</f>
        <v>2Kingpins</v>
      </c>
      <c r="J72" s="1" t="str">
        <f>IFERROR(VLOOKUP(F72,tbl_Teams!A:C,3,0),"")</f>
        <v>R.G.H.O.C.</v>
      </c>
      <c r="K72" s="1" t="str">
        <f>IFERROR(VLOOKUP(G72,tbl_Teams!$A:$C,3,0),"")</f>
        <v>Kingpins</v>
      </c>
      <c r="L72" s="1" t="str">
        <f>IFERROR(IF(AND(J72&lt;&gt;"",K72&lt;&gt;""),VLOOKUP(VLOOKUP(J72,tbl_Teams!C:G,5,0),tbl_Venues!A:B,2,0),""),"")</f>
        <v>Hardwicke RBL</v>
      </c>
      <c r="M72" s="16">
        <f>IFERROR(IF(VLOOKUP(J72,tbl_Teams!$C:$H,6,0)=0,"",VLOOKUP(J72,tbl_Teams!$C:$H,6,0)),"")</f>
        <v>2</v>
      </c>
      <c r="N72" s="16">
        <f>IFERROR(VLOOKUP(J72,tbl_Teams!$C:$I,7,0),"")</f>
        <v>5</v>
      </c>
      <c r="O72" s="16" t="str">
        <f>IF(OR(J72="",K72=""),"Void","")</f>
        <v/>
      </c>
      <c r="P72" s="16">
        <v>2</v>
      </c>
      <c r="Q72" s="38">
        <f>IF(O72="Void","",IF(P72&lt;16,Lookups!$A$1+((P72-1)*7+(N72-1)),Lookups!$A$2+((P72-16)*7+(N72-1))))</f>
        <v>45548</v>
      </c>
      <c r="R72" s="1" t="str">
        <f>IF(O72="Void",TRIM(_xlfn.CONCAT(J72,K72)),J72)</f>
        <v>R.G.H.O.C.</v>
      </c>
      <c r="S72" s="16" t="str">
        <f>IF(O72="Void","VOID","vs")</f>
        <v>vs</v>
      </c>
      <c r="T72" s="1" t="str">
        <f>IF(O72="Void","",K72)</f>
        <v>Kingpins</v>
      </c>
      <c r="U72" s="1" t="str">
        <f>IF(O72="Void","",TRIM(_xlfn.CONCAT(L72," ",M72)))</f>
        <v>Hardwicke RBL 2</v>
      </c>
    </row>
    <row r="73" spans="1:21" x14ac:dyDescent="0.2">
      <c r="A73" s="16">
        <v>256</v>
      </c>
      <c r="B73" s="16">
        <v>16</v>
      </c>
      <c r="C73" s="16">
        <v>8</v>
      </c>
      <c r="D73" s="1">
        <v>1</v>
      </c>
      <c r="E73" s="1">
        <v>2</v>
      </c>
      <c r="F73" s="1" t="str">
        <f>_xlfn.CONCAT($D73,"|",$E73,"|",$B73)</f>
        <v>1|2|16</v>
      </c>
      <c r="G73" s="1" t="str">
        <f>_xlfn.CONCAT($D73,"|",$E73,"|",$C73)</f>
        <v>1|2|8</v>
      </c>
      <c r="H73" s="1" t="str">
        <f>_xlfn.CONCAT(P73,J73)</f>
        <v>2Motor Rollers</v>
      </c>
      <c r="I73" s="1" t="str">
        <f>_xlfn.CONCAT(P73,K73)</f>
        <v>2Matson Wolfhounds</v>
      </c>
      <c r="J73" s="1" t="str">
        <f>IFERROR(VLOOKUP(F73,tbl_Teams!A:C,3,0),"")</f>
        <v>Motor Rollers</v>
      </c>
      <c r="K73" s="1" t="str">
        <f>IFERROR(VLOOKUP(G73,tbl_Teams!$A:$C,3,0),"")</f>
        <v>Matson Wolfhounds</v>
      </c>
      <c r="L73" s="1" t="str">
        <f>IFERROR(IF(AND(J73&lt;&gt;"",K73&lt;&gt;""),VLOOKUP(VLOOKUP(J73,tbl_Teams!C:G,5,0),tbl_Venues!A:B,2,0),""),"")</f>
        <v>Wotton Hall Club</v>
      </c>
      <c r="M73" s="16">
        <f>IFERROR(IF(VLOOKUP(J73,tbl_Teams!$C:$H,6,0)=0,"",VLOOKUP(J73,tbl_Teams!$C:$H,6,0)),"")</f>
        <v>1</v>
      </c>
      <c r="N73" s="16">
        <f>IFERROR(VLOOKUP(J73,tbl_Teams!$C:$I,7,0),"")</f>
        <v>2</v>
      </c>
      <c r="O73" s="16" t="str">
        <f>IF(OR(J73="",K73=""),"Void","")</f>
        <v/>
      </c>
      <c r="P73" s="16">
        <v>2</v>
      </c>
      <c r="Q73" s="38">
        <f>IF(O73="Void","",IF(P73&lt;16,Lookups!$A$1+((P73-1)*7+(N73-1)),Lookups!$A$2+((P73-16)*7+(N73-1))))</f>
        <v>45545</v>
      </c>
      <c r="R73" s="1" t="str">
        <f>IF(O73="Void",TRIM(_xlfn.CONCAT(J73,K73)),J73)</f>
        <v>Motor Rollers</v>
      </c>
      <c r="S73" s="16" t="str">
        <f>IF(O73="Void","VOID","vs")</f>
        <v>vs</v>
      </c>
      <c r="T73" s="1" t="str">
        <f>IF(O73="Void","",K73)</f>
        <v>Matson Wolfhounds</v>
      </c>
      <c r="U73" s="1" t="str">
        <f>IF(O73="Void","",TRIM(_xlfn.CONCAT(L73," ",M73)))</f>
        <v>Wotton Hall Club 1</v>
      </c>
    </row>
    <row r="74" spans="1:21" x14ac:dyDescent="0.2">
      <c r="A74" s="16">
        <v>489</v>
      </c>
      <c r="B74" s="16">
        <v>9</v>
      </c>
      <c r="C74" s="16">
        <v>7</v>
      </c>
      <c r="D74" s="1">
        <v>1</v>
      </c>
      <c r="E74" s="1">
        <v>3</v>
      </c>
      <c r="F74" s="1" t="str">
        <f>_xlfn.CONCAT($D74,"|",$E74,"|",$B74)</f>
        <v>1|3|9</v>
      </c>
      <c r="G74" s="1" t="str">
        <f>_xlfn.CONCAT($D74,"|",$E74,"|",$C74)</f>
        <v>1|3|7</v>
      </c>
      <c r="H74" s="1" t="str">
        <f>_xlfn.CONCAT(P74,J74)</f>
        <v>2Flintstones</v>
      </c>
      <c r="I74" s="1" t="str">
        <f>_xlfn.CONCAT(P74,K74)</f>
        <v>2Hits &amp; Misses(City)</v>
      </c>
      <c r="J74" s="1" t="str">
        <f>IFERROR(VLOOKUP(F74,tbl_Teams!A:C,3,0),"")</f>
        <v>Flintstones</v>
      </c>
      <c r="K74" s="1" t="str">
        <f>IFERROR(VLOOKUP(G74,tbl_Teams!$A:$C,3,0),"")</f>
        <v>Hits &amp; Misses(City)</v>
      </c>
      <c r="L74" s="1" t="str">
        <f>IFERROR(IF(AND(J74&lt;&gt;"",K74&lt;&gt;""),VLOOKUP(VLOOKUP(J74,tbl_Teams!C:G,5,0),tbl_Venues!A:B,2,0),""),"")</f>
        <v>England's Glory</v>
      </c>
      <c r="M74" s="16">
        <f>IFERROR(IF(VLOOKUP(J74,tbl_Teams!$C:$H,6,0)=0,"",VLOOKUP(J74,tbl_Teams!$C:$H,6,0)),"")</f>
        <v>1</v>
      </c>
      <c r="N74" s="16">
        <f>IFERROR(VLOOKUP(J74,tbl_Teams!$C:$I,7,0),"")</f>
        <v>5</v>
      </c>
      <c r="O74" s="16" t="str">
        <f>IF(OR(J74="",K74=""),"Void","")</f>
        <v/>
      </c>
      <c r="P74" s="16">
        <v>2</v>
      </c>
      <c r="Q74" s="38">
        <f>IF(O74="Void","",IF(P74&lt;16,Lookups!$A$1+((P74-1)*7+(N74-1)),Lookups!$A$2+((P74-16)*7+(N74-1))))</f>
        <v>45548</v>
      </c>
      <c r="R74" s="1" t="str">
        <f>IF(O74="Void",TRIM(_xlfn.CONCAT(J74,K74)),J74)</f>
        <v>Flintstones</v>
      </c>
      <c r="S74" s="16" t="str">
        <f>IF(O74="Void","VOID","vs")</f>
        <v>vs</v>
      </c>
      <c r="T74" s="1" t="str">
        <f>IF(O74="Void","",K74)</f>
        <v>Hits &amp; Misses(City)</v>
      </c>
      <c r="U74" s="1" t="str">
        <f>IF(O74="Void","",TRIM(_xlfn.CONCAT(L74," ",M74)))</f>
        <v>England's Glory 1</v>
      </c>
    </row>
    <row r="75" spans="1:21" x14ac:dyDescent="0.2">
      <c r="A75" s="16">
        <v>490</v>
      </c>
      <c r="B75" s="16">
        <v>10</v>
      </c>
      <c r="C75" s="16">
        <v>6</v>
      </c>
      <c r="D75" s="1">
        <v>1</v>
      </c>
      <c r="E75" s="1">
        <v>3</v>
      </c>
      <c r="F75" s="1" t="str">
        <f>_xlfn.CONCAT($D75,"|",$E75,"|",$B75)</f>
        <v>1|3|10</v>
      </c>
      <c r="G75" s="1" t="str">
        <f>_xlfn.CONCAT($D75,"|",$E75,"|",$C75)</f>
        <v>1|3|6</v>
      </c>
      <c r="H75" s="1" t="str">
        <f>_xlfn.CONCAT(P75,J75)</f>
        <v>2All Wood &amp; Balls</v>
      </c>
      <c r="I75" s="1" t="str">
        <f>_xlfn.CONCAT(P75,K75)</f>
        <v>2Hip Hips</v>
      </c>
      <c r="J75" s="1" t="str">
        <f>IFERROR(VLOOKUP(F75,tbl_Teams!A:C,3,0),"")</f>
        <v>All Wood &amp; Balls</v>
      </c>
      <c r="K75" s="1" t="str">
        <f>IFERROR(VLOOKUP(G75,tbl_Teams!$A:$C,3,0),"")</f>
        <v>Hip Hips</v>
      </c>
      <c r="L75" s="1" t="str">
        <f>IFERROR(IF(AND(J75&lt;&gt;"",K75&lt;&gt;""),VLOOKUP(VLOOKUP(J75,tbl_Teams!C:G,5,0),tbl_Venues!A:B,2,0),""),"")</f>
        <v>Longlevens RFC</v>
      </c>
      <c r="M75" s="16" t="str">
        <f>IFERROR(IF(VLOOKUP(J75,tbl_Teams!$C:$H,6,0)=0,"",VLOOKUP(J75,tbl_Teams!$C:$H,6,0)),"")</f>
        <v/>
      </c>
      <c r="N75" s="16">
        <f>IFERROR(VLOOKUP(J75,tbl_Teams!$C:$I,7,0),"")</f>
        <v>4</v>
      </c>
      <c r="O75" s="16" t="str">
        <f>IF(OR(J75="",K75=""),"Void","")</f>
        <v/>
      </c>
      <c r="P75" s="16">
        <v>2</v>
      </c>
      <c r="Q75" s="38">
        <f>IF(O75="Void","",IF(P75&lt;16,Lookups!$A$1+((P75-1)*7+(N75-1)),Lookups!$A$2+((P75-16)*7+(N75-1))))</f>
        <v>45547</v>
      </c>
      <c r="R75" s="1" t="str">
        <f>IF(O75="Void",TRIM(_xlfn.CONCAT(J75,K75)),J75)</f>
        <v>All Wood &amp; Balls</v>
      </c>
      <c r="S75" s="16" t="str">
        <f>IF(O75="Void","VOID","vs")</f>
        <v>vs</v>
      </c>
      <c r="T75" s="1" t="str">
        <f>IF(O75="Void","",K75)</f>
        <v>Hip Hips</v>
      </c>
      <c r="U75" s="1" t="str">
        <f>IF(O75="Void","",TRIM(_xlfn.CONCAT(L75," ",M75)))</f>
        <v>Longlevens RFC</v>
      </c>
    </row>
    <row r="76" spans="1:21" x14ac:dyDescent="0.2">
      <c r="A76" s="16">
        <v>491</v>
      </c>
      <c r="B76" s="16">
        <v>11</v>
      </c>
      <c r="C76" s="16">
        <v>5</v>
      </c>
      <c r="D76" s="1">
        <v>1</v>
      </c>
      <c r="E76" s="1">
        <v>3</v>
      </c>
      <c r="F76" s="1" t="str">
        <f>_xlfn.CONCAT($D76,"|",$E76,"|",$B76)</f>
        <v>1|3|11</v>
      </c>
      <c r="G76" s="1" t="str">
        <f>_xlfn.CONCAT($D76,"|",$E76,"|",$C76)</f>
        <v>1|3|5</v>
      </c>
      <c r="H76" s="1" t="str">
        <f>_xlfn.CONCAT(P76,J76)</f>
        <v>2BIJI's S.C.</v>
      </c>
      <c r="I76" s="1" t="str">
        <f>_xlfn.CONCAT(P76,K76)</f>
        <v>2Grinders</v>
      </c>
      <c r="J76" s="1" t="str">
        <f>IFERROR(VLOOKUP(F76,tbl_Teams!A:C,3,0),"")</f>
        <v>BIJI's S.C.</v>
      </c>
      <c r="K76" s="1" t="str">
        <f>IFERROR(VLOOKUP(G76,tbl_Teams!$A:$C,3,0),"")</f>
        <v>Grinders</v>
      </c>
      <c r="L76" s="1" t="str">
        <f>IFERROR(IF(AND(J76&lt;&gt;"",K76&lt;&gt;""),VLOOKUP(VLOOKUP(J76,tbl_Teams!C:G,5,0),tbl_Venues!A:B,2,0),""),"")</f>
        <v>Farmer's Club</v>
      </c>
      <c r="M76" s="16">
        <f>IFERROR(IF(VLOOKUP(J76,tbl_Teams!$C:$H,6,0)=0,"",VLOOKUP(J76,tbl_Teams!$C:$H,6,0)),"")</f>
        <v>2</v>
      </c>
      <c r="N76" s="16">
        <f>IFERROR(VLOOKUP(J76,tbl_Teams!$C:$I,7,0),"")</f>
        <v>4</v>
      </c>
      <c r="O76" s="16" t="str">
        <f>IF(OR(J76="",K76=""),"Void","")</f>
        <v/>
      </c>
      <c r="P76" s="16">
        <v>2</v>
      </c>
      <c r="Q76" s="38">
        <f>IF(O76="Void","",IF(P76&lt;16,Lookups!$A$1+((P76-1)*7+(N76-1)),Lookups!$A$2+((P76-16)*7+(N76-1))))</f>
        <v>45547</v>
      </c>
      <c r="R76" s="1" t="str">
        <f>IF(O76="Void",TRIM(_xlfn.CONCAT(J76,K76)),J76)</f>
        <v>BIJI's S.C.</v>
      </c>
      <c r="S76" s="16" t="str">
        <f>IF(O76="Void","VOID","vs")</f>
        <v>vs</v>
      </c>
      <c r="T76" s="1" t="str">
        <f>IF(O76="Void","",K76)</f>
        <v>Grinders</v>
      </c>
      <c r="U76" s="1" t="str">
        <f>IF(O76="Void","",TRIM(_xlfn.CONCAT(L76," ",M76)))</f>
        <v>Farmer's Club 2</v>
      </c>
    </row>
    <row r="77" spans="1:21" x14ac:dyDescent="0.2">
      <c r="A77" s="16">
        <v>492</v>
      </c>
      <c r="B77" s="16">
        <v>12</v>
      </c>
      <c r="C77" s="16">
        <v>4</v>
      </c>
      <c r="D77" s="1">
        <v>1</v>
      </c>
      <c r="E77" s="1">
        <v>3</v>
      </c>
      <c r="F77" s="1" t="str">
        <f>_xlfn.CONCAT($D77,"|",$E77,"|",$B77)</f>
        <v>1|3|12</v>
      </c>
      <c r="G77" s="1" t="str">
        <f>_xlfn.CONCAT($D77,"|",$E77,"|",$C77)</f>
        <v>1|3|4</v>
      </c>
      <c r="H77" s="1" t="str">
        <f>_xlfn.CONCAT(P77,J77)</f>
        <v>2DM4's</v>
      </c>
      <c r="I77" s="1" t="str">
        <f>_xlfn.CONCAT(P77,K77)</f>
        <v>2Poets</v>
      </c>
      <c r="J77" s="1" t="str">
        <f>IFERROR(VLOOKUP(F77,tbl_Teams!A:C,3,0),"")</f>
        <v>DM4's</v>
      </c>
      <c r="K77" s="1" t="str">
        <f>IFERROR(VLOOKUP(G77,tbl_Teams!$A:$C,3,0),"")</f>
        <v>Poets</v>
      </c>
      <c r="L77" s="1" t="str">
        <f>IFERROR(IF(AND(J77&lt;&gt;"",K77&lt;&gt;""),VLOOKUP(VLOOKUP(J77,tbl_Teams!C:G,5,0),tbl_Venues!A:B,2,0),""),"")</f>
        <v>Spartans Club</v>
      </c>
      <c r="M77" s="16">
        <f>IFERROR(IF(VLOOKUP(J77,tbl_Teams!$C:$H,6,0)=0,"",VLOOKUP(J77,tbl_Teams!$C:$H,6,0)),"")</f>
        <v>1</v>
      </c>
      <c r="N77" s="16">
        <f>IFERROR(VLOOKUP(J77,tbl_Teams!$C:$I,7,0),"")</f>
        <v>4</v>
      </c>
      <c r="O77" s="16" t="str">
        <f>IF(OR(J77="",K77=""),"Void","")</f>
        <v/>
      </c>
      <c r="P77" s="16">
        <v>2</v>
      </c>
      <c r="Q77" s="38">
        <f>IF(O77="Void","",IF(P77&lt;16,Lookups!$A$1+((P77-1)*7+(N77-1)),Lookups!$A$2+((P77-16)*7+(N77-1))))</f>
        <v>45547</v>
      </c>
      <c r="R77" s="1" t="str">
        <f>IF(O77="Void",TRIM(_xlfn.CONCAT(J77,K77)),J77)</f>
        <v>DM4's</v>
      </c>
      <c r="S77" s="16" t="str">
        <f>IF(O77="Void","VOID","vs")</f>
        <v>vs</v>
      </c>
      <c r="T77" s="1" t="str">
        <f>IF(O77="Void","",K77)</f>
        <v>Poets</v>
      </c>
      <c r="U77" s="1" t="str">
        <f>IF(O77="Void","",TRIM(_xlfn.CONCAT(L77," ",M77)))</f>
        <v>Spartans Club 1</v>
      </c>
    </row>
    <row r="78" spans="1:21" x14ac:dyDescent="0.2">
      <c r="A78" s="16">
        <v>493</v>
      </c>
      <c r="B78" s="16">
        <v>13</v>
      </c>
      <c r="C78" s="16">
        <v>3</v>
      </c>
      <c r="D78" s="1">
        <v>1</v>
      </c>
      <c r="E78" s="1">
        <v>3</v>
      </c>
      <c r="F78" s="1" t="str">
        <f>_xlfn.CONCAT($D78,"|",$E78,"|",$B78)</f>
        <v>1|3|13</v>
      </c>
      <c r="G78" s="1" t="str">
        <f>_xlfn.CONCAT($D78,"|",$E78,"|",$C78)</f>
        <v>1|3|3</v>
      </c>
      <c r="H78" s="1" t="str">
        <f>_xlfn.CONCAT(P78,J78)</f>
        <v>2Killer Instinct</v>
      </c>
      <c r="I78" s="1" t="str">
        <f>_xlfn.CONCAT(P78,K78)</f>
        <v>2Hucclers</v>
      </c>
      <c r="J78" s="1" t="str">
        <f>IFERROR(VLOOKUP(F78,tbl_Teams!A:C,3,0),"")</f>
        <v>Killer Instinct</v>
      </c>
      <c r="K78" s="1" t="str">
        <f>IFERROR(VLOOKUP(G78,tbl_Teams!$A:$C,3,0),"")</f>
        <v>Hucclers</v>
      </c>
      <c r="L78" s="1" t="str">
        <f>IFERROR(IF(AND(J78&lt;&gt;"",K78&lt;&gt;""),VLOOKUP(VLOOKUP(J78,tbl_Teams!C:G,5,0),tbl_Venues!A:B,2,0),""),"")</f>
        <v>Matchplay Stroud</v>
      </c>
      <c r="M78" s="16">
        <f>IFERROR(IF(VLOOKUP(J78,tbl_Teams!$C:$H,6,0)=0,"",VLOOKUP(J78,tbl_Teams!$C:$H,6,0)),"")</f>
        <v>3</v>
      </c>
      <c r="N78" s="16">
        <f>IFERROR(VLOOKUP(J78,tbl_Teams!$C:$I,7,0),"")</f>
        <v>3</v>
      </c>
      <c r="O78" s="16" t="str">
        <f>IF(OR(J78="",K78=""),"Void","")</f>
        <v/>
      </c>
      <c r="P78" s="16">
        <v>2</v>
      </c>
      <c r="Q78" s="38">
        <f>IF(O78="Void","",IF(P78&lt;16,Lookups!$A$1+((P78-1)*7+(N78-1)),Lookups!$A$2+((P78-16)*7+(N78-1))))</f>
        <v>45546</v>
      </c>
      <c r="R78" s="1" t="str">
        <f>IF(O78="Void",TRIM(_xlfn.CONCAT(J78,K78)),J78)</f>
        <v>Killer Instinct</v>
      </c>
      <c r="S78" s="16" t="str">
        <f>IF(O78="Void","VOID","vs")</f>
        <v>vs</v>
      </c>
      <c r="T78" s="1" t="str">
        <f>IF(O78="Void","",K78)</f>
        <v>Hucclers</v>
      </c>
      <c r="U78" s="1" t="str">
        <f>IF(O78="Void","",TRIM(_xlfn.CONCAT(L78," ",M78)))</f>
        <v>Matchplay Stroud 3</v>
      </c>
    </row>
    <row r="79" spans="1:21" x14ac:dyDescent="0.2">
      <c r="A79" s="16">
        <v>494</v>
      </c>
      <c r="B79" s="16">
        <v>14</v>
      </c>
      <c r="C79" s="16">
        <v>2</v>
      </c>
      <c r="D79" s="1">
        <v>1</v>
      </c>
      <c r="E79" s="1">
        <v>3</v>
      </c>
      <c r="F79" s="1" t="str">
        <f>_xlfn.CONCAT($D79,"|",$E79,"|",$B79)</f>
        <v>1|3|14</v>
      </c>
      <c r="G79" s="1" t="str">
        <f>_xlfn.CONCAT($D79,"|",$E79,"|",$C79)</f>
        <v>1|3|2</v>
      </c>
      <c r="H79" s="1" t="str">
        <f>_xlfn.CONCAT(P79,J79)</f>
        <v>2Locals</v>
      </c>
      <c r="I79" s="1" t="str">
        <f>_xlfn.CONCAT(P79,K79)</f>
        <v>2Upleadon Wanderers</v>
      </c>
      <c r="J79" s="1" t="str">
        <f>IFERROR(VLOOKUP(F79,tbl_Teams!A:C,3,0),"")</f>
        <v>Locals</v>
      </c>
      <c r="K79" s="1" t="str">
        <f>IFERROR(VLOOKUP(G79,tbl_Teams!$A:$C,3,0),"")</f>
        <v>Upleadon Wanderers</v>
      </c>
      <c r="L79" s="1" t="str">
        <f>IFERROR(IF(AND(J79&lt;&gt;"",K79&lt;&gt;""),VLOOKUP(VLOOKUP(J79,tbl_Teams!C:G,5,0),tbl_Venues!A:B,2,0),""),"")</f>
        <v>Junction Inn</v>
      </c>
      <c r="M79" s="16" t="str">
        <f>IFERROR(IF(VLOOKUP(J79,tbl_Teams!$C:$H,6,0)=0,"",VLOOKUP(J79,tbl_Teams!$C:$H,6,0)),"")</f>
        <v/>
      </c>
      <c r="N79" s="16">
        <f>IFERROR(VLOOKUP(J79,tbl_Teams!$C:$I,7,0),"")</f>
        <v>2</v>
      </c>
      <c r="O79" s="16" t="str">
        <f>IF(OR(J79="",K79=""),"Void","")</f>
        <v/>
      </c>
      <c r="P79" s="16">
        <v>2</v>
      </c>
      <c r="Q79" s="38">
        <f>IF(O79="Void","",IF(P79&lt;16,Lookups!$A$1+((P79-1)*7+(N79-1)),Lookups!$A$2+((P79-16)*7+(N79-1))))</f>
        <v>45545</v>
      </c>
      <c r="R79" s="1" t="str">
        <f>IF(O79="Void",TRIM(_xlfn.CONCAT(J79,K79)),J79)</f>
        <v>Locals</v>
      </c>
      <c r="S79" s="16" t="str">
        <f>IF(O79="Void","VOID","vs")</f>
        <v>vs</v>
      </c>
      <c r="T79" s="1" t="str">
        <f>IF(O79="Void","",K79)</f>
        <v>Upleadon Wanderers</v>
      </c>
      <c r="U79" s="1" t="str">
        <f>IF(O79="Void","",TRIM(_xlfn.CONCAT(L79," ",M79)))</f>
        <v>Junction Inn</v>
      </c>
    </row>
    <row r="80" spans="1:21" x14ac:dyDescent="0.2">
      <c r="A80" s="16">
        <v>495</v>
      </c>
      <c r="B80" s="16">
        <v>15</v>
      </c>
      <c r="C80" s="16">
        <v>1</v>
      </c>
      <c r="D80" s="1">
        <v>1</v>
      </c>
      <c r="E80" s="1">
        <v>3</v>
      </c>
      <c r="F80" s="1" t="str">
        <f>_xlfn.CONCAT($D80,"|",$E80,"|",$B80)</f>
        <v>1|3|15</v>
      </c>
      <c r="G80" s="1" t="str">
        <f>_xlfn.CONCAT($D80,"|",$E80,"|",$C80)</f>
        <v>1|3|1</v>
      </c>
      <c r="H80" s="1" t="str">
        <f>_xlfn.CONCAT(P80,J80)</f>
        <v>2Meteors</v>
      </c>
      <c r="I80" s="1" t="str">
        <f>_xlfn.CONCAT(P80,K80)</f>
        <v>2Elementaries</v>
      </c>
      <c r="J80" s="1" t="str">
        <f>IFERROR(VLOOKUP(F80,tbl_Teams!A:C,3,0),"")</f>
        <v>Meteors</v>
      </c>
      <c r="K80" s="1" t="str">
        <f>IFERROR(VLOOKUP(G80,tbl_Teams!$A:$C,3,0),"")</f>
        <v>Elementaries</v>
      </c>
      <c r="L80" s="1" t="str">
        <f>IFERROR(IF(AND(J80&lt;&gt;"",K80&lt;&gt;""),VLOOKUP(VLOOKUP(J80,tbl_Teams!C:G,5,0),tbl_Venues!A:B,2,0),""),"")</f>
        <v>Farmer's Club</v>
      </c>
      <c r="M80" s="16">
        <f>IFERROR(IF(VLOOKUP(J80,tbl_Teams!$C:$H,6,0)=0,"",VLOOKUP(J80,tbl_Teams!$C:$H,6,0)),"")</f>
        <v>1</v>
      </c>
      <c r="N80" s="16">
        <f>IFERROR(VLOOKUP(J80,tbl_Teams!$C:$I,7,0),"")</f>
        <v>3</v>
      </c>
      <c r="O80" s="16" t="str">
        <f>IF(OR(J80="",K80=""),"Void","")</f>
        <v/>
      </c>
      <c r="P80" s="16">
        <v>2</v>
      </c>
      <c r="Q80" s="38">
        <f>IF(O80="Void","",IF(P80&lt;16,Lookups!$A$1+((P80-1)*7+(N80-1)),Lookups!$A$2+((P80-16)*7+(N80-1))))</f>
        <v>45546</v>
      </c>
      <c r="R80" s="1" t="str">
        <f>IF(O80="Void",TRIM(_xlfn.CONCAT(J80,K80)),J80)</f>
        <v>Meteors</v>
      </c>
      <c r="S80" s="16" t="str">
        <f>IF(O80="Void","VOID","vs")</f>
        <v>vs</v>
      </c>
      <c r="T80" s="1" t="str">
        <f>IF(O80="Void","",K80)</f>
        <v>Elementaries</v>
      </c>
      <c r="U80" s="1" t="str">
        <f>IF(O80="Void","",TRIM(_xlfn.CONCAT(L80," ",M80)))</f>
        <v>Farmer's Club 1</v>
      </c>
    </row>
    <row r="81" spans="1:21" x14ac:dyDescent="0.2">
      <c r="A81" s="16">
        <v>496</v>
      </c>
      <c r="B81" s="16">
        <v>16</v>
      </c>
      <c r="C81" s="16">
        <v>8</v>
      </c>
      <c r="D81" s="1">
        <v>1</v>
      </c>
      <c r="E81" s="1">
        <v>3</v>
      </c>
      <c r="F81" s="1" t="str">
        <f>_xlfn.CONCAT($D81,"|",$E81,"|",$B81)</f>
        <v>1|3|16</v>
      </c>
      <c r="G81" s="1" t="str">
        <f>_xlfn.CONCAT($D81,"|",$E81,"|",$C81)</f>
        <v>1|3|8</v>
      </c>
      <c r="H81" s="1" t="str">
        <f>_xlfn.CONCAT(P81,J81)</f>
        <v>2Spreaders</v>
      </c>
      <c r="I81" s="1" t="str">
        <f>_xlfn.CONCAT(P81,K81)</f>
        <v>2Madcaps</v>
      </c>
      <c r="J81" s="1" t="str">
        <f>IFERROR(VLOOKUP(F81,tbl_Teams!A:C,3,0),"")</f>
        <v>Spreaders</v>
      </c>
      <c r="K81" s="1" t="str">
        <f>IFERROR(VLOOKUP(G81,tbl_Teams!$A:$C,3,0),"")</f>
        <v>Madcaps</v>
      </c>
      <c r="L81" s="1" t="str">
        <f>IFERROR(IF(AND(J81&lt;&gt;"",K81&lt;&gt;""),VLOOKUP(VLOOKUP(J81,tbl_Teams!C:G,5,0),tbl_Venues!A:B,2,0),""),"")</f>
        <v>Churchdown Community Centre</v>
      </c>
      <c r="M81" s="16">
        <f>IFERROR(IF(VLOOKUP(J81,tbl_Teams!$C:$H,6,0)=0,"",VLOOKUP(J81,tbl_Teams!$C:$H,6,0)),"")</f>
        <v>2</v>
      </c>
      <c r="N81" s="16">
        <f>IFERROR(VLOOKUP(J81,tbl_Teams!$C:$I,7,0),"")</f>
        <v>3</v>
      </c>
      <c r="O81" s="16" t="str">
        <f>IF(OR(J81="",K81=""),"Void","")</f>
        <v/>
      </c>
      <c r="P81" s="16">
        <v>2</v>
      </c>
      <c r="Q81" s="38">
        <f>IF(O81="Void","",IF(P81&lt;16,Lookups!$A$1+((P81-1)*7+(N81-1)),Lookups!$A$2+((P81-16)*7+(N81-1))))</f>
        <v>45546</v>
      </c>
      <c r="R81" s="1" t="str">
        <f>IF(O81="Void",TRIM(_xlfn.CONCAT(J81,K81)),J81)</f>
        <v>Spreaders</v>
      </c>
      <c r="S81" s="16" t="str">
        <f>IF(O81="Void","VOID","vs")</f>
        <v>vs</v>
      </c>
      <c r="T81" s="1" t="str">
        <f>IF(O81="Void","",K81)</f>
        <v>Madcaps</v>
      </c>
      <c r="U81" s="1" t="str">
        <f>IF(O81="Void","",TRIM(_xlfn.CONCAT(L81," ",M81)))</f>
        <v>Churchdown Community Centre 2</v>
      </c>
    </row>
    <row r="82" spans="1:21" x14ac:dyDescent="0.2">
      <c r="A82" s="16">
        <v>729</v>
      </c>
      <c r="B82" s="16">
        <v>9</v>
      </c>
      <c r="C82" s="16">
        <v>7</v>
      </c>
      <c r="D82" s="1">
        <v>1</v>
      </c>
      <c r="E82" s="1">
        <v>4</v>
      </c>
      <c r="F82" s="1" t="str">
        <f>_xlfn.CONCAT($D82,"|",$E82,"|",$B82)</f>
        <v>1|4|9</v>
      </c>
      <c r="G82" s="1" t="str">
        <f>_xlfn.CONCAT($D82,"|",$E82,"|",$C82)</f>
        <v>1|4|7</v>
      </c>
      <c r="H82" s="1" t="str">
        <f>_xlfn.CONCAT(P82,J82)</f>
        <v>2Statics</v>
      </c>
      <c r="I82" s="1" t="str">
        <f>_xlfn.CONCAT(P82,K82)</f>
        <v>2Star Inn</v>
      </c>
      <c r="J82" s="1" t="str">
        <f>IFERROR(VLOOKUP(F82,tbl_Teams!A:C,3,0),"")</f>
        <v>Statics</v>
      </c>
      <c r="K82" s="1" t="str">
        <f>IFERROR(VLOOKUP(G82,tbl_Teams!$A:$C,3,0),"")</f>
        <v>Star Inn</v>
      </c>
      <c r="L82" s="1" t="str">
        <f>IFERROR(IF(AND(J82&lt;&gt;"",K82&lt;&gt;""),VLOOKUP(VLOOKUP(J82,tbl_Teams!C:G,5,0),tbl_Venues!A:B,2,0),""),"")</f>
        <v>Farmer's Club</v>
      </c>
      <c r="M82" s="16">
        <f>IFERROR(IF(VLOOKUP(J82,tbl_Teams!$C:$H,6,0)=0,"",VLOOKUP(J82,tbl_Teams!$C:$H,6,0)),"")</f>
        <v>2</v>
      </c>
      <c r="N82" s="16">
        <f>IFERROR(VLOOKUP(J82,tbl_Teams!$C:$I,7,0),"")</f>
        <v>1</v>
      </c>
      <c r="O82" s="16" t="str">
        <f>IF(OR(J82="",K82=""),"Void","")</f>
        <v/>
      </c>
      <c r="P82" s="16">
        <v>2</v>
      </c>
      <c r="Q82" s="38">
        <f>IF(O82="Void","",IF(P82&lt;16,Lookups!$A$1+((P82-1)*7+(N82-1)),Lookups!$A$2+((P82-16)*7+(N82-1))))</f>
        <v>45544</v>
      </c>
      <c r="R82" s="1" t="str">
        <f>IF(O82="Void",TRIM(_xlfn.CONCAT(J82,K82)),J82)</f>
        <v>Statics</v>
      </c>
      <c r="S82" s="16" t="str">
        <f>IF(O82="Void","VOID","vs")</f>
        <v>vs</v>
      </c>
      <c r="T82" s="1" t="str">
        <f>IF(O82="Void","",K82)</f>
        <v>Star Inn</v>
      </c>
      <c r="U82" s="1" t="str">
        <f>IF(O82="Void","",TRIM(_xlfn.CONCAT(L82," ",M82)))</f>
        <v>Farmer's Club 2</v>
      </c>
    </row>
    <row r="83" spans="1:21" x14ac:dyDescent="0.2">
      <c r="A83" s="16">
        <v>730</v>
      </c>
      <c r="B83" s="16">
        <v>10</v>
      </c>
      <c r="C83" s="16">
        <v>6</v>
      </c>
      <c r="D83" s="1">
        <v>1</v>
      </c>
      <c r="E83" s="1">
        <v>4</v>
      </c>
      <c r="F83" s="1" t="str">
        <f>_xlfn.CONCAT($D83,"|",$E83,"|",$B83)</f>
        <v>1|4|10</v>
      </c>
      <c r="G83" s="1" t="str">
        <f>_xlfn.CONCAT($D83,"|",$E83,"|",$C83)</f>
        <v>1|4|6</v>
      </c>
      <c r="H83" s="1" t="str">
        <f>_xlfn.CONCAT(P83,J83)</f>
        <v>2Post Office 'A'</v>
      </c>
      <c r="I83" s="1" t="str">
        <f>_xlfn.CONCAT(P83,K83)</f>
        <v>2Co-Op</v>
      </c>
      <c r="J83" s="1" t="str">
        <f>IFERROR(VLOOKUP(F83,tbl_Teams!A:C,3,0),"")</f>
        <v>Post Office 'A'</v>
      </c>
      <c r="K83" s="1" t="str">
        <f>IFERROR(VLOOKUP(G83,tbl_Teams!$A:$C,3,0),"")</f>
        <v>Co-Op</v>
      </c>
      <c r="L83" s="1" t="str">
        <f>IFERROR(IF(AND(J83&lt;&gt;"",K83&lt;&gt;""),VLOOKUP(VLOOKUP(J83,tbl_Teams!C:G,5,0),tbl_Venues!A:B,2,0),""),"")</f>
        <v>One Eyed Jacks</v>
      </c>
      <c r="M83" s="16" t="str">
        <f>IFERROR(IF(VLOOKUP(J83,tbl_Teams!$C:$H,6,0)=0,"",VLOOKUP(J83,tbl_Teams!$C:$H,6,0)),"")</f>
        <v/>
      </c>
      <c r="N83" s="16">
        <f>IFERROR(VLOOKUP(J83,tbl_Teams!$C:$I,7,0),"")</f>
        <v>1</v>
      </c>
      <c r="O83" s="16" t="str">
        <f>IF(OR(J83="",K83=""),"Void","")</f>
        <v/>
      </c>
      <c r="P83" s="16">
        <v>2</v>
      </c>
      <c r="Q83" s="38">
        <f>IF(O83="Void","",IF(P83&lt;16,Lookups!$A$1+((P83-1)*7+(N83-1)),Lookups!$A$2+((P83-16)*7+(N83-1))))</f>
        <v>45544</v>
      </c>
      <c r="R83" s="1" t="str">
        <f>IF(O83="Void",TRIM(_xlfn.CONCAT(J83,K83)),J83)</f>
        <v>Post Office 'A'</v>
      </c>
      <c r="S83" s="16" t="str">
        <f>IF(O83="Void","VOID","vs")</f>
        <v>vs</v>
      </c>
      <c r="T83" s="1" t="str">
        <f>IF(O83="Void","",K83)</f>
        <v>Co-Op</v>
      </c>
      <c r="U83" s="1" t="str">
        <f>IF(O83="Void","",TRIM(_xlfn.CONCAT(L83," ",M83)))</f>
        <v>One Eyed Jacks</v>
      </c>
    </row>
    <row r="84" spans="1:21" x14ac:dyDescent="0.2">
      <c r="A84" s="16">
        <v>731</v>
      </c>
      <c r="B84" s="16">
        <v>11</v>
      </c>
      <c r="C84" s="16">
        <v>5</v>
      </c>
      <c r="D84" s="1">
        <v>1</v>
      </c>
      <c r="E84" s="1">
        <v>4</v>
      </c>
      <c r="F84" s="1" t="str">
        <f>_xlfn.CONCAT($D84,"|",$E84,"|",$B84)</f>
        <v>1|4|11</v>
      </c>
      <c r="G84" s="1" t="str">
        <f>_xlfn.CONCAT($D84,"|",$E84,"|",$C84)</f>
        <v>1|4|5</v>
      </c>
      <c r="H84" s="1" t="str">
        <f>_xlfn.CONCAT(P84,J84)</f>
        <v>2Commies</v>
      </c>
      <c r="I84" s="1" t="str">
        <f>_xlfn.CONCAT(P84,K84)</f>
        <v>2Doddlers</v>
      </c>
      <c r="J84" s="1" t="str">
        <f>IFERROR(VLOOKUP(F84,tbl_Teams!A:C,3,0),"")</f>
        <v>Commies</v>
      </c>
      <c r="K84" s="1" t="str">
        <f>IFERROR(VLOOKUP(G84,tbl_Teams!$A:$C,3,0),"")</f>
        <v>Doddlers</v>
      </c>
      <c r="L84" s="1" t="str">
        <f>IFERROR(IF(AND(J84&lt;&gt;"",K84&lt;&gt;""),VLOOKUP(VLOOKUP(J84,tbl_Teams!C:G,5,0),tbl_Venues!A:B,2,0),""),"")</f>
        <v>Churchdown Community Centre</v>
      </c>
      <c r="M84" s="16">
        <f>IFERROR(IF(VLOOKUP(J84,tbl_Teams!$C:$H,6,0)=0,"",VLOOKUP(J84,tbl_Teams!$C:$H,6,0)),"")</f>
        <v>2</v>
      </c>
      <c r="N84" s="16">
        <f>IFERROR(VLOOKUP(J84,tbl_Teams!$C:$I,7,0),"")</f>
        <v>5</v>
      </c>
      <c r="O84" s="16" t="str">
        <f>IF(OR(J84="",K84=""),"Void","")</f>
        <v/>
      </c>
      <c r="P84" s="16">
        <v>2</v>
      </c>
      <c r="Q84" s="38">
        <f>IF(O84="Void","",IF(P84&lt;16,Lookups!$A$1+((P84-1)*7+(N84-1)),Lookups!$A$2+((P84-16)*7+(N84-1))))</f>
        <v>45548</v>
      </c>
      <c r="R84" s="1" t="str">
        <f>IF(O84="Void",TRIM(_xlfn.CONCAT(J84,K84)),J84)</f>
        <v>Commies</v>
      </c>
      <c r="S84" s="16" t="str">
        <f>IF(O84="Void","VOID","vs")</f>
        <v>vs</v>
      </c>
      <c r="T84" s="1" t="str">
        <f>IF(O84="Void","",K84)</f>
        <v>Doddlers</v>
      </c>
      <c r="U84" s="1" t="str">
        <f>IF(O84="Void","",TRIM(_xlfn.CONCAT(L84," ",M84)))</f>
        <v>Churchdown Community Centre 2</v>
      </c>
    </row>
    <row r="85" spans="1:21" x14ac:dyDescent="0.2">
      <c r="A85" s="16">
        <v>732</v>
      </c>
      <c r="B85" s="16">
        <v>12</v>
      </c>
      <c r="C85" s="16">
        <v>4</v>
      </c>
      <c r="D85" s="1">
        <v>1</v>
      </c>
      <c r="E85" s="1">
        <v>4</v>
      </c>
      <c r="F85" s="1" t="str">
        <f>_xlfn.CONCAT($D85,"|",$E85,"|",$B85)</f>
        <v>1|4|12</v>
      </c>
      <c r="G85" s="1" t="str">
        <f>_xlfn.CONCAT($D85,"|",$E85,"|",$C85)</f>
        <v>1|4|4</v>
      </c>
      <c r="H85" s="1" t="str">
        <f>_xlfn.CONCAT(P85,J85)</f>
        <v>2White Hart</v>
      </c>
      <c r="I85" s="1" t="str">
        <f>_xlfn.CONCAT(P85,K85)</f>
        <v>2Jolly Boys</v>
      </c>
      <c r="J85" s="1" t="str">
        <f>IFERROR(VLOOKUP(F85,tbl_Teams!A:C,3,0),"")</f>
        <v>White Hart</v>
      </c>
      <c r="K85" s="1" t="str">
        <f>IFERROR(VLOOKUP(G85,tbl_Teams!$A:$C,3,0),"")</f>
        <v>Jolly Boys</v>
      </c>
      <c r="L85" s="1" t="str">
        <f>IFERROR(IF(AND(J85&lt;&gt;"",K85&lt;&gt;""),VLOOKUP(VLOOKUP(J85,tbl_Teams!C:G,5,0),tbl_Venues!A:B,2,0),""),"")</f>
        <v>One Eyed Jacks</v>
      </c>
      <c r="M85" s="16" t="str">
        <f>IFERROR(IF(VLOOKUP(J85,tbl_Teams!$C:$H,6,0)=0,"",VLOOKUP(J85,tbl_Teams!$C:$H,6,0)),"")</f>
        <v/>
      </c>
      <c r="N85" s="16">
        <f>IFERROR(VLOOKUP(J85,tbl_Teams!$C:$I,7,0),"")</f>
        <v>2</v>
      </c>
      <c r="O85" s="16" t="str">
        <f>IF(OR(J85="",K85=""),"Void","")</f>
        <v/>
      </c>
      <c r="P85" s="16">
        <v>2</v>
      </c>
      <c r="Q85" s="38">
        <f>IF(O85="Void","",IF(P85&lt;16,Lookups!$A$1+((P85-1)*7+(N85-1)),Lookups!$A$2+((P85-16)*7+(N85-1))))</f>
        <v>45545</v>
      </c>
      <c r="R85" s="1" t="str">
        <f>IF(O85="Void",TRIM(_xlfn.CONCAT(J85,K85)),J85)</f>
        <v>White Hart</v>
      </c>
      <c r="S85" s="16" t="str">
        <f>IF(O85="Void","VOID","vs")</f>
        <v>vs</v>
      </c>
      <c r="T85" s="1" t="str">
        <f>IF(O85="Void","",K85)</f>
        <v>Jolly Boys</v>
      </c>
      <c r="U85" s="1" t="str">
        <f>IF(O85="Void","",TRIM(_xlfn.CONCAT(L85," ",M85)))</f>
        <v>One Eyed Jacks</v>
      </c>
    </row>
    <row r="86" spans="1:21" x14ac:dyDescent="0.2">
      <c r="A86" s="16">
        <v>733</v>
      </c>
      <c r="B86" s="16">
        <v>13</v>
      </c>
      <c r="C86" s="16">
        <v>3</v>
      </c>
      <c r="D86" s="1">
        <v>1</v>
      </c>
      <c r="E86" s="1">
        <v>4</v>
      </c>
      <c r="F86" s="1" t="str">
        <f>_xlfn.CONCAT($D86,"|",$E86,"|",$B86)</f>
        <v>1|4|13</v>
      </c>
      <c r="G86" s="1" t="str">
        <f>_xlfn.CONCAT($D86,"|",$E86,"|",$C86)</f>
        <v>1|4|3</v>
      </c>
      <c r="H86" s="1" t="str">
        <f>_xlfn.CONCAT(P86,J86)</f>
        <v>2Robinswood Foxes</v>
      </c>
      <c r="I86" s="1" t="str">
        <f>_xlfn.CONCAT(P86,K86)</f>
        <v>2Harps S.C.</v>
      </c>
      <c r="J86" s="1" t="str">
        <f>IFERROR(VLOOKUP(F86,tbl_Teams!A:C,3,0),"")</f>
        <v>Robinswood Foxes</v>
      </c>
      <c r="K86" s="1" t="str">
        <f>IFERROR(VLOOKUP(G86,tbl_Teams!$A:$C,3,0),"")</f>
        <v>Harps S.C.</v>
      </c>
      <c r="L86" s="1" t="str">
        <f>IFERROR(IF(AND(J86&lt;&gt;"",K86&lt;&gt;""),VLOOKUP(VLOOKUP(J86,tbl_Teams!C:G,5,0),tbl_Venues!A:B,2,0),""),"")</f>
        <v>Robinswood Hill Club</v>
      </c>
      <c r="M86" s="16">
        <f>IFERROR(IF(VLOOKUP(J86,tbl_Teams!$C:$H,6,0)=0,"",VLOOKUP(J86,tbl_Teams!$C:$H,6,0)),"")</f>
        <v>1</v>
      </c>
      <c r="N86" s="16">
        <f>IFERROR(VLOOKUP(J86,tbl_Teams!$C:$I,7,0),"")</f>
        <v>1</v>
      </c>
      <c r="O86" s="16" t="str">
        <f>IF(OR(J86="",K86=""),"Void","")</f>
        <v/>
      </c>
      <c r="P86" s="16">
        <v>2</v>
      </c>
      <c r="Q86" s="38">
        <f>IF(O86="Void","",IF(P86&lt;16,Lookups!$A$1+((P86-1)*7+(N86-1)),Lookups!$A$2+((P86-16)*7+(N86-1))))</f>
        <v>45544</v>
      </c>
      <c r="R86" s="1" t="str">
        <f>IF(O86="Void",TRIM(_xlfn.CONCAT(J86,K86)),J86)</f>
        <v>Robinswood Foxes</v>
      </c>
      <c r="S86" s="16" t="str">
        <f>IF(O86="Void","VOID","vs")</f>
        <v>vs</v>
      </c>
      <c r="T86" s="1" t="str">
        <f>IF(O86="Void","",K86)</f>
        <v>Harps S.C.</v>
      </c>
      <c r="U86" s="1" t="str">
        <f>IF(O86="Void","",TRIM(_xlfn.CONCAT(L86," ",M86)))</f>
        <v>Robinswood Hill Club 1</v>
      </c>
    </row>
    <row r="87" spans="1:21" x14ac:dyDescent="0.2">
      <c r="A87" s="16">
        <v>734</v>
      </c>
      <c r="B87" s="16">
        <v>14</v>
      </c>
      <c r="C87" s="16">
        <v>2</v>
      </c>
      <c r="D87" s="1">
        <v>1</v>
      </c>
      <c r="E87" s="1">
        <v>4</v>
      </c>
      <c r="F87" s="1" t="str">
        <f>_xlfn.CONCAT($D87,"|",$E87,"|",$B87)</f>
        <v>1|4|14</v>
      </c>
      <c r="G87" s="1" t="str">
        <f>_xlfn.CONCAT($D87,"|",$E87,"|",$C87)</f>
        <v>1|4|2</v>
      </c>
      <c r="H87" s="1" t="str">
        <f>_xlfn.CONCAT(P87,J87)</f>
        <v>2Atlas S.C.</v>
      </c>
      <c r="I87" s="1" t="str">
        <f>_xlfn.CONCAT(P87,K87)</f>
        <v>2Andy Capps</v>
      </c>
      <c r="J87" s="1" t="str">
        <f>IFERROR(VLOOKUP(F87,tbl_Teams!A:C,3,0),"")</f>
        <v>Atlas S.C.</v>
      </c>
      <c r="K87" s="1" t="str">
        <f>IFERROR(VLOOKUP(G87,tbl_Teams!$A:$C,3,0),"")</f>
        <v>Andy Capps</v>
      </c>
      <c r="L87" s="1" t="str">
        <f>IFERROR(IF(AND(J87&lt;&gt;"",K87&lt;&gt;""),VLOOKUP(VLOOKUP(J87,tbl_Teams!C:G,5,0),tbl_Venues!A:B,2,0),""),"")</f>
        <v>Spartans Club</v>
      </c>
      <c r="M87" s="16">
        <f>IFERROR(IF(VLOOKUP(J87,tbl_Teams!$C:$H,6,0)=0,"",VLOOKUP(J87,tbl_Teams!$C:$H,6,0)),"")</f>
        <v>1</v>
      </c>
      <c r="N87" s="16">
        <f>IFERROR(VLOOKUP(J87,tbl_Teams!$C:$I,7,0),"")</f>
        <v>1</v>
      </c>
      <c r="O87" s="16" t="str">
        <f>IF(OR(J87="",K87=""),"Void","")</f>
        <v/>
      </c>
      <c r="P87" s="16">
        <v>2</v>
      </c>
      <c r="Q87" s="38">
        <f>IF(O87="Void","",IF(P87&lt;16,Lookups!$A$1+((P87-1)*7+(N87-1)),Lookups!$A$2+((P87-16)*7+(N87-1))))</f>
        <v>45544</v>
      </c>
      <c r="R87" s="1" t="str">
        <f>IF(O87="Void",TRIM(_xlfn.CONCAT(J87,K87)),J87)</f>
        <v>Atlas S.C.</v>
      </c>
      <c r="S87" s="16" t="str">
        <f>IF(O87="Void","VOID","vs")</f>
        <v>vs</v>
      </c>
      <c r="T87" s="1" t="str">
        <f>IF(O87="Void","",K87)</f>
        <v>Andy Capps</v>
      </c>
      <c r="U87" s="1" t="str">
        <f>IF(O87="Void","",TRIM(_xlfn.CONCAT(L87," ",M87)))</f>
        <v>Spartans Club 1</v>
      </c>
    </row>
    <row r="88" spans="1:21" x14ac:dyDescent="0.2">
      <c r="A88" s="16">
        <v>735</v>
      </c>
      <c r="B88" s="16">
        <v>15</v>
      </c>
      <c r="C88" s="16">
        <v>1</v>
      </c>
      <c r="D88" s="1">
        <v>1</v>
      </c>
      <c r="E88" s="1">
        <v>4</v>
      </c>
      <c r="F88" s="1" t="str">
        <f>_xlfn.CONCAT($D88,"|",$E88,"|",$B88)</f>
        <v>1|4|15</v>
      </c>
      <c r="G88" s="1" t="str">
        <f>_xlfn.CONCAT($D88,"|",$E88,"|",$C88)</f>
        <v>1|4|1</v>
      </c>
      <c r="H88" s="1" t="str">
        <f>_xlfn.CONCAT(P88,J88)</f>
        <v>2Dark Horses</v>
      </c>
      <c r="I88" s="1" t="str">
        <f>_xlfn.CONCAT(P88,K88)</f>
        <v>2Jacks Jokers</v>
      </c>
      <c r="J88" s="1" t="str">
        <f>IFERROR(VLOOKUP(F88,tbl_Teams!A:C,3,0),"")</f>
        <v>Dark Horses</v>
      </c>
      <c r="K88" s="1" t="str">
        <f>IFERROR(VLOOKUP(G88,tbl_Teams!$A:$C,3,0),"")</f>
        <v>Jacks Jokers</v>
      </c>
      <c r="L88" s="1" t="str">
        <f>IFERROR(IF(AND(J88&lt;&gt;"",K88&lt;&gt;""),VLOOKUP(VLOOKUP(J88,tbl_Teams!C:G,5,0),tbl_Venues!A:B,2,0),""),"")</f>
        <v>Old Richians RFC</v>
      </c>
      <c r="M88" s="16" t="str">
        <f>IFERROR(IF(VLOOKUP(J88,tbl_Teams!$C:$H,6,0)=0,"",VLOOKUP(J88,tbl_Teams!$C:$H,6,0)),"")</f>
        <v/>
      </c>
      <c r="N88" s="16">
        <f>IFERROR(VLOOKUP(J88,tbl_Teams!$C:$I,7,0),"")</f>
        <v>2</v>
      </c>
      <c r="O88" s="16" t="str">
        <f>IF(OR(J88="",K88=""),"Void","")</f>
        <v/>
      </c>
      <c r="P88" s="16">
        <v>2</v>
      </c>
      <c r="Q88" s="38">
        <f>IF(O88="Void","",IF(P88&lt;16,Lookups!$A$1+((P88-1)*7+(N88-1)),Lookups!$A$2+((P88-16)*7+(N88-1))))</f>
        <v>45545</v>
      </c>
      <c r="R88" s="1" t="str">
        <f>IF(O88="Void",TRIM(_xlfn.CONCAT(J88,K88)),J88)</f>
        <v>Dark Horses</v>
      </c>
      <c r="S88" s="16" t="str">
        <f>IF(O88="Void","VOID","vs")</f>
        <v>vs</v>
      </c>
      <c r="T88" s="1" t="str">
        <f>IF(O88="Void","",K88)</f>
        <v>Jacks Jokers</v>
      </c>
      <c r="U88" s="1" t="str">
        <f>IF(O88="Void","",TRIM(_xlfn.CONCAT(L88," ",M88)))</f>
        <v>Old Richians RFC</v>
      </c>
    </row>
    <row r="89" spans="1:21" x14ac:dyDescent="0.2">
      <c r="A89" s="16">
        <v>736</v>
      </c>
      <c r="B89" s="16">
        <v>16</v>
      </c>
      <c r="C89" s="16">
        <v>8</v>
      </c>
      <c r="D89" s="1">
        <v>1</v>
      </c>
      <c r="E89" s="1">
        <v>4</v>
      </c>
      <c r="F89" s="1" t="str">
        <f>_xlfn.CONCAT($D89,"|",$E89,"|",$B89)</f>
        <v>1|4|16</v>
      </c>
      <c r="G89" s="1" t="str">
        <f>_xlfn.CONCAT($D89,"|",$E89,"|",$C89)</f>
        <v>1|4|8</v>
      </c>
      <c r="H89" s="1" t="str">
        <f>_xlfn.CONCAT(P89,J89)</f>
        <v>2Bell Hotel</v>
      </c>
      <c r="I89" s="1" t="str">
        <f>_xlfn.CONCAT(P89,K89)</f>
        <v>2Looney Tunes</v>
      </c>
      <c r="J89" s="1" t="str">
        <f>IFERROR(VLOOKUP(F89,tbl_Teams!A:C,3,0),"")</f>
        <v>Bell Hotel</v>
      </c>
      <c r="K89" s="1" t="str">
        <f>IFERROR(VLOOKUP(G89,tbl_Teams!$A:$C,3,0),"")</f>
        <v>Looney Tunes</v>
      </c>
      <c r="L89" s="1" t="str">
        <f>IFERROR(IF(AND(J89&lt;&gt;"",K89&lt;&gt;""),VLOOKUP(VLOOKUP(J89,tbl_Teams!C:G,5,0),tbl_Venues!A:B,2,0),""),"")</f>
        <v>Bell Inn Frampton</v>
      </c>
      <c r="M89" s="16" t="str">
        <f>IFERROR(IF(VLOOKUP(J89,tbl_Teams!$C:$H,6,0)=0,"",VLOOKUP(J89,tbl_Teams!$C:$H,6,0)),"")</f>
        <v/>
      </c>
      <c r="N89" s="16">
        <f>IFERROR(VLOOKUP(J89,tbl_Teams!$C:$I,7,0),"")</f>
        <v>5</v>
      </c>
      <c r="O89" s="16" t="str">
        <f>IF(OR(J89="",K89=""),"Void","")</f>
        <v/>
      </c>
      <c r="P89" s="16">
        <v>2</v>
      </c>
      <c r="Q89" s="38">
        <f>IF(O89="Void","",IF(P89&lt;16,Lookups!$A$1+((P89-1)*7+(N89-1)),Lookups!$A$2+((P89-16)*7+(N89-1))))</f>
        <v>45548</v>
      </c>
      <c r="R89" s="1" t="str">
        <f>IF(O89="Void",TRIM(_xlfn.CONCAT(J89,K89)),J89)</f>
        <v>Bell Hotel</v>
      </c>
      <c r="S89" s="16" t="str">
        <f>IF(O89="Void","VOID","vs")</f>
        <v>vs</v>
      </c>
      <c r="T89" s="1" t="str">
        <f>IF(O89="Void","",K89)</f>
        <v>Looney Tunes</v>
      </c>
      <c r="U89" s="1" t="str">
        <f>IF(O89="Void","",TRIM(_xlfn.CONCAT(L89," ",M89)))</f>
        <v>Bell Inn Frampton</v>
      </c>
    </row>
    <row r="90" spans="1:21" x14ac:dyDescent="0.2">
      <c r="A90" s="16">
        <v>969</v>
      </c>
      <c r="B90" s="16">
        <v>9</v>
      </c>
      <c r="C90" s="16">
        <v>7</v>
      </c>
      <c r="D90" s="1">
        <v>1</v>
      </c>
      <c r="E90" s="1">
        <v>5</v>
      </c>
      <c r="F90" s="1" t="str">
        <f>_xlfn.CONCAT($D90,"|",$E90,"|",$B90)</f>
        <v>1|5|9</v>
      </c>
      <c r="G90" s="1" t="str">
        <f>_xlfn.CONCAT($D90,"|",$E90,"|",$C90)</f>
        <v>1|5|7</v>
      </c>
      <c r="H90" s="1" t="str">
        <f>_xlfn.CONCAT(P90,J90)</f>
        <v>2Roamers</v>
      </c>
      <c r="I90" s="1" t="str">
        <f>_xlfn.CONCAT(P90,K90)</f>
        <v>2Dixies Twisters</v>
      </c>
      <c r="J90" s="1" t="str">
        <f>IFERROR(VLOOKUP(F90,tbl_Teams!A:C,3,0),"")</f>
        <v>Roamers</v>
      </c>
      <c r="K90" s="1" t="str">
        <f>IFERROR(VLOOKUP(G90,tbl_Teams!$A:$C,3,0),"")</f>
        <v>Dixies Twisters</v>
      </c>
      <c r="L90" s="1" t="str">
        <f>IFERROR(IF(AND(J90&lt;&gt;"",K90&lt;&gt;""),VLOOKUP(VLOOKUP(J90,tbl_Teams!C:G,5,0),tbl_Venues!A:B,2,0),""),"")</f>
        <v>Longlevens RFC</v>
      </c>
      <c r="M90" s="16" t="str">
        <f>IFERROR(IF(VLOOKUP(J90,tbl_Teams!$C:$H,6,0)=0,"",VLOOKUP(J90,tbl_Teams!$C:$H,6,0)),"")</f>
        <v/>
      </c>
      <c r="N90" s="16">
        <f>IFERROR(VLOOKUP(J90,tbl_Teams!$C:$I,7,0),"")</f>
        <v>2</v>
      </c>
      <c r="O90" s="16" t="str">
        <f>IF(OR(J90="",K90=""),"Void","")</f>
        <v/>
      </c>
      <c r="P90" s="16">
        <v>2</v>
      </c>
      <c r="Q90" s="38">
        <f>IF(O90="Void","",IF(P90&lt;16,Lookups!$A$1+((P90-1)*7+(N90-1)),Lookups!$A$2+((P90-16)*7+(N90-1))))</f>
        <v>45545</v>
      </c>
      <c r="R90" s="1" t="str">
        <f>IF(O90="Void",TRIM(_xlfn.CONCAT(J90,K90)),J90)</f>
        <v>Roamers</v>
      </c>
      <c r="S90" s="16" t="str">
        <f>IF(O90="Void","VOID","vs")</f>
        <v>vs</v>
      </c>
      <c r="T90" s="1" t="str">
        <f>IF(O90="Void","",K90)</f>
        <v>Dixies Twisters</v>
      </c>
      <c r="U90" s="1" t="str">
        <f>IF(O90="Void","",TRIM(_xlfn.CONCAT(L90," ",M90)))</f>
        <v>Longlevens RFC</v>
      </c>
    </row>
    <row r="91" spans="1:21" x14ac:dyDescent="0.2">
      <c r="A91" s="16">
        <v>970</v>
      </c>
      <c r="B91" s="16">
        <v>10</v>
      </c>
      <c r="C91" s="16">
        <v>6</v>
      </c>
      <c r="D91" s="1">
        <v>1</v>
      </c>
      <c r="E91" s="1">
        <v>5</v>
      </c>
      <c r="F91" s="1" t="str">
        <f>_xlfn.CONCAT($D91,"|",$E91,"|",$B91)</f>
        <v>1|5|10</v>
      </c>
      <c r="G91" s="1" t="str">
        <f>_xlfn.CONCAT($D91,"|",$E91,"|",$C91)</f>
        <v>1|5|6</v>
      </c>
      <c r="H91" s="1" t="str">
        <f>_xlfn.CONCAT(P91,J91)</f>
        <v>2Newent Independents</v>
      </c>
      <c r="I91" s="1" t="str">
        <f>_xlfn.CONCAT(P91,K91)</f>
        <v>2The Salesmen</v>
      </c>
      <c r="J91" s="1" t="str">
        <f>IFERROR(VLOOKUP(F91,tbl_Teams!A:C,3,0),"")</f>
        <v>Newent Independents</v>
      </c>
      <c r="K91" s="1" t="str">
        <f>IFERROR(VLOOKUP(G91,tbl_Teams!$A:$C,3,0),"")</f>
        <v>The Salesmen</v>
      </c>
      <c r="L91" s="1" t="str">
        <f>IFERROR(IF(AND(J91&lt;&gt;"",K91&lt;&gt;""),VLOOKUP(VLOOKUP(J91,tbl_Teams!C:G,5,0),tbl_Venues!A:B,2,0),""),"")</f>
        <v>Circle Club Newent</v>
      </c>
      <c r="M91" s="16" t="str">
        <f>IFERROR(IF(VLOOKUP(J91,tbl_Teams!$C:$H,6,0)=0,"",VLOOKUP(J91,tbl_Teams!$C:$H,6,0)),"")</f>
        <v/>
      </c>
      <c r="N91" s="16">
        <f>IFERROR(VLOOKUP(J91,tbl_Teams!$C:$I,7,0),"")</f>
        <v>2</v>
      </c>
      <c r="O91" s="16" t="str">
        <f>IF(OR(J91="",K91=""),"Void","")</f>
        <v/>
      </c>
      <c r="P91" s="16">
        <v>2</v>
      </c>
      <c r="Q91" s="38">
        <f>IF(O91="Void","",IF(P91&lt;16,Lookups!$A$1+((P91-1)*7+(N91-1)),Lookups!$A$2+((P91-16)*7+(N91-1))))</f>
        <v>45545</v>
      </c>
      <c r="R91" s="1" t="str">
        <f>IF(O91="Void",TRIM(_xlfn.CONCAT(J91,K91)),J91)</f>
        <v>Newent Independents</v>
      </c>
      <c r="S91" s="16" t="str">
        <f>IF(O91="Void","VOID","vs")</f>
        <v>vs</v>
      </c>
      <c r="T91" s="1" t="str">
        <f>IF(O91="Void","",K91)</f>
        <v>The Salesmen</v>
      </c>
      <c r="U91" s="1" t="str">
        <f>IF(O91="Void","",TRIM(_xlfn.CONCAT(L91," ",M91)))</f>
        <v>Circle Club Newent</v>
      </c>
    </row>
    <row r="92" spans="1:21" x14ac:dyDescent="0.2">
      <c r="A92" s="16">
        <v>971</v>
      </c>
      <c r="B92" s="16">
        <v>11</v>
      </c>
      <c r="C92" s="16">
        <v>5</v>
      </c>
      <c r="D92" s="1">
        <v>1</v>
      </c>
      <c r="E92" s="1">
        <v>5</v>
      </c>
      <c r="F92" s="1" t="str">
        <f>_xlfn.CONCAT($D92,"|",$E92,"|",$B92)</f>
        <v>1|5|11</v>
      </c>
      <c r="G92" s="1" t="str">
        <f>_xlfn.CONCAT($D92,"|",$E92,"|",$C92)</f>
        <v>1|5|5</v>
      </c>
      <c r="H92" s="1" t="str">
        <f>_xlfn.CONCAT(P92,J92)</f>
        <v>2Gamblers S.C.</v>
      </c>
      <c r="I92" s="1" t="str">
        <f>_xlfn.CONCAT(P92,K92)</f>
        <v>2Hempsted C.C.</v>
      </c>
      <c r="J92" s="1" t="str">
        <f>IFERROR(VLOOKUP(F92,tbl_Teams!A:C,3,0),"")</f>
        <v>Gamblers S.C.</v>
      </c>
      <c r="K92" s="1" t="str">
        <f>IFERROR(VLOOKUP(G92,tbl_Teams!$A:$C,3,0),"")</f>
        <v>Hempsted C.C.</v>
      </c>
      <c r="L92" s="1" t="str">
        <f>IFERROR(IF(AND(J92&lt;&gt;"",K92&lt;&gt;""),VLOOKUP(VLOOKUP(J92,tbl_Teams!C:G,5,0),tbl_Venues!A:B,2,0),""),"")</f>
        <v>Coney Hill RFC</v>
      </c>
      <c r="M92" s="16" t="str">
        <f>IFERROR(IF(VLOOKUP(J92,tbl_Teams!$C:$H,6,0)=0,"",VLOOKUP(J92,tbl_Teams!$C:$H,6,0)),"")</f>
        <v/>
      </c>
      <c r="N92" s="16">
        <f>IFERROR(VLOOKUP(J92,tbl_Teams!$C:$I,7,0),"")</f>
        <v>4</v>
      </c>
      <c r="O92" s="16" t="str">
        <f>IF(OR(J92="",K92=""),"Void","")</f>
        <v/>
      </c>
      <c r="P92" s="16">
        <v>2</v>
      </c>
      <c r="Q92" s="38">
        <f>IF(O92="Void","",IF(P92&lt;16,Lookups!$A$1+((P92-1)*7+(N92-1)),Lookups!$A$2+((P92-16)*7+(N92-1))))</f>
        <v>45547</v>
      </c>
      <c r="R92" s="1" t="str">
        <f>IF(O92="Void",TRIM(_xlfn.CONCAT(J92,K92)),J92)</f>
        <v>Gamblers S.C.</v>
      </c>
      <c r="S92" s="16" t="str">
        <f>IF(O92="Void","VOID","vs")</f>
        <v>vs</v>
      </c>
      <c r="T92" s="1" t="str">
        <f>IF(O92="Void","",K92)</f>
        <v>Hempsted C.C.</v>
      </c>
      <c r="U92" s="1" t="str">
        <f>IF(O92="Void","",TRIM(_xlfn.CONCAT(L92," ",M92)))</f>
        <v>Coney Hill RFC</v>
      </c>
    </row>
    <row r="93" spans="1:21" x14ac:dyDescent="0.2">
      <c r="A93" s="16">
        <v>972</v>
      </c>
      <c r="B93" s="16">
        <v>12</v>
      </c>
      <c r="C93" s="16">
        <v>4</v>
      </c>
      <c r="D93" s="1">
        <v>1</v>
      </c>
      <c r="E93" s="1">
        <v>5</v>
      </c>
      <c r="F93" s="1" t="str">
        <f>_xlfn.CONCAT($D93,"|",$E93,"|",$B93)</f>
        <v>1|5|12</v>
      </c>
      <c r="G93" s="1" t="str">
        <f>_xlfn.CONCAT($D93,"|",$E93,"|",$C93)</f>
        <v>1|5|4</v>
      </c>
      <c r="H93" s="1" t="str">
        <f>_xlfn.CONCAT(P93,J93)</f>
        <v>2Windmill Nomads</v>
      </c>
      <c r="I93" s="1" t="str">
        <f>_xlfn.CONCAT(P93,K93)</f>
        <v>2Beaufort Beavers</v>
      </c>
      <c r="J93" s="1" t="str">
        <f>IFERROR(VLOOKUP(F93,tbl_Teams!A:C,3,0),"")</f>
        <v>Windmill Nomads</v>
      </c>
      <c r="K93" s="1" t="str">
        <f>IFERROR(VLOOKUP(G93,tbl_Teams!$A:$C,3,0),"")</f>
        <v>Beaufort Beavers</v>
      </c>
      <c r="L93" s="1" t="str">
        <f>IFERROR(IF(AND(J93&lt;&gt;"",K93&lt;&gt;""),VLOOKUP(VLOOKUP(J93,tbl_Teams!C:G,5,0),tbl_Venues!A:B,2,0),""),"")</f>
        <v>Saintbridge Club</v>
      </c>
      <c r="M93" s="16">
        <f>IFERROR(IF(VLOOKUP(J93,tbl_Teams!$C:$H,6,0)=0,"",VLOOKUP(J93,tbl_Teams!$C:$H,6,0)),"")</f>
        <v>2</v>
      </c>
      <c r="N93" s="16">
        <f>IFERROR(VLOOKUP(J93,tbl_Teams!$C:$I,7,0),"")</f>
        <v>3</v>
      </c>
      <c r="O93" s="16" t="str">
        <f>IF(OR(J93="",K93=""),"Void","")</f>
        <v/>
      </c>
      <c r="P93" s="16">
        <v>2</v>
      </c>
      <c r="Q93" s="38">
        <f>IF(O93="Void","",IF(P93&lt;16,Lookups!$A$1+((P93-1)*7+(N93-1)),Lookups!$A$2+((P93-16)*7+(N93-1))))</f>
        <v>45546</v>
      </c>
      <c r="R93" s="1" t="str">
        <f>IF(O93="Void",TRIM(_xlfn.CONCAT(J93,K93)),J93)</f>
        <v>Windmill Nomads</v>
      </c>
      <c r="S93" s="16" t="str">
        <f>IF(O93="Void","VOID","vs")</f>
        <v>vs</v>
      </c>
      <c r="T93" s="1" t="str">
        <f>IF(O93="Void","",K93)</f>
        <v>Beaufort Beavers</v>
      </c>
      <c r="U93" s="1" t="str">
        <f>IF(O93="Void","",TRIM(_xlfn.CONCAT(L93," ",M93)))</f>
        <v>Saintbridge Club 2</v>
      </c>
    </row>
    <row r="94" spans="1:21" x14ac:dyDescent="0.2">
      <c r="A94" s="16">
        <v>973</v>
      </c>
      <c r="B94" s="16">
        <v>13</v>
      </c>
      <c r="C94" s="16">
        <v>3</v>
      </c>
      <c r="D94" s="1">
        <v>1</v>
      </c>
      <c r="E94" s="1">
        <v>5</v>
      </c>
      <c r="F94" s="1" t="str">
        <f>_xlfn.CONCAT($D94,"|",$E94,"|",$B94)</f>
        <v>1|5|13</v>
      </c>
      <c r="G94" s="1" t="str">
        <f>_xlfn.CONCAT($D94,"|",$E94,"|",$C94)</f>
        <v>1|5|3</v>
      </c>
      <c r="H94" s="1" t="str">
        <f>_xlfn.CONCAT(P94,J94)</f>
        <v>2Runaways</v>
      </c>
      <c r="I94" s="1" t="str">
        <f>_xlfn.CONCAT(P94,K94)</f>
        <v>2Jaybees</v>
      </c>
      <c r="J94" s="1" t="str">
        <f>IFERROR(VLOOKUP(F94,tbl_Teams!A:C,3,0),"")</f>
        <v>Runaways</v>
      </c>
      <c r="K94" s="1" t="str">
        <f>IFERROR(VLOOKUP(G94,tbl_Teams!$A:$C,3,0),"")</f>
        <v>Jaybees</v>
      </c>
      <c r="L94" s="1" t="str">
        <f>IFERROR(IF(AND(J94&lt;&gt;"",K94&lt;&gt;""),VLOOKUP(VLOOKUP(J94,tbl_Teams!C:G,5,0),tbl_Venues!A:B,2,0),""),"")</f>
        <v>Churchdown Club</v>
      </c>
      <c r="M94" s="16" t="str">
        <f>IFERROR(IF(VLOOKUP(J94,tbl_Teams!$C:$H,6,0)=0,"",VLOOKUP(J94,tbl_Teams!$C:$H,6,0)),"")</f>
        <v/>
      </c>
      <c r="N94" s="16">
        <f>IFERROR(VLOOKUP(J94,tbl_Teams!$C:$I,7,0),"")</f>
        <v>4</v>
      </c>
      <c r="O94" s="16" t="str">
        <f>IF(OR(J94="",K94=""),"Void","")</f>
        <v/>
      </c>
      <c r="P94" s="16">
        <v>2</v>
      </c>
      <c r="Q94" s="38">
        <f>IF(O94="Void","",IF(P94&lt;16,Lookups!$A$1+((P94-1)*7+(N94-1)),Lookups!$A$2+((P94-16)*7+(N94-1))))</f>
        <v>45547</v>
      </c>
      <c r="R94" s="1" t="str">
        <f>IF(O94="Void",TRIM(_xlfn.CONCAT(J94,K94)),J94)</f>
        <v>Runaways</v>
      </c>
      <c r="S94" s="16" t="str">
        <f>IF(O94="Void","VOID","vs")</f>
        <v>vs</v>
      </c>
      <c r="T94" s="1" t="str">
        <f>IF(O94="Void","",K94)</f>
        <v>Jaybees</v>
      </c>
      <c r="U94" s="1" t="str">
        <f>IF(O94="Void","",TRIM(_xlfn.CONCAT(L94," ",M94)))</f>
        <v>Churchdown Club</v>
      </c>
    </row>
    <row r="95" spans="1:21" x14ac:dyDescent="0.2">
      <c r="A95" s="16">
        <v>974</v>
      </c>
      <c r="B95" s="16">
        <v>14</v>
      </c>
      <c r="C95" s="16">
        <v>2</v>
      </c>
      <c r="D95" s="1">
        <v>1</v>
      </c>
      <c r="E95" s="1">
        <v>5</v>
      </c>
      <c r="F95" s="1" t="str">
        <f>_xlfn.CONCAT($D95,"|",$E95,"|",$B95)</f>
        <v>1|5|14</v>
      </c>
      <c r="G95" s="1" t="str">
        <f>_xlfn.CONCAT($D95,"|",$E95,"|",$C95)</f>
        <v>1|5|2</v>
      </c>
      <c r="H95" s="1" t="str">
        <f>_xlfn.CONCAT(P95,J95)</f>
        <v>2Hits &amp; Bits</v>
      </c>
      <c r="I95" s="1" t="str">
        <f>_xlfn.CONCAT(P95,K95)</f>
        <v>2Chequers</v>
      </c>
      <c r="J95" s="1" t="str">
        <f>IFERROR(VLOOKUP(F95,tbl_Teams!A:C,3,0),"")</f>
        <v>Hits &amp; Bits</v>
      </c>
      <c r="K95" s="1" t="str">
        <f>IFERROR(VLOOKUP(G95,tbl_Teams!$A:$C,3,0),"")</f>
        <v>Chequers</v>
      </c>
      <c r="L95" s="1" t="str">
        <f>IFERROR(IF(AND(J95&lt;&gt;"",K95&lt;&gt;""),VLOOKUP(VLOOKUP(J95,tbl_Teams!C:G,5,0),tbl_Venues!A:B,2,0),""),"")</f>
        <v>Farmer's Club</v>
      </c>
      <c r="M95" s="16">
        <f>IFERROR(IF(VLOOKUP(J95,tbl_Teams!$C:$H,6,0)=0,"",VLOOKUP(J95,tbl_Teams!$C:$H,6,0)),"")</f>
        <v>2</v>
      </c>
      <c r="N95" s="16">
        <f>IFERROR(VLOOKUP(J95,tbl_Teams!$C:$I,7,0),"")</f>
        <v>5</v>
      </c>
      <c r="O95" s="16" t="str">
        <f>IF(OR(J95="",K95=""),"Void","")</f>
        <v/>
      </c>
      <c r="P95" s="16">
        <v>2</v>
      </c>
      <c r="Q95" s="38">
        <f>IF(O95="Void","",IF(P95&lt;16,Lookups!$A$1+((P95-1)*7+(N95-1)),Lookups!$A$2+((P95-16)*7+(N95-1))))</f>
        <v>45548</v>
      </c>
      <c r="R95" s="1" t="str">
        <f>IF(O95="Void",TRIM(_xlfn.CONCAT(J95,K95)),J95)</f>
        <v>Hits &amp; Bits</v>
      </c>
      <c r="S95" s="16" t="str">
        <f>IF(O95="Void","VOID","vs")</f>
        <v>vs</v>
      </c>
      <c r="T95" s="1" t="str">
        <f>IF(O95="Void","",K95)</f>
        <v>Chequers</v>
      </c>
      <c r="U95" s="1" t="str">
        <f>IF(O95="Void","",TRIM(_xlfn.CONCAT(L95," ",M95)))</f>
        <v>Farmer's Club 2</v>
      </c>
    </row>
    <row r="96" spans="1:21" x14ac:dyDescent="0.2">
      <c r="A96" s="16">
        <v>975</v>
      </c>
      <c r="B96" s="16">
        <v>15</v>
      </c>
      <c r="C96" s="16">
        <v>1</v>
      </c>
      <c r="D96" s="1">
        <v>1</v>
      </c>
      <c r="E96" s="1">
        <v>5</v>
      </c>
      <c r="F96" s="1" t="str">
        <f>_xlfn.CONCAT($D96,"|",$E96,"|",$B96)</f>
        <v>1|5|15</v>
      </c>
      <c r="G96" s="1" t="str">
        <f>_xlfn.CONCAT($D96,"|",$E96,"|",$C96)</f>
        <v>1|5|1</v>
      </c>
      <c r="H96" s="1" t="str">
        <f>_xlfn.CONCAT(P96,J96)</f>
        <v>2St Aldates</v>
      </c>
      <c r="I96" s="1" t="str">
        <f>_xlfn.CONCAT(P96,K96)</f>
        <v>2Likely Lads</v>
      </c>
      <c r="J96" s="1" t="str">
        <f>IFERROR(VLOOKUP(F96,tbl_Teams!A:C,3,0),"")</f>
        <v>St Aldates</v>
      </c>
      <c r="K96" s="1" t="str">
        <f>IFERROR(VLOOKUP(G96,tbl_Teams!$A:$C,3,0),"")</f>
        <v>Likely Lads</v>
      </c>
      <c r="L96" s="1" t="str">
        <f>IFERROR(IF(AND(J96&lt;&gt;"",K96&lt;&gt;""),VLOOKUP(VLOOKUP(J96,tbl_Teams!C:G,5,0),tbl_Venues!A:B,2,0),""),"")</f>
        <v>Wotton Hall Club</v>
      </c>
      <c r="M96" s="16">
        <f>IFERROR(IF(VLOOKUP(J96,tbl_Teams!$C:$H,6,0)=0,"",VLOOKUP(J96,tbl_Teams!$C:$H,6,0)),"")</f>
        <v>2</v>
      </c>
      <c r="N96" s="16">
        <f>IFERROR(VLOOKUP(J96,tbl_Teams!$C:$I,7,0),"")</f>
        <v>5</v>
      </c>
      <c r="O96" s="16" t="str">
        <f>IF(OR(J96="",K96=""),"Void","")</f>
        <v/>
      </c>
      <c r="P96" s="16">
        <v>2</v>
      </c>
      <c r="Q96" s="38">
        <f>IF(O96="Void","",IF(P96&lt;16,Lookups!$A$1+((P96-1)*7+(N96-1)),Lookups!$A$2+((P96-16)*7+(N96-1))))</f>
        <v>45548</v>
      </c>
      <c r="R96" s="1" t="str">
        <f>IF(O96="Void",TRIM(_xlfn.CONCAT(J96,K96)),J96)</f>
        <v>St Aldates</v>
      </c>
      <c r="S96" s="16" t="str">
        <f>IF(O96="Void","VOID","vs")</f>
        <v>vs</v>
      </c>
      <c r="T96" s="1" t="str">
        <f>IF(O96="Void","",K96)</f>
        <v>Likely Lads</v>
      </c>
      <c r="U96" s="1" t="str">
        <f>IF(O96="Void","",TRIM(_xlfn.CONCAT(L96," ",M96)))</f>
        <v>Wotton Hall Club 2</v>
      </c>
    </row>
    <row r="97" spans="1:21" x14ac:dyDescent="0.2">
      <c r="A97" s="16">
        <v>976</v>
      </c>
      <c r="B97" s="16">
        <v>16</v>
      </c>
      <c r="C97" s="16">
        <v>8</v>
      </c>
      <c r="D97" s="1">
        <v>1</v>
      </c>
      <c r="E97" s="1">
        <v>5</v>
      </c>
      <c r="F97" s="1" t="str">
        <f>_xlfn.CONCAT($D97,"|",$E97,"|",$B97)</f>
        <v>1|5|16</v>
      </c>
      <c r="G97" s="1" t="str">
        <f>_xlfn.CONCAT($D97,"|",$E97,"|",$C97)</f>
        <v>1|5|8</v>
      </c>
      <c r="H97" s="1" t="str">
        <f>_xlfn.CONCAT(P97,J97)</f>
        <v>2Crescent Knights</v>
      </c>
      <c r="I97" s="1" t="str">
        <f>_xlfn.CONCAT(P97,K97)</f>
        <v>2Castle Grym</v>
      </c>
      <c r="J97" s="1" t="str">
        <f>IFERROR(VLOOKUP(F97,tbl_Teams!A:C,3,0),"")</f>
        <v>Crescent Knights</v>
      </c>
      <c r="K97" s="1" t="str">
        <f>IFERROR(VLOOKUP(G97,tbl_Teams!$A:$C,3,0),"")</f>
        <v>Castle Grym</v>
      </c>
      <c r="L97" s="1" t="str">
        <f>IFERROR(IF(AND(J97&lt;&gt;"",K97&lt;&gt;""),VLOOKUP(VLOOKUP(J97,tbl_Teams!C:G,5,0),tbl_Venues!A:B,2,0),""),"")</f>
        <v>Circle Club Newent</v>
      </c>
      <c r="M97" s="16" t="str">
        <f>IFERROR(IF(VLOOKUP(J97,tbl_Teams!$C:$H,6,0)=0,"",VLOOKUP(J97,tbl_Teams!$C:$H,6,0)),"")</f>
        <v/>
      </c>
      <c r="N97" s="16">
        <f>IFERROR(VLOOKUP(J97,tbl_Teams!$C:$I,7,0),"")</f>
        <v>4</v>
      </c>
      <c r="O97" s="16" t="str">
        <f>IF(OR(J97="",K97=""),"Void","")</f>
        <v/>
      </c>
      <c r="P97" s="16">
        <v>2</v>
      </c>
      <c r="Q97" s="38">
        <f>IF(O97="Void","",IF(P97&lt;16,Lookups!$A$1+((P97-1)*7+(N97-1)),Lookups!$A$2+((P97-16)*7+(N97-1))))</f>
        <v>45547</v>
      </c>
      <c r="R97" s="1" t="str">
        <f>IF(O97="Void",TRIM(_xlfn.CONCAT(J97,K97)),J97)</f>
        <v>Crescent Knights</v>
      </c>
      <c r="S97" s="16" t="str">
        <f>IF(O97="Void","VOID","vs")</f>
        <v>vs</v>
      </c>
      <c r="T97" s="1" t="str">
        <f>IF(O97="Void","",K97)</f>
        <v>Castle Grym</v>
      </c>
      <c r="U97" s="1" t="str">
        <f>IF(O97="Void","",TRIM(_xlfn.CONCAT(L97," ",M97)))</f>
        <v>Circle Club Newent</v>
      </c>
    </row>
    <row r="98" spans="1:21" x14ac:dyDescent="0.2">
      <c r="A98" s="16">
        <v>1209</v>
      </c>
      <c r="B98" s="16">
        <v>9</v>
      </c>
      <c r="C98" s="16">
        <v>7</v>
      </c>
      <c r="D98" s="1">
        <v>1</v>
      </c>
      <c r="E98" s="1">
        <v>6</v>
      </c>
      <c r="F98" s="1" t="str">
        <f>_xlfn.CONCAT($D98,"|",$E98,"|",$B98)</f>
        <v>1|6|9</v>
      </c>
      <c r="G98" s="1" t="str">
        <f>_xlfn.CONCAT($D98,"|",$E98,"|",$C98)</f>
        <v>1|6|7</v>
      </c>
      <c r="H98" s="1" t="str">
        <f>_xlfn.CONCAT(P98,J98)</f>
        <v>2509ers</v>
      </c>
      <c r="I98" s="1" t="str">
        <f>_xlfn.CONCAT(P98,K98)</f>
        <v>2Canning Stragglers</v>
      </c>
      <c r="J98" s="1" t="str">
        <f>IFERROR(VLOOKUP(F98,tbl_Teams!A:C,3,0),"")</f>
        <v>509ers</v>
      </c>
      <c r="K98" s="1" t="str">
        <f>IFERROR(VLOOKUP(G98,tbl_Teams!$A:$C,3,0),"")</f>
        <v>Canning Stragglers</v>
      </c>
      <c r="L98" s="1" t="str">
        <f>IFERROR(IF(AND(J98&lt;&gt;"",K98&lt;&gt;""),VLOOKUP(VLOOKUP(J98,tbl_Teams!C:G,5,0),tbl_Venues!A:B,2,0),""),"")</f>
        <v>Robinswood Hill Club</v>
      </c>
      <c r="M98" s="16">
        <f>IFERROR(IF(VLOOKUP(J98,tbl_Teams!$C:$H,6,0)=0,"",VLOOKUP(J98,tbl_Teams!$C:$H,6,0)),"")</f>
        <v>2</v>
      </c>
      <c r="N98" s="16">
        <f>IFERROR(VLOOKUP(J98,tbl_Teams!$C:$I,7,0),"")</f>
        <v>5</v>
      </c>
      <c r="O98" s="16" t="str">
        <f>IF(OR(J98="",K98=""),"Void","")</f>
        <v/>
      </c>
      <c r="P98" s="16">
        <v>2</v>
      </c>
      <c r="Q98" s="38">
        <f>IF(O98="Void","",IF(P98&lt;16,Lookups!$A$1+((P98-1)*7+(N98-1)),Lookups!$A$2+((P98-16)*7+(N98-1))))</f>
        <v>45548</v>
      </c>
      <c r="R98" s="1" t="str">
        <f>IF(O98="Void",TRIM(_xlfn.CONCAT(J98,K98)),J98)</f>
        <v>509ers</v>
      </c>
      <c r="S98" s="16" t="str">
        <f>IF(O98="Void","VOID","vs")</f>
        <v>vs</v>
      </c>
      <c r="T98" s="1" t="str">
        <f>IF(O98="Void","",K98)</f>
        <v>Canning Stragglers</v>
      </c>
      <c r="U98" s="1" t="str">
        <f>IF(O98="Void","",TRIM(_xlfn.CONCAT(L98," ",M98)))</f>
        <v>Robinswood Hill Club 2</v>
      </c>
    </row>
    <row r="99" spans="1:21" x14ac:dyDescent="0.2">
      <c r="A99" s="16">
        <v>1210</v>
      </c>
      <c r="B99" s="16">
        <v>10</v>
      </c>
      <c r="C99" s="16">
        <v>6</v>
      </c>
      <c r="D99" s="1">
        <v>1</v>
      </c>
      <c r="E99" s="1">
        <v>6</v>
      </c>
      <c r="F99" s="1" t="str">
        <f>_xlfn.CONCAT($D99,"|",$E99,"|",$B99)</f>
        <v>1|6|10</v>
      </c>
      <c r="G99" s="1" t="str">
        <f>_xlfn.CONCAT($D99,"|",$E99,"|",$C99)</f>
        <v>1|6|6</v>
      </c>
      <c r="H99" s="1" t="str">
        <f>_xlfn.CONCAT(P99,J99)</f>
        <v>2Westgate Teapots</v>
      </c>
      <c r="I99" s="1" t="str">
        <f>_xlfn.CONCAT(P99,K99)</f>
        <v>2Apaches</v>
      </c>
      <c r="J99" s="1" t="str">
        <f>IFERROR(VLOOKUP(F99,tbl_Teams!A:C,3,0),"")</f>
        <v>Westgate Teapots</v>
      </c>
      <c r="K99" s="1" t="str">
        <f>IFERROR(VLOOKUP(G99,tbl_Teams!$A:$C,3,0),"")</f>
        <v>Apaches</v>
      </c>
      <c r="L99" s="1" t="str">
        <f>IFERROR(IF(AND(J99&lt;&gt;"",K99&lt;&gt;""),VLOOKUP(VLOOKUP(J99,tbl_Teams!C:G,5,0),tbl_Venues!A:B,2,0),""),"")</f>
        <v>Wotton Hall Club</v>
      </c>
      <c r="M99" s="16">
        <f>IFERROR(IF(VLOOKUP(J99,tbl_Teams!$C:$H,6,0)=0,"",VLOOKUP(J99,tbl_Teams!$C:$H,6,0)),"")</f>
        <v>1</v>
      </c>
      <c r="N99" s="16">
        <f>IFERROR(VLOOKUP(J99,tbl_Teams!$C:$I,7,0),"")</f>
        <v>1</v>
      </c>
      <c r="O99" s="16" t="str">
        <f>IF(OR(J99="",K99=""),"Void","")</f>
        <v/>
      </c>
      <c r="P99" s="16">
        <v>2</v>
      </c>
      <c r="Q99" s="38">
        <f>IF(O99="Void","",IF(P99&lt;16,Lookups!$A$1+((P99-1)*7+(N99-1)),Lookups!$A$2+((P99-16)*7+(N99-1))))</f>
        <v>45544</v>
      </c>
      <c r="R99" s="1" t="str">
        <f>IF(O99="Void",TRIM(_xlfn.CONCAT(J99,K99)),J99)</f>
        <v>Westgate Teapots</v>
      </c>
      <c r="S99" s="16" t="str">
        <f>IF(O99="Void","VOID","vs")</f>
        <v>vs</v>
      </c>
      <c r="T99" s="1" t="str">
        <f>IF(O99="Void","",K99)</f>
        <v>Apaches</v>
      </c>
      <c r="U99" s="1" t="str">
        <f>IF(O99="Void","",TRIM(_xlfn.CONCAT(L99," ",M99)))</f>
        <v>Wotton Hall Club 1</v>
      </c>
    </row>
    <row r="100" spans="1:21" x14ac:dyDescent="0.2">
      <c r="A100" s="16">
        <v>1211</v>
      </c>
      <c r="B100" s="16">
        <v>11</v>
      </c>
      <c r="C100" s="16">
        <v>5</v>
      </c>
      <c r="D100" s="1">
        <v>1</v>
      </c>
      <c r="E100" s="1">
        <v>6</v>
      </c>
      <c r="F100" s="1" t="str">
        <f>_xlfn.CONCAT($D100,"|",$E100,"|",$B100)</f>
        <v>1|6|11</v>
      </c>
      <c r="G100" s="1" t="str">
        <f>_xlfn.CONCAT($D100,"|",$E100,"|",$C100)</f>
        <v>1|6|5</v>
      </c>
      <c r="H100" s="1" t="str">
        <f>_xlfn.CONCAT(P100,J100)</f>
        <v>2Walls Top Ten</v>
      </c>
      <c r="I100" s="1" t="str">
        <f>_xlfn.CONCAT(P100,K100)</f>
        <v>2Scammells</v>
      </c>
      <c r="J100" s="1" t="str">
        <f>IFERROR(VLOOKUP(F100,tbl_Teams!A:C,3,0),"")</f>
        <v>Walls Top Ten</v>
      </c>
      <c r="K100" s="1" t="str">
        <f>IFERROR(VLOOKUP(G100,tbl_Teams!$A:$C,3,0),"")</f>
        <v>Scammells</v>
      </c>
      <c r="L100" s="1" t="str">
        <f>IFERROR(IF(AND(J100&lt;&gt;"",K100&lt;&gt;""),VLOOKUP(VLOOKUP(J100,tbl_Teams!C:G,5,0),tbl_Venues!A:B,2,0),""),"")</f>
        <v>England's Glory</v>
      </c>
      <c r="M100" s="16">
        <f>IFERROR(IF(VLOOKUP(J100,tbl_Teams!$C:$H,6,0)=0,"",VLOOKUP(J100,tbl_Teams!$C:$H,6,0)),"")</f>
        <v>1</v>
      </c>
      <c r="N100" s="16">
        <f>IFERROR(VLOOKUP(J100,tbl_Teams!$C:$I,7,0),"")</f>
        <v>4</v>
      </c>
      <c r="O100" s="16" t="str">
        <f>IF(OR(J100="",K100=""),"Void","")</f>
        <v/>
      </c>
      <c r="P100" s="16">
        <v>2</v>
      </c>
      <c r="Q100" s="38">
        <f>IF(O100="Void","",IF(P100&lt;16,Lookups!$A$1+((P100-1)*7+(N100-1)),Lookups!$A$2+((P100-16)*7+(N100-1))))</f>
        <v>45547</v>
      </c>
      <c r="R100" s="1" t="str">
        <f>IF(O100="Void",TRIM(_xlfn.CONCAT(J100,K100)),J100)</f>
        <v>Walls Top Ten</v>
      </c>
      <c r="S100" s="16" t="str">
        <f>IF(O100="Void","VOID","vs")</f>
        <v>vs</v>
      </c>
      <c r="T100" s="1" t="str">
        <f>IF(O100="Void","",K100)</f>
        <v>Scammells</v>
      </c>
      <c r="U100" s="1" t="str">
        <f>IF(O100="Void","",TRIM(_xlfn.CONCAT(L100," ",M100)))</f>
        <v>England's Glory 1</v>
      </c>
    </row>
    <row r="101" spans="1:21" x14ac:dyDescent="0.2">
      <c r="A101" s="16">
        <v>1212</v>
      </c>
      <c r="B101" s="16">
        <v>12</v>
      </c>
      <c r="C101" s="16">
        <v>4</v>
      </c>
      <c r="D101" s="1">
        <v>1</v>
      </c>
      <c r="E101" s="1">
        <v>6</v>
      </c>
      <c r="F101" s="1" t="str">
        <f>_xlfn.CONCAT($D101,"|",$E101,"|",$B101)</f>
        <v>1|6|12</v>
      </c>
      <c r="G101" s="1" t="str">
        <f>_xlfn.CONCAT($D101,"|",$E101,"|",$C101)</f>
        <v>1|6|4</v>
      </c>
      <c r="H101" s="1" t="str">
        <f>_xlfn.CONCAT(P101,J101)</f>
        <v>2KE7's</v>
      </c>
      <c r="I101" s="1" t="str">
        <f>_xlfn.CONCAT(P101,K101)</f>
        <v>2Renegades</v>
      </c>
      <c r="J101" s="1" t="str">
        <f>IFERROR(VLOOKUP(F101,tbl_Teams!A:C,3,0),"")</f>
        <v>KE7's</v>
      </c>
      <c r="K101" s="1" t="str">
        <f>IFERROR(VLOOKUP(G101,tbl_Teams!$A:$C,3,0),"")</f>
        <v>Renegades</v>
      </c>
      <c r="L101" s="1" t="str">
        <f>IFERROR(IF(AND(J101&lt;&gt;"",K101&lt;&gt;""),VLOOKUP(VLOOKUP(J101,tbl_Teams!C:G,5,0),tbl_Venues!A:B,2,0),""),"")</f>
        <v>Old Richians RFC</v>
      </c>
      <c r="M101" s="16" t="str">
        <f>IFERROR(IF(VLOOKUP(J101,tbl_Teams!$C:$H,6,0)=0,"",VLOOKUP(J101,tbl_Teams!$C:$H,6,0)),"")</f>
        <v/>
      </c>
      <c r="N101" s="16">
        <f>IFERROR(VLOOKUP(J101,tbl_Teams!$C:$I,7,0),"")</f>
        <v>3</v>
      </c>
      <c r="O101" s="16" t="str">
        <f>IF(OR(J101="",K101=""),"Void","")</f>
        <v/>
      </c>
      <c r="P101" s="16">
        <v>2</v>
      </c>
      <c r="Q101" s="38">
        <f>IF(O101="Void","",IF(P101&lt;16,Lookups!$A$1+((P101-1)*7+(N101-1)),Lookups!$A$2+((P101-16)*7+(N101-1))))</f>
        <v>45546</v>
      </c>
      <c r="R101" s="1" t="str">
        <f>IF(O101="Void",TRIM(_xlfn.CONCAT(J101,K101)),J101)</f>
        <v>KE7's</v>
      </c>
      <c r="S101" s="16" t="str">
        <f>IF(O101="Void","VOID","vs")</f>
        <v>vs</v>
      </c>
      <c r="T101" s="1" t="str">
        <f>IF(O101="Void","",K101)</f>
        <v>Renegades</v>
      </c>
      <c r="U101" s="1" t="str">
        <f>IF(O101="Void","",TRIM(_xlfn.CONCAT(L101," ",M101)))</f>
        <v>Old Richians RFC</v>
      </c>
    </row>
    <row r="102" spans="1:21" x14ac:dyDescent="0.2">
      <c r="A102" s="16">
        <v>1213</v>
      </c>
      <c r="B102" s="16">
        <v>13</v>
      </c>
      <c r="C102" s="16">
        <v>3</v>
      </c>
      <c r="D102" s="1">
        <v>1</v>
      </c>
      <c r="E102" s="1">
        <v>6</v>
      </c>
      <c r="F102" s="1" t="str">
        <f>_xlfn.CONCAT($D102,"|",$E102,"|",$B102)</f>
        <v>1|6|13</v>
      </c>
      <c r="G102" s="1" t="str">
        <f>_xlfn.CONCAT($D102,"|",$E102,"|",$C102)</f>
        <v>1|6|3</v>
      </c>
      <c r="H102" s="1" t="str">
        <f>_xlfn.CONCAT(P102,J102)</f>
        <v>2Junction Inn</v>
      </c>
      <c r="I102" s="1" t="str">
        <f>_xlfn.CONCAT(P102,K102)</f>
        <v>2Jokers(City)</v>
      </c>
      <c r="J102" s="1" t="str">
        <f>IFERROR(VLOOKUP(F102,tbl_Teams!A:C,3,0),"")</f>
        <v>Junction Inn</v>
      </c>
      <c r="K102" s="1" t="str">
        <f>IFERROR(VLOOKUP(G102,tbl_Teams!$A:$C,3,0),"")</f>
        <v>Jokers(City)</v>
      </c>
      <c r="L102" s="1" t="str">
        <f>IFERROR(IF(AND(J102&lt;&gt;"",K102&lt;&gt;""),VLOOKUP(VLOOKUP(J102,tbl_Teams!C:G,5,0),tbl_Venues!A:B,2,0),""),"")</f>
        <v>Junction Inn</v>
      </c>
      <c r="M102" s="16" t="str">
        <f>IFERROR(IF(VLOOKUP(J102,tbl_Teams!$C:$H,6,0)=0,"",VLOOKUP(J102,tbl_Teams!$C:$H,6,0)),"")</f>
        <v/>
      </c>
      <c r="N102" s="16">
        <f>IFERROR(VLOOKUP(J102,tbl_Teams!$C:$I,7,0),"")</f>
        <v>3</v>
      </c>
      <c r="O102" s="16" t="str">
        <f>IF(OR(J102="",K102=""),"Void","")</f>
        <v/>
      </c>
      <c r="P102" s="16">
        <v>2</v>
      </c>
      <c r="Q102" s="38">
        <f>IF(O102="Void","",IF(P102&lt;16,Lookups!$A$1+((P102-1)*7+(N102-1)),Lookups!$A$2+((P102-16)*7+(N102-1))))</f>
        <v>45546</v>
      </c>
      <c r="R102" s="1" t="str">
        <f>IF(O102="Void",TRIM(_xlfn.CONCAT(J102,K102)),J102)</f>
        <v>Junction Inn</v>
      </c>
      <c r="S102" s="16" t="str">
        <f>IF(O102="Void","VOID","vs")</f>
        <v>vs</v>
      </c>
      <c r="T102" s="1" t="str">
        <f>IF(O102="Void","",K102)</f>
        <v>Jokers(City)</v>
      </c>
      <c r="U102" s="1" t="str">
        <f>IF(O102="Void","",TRIM(_xlfn.CONCAT(L102," ",M102)))</f>
        <v>Junction Inn</v>
      </c>
    </row>
    <row r="103" spans="1:21" x14ac:dyDescent="0.2">
      <c r="A103" s="16">
        <v>1214</v>
      </c>
      <c r="B103" s="16">
        <v>14</v>
      </c>
      <c r="C103" s="16">
        <v>2</v>
      </c>
      <c r="D103" s="1">
        <v>1</v>
      </c>
      <c r="E103" s="1">
        <v>6</v>
      </c>
      <c r="F103" s="1" t="str">
        <f>_xlfn.CONCAT($D103,"|",$E103,"|",$B103)</f>
        <v>1|6|14</v>
      </c>
      <c r="G103" s="1" t="str">
        <f>_xlfn.CONCAT($D103,"|",$E103,"|",$C103)</f>
        <v>1|6|2</v>
      </c>
      <c r="H103" s="1" t="str">
        <f>_xlfn.CONCAT(P103,J103)</f>
        <v>2Britwater</v>
      </c>
      <c r="I103" s="1" t="str">
        <f>_xlfn.CONCAT(P103,K103)</f>
        <v>2</v>
      </c>
      <c r="J103" s="1" t="str">
        <f>IFERROR(VLOOKUP(F103,tbl_Teams!A:C,3,0),"")</f>
        <v>Britwater</v>
      </c>
      <c r="K103" s="1" t="str">
        <f>IFERROR(VLOOKUP(G103,tbl_Teams!$A:$C,3,0),"")</f>
        <v/>
      </c>
      <c r="L103" s="1" t="str">
        <f>IFERROR(IF(AND(J103&lt;&gt;"",K103&lt;&gt;""),VLOOKUP(VLOOKUP(J103,tbl_Teams!C:G,5,0),tbl_Venues!A:B,2,0),""),"")</f>
        <v/>
      </c>
      <c r="M103" s="16" t="str">
        <f>IFERROR(IF(VLOOKUP(J103,tbl_Teams!$C:$H,6,0)=0,"",VLOOKUP(J103,tbl_Teams!$C:$H,6,0)),"")</f>
        <v/>
      </c>
      <c r="N103" s="16">
        <f>IFERROR(VLOOKUP(J103,tbl_Teams!$C:$I,7,0),"")</f>
        <v>5</v>
      </c>
      <c r="O103" s="16" t="str">
        <f>IF(OR(J103="",K103=""),"Void","")</f>
        <v>Void</v>
      </c>
      <c r="P103" s="16">
        <v>2</v>
      </c>
      <c r="Q103" s="38" t="str">
        <f>IF(O103="Void","",IF(P103&lt;16,Lookups!$A$1+((P103-1)*7+(N103-1)),Lookups!$A$2+((P103-16)*7+(N103-1))))</f>
        <v/>
      </c>
      <c r="R103" s="1" t="str">
        <f>IF(O103="Void",TRIM(_xlfn.CONCAT(J103,K103)),J103)</f>
        <v>Britwater</v>
      </c>
      <c r="S103" s="16" t="str">
        <f>IF(O103="Void","VOID","vs")</f>
        <v>VOID</v>
      </c>
      <c r="T103" s="1" t="str">
        <f>IF(O103="Void","",K103)</f>
        <v/>
      </c>
      <c r="U103" s="1" t="str">
        <f>IF(O103="Void","",TRIM(_xlfn.CONCAT(L103," ",M103)))</f>
        <v/>
      </c>
    </row>
    <row r="104" spans="1:21" x14ac:dyDescent="0.2">
      <c r="A104" s="16">
        <v>1215</v>
      </c>
      <c r="B104" s="16">
        <v>15</v>
      </c>
      <c r="C104" s="16">
        <v>1</v>
      </c>
      <c r="D104" s="1">
        <v>1</v>
      </c>
      <c r="E104" s="1">
        <v>6</v>
      </c>
      <c r="F104" s="1" t="str">
        <f>_xlfn.CONCAT($D104,"|",$E104,"|",$B104)</f>
        <v>1|6|15</v>
      </c>
      <c r="G104" s="1" t="str">
        <f>_xlfn.CONCAT($D104,"|",$E104,"|",$C104)</f>
        <v>1|6|1</v>
      </c>
      <c r="H104" s="1" t="str">
        <f>_xlfn.CONCAT(P104,J104)</f>
        <v>2Cybernetics</v>
      </c>
      <c r="I104" s="1" t="str">
        <f>_xlfn.CONCAT(P104,K104)</f>
        <v>2New Indians</v>
      </c>
      <c r="J104" s="1" t="str">
        <f>IFERROR(VLOOKUP(F104,tbl_Teams!A:C,3,0),"")</f>
        <v>Cybernetics</v>
      </c>
      <c r="K104" s="1" t="str">
        <f>IFERROR(VLOOKUP(G104,tbl_Teams!$A:$C,3,0),"")</f>
        <v>New Indians</v>
      </c>
      <c r="L104" s="1" t="str">
        <f>IFERROR(IF(AND(J104&lt;&gt;"",K104&lt;&gt;""),VLOOKUP(VLOOKUP(J104,tbl_Teams!C:G,5,0),tbl_Venues!A:B,2,0),""),"")</f>
        <v>Gala Club</v>
      </c>
      <c r="M104" s="16">
        <f>IFERROR(IF(VLOOKUP(J104,tbl_Teams!$C:$H,6,0)=0,"",VLOOKUP(J104,tbl_Teams!$C:$H,6,0)),"")</f>
        <v>2</v>
      </c>
      <c r="N104" s="16">
        <f>IFERROR(VLOOKUP(J104,tbl_Teams!$C:$I,7,0),"")</f>
        <v>4</v>
      </c>
      <c r="O104" s="16" t="str">
        <f>IF(OR(J104="",K104=""),"Void","")</f>
        <v/>
      </c>
      <c r="P104" s="16">
        <v>2</v>
      </c>
      <c r="Q104" s="38">
        <f>IF(O104="Void","",IF(P104&lt;16,Lookups!$A$1+((P104-1)*7+(N104-1)),Lookups!$A$2+((P104-16)*7+(N104-1))))</f>
        <v>45547</v>
      </c>
      <c r="R104" s="1" t="str">
        <f>IF(O104="Void",TRIM(_xlfn.CONCAT(J104,K104)),J104)</f>
        <v>Cybernetics</v>
      </c>
      <c r="S104" s="16" t="str">
        <f>IF(O104="Void","VOID","vs")</f>
        <v>vs</v>
      </c>
      <c r="T104" s="1" t="str">
        <f>IF(O104="Void","",K104)</f>
        <v>New Indians</v>
      </c>
      <c r="U104" s="1" t="str">
        <f>IF(O104="Void","",TRIM(_xlfn.CONCAT(L104," ",M104)))</f>
        <v>Gala Club 2</v>
      </c>
    </row>
    <row r="105" spans="1:21" x14ac:dyDescent="0.2">
      <c r="A105" s="16">
        <v>1216</v>
      </c>
      <c r="B105" s="16">
        <v>16</v>
      </c>
      <c r="C105" s="16">
        <v>8</v>
      </c>
      <c r="D105" s="1">
        <v>1</v>
      </c>
      <c r="E105" s="1">
        <v>6</v>
      </c>
      <c r="F105" s="1" t="str">
        <f>_xlfn.CONCAT($D105,"|",$E105,"|",$B105)</f>
        <v>1|6|16</v>
      </c>
      <c r="G105" s="1" t="str">
        <f>_xlfn.CONCAT($D105,"|",$E105,"|",$C105)</f>
        <v>1|6|8</v>
      </c>
      <c r="H105" s="1" t="str">
        <f>_xlfn.CONCAT(P105,J105)</f>
        <v>2Angry Beavers</v>
      </c>
      <c r="I105" s="1" t="str">
        <f>_xlfn.CONCAT(P105,K105)</f>
        <v>2Rising Sun</v>
      </c>
      <c r="J105" s="1" t="str">
        <f>IFERROR(VLOOKUP(F105,tbl_Teams!A:C,3,0),"")</f>
        <v>Angry Beavers</v>
      </c>
      <c r="K105" s="1" t="str">
        <f>IFERROR(VLOOKUP(G105,tbl_Teams!$A:$C,3,0),"")</f>
        <v>Rising Sun</v>
      </c>
      <c r="L105" s="1" t="str">
        <f>IFERROR(IF(AND(J105&lt;&gt;"",K105&lt;&gt;""),VLOOKUP(VLOOKUP(J105,tbl_Teams!C:G,5,0),tbl_Venues!A:B,2,0),""),"")</f>
        <v>Circle Club Newent</v>
      </c>
      <c r="M105" s="16" t="str">
        <f>IFERROR(IF(VLOOKUP(J105,tbl_Teams!$C:$H,6,0)=0,"",VLOOKUP(J105,tbl_Teams!$C:$H,6,0)),"")</f>
        <v/>
      </c>
      <c r="N105" s="16">
        <f>IFERROR(VLOOKUP(J105,tbl_Teams!$C:$I,7,0),"")</f>
        <v>3</v>
      </c>
      <c r="O105" s="16" t="str">
        <f>IF(OR(J105="",K105=""),"Void","")</f>
        <v/>
      </c>
      <c r="P105" s="16">
        <v>2</v>
      </c>
      <c r="Q105" s="38">
        <f>IF(O105="Void","",IF(P105&lt;16,Lookups!$A$1+((P105-1)*7+(N105-1)),Lookups!$A$2+((P105-16)*7+(N105-1))))</f>
        <v>45546</v>
      </c>
      <c r="R105" s="1" t="str">
        <f>IF(O105="Void",TRIM(_xlfn.CONCAT(J105,K105)),J105)</f>
        <v>Angry Beavers</v>
      </c>
      <c r="S105" s="16" t="str">
        <f>IF(O105="Void","VOID","vs")</f>
        <v>vs</v>
      </c>
      <c r="T105" s="1" t="str">
        <f>IF(O105="Void","",K105)</f>
        <v>Rising Sun</v>
      </c>
      <c r="U105" s="1" t="str">
        <f>IF(O105="Void","",TRIM(_xlfn.CONCAT(L105," ",M105)))</f>
        <v>Circle Club Newent</v>
      </c>
    </row>
    <row r="106" spans="1:21" x14ac:dyDescent="0.2">
      <c r="A106" s="16">
        <v>1449</v>
      </c>
      <c r="B106" s="16">
        <v>9</v>
      </c>
      <c r="C106" s="16">
        <v>7</v>
      </c>
      <c r="D106" s="1">
        <v>1</v>
      </c>
      <c r="E106" s="1">
        <v>7</v>
      </c>
      <c r="F106" s="1" t="str">
        <f>_xlfn.CONCAT($D106,"|",$E106,"|",$B106)</f>
        <v>1|7|9</v>
      </c>
      <c r="G106" s="1" t="str">
        <f>_xlfn.CONCAT($D106,"|",$E106,"|",$C106)</f>
        <v>1|7|7</v>
      </c>
      <c r="H106" s="1" t="str">
        <f>_xlfn.CONCAT(P106,J106)</f>
        <v>2Tipplers</v>
      </c>
      <c r="I106" s="1" t="str">
        <f>_xlfn.CONCAT(P106,K106)</f>
        <v>2Gladiators</v>
      </c>
      <c r="J106" s="1" t="str">
        <f>IFERROR(VLOOKUP(F106,tbl_Teams!A:C,3,0),"")</f>
        <v>Tipplers</v>
      </c>
      <c r="K106" s="1" t="str">
        <f>IFERROR(VLOOKUP(G106,tbl_Teams!$A:$C,3,0),"")</f>
        <v>Gladiators</v>
      </c>
      <c r="L106" s="1" t="str">
        <f>IFERROR(IF(AND(J106&lt;&gt;"",K106&lt;&gt;""),VLOOKUP(VLOOKUP(J106,tbl_Teams!C:G,5,0),tbl_Venues!A:B,2,0),""),"")</f>
        <v>Wotton Hall Club</v>
      </c>
      <c r="M106" s="16">
        <f>IFERROR(IF(VLOOKUP(J106,tbl_Teams!$C:$H,6,0)=0,"",VLOOKUP(J106,tbl_Teams!$C:$H,6,0)),"")</f>
        <v>1</v>
      </c>
      <c r="N106" s="16">
        <f>IFERROR(VLOOKUP(J106,tbl_Teams!$C:$I,7,0),"")</f>
        <v>5</v>
      </c>
      <c r="O106" s="16" t="str">
        <f>IF(OR(J106="",K106=""),"Void","")</f>
        <v/>
      </c>
      <c r="P106" s="16">
        <v>2</v>
      </c>
      <c r="Q106" s="38">
        <f>IF(O106="Void","",IF(P106&lt;16,Lookups!$A$1+((P106-1)*7+(N106-1)),Lookups!$A$2+((P106-16)*7+(N106-1))))</f>
        <v>45548</v>
      </c>
      <c r="R106" s="1" t="str">
        <f>IF(O106="Void",TRIM(_xlfn.CONCAT(J106,K106)),J106)</f>
        <v>Tipplers</v>
      </c>
      <c r="S106" s="16" t="str">
        <f>IF(O106="Void","VOID","vs")</f>
        <v>vs</v>
      </c>
      <c r="T106" s="1" t="str">
        <f>IF(O106="Void","",K106)</f>
        <v>Gladiators</v>
      </c>
      <c r="U106" s="1" t="str">
        <f>IF(O106="Void","",TRIM(_xlfn.CONCAT(L106," ",M106)))</f>
        <v>Wotton Hall Club 1</v>
      </c>
    </row>
    <row r="107" spans="1:21" x14ac:dyDescent="0.2">
      <c r="A107" s="16">
        <v>1450</v>
      </c>
      <c r="B107" s="16">
        <v>10</v>
      </c>
      <c r="C107" s="16">
        <v>6</v>
      </c>
      <c r="D107" s="1">
        <v>1</v>
      </c>
      <c r="E107" s="1">
        <v>7</v>
      </c>
      <c r="F107" s="1" t="str">
        <f>_xlfn.CONCAT($D107,"|",$E107,"|",$B107)</f>
        <v>1|7|10</v>
      </c>
      <c r="G107" s="1" t="str">
        <f>_xlfn.CONCAT($D107,"|",$E107,"|",$C107)</f>
        <v>1|7|6</v>
      </c>
      <c r="H107" s="1" t="str">
        <f>_xlfn.CONCAT(P107,J107)</f>
        <v>2Newent Dragons</v>
      </c>
      <c r="I107" s="1" t="str">
        <f>_xlfn.CONCAT(P107,K107)</f>
        <v>2Bloaters S.C.</v>
      </c>
      <c r="J107" s="1" t="str">
        <f>IFERROR(VLOOKUP(F107,tbl_Teams!A:C,3,0),"")</f>
        <v>Newent Dragons</v>
      </c>
      <c r="K107" s="1" t="str">
        <f>IFERROR(VLOOKUP(G107,tbl_Teams!$A:$C,3,0),"")</f>
        <v>Bloaters S.C.</v>
      </c>
      <c r="L107" s="1" t="str">
        <f>IFERROR(IF(AND(J107&lt;&gt;"",K107&lt;&gt;""),VLOOKUP(VLOOKUP(J107,tbl_Teams!C:G,5,0),tbl_Venues!A:B,2,0),""),"")</f>
        <v>Circle Club Newent</v>
      </c>
      <c r="M107" s="16" t="str">
        <f>IFERROR(IF(VLOOKUP(J107,tbl_Teams!$C:$H,6,0)=0,"",VLOOKUP(J107,tbl_Teams!$C:$H,6,0)),"")</f>
        <v/>
      </c>
      <c r="N107" s="16">
        <f>IFERROR(VLOOKUP(J107,tbl_Teams!$C:$I,7,0),"")</f>
        <v>5</v>
      </c>
      <c r="O107" s="16" t="str">
        <f>IF(OR(J107="",K107=""),"Void","")</f>
        <v/>
      </c>
      <c r="P107" s="16">
        <v>2</v>
      </c>
      <c r="Q107" s="38">
        <f>IF(O107="Void","",IF(P107&lt;16,Lookups!$A$1+((P107-1)*7+(N107-1)),Lookups!$A$2+((P107-16)*7+(N107-1))))</f>
        <v>45548</v>
      </c>
      <c r="R107" s="1" t="str">
        <f>IF(O107="Void",TRIM(_xlfn.CONCAT(J107,K107)),J107)</f>
        <v>Newent Dragons</v>
      </c>
      <c r="S107" s="16" t="str">
        <f>IF(O107="Void","VOID","vs")</f>
        <v>vs</v>
      </c>
      <c r="T107" s="1" t="str">
        <f>IF(O107="Void","",K107)</f>
        <v>Bloaters S.C.</v>
      </c>
      <c r="U107" s="1" t="str">
        <f>IF(O107="Void","",TRIM(_xlfn.CONCAT(L107," ",M107)))</f>
        <v>Circle Club Newent</v>
      </c>
    </row>
    <row r="108" spans="1:21" x14ac:dyDescent="0.2">
      <c r="A108" s="16">
        <v>1451</v>
      </c>
      <c r="B108" s="16">
        <v>11</v>
      </c>
      <c r="C108" s="16">
        <v>5</v>
      </c>
      <c r="D108" s="1">
        <v>1</v>
      </c>
      <c r="E108" s="1">
        <v>7</v>
      </c>
      <c r="F108" s="1" t="str">
        <f>_xlfn.CONCAT($D108,"|",$E108,"|",$B108)</f>
        <v>1|7|11</v>
      </c>
      <c r="G108" s="1" t="str">
        <f>_xlfn.CONCAT($D108,"|",$E108,"|",$C108)</f>
        <v>1|7|5</v>
      </c>
      <c r="H108" s="1" t="str">
        <f>_xlfn.CONCAT(P108,J108)</f>
        <v>2The Novices</v>
      </c>
      <c r="I108" s="1" t="str">
        <f>_xlfn.CONCAT(P108,K108)</f>
        <v>2Hilltops</v>
      </c>
      <c r="J108" s="1" t="str">
        <f>IFERROR(VLOOKUP(F108,tbl_Teams!A:C,3,0),"")</f>
        <v>The Novices</v>
      </c>
      <c r="K108" s="1" t="str">
        <f>IFERROR(VLOOKUP(G108,tbl_Teams!$A:$C,3,0),"")</f>
        <v>Hilltops</v>
      </c>
      <c r="L108" s="1" t="str">
        <f>IFERROR(IF(AND(J108&lt;&gt;"",K108&lt;&gt;""),VLOOKUP(VLOOKUP(J108,tbl_Teams!C:G,5,0),tbl_Venues!A:B,2,0),""),"")</f>
        <v>Gala Club</v>
      </c>
      <c r="M108" s="16">
        <f>IFERROR(IF(VLOOKUP(J108,tbl_Teams!$C:$H,6,0)=0,"",VLOOKUP(J108,tbl_Teams!$C:$H,6,0)),"")</f>
        <v>2</v>
      </c>
      <c r="N108" s="16">
        <f>IFERROR(VLOOKUP(J108,tbl_Teams!$C:$I,7,0),"")</f>
        <v>3</v>
      </c>
      <c r="O108" s="16" t="str">
        <f>IF(OR(J108="",K108=""),"Void","")</f>
        <v/>
      </c>
      <c r="P108" s="16">
        <v>2</v>
      </c>
      <c r="Q108" s="38">
        <f>IF(O108="Void","",IF(P108&lt;16,Lookups!$A$1+((P108-1)*7+(N108-1)),Lookups!$A$2+((P108-16)*7+(N108-1))))</f>
        <v>45546</v>
      </c>
      <c r="R108" s="1" t="str">
        <f>IF(O108="Void",TRIM(_xlfn.CONCAT(J108,K108)),J108)</f>
        <v>The Novices</v>
      </c>
      <c r="S108" s="16" t="str">
        <f>IF(O108="Void","VOID","vs")</f>
        <v>vs</v>
      </c>
      <c r="T108" s="1" t="str">
        <f>IF(O108="Void","",K108)</f>
        <v>Hilltops</v>
      </c>
      <c r="U108" s="1" t="str">
        <f>IF(O108="Void","",TRIM(_xlfn.CONCAT(L108," ",M108)))</f>
        <v>Gala Club 2</v>
      </c>
    </row>
    <row r="109" spans="1:21" x14ac:dyDescent="0.2">
      <c r="A109" s="16">
        <v>1452</v>
      </c>
      <c r="B109" s="16">
        <v>12</v>
      </c>
      <c r="C109" s="16">
        <v>4</v>
      </c>
      <c r="D109" s="1">
        <v>1</v>
      </c>
      <c r="E109" s="1">
        <v>7</v>
      </c>
      <c r="F109" s="1" t="str">
        <f>_xlfn.CONCAT($D109,"|",$E109,"|",$B109)</f>
        <v>1|7|12</v>
      </c>
      <c r="G109" s="1" t="str">
        <f>_xlfn.CONCAT($D109,"|",$E109,"|",$C109)</f>
        <v>1|7|4</v>
      </c>
      <c r="H109" s="1" t="str">
        <f>_xlfn.CONCAT(P109,J109)</f>
        <v>2More Lager</v>
      </c>
      <c r="I109" s="1" t="str">
        <f>_xlfn.CONCAT(P109,K109)</f>
        <v>2Deaf Tigers</v>
      </c>
      <c r="J109" s="1" t="str">
        <f>IFERROR(VLOOKUP(F109,tbl_Teams!A:C,3,0),"")</f>
        <v>More Lager</v>
      </c>
      <c r="K109" s="1" t="str">
        <f>IFERROR(VLOOKUP(G109,tbl_Teams!$A:$C,3,0),"")</f>
        <v>Deaf Tigers</v>
      </c>
      <c r="L109" s="1" t="str">
        <f>IFERROR(IF(AND(J109&lt;&gt;"",K109&lt;&gt;""),VLOOKUP(VLOOKUP(J109,tbl_Teams!C:G,5,0),tbl_Venues!A:B,2,0),""),"")</f>
        <v>Red Lion Huntley</v>
      </c>
      <c r="M109" s="16" t="str">
        <f>IFERROR(IF(VLOOKUP(J109,tbl_Teams!$C:$H,6,0)=0,"",VLOOKUP(J109,tbl_Teams!$C:$H,6,0)),"")</f>
        <v/>
      </c>
      <c r="N109" s="16">
        <f>IFERROR(VLOOKUP(J109,tbl_Teams!$C:$I,7,0),"")</f>
        <v>4</v>
      </c>
      <c r="O109" s="16" t="str">
        <f>IF(OR(J109="",K109=""),"Void","")</f>
        <v/>
      </c>
      <c r="P109" s="16">
        <v>2</v>
      </c>
      <c r="Q109" s="38">
        <f>IF(O109="Void","",IF(P109&lt;16,Lookups!$A$1+((P109-1)*7+(N109-1)),Lookups!$A$2+((P109-16)*7+(N109-1))))</f>
        <v>45547</v>
      </c>
      <c r="R109" s="1" t="str">
        <f>IF(O109="Void",TRIM(_xlfn.CONCAT(J109,K109)),J109)</f>
        <v>More Lager</v>
      </c>
      <c r="S109" s="16" t="str">
        <f>IF(O109="Void","VOID","vs")</f>
        <v>vs</v>
      </c>
      <c r="T109" s="1" t="str">
        <f>IF(O109="Void","",K109)</f>
        <v>Deaf Tigers</v>
      </c>
      <c r="U109" s="1" t="str">
        <f>IF(O109="Void","",TRIM(_xlfn.CONCAT(L109," ",M109)))</f>
        <v>Red Lion Huntley</v>
      </c>
    </row>
    <row r="110" spans="1:21" x14ac:dyDescent="0.2">
      <c r="A110" s="16">
        <v>1453</v>
      </c>
      <c r="B110" s="16">
        <v>13</v>
      </c>
      <c r="C110" s="16">
        <v>3</v>
      </c>
      <c r="D110" s="1">
        <v>1</v>
      </c>
      <c r="E110" s="1">
        <v>7</v>
      </c>
      <c r="F110" s="1" t="str">
        <f>_xlfn.CONCAT($D110,"|",$E110,"|",$B110)</f>
        <v>1|7|13</v>
      </c>
      <c r="G110" s="1" t="str">
        <f>_xlfn.CONCAT($D110,"|",$E110,"|",$C110)</f>
        <v>1|7|3</v>
      </c>
      <c r="H110" s="1" t="str">
        <f>_xlfn.CONCAT(P110,J110)</f>
        <v>2BMI 'A' Breakaways</v>
      </c>
      <c r="I110" s="1" t="str">
        <f>_xlfn.CONCAT(P110,K110)</f>
        <v>2City Treasurers</v>
      </c>
      <c r="J110" s="1" t="str">
        <f>IFERROR(VLOOKUP(F110,tbl_Teams!A:C,3,0),"")</f>
        <v>BMI 'A' Breakaways</v>
      </c>
      <c r="K110" s="1" t="str">
        <f>IFERROR(VLOOKUP(G110,tbl_Teams!$A:$C,3,0),"")</f>
        <v>City Treasurers</v>
      </c>
      <c r="L110" s="1" t="str">
        <f>IFERROR(IF(AND(J110&lt;&gt;"",K110&lt;&gt;""),VLOOKUP(VLOOKUP(J110,tbl_Teams!C:G,5,0),tbl_Venues!A:B,2,0),""),"")</f>
        <v>St James Club</v>
      </c>
      <c r="M110" s="16" t="str">
        <f>IFERROR(IF(VLOOKUP(J110,tbl_Teams!$C:$H,6,0)=0,"",VLOOKUP(J110,tbl_Teams!$C:$H,6,0)),"")</f>
        <v/>
      </c>
      <c r="N110" s="16">
        <f>IFERROR(VLOOKUP(J110,tbl_Teams!$C:$I,7,0),"")</f>
        <v>3</v>
      </c>
      <c r="O110" s="16" t="str">
        <f>IF(OR(J110="",K110=""),"Void","")</f>
        <v/>
      </c>
      <c r="P110" s="16">
        <v>2</v>
      </c>
      <c r="Q110" s="38">
        <f>IF(O110="Void","",IF(P110&lt;16,Lookups!$A$1+((P110-1)*7+(N110-1)),Lookups!$A$2+((P110-16)*7+(N110-1))))</f>
        <v>45546</v>
      </c>
      <c r="R110" s="1" t="str">
        <f>IF(O110="Void",TRIM(_xlfn.CONCAT(J110,K110)),J110)</f>
        <v>BMI 'A' Breakaways</v>
      </c>
      <c r="S110" s="16" t="str">
        <f>IF(O110="Void","VOID","vs")</f>
        <v>vs</v>
      </c>
      <c r="T110" s="1" t="str">
        <f>IF(O110="Void","",K110)</f>
        <v>City Treasurers</v>
      </c>
      <c r="U110" s="1" t="str">
        <f>IF(O110="Void","",TRIM(_xlfn.CONCAT(L110," ",M110)))</f>
        <v>St James Club</v>
      </c>
    </row>
    <row r="111" spans="1:21" x14ac:dyDescent="0.2">
      <c r="A111" s="16">
        <v>1454</v>
      </c>
      <c r="B111" s="16">
        <v>14</v>
      </c>
      <c r="C111" s="16">
        <v>2</v>
      </c>
      <c r="D111" s="1">
        <v>1</v>
      </c>
      <c r="E111" s="1">
        <v>7</v>
      </c>
      <c r="F111" s="1" t="str">
        <f>_xlfn.CONCAT($D111,"|",$E111,"|",$B111)</f>
        <v>1|7|14</v>
      </c>
      <c r="G111" s="1" t="str">
        <f>_xlfn.CONCAT($D111,"|",$E111,"|",$C111)</f>
        <v>1|7|2</v>
      </c>
      <c r="H111" s="1" t="str">
        <f>_xlfn.CONCAT(P111,J111)</f>
        <v>2Cruisers</v>
      </c>
      <c r="I111" s="1" t="str">
        <f>_xlfn.CONCAT(P111,K111)</f>
        <v>2Sigtels</v>
      </c>
      <c r="J111" s="1" t="str">
        <f>IFERROR(VLOOKUP(F111,tbl_Teams!A:C,3,0),"")</f>
        <v>Cruisers</v>
      </c>
      <c r="K111" s="1" t="str">
        <f>IFERROR(VLOOKUP(G111,tbl_Teams!$A:$C,3,0),"")</f>
        <v>Sigtels</v>
      </c>
      <c r="L111" s="1" t="str">
        <f>IFERROR(IF(AND(J111&lt;&gt;"",K111&lt;&gt;""),VLOOKUP(VLOOKUP(J111,tbl_Teams!C:G,5,0),tbl_Venues!A:B,2,0),""),"")</f>
        <v>Baker Street</v>
      </c>
      <c r="M111" s="16" t="str">
        <f>IFERROR(IF(VLOOKUP(J111,tbl_Teams!$C:$H,6,0)=0,"",VLOOKUP(J111,tbl_Teams!$C:$H,6,0)),"")</f>
        <v/>
      </c>
      <c r="N111" s="16">
        <f>IFERROR(VLOOKUP(J111,tbl_Teams!$C:$I,7,0),"")</f>
        <v>2</v>
      </c>
      <c r="O111" s="16" t="str">
        <f>IF(OR(J111="",K111=""),"Void","")</f>
        <v/>
      </c>
      <c r="P111" s="16">
        <v>2</v>
      </c>
      <c r="Q111" s="38">
        <f>IF(O111="Void","",IF(P111&lt;16,Lookups!$A$1+((P111-1)*7+(N111-1)),Lookups!$A$2+((P111-16)*7+(N111-1))))</f>
        <v>45545</v>
      </c>
      <c r="R111" s="1" t="str">
        <f>IF(O111="Void",TRIM(_xlfn.CONCAT(J111,K111)),J111)</f>
        <v>Cruisers</v>
      </c>
      <c r="S111" s="16" t="str">
        <f>IF(O111="Void","VOID","vs")</f>
        <v>vs</v>
      </c>
      <c r="T111" s="1" t="str">
        <f>IF(O111="Void","",K111)</f>
        <v>Sigtels</v>
      </c>
      <c r="U111" s="1" t="str">
        <f>IF(O111="Void","",TRIM(_xlfn.CONCAT(L111," ",M111)))</f>
        <v>Baker Street</v>
      </c>
    </row>
    <row r="112" spans="1:21" x14ac:dyDescent="0.2">
      <c r="A112" s="16">
        <v>1455</v>
      </c>
      <c r="B112" s="16">
        <v>15</v>
      </c>
      <c r="C112" s="16">
        <v>1</v>
      </c>
      <c r="D112" s="1">
        <v>1</v>
      </c>
      <c r="E112" s="1">
        <v>7</v>
      </c>
      <c r="F112" s="1" t="str">
        <f>_xlfn.CONCAT($D112,"|",$E112,"|",$B112)</f>
        <v>1|7|15</v>
      </c>
      <c r="G112" s="1" t="str">
        <f>_xlfn.CONCAT($D112,"|",$E112,"|",$C112)</f>
        <v>1|7|1</v>
      </c>
      <c r="H112" s="1" t="str">
        <f>_xlfn.CONCAT(P112,J112)</f>
        <v>2Lassington Rollers</v>
      </c>
      <c r="I112" s="1" t="str">
        <f>_xlfn.CONCAT(P112,K112)</f>
        <v>2Derwents</v>
      </c>
      <c r="J112" s="1" t="str">
        <f>IFERROR(VLOOKUP(F112,tbl_Teams!A:C,3,0),"")</f>
        <v>Lassington Rollers</v>
      </c>
      <c r="K112" s="1" t="str">
        <f>IFERROR(VLOOKUP(G112,tbl_Teams!$A:$C,3,0),"")</f>
        <v>Derwents</v>
      </c>
      <c r="L112" s="1" t="str">
        <f>IFERROR(IF(AND(J112&lt;&gt;"",K112&lt;&gt;""),VLOOKUP(VLOOKUP(J112,tbl_Teams!C:G,5,0),tbl_Venues!A:B,2,0),""),"")</f>
        <v>England's Glory</v>
      </c>
      <c r="M112" s="16">
        <f>IFERROR(IF(VLOOKUP(J112,tbl_Teams!$C:$H,6,0)=0,"",VLOOKUP(J112,tbl_Teams!$C:$H,6,0)),"")</f>
        <v>2</v>
      </c>
      <c r="N112" s="16">
        <f>IFERROR(VLOOKUP(J112,tbl_Teams!$C:$I,7,0),"")</f>
        <v>4</v>
      </c>
      <c r="O112" s="16" t="str">
        <f>IF(OR(J112="",K112=""),"Void","")</f>
        <v/>
      </c>
      <c r="P112" s="16">
        <v>2</v>
      </c>
      <c r="Q112" s="38">
        <f>IF(O112="Void","",IF(P112&lt;16,Lookups!$A$1+((P112-1)*7+(N112-1)),Lookups!$A$2+((P112-16)*7+(N112-1))))</f>
        <v>45547</v>
      </c>
      <c r="R112" s="1" t="str">
        <f>IF(O112="Void",TRIM(_xlfn.CONCAT(J112,K112)),J112)</f>
        <v>Lassington Rollers</v>
      </c>
      <c r="S112" s="16" t="str">
        <f>IF(O112="Void","VOID","vs")</f>
        <v>vs</v>
      </c>
      <c r="T112" s="1" t="str">
        <f>IF(O112="Void","",K112)</f>
        <v>Derwents</v>
      </c>
      <c r="U112" s="1" t="str">
        <f>IF(O112="Void","",TRIM(_xlfn.CONCAT(L112," ",M112)))</f>
        <v>England's Glory 2</v>
      </c>
    </row>
    <row r="113" spans="1:21" x14ac:dyDescent="0.2">
      <c r="A113" s="16">
        <v>1456</v>
      </c>
      <c r="B113" s="16">
        <v>16</v>
      </c>
      <c r="C113" s="16">
        <v>8</v>
      </c>
      <c r="D113" s="1">
        <v>1</v>
      </c>
      <c r="E113" s="1">
        <v>7</v>
      </c>
      <c r="F113" s="1" t="str">
        <f>_xlfn.CONCAT($D113,"|",$E113,"|",$B113)</f>
        <v>1|7|16</v>
      </c>
      <c r="G113" s="1" t="str">
        <f>_xlfn.CONCAT($D113,"|",$E113,"|",$C113)</f>
        <v>1|7|8</v>
      </c>
      <c r="H113" s="1" t="str">
        <f>_xlfn.CONCAT(P113,J113)</f>
        <v>2</v>
      </c>
      <c r="I113" s="1" t="str">
        <f>_xlfn.CONCAT(P113,K113)</f>
        <v>2Incredibowls</v>
      </c>
      <c r="J113" s="1" t="str">
        <f>IFERROR(VLOOKUP(F113,tbl_Teams!A:C,3,0),"")</f>
        <v/>
      </c>
      <c r="K113" s="1" t="str">
        <f>IFERROR(VLOOKUP(G113,tbl_Teams!$A:$C,3,0),"")</f>
        <v>Incredibowls</v>
      </c>
      <c r="L113" s="1" t="str">
        <f>IFERROR(IF(AND(J113&lt;&gt;"",K113&lt;&gt;""),VLOOKUP(VLOOKUP(J113,tbl_Teams!C:G,5,0),tbl_Venues!A:B,2,0),""),"")</f>
        <v/>
      </c>
      <c r="M113" s="16" t="str">
        <f>IFERROR(IF(VLOOKUP(J113,tbl_Teams!$C:$H,6,0)=0,"",VLOOKUP(J113,tbl_Teams!$C:$H,6,0)),"")</f>
        <v/>
      </c>
      <c r="N113" s="16" t="str">
        <f>IFERROR(VLOOKUP(J113,tbl_Teams!$C:$I,7,0),"")</f>
        <v/>
      </c>
      <c r="O113" s="16" t="str">
        <f>IF(OR(J113="",K113=""),"Void","")</f>
        <v>Void</v>
      </c>
      <c r="P113" s="16">
        <v>2</v>
      </c>
      <c r="Q113" s="38" t="str">
        <f>IF(O113="Void","",IF(P113&lt;16,Lookups!$A$1+((P113-1)*7+(N113-1)),Lookups!$A$2+((P113-16)*7+(N113-1))))</f>
        <v/>
      </c>
      <c r="R113" s="1" t="str">
        <f>IF(O113="Void",TRIM(_xlfn.CONCAT(J113,K113)),J113)</f>
        <v>Incredibowls</v>
      </c>
      <c r="S113" s="16" t="str">
        <f>IF(O113="Void","VOID","vs")</f>
        <v>VOID</v>
      </c>
      <c r="T113" s="1" t="str">
        <f>IF(O113="Void","",K113)</f>
        <v/>
      </c>
      <c r="U113" s="1" t="str">
        <f>IF(O113="Void","",TRIM(_xlfn.CONCAT(L113," ",M113)))</f>
        <v/>
      </c>
    </row>
    <row r="114" spans="1:21" x14ac:dyDescent="0.2">
      <c r="A114" s="16">
        <v>17</v>
      </c>
      <c r="B114" s="16">
        <v>1</v>
      </c>
      <c r="C114" s="16">
        <v>14</v>
      </c>
      <c r="D114" s="1">
        <v>1</v>
      </c>
      <c r="E114" s="1">
        <v>1</v>
      </c>
      <c r="F114" s="1" t="str">
        <f>_xlfn.CONCAT($D114,"|",$E114,"|",$B114)</f>
        <v>1|1|1</v>
      </c>
      <c r="G114" s="1" t="str">
        <f>_xlfn.CONCAT($D114,"|",$E114,"|",$C114)</f>
        <v>1|1|14</v>
      </c>
      <c r="H114" s="1" t="str">
        <f>_xlfn.CONCAT(P114,J114)</f>
        <v>3Maisemore Hornets</v>
      </c>
      <c r="I114" s="1" t="str">
        <f>_xlfn.CONCAT(P114,K114)</f>
        <v>3Famous Stampers</v>
      </c>
      <c r="J114" s="1" t="str">
        <f>IFERROR(VLOOKUP(F114,tbl_Teams!A:C,3,0),"")</f>
        <v>Maisemore Hornets</v>
      </c>
      <c r="K114" s="1" t="str">
        <f>IFERROR(VLOOKUP(G114,tbl_Teams!$A:$C,3,0),"")</f>
        <v>Famous Stampers</v>
      </c>
      <c r="L114" s="1" t="str">
        <f>IFERROR(IF(AND(J114&lt;&gt;"",K114&lt;&gt;""),VLOOKUP(VLOOKUP(J114,tbl_Teams!C:G,5,0),tbl_Venues!A:B,2,0),""),"")</f>
        <v>St James Club</v>
      </c>
      <c r="M114" s="16" t="str">
        <f>IFERROR(IF(VLOOKUP(J114,tbl_Teams!$C:$H,6,0)=0,"",VLOOKUP(J114,tbl_Teams!$C:$H,6,0)),"")</f>
        <v/>
      </c>
      <c r="N114" s="16">
        <f>IFERROR(VLOOKUP(J114,tbl_Teams!$C:$I,7,0),"")</f>
        <v>2</v>
      </c>
      <c r="O114" s="16" t="str">
        <f>IF(OR(J114="",K114=""),"Void","")</f>
        <v/>
      </c>
      <c r="P114" s="16">
        <v>3</v>
      </c>
      <c r="Q114" s="38">
        <f>IF(O114="Void","",IF(P114&lt;16,Lookups!$A$1+((P114-1)*7+(N114-1)),Lookups!$A$2+((P114-16)*7+(N114-1))))</f>
        <v>45552</v>
      </c>
      <c r="R114" s="1" t="str">
        <f>IF(O114="Void",TRIM(_xlfn.CONCAT(J114,K114)),J114)</f>
        <v>Maisemore Hornets</v>
      </c>
      <c r="S114" s="16" t="str">
        <f>IF(O114="Void","VOID","vs")</f>
        <v>vs</v>
      </c>
      <c r="T114" s="1" t="str">
        <f>IF(O114="Void","",K114)</f>
        <v>Famous Stampers</v>
      </c>
      <c r="U114" s="1" t="str">
        <f>IF(O114="Void","",TRIM(_xlfn.CONCAT(L114," ",M114)))</f>
        <v>St James Club</v>
      </c>
    </row>
    <row r="115" spans="1:21" x14ac:dyDescent="0.2">
      <c r="A115" s="16">
        <v>18</v>
      </c>
      <c r="B115" s="16">
        <v>2</v>
      </c>
      <c r="C115" s="16">
        <v>13</v>
      </c>
      <c r="D115" s="1">
        <v>1</v>
      </c>
      <c r="E115" s="1">
        <v>1</v>
      </c>
      <c r="F115" s="1" t="str">
        <f>_xlfn.CONCAT($D115,"|",$E115,"|",$B115)</f>
        <v>1|1|2</v>
      </c>
      <c r="G115" s="1" t="str">
        <f>_xlfn.CONCAT($D115,"|",$E115,"|",$C115)</f>
        <v>1|1|13</v>
      </c>
      <c r="H115" s="1" t="str">
        <f>_xlfn.CONCAT(P115,J115)</f>
        <v>3Cobblers</v>
      </c>
      <c r="I115" s="1" t="str">
        <f>_xlfn.CONCAT(P115,K115)</f>
        <v>3Oval Ball S.C.</v>
      </c>
      <c r="J115" s="1" t="str">
        <f>IFERROR(VLOOKUP(F115,tbl_Teams!A:C,3,0),"")</f>
        <v>Cobblers</v>
      </c>
      <c r="K115" s="1" t="str">
        <f>IFERROR(VLOOKUP(G115,tbl_Teams!$A:$C,3,0),"")</f>
        <v>Oval Ball S.C.</v>
      </c>
      <c r="L115" s="1" t="str">
        <f>IFERROR(IF(AND(J115&lt;&gt;"",K115&lt;&gt;""),VLOOKUP(VLOOKUP(J115,tbl_Teams!C:G,5,0),tbl_Venues!A:B,2,0),""),"")</f>
        <v>Tuffley Community Centre</v>
      </c>
      <c r="M115" s="16" t="str">
        <f>IFERROR(IF(VLOOKUP(J115,tbl_Teams!$C:$H,6,0)=0,"",VLOOKUP(J115,tbl_Teams!$C:$H,6,0)),"")</f>
        <v/>
      </c>
      <c r="N115" s="16">
        <f>IFERROR(VLOOKUP(J115,tbl_Teams!$C:$I,7,0),"")</f>
        <v>1</v>
      </c>
      <c r="O115" s="16" t="str">
        <f>IF(OR(J115="",K115=""),"Void","")</f>
        <v/>
      </c>
      <c r="P115" s="16">
        <v>3</v>
      </c>
      <c r="Q115" s="38">
        <f>IF(O115="Void","",IF(P115&lt;16,Lookups!$A$1+((P115-1)*7+(N115-1)),Lookups!$A$2+((P115-16)*7+(N115-1))))</f>
        <v>45551</v>
      </c>
      <c r="R115" s="1" t="str">
        <f>IF(O115="Void",TRIM(_xlfn.CONCAT(J115,K115)),J115)</f>
        <v>Cobblers</v>
      </c>
      <c r="S115" s="16" t="str">
        <f>IF(O115="Void","VOID","vs")</f>
        <v>vs</v>
      </c>
      <c r="T115" s="1" t="str">
        <f>IF(O115="Void","",K115)</f>
        <v>Oval Ball S.C.</v>
      </c>
      <c r="U115" s="1" t="str">
        <f>IF(O115="Void","",TRIM(_xlfn.CONCAT(L115," ",M115)))</f>
        <v>Tuffley Community Centre</v>
      </c>
    </row>
    <row r="116" spans="1:21" x14ac:dyDescent="0.2">
      <c r="A116" s="16">
        <v>19</v>
      </c>
      <c r="B116" s="16">
        <v>3</v>
      </c>
      <c r="C116" s="16">
        <v>12</v>
      </c>
      <c r="D116" s="1">
        <v>1</v>
      </c>
      <c r="E116" s="1">
        <v>1</v>
      </c>
      <c r="F116" s="1" t="str">
        <f>_xlfn.CONCAT($D116,"|",$E116,"|",$B116)</f>
        <v>1|1|3</v>
      </c>
      <c r="G116" s="1" t="str">
        <f>_xlfn.CONCAT($D116,"|",$E116,"|",$C116)</f>
        <v>1|1|12</v>
      </c>
      <c r="H116" s="1" t="str">
        <f>_xlfn.CONCAT(P116,J116)</f>
        <v>3Slingers</v>
      </c>
      <c r="I116" s="1" t="str">
        <f>_xlfn.CONCAT(P116,K116)</f>
        <v>3Impractical Jokers</v>
      </c>
      <c r="J116" s="1" t="str">
        <f>IFERROR(VLOOKUP(F116,tbl_Teams!A:C,3,0),"")</f>
        <v>Slingers</v>
      </c>
      <c r="K116" s="1" t="str">
        <f>IFERROR(VLOOKUP(G116,tbl_Teams!$A:$C,3,0),"")</f>
        <v>Impractical Jokers</v>
      </c>
      <c r="L116" s="1" t="str">
        <f>IFERROR(IF(AND(J116&lt;&gt;"",K116&lt;&gt;""),VLOOKUP(VLOOKUP(J116,tbl_Teams!C:G,5,0),tbl_Venues!A:B,2,0),""),"")</f>
        <v>BMI Club</v>
      </c>
      <c r="M116" s="16" t="str">
        <f>IFERROR(IF(VLOOKUP(J116,tbl_Teams!$C:$H,6,0)=0,"",VLOOKUP(J116,tbl_Teams!$C:$H,6,0)),"")</f>
        <v/>
      </c>
      <c r="N116" s="16">
        <f>IFERROR(VLOOKUP(J116,tbl_Teams!$C:$I,7,0),"")</f>
        <v>3</v>
      </c>
      <c r="O116" s="16" t="str">
        <f>IF(OR(J116="",K116=""),"Void","")</f>
        <v/>
      </c>
      <c r="P116" s="16">
        <v>3</v>
      </c>
      <c r="Q116" s="38">
        <f>IF(O116="Void","",IF(P116&lt;16,Lookups!$A$1+((P116-1)*7+(N116-1)),Lookups!$A$2+((P116-16)*7+(N116-1))))</f>
        <v>45553</v>
      </c>
      <c r="R116" s="1" t="str">
        <f>IF(O116="Void",TRIM(_xlfn.CONCAT(J116,K116)),J116)</f>
        <v>Slingers</v>
      </c>
      <c r="S116" s="16" t="str">
        <f>IF(O116="Void","VOID","vs")</f>
        <v>vs</v>
      </c>
      <c r="T116" s="1" t="str">
        <f>IF(O116="Void","",K116)</f>
        <v>Impractical Jokers</v>
      </c>
      <c r="U116" s="1" t="str">
        <f>IF(O116="Void","",TRIM(_xlfn.CONCAT(L116," ",M116)))</f>
        <v>BMI Club</v>
      </c>
    </row>
    <row r="117" spans="1:21" x14ac:dyDescent="0.2">
      <c r="A117" s="16">
        <v>20</v>
      </c>
      <c r="B117" s="16">
        <v>4</v>
      </c>
      <c r="C117" s="16">
        <v>11</v>
      </c>
      <c r="D117" s="1">
        <v>1</v>
      </c>
      <c r="E117" s="1">
        <v>1</v>
      </c>
      <c r="F117" s="1" t="str">
        <f>_xlfn.CONCAT($D117,"|",$E117,"|",$B117)</f>
        <v>1|1|4</v>
      </c>
      <c r="G117" s="1" t="str">
        <f>_xlfn.CONCAT($D117,"|",$E117,"|",$C117)</f>
        <v>1|1|11</v>
      </c>
      <c r="H117" s="1" t="str">
        <f>_xlfn.CONCAT(P117,J117)</f>
        <v>3Tuffley Robins</v>
      </c>
      <c r="I117" s="1" t="str">
        <f>_xlfn.CONCAT(P117,K117)</f>
        <v>3Hare &amp; Hounds</v>
      </c>
      <c r="J117" s="1" t="str">
        <f>IFERROR(VLOOKUP(F117,tbl_Teams!A:C,3,0),"")</f>
        <v>Tuffley Robins</v>
      </c>
      <c r="K117" s="1" t="str">
        <f>IFERROR(VLOOKUP(G117,tbl_Teams!$A:$C,3,0),"")</f>
        <v>Hare &amp; Hounds</v>
      </c>
      <c r="L117" s="1" t="str">
        <f>IFERROR(IF(AND(J117&lt;&gt;"",K117&lt;&gt;""),VLOOKUP(VLOOKUP(J117,tbl_Teams!C:G,5,0),tbl_Venues!A:B,2,0),""),"")</f>
        <v>Robinswood Hill Club</v>
      </c>
      <c r="M117" s="16">
        <f>IFERROR(IF(VLOOKUP(J117,tbl_Teams!$C:$H,6,0)=0,"",VLOOKUP(J117,tbl_Teams!$C:$H,6,0)),"")</f>
        <v>1</v>
      </c>
      <c r="N117" s="16">
        <f>IFERROR(VLOOKUP(J117,tbl_Teams!$C:$I,7,0),"")</f>
        <v>2</v>
      </c>
      <c r="O117" s="16" t="str">
        <f>IF(OR(J117="",K117=""),"Void","")</f>
        <v/>
      </c>
      <c r="P117" s="16">
        <v>3</v>
      </c>
      <c r="Q117" s="38">
        <f>IF(O117="Void","",IF(P117&lt;16,Lookups!$A$1+((P117-1)*7+(N117-1)),Lookups!$A$2+((P117-16)*7+(N117-1))))</f>
        <v>45552</v>
      </c>
      <c r="R117" s="1" t="str">
        <f>IF(O117="Void",TRIM(_xlfn.CONCAT(J117,K117)),J117)</f>
        <v>Tuffley Robins</v>
      </c>
      <c r="S117" s="16" t="str">
        <f>IF(O117="Void","VOID","vs")</f>
        <v>vs</v>
      </c>
      <c r="T117" s="1" t="str">
        <f>IF(O117="Void","",K117)</f>
        <v>Hare &amp; Hounds</v>
      </c>
      <c r="U117" s="1" t="str">
        <f>IF(O117="Void","",TRIM(_xlfn.CONCAT(L117," ",M117)))</f>
        <v>Robinswood Hill Club 1</v>
      </c>
    </row>
    <row r="118" spans="1:21" x14ac:dyDescent="0.2">
      <c r="A118" s="16">
        <v>21</v>
      </c>
      <c r="B118" s="16">
        <v>5</v>
      </c>
      <c r="C118" s="16">
        <v>10</v>
      </c>
      <c r="D118" s="1">
        <v>1</v>
      </c>
      <c r="E118" s="1">
        <v>1</v>
      </c>
      <c r="F118" s="1" t="str">
        <f>_xlfn.CONCAT($D118,"|",$E118,"|",$B118)</f>
        <v>1|1|5</v>
      </c>
      <c r="G118" s="1" t="str">
        <f>_xlfn.CONCAT($D118,"|",$E118,"|",$C118)</f>
        <v>1|1|10</v>
      </c>
      <c r="H118" s="1" t="str">
        <f>_xlfn.CONCAT(P118,J118)</f>
        <v>3St James Allstars</v>
      </c>
      <c r="I118" s="1" t="str">
        <f>_xlfn.CONCAT(P118,K118)</f>
        <v>3Gaelens</v>
      </c>
      <c r="J118" s="1" t="str">
        <f>IFERROR(VLOOKUP(F118,tbl_Teams!A:C,3,0),"")</f>
        <v>St James Allstars</v>
      </c>
      <c r="K118" s="1" t="str">
        <f>IFERROR(VLOOKUP(G118,tbl_Teams!$A:$C,3,0),"")</f>
        <v>Gaelens</v>
      </c>
      <c r="L118" s="1" t="str">
        <f>IFERROR(IF(AND(J118&lt;&gt;"",K118&lt;&gt;""),VLOOKUP(VLOOKUP(J118,tbl_Teams!C:G,5,0),tbl_Venues!A:B,2,0),""),"")</f>
        <v>St James Club</v>
      </c>
      <c r="M118" s="16" t="str">
        <f>IFERROR(IF(VLOOKUP(J118,tbl_Teams!$C:$H,6,0)=0,"",VLOOKUP(J118,tbl_Teams!$C:$H,6,0)),"")</f>
        <v/>
      </c>
      <c r="N118" s="16">
        <f>IFERROR(VLOOKUP(J118,tbl_Teams!$C:$I,7,0),"")</f>
        <v>5</v>
      </c>
      <c r="O118" s="16" t="str">
        <f>IF(OR(J118="",K118=""),"Void","")</f>
        <v/>
      </c>
      <c r="P118" s="16">
        <v>3</v>
      </c>
      <c r="Q118" s="38">
        <f>IF(O118="Void","",IF(P118&lt;16,Lookups!$A$1+((P118-1)*7+(N118-1)),Lookups!$A$2+((P118-16)*7+(N118-1))))</f>
        <v>45555</v>
      </c>
      <c r="R118" s="1" t="str">
        <f>IF(O118="Void",TRIM(_xlfn.CONCAT(J118,K118)),J118)</f>
        <v>St James Allstars</v>
      </c>
      <c r="S118" s="16" t="str">
        <f>IF(O118="Void","VOID","vs")</f>
        <v>vs</v>
      </c>
      <c r="T118" s="1" t="str">
        <f>IF(O118="Void","",K118)</f>
        <v>Gaelens</v>
      </c>
      <c r="U118" s="1" t="str">
        <f>IF(O118="Void","",TRIM(_xlfn.CONCAT(L118," ",M118)))</f>
        <v>St James Club</v>
      </c>
    </row>
    <row r="119" spans="1:21" x14ac:dyDescent="0.2">
      <c r="A119" s="16">
        <v>22</v>
      </c>
      <c r="B119" s="16">
        <v>6</v>
      </c>
      <c r="C119" s="16">
        <v>9</v>
      </c>
      <c r="D119" s="1">
        <v>1</v>
      </c>
      <c r="E119" s="1">
        <v>1</v>
      </c>
      <c r="F119" s="1" t="str">
        <f>_xlfn.CONCAT($D119,"|",$E119,"|",$B119)</f>
        <v>1|1|6</v>
      </c>
      <c r="G119" s="1" t="str">
        <f>_xlfn.CONCAT($D119,"|",$E119,"|",$C119)</f>
        <v>1|1|9</v>
      </c>
      <c r="H119" s="1" t="str">
        <f>_xlfn.CONCAT(P119,J119)</f>
        <v>3Fabulous Baker Boys</v>
      </c>
      <c r="I119" s="1" t="str">
        <f>_xlfn.CONCAT(P119,K119)</f>
        <v>3The Jets</v>
      </c>
      <c r="J119" s="1" t="str">
        <f>IFERROR(VLOOKUP(F119,tbl_Teams!A:C,3,0),"")</f>
        <v>Fabulous Baker Boys</v>
      </c>
      <c r="K119" s="1" t="str">
        <f>IFERROR(VLOOKUP(G119,tbl_Teams!$A:$C,3,0),"")</f>
        <v>The Jets</v>
      </c>
      <c r="L119" s="1" t="str">
        <f>IFERROR(IF(AND(J119&lt;&gt;"",K119&lt;&gt;""),VLOOKUP(VLOOKUP(J119,tbl_Teams!C:G,5,0),tbl_Venues!A:B,2,0),""),"")</f>
        <v>Baker Street</v>
      </c>
      <c r="M119" s="16" t="str">
        <f>IFERROR(IF(VLOOKUP(J119,tbl_Teams!$C:$H,6,0)=0,"",VLOOKUP(J119,tbl_Teams!$C:$H,6,0)),"")</f>
        <v/>
      </c>
      <c r="N119" s="16">
        <f>IFERROR(VLOOKUP(J119,tbl_Teams!$C:$I,7,0),"")</f>
        <v>2</v>
      </c>
      <c r="O119" s="16" t="str">
        <f>IF(OR(J119="",K119=""),"Void","")</f>
        <v/>
      </c>
      <c r="P119" s="16">
        <v>3</v>
      </c>
      <c r="Q119" s="38">
        <f>IF(O119="Void","",IF(P119&lt;16,Lookups!$A$1+((P119-1)*7+(N119-1)),Lookups!$A$2+((P119-16)*7+(N119-1))))</f>
        <v>45552</v>
      </c>
      <c r="R119" s="1" t="str">
        <f>IF(O119="Void",TRIM(_xlfn.CONCAT(J119,K119)),J119)</f>
        <v>Fabulous Baker Boys</v>
      </c>
      <c r="S119" s="16" t="str">
        <f>IF(O119="Void","VOID","vs")</f>
        <v>vs</v>
      </c>
      <c r="T119" s="1" t="str">
        <f>IF(O119="Void","",K119)</f>
        <v>The Jets</v>
      </c>
      <c r="U119" s="1" t="str">
        <f>IF(O119="Void","",TRIM(_xlfn.CONCAT(L119," ",M119)))</f>
        <v>Baker Street</v>
      </c>
    </row>
    <row r="120" spans="1:21" x14ac:dyDescent="0.2">
      <c r="A120" s="16">
        <v>23</v>
      </c>
      <c r="B120" s="16">
        <v>7</v>
      </c>
      <c r="C120" s="16">
        <v>8</v>
      </c>
      <c r="D120" s="1">
        <v>1</v>
      </c>
      <c r="E120" s="1">
        <v>1</v>
      </c>
      <c r="F120" s="1" t="str">
        <f>_xlfn.CONCAT($D120,"|",$E120,"|",$B120)</f>
        <v>1|1|7</v>
      </c>
      <c r="G120" s="1" t="str">
        <f>_xlfn.CONCAT($D120,"|",$E120,"|",$C120)</f>
        <v>1|1|8</v>
      </c>
      <c r="H120" s="1" t="str">
        <f>_xlfn.CONCAT(P120,J120)</f>
        <v>3Railway</v>
      </c>
      <c r="I120" s="1" t="str">
        <f>_xlfn.CONCAT(P120,K120)</f>
        <v>3Lion Cubs</v>
      </c>
      <c r="J120" s="1" t="str">
        <f>IFERROR(VLOOKUP(F120,tbl_Teams!A:C,3,0),"")</f>
        <v>Railway</v>
      </c>
      <c r="K120" s="1" t="str">
        <f>IFERROR(VLOOKUP(G120,tbl_Teams!$A:$C,3,0),"")</f>
        <v>Lion Cubs</v>
      </c>
      <c r="L120" s="1" t="str">
        <f>IFERROR(IF(AND(J120&lt;&gt;"",K120&lt;&gt;""),VLOOKUP(VLOOKUP(J120,tbl_Teams!C:G,5,0),tbl_Venues!A:B,2,0),""),"")</f>
        <v>Hardwicke RBL</v>
      </c>
      <c r="M120" s="16">
        <f>IFERROR(IF(VLOOKUP(J120,tbl_Teams!$C:$H,6,0)=0,"",VLOOKUP(J120,tbl_Teams!$C:$H,6,0)),"")</f>
        <v>2</v>
      </c>
      <c r="N120" s="16">
        <f>IFERROR(VLOOKUP(J120,tbl_Teams!$C:$I,7,0),"")</f>
        <v>5</v>
      </c>
      <c r="O120" s="16" t="str">
        <f>IF(OR(J120="",K120=""),"Void","")</f>
        <v/>
      </c>
      <c r="P120" s="16">
        <v>3</v>
      </c>
      <c r="Q120" s="38">
        <f>IF(O120="Void","",IF(P120&lt;16,Lookups!$A$1+((P120-1)*7+(N120-1)),Lookups!$A$2+((P120-16)*7+(N120-1))))</f>
        <v>45555</v>
      </c>
      <c r="R120" s="1" t="str">
        <f>IF(O120="Void",TRIM(_xlfn.CONCAT(J120,K120)),J120)</f>
        <v>Railway</v>
      </c>
      <c r="S120" s="16" t="str">
        <f>IF(O120="Void","VOID","vs")</f>
        <v>vs</v>
      </c>
      <c r="T120" s="1" t="str">
        <f>IF(O120="Void","",K120)</f>
        <v>Lion Cubs</v>
      </c>
      <c r="U120" s="1" t="str">
        <f>IF(O120="Void","",TRIM(_xlfn.CONCAT(L120," ",M120)))</f>
        <v>Hardwicke RBL 2</v>
      </c>
    </row>
    <row r="121" spans="1:21" x14ac:dyDescent="0.2">
      <c r="A121" s="16">
        <v>24</v>
      </c>
      <c r="B121" s="16">
        <v>16</v>
      </c>
      <c r="C121" s="16">
        <v>15</v>
      </c>
      <c r="D121" s="1">
        <v>1</v>
      </c>
      <c r="E121" s="1">
        <v>1</v>
      </c>
      <c r="F121" s="1" t="str">
        <f>_xlfn.CONCAT($D121,"|",$E121,"|",$B121)</f>
        <v>1|1|16</v>
      </c>
      <c r="G121" s="1" t="str">
        <f>_xlfn.CONCAT($D121,"|",$E121,"|",$C121)</f>
        <v>1|1|15</v>
      </c>
      <c r="H121" s="1" t="str">
        <f>_xlfn.CONCAT(P121,J121)</f>
        <v>3Painswick Ultras</v>
      </c>
      <c r="I121" s="1" t="str">
        <f>_xlfn.CONCAT(P121,K121)</f>
        <v>3Redmans Ten</v>
      </c>
      <c r="J121" s="1" t="str">
        <f>IFERROR(VLOOKUP(F121,tbl_Teams!A:C,3,0),"")</f>
        <v>Painswick Ultras</v>
      </c>
      <c r="K121" s="1" t="str">
        <f>IFERROR(VLOOKUP(G121,tbl_Teams!$A:$C,3,0),"")</f>
        <v>Redmans Ten</v>
      </c>
      <c r="L121" s="1" t="str">
        <f>IFERROR(IF(AND(J121&lt;&gt;"",K121&lt;&gt;""),VLOOKUP(VLOOKUP(J121,tbl_Teams!C:G,5,0),tbl_Venues!A:B,2,0),""),"")</f>
        <v>Saintbridge Club</v>
      </c>
      <c r="M121" s="16">
        <f>IFERROR(IF(VLOOKUP(J121,tbl_Teams!$C:$H,6,0)=0,"",VLOOKUP(J121,tbl_Teams!$C:$H,6,0)),"")</f>
        <v>1</v>
      </c>
      <c r="N121" s="16">
        <f>IFERROR(VLOOKUP(J121,tbl_Teams!$C:$I,7,0),"")</f>
        <v>3</v>
      </c>
      <c r="O121" s="16" t="str">
        <f>IF(OR(J121="",K121=""),"Void","")</f>
        <v/>
      </c>
      <c r="P121" s="16">
        <v>3</v>
      </c>
      <c r="Q121" s="38">
        <f>IF(O121="Void","",IF(P121&lt;16,Lookups!$A$1+((P121-1)*7+(N121-1)),Lookups!$A$2+((P121-16)*7+(N121-1))))</f>
        <v>45553</v>
      </c>
      <c r="R121" s="1" t="str">
        <f>IF(O121="Void",TRIM(_xlfn.CONCAT(J121,K121)),J121)</f>
        <v>Painswick Ultras</v>
      </c>
      <c r="S121" s="16" t="str">
        <f>IF(O121="Void","VOID","vs")</f>
        <v>vs</v>
      </c>
      <c r="T121" s="1" t="str">
        <f>IF(O121="Void","",K121)</f>
        <v>Redmans Ten</v>
      </c>
      <c r="U121" s="1" t="str">
        <f>IF(O121="Void","",TRIM(_xlfn.CONCAT(L121," ",M121)))</f>
        <v>Saintbridge Club 1</v>
      </c>
    </row>
    <row r="122" spans="1:21" x14ac:dyDescent="0.2">
      <c r="A122" s="16">
        <v>257</v>
      </c>
      <c r="B122" s="16">
        <v>1</v>
      </c>
      <c r="C122" s="16">
        <v>14</v>
      </c>
      <c r="D122" s="1">
        <v>1</v>
      </c>
      <c r="E122" s="1">
        <v>2</v>
      </c>
      <c r="F122" s="1" t="str">
        <f>_xlfn.CONCAT($D122,"|",$E122,"|",$B122)</f>
        <v>1|2|1</v>
      </c>
      <c r="G122" s="1" t="str">
        <f>_xlfn.CONCAT($D122,"|",$E122,"|",$C122)</f>
        <v>1|2|14</v>
      </c>
      <c r="H122" s="1" t="str">
        <f>_xlfn.CONCAT(P122,J122)</f>
        <v>3Kingpins</v>
      </c>
      <c r="I122" s="1" t="str">
        <f>_xlfn.CONCAT(P122,K122)</f>
        <v>3Indians</v>
      </c>
      <c r="J122" s="1" t="str">
        <f>IFERROR(VLOOKUP(F122,tbl_Teams!A:C,3,0),"")</f>
        <v>Kingpins</v>
      </c>
      <c r="K122" s="1" t="str">
        <f>IFERROR(VLOOKUP(G122,tbl_Teams!$A:$C,3,0),"")</f>
        <v>Indians</v>
      </c>
      <c r="L122" s="1" t="str">
        <f>IFERROR(IF(AND(J122&lt;&gt;"",K122&lt;&gt;""),VLOOKUP(VLOOKUP(J122,tbl_Teams!C:G,5,0),tbl_Venues!A:B,2,0),""),"")</f>
        <v>Robinswood Hill Club</v>
      </c>
      <c r="M122" s="16">
        <f>IFERROR(IF(VLOOKUP(J122,tbl_Teams!$C:$H,6,0)=0,"",VLOOKUP(J122,tbl_Teams!$C:$H,6,0)),"")</f>
        <v>2</v>
      </c>
      <c r="N122" s="16">
        <f>IFERROR(VLOOKUP(J122,tbl_Teams!$C:$I,7,0),"")</f>
        <v>5</v>
      </c>
      <c r="O122" s="16" t="str">
        <f>IF(OR(J122="",K122=""),"Void","")</f>
        <v/>
      </c>
      <c r="P122" s="16">
        <v>3</v>
      </c>
      <c r="Q122" s="38">
        <f>IF(O122="Void","",IF(P122&lt;16,Lookups!$A$1+((P122-1)*7+(N122-1)),Lookups!$A$2+((P122-16)*7+(N122-1))))</f>
        <v>45555</v>
      </c>
      <c r="R122" s="1" t="str">
        <f>IF(O122="Void",TRIM(_xlfn.CONCAT(J122,K122)),J122)</f>
        <v>Kingpins</v>
      </c>
      <c r="S122" s="16" t="str">
        <f>IF(O122="Void","VOID","vs")</f>
        <v>vs</v>
      </c>
      <c r="T122" s="1" t="str">
        <f>IF(O122="Void","",K122)</f>
        <v>Indians</v>
      </c>
      <c r="U122" s="1" t="str">
        <f>IF(O122="Void","",TRIM(_xlfn.CONCAT(L122," ",M122)))</f>
        <v>Robinswood Hill Club 2</v>
      </c>
    </row>
    <row r="123" spans="1:21" x14ac:dyDescent="0.2">
      <c r="A123" s="16">
        <v>258</v>
      </c>
      <c r="B123" s="16">
        <v>2</v>
      </c>
      <c r="C123" s="16">
        <v>13</v>
      </c>
      <c r="D123" s="1">
        <v>1</v>
      </c>
      <c r="E123" s="1">
        <v>2</v>
      </c>
      <c r="F123" s="1" t="str">
        <f>_xlfn.CONCAT($D123,"|",$E123,"|",$B123)</f>
        <v>1|2|2</v>
      </c>
      <c r="G123" s="1" t="str">
        <f>_xlfn.CONCAT($D123,"|",$E123,"|",$C123)</f>
        <v>1|2|13</v>
      </c>
      <c r="H123" s="1" t="str">
        <f>_xlfn.CONCAT(P123,J123)</f>
        <v>3Arcadians</v>
      </c>
      <c r="I123" s="1" t="str">
        <f>_xlfn.CONCAT(P123,K123)</f>
        <v>3Rockets</v>
      </c>
      <c r="J123" s="1" t="str">
        <f>IFERROR(VLOOKUP(F123,tbl_Teams!A:C,3,0),"")</f>
        <v>Arcadians</v>
      </c>
      <c r="K123" s="1" t="str">
        <f>IFERROR(VLOOKUP(G123,tbl_Teams!$A:$C,3,0),"")</f>
        <v>Rockets</v>
      </c>
      <c r="L123" s="1" t="str">
        <f>IFERROR(IF(AND(J123&lt;&gt;"",K123&lt;&gt;""),VLOOKUP(VLOOKUP(J123,tbl_Teams!C:G,5,0),tbl_Venues!A:B,2,0),""),"")</f>
        <v>BMI Club</v>
      </c>
      <c r="M123" s="16" t="str">
        <f>IFERROR(IF(VLOOKUP(J123,tbl_Teams!$C:$H,6,0)=0,"",VLOOKUP(J123,tbl_Teams!$C:$H,6,0)),"")</f>
        <v/>
      </c>
      <c r="N123" s="16">
        <f>IFERROR(VLOOKUP(J123,tbl_Teams!$C:$I,7,0),"")</f>
        <v>4</v>
      </c>
      <c r="O123" s="16" t="str">
        <f>IF(OR(J123="",K123=""),"Void","")</f>
        <v/>
      </c>
      <c r="P123" s="16">
        <v>3</v>
      </c>
      <c r="Q123" s="38">
        <f>IF(O123="Void","",IF(P123&lt;16,Lookups!$A$1+((P123-1)*7+(N123-1)),Lookups!$A$2+((P123-16)*7+(N123-1))))</f>
        <v>45554</v>
      </c>
      <c r="R123" s="1" t="str">
        <f>IF(O123="Void",TRIM(_xlfn.CONCAT(J123,K123)),J123)</f>
        <v>Arcadians</v>
      </c>
      <c r="S123" s="16" t="str">
        <f>IF(O123="Void","VOID","vs")</f>
        <v>vs</v>
      </c>
      <c r="T123" s="1" t="str">
        <f>IF(O123="Void","",K123)</f>
        <v>Rockets</v>
      </c>
      <c r="U123" s="1" t="str">
        <f>IF(O123="Void","",TRIM(_xlfn.CONCAT(L123," ",M123)))</f>
        <v>BMI Club</v>
      </c>
    </row>
    <row r="124" spans="1:21" x14ac:dyDescent="0.2">
      <c r="A124" s="16">
        <v>259</v>
      </c>
      <c r="B124" s="16">
        <v>3</v>
      </c>
      <c r="C124" s="16">
        <v>12</v>
      </c>
      <c r="D124" s="1">
        <v>1</v>
      </c>
      <c r="E124" s="1">
        <v>2</v>
      </c>
      <c r="F124" s="1" t="str">
        <f>_xlfn.CONCAT($D124,"|",$E124,"|",$B124)</f>
        <v>1|2|3</v>
      </c>
      <c r="G124" s="1" t="str">
        <f>_xlfn.CONCAT($D124,"|",$E124,"|",$C124)</f>
        <v>1|2|12</v>
      </c>
      <c r="H124" s="1" t="str">
        <f>_xlfn.CONCAT(P124,J124)</f>
        <v>3Rugger Sports</v>
      </c>
      <c r="I124" s="1" t="str">
        <f>_xlfn.CONCAT(P124,K124)</f>
        <v>3Supermacs</v>
      </c>
      <c r="J124" s="1" t="str">
        <f>IFERROR(VLOOKUP(F124,tbl_Teams!A:C,3,0),"")</f>
        <v>Rugger Sports</v>
      </c>
      <c r="K124" s="1" t="str">
        <f>IFERROR(VLOOKUP(G124,tbl_Teams!$A:$C,3,0),"")</f>
        <v>Supermacs</v>
      </c>
      <c r="L124" s="1" t="str">
        <f>IFERROR(IF(AND(J124&lt;&gt;"",K124&lt;&gt;""),VLOOKUP(VLOOKUP(J124,tbl_Teams!C:G,5,0),tbl_Venues!A:B,2,0),""),"")</f>
        <v>Longlevens Community Centre</v>
      </c>
      <c r="M124" s="16" t="str">
        <f>IFERROR(IF(VLOOKUP(J124,tbl_Teams!$C:$H,6,0)=0,"",VLOOKUP(J124,tbl_Teams!$C:$H,6,0)),"")</f>
        <v/>
      </c>
      <c r="N124" s="16">
        <f>IFERROR(VLOOKUP(J124,tbl_Teams!$C:$I,7,0),"")</f>
        <v>2</v>
      </c>
      <c r="O124" s="16" t="str">
        <f>IF(OR(J124="",K124=""),"Void","")</f>
        <v/>
      </c>
      <c r="P124" s="16">
        <v>3</v>
      </c>
      <c r="Q124" s="38">
        <f>IF(O124="Void","",IF(P124&lt;16,Lookups!$A$1+((P124-1)*7+(N124-1)),Lookups!$A$2+((P124-16)*7+(N124-1))))</f>
        <v>45552</v>
      </c>
      <c r="R124" s="1" t="str">
        <f>IF(O124="Void",TRIM(_xlfn.CONCAT(J124,K124)),J124)</f>
        <v>Rugger Sports</v>
      </c>
      <c r="S124" s="16" t="str">
        <f>IF(O124="Void","VOID","vs")</f>
        <v>vs</v>
      </c>
      <c r="T124" s="1" t="str">
        <f>IF(O124="Void","",K124)</f>
        <v>Supermacs</v>
      </c>
      <c r="U124" s="1" t="str">
        <f>IF(O124="Void","",TRIM(_xlfn.CONCAT(L124," ",M124)))</f>
        <v>Longlevens Community Centre</v>
      </c>
    </row>
    <row r="125" spans="1:21" x14ac:dyDescent="0.2">
      <c r="A125" s="16">
        <v>260</v>
      </c>
      <c r="B125" s="16">
        <v>4</v>
      </c>
      <c r="C125" s="16">
        <v>11</v>
      </c>
      <c r="D125" s="1">
        <v>1</v>
      </c>
      <c r="E125" s="1">
        <v>2</v>
      </c>
      <c r="F125" s="1" t="str">
        <f>_xlfn.CONCAT($D125,"|",$E125,"|",$B125)</f>
        <v>1|2|4</v>
      </c>
      <c r="G125" s="1" t="str">
        <f>_xlfn.CONCAT($D125,"|",$E125,"|",$C125)</f>
        <v>1|2|11</v>
      </c>
      <c r="H125" s="1" t="str">
        <f>_xlfn.CONCAT(P125,J125)</f>
        <v>3Willows</v>
      </c>
      <c r="I125" s="1" t="str">
        <f>_xlfn.CONCAT(P125,K125)</f>
        <v>3St James Extras</v>
      </c>
      <c r="J125" s="1" t="str">
        <f>IFERROR(VLOOKUP(F125,tbl_Teams!A:C,3,0),"")</f>
        <v>Willows</v>
      </c>
      <c r="K125" s="1" t="str">
        <f>IFERROR(VLOOKUP(G125,tbl_Teams!$A:$C,3,0),"")</f>
        <v>St James Extras</v>
      </c>
      <c r="L125" s="1" t="str">
        <f>IFERROR(IF(AND(J125&lt;&gt;"",K125&lt;&gt;""),VLOOKUP(VLOOKUP(J125,tbl_Teams!C:G,5,0),tbl_Venues!A:B,2,0),""),"")</f>
        <v>Ramblers Club</v>
      </c>
      <c r="M125" s="16" t="str">
        <f>IFERROR(IF(VLOOKUP(J125,tbl_Teams!$C:$H,6,0)=0,"",VLOOKUP(J125,tbl_Teams!$C:$H,6,0)),"")</f>
        <v/>
      </c>
      <c r="N125" s="16">
        <f>IFERROR(VLOOKUP(J125,tbl_Teams!$C:$I,7,0),"")</f>
        <v>3</v>
      </c>
      <c r="O125" s="16" t="str">
        <f>IF(OR(J125="",K125=""),"Void","")</f>
        <v/>
      </c>
      <c r="P125" s="16">
        <v>3</v>
      </c>
      <c r="Q125" s="38">
        <f>IF(O125="Void","",IF(P125&lt;16,Lookups!$A$1+((P125-1)*7+(N125-1)),Lookups!$A$2+((P125-16)*7+(N125-1))))</f>
        <v>45553</v>
      </c>
      <c r="R125" s="1" t="str">
        <f>IF(O125="Void",TRIM(_xlfn.CONCAT(J125,K125)),J125)</f>
        <v>Willows</v>
      </c>
      <c r="S125" s="16" t="str">
        <f>IF(O125="Void","VOID","vs")</f>
        <v>vs</v>
      </c>
      <c r="T125" s="1" t="str">
        <f>IF(O125="Void","",K125)</f>
        <v>St James Extras</v>
      </c>
      <c r="U125" s="1" t="str">
        <f>IF(O125="Void","",TRIM(_xlfn.CONCAT(L125," ",M125)))</f>
        <v>Ramblers Club</v>
      </c>
    </row>
    <row r="126" spans="1:21" x14ac:dyDescent="0.2">
      <c r="A126" s="16">
        <v>261</v>
      </c>
      <c r="B126" s="16">
        <v>5</v>
      </c>
      <c r="C126" s="16">
        <v>10</v>
      </c>
      <c r="D126" s="1">
        <v>1</v>
      </c>
      <c r="E126" s="1">
        <v>2</v>
      </c>
      <c r="F126" s="1" t="str">
        <f>_xlfn.CONCAT($D126,"|",$E126,"|",$B126)</f>
        <v>1|2|5</v>
      </c>
      <c r="G126" s="1" t="str">
        <f>_xlfn.CONCAT($D126,"|",$E126,"|",$C126)</f>
        <v>1|2|10</v>
      </c>
      <c r="H126" s="1" t="str">
        <f>_xlfn.CONCAT(P126,J126)</f>
        <v>3Walls Monkeys</v>
      </c>
      <c r="I126" s="1" t="str">
        <f>_xlfn.CONCAT(P126,K126)</f>
        <v>3Holmleigh Rangers</v>
      </c>
      <c r="J126" s="1" t="str">
        <f>IFERROR(VLOOKUP(F126,tbl_Teams!A:C,3,0),"")</f>
        <v>Walls Monkeys</v>
      </c>
      <c r="K126" s="1" t="str">
        <f>IFERROR(VLOOKUP(G126,tbl_Teams!$A:$C,3,0),"")</f>
        <v>Holmleigh Rangers</v>
      </c>
      <c r="L126" s="1" t="str">
        <f>IFERROR(IF(AND(J126&lt;&gt;"",K126&lt;&gt;""),VLOOKUP(VLOOKUP(J126,tbl_Teams!C:G,5,0),tbl_Venues!A:B,2,0),""),"")</f>
        <v>Robinswood Hill Club</v>
      </c>
      <c r="M126" s="16">
        <f>IFERROR(IF(VLOOKUP(J126,tbl_Teams!$C:$H,6,0)=0,"",VLOOKUP(J126,tbl_Teams!$C:$H,6,0)),"")</f>
        <v>1</v>
      </c>
      <c r="N126" s="16">
        <f>IFERROR(VLOOKUP(J126,tbl_Teams!$C:$I,7,0),"")</f>
        <v>1</v>
      </c>
      <c r="O126" s="16" t="str">
        <f>IF(OR(J126="",K126=""),"Void","")</f>
        <v/>
      </c>
      <c r="P126" s="16">
        <v>3</v>
      </c>
      <c r="Q126" s="38">
        <f>IF(O126="Void","",IF(P126&lt;16,Lookups!$A$1+((P126-1)*7+(N126-1)),Lookups!$A$2+((P126-16)*7+(N126-1))))</f>
        <v>45551</v>
      </c>
      <c r="R126" s="1" t="str">
        <f>IF(O126="Void",TRIM(_xlfn.CONCAT(J126,K126)),J126)</f>
        <v>Walls Monkeys</v>
      </c>
      <c r="S126" s="16" t="str">
        <f>IF(O126="Void","VOID","vs")</f>
        <v>vs</v>
      </c>
      <c r="T126" s="1" t="str">
        <f>IF(O126="Void","",K126)</f>
        <v>Holmleigh Rangers</v>
      </c>
      <c r="U126" s="1" t="str">
        <f>IF(O126="Void","",TRIM(_xlfn.CONCAT(L126," ",M126)))</f>
        <v>Robinswood Hill Club 1</v>
      </c>
    </row>
    <row r="127" spans="1:21" x14ac:dyDescent="0.2">
      <c r="A127" s="16">
        <v>262</v>
      </c>
      <c r="B127" s="16">
        <v>6</v>
      </c>
      <c r="C127" s="16">
        <v>9</v>
      </c>
      <c r="D127" s="1">
        <v>1</v>
      </c>
      <c r="E127" s="1">
        <v>2</v>
      </c>
      <c r="F127" s="1" t="str">
        <f>_xlfn.CONCAT($D127,"|",$E127,"|",$B127)</f>
        <v>1|2|6</v>
      </c>
      <c r="G127" s="1" t="str">
        <f>_xlfn.CONCAT($D127,"|",$E127,"|",$C127)</f>
        <v>1|2|9</v>
      </c>
      <c r="H127" s="1" t="str">
        <f>_xlfn.CONCAT(P127,J127)</f>
        <v>3Valiants</v>
      </c>
      <c r="I127" s="1" t="str">
        <f>_xlfn.CONCAT(P127,K127)</f>
        <v>3Avenue Loungers</v>
      </c>
      <c r="J127" s="1" t="str">
        <f>IFERROR(VLOOKUP(F127,tbl_Teams!A:C,3,0),"")</f>
        <v>Valiants</v>
      </c>
      <c r="K127" s="1" t="str">
        <f>IFERROR(VLOOKUP(G127,tbl_Teams!$A:$C,3,0),"")</f>
        <v>Avenue Loungers</v>
      </c>
      <c r="L127" s="1" t="str">
        <f>IFERROR(IF(AND(J127&lt;&gt;"",K127&lt;&gt;""),VLOOKUP(VLOOKUP(J127,tbl_Teams!C:G,5,0),tbl_Venues!A:B,2,0),""),"")</f>
        <v>Baker Street</v>
      </c>
      <c r="M127" s="16" t="str">
        <f>IFERROR(IF(VLOOKUP(J127,tbl_Teams!$C:$H,6,0)=0,"",VLOOKUP(J127,tbl_Teams!$C:$H,6,0)),"")</f>
        <v/>
      </c>
      <c r="N127" s="16">
        <f>IFERROR(VLOOKUP(J127,tbl_Teams!$C:$I,7,0),"")</f>
        <v>1</v>
      </c>
      <c r="O127" s="16" t="str">
        <f>IF(OR(J127="",K127=""),"Void","")</f>
        <v/>
      </c>
      <c r="P127" s="16">
        <v>3</v>
      </c>
      <c r="Q127" s="38">
        <f>IF(O127="Void","",IF(P127&lt;16,Lookups!$A$1+((P127-1)*7+(N127-1)),Lookups!$A$2+((P127-16)*7+(N127-1))))</f>
        <v>45551</v>
      </c>
      <c r="R127" s="1" t="str">
        <f>IF(O127="Void",TRIM(_xlfn.CONCAT(J127,K127)),J127)</f>
        <v>Valiants</v>
      </c>
      <c r="S127" s="16" t="str">
        <f>IF(O127="Void","VOID","vs")</f>
        <v>vs</v>
      </c>
      <c r="T127" s="1" t="str">
        <f>IF(O127="Void","",K127)</f>
        <v>Avenue Loungers</v>
      </c>
      <c r="U127" s="1" t="str">
        <f>IF(O127="Void","",TRIM(_xlfn.CONCAT(L127," ",M127)))</f>
        <v>Baker Street</v>
      </c>
    </row>
    <row r="128" spans="1:21" x14ac:dyDescent="0.2">
      <c r="A128" s="16">
        <v>263</v>
      </c>
      <c r="B128" s="16">
        <v>7</v>
      </c>
      <c r="C128" s="16">
        <v>8</v>
      </c>
      <c r="D128" s="1">
        <v>1</v>
      </c>
      <c r="E128" s="1">
        <v>2</v>
      </c>
      <c r="F128" s="1" t="str">
        <f>_xlfn.CONCAT($D128,"|",$E128,"|",$B128)</f>
        <v>1|2|7</v>
      </c>
      <c r="G128" s="1" t="str">
        <f>_xlfn.CONCAT($D128,"|",$E128,"|",$C128)</f>
        <v>1|2|8</v>
      </c>
      <c r="H128" s="1" t="str">
        <f>_xlfn.CONCAT(P128,J128)</f>
        <v>3Exiles S.C.</v>
      </c>
      <c r="I128" s="1" t="str">
        <f>_xlfn.CONCAT(P128,K128)</f>
        <v>3Matson Wolfhounds</v>
      </c>
      <c r="J128" s="1" t="str">
        <f>IFERROR(VLOOKUP(F128,tbl_Teams!A:C,3,0),"")</f>
        <v>Exiles S.C.</v>
      </c>
      <c r="K128" s="1" t="str">
        <f>IFERROR(VLOOKUP(G128,tbl_Teams!$A:$C,3,0),"")</f>
        <v>Matson Wolfhounds</v>
      </c>
      <c r="L128" s="1" t="str">
        <f>IFERROR(IF(AND(J128&lt;&gt;"",K128&lt;&gt;""),VLOOKUP(VLOOKUP(J128,tbl_Teams!C:G,5,0),tbl_Venues!A:B,2,0),""),"")</f>
        <v>Wotton Hall Club</v>
      </c>
      <c r="M128" s="16">
        <f>IFERROR(IF(VLOOKUP(J128,tbl_Teams!$C:$H,6,0)=0,"",VLOOKUP(J128,tbl_Teams!$C:$H,6,0)),"")</f>
        <v>1</v>
      </c>
      <c r="N128" s="16">
        <f>IFERROR(VLOOKUP(J128,tbl_Teams!$C:$I,7,0),"")</f>
        <v>4</v>
      </c>
      <c r="O128" s="16" t="str">
        <f>IF(OR(J128="",K128=""),"Void","")</f>
        <v/>
      </c>
      <c r="P128" s="16">
        <v>3</v>
      </c>
      <c r="Q128" s="38">
        <f>IF(O128="Void","",IF(P128&lt;16,Lookups!$A$1+((P128-1)*7+(N128-1)),Lookups!$A$2+((P128-16)*7+(N128-1))))</f>
        <v>45554</v>
      </c>
      <c r="R128" s="1" t="str">
        <f>IF(O128="Void",TRIM(_xlfn.CONCAT(J128,K128)),J128)</f>
        <v>Exiles S.C.</v>
      </c>
      <c r="S128" s="16" t="str">
        <f>IF(O128="Void","VOID","vs")</f>
        <v>vs</v>
      </c>
      <c r="T128" s="1" t="str">
        <f>IF(O128="Void","",K128)</f>
        <v>Matson Wolfhounds</v>
      </c>
      <c r="U128" s="1" t="str">
        <f>IF(O128="Void","",TRIM(_xlfn.CONCAT(L128," ",M128)))</f>
        <v>Wotton Hall Club 1</v>
      </c>
    </row>
    <row r="129" spans="1:21" x14ac:dyDescent="0.2">
      <c r="A129" s="16">
        <v>264</v>
      </c>
      <c r="B129" s="16">
        <v>16</v>
      </c>
      <c r="C129" s="16">
        <v>15</v>
      </c>
      <c r="D129" s="1">
        <v>1</v>
      </c>
      <c r="E129" s="1">
        <v>2</v>
      </c>
      <c r="F129" s="1" t="str">
        <f>_xlfn.CONCAT($D129,"|",$E129,"|",$B129)</f>
        <v>1|2|16</v>
      </c>
      <c r="G129" s="1" t="str">
        <f>_xlfn.CONCAT($D129,"|",$E129,"|",$C129)</f>
        <v>1|2|15</v>
      </c>
      <c r="H129" s="1" t="str">
        <f>_xlfn.CONCAT(P129,J129)</f>
        <v>3Motor Rollers</v>
      </c>
      <c r="I129" s="1" t="str">
        <f>_xlfn.CONCAT(P129,K129)</f>
        <v>3R.G.H.O.C.</v>
      </c>
      <c r="J129" s="1" t="str">
        <f>IFERROR(VLOOKUP(F129,tbl_Teams!A:C,3,0),"")</f>
        <v>Motor Rollers</v>
      </c>
      <c r="K129" s="1" t="str">
        <f>IFERROR(VLOOKUP(G129,tbl_Teams!$A:$C,3,0),"")</f>
        <v>R.G.H.O.C.</v>
      </c>
      <c r="L129" s="1" t="str">
        <f>IFERROR(IF(AND(J129&lt;&gt;"",K129&lt;&gt;""),VLOOKUP(VLOOKUP(J129,tbl_Teams!C:G,5,0),tbl_Venues!A:B,2,0),""),"")</f>
        <v>Wotton Hall Club</v>
      </c>
      <c r="M129" s="16">
        <f>IFERROR(IF(VLOOKUP(J129,tbl_Teams!$C:$H,6,0)=0,"",VLOOKUP(J129,tbl_Teams!$C:$H,6,0)),"")</f>
        <v>1</v>
      </c>
      <c r="N129" s="16">
        <f>IFERROR(VLOOKUP(J129,tbl_Teams!$C:$I,7,0),"")</f>
        <v>2</v>
      </c>
      <c r="O129" s="16" t="str">
        <f>IF(OR(J129="",K129=""),"Void","")</f>
        <v/>
      </c>
      <c r="P129" s="16">
        <v>3</v>
      </c>
      <c r="Q129" s="38">
        <f>IF(O129="Void","",IF(P129&lt;16,Lookups!$A$1+((P129-1)*7+(N129-1)),Lookups!$A$2+((P129-16)*7+(N129-1))))</f>
        <v>45552</v>
      </c>
      <c r="R129" s="1" t="str">
        <f>IF(O129="Void",TRIM(_xlfn.CONCAT(J129,K129)),J129)</f>
        <v>Motor Rollers</v>
      </c>
      <c r="S129" s="16" t="str">
        <f>IF(O129="Void","VOID","vs")</f>
        <v>vs</v>
      </c>
      <c r="T129" s="1" t="str">
        <f>IF(O129="Void","",K129)</f>
        <v>R.G.H.O.C.</v>
      </c>
      <c r="U129" s="1" t="str">
        <f>IF(O129="Void","",TRIM(_xlfn.CONCAT(L129," ",M129)))</f>
        <v>Wotton Hall Club 1</v>
      </c>
    </row>
    <row r="130" spans="1:21" x14ac:dyDescent="0.2">
      <c r="A130" s="16">
        <v>497</v>
      </c>
      <c r="B130" s="16">
        <v>1</v>
      </c>
      <c r="C130" s="16">
        <v>14</v>
      </c>
      <c r="D130" s="1">
        <v>1</v>
      </c>
      <c r="E130" s="1">
        <v>3</v>
      </c>
      <c r="F130" s="1" t="str">
        <f>_xlfn.CONCAT($D130,"|",$E130,"|",$B130)</f>
        <v>1|3|1</v>
      </c>
      <c r="G130" s="1" t="str">
        <f>_xlfn.CONCAT($D130,"|",$E130,"|",$C130)</f>
        <v>1|3|14</v>
      </c>
      <c r="H130" s="1" t="str">
        <f>_xlfn.CONCAT(P130,J130)</f>
        <v>3Elementaries</v>
      </c>
      <c r="I130" s="1" t="str">
        <f>_xlfn.CONCAT(P130,K130)</f>
        <v>3Locals</v>
      </c>
      <c r="J130" s="1" t="str">
        <f>IFERROR(VLOOKUP(F130,tbl_Teams!A:C,3,0),"")</f>
        <v>Elementaries</v>
      </c>
      <c r="K130" s="1" t="str">
        <f>IFERROR(VLOOKUP(G130,tbl_Teams!$A:$C,3,0),"")</f>
        <v>Locals</v>
      </c>
      <c r="L130" s="1" t="str">
        <f>IFERROR(IF(AND(J130&lt;&gt;"",K130&lt;&gt;""),VLOOKUP(VLOOKUP(J130,tbl_Teams!C:G,5,0),tbl_Venues!A:B,2,0),""),"")</f>
        <v>Baker Street</v>
      </c>
      <c r="M130" s="16" t="str">
        <f>IFERROR(IF(VLOOKUP(J130,tbl_Teams!$C:$H,6,0)=0,"",VLOOKUP(J130,tbl_Teams!$C:$H,6,0)),"")</f>
        <v/>
      </c>
      <c r="N130" s="16">
        <f>IFERROR(VLOOKUP(J130,tbl_Teams!$C:$I,7,0),"")</f>
        <v>3</v>
      </c>
      <c r="O130" s="16" t="str">
        <f>IF(OR(J130="",K130=""),"Void","")</f>
        <v/>
      </c>
      <c r="P130" s="16">
        <v>3</v>
      </c>
      <c r="Q130" s="38">
        <f>IF(O130="Void","",IF(P130&lt;16,Lookups!$A$1+((P130-1)*7+(N130-1)),Lookups!$A$2+((P130-16)*7+(N130-1))))</f>
        <v>45553</v>
      </c>
      <c r="R130" s="1" t="str">
        <f>IF(O130="Void",TRIM(_xlfn.CONCAT(J130,K130)),J130)</f>
        <v>Elementaries</v>
      </c>
      <c r="S130" s="16" t="str">
        <f>IF(O130="Void","VOID","vs")</f>
        <v>vs</v>
      </c>
      <c r="T130" s="1" t="str">
        <f>IF(O130="Void","",K130)</f>
        <v>Locals</v>
      </c>
      <c r="U130" s="1" t="str">
        <f>IF(O130="Void","",TRIM(_xlfn.CONCAT(L130," ",M130)))</f>
        <v>Baker Street</v>
      </c>
    </row>
    <row r="131" spans="1:21" x14ac:dyDescent="0.2">
      <c r="A131" s="16">
        <v>498</v>
      </c>
      <c r="B131" s="16">
        <v>2</v>
      </c>
      <c r="C131" s="16">
        <v>13</v>
      </c>
      <c r="D131" s="1">
        <v>1</v>
      </c>
      <c r="E131" s="1">
        <v>3</v>
      </c>
      <c r="F131" s="1" t="str">
        <f>_xlfn.CONCAT($D131,"|",$E131,"|",$B131)</f>
        <v>1|3|2</v>
      </c>
      <c r="G131" s="1" t="str">
        <f>_xlfn.CONCAT($D131,"|",$E131,"|",$C131)</f>
        <v>1|3|13</v>
      </c>
      <c r="H131" s="1" t="str">
        <f>_xlfn.CONCAT(P131,J131)</f>
        <v>3Upleadon Wanderers</v>
      </c>
      <c r="I131" s="1" t="str">
        <f>_xlfn.CONCAT(P131,K131)</f>
        <v>3Killer Instinct</v>
      </c>
      <c r="J131" s="1" t="str">
        <f>IFERROR(VLOOKUP(F131,tbl_Teams!A:C,3,0),"")</f>
        <v>Upleadon Wanderers</v>
      </c>
      <c r="K131" s="1" t="str">
        <f>IFERROR(VLOOKUP(G131,tbl_Teams!$A:$C,3,0),"")</f>
        <v>Killer Instinct</v>
      </c>
      <c r="L131" s="1" t="str">
        <f>IFERROR(IF(AND(J131&lt;&gt;"",K131&lt;&gt;""),VLOOKUP(VLOOKUP(J131,tbl_Teams!C:G,5,0),tbl_Venues!A:B,2,0),""),"")</f>
        <v>Circle Club Newent</v>
      </c>
      <c r="M131" s="16" t="str">
        <f>IFERROR(IF(VLOOKUP(J131,tbl_Teams!$C:$H,6,0)=0,"",VLOOKUP(J131,tbl_Teams!$C:$H,6,0)),"")</f>
        <v/>
      </c>
      <c r="N131" s="16">
        <f>IFERROR(VLOOKUP(J131,tbl_Teams!$C:$I,7,0),"")</f>
        <v>2</v>
      </c>
      <c r="O131" s="16" t="str">
        <f>IF(OR(J131="",K131=""),"Void","")</f>
        <v/>
      </c>
      <c r="P131" s="16">
        <v>3</v>
      </c>
      <c r="Q131" s="38">
        <f>IF(O131="Void","",IF(P131&lt;16,Lookups!$A$1+((P131-1)*7+(N131-1)),Lookups!$A$2+((P131-16)*7+(N131-1))))</f>
        <v>45552</v>
      </c>
      <c r="R131" s="1" t="str">
        <f>IF(O131="Void",TRIM(_xlfn.CONCAT(J131,K131)),J131)</f>
        <v>Upleadon Wanderers</v>
      </c>
      <c r="S131" s="16" t="str">
        <f>IF(O131="Void","VOID","vs")</f>
        <v>vs</v>
      </c>
      <c r="T131" s="1" t="str">
        <f>IF(O131="Void","",K131)</f>
        <v>Killer Instinct</v>
      </c>
      <c r="U131" s="1" t="str">
        <f>IF(O131="Void","",TRIM(_xlfn.CONCAT(L131," ",M131)))</f>
        <v>Circle Club Newent</v>
      </c>
    </row>
    <row r="132" spans="1:21" x14ac:dyDescent="0.2">
      <c r="A132" s="16">
        <v>499</v>
      </c>
      <c r="B132" s="16">
        <v>3</v>
      </c>
      <c r="C132" s="16">
        <v>12</v>
      </c>
      <c r="D132" s="1">
        <v>1</v>
      </c>
      <c r="E132" s="1">
        <v>3</v>
      </c>
      <c r="F132" s="1" t="str">
        <f>_xlfn.CONCAT($D132,"|",$E132,"|",$B132)</f>
        <v>1|3|3</v>
      </c>
      <c r="G132" s="1" t="str">
        <f>_xlfn.CONCAT($D132,"|",$E132,"|",$C132)</f>
        <v>1|3|12</v>
      </c>
      <c r="H132" s="1" t="str">
        <f>_xlfn.CONCAT(P132,J132)</f>
        <v>3Hucclers</v>
      </c>
      <c r="I132" s="1" t="str">
        <f>_xlfn.CONCAT(P132,K132)</f>
        <v>3DM4's</v>
      </c>
      <c r="J132" s="1" t="str">
        <f>IFERROR(VLOOKUP(F132,tbl_Teams!A:C,3,0),"")</f>
        <v>Hucclers</v>
      </c>
      <c r="K132" s="1" t="str">
        <f>IFERROR(VLOOKUP(G132,tbl_Teams!$A:$C,3,0),"")</f>
        <v>DM4's</v>
      </c>
      <c r="L132" s="1" t="str">
        <f>IFERROR(IF(AND(J132&lt;&gt;"",K132&lt;&gt;""),VLOOKUP(VLOOKUP(J132,tbl_Teams!C:G,5,0),tbl_Venues!A:B,2,0),""),"")</f>
        <v>England's Glory</v>
      </c>
      <c r="M132" s="16">
        <f>IFERROR(IF(VLOOKUP(J132,tbl_Teams!$C:$H,6,0)=0,"",VLOOKUP(J132,tbl_Teams!$C:$H,6,0)),"")</f>
        <v>1</v>
      </c>
      <c r="N132" s="16">
        <f>IFERROR(VLOOKUP(J132,tbl_Teams!$C:$I,7,0),"")</f>
        <v>4</v>
      </c>
      <c r="O132" s="16" t="str">
        <f>IF(OR(J132="",K132=""),"Void","")</f>
        <v/>
      </c>
      <c r="P132" s="16">
        <v>3</v>
      </c>
      <c r="Q132" s="38">
        <f>IF(O132="Void","",IF(P132&lt;16,Lookups!$A$1+((P132-1)*7+(N132-1)),Lookups!$A$2+((P132-16)*7+(N132-1))))</f>
        <v>45554</v>
      </c>
      <c r="R132" s="1" t="str">
        <f>IF(O132="Void",TRIM(_xlfn.CONCAT(J132,K132)),J132)</f>
        <v>Hucclers</v>
      </c>
      <c r="S132" s="16" t="str">
        <f>IF(O132="Void","VOID","vs")</f>
        <v>vs</v>
      </c>
      <c r="T132" s="1" t="str">
        <f>IF(O132="Void","",K132)</f>
        <v>DM4's</v>
      </c>
      <c r="U132" s="1" t="str">
        <f>IF(O132="Void","",TRIM(_xlfn.CONCAT(L132," ",M132)))</f>
        <v>England's Glory 1</v>
      </c>
    </row>
    <row r="133" spans="1:21" x14ac:dyDescent="0.2">
      <c r="A133" s="16">
        <v>500</v>
      </c>
      <c r="B133" s="16">
        <v>4</v>
      </c>
      <c r="C133" s="16">
        <v>11</v>
      </c>
      <c r="D133" s="1">
        <v>1</v>
      </c>
      <c r="E133" s="1">
        <v>3</v>
      </c>
      <c r="F133" s="1" t="str">
        <f>_xlfn.CONCAT($D133,"|",$E133,"|",$B133)</f>
        <v>1|3|4</v>
      </c>
      <c r="G133" s="1" t="str">
        <f>_xlfn.CONCAT($D133,"|",$E133,"|",$C133)</f>
        <v>1|3|11</v>
      </c>
      <c r="H133" s="1" t="str">
        <f>_xlfn.CONCAT(P133,J133)</f>
        <v>3Poets</v>
      </c>
      <c r="I133" s="1" t="str">
        <f>_xlfn.CONCAT(P133,K133)</f>
        <v>3BIJI's S.C.</v>
      </c>
      <c r="J133" s="1" t="str">
        <f>IFERROR(VLOOKUP(F133,tbl_Teams!A:C,3,0),"")</f>
        <v>Poets</v>
      </c>
      <c r="K133" s="1" t="str">
        <f>IFERROR(VLOOKUP(G133,tbl_Teams!$A:$C,3,0),"")</f>
        <v>BIJI's S.C.</v>
      </c>
      <c r="L133" s="1" t="str">
        <f>IFERROR(IF(AND(J133&lt;&gt;"",K133&lt;&gt;""),VLOOKUP(VLOOKUP(J133,tbl_Teams!C:G,5,0),tbl_Venues!A:B,2,0),""),"")</f>
        <v>Farmer's Club</v>
      </c>
      <c r="M133" s="16">
        <f>IFERROR(IF(VLOOKUP(J133,tbl_Teams!$C:$H,6,0)=0,"",VLOOKUP(J133,tbl_Teams!$C:$H,6,0)),"")</f>
        <v>2</v>
      </c>
      <c r="N133" s="16">
        <f>IFERROR(VLOOKUP(J133,tbl_Teams!$C:$I,7,0),"")</f>
        <v>2</v>
      </c>
      <c r="O133" s="16" t="str">
        <f>IF(OR(J133="",K133=""),"Void","")</f>
        <v/>
      </c>
      <c r="P133" s="16">
        <v>3</v>
      </c>
      <c r="Q133" s="38">
        <f>IF(O133="Void","",IF(P133&lt;16,Lookups!$A$1+((P133-1)*7+(N133-1)),Lookups!$A$2+((P133-16)*7+(N133-1))))</f>
        <v>45552</v>
      </c>
      <c r="R133" s="1" t="str">
        <f>IF(O133="Void",TRIM(_xlfn.CONCAT(J133,K133)),J133)</f>
        <v>Poets</v>
      </c>
      <c r="S133" s="16" t="str">
        <f>IF(O133="Void","VOID","vs")</f>
        <v>vs</v>
      </c>
      <c r="T133" s="1" t="str">
        <f>IF(O133="Void","",K133)</f>
        <v>BIJI's S.C.</v>
      </c>
      <c r="U133" s="1" t="str">
        <f>IF(O133="Void","",TRIM(_xlfn.CONCAT(L133," ",M133)))</f>
        <v>Farmer's Club 2</v>
      </c>
    </row>
    <row r="134" spans="1:21" x14ac:dyDescent="0.2">
      <c r="A134" s="16">
        <v>501</v>
      </c>
      <c r="B134" s="16">
        <v>5</v>
      </c>
      <c r="C134" s="16">
        <v>10</v>
      </c>
      <c r="D134" s="1">
        <v>1</v>
      </c>
      <c r="E134" s="1">
        <v>3</v>
      </c>
      <c r="F134" s="1" t="str">
        <f>_xlfn.CONCAT($D134,"|",$E134,"|",$B134)</f>
        <v>1|3|5</v>
      </c>
      <c r="G134" s="1" t="str">
        <f>_xlfn.CONCAT($D134,"|",$E134,"|",$C134)</f>
        <v>1|3|10</v>
      </c>
      <c r="H134" s="1" t="str">
        <f>_xlfn.CONCAT(P134,J134)</f>
        <v>3Grinders</v>
      </c>
      <c r="I134" s="1" t="str">
        <f>_xlfn.CONCAT(P134,K134)</f>
        <v>3All Wood &amp; Balls</v>
      </c>
      <c r="J134" s="1" t="str">
        <f>IFERROR(VLOOKUP(F134,tbl_Teams!A:C,3,0),"")</f>
        <v>Grinders</v>
      </c>
      <c r="K134" s="1" t="str">
        <f>IFERROR(VLOOKUP(G134,tbl_Teams!$A:$C,3,0),"")</f>
        <v>All Wood &amp; Balls</v>
      </c>
      <c r="L134" s="1" t="str">
        <f>IFERROR(IF(AND(J134&lt;&gt;"",K134&lt;&gt;""),VLOOKUP(VLOOKUP(J134,tbl_Teams!C:G,5,0),tbl_Venues!A:B,2,0),""),"")</f>
        <v>Churchdown Club</v>
      </c>
      <c r="M134" s="16" t="str">
        <f>IFERROR(IF(VLOOKUP(J134,tbl_Teams!$C:$H,6,0)=0,"",VLOOKUP(J134,tbl_Teams!$C:$H,6,0)),"")</f>
        <v/>
      </c>
      <c r="N134" s="16">
        <f>IFERROR(VLOOKUP(J134,tbl_Teams!$C:$I,7,0),"")</f>
        <v>4</v>
      </c>
      <c r="O134" s="16" t="str">
        <f>IF(OR(J134="",K134=""),"Void","")</f>
        <v/>
      </c>
      <c r="P134" s="16">
        <v>3</v>
      </c>
      <c r="Q134" s="38">
        <f>IF(O134="Void","",IF(P134&lt;16,Lookups!$A$1+((P134-1)*7+(N134-1)),Lookups!$A$2+((P134-16)*7+(N134-1))))</f>
        <v>45554</v>
      </c>
      <c r="R134" s="1" t="str">
        <f>IF(O134="Void",TRIM(_xlfn.CONCAT(J134,K134)),J134)</f>
        <v>Grinders</v>
      </c>
      <c r="S134" s="16" t="str">
        <f>IF(O134="Void","VOID","vs")</f>
        <v>vs</v>
      </c>
      <c r="T134" s="1" t="str">
        <f>IF(O134="Void","",K134)</f>
        <v>All Wood &amp; Balls</v>
      </c>
      <c r="U134" s="1" t="str">
        <f>IF(O134="Void","",TRIM(_xlfn.CONCAT(L134," ",M134)))</f>
        <v>Churchdown Club</v>
      </c>
    </row>
    <row r="135" spans="1:21" x14ac:dyDescent="0.2">
      <c r="A135" s="16">
        <v>502</v>
      </c>
      <c r="B135" s="16">
        <v>6</v>
      </c>
      <c r="C135" s="16">
        <v>9</v>
      </c>
      <c r="D135" s="1">
        <v>1</v>
      </c>
      <c r="E135" s="1">
        <v>3</v>
      </c>
      <c r="F135" s="1" t="str">
        <f>_xlfn.CONCAT($D135,"|",$E135,"|",$B135)</f>
        <v>1|3|6</v>
      </c>
      <c r="G135" s="1" t="str">
        <f>_xlfn.CONCAT($D135,"|",$E135,"|",$C135)</f>
        <v>1|3|9</v>
      </c>
      <c r="H135" s="1" t="str">
        <f>_xlfn.CONCAT(P135,J135)</f>
        <v>3Hip Hips</v>
      </c>
      <c r="I135" s="1" t="str">
        <f>_xlfn.CONCAT(P135,K135)</f>
        <v>3Flintstones</v>
      </c>
      <c r="J135" s="1" t="str">
        <f>IFERROR(VLOOKUP(F135,tbl_Teams!A:C,3,0),"")</f>
        <v>Hip Hips</v>
      </c>
      <c r="K135" s="1" t="str">
        <f>IFERROR(VLOOKUP(G135,tbl_Teams!$A:$C,3,0),"")</f>
        <v>Flintstones</v>
      </c>
      <c r="L135" s="1" t="str">
        <f>IFERROR(IF(AND(J135&lt;&gt;"",K135&lt;&gt;""),VLOOKUP(VLOOKUP(J135,tbl_Teams!C:G,5,0),tbl_Venues!A:B,2,0),""),"")</f>
        <v>Saintbridge Club</v>
      </c>
      <c r="M135" s="16">
        <f>IFERROR(IF(VLOOKUP(J135,tbl_Teams!$C:$H,6,0)=0,"",VLOOKUP(J135,tbl_Teams!$C:$H,6,0)),"")</f>
        <v>1</v>
      </c>
      <c r="N135" s="16">
        <f>IFERROR(VLOOKUP(J135,tbl_Teams!$C:$I,7,0),"")</f>
        <v>4</v>
      </c>
      <c r="O135" s="16" t="str">
        <f>IF(OR(J135="",K135=""),"Void","")</f>
        <v/>
      </c>
      <c r="P135" s="16">
        <v>3</v>
      </c>
      <c r="Q135" s="38">
        <f>IF(O135="Void","",IF(P135&lt;16,Lookups!$A$1+((P135-1)*7+(N135-1)),Lookups!$A$2+((P135-16)*7+(N135-1))))</f>
        <v>45554</v>
      </c>
      <c r="R135" s="1" t="str">
        <f>IF(O135="Void",TRIM(_xlfn.CONCAT(J135,K135)),J135)</f>
        <v>Hip Hips</v>
      </c>
      <c r="S135" s="16" t="str">
        <f>IF(O135="Void","VOID","vs")</f>
        <v>vs</v>
      </c>
      <c r="T135" s="1" t="str">
        <f>IF(O135="Void","",K135)</f>
        <v>Flintstones</v>
      </c>
      <c r="U135" s="1" t="str">
        <f>IF(O135="Void","",TRIM(_xlfn.CONCAT(L135," ",M135)))</f>
        <v>Saintbridge Club 1</v>
      </c>
    </row>
    <row r="136" spans="1:21" x14ac:dyDescent="0.2">
      <c r="A136" s="16">
        <v>503</v>
      </c>
      <c r="B136" s="16">
        <v>7</v>
      </c>
      <c r="C136" s="16">
        <v>8</v>
      </c>
      <c r="D136" s="1">
        <v>1</v>
      </c>
      <c r="E136" s="1">
        <v>3</v>
      </c>
      <c r="F136" s="1" t="str">
        <f>_xlfn.CONCAT($D136,"|",$E136,"|",$B136)</f>
        <v>1|3|7</v>
      </c>
      <c r="G136" s="1" t="str">
        <f>_xlfn.CONCAT($D136,"|",$E136,"|",$C136)</f>
        <v>1|3|8</v>
      </c>
      <c r="H136" s="1" t="str">
        <f>_xlfn.CONCAT(P136,J136)</f>
        <v>3Hits &amp; Misses(City)</v>
      </c>
      <c r="I136" s="1" t="str">
        <f>_xlfn.CONCAT(P136,K136)</f>
        <v>3Madcaps</v>
      </c>
      <c r="J136" s="1" t="str">
        <f>IFERROR(VLOOKUP(F136,tbl_Teams!A:C,3,0),"")</f>
        <v>Hits &amp; Misses(City)</v>
      </c>
      <c r="K136" s="1" t="str">
        <f>IFERROR(VLOOKUP(G136,tbl_Teams!$A:$C,3,0),"")</f>
        <v>Madcaps</v>
      </c>
      <c r="L136" s="1" t="str">
        <f>IFERROR(IF(AND(J136&lt;&gt;"",K136&lt;&gt;""),VLOOKUP(VLOOKUP(J136,tbl_Teams!C:G,5,0),tbl_Venues!A:B,2,0),""),"")</f>
        <v>Saintbridge Club</v>
      </c>
      <c r="M136" s="16">
        <f>IFERROR(IF(VLOOKUP(J136,tbl_Teams!$C:$H,6,0)=0,"",VLOOKUP(J136,tbl_Teams!$C:$H,6,0)),"")</f>
        <v>2</v>
      </c>
      <c r="N136" s="16">
        <f>IFERROR(VLOOKUP(J136,tbl_Teams!$C:$I,7,0),"")</f>
        <v>4</v>
      </c>
      <c r="O136" s="16" t="str">
        <f>IF(OR(J136="",K136=""),"Void","")</f>
        <v/>
      </c>
      <c r="P136" s="16">
        <v>3</v>
      </c>
      <c r="Q136" s="38">
        <f>IF(O136="Void","",IF(P136&lt;16,Lookups!$A$1+((P136-1)*7+(N136-1)),Lookups!$A$2+((P136-16)*7+(N136-1))))</f>
        <v>45554</v>
      </c>
      <c r="R136" s="1" t="str">
        <f>IF(O136="Void",TRIM(_xlfn.CONCAT(J136,K136)),J136)</f>
        <v>Hits &amp; Misses(City)</v>
      </c>
      <c r="S136" s="16" t="str">
        <f>IF(O136="Void","VOID","vs")</f>
        <v>vs</v>
      </c>
      <c r="T136" s="1" t="str">
        <f>IF(O136="Void","",K136)</f>
        <v>Madcaps</v>
      </c>
      <c r="U136" s="1" t="str">
        <f>IF(O136="Void","",TRIM(_xlfn.CONCAT(L136," ",M136)))</f>
        <v>Saintbridge Club 2</v>
      </c>
    </row>
    <row r="137" spans="1:21" x14ac:dyDescent="0.2">
      <c r="A137" s="16">
        <v>504</v>
      </c>
      <c r="B137" s="16">
        <v>16</v>
      </c>
      <c r="C137" s="16">
        <v>15</v>
      </c>
      <c r="D137" s="1">
        <v>1</v>
      </c>
      <c r="E137" s="1">
        <v>3</v>
      </c>
      <c r="F137" s="1" t="str">
        <f>_xlfn.CONCAT($D137,"|",$E137,"|",$B137)</f>
        <v>1|3|16</v>
      </c>
      <c r="G137" s="1" t="str">
        <f>_xlfn.CONCAT($D137,"|",$E137,"|",$C137)</f>
        <v>1|3|15</v>
      </c>
      <c r="H137" s="1" t="str">
        <f>_xlfn.CONCAT(P137,J137)</f>
        <v>3Spreaders</v>
      </c>
      <c r="I137" s="1" t="str">
        <f>_xlfn.CONCAT(P137,K137)</f>
        <v>3Meteors</v>
      </c>
      <c r="J137" s="1" t="str">
        <f>IFERROR(VLOOKUP(F137,tbl_Teams!A:C,3,0),"")</f>
        <v>Spreaders</v>
      </c>
      <c r="K137" s="1" t="str">
        <f>IFERROR(VLOOKUP(G137,tbl_Teams!$A:$C,3,0),"")</f>
        <v>Meteors</v>
      </c>
      <c r="L137" s="1" t="str">
        <f>IFERROR(IF(AND(J137&lt;&gt;"",K137&lt;&gt;""),VLOOKUP(VLOOKUP(J137,tbl_Teams!C:G,5,0),tbl_Venues!A:B,2,0),""),"")</f>
        <v>Churchdown Community Centre</v>
      </c>
      <c r="M137" s="16">
        <f>IFERROR(IF(VLOOKUP(J137,tbl_Teams!$C:$H,6,0)=0,"",VLOOKUP(J137,tbl_Teams!$C:$H,6,0)),"")</f>
        <v>2</v>
      </c>
      <c r="N137" s="16">
        <f>IFERROR(VLOOKUP(J137,tbl_Teams!$C:$I,7,0),"")</f>
        <v>3</v>
      </c>
      <c r="O137" s="16" t="str">
        <f>IF(OR(J137="",K137=""),"Void","")</f>
        <v/>
      </c>
      <c r="P137" s="16">
        <v>3</v>
      </c>
      <c r="Q137" s="38">
        <f>IF(O137="Void","",IF(P137&lt;16,Lookups!$A$1+((P137-1)*7+(N137-1)),Lookups!$A$2+((P137-16)*7+(N137-1))))</f>
        <v>45553</v>
      </c>
      <c r="R137" s="1" t="str">
        <f>IF(O137="Void",TRIM(_xlfn.CONCAT(J137,K137)),J137)</f>
        <v>Spreaders</v>
      </c>
      <c r="S137" s="16" t="str">
        <f>IF(O137="Void","VOID","vs")</f>
        <v>vs</v>
      </c>
      <c r="T137" s="1" t="str">
        <f>IF(O137="Void","",K137)</f>
        <v>Meteors</v>
      </c>
      <c r="U137" s="1" t="str">
        <f>IF(O137="Void","",TRIM(_xlfn.CONCAT(L137," ",M137)))</f>
        <v>Churchdown Community Centre 2</v>
      </c>
    </row>
    <row r="138" spans="1:21" x14ac:dyDescent="0.2">
      <c r="A138" s="16">
        <v>737</v>
      </c>
      <c r="B138" s="16">
        <v>1</v>
      </c>
      <c r="C138" s="16">
        <v>14</v>
      </c>
      <c r="D138" s="1">
        <v>1</v>
      </c>
      <c r="E138" s="1">
        <v>4</v>
      </c>
      <c r="F138" s="1" t="str">
        <f>_xlfn.CONCAT($D138,"|",$E138,"|",$B138)</f>
        <v>1|4|1</v>
      </c>
      <c r="G138" s="1" t="str">
        <f>_xlfn.CONCAT($D138,"|",$E138,"|",$C138)</f>
        <v>1|4|14</v>
      </c>
      <c r="H138" s="1" t="str">
        <f>_xlfn.CONCAT(P138,J138)</f>
        <v>3Jacks Jokers</v>
      </c>
      <c r="I138" s="1" t="str">
        <f>_xlfn.CONCAT(P138,K138)</f>
        <v>3Atlas S.C.</v>
      </c>
      <c r="J138" s="1" t="str">
        <f>IFERROR(VLOOKUP(F138,tbl_Teams!A:C,3,0),"")</f>
        <v>Jacks Jokers</v>
      </c>
      <c r="K138" s="1" t="str">
        <f>IFERROR(VLOOKUP(G138,tbl_Teams!$A:$C,3,0),"")</f>
        <v>Atlas S.C.</v>
      </c>
      <c r="L138" s="1" t="str">
        <f>IFERROR(IF(AND(J138&lt;&gt;"",K138&lt;&gt;""),VLOOKUP(VLOOKUP(J138,tbl_Teams!C:G,5,0),tbl_Venues!A:B,2,0),""),"")</f>
        <v>One Eyed Jacks</v>
      </c>
      <c r="M138" s="16" t="str">
        <f>IFERROR(IF(VLOOKUP(J138,tbl_Teams!$C:$H,6,0)=0,"",VLOOKUP(J138,tbl_Teams!$C:$H,6,0)),"")</f>
        <v/>
      </c>
      <c r="N138" s="16">
        <f>IFERROR(VLOOKUP(J138,tbl_Teams!$C:$I,7,0),"")</f>
        <v>5</v>
      </c>
      <c r="O138" s="16" t="str">
        <f>IF(OR(J138="",K138=""),"Void","")</f>
        <v/>
      </c>
      <c r="P138" s="16">
        <v>3</v>
      </c>
      <c r="Q138" s="38">
        <f>IF(O138="Void","",IF(P138&lt;16,Lookups!$A$1+((P138-1)*7+(N138-1)),Lookups!$A$2+((P138-16)*7+(N138-1))))</f>
        <v>45555</v>
      </c>
      <c r="R138" s="1" t="str">
        <f>IF(O138="Void",TRIM(_xlfn.CONCAT(J138,K138)),J138)</f>
        <v>Jacks Jokers</v>
      </c>
      <c r="S138" s="16" t="str">
        <f>IF(O138="Void","VOID","vs")</f>
        <v>vs</v>
      </c>
      <c r="T138" s="1" t="str">
        <f>IF(O138="Void","",K138)</f>
        <v>Atlas S.C.</v>
      </c>
      <c r="U138" s="1" t="str">
        <f>IF(O138="Void","",TRIM(_xlfn.CONCAT(L138," ",M138)))</f>
        <v>One Eyed Jacks</v>
      </c>
    </row>
    <row r="139" spans="1:21" x14ac:dyDescent="0.2">
      <c r="A139" s="16">
        <v>738</v>
      </c>
      <c r="B139" s="16">
        <v>2</v>
      </c>
      <c r="C139" s="16">
        <v>13</v>
      </c>
      <c r="D139" s="1">
        <v>1</v>
      </c>
      <c r="E139" s="1">
        <v>4</v>
      </c>
      <c r="F139" s="1" t="str">
        <f>_xlfn.CONCAT($D139,"|",$E139,"|",$B139)</f>
        <v>1|4|2</v>
      </c>
      <c r="G139" s="1" t="str">
        <f>_xlfn.CONCAT($D139,"|",$E139,"|",$C139)</f>
        <v>1|4|13</v>
      </c>
      <c r="H139" s="1" t="str">
        <f>_xlfn.CONCAT(P139,J139)</f>
        <v>3Andy Capps</v>
      </c>
      <c r="I139" s="1" t="str">
        <f>_xlfn.CONCAT(P139,K139)</f>
        <v>3Robinswood Foxes</v>
      </c>
      <c r="J139" s="1" t="str">
        <f>IFERROR(VLOOKUP(F139,tbl_Teams!A:C,3,0),"")</f>
        <v>Andy Capps</v>
      </c>
      <c r="K139" s="1" t="str">
        <f>IFERROR(VLOOKUP(G139,tbl_Teams!$A:$C,3,0),"")</f>
        <v>Robinswood Foxes</v>
      </c>
      <c r="L139" s="1" t="str">
        <f>IFERROR(IF(AND(J139&lt;&gt;"",K139&lt;&gt;""),VLOOKUP(VLOOKUP(J139,tbl_Teams!C:G,5,0),tbl_Venues!A:B,2,0),""),"")</f>
        <v>Ramblers Club</v>
      </c>
      <c r="M139" s="16" t="str">
        <f>IFERROR(IF(VLOOKUP(J139,tbl_Teams!$C:$H,6,0)=0,"",VLOOKUP(J139,tbl_Teams!$C:$H,6,0)),"")</f>
        <v/>
      </c>
      <c r="N139" s="16">
        <f>IFERROR(VLOOKUP(J139,tbl_Teams!$C:$I,7,0),"")</f>
        <v>4</v>
      </c>
      <c r="O139" s="16" t="str">
        <f>IF(OR(J139="",K139=""),"Void","")</f>
        <v/>
      </c>
      <c r="P139" s="16">
        <v>3</v>
      </c>
      <c r="Q139" s="38">
        <f>IF(O139="Void","",IF(P139&lt;16,Lookups!$A$1+((P139-1)*7+(N139-1)),Lookups!$A$2+((P139-16)*7+(N139-1))))</f>
        <v>45554</v>
      </c>
      <c r="R139" s="1" t="str">
        <f>IF(O139="Void",TRIM(_xlfn.CONCAT(J139,K139)),J139)</f>
        <v>Andy Capps</v>
      </c>
      <c r="S139" s="16" t="str">
        <f>IF(O139="Void","VOID","vs")</f>
        <v>vs</v>
      </c>
      <c r="T139" s="1" t="str">
        <f>IF(O139="Void","",K139)</f>
        <v>Robinswood Foxes</v>
      </c>
      <c r="U139" s="1" t="str">
        <f>IF(O139="Void","",TRIM(_xlfn.CONCAT(L139," ",M139)))</f>
        <v>Ramblers Club</v>
      </c>
    </row>
    <row r="140" spans="1:21" x14ac:dyDescent="0.2">
      <c r="A140" s="16">
        <v>739</v>
      </c>
      <c r="B140" s="16">
        <v>3</v>
      </c>
      <c r="C140" s="16">
        <v>12</v>
      </c>
      <c r="D140" s="1">
        <v>1</v>
      </c>
      <c r="E140" s="1">
        <v>4</v>
      </c>
      <c r="F140" s="1" t="str">
        <f>_xlfn.CONCAT($D140,"|",$E140,"|",$B140)</f>
        <v>1|4|3</v>
      </c>
      <c r="G140" s="1" t="str">
        <f>_xlfn.CONCAT($D140,"|",$E140,"|",$C140)</f>
        <v>1|4|12</v>
      </c>
      <c r="H140" s="1" t="str">
        <f>_xlfn.CONCAT(P140,J140)</f>
        <v>3Harps S.C.</v>
      </c>
      <c r="I140" s="1" t="str">
        <f>_xlfn.CONCAT(P140,K140)</f>
        <v>3White Hart</v>
      </c>
      <c r="J140" s="1" t="str">
        <f>IFERROR(VLOOKUP(F140,tbl_Teams!A:C,3,0),"")</f>
        <v>Harps S.C.</v>
      </c>
      <c r="K140" s="1" t="str">
        <f>IFERROR(VLOOKUP(G140,tbl_Teams!$A:$C,3,0),"")</f>
        <v>White Hart</v>
      </c>
      <c r="L140" s="1" t="str">
        <f>IFERROR(IF(AND(J140&lt;&gt;"",K140&lt;&gt;""),VLOOKUP(VLOOKUP(J140,tbl_Teams!C:G,5,0),tbl_Venues!A:B,2,0),""),"")</f>
        <v>Farmer's Club</v>
      </c>
      <c r="M140" s="16">
        <f>IFERROR(IF(VLOOKUP(J140,tbl_Teams!$C:$H,6,0)=0,"",VLOOKUP(J140,tbl_Teams!$C:$H,6,0)),"")</f>
        <v>2</v>
      </c>
      <c r="N140" s="16">
        <f>IFERROR(VLOOKUP(J140,tbl_Teams!$C:$I,7,0),"")</f>
        <v>4</v>
      </c>
      <c r="O140" s="16" t="str">
        <f>IF(OR(J140="",K140=""),"Void","")</f>
        <v/>
      </c>
      <c r="P140" s="16">
        <v>3</v>
      </c>
      <c r="Q140" s="38">
        <f>IF(O140="Void","",IF(P140&lt;16,Lookups!$A$1+((P140-1)*7+(N140-1)),Lookups!$A$2+((P140-16)*7+(N140-1))))</f>
        <v>45554</v>
      </c>
      <c r="R140" s="1" t="str">
        <f>IF(O140="Void",TRIM(_xlfn.CONCAT(J140,K140)),J140)</f>
        <v>Harps S.C.</v>
      </c>
      <c r="S140" s="16" t="str">
        <f>IF(O140="Void","VOID","vs")</f>
        <v>vs</v>
      </c>
      <c r="T140" s="1" t="str">
        <f>IF(O140="Void","",K140)</f>
        <v>White Hart</v>
      </c>
      <c r="U140" s="1" t="str">
        <f>IF(O140="Void","",TRIM(_xlfn.CONCAT(L140," ",M140)))</f>
        <v>Farmer's Club 2</v>
      </c>
    </row>
    <row r="141" spans="1:21" x14ac:dyDescent="0.2">
      <c r="A141" s="16">
        <v>740</v>
      </c>
      <c r="B141" s="16">
        <v>4</v>
      </c>
      <c r="C141" s="16">
        <v>11</v>
      </c>
      <c r="D141" s="1">
        <v>1</v>
      </c>
      <c r="E141" s="1">
        <v>4</v>
      </c>
      <c r="F141" s="1" t="str">
        <f>_xlfn.CONCAT($D141,"|",$E141,"|",$B141)</f>
        <v>1|4|4</v>
      </c>
      <c r="G141" s="1" t="str">
        <f>_xlfn.CONCAT($D141,"|",$E141,"|",$C141)</f>
        <v>1|4|11</v>
      </c>
      <c r="H141" s="1" t="str">
        <f>_xlfn.CONCAT(P141,J141)</f>
        <v>3Jolly Boys</v>
      </c>
      <c r="I141" s="1" t="str">
        <f>_xlfn.CONCAT(P141,K141)</f>
        <v>3Commies</v>
      </c>
      <c r="J141" s="1" t="str">
        <f>IFERROR(VLOOKUP(F141,tbl_Teams!A:C,3,0),"")</f>
        <v>Jolly Boys</v>
      </c>
      <c r="K141" s="1" t="str">
        <f>IFERROR(VLOOKUP(G141,tbl_Teams!$A:$C,3,0),"")</f>
        <v>Commies</v>
      </c>
      <c r="L141" s="1" t="str">
        <f>IFERROR(IF(AND(J141&lt;&gt;"",K141&lt;&gt;""),VLOOKUP(VLOOKUP(J141,tbl_Teams!C:G,5,0),tbl_Venues!A:B,2,0),""),"")</f>
        <v>Spartans Club</v>
      </c>
      <c r="M141" s="16">
        <f>IFERROR(IF(VLOOKUP(J141,tbl_Teams!$C:$H,6,0)=0,"",VLOOKUP(J141,tbl_Teams!$C:$H,6,0)),"")</f>
        <v>1</v>
      </c>
      <c r="N141" s="16">
        <f>IFERROR(VLOOKUP(J141,tbl_Teams!$C:$I,7,0),"")</f>
        <v>4</v>
      </c>
      <c r="O141" s="16" t="str">
        <f>IF(OR(J141="",K141=""),"Void","")</f>
        <v/>
      </c>
      <c r="P141" s="16">
        <v>3</v>
      </c>
      <c r="Q141" s="38">
        <f>IF(O141="Void","",IF(P141&lt;16,Lookups!$A$1+((P141-1)*7+(N141-1)),Lookups!$A$2+((P141-16)*7+(N141-1))))</f>
        <v>45554</v>
      </c>
      <c r="R141" s="1" t="str">
        <f>IF(O141="Void",TRIM(_xlfn.CONCAT(J141,K141)),J141)</f>
        <v>Jolly Boys</v>
      </c>
      <c r="S141" s="16" t="str">
        <f>IF(O141="Void","VOID","vs")</f>
        <v>vs</v>
      </c>
      <c r="T141" s="1" t="str">
        <f>IF(O141="Void","",K141)</f>
        <v>Commies</v>
      </c>
      <c r="U141" s="1" t="str">
        <f>IF(O141="Void","",TRIM(_xlfn.CONCAT(L141," ",M141)))</f>
        <v>Spartans Club 1</v>
      </c>
    </row>
    <row r="142" spans="1:21" x14ac:dyDescent="0.2">
      <c r="A142" s="16">
        <v>741</v>
      </c>
      <c r="B142" s="16">
        <v>5</v>
      </c>
      <c r="C142" s="16">
        <v>10</v>
      </c>
      <c r="D142" s="1">
        <v>1</v>
      </c>
      <c r="E142" s="1">
        <v>4</v>
      </c>
      <c r="F142" s="1" t="str">
        <f>_xlfn.CONCAT($D142,"|",$E142,"|",$B142)</f>
        <v>1|4|5</v>
      </c>
      <c r="G142" s="1" t="str">
        <f>_xlfn.CONCAT($D142,"|",$E142,"|",$C142)</f>
        <v>1|4|10</v>
      </c>
      <c r="H142" s="1" t="str">
        <f>_xlfn.CONCAT(P142,J142)</f>
        <v>3Doddlers</v>
      </c>
      <c r="I142" s="1" t="str">
        <f>_xlfn.CONCAT(P142,K142)</f>
        <v>3Post Office 'A'</v>
      </c>
      <c r="J142" s="1" t="str">
        <f>IFERROR(VLOOKUP(F142,tbl_Teams!A:C,3,0),"")</f>
        <v>Doddlers</v>
      </c>
      <c r="K142" s="1" t="str">
        <f>IFERROR(VLOOKUP(G142,tbl_Teams!$A:$C,3,0),"")</f>
        <v>Post Office 'A'</v>
      </c>
      <c r="L142" s="1" t="str">
        <f>IFERROR(IF(AND(J142&lt;&gt;"",K142&lt;&gt;""),VLOOKUP(VLOOKUP(J142,tbl_Teams!C:G,5,0),tbl_Venues!A:B,2,0),""),"")</f>
        <v>Elmbridge Sports &amp; Social Club</v>
      </c>
      <c r="M142" s="16" t="str">
        <f>IFERROR(IF(VLOOKUP(J142,tbl_Teams!$C:$H,6,0)=0,"",VLOOKUP(J142,tbl_Teams!$C:$H,6,0)),"")</f>
        <v/>
      </c>
      <c r="N142" s="16">
        <f>IFERROR(VLOOKUP(J142,tbl_Teams!$C:$I,7,0),"")</f>
        <v>4</v>
      </c>
      <c r="O142" s="16" t="str">
        <f>IF(OR(J142="",K142=""),"Void","")</f>
        <v/>
      </c>
      <c r="P142" s="16">
        <v>3</v>
      </c>
      <c r="Q142" s="38">
        <f>IF(O142="Void","",IF(P142&lt;16,Lookups!$A$1+((P142-1)*7+(N142-1)),Lookups!$A$2+((P142-16)*7+(N142-1))))</f>
        <v>45554</v>
      </c>
      <c r="R142" s="1" t="str">
        <f>IF(O142="Void",TRIM(_xlfn.CONCAT(J142,K142)),J142)</f>
        <v>Doddlers</v>
      </c>
      <c r="S142" s="16" t="str">
        <f>IF(O142="Void","VOID","vs")</f>
        <v>vs</v>
      </c>
      <c r="T142" s="1" t="str">
        <f>IF(O142="Void","",K142)</f>
        <v>Post Office 'A'</v>
      </c>
      <c r="U142" s="1" t="str">
        <f>IF(O142="Void","",TRIM(_xlfn.CONCAT(L142," ",M142)))</f>
        <v>Elmbridge Sports &amp; Social Club</v>
      </c>
    </row>
    <row r="143" spans="1:21" x14ac:dyDescent="0.2">
      <c r="A143" s="16">
        <v>742</v>
      </c>
      <c r="B143" s="16">
        <v>6</v>
      </c>
      <c r="C143" s="16">
        <v>9</v>
      </c>
      <c r="D143" s="1">
        <v>1</v>
      </c>
      <c r="E143" s="1">
        <v>4</v>
      </c>
      <c r="F143" s="1" t="str">
        <f>_xlfn.CONCAT($D143,"|",$E143,"|",$B143)</f>
        <v>1|4|6</v>
      </c>
      <c r="G143" s="1" t="str">
        <f>_xlfn.CONCAT($D143,"|",$E143,"|",$C143)</f>
        <v>1|4|9</v>
      </c>
      <c r="H143" s="1" t="str">
        <f>_xlfn.CONCAT(P143,J143)</f>
        <v>3Co-Op</v>
      </c>
      <c r="I143" s="1" t="str">
        <f>_xlfn.CONCAT(P143,K143)</f>
        <v>3Statics</v>
      </c>
      <c r="J143" s="1" t="str">
        <f>IFERROR(VLOOKUP(F143,tbl_Teams!A:C,3,0),"")</f>
        <v>Co-Op</v>
      </c>
      <c r="K143" s="1" t="str">
        <f>IFERROR(VLOOKUP(G143,tbl_Teams!$A:$C,3,0),"")</f>
        <v>Statics</v>
      </c>
      <c r="L143" s="1" t="str">
        <f>IFERROR(IF(AND(J143&lt;&gt;"",K143&lt;&gt;""),VLOOKUP(VLOOKUP(J143,tbl_Teams!C:G,5,0),tbl_Venues!A:B,2,0),""),"")</f>
        <v>Gala Club</v>
      </c>
      <c r="M143" s="16">
        <f>IFERROR(IF(VLOOKUP(J143,tbl_Teams!$C:$H,6,0)=0,"",VLOOKUP(J143,tbl_Teams!$C:$H,6,0)),"")</f>
        <v>2</v>
      </c>
      <c r="N143" s="16">
        <f>IFERROR(VLOOKUP(J143,tbl_Teams!$C:$I,7,0),"")</f>
        <v>1</v>
      </c>
      <c r="O143" s="16" t="str">
        <f>IF(OR(J143="",K143=""),"Void","")</f>
        <v/>
      </c>
      <c r="P143" s="16">
        <v>3</v>
      </c>
      <c r="Q143" s="38">
        <f>IF(O143="Void","",IF(P143&lt;16,Lookups!$A$1+((P143-1)*7+(N143-1)),Lookups!$A$2+((P143-16)*7+(N143-1))))</f>
        <v>45551</v>
      </c>
      <c r="R143" s="1" t="str">
        <f>IF(O143="Void",TRIM(_xlfn.CONCAT(J143,K143)),J143)</f>
        <v>Co-Op</v>
      </c>
      <c r="S143" s="16" t="str">
        <f>IF(O143="Void","VOID","vs")</f>
        <v>vs</v>
      </c>
      <c r="T143" s="1" t="str">
        <f>IF(O143="Void","",K143)</f>
        <v>Statics</v>
      </c>
      <c r="U143" s="1" t="str">
        <f>IF(O143="Void","",TRIM(_xlfn.CONCAT(L143," ",M143)))</f>
        <v>Gala Club 2</v>
      </c>
    </row>
    <row r="144" spans="1:21" x14ac:dyDescent="0.2">
      <c r="A144" s="16">
        <v>743</v>
      </c>
      <c r="B144" s="16">
        <v>7</v>
      </c>
      <c r="C144" s="16">
        <v>8</v>
      </c>
      <c r="D144" s="1">
        <v>1</v>
      </c>
      <c r="E144" s="1">
        <v>4</v>
      </c>
      <c r="F144" s="1" t="str">
        <f>_xlfn.CONCAT($D144,"|",$E144,"|",$B144)</f>
        <v>1|4|7</v>
      </c>
      <c r="G144" s="1" t="str">
        <f>_xlfn.CONCAT($D144,"|",$E144,"|",$C144)</f>
        <v>1|4|8</v>
      </c>
      <c r="H144" s="1" t="str">
        <f>_xlfn.CONCAT(P144,J144)</f>
        <v>3Star Inn</v>
      </c>
      <c r="I144" s="1" t="str">
        <f>_xlfn.CONCAT(P144,K144)</f>
        <v>3Looney Tunes</v>
      </c>
      <c r="J144" s="1" t="str">
        <f>IFERROR(VLOOKUP(F144,tbl_Teams!A:C,3,0),"")</f>
        <v>Star Inn</v>
      </c>
      <c r="K144" s="1" t="str">
        <f>IFERROR(VLOOKUP(G144,tbl_Teams!$A:$C,3,0),"")</f>
        <v>Looney Tunes</v>
      </c>
      <c r="L144" s="1" t="str">
        <f>IFERROR(IF(AND(J144&lt;&gt;"",K144&lt;&gt;""),VLOOKUP(VLOOKUP(J144,tbl_Teams!C:G,5,0),tbl_Venues!A:B,2,0),""),"")</f>
        <v>Wotton Hall Club</v>
      </c>
      <c r="M144" s="16">
        <f>IFERROR(IF(VLOOKUP(J144,tbl_Teams!$C:$H,6,0)=0,"",VLOOKUP(J144,tbl_Teams!$C:$H,6,0)),"")</f>
        <v>2</v>
      </c>
      <c r="N144" s="16">
        <f>IFERROR(VLOOKUP(J144,tbl_Teams!$C:$I,7,0),"")</f>
        <v>5</v>
      </c>
      <c r="O144" s="16" t="str">
        <f>IF(OR(J144="",K144=""),"Void","")</f>
        <v/>
      </c>
      <c r="P144" s="16">
        <v>3</v>
      </c>
      <c r="Q144" s="38">
        <f>IF(O144="Void","",IF(P144&lt;16,Lookups!$A$1+((P144-1)*7+(N144-1)),Lookups!$A$2+((P144-16)*7+(N144-1))))</f>
        <v>45555</v>
      </c>
      <c r="R144" s="1" t="str">
        <f>IF(O144="Void",TRIM(_xlfn.CONCAT(J144,K144)),J144)</f>
        <v>Star Inn</v>
      </c>
      <c r="S144" s="16" t="str">
        <f>IF(O144="Void","VOID","vs")</f>
        <v>vs</v>
      </c>
      <c r="T144" s="1" t="str">
        <f>IF(O144="Void","",K144)</f>
        <v>Looney Tunes</v>
      </c>
      <c r="U144" s="1" t="str">
        <f>IF(O144="Void","",TRIM(_xlfn.CONCAT(L144," ",M144)))</f>
        <v>Wotton Hall Club 2</v>
      </c>
    </row>
    <row r="145" spans="1:21" x14ac:dyDescent="0.2">
      <c r="A145" s="16">
        <v>744</v>
      </c>
      <c r="B145" s="16">
        <v>16</v>
      </c>
      <c r="C145" s="16">
        <v>15</v>
      </c>
      <c r="D145" s="1">
        <v>1</v>
      </c>
      <c r="E145" s="1">
        <v>4</v>
      </c>
      <c r="F145" s="1" t="str">
        <f>_xlfn.CONCAT($D145,"|",$E145,"|",$B145)</f>
        <v>1|4|16</v>
      </c>
      <c r="G145" s="1" t="str">
        <f>_xlfn.CONCAT($D145,"|",$E145,"|",$C145)</f>
        <v>1|4|15</v>
      </c>
      <c r="H145" s="1" t="str">
        <f>_xlfn.CONCAT(P145,J145)</f>
        <v>3Bell Hotel</v>
      </c>
      <c r="I145" s="1" t="str">
        <f>_xlfn.CONCAT(P145,K145)</f>
        <v>3Dark Horses</v>
      </c>
      <c r="J145" s="1" t="str">
        <f>IFERROR(VLOOKUP(F145,tbl_Teams!A:C,3,0),"")</f>
        <v>Bell Hotel</v>
      </c>
      <c r="K145" s="1" t="str">
        <f>IFERROR(VLOOKUP(G145,tbl_Teams!$A:$C,3,0),"")</f>
        <v>Dark Horses</v>
      </c>
      <c r="L145" s="1" t="str">
        <f>IFERROR(IF(AND(J145&lt;&gt;"",K145&lt;&gt;""),VLOOKUP(VLOOKUP(J145,tbl_Teams!C:G,5,0),tbl_Venues!A:B,2,0),""),"")</f>
        <v>Bell Inn Frampton</v>
      </c>
      <c r="M145" s="16" t="str">
        <f>IFERROR(IF(VLOOKUP(J145,tbl_Teams!$C:$H,6,0)=0,"",VLOOKUP(J145,tbl_Teams!$C:$H,6,0)),"")</f>
        <v/>
      </c>
      <c r="N145" s="16">
        <f>IFERROR(VLOOKUP(J145,tbl_Teams!$C:$I,7,0),"")</f>
        <v>5</v>
      </c>
      <c r="O145" s="16" t="str">
        <f>IF(OR(J145="",K145=""),"Void","")</f>
        <v/>
      </c>
      <c r="P145" s="16">
        <v>3</v>
      </c>
      <c r="Q145" s="38">
        <f>IF(O145="Void","",IF(P145&lt;16,Lookups!$A$1+((P145-1)*7+(N145-1)),Lookups!$A$2+((P145-16)*7+(N145-1))))</f>
        <v>45555</v>
      </c>
      <c r="R145" s="1" t="str">
        <f>IF(O145="Void",TRIM(_xlfn.CONCAT(J145,K145)),J145)</f>
        <v>Bell Hotel</v>
      </c>
      <c r="S145" s="16" t="str">
        <f>IF(O145="Void","VOID","vs")</f>
        <v>vs</v>
      </c>
      <c r="T145" s="1" t="str">
        <f>IF(O145="Void","",K145)</f>
        <v>Dark Horses</v>
      </c>
      <c r="U145" s="1" t="str">
        <f>IF(O145="Void","",TRIM(_xlfn.CONCAT(L145," ",M145)))</f>
        <v>Bell Inn Frampton</v>
      </c>
    </row>
    <row r="146" spans="1:21" x14ac:dyDescent="0.2">
      <c r="A146" s="16">
        <v>977</v>
      </c>
      <c r="B146" s="16">
        <v>1</v>
      </c>
      <c r="C146" s="16">
        <v>14</v>
      </c>
      <c r="D146" s="1">
        <v>1</v>
      </c>
      <c r="E146" s="1">
        <v>5</v>
      </c>
      <c r="F146" s="1" t="str">
        <f>_xlfn.CONCAT($D146,"|",$E146,"|",$B146)</f>
        <v>1|5|1</v>
      </c>
      <c r="G146" s="1" t="str">
        <f>_xlfn.CONCAT($D146,"|",$E146,"|",$C146)</f>
        <v>1|5|14</v>
      </c>
      <c r="H146" s="1" t="str">
        <f>_xlfn.CONCAT(P146,J146)</f>
        <v>3Likely Lads</v>
      </c>
      <c r="I146" s="1" t="str">
        <f>_xlfn.CONCAT(P146,K146)</f>
        <v>3Hits &amp; Bits</v>
      </c>
      <c r="J146" s="1" t="str">
        <f>IFERROR(VLOOKUP(F146,tbl_Teams!A:C,3,0),"")</f>
        <v>Likely Lads</v>
      </c>
      <c r="K146" s="1" t="str">
        <f>IFERROR(VLOOKUP(G146,tbl_Teams!$A:$C,3,0),"")</f>
        <v>Hits &amp; Bits</v>
      </c>
      <c r="L146" s="1" t="str">
        <f>IFERROR(IF(AND(J146&lt;&gt;"",K146&lt;&gt;""),VLOOKUP(VLOOKUP(J146,tbl_Teams!C:G,5,0),tbl_Venues!A:B,2,0),""),"")</f>
        <v>Farmer's Club</v>
      </c>
      <c r="M146" s="16">
        <f>IFERROR(IF(VLOOKUP(J146,tbl_Teams!$C:$H,6,0)=0,"",VLOOKUP(J146,tbl_Teams!$C:$H,6,0)),"")</f>
        <v>1</v>
      </c>
      <c r="N146" s="16">
        <f>IFERROR(VLOOKUP(J146,tbl_Teams!$C:$I,7,0),"")</f>
        <v>2</v>
      </c>
      <c r="O146" s="16" t="str">
        <f>IF(OR(J146="",K146=""),"Void","")</f>
        <v/>
      </c>
      <c r="P146" s="16">
        <v>3</v>
      </c>
      <c r="Q146" s="38">
        <f>IF(O146="Void","",IF(P146&lt;16,Lookups!$A$1+((P146-1)*7+(N146-1)),Lookups!$A$2+((P146-16)*7+(N146-1))))</f>
        <v>45552</v>
      </c>
      <c r="R146" s="1" t="str">
        <f>IF(O146="Void",TRIM(_xlfn.CONCAT(J146,K146)),J146)</f>
        <v>Likely Lads</v>
      </c>
      <c r="S146" s="16" t="str">
        <f>IF(O146="Void","VOID","vs")</f>
        <v>vs</v>
      </c>
      <c r="T146" s="1" t="str">
        <f>IF(O146="Void","",K146)</f>
        <v>Hits &amp; Bits</v>
      </c>
      <c r="U146" s="1" t="str">
        <f>IF(O146="Void","",TRIM(_xlfn.CONCAT(L146," ",M146)))</f>
        <v>Farmer's Club 1</v>
      </c>
    </row>
    <row r="147" spans="1:21" x14ac:dyDescent="0.2">
      <c r="A147" s="16">
        <v>978</v>
      </c>
      <c r="B147" s="16">
        <v>2</v>
      </c>
      <c r="C147" s="16">
        <v>13</v>
      </c>
      <c r="D147" s="1">
        <v>1</v>
      </c>
      <c r="E147" s="1">
        <v>5</v>
      </c>
      <c r="F147" s="1" t="str">
        <f>_xlfn.CONCAT($D147,"|",$E147,"|",$B147)</f>
        <v>1|5|2</v>
      </c>
      <c r="G147" s="1" t="str">
        <f>_xlfn.CONCAT($D147,"|",$E147,"|",$C147)</f>
        <v>1|5|13</v>
      </c>
      <c r="H147" s="1" t="str">
        <f>_xlfn.CONCAT(P147,J147)</f>
        <v>3Chequers</v>
      </c>
      <c r="I147" s="1" t="str">
        <f>_xlfn.CONCAT(P147,K147)</f>
        <v>3Runaways</v>
      </c>
      <c r="J147" s="1" t="str">
        <f>IFERROR(VLOOKUP(F147,tbl_Teams!A:C,3,0),"")</f>
        <v>Chequers</v>
      </c>
      <c r="K147" s="1" t="str">
        <f>IFERROR(VLOOKUP(G147,tbl_Teams!$A:$C,3,0),"")</f>
        <v>Runaways</v>
      </c>
      <c r="L147" s="1" t="str">
        <f>IFERROR(IF(AND(J147&lt;&gt;"",K147&lt;&gt;""),VLOOKUP(VLOOKUP(J147,tbl_Teams!C:G,5,0),tbl_Venues!A:B,2,0),""),"")</f>
        <v>Ramblers Club</v>
      </c>
      <c r="M147" s="16" t="str">
        <f>IFERROR(IF(VLOOKUP(J147,tbl_Teams!$C:$H,6,0)=0,"",VLOOKUP(J147,tbl_Teams!$C:$H,6,0)),"")</f>
        <v/>
      </c>
      <c r="N147" s="16">
        <f>IFERROR(VLOOKUP(J147,tbl_Teams!$C:$I,7,0),"")</f>
        <v>5</v>
      </c>
      <c r="O147" s="16" t="str">
        <f>IF(OR(J147="",K147=""),"Void","")</f>
        <v/>
      </c>
      <c r="P147" s="16">
        <v>3</v>
      </c>
      <c r="Q147" s="38">
        <f>IF(O147="Void","",IF(P147&lt;16,Lookups!$A$1+((P147-1)*7+(N147-1)),Lookups!$A$2+((P147-16)*7+(N147-1))))</f>
        <v>45555</v>
      </c>
      <c r="R147" s="1" t="str">
        <f>IF(O147="Void",TRIM(_xlfn.CONCAT(J147,K147)),J147)</f>
        <v>Chequers</v>
      </c>
      <c r="S147" s="16" t="str">
        <f>IF(O147="Void","VOID","vs")</f>
        <v>vs</v>
      </c>
      <c r="T147" s="1" t="str">
        <f>IF(O147="Void","",K147)</f>
        <v>Runaways</v>
      </c>
      <c r="U147" s="1" t="str">
        <f>IF(O147="Void","",TRIM(_xlfn.CONCAT(L147," ",M147)))</f>
        <v>Ramblers Club</v>
      </c>
    </row>
    <row r="148" spans="1:21" x14ac:dyDescent="0.2">
      <c r="A148" s="16">
        <v>979</v>
      </c>
      <c r="B148" s="16">
        <v>3</v>
      </c>
      <c r="C148" s="16">
        <v>12</v>
      </c>
      <c r="D148" s="1">
        <v>1</v>
      </c>
      <c r="E148" s="1">
        <v>5</v>
      </c>
      <c r="F148" s="1" t="str">
        <f>_xlfn.CONCAT($D148,"|",$E148,"|",$B148)</f>
        <v>1|5|3</v>
      </c>
      <c r="G148" s="1" t="str">
        <f>_xlfn.CONCAT($D148,"|",$E148,"|",$C148)</f>
        <v>1|5|12</v>
      </c>
      <c r="H148" s="1" t="str">
        <f>_xlfn.CONCAT(P148,J148)</f>
        <v>3Jaybees</v>
      </c>
      <c r="I148" s="1" t="str">
        <f>_xlfn.CONCAT(P148,K148)</f>
        <v>3Windmill Nomads</v>
      </c>
      <c r="J148" s="1" t="str">
        <f>IFERROR(VLOOKUP(F148,tbl_Teams!A:C,3,0),"")</f>
        <v>Jaybees</v>
      </c>
      <c r="K148" s="1" t="str">
        <f>IFERROR(VLOOKUP(G148,tbl_Teams!$A:$C,3,0),"")</f>
        <v>Windmill Nomads</v>
      </c>
      <c r="L148" s="1" t="str">
        <f>IFERROR(IF(AND(J148&lt;&gt;"",K148&lt;&gt;""),VLOOKUP(VLOOKUP(J148,tbl_Teams!C:G,5,0),tbl_Venues!A:B,2,0),""),"")</f>
        <v>England's Glory</v>
      </c>
      <c r="M148" s="16">
        <f>IFERROR(IF(VLOOKUP(J148,tbl_Teams!$C:$H,6,0)=0,"",VLOOKUP(J148,tbl_Teams!$C:$H,6,0)),"")</f>
        <v>2</v>
      </c>
      <c r="N148" s="16">
        <f>IFERROR(VLOOKUP(J148,tbl_Teams!$C:$I,7,0),"")</f>
        <v>3</v>
      </c>
      <c r="O148" s="16" t="str">
        <f>IF(OR(J148="",K148=""),"Void","")</f>
        <v/>
      </c>
      <c r="P148" s="16">
        <v>3</v>
      </c>
      <c r="Q148" s="38">
        <f>IF(O148="Void","",IF(P148&lt;16,Lookups!$A$1+((P148-1)*7+(N148-1)),Lookups!$A$2+((P148-16)*7+(N148-1))))</f>
        <v>45553</v>
      </c>
      <c r="R148" s="1" t="str">
        <f>IF(O148="Void",TRIM(_xlfn.CONCAT(J148,K148)),J148)</f>
        <v>Jaybees</v>
      </c>
      <c r="S148" s="16" t="str">
        <f>IF(O148="Void","VOID","vs")</f>
        <v>vs</v>
      </c>
      <c r="T148" s="1" t="str">
        <f>IF(O148="Void","",K148)</f>
        <v>Windmill Nomads</v>
      </c>
      <c r="U148" s="1" t="str">
        <f>IF(O148="Void","",TRIM(_xlfn.CONCAT(L148," ",M148)))</f>
        <v>England's Glory 2</v>
      </c>
    </row>
    <row r="149" spans="1:21" x14ac:dyDescent="0.2">
      <c r="A149" s="16">
        <v>980</v>
      </c>
      <c r="B149" s="16">
        <v>4</v>
      </c>
      <c r="C149" s="16">
        <v>11</v>
      </c>
      <c r="D149" s="1">
        <v>1</v>
      </c>
      <c r="E149" s="1">
        <v>5</v>
      </c>
      <c r="F149" s="1" t="str">
        <f>_xlfn.CONCAT($D149,"|",$E149,"|",$B149)</f>
        <v>1|5|4</v>
      </c>
      <c r="G149" s="1" t="str">
        <f>_xlfn.CONCAT($D149,"|",$E149,"|",$C149)</f>
        <v>1|5|11</v>
      </c>
      <c r="H149" s="1" t="str">
        <f>_xlfn.CONCAT(P149,J149)</f>
        <v>3Beaufort Beavers</v>
      </c>
      <c r="I149" s="1" t="str">
        <f>_xlfn.CONCAT(P149,K149)</f>
        <v>3Gamblers S.C.</v>
      </c>
      <c r="J149" s="1" t="str">
        <f>IFERROR(VLOOKUP(F149,tbl_Teams!A:C,3,0),"")</f>
        <v>Beaufort Beavers</v>
      </c>
      <c r="K149" s="1" t="str">
        <f>IFERROR(VLOOKUP(G149,tbl_Teams!$A:$C,3,0),"")</f>
        <v>Gamblers S.C.</v>
      </c>
      <c r="L149" s="1" t="str">
        <f>IFERROR(IF(AND(J149&lt;&gt;"",K149&lt;&gt;""),VLOOKUP(VLOOKUP(J149,tbl_Teams!C:G,5,0),tbl_Venues!A:B,2,0),""),"")</f>
        <v>Hardwicke RBL</v>
      </c>
      <c r="M149" s="16">
        <f>IFERROR(IF(VLOOKUP(J149,tbl_Teams!$C:$H,6,0)=0,"",VLOOKUP(J149,tbl_Teams!$C:$H,6,0)),"")</f>
        <v>2</v>
      </c>
      <c r="N149" s="16">
        <f>IFERROR(VLOOKUP(J149,tbl_Teams!$C:$I,7,0),"")</f>
        <v>3</v>
      </c>
      <c r="O149" s="16" t="str">
        <f>IF(OR(J149="",K149=""),"Void","")</f>
        <v/>
      </c>
      <c r="P149" s="16">
        <v>3</v>
      </c>
      <c r="Q149" s="38">
        <f>IF(O149="Void","",IF(P149&lt;16,Lookups!$A$1+((P149-1)*7+(N149-1)),Lookups!$A$2+((P149-16)*7+(N149-1))))</f>
        <v>45553</v>
      </c>
      <c r="R149" s="1" t="str">
        <f>IF(O149="Void",TRIM(_xlfn.CONCAT(J149,K149)),J149)</f>
        <v>Beaufort Beavers</v>
      </c>
      <c r="S149" s="16" t="str">
        <f>IF(O149="Void","VOID","vs")</f>
        <v>vs</v>
      </c>
      <c r="T149" s="1" t="str">
        <f>IF(O149="Void","",K149)</f>
        <v>Gamblers S.C.</v>
      </c>
      <c r="U149" s="1" t="str">
        <f>IF(O149="Void","",TRIM(_xlfn.CONCAT(L149," ",M149)))</f>
        <v>Hardwicke RBL 2</v>
      </c>
    </row>
    <row r="150" spans="1:21" x14ac:dyDescent="0.2">
      <c r="A150" s="16">
        <v>981</v>
      </c>
      <c r="B150" s="16">
        <v>5</v>
      </c>
      <c r="C150" s="16">
        <v>10</v>
      </c>
      <c r="D150" s="1">
        <v>1</v>
      </c>
      <c r="E150" s="1">
        <v>5</v>
      </c>
      <c r="F150" s="1" t="str">
        <f>_xlfn.CONCAT($D150,"|",$E150,"|",$B150)</f>
        <v>1|5|5</v>
      </c>
      <c r="G150" s="1" t="str">
        <f>_xlfn.CONCAT($D150,"|",$E150,"|",$C150)</f>
        <v>1|5|10</v>
      </c>
      <c r="H150" s="1" t="str">
        <f>_xlfn.CONCAT(P150,J150)</f>
        <v>3Hempsted C.C.</v>
      </c>
      <c r="I150" s="1" t="str">
        <f>_xlfn.CONCAT(P150,K150)</f>
        <v>3Newent Independents</v>
      </c>
      <c r="J150" s="1" t="str">
        <f>IFERROR(VLOOKUP(F150,tbl_Teams!A:C,3,0),"")</f>
        <v>Hempsted C.C.</v>
      </c>
      <c r="K150" s="1" t="str">
        <f>IFERROR(VLOOKUP(G150,tbl_Teams!$A:$C,3,0),"")</f>
        <v>Newent Independents</v>
      </c>
      <c r="L150" s="1" t="str">
        <f>IFERROR(IF(AND(J150&lt;&gt;"",K150&lt;&gt;""),VLOOKUP(VLOOKUP(J150,tbl_Teams!C:G,5,0),tbl_Venues!A:B,2,0),""),"")</f>
        <v>Baker Street</v>
      </c>
      <c r="M150" s="16" t="str">
        <f>IFERROR(IF(VLOOKUP(J150,tbl_Teams!$C:$H,6,0)=0,"",VLOOKUP(J150,tbl_Teams!$C:$H,6,0)),"")</f>
        <v/>
      </c>
      <c r="N150" s="16">
        <f>IFERROR(VLOOKUP(J150,tbl_Teams!$C:$I,7,0),"")</f>
        <v>5</v>
      </c>
      <c r="O150" s="16" t="str">
        <f>IF(OR(J150="",K150=""),"Void","")</f>
        <v/>
      </c>
      <c r="P150" s="16">
        <v>3</v>
      </c>
      <c r="Q150" s="38">
        <f>IF(O150="Void","",IF(P150&lt;16,Lookups!$A$1+((P150-1)*7+(N150-1)),Lookups!$A$2+((P150-16)*7+(N150-1))))</f>
        <v>45555</v>
      </c>
      <c r="R150" s="1" t="str">
        <f>IF(O150="Void",TRIM(_xlfn.CONCAT(J150,K150)),J150)</f>
        <v>Hempsted C.C.</v>
      </c>
      <c r="S150" s="16" t="str">
        <f>IF(O150="Void","VOID","vs")</f>
        <v>vs</v>
      </c>
      <c r="T150" s="1" t="str">
        <f>IF(O150="Void","",K150)</f>
        <v>Newent Independents</v>
      </c>
      <c r="U150" s="1" t="str">
        <f>IF(O150="Void","",TRIM(_xlfn.CONCAT(L150," ",M150)))</f>
        <v>Baker Street</v>
      </c>
    </row>
    <row r="151" spans="1:21" x14ac:dyDescent="0.2">
      <c r="A151" s="16">
        <v>982</v>
      </c>
      <c r="B151" s="16">
        <v>6</v>
      </c>
      <c r="C151" s="16">
        <v>9</v>
      </c>
      <c r="D151" s="1">
        <v>1</v>
      </c>
      <c r="E151" s="1">
        <v>5</v>
      </c>
      <c r="F151" s="1" t="str">
        <f>_xlfn.CONCAT($D151,"|",$E151,"|",$B151)</f>
        <v>1|5|6</v>
      </c>
      <c r="G151" s="1" t="str">
        <f>_xlfn.CONCAT($D151,"|",$E151,"|",$C151)</f>
        <v>1|5|9</v>
      </c>
      <c r="H151" s="1" t="str">
        <f>_xlfn.CONCAT(P151,J151)</f>
        <v>3The Salesmen</v>
      </c>
      <c r="I151" s="1" t="str">
        <f>_xlfn.CONCAT(P151,K151)</f>
        <v>3Roamers</v>
      </c>
      <c r="J151" s="1" t="str">
        <f>IFERROR(VLOOKUP(F151,tbl_Teams!A:C,3,0),"")</f>
        <v>The Salesmen</v>
      </c>
      <c r="K151" s="1" t="str">
        <f>IFERROR(VLOOKUP(G151,tbl_Teams!$A:$C,3,0),"")</f>
        <v>Roamers</v>
      </c>
      <c r="L151" s="1" t="str">
        <f>IFERROR(IF(AND(J151&lt;&gt;"",K151&lt;&gt;""),VLOOKUP(VLOOKUP(J151,tbl_Teams!C:G,5,0),tbl_Venues!A:B,2,0),""),"")</f>
        <v>Tuffley Community Centre</v>
      </c>
      <c r="M151" s="16" t="str">
        <f>IFERROR(IF(VLOOKUP(J151,tbl_Teams!$C:$H,6,0)=0,"",VLOOKUP(J151,tbl_Teams!$C:$H,6,0)),"")</f>
        <v/>
      </c>
      <c r="N151" s="16">
        <f>IFERROR(VLOOKUP(J151,tbl_Teams!$C:$I,7,0),"")</f>
        <v>5</v>
      </c>
      <c r="O151" s="16" t="str">
        <f>IF(OR(J151="",K151=""),"Void","")</f>
        <v/>
      </c>
      <c r="P151" s="16">
        <v>3</v>
      </c>
      <c r="Q151" s="38">
        <f>IF(O151="Void","",IF(P151&lt;16,Lookups!$A$1+((P151-1)*7+(N151-1)),Lookups!$A$2+((P151-16)*7+(N151-1))))</f>
        <v>45555</v>
      </c>
      <c r="R151" s="1" t="str">
        <f>IF(O151="Void",TRIM(_xlfn.CONCAT(J151,K151)),J151)</f>
        <v>The Salesmen</v>
      </c>
      <c r="S151" s="16" t="str">
        <f>IF(O151="Void","VOID","vs")</f>
        <v>vs</v>
      </c>
      <c r="T151" s="1" t="str">
        <f>IF(O151="Void","",K151)</f>
        <v>Roamers</v>
      </c>
      <c r="U151" s="1" t="str">
        <f>IF(O151="Void","",TRIM(_xlfn.CONCAT(L151," ",M151)))</f>
        <v>Tuffley Community Centre</v>
      </c>
    </row>
    <row r="152" spans="1:21" x14ac:dyDescent="0.2">
      <c r="A152" s="16">
        <v>983</v>
      </c>
      <c r="B152" s="16">
        <v>7</v>
      </c>
      <c r="C152" s="16">
        <v>8</v>
      </c>
      <c r="D152" s="1">
        <v>1</v>
      </c>
      <c r="E152" s="1">
        <v>5</v>
      </c>
      <c r="F152" s="1" t="str">
        <f>_xlfn.CONCAT($D152,"|",$E152,"|",$B152)</f>
        <v>1|5|7</v>
      </c>
      <c r="G152" s="1" t="str">
        <f>_xlfn.CONCAT($D152,"|",$E152,"|",$C152)</f>
        <v>1|5|8</v>
      </c>
      <c r="H152" s="1" t="str">
        <f>_xlfn.CONCAT(P152,J152)</f>
        <v>3Dixies Twisters</v>
      </c>
      <c r="I152" s="1" t="str">
        <f>_xlfn.CONCAT(P152,K152)</f>
        <v>3Castle Grym</v>
      </c>
      <c r="J152" s="1" t="str">
        <f>IFERROR(VLOOKUP(F152,tbl_Teams!A:C,3,0),"")</f>
        <v>Dixies Twisters</v>
      </c>
      <c r="K152" s="1" t="str">
        <f>IFERROR(VLOOKUP(G152,tbl_Teams!$A:$C,3,0),"")</f>
        <v>Castle Grym</v>
      </c>
      <c r="L152" s="1" t="str">
        <f>IFERROR(IF(AND(J152&lt;&gt;"",K152&lt;&gt;""),VLOOKUP(VLOOKUP(J152,tbl_Teams!C:G,5,0),tbl_Venues!A:B,2,0),""),"")</f>
        <v>Coney Hill RFC</v>
      </c>
      <c r="M152" s="16" t="str">
        <f>IFERROR(IF(VLOOKUP(J152,tbl_Teams!$C:$H,6,0)=0,"",VLOOKUP(J152,tbl_Teams!$C:$H,6,0)),"")</f>
        <v/>
      </c>
      <c r="N152" s="16">
        <f>IFERROR(VLOOKUP(J152,tbl_Teams!$C:$I,7,0),"")</f>
        <v>5</v>
      </c>
      <c r="O152" s="16" t="str">
        <f>IF(OR(J152="",K152=""),"Void","")</f>
        <v/>
      </c>
      <c r="P152" s="16">
        <v>3</v>
      </c>
      <c r="Q152" s="38">
        <f>IF(O152="Void","",IF(P152&lt;16,Lookups!$A$1+((P152-1)*7+(N152-1)),Lookups!$A$2+((P152-16)*7+(N152-1))))</f>
        <v>45555</v>
      </c>
      <c r="R152" s="1" t="str">
        <f>IF(O152="Void",TRIM(_xlfn.CONCAT(J152,K152)),J152)</f>
        <v>Dixies Twisters</v>
      </c>
      <c r="S152" s="16" t="str">
        <f>IF(O152="Void","VOID","vs")</f>
        <v>vs</v>
      </c>
      <c r="T152" s="1" t="str">
        <f>IF(O152="Void","",K152)</f>
        <v>Castle Grym</v>
      </c>
      <c r="U152" s="1" t="str">
        <f>IF(O152="Void","",TRIM(_xlfn.CONCAT(L152," ",M152)))</f>
        <v>Coney Hill RFC</v>
      </c>
    </row>
    <row r="153" spans="1:21" x14ac:dyDescent="0.2">
      <c r="A153" s="16">
        <v>984</v>
      </c>
      <c r="B153" s="16">
        <v>16</v>
      </c>
      <c r="C153" s="16">
        <v>15</v>
      </c>
      <c r="D153" s="1">
        <v>1</v>
      </c>
      <c r="E153" s="1">
        <v>5</v>
      </c>
      <c r="F153" s="1" t="str">
        <f>_xlfn.CONCAT($D153,"|",$E153,"|",$B153)</f>
        <v>1|5|16</v>
      </c>
      <c r="G153" s="1" t="str">
        <f>_xlfn.CONCAT($D153,"|",$E153,"|",$C153)</f>
        <v>1|5|15</v>
      </c>
      <c r="H153" s="1" t="str">
        <f>_xlfn.CONCAT(P153,J153)</f>
        <v>3Crescent Knights</v>
      </c>
      <c r="I153" s="1" t="str">
        <f>_xlfn.CONCAT(P153,K153)</f>
        <v>3St Aldates</v>
      </c>
      <c r="J153" s="1" t="str">
        <f>IFERROR(VLOOKUP(F153,tbl_Teams!A:C,3,0),"")</f>
        <v>Crescent Knights</v>
      </c>
      <c r="K153" s="1" t="str">
        <f>IFERROR(VLOOKUP(G153,tbl_Teams!$A:$C,3,0),"")</f>
        <v>St Aldates</v>
      </c>
      <c r="L153" s="1" t="str">
        <f>IFERROR(IF(AND(J153&lt;&gt;"",K153&lt;&gt;""),VLOOKUP(VLOOKUP(J153,tbl_Teams!C:G,5,0),tbl_Venues!A:B,2,0),""),"")</f>
        <v>Circle Club Newent</v>
      </c>
      <c r="M153" s="16" t="str">
        <f>IFERROR(IF(VLOOKUP(J153,tbl_Teams!$C:$H,6,0)=0,"",VLOOKUP(J153,tbl_Teams!$C:$H,6,0)),"")</f>
        <v/>
      </c>
      <c r="N153" s="16">
        <f>IFERROR(VLOOKUP(J153,tbl_Teams!$C:$I,7,0),"")</f>
        <v>4</v>
      </c>
      <c r="O153" s="16" t="str">
        <f>IF(OR(J153="",K153=""),"Void","")</f>
        <v/>
      </c>
      <c r="P153" s="16">
        <v>3</v>
      </c>
      <c r="Q153" s="38">
        <f>IF(O153="Void","",IF(P153&lt;16,Lookups!$A$1+((P153-1)*7+(N153-1)),Lookups!$A$2+((P153-16)*7+(N153-1))))</f>
        <v>45554</v>
      </c>
      <c r="R153" s="1" t="str">
        <f>IF(O153="Void",TRIM(_xlfn.CONCAT(J153,K153)),J153)</f>
        <v>Crescent Knights</v>
      </c>
      <c r="S153" s="16" t="str">
        <f>IF(O153="Void","VOID","vs")</f>
        <v>vs</v>
      </c>
      <c r="T153" s="1" t="str">
        <f>IF(O153="Void","",K153)</f>
        <v>St Aldates</v>
      </c>
      <c r="U153" s="1" t="str">
        <f>IF(O153="Void","",TRIM(_xlfn.CONCAT(L153," ",M153)))</f>
        <v>Circle Club Newent</v>
      </c>
    </row>
    <row r="154" spans="1:21" x14ac:dyDescent="0.2">
      <c r="A154" s="16">
        <v>1217</v>
      </c>
      <c r="B154" s="16">
        <v>1</v>
      </c>
      <c r="C154" s="16">
        <v>14</v>
      </c>
      <c r="D154" s="1">
        <v>1</v>
      </c>
      <c r="E154" s="1">
        <v>6</v>
      </c>
      <c r="F154" s="1" t="str">
        <f>_xlfn.CONCAT($D154,"|",$E154,"|",$B154)</f>
        <v>1|6|1</v>
      </c>
      <c r="G154" s="1" t="str">
        <f>_xlfn.CONCAT($D154,"|",$E154,"|",$C154)</f>
        <v>1|6|14</v>
      </c>
      <c r="H154" s="1" t="str">
        <f>_xlfn.CONCAT(P154,J154)</f>
        <v>3New Indians</v>
      </c>
      <c r="I154" s="1" t="str">
        <f>_xlfn.CONCAT(P154,K154)</f>
        <v>3Britwater</v>
      </c>
      <c r="J154" s="1" t="str">
        <f>IFERROR(VLOOKUP(F154,tbl_Teams!A:C,3,0),"")</f>
        <v>New Indians</v>
      </c>
      <c r="K154" s="1" t="str">
        <f>IFERROR(VLOOKUP(G154,tbl_Teams!$A:$C,3,0),"")</f>
        <v>Britwater</v>
      </c>
      <c r="L154" s="1" t="str">
        <f>IFERROR(IF(AND(J154&lt;&gt;"",K154&lt;&gt;""),VLOOKUP(VLOOKUP(J154,tbl_Teams!C:G,5,0),tbl_Venues!A:B,2,0),""),"")</f>
        <v>Churchdown Community Centre</v>
      </c>
      <c r="M154" s="16">
        <f>IFERROR(IF(VLOOKUP(J154,tbl_Teams!$C:$H,6,0)=0,"",VLOOKUP(J154,tbl_Teams!$C:$H,6,0)),"")</f>
        <v>1</v>
      </c>
      <c r="N154" s="16">
        <f>IFERROR(VLOOKUP(J154,tbl_Teams!$C:$I,7,0),"")</f>
        <v>5</v>
      </c>
      <c r="O154" s="16" t="str">
        <f>IF(OR(J154="",K154=""),"Void","")</f>
        <v/>
      </c>
      <c r="P154" s="16">
        <v>3</v>
      </c>
      <c r="Q154" s="38">
        <f>IF(O154="Void","",IF(P154&lt;16,Lookups!$A$1+((P154-1)*7+(N154-1)),Lookups!$A$2+((P154-16)*7+(N154-1))))</f>
        <v>45555</v>
      </c>
      <c r="R154" s="1" t="str">
        <f>IF(O154="Void",TRIM(_xlfn.CONCAT(J154,K154)),J154)</f>
        <v>New Indians</v>
      </c>
      <c r="S154" s="16" t="str">
        <f>IF(O154="Void","VOID","vs")</f>
        <v>vs</v>
      </c>
      <c r="T154" s="1" t="str">
        <f>IF(O154="Void","",K154)</f>
        <v>Britwater</v>
      </c>
      <c r="U154" s="1" t="str">
        <f>IF(O154="Void","",TRIM(_xlfn.CONCAT(L154," ",M154)))</f>
        <v>Churchdown Community Centre 1</v>
      </c>
    </row>
    <row r="155" spans="1:21" x14ac:dyDescent="0.2">
      <c r="A155" s="16">
        <v>1218</v>
      </c>
      <c r="B155" s="16">
        <v>2</v>
      </c>
      <c r="C155" s="16">
        <v>13</v>
      </c>
      <c r="D155" s="1">
        <v>1</v>
      </c>
      <c r="E155" s="1">
        <v>6</v>
      </c>
      <c r="F155" s="1" t="str">
        <f>_xlfn.CONCAT($D155,"|",$E155,"|",$B155)</f>
        <v>1|6|2</v>
      </c>
      <c r="G155" s="1" t="str">
        <f>_xlfn.CONCAT($D155,"|",$E155,"|",$C155)</f>
        <v>1|6|13</v>
      </c>
      <c r="H155" s="1" t="str">
        <f>_xlfn.CONCAT(P155,J155)</f>
        <v>3</v>
      </c>
      <c r="I155" s="1" t="str">
        <f>_xlfn.CONCAT(P155,K155)</f>
        <v>3Junction Inn</v>
      </c>
      <c r="J155" s="1" t="str">
        <f>IFERROR(VLOOKUP(F155,tbl_Teams!A:C,3,0),"")</f>
        <v/>
      </c>
      <c r="K155" s="1" t="str">
        <f>IFERROR(VLOOKUP(G155,tbl_Teams!$A:$C,3,0),"")</f>
        <v>Junction Inn</v>
      </c>
      <c r="L155" s="1" t="str">
        <f>IFERROR(IF(AND(J155&lt;&gt;"",K155&lt;&gt;""),VLOOKUP(VLOOKUP(J155,tbl_Teams!C:G,5,0),tbl_Venues!A:B,2,0),""),"")</f>
        <v/>
      </c>
      <c r="M155" s="16" t="str">
        <f>IFERROR(IF(VLOOKUP(J155,tbl_Teams!$C:$H,6,0)=0,"",VLOOKUP(J155,tbl_Teams!$C:$H,6,0)),"")</f>
        <v/>
      </c>
      <c r="N155" s="16" t="str">
        <f>IFERROR(VLOOKUP(J155,tbl_Teams!$C:$I,7,0),"")</f>
        <v/>
      </c>
      <c r="O155" s="16" t="str">
        <f>IF(OR(J155="",K155=""),"Void","")</f>
        <v>Void</v>
      </c>
      <c r="P155" s="16">
        <v>3</v>
      </c>
      <c r="Q155" s="38" t="str">
        <f>IF(O155="Void","",IF(P155&lt;16,Lookups!$A$1+((P155-1)*7+(N155-1)),Lookups!$A$2+((P155-16)*7+(N155-1))))</f>
        <v/>
      </c>
      <c r="R155" s="1" t="str">
        <f>IF(O155="Void",TRIM(_xlfn.CONCAT(J155,K155)),J155)</f>
        <v>Junction Inn</v>
      </c>
      <c r="S155" s="16" t="str">
        <f>IF(O155="Void","VOID","vs")</f>
        <v>VOID</v>
      </c>
      <c r="T155" s="1" t="str">
        <f>IF(O155="Void","",K155)</f>
        <v/>
      </c>
      <c r="U155" s="1" t="str">
        <f>IF(O155="Void","",TRIM(_xlfn.CONCAT(L155," ",M155)))</f>
        <v/>
      </c>
    </row>
    <row r="156" spans="1:21" x14ac:dyDescent="0.2">
      <c r="A156" s="16">
        <v>1219</v>
      </c>
      <c r="B156" s="16">
        <v>3</v>
      </c>
      <c r="C156" s="16">
        <v>12</v>
      </c>
      <c r="D156" s="1">
        <v>1</v>
      </c>
      <c r="E156" s="1">
        <v>6</v>
      </c>
      <c r="F156" s="1" t="str">
        <f>_xlfn.CONCAT($D156,"|",$E156,"|",$B156)</f>
        <v>1|6|3</v>
      </c>
      <c r="G156" s="1" t="str">
        <f>_xlfn.CONCAT($D156,"|",$E156,"|",$C156)</f>
        <v>1|6|12</v>
      </c>
      <c r="H156" s="1" t="str">
        <f>_xlfn.CONCAT(P156,J156)</f>
        <v>3Jokers(City)</v>
      </c>
      <c r="I156" s="1" t="str">
        <f>_xlfn.CONCAT(P156,K156)</f>
        <v>3KE7's</v>
      </c>
      <c r="J156" s="1" t="str">
        <f>IFERROR(VLOOKUP(F156,tbl_Teams!A:C,3,0),"")</f>
        <v>Jokers(City)</v>
      </c>
      <c r="K156" s="1" t="str">
        <f>IFERROR(VLOOKUP(G156,tbl_Teams!$A:$C,3,0),"")</f>
        <v>KE7's</v>
      </c>
      <c r="L156" s="1" t="str">
        <f>IFERROR(IF(AND(J156&lt;&gt;"",K156&lt;&gt;""),VLOOKUP(VLOOKUP(J156,tbl_Teams!C:G,5,0),tbl_Venues!A:B,2,0),""),"")</f>
        <v>One Eyed Jacks</v>
      </c>
      <c r="M156" s="16" t="str">
        <f>IFERROR(IF(VLOOKUP(J156,tbl_Teams!$C:$H,6,0)=0,"",VLOOKUP(J156,tbl_Teams!$C:$H,6,0)),"")</f>
        <v/>
      </c>
      <c r="N156" s="16">
        <f>IFERROR(VLOOKUP(J156,tbl_Teams!$C:$I,7,0),"")</f>
        <v>4</v>
      </c>
      <c r="O156" s="16" t="str">
        <f>IF(OR(J156="",K156=""),"Void","")</f>
        <v/>
      </c>
      <c r="P156" s="16">
        <v>3</v>
      </c>
      <c r="Q156" s="38">
        <f>IF(O156="Void","",IF(P156&lt;16,Lookups!$A$1+((P156-1)*7+(N156-1)),Lookups!$A$2+((P156-16)*7+(N156-1))))</f>
        <v>45554</v>
      </c>
      <c r="R156" s="1" t="str">
        <f>IF(O156="Void",TRIM(_xlfn.CONCAT(J156,K156)),J156)</f>
        <v>Jokers(City)</v>
      </c>
      <c r="S156" s="16" t="str">
        <f>IF(O156="Void","VOID","vs")</f>
        <v>vs</v>
      </c>
      <c r="T156" s="1" t="str">
        <f>IF(O156="Void","",K156)</f>
        <v>KE7's</v>
      </c>
      <c r="U156" s="1" t="str">
        <f>IF(O156="Void","",TRIM(_xlfn.CONCAT(L156," ",M156)))</f>
        <v>One Eyed Jacks</v>
      </c>
    </row>
    <row r="157" spans="1:21" x14ac:dyDescent="0.2">
      <c r="A157" s="16">
        <v>1220</v>
      </c>
      <c r="B157" s="16">
        <v>4</v>
      </c>
      <c r="C157" s="16">
        <v>11</v>
      </c>
      <c r="D157" s="1">
        <v>1</v>
      </c>
      <c r="E157" s="1">
        <v>6</v>
      </c>
      <c r="F157" s="1" t="str">
        <f>_xlfn.CONCAT($D157,"|",$E157,"|",$B157)</f>
        <v>1|6|4</v>
      </c>
      <c r="G157" s="1" t="str">
        <f>_xlfn.CONCAT($D157,"|",$E157,"|",$C157)</f>
        <v>1|6|11</v>
      </c>
      <c r="H157" s="1" t="str">
        <f>_xlfn.CONCAT(P157,J157)</f>
        <v>3Renegades</v>
      </c>
      <c r="I157" s="1" t="str">
        <f>_xlfn.CONCAT(P157,K157)</f>
        <v>3Walls Top Ten</v>
      </c>
      <c r="J157" s="1" t="str">
        <f>IFERROR(VLOOKUP(F157,tbl_Teams!A:C,3,0),"")</f>
        <v>Renegades</v>
      </c>
      <c r="K157" s="1" t="str">
        <f>IFERROR(VLOOKUP(G157,tbl_Teams!$A:$C,3,0),"")</f>
        <v>Walls Top Ten</v>
      </c>
      <c r="L157" s="1" t="str">
        <f>IFERROR(IF(AND(J157&lt;&gt;"",K157&lt;&gt;""),VLOOKUP(VLOOKUP(J157,tbl_Teams!C:G,5,0),tbl_Venues!A:B,2,0),""),"")</f>
        <v>Gala Club</v>
      </c>
      <c r="M157" s="16">
        <f>IFERROR(IF(VLOOKUP(J157,tbl_Teams!$C:$H,6,0)=0,"",VLOOKUP(J157,tbl_Teams!$C:$H,6,0)),"")</f>
        <v>2</v>
      </c>
      <c r="N157" s="16">
        <f>IFERROR(VLOOKUP(J157,tbl_Teams!$C:$I,7,0),"")</f>
        <v>5</v>
      </c>
      <c r="O157" s="16" t="str">
        <f>IF(OR(J157="",K157=""),"Void","")</f>
        <v/>
      </c>
      <c r="P157" s="16">
        <v>3</v>
      </c>
      <c r="Q157" s="38">
        <f>IF(O157="Void","",IF(P157&lt;16,Lookups!$A$1+((P157-1)*7+(N157-1)),Lookups!$A$2+((P157-16)*7+(N157-1))))</f>
        <v>45555</v>
      </c>
      <c r="R157" s="1" t="str">
        <f>IF(O157="Void",TRIM(_xlfn.CONCAT(J157,K157)),J157)</f>
        <v>Renegades</v>
      </c>
      <c r="S157" s="16" t="str">
        <f>IF(O157="Void","VOID","vs")</f>
        <v>vs</v>
      </c>
      <c r="T157" s="1" t="str">
        <f>IF(O157="Void","",K157)</f>
        <v>Walls Top Ten</v>
      </c>
      <c r="U157" s="1" t="str">
        <f>IF(O157="Void","",TRIM(_xlfn.CONCAT(L157," ",M157)))</f>
        <v>Gala Club 2</v>
      </c>
    </row>
    <row r="158" spans="1:21" x14ac:dyDescent="0.2">
      <c r="A158" s="16">
        <v>1221</v>
      </c>
      <c r="B158" s="16">
        <v>5</v>
      </c>
      <c r="C158" s="16">
        <v>10</v>
      </c>
      <c r="D158" s="1">
        <v>1</v>
      </c>
      <c r="E158" s="1">
        <v>6</v>
      </c>
      <c r="F158" s="1" t="str">
        <f>_xlfn.CONCAT($D158,"|",$E158,"|",$B158)</f>
        <v>1|6|5</v>
      </c>
      <c r="G158" s="1" t="str">
        <f>_xlfn.CONCAT($D158,"|",$E158,"|",$C158)</f>
        <v>1|6|10</v>
      </c>
      <c r="H158" s="1" t="str">
        <f>_xlfn.CONCAT(P158,J158)</f>
        <v>3Scammells</v>
      </c>
      <c r="I158" s="1" t="str">
        <f>_xlfn.CONCAT(P158,K158)</f>
        <v>3Westgate Teapots</v>
      </c>
      <c r="J158" s="1" t="str">
        <f>IFERROR(VLOOKUP(F158,tbl_Teams!A:C,3,0),"")</f>
        <v>Scammells</v>
      </c>
      <c r="K158" s="1" t="str">
        <f>IFERROR(VLOOKUP(G158,tbl_Teams!$A:$C,3,0),"")</f>
        <v>Westgate Teapots</v>
      </c>
      <c r="L158" s="1" t="str">
        <f>IFERROR(IF(AND(J158&lt;&gt;"",K158&lt;&gt;""),VLOOKUP(VLOOKUP(J158,tbl_Teams!C:G,5,0),tbl_Venues!A:B,2,0),""),"")</f>
        <v>Gala Club</v>
      </c>
      <c r="M158" s="16">
        <f>IFERROR(IF(VLOOKUP(J158,tbl_Teams!$C:$H,6,0)=0,"",VLOOKUP(J158,tbl_Teams!$C:$H,6,0)),"")</f>
        <v>1</v>
      </c>
      <c r="N158" s="16">
        <f>IFERROR(VLOOKUP(J158,tbl_Teams!$C:$I,7,0),"")</f>
        <v>1</v>
      </c>
      <c r="O158" s="16" t="str">
        <f>IF(OR(J158="",K158=""),"Void","")</f>
        <v/>
      </c>
      <c r="P158" s="16">
        <v>3</v>
      </c>
      <c r="Q158" s="38">
        <f>IF(O158="Void","",IF(P158&lt;16,Lookups!$A$1+((P158-1)*7+(N158-1)),Lookups!$A$2+((P158-16)*7+(N158-1))))</f>
        <v>45551</v>
      </c>
      <c r="R158" s="1" t="str">
        <f>IF(O158="Void",TRIM(_xlfn.CONCAT(J158,K158)),J158)</f>
        <v>Scammells</v>
      </c>
      <c r="S158" s="16" t="str">
        <f>IF(O158="Void","VOID","vs")</f>
        <v>vs</v>
      </c>
      <c r="T158" s="1" t="str">
        <f>IF(O158="Void","",K158)</f>
        <v>Westgate Teapots</v>
      </c>
      <c r="U158" s="1" t="str">
        <f>IF(O158="Void","",TRIM(_xlfn.CONCAT(L158," ",M158)))</f>
        <v>Gala Club 1</v>
      </c>
    </row>
    <row r="159" spans="1:21" x14ac:dyDescent="0.2">
      <c r="A159" s="16">
        <v>1222</v>
      </c>
      <c r="B159" s="16">
        <v>6</v>
      </c>
      <c r="C159" s="16">
        <v>9</v>
      </c>
      <c r="D159" s="1">
        <v>1</v>
      </c>
      <c r="E159" s="1">
        <v>6</v>
      </c>
      <c r="F159" s="1" t="str">
        <f>_xlfn.CONCAT($D159,"|",$E159,"|",$B159)</f>
        <v>1|6|6</v>
      </c>
      <c r="G159" s="1" t="str">
        <f>_xlfn.CONCAT($D159,"|",$E159,"|",$C159)</f>
        <v>1|6|9</v>
      </c>
      <c r="H159" s="1" t="str">
        <f>_xlfn.CONCAT(P159,J159)</f>
        <v>3Apaches</v>
      </c>
      <c r="I159" s="1" t="str">
        <f>_xlfn.CONCAT(P159,K159)</f>
        <v>3509ers</v>
      </c>
      <c r="J159" s="1" t="str">
        <f>IFERROR(VLOOKUP(F159,tbl_Teams!A:C,3,0),"")</f>
        <v>Apaches</v>
      </c>
      <c r="K159" s="1" t="str">
        <f>IFERROR(VLOOKUP(G159,tbl_Teams!$A:$C,3,0),"")</f>
        <v>509ers</v>
      </c>
      <c r="L159" s="1" t="str">
        <f>IFERROR(IF(AND(J159&lt;&gt;"",K159&lt;&gt;""),VLOOKUP(VLOOKUP(J159,tbl_Teams!C:G,5,0),tbl_Venues!A:B,2,0),""),"")</f>
        <v>Hardwicke RBL</v>
      </c>
      <c r="M159" s="16">
        <f>IFERROR(IF(VLOOKUP(J159,tbl_Teams!$C:$H,6,0)=0,"",VLOOKUP(J159,tbl_Teams!$C:$H,6,0)),"")</f>
        <v>1</v>
      </c>
      <c r="N159" s="16">
        <f>IFERROR(VLOOKUP(J159,tbl_Teams!$C:$I,7,0),"")</f>
        <v>5</v>
      </c>
      <c r="O159" s="16" t="str">
        <f>IF(OR(J159="",K159=""),"Void","")</f>
        <v/>
      </c>
      <c r="P159" s="16">
        <v>3</v>
      </c>
      <c r="Q159" s="38">
        <f>IF(O159="Void","",IF(P159&lt;16,Lookups!$A$1+((P159-1)*7+(N159-1)),Lookups!$A$2+((P159-16)*7+(N159-1))))</f>
        <v>45555</v>
      </c>
      <c r="R159" s="1" t="str">
        <f>IF(O159="Void",TRIM(_xlfn.CONCAT(J159,K159)),J159)</f>
        <v>Apaches</v>
      </c>
      <c r="S159" s="16" t="str">
        <f>IF(O159="Void","VOID","vs")</f>
        <v>vs</v>
      </c>
      <c r="T159" s="1" t="str">
        <f>IF(O159="Void","",K159)</f>
        <v>509ers</v>
      </c>
      <c r="U159" s="1" t="str">
        <f>IF(O159="Void","",TRIM(_xlfn.CONCAT(L159," ",M159)))</f>
        <v>Hardwicke RBL 1</v>
      </c>
    </row>
    <row r="160" spans="1:21" x14ac:dyDescent="0.2">
      <c r="A160" s="16">
        <v>1223</v>
      </c>
      <c r="B160" s="16">
        <v>7</v>
      </c>
      <c r="C160" s="16">
        <v>8</v>
      </c>
      <c r="D160" s="1">
        <v>1</v>
      </c>
      <c r="E160" s="1">
        <v>6</v>
      </c>
      <c r="F160" s="1" t="str">
        <f>_xlfn.CONCAT($D160,"|",$E160,"|",$B160)</f>
        <v>1|6|7</v>
      </c>
      <c r="G160" s="1" t="str">
        <f>_xlfn.CONCAT($D160,"|",$E160,"|",$C160)</f>
        <v>1|6|8</v>
      </c>
      <c r="H160" s="1" t="str">
        <f>_xlfn.CONCAT(P160,J160)</f>
        <v>3Canning Stragglers</v>
      </c>
      <c r="I160" s="1" t="str">
        <f>_xlfn.CONCAT(P160,K160)</f>
        <v>3Rising Sun</v>
      </c>
      <c r="J160" s="1" t="str">
        <f>IFERROR(VLOOKUP(F160,tbl_Teams!A:C,3,0),"")</f>
        <v>Canning Stragglers</v>
      </c>
      <c r="K160" s="1" t="str">
        <f>IFERROR(VLOOKUP(G160,tbl_Teams!$A:$C,3,0),"")</f>
        <v>Rising Sun</v>
      </c>
      <c r="L160" s="1" t="str">
        <f>IFERROR(IF(AND(J160&lt;&gt;"",K160&lt;&gt;""),VLOOKUP(VLOOKUP(J160,tbl_Teams!C:G,5,0),tbl_Venues!A:B,2,0),""),"")</f>
        <v>Churchdown Club</v>
      </c>
      <c r="M160" s="16" t="str">
        <f>IFERROR(IF(VLOOKUP(J160,tbl_Teams!$C:$H,6,0)=0,"",VLOOKUP(J160,tbl_Teams!$C:$H,6,0)),"")</f>
        <v/>
      </c>
      <c r="N160" s="16">
        <f>IFERROR(VLOOKUP(J160,tbl_Teams!$C:$I,7,0),"")</f>
        <v>3</v>
      </c>
      <c r="O160" s="16" t="str">
        <f>IF(OR(J160="",K160=""),"Void","")</f>
        <v/>
      </c>
      <c r="P160" s="16">
        <v>3</v>
      </c>
      <c r="Q160" s="38">
        <f>IF(O160="Void","",IF(P160&lt;16,Lookups!$A$1+((P160-1)*7+(N160-1)),Lookups!$A$2+((P160-16)*7+(N160-1))))</f>
        <v>45553</v>
      </c>
      <c r="R160" s="1" t="str">
        <f>IF(O160="Void",TRIM(_xlfn.CONCAT(J160,K160)),J160)</f>
        <v>Canning Stragglers</v>
      </c>
      <c r="S160" s="16" t="str">
        <f>IF(O160="Void","VOID","vs")</f>
        <v>vs</v>
      </c>
      <c r="T160" s="1" t="str">
        <f>IF(O160="Void","",K160)</f>
        <v>Rising Sun</v>
      </c>
      <c r="U160" s="1" t="str">
        <f>IF(O160="Void","",TRIM(_xlfn.CONCAT(L160," ",M160)))</f>
        <v>Churchdown Club</v>
      </c>
    </row>
    <row r="161" spans="1:21" x14ac:dyDescent="0.2">
      <c r="A161" s="16">
        <v>1224</v>
      </c>
      <c r="B161" s="16">
        <v>16</v>
      </c>
      <c r="C161" s="16">
        <v>15</v>
      </c>
      <c r="D161" s="1">
        <v>1</v>
      </c>
      <c r="E161" s="1">
        <v>6</v>
      </c>
      <c r="F161" s="1" t="str">
        <f>_xlfn.CONCAT($D161,"|",$E161,"|",$B161)</f>
        <v>1|6|16</v>
      </c>
      <c r="G161" s="1" t="str">
        <f>_xlfn.CONCAT($D161,"|",$E161,"|",$C161)</f>
        <v>1|6|15</v>
      </c>
      <c r="H161" s="1" t="str">
        <f>_xlfn.CONCAT(P161,J161)</f>
        <v>3Angry Beavers</v>
      </c>
      <c r="I161" s="1" t="str">
        <f>_xlfn.CONCAT(P161,K161)</f>
        <v>3Cybernetics</v>
      </c>
      <c r="J161" s="1" t="str">
        <f>IFERROR(VLOOKUP(F161,tbl_Teams!A:C,3,0),"")</f>
        <v>Angry Beavers</v>
      </c>
      <c r="K161" s="1" t="str">
        <f>IFERROR(VLOOKUP(G161,tbl_Teams!$A:$C,3,0),"")</f>
        <v>Cybernetics</v>
      </c>
      <c r="L161" s="1" t="str">
        <f>IFERROR(IF(AND(J161&lt;&gt;"",K161&lt;&gt;""),VLOOKUP(VLOOKUP(J161,tbl_Teams!C:G,5,0),tbl_Venues!A:B,2,0),""),"")</f>
        <v>Circle Club Newent</v>
      </c>
      <c r="M161" s="16" t="str">
        <f>IFERROR(IF(VLOOKUP(J161,tbl_Teams!$C:$H,6,0)=0,"",VLOOKUP(J161,tbl_Teams!$C:$H,6,0)),"")</f>
        <v/>
      </c>
      <c r="N161" s="16">
        <f>IFERROR(VLOOKUP(J161,tbl_Teams!$C:$I,7,0),"")</f>
        <v>3</v>
      </c>
      <c r="O161" s="16" t="str">
        <f>IF(OR(J161="",K161=""),"Void","")</f>
        <v/>
      </c>
      <c r="P161" s="16">
        <v>3</v>
      </c>
      <c r="Q161" s="38">
        <f>IF(O161="Void","",IF(P161&lt;16,Lookups!$A$1+((P161-1)*7+(N161-1)),Lookups!$A$2+((P161-16)*7+(N161-1))))</f>
        <v>45553</v>
      </c>
      <c r="R161" s="1" t="str">
        <f>IF(O161="Void",TRIM(_xlfn.CONCAT(J161,K161)),J161)</f>
        <v>Angry Beavers</v>
      </c>
      <c r="S161" s="16" t="str">
        <f>IF(O161="Void","VOID","vs")</f>
        <v>vs</v>
      </c>
      <c r="T161" s="1" t="str">
        <f>IF(O161="Void","",K161)</f>
        <v>Cybernetics</v>
      </c>
      <c r="U161" s="1" t="str">
        <f>IF(O161="Void","",TRIM(_xlfn.CONCAT(L161," ",M161)))</f>
        <v>Circle Club Newent</v>
      </c>
    </row>
    <row r="162" spans="1:21" x14ac:dyDescent="0.2">
      <c r="A162" s="16">
        <v>1457</v>
      </c>
      <c r="B162" s="16">
        <v>1</v>
      </c>
      <c r="C162" s="16">
        <v>14</v>
      </c>
      <c r="D162" s="1">
        <v>1</v>
      </c>
      <c r="E162" s="1">
        <v>7</v>
      </c>
      <c r="F162" s="1" t="str">
        <f>_xlfn.CONCAT($D162,"|",$E162,"|",$B162)</f>
        <v>1|7|1</v>
      </c>
      <c r="G162" s="1" t="str">
        <f>_xlfn.CONCAT($D162,"|",$E162,"|",$C162)</f>
        <v>1|7|14</v>
      </c>
      <c r="H162" s="1" t="str">
        <f>_xlfn.CONCAT(P162,J162)</f>
        <v>3Derwents</v>
      </c>
      <c r="I162" s="1" t="str">
        <f>_xlfn.CONCAT(P162,K162)</f>
        <v>3Cruisers</v>
      </c>
      <c r="J162" s="1" t="str">
        <f>IFERROR(VLOOKUP(F162,tbl_Teams!A:C,3,0),"")</f>
        <v>Derwents</v>
      </c>
      <c r="K162" s="1" t="str">
        <f>IFERROR(VLOOKUP(G162,tbl_Teams!$A:$C,3,0),"")</f>
        <v>Cruisers</v>
      </c>
      <c r="L162" s="1" t="str">
        <f>IFERROR(IF(AND(J162&lt;&gt;"",K162&lt;&gt;""),VLOOKUP(VLOOKUP(J162,tbl_Teams!C:G,5,0),tbl_Venues!A:B,2,0),""),"")</f>
        <v>Farmer's Club</v>
      </c>
      <c r="M162" s="16">
        <f>IFERROR(IF(VLOOKUP(J162,tbl_Teams!$C:$H,6,0)=0,"",VLOOKUP(J162,tbl_Teams!$C:$H,6,0)),"")</f>
        <v>2</v>
      </c>
      <c r="N162" s="16">
        <f>IFERROR(VLOOKUP(J162,tbl_Teams!$C:$I,7,0),"")</f>
        <v>1</v>
      </c>
      <c r="O162" s="16" t="str">
        <f>IF(OR(J162="",K162=""),"Void","")</f>
        <v/>
      </c>
      <c r="P162" s="16">
        <v>3</v>
      </c>
      <c r="Q162" s="38">
        <f>IF(O162="Void","",IF(P162&lt;16,Lookups!$A$1+((P162-1)*7+(N162-1)),Lookups!$A$2+((P162-16)*7+(N162-1))))</f>
        <v>45551</v>
      </c>
      <c r="R162" s="1" t="str">
        <f>IF(O162="Void",TRIM(_xlfn.CONCAT(J162,K162)),J162)</f>
        <v>Derwents</v>
      </c>
      <c r="S162" s="16" t="str">
        <f>IF(O162="Void","VOID","vs")</f>
        <v>vs</v>
      </c>
      <c r="T162" s="1" t="str">
        <f>IF(O162="Void","",K162)</f>
        <v>Cruisers</v>
      </c>
      <c r="U162" s="1" t="str">
        <f>IF(O162="Void","",TRIM(_xlfn.CONCAT(L162," ",M162)))</f>
        <v>Farmer's Club 2</v>
      </c>
    </row>
    <row r="163" spans="1:21" x14ac:dyDescent="0.2">
      <c r="A163" s="16">
        <v>1458</v>
      </c>
      <c r="B163" s="16">
        <v>2</v>
      </c>
      <c r="C163" s="16">
        <v>13</v>
      </c>
      <c r="D163" s="1">
        <v>1</v>
      </c>
      <c r="E163" s="1">
        <v>7</v>
      </c>
      <c r="F163" s="1" t="str">
        <f>_xlfn.CONCAT($D163,"|",$E163,"|",$B163)</f>
        <v>1|7|2</v>
      </c>
      <c r="G163" s="1" t="str">
        <f>_xlfn.CONCAT($D163,"|",$E163,"|",$C163)</f>
        <v>1|7|13</v>
      </c>
      <c r="H163" s="1" t="str">
        <f>_xlfn.CONCAT(P163,J163)</f>
        <v>3Sigtels</v>
      </c>
      <c r="I163" s="1" t="str">
        <f>_xlfn.CONCAT(P163,K163)</f>
        <v>3BMI 'A' Breakaways</v>
      </c>
      <c r="J163" s="1" t="str">
        <f>IFERROR(VLOOKUP(F163,tbl_Teams!A:C,3,0),"")</f>
        <v>Sigtels</v>
      </c>
      <c r="K163" s="1" t="str">
        <f>IFERROR(VLOOKUP(G163,tbl_Teams!$A:$C,3,0),"")</f>
        <v>BMI 'A' Breakaways</v>
      </c>
      <c r="L163" s="1" t="str">
        <f>IFERROR(IF(AND(J163&lt;&gt;"",K163&lt;&gt;""),VLOOKUP(VLOOKUP(J163,tbl_Teams!C:G,5,0),tbl_Venues!A:B,2,0),""),"")</f>
        <v>Wotton Hall Club</v>
      </c>
      <c r="M163" s="16">
        <f>IFERROR(IF(VLOOKUP(J163,tbl_Teams!$C:$H,6,0)=0,"",VLOOKUP(J163,tbl_Teams!$C:$H,6,0)),"")</f>
        <v>2</v>
      </c>
      <c r="N163" s="16">
        <f>IFERROR(VLOOKUP(J163,tbl_Teams!$C:$I,7,0),"")</f>
        <v>2</v>
      </c>
      <c r="O163" s="16" t="str">
        <f>IF(OR(J163="",K163=""),"Void","")</f>
        <v/>
      </c>
      <c r="P163" s="16">
        <v>3</v>
      </c>
      <c r="Q163" s="38">
        <f>IF(O163="Void","",IF(P163&lt;16,Lookups!$A$1+((P163-1)*7+(N163-1)),Lookups!$A$2+((P163-16)*7+(N163-1))))</f>
        <v>45552</v>
      </c>
      <c r="R163" s="1" t="str">
        <f>IF(O163="Void",TRIM(_xlfn.CONCAT(J163,K163)),J163)</f>
        <v>Sigtels</v>
      </c>
      <c r="S163" s="16" t="str">
        <f>IF(O163="Void","VOID","vs")</f>
        <v>vs</v>
      </c>
      <c r="T163" s="1" t="str">
        <f>IF(O163="Void","",K163)</f>
        <v>BMI 'A' Breakaways</v>
      </c>
      <c r="U163" s="1" t="str">
        <f>IF(O163="Void","",TRIM(_xlfn.CONCAT(L163," ",M163)))</f>
        <v>Wotton Hall Club 2</v>
      </c>
    </row>
    <row r="164" spans="1:21" x14ac:dyDescent="0.2">
      <c r="A164" s="16">
        <v>1459</v>
      </c>
      <c r="B164" s="16">
        <v>3</v>
      </c>
      <c r="C164" s="16">
        <v>12</v>
      </c>
      <c r="D164" s="1">
        <v>1</v>
      </c>
      <c r="E164" s="1">
        <v>7</v>
      </c>
      <c r="F164" s="1" t="str">
        <f>_xlfn.CONCAT($D164,"|",$E164,"|",$B164)</f>
        <v>1|7|3</v>
      </c>
      <c r="G164" s="1" t="str">
        <f>_xlfn.CONCAT($D164,"|",$E164,"|",$C164)</f>
        <v>1|7|12</v>
      </c>
      <c r="H164" s="1" t="str">
        <f>_xlfn.CONCAT(P164,J164)</f>
        <v>3City Treasurers</v>
      </c>
      <c r="I164" s="1" t="str">
        <f>_xlfn.CONCAT(P164,K164)</f>
        <v>3More Lager</v>
      </c>
      <c r="J164" s="1" t="str">
        <f>IFERROR(VLOOKUP(F164,tbl_Teams!A:C,3,0),"")</f>
        <v>City Treasurers</v>
      </c>
      <c r="K164" s="1" t="str">
        <f>IFERROR(VLOOKUP(G164,tbl_Teams!$A:$C,3,0),"")</f>
        <v>More Lager</v>
      </c>
      <c r="L164" s="1" t="str">
        <f>IFERROR(IF(AND(J164&lt;&gt;"",K164&lt;&gt;""),VLOOKUP(VLOOKUP(J164,tbl_Teams!C:G,5,0),tbl_Venues!A:B,2,0),""),"")</f>
        <v>Gala Club</v>
      </c>
      <c r="M164" s="16">
        <f>IFERROR(IF(VLOOKUP(J164,tbl_Teams!$C:$H,6,0)=0,"",VLOOKUP(J164,tbl_Teams!$C:$H,6,0)),"")</f>
        <v>2</v>
      </c>
      <c r="N164" s="16">
        <f>IFERROR(VLOOKUP(J164,tbl_Teams!$C:$I,7,0),"")</f>
        <v>2</v>
      </c>
      <c r="O164" s="16" t="str">
        <f>IF(OR(J164="",K164=""),"Void","")</f>
        <v/>
      </c>
      <c r="P164" s="16">
        <v>3</v>
      </c>
      <c r="Q164" s="38">
        <f>IF(O164="Void","",IF(P164&lt;16,Lookups!$A$1+((P164-1)*7+(N164-1)),Lookups!$A$2+((P164-16)*7+(N164-1))))</f>
        <v>45552</v>
      </c>
      <c r="R164" s="1" t="str">
        <f>IF(O164="Void",TRIM(_xlfn.CONCAT(J164,K164)),J164)</f>
        <v>City Treasurers</v>
      </c>
      <c r="S164" s="16" t="str">
        <f>IF(O164="Void","VOID","vs")</f>
        <v>vs</v>
      </c>
      <c r="T164" s="1" t="str">
        <f>IF(O164="Void","",K164)</f>
        <v>More Lager</v>
      </c>
      <c r="U164" s="1" t="str">
        <f>IF(O164="Void","",TRIM(_xlfn.CONCAT(L164," ",M164)))</f>
        <v>Gala Club 2</v>
      </c>
    </row>
    <row r="165" spans="1:21" x14ac:dyDescent="0.2">
      <c r="A165" s="16">
        <v>1460</v>
      </c>
      <c r="B165" s="16">
        <v>4</v>
      </c>
      <c r="C165" s="16">
        <v>11</v>
      </c>
      <c r="D165" s="1">
        <v>1</v>
      </c>
      <c r="E165" s="1">
        <v>7</v>
      </c>
      <c r="F165" s="1" t="str">
        <f>_xlfn.CONCAT($D165,"|",$E165,"|",$B165)</f>
        <v>1|7|4</v>
      </c>
      <c r="G165" s="1" t="str">
        <f>_xlfn.CONCAT($D165,"|",$E165,"|",$C165)</f>
        <v>1|7|11</v>
      </c>
      <c r="H165" s="1" t="str">
        <f>_xlfn.CONCAT(P165,J165)</f>
        <v>3Deaf Tigers</v>
      </c>
      <c r="I165" s="1" t="str">
        <f>_xlfn.CONCAT(P165,K165)</f>
        <v>3The Novices</v>
      </c>
      <c r="J165" s="1" t="str">
        <f>IFERROR(VLOOKUP(F165,tbl_Teams!A:C,3,0),"")</f>
        <v>Deaf Tigers</v>
      </c>
      <c r="K165" s="1" t="str">
        <f>IFERROR(VLOOKUP(G165,tbl_Teams!$A:$C,3,0),"")</f>
        <v>The Novices</v>
      </c>
      <c r="L165" s="1" t="str">
        <f>IFERROR(IF(AND(J165&lt;&gt;"",K165&lt;&gt;""),VLOOKUP(VLOOKUP(J165,tbl_Teams!C:G,5,0),tbl_Venues!A:B,2,0),""),"")</f>
        <v>One Eyed Jacks</v>
      </c>
      <c r="M165" s="16" t="str">
        <f>IFERROR(IF(VLOOKUP(J165,tbl_Teams!$C:$H,6,0)=0,"",VLOOKUP(J165,tbl_Teams!$C:$H,6,0)),"")</f>
        <v/>
      </c>
      <c r="N165" s="16">
        <f>IFERROR(VLOOKUP(J165,tbl_Teams!$C:$I,7,0),"")</f>
        <v>2</v>
      </c>
      <c r="O165" s="16" t="str">
        <f>IF(OR(J165="",K165=""),"Void","")</f>
        <v/>
      </c>
      <c r="P165" s="16">
        <v>3</v>
      </c>
      <c r="Q165" s="38">
        <f>IF(O165="Void","",IF(P165&lt;16,Lookups!$A$1+((P165-1)*7+(N165-1)),Lookups!$A$2+((P165-16)*7+(N165-1))))</f>
        <v>45552</v>
      </c>
      <c r="R165" s="1" t="str">
        <f>IF(O165="Void",TRIM(_xlfn.CONCAT(J165,K165)),J165)</f>
        <v>Deaf Tigers</v>
      </c>
      <c r="S165" s="16" t="str">
        <f>IF(O165="Void","VOID","vs")</f>
        <v>vs</v>
      </c>
      <c r="T165" s="1" t="str">
        <f>IF(O165="Void","",K165)</f>
        <v>The Novices</v>
      </c>
      <c r="U165" s="1" t="str">
        <f>IF(O165="Void","",TRIM(_xlfn.CONCAT(L165," ",M165)))</f>
        <v>One Eyed Jacks</v>
      </c>
    </row>
    <row r="166" spans="1:21" x14ac:dyDescent="0.2">
      <c r="A166" s="16">
        <v>1461</v>
      </c>
      <c r="B166" s="16">
        <v>5</v>
      </c>
      <c r="C166" s="16">
        <v>10</v>
      </c>
      <c r="D166" s="1">
        <v>1</v>
      </c>
      <c r="E166" s="1">
        <v>7</v>
      </c>
      <c r="F166" s="1" t="str">
        <f>_xlfn.CONCAT($D166,"|",$E166,"|",$B166)</f>
        <v>1|7|5</v>
      </c>
      <c r="G166" s="1" t="str">
        <f>_xlfn.CONCAT($D166,"|",$E166,"|",$C166)</f>
        <v>1|7|10</v>
      </c>
      <c r="H166" s="1" t="str">
        <f>_xlfn.CONCAT(P166,J166)</f>
        <v>3Hilltops</v>
      </c>
      <c r="I166" s="1" t="str">
        <f>_xlfn.CONCAT(P166,K166)</f>
        <v>3Newent Dragons</v>
      </c>
      <c r="J166" s="1" t="str">
        <f>IFERROR(VLOOKUP(F166,tbl_Teams!A:C,3,0),"")</f>
        <v>Hilltops</v>
      </c>
      <c r="K166" s="1" t="str">
        <f>IFERROR(VLOOKUP(G166,tbl_Teams!$A:$C,3,0),"")</f>
        <v>Newent Dragons</v>
      </c>
      <c r="L166" s="1" t="str">
        <f>IFERROR(IF(AND(J166&lt;&gt;"",K166&lt;&gt;""),VLOOKUP(VLOOKUP(J166,tbl_Teams!C:G,5,0),tbl_Venues!A:B,2,0),""),"")</f>
        <v>Robinswood Hill Club</v>
      </c>
      <c r="M166" s="16">
        <f>IFERROR(IF(VLOOKUP(J166,tbl_Teams!$C:$H,6,0)=0,"",VLOOKUP(J166,tbl_Teams!$C:$H,6,0)),"")</f>
        <v>1</v>
      </c>
      <c r="N166" s="16">
        <f>IFERROR(VLOOKUP(J166,tbl_Teams!$C:$I,7,0),"")</f>
        <v>4</v>
      </c>
      <c r="O166" s="16" t="str">
        <f>IF(OR(J166="",K166=""),"Void","")</f>
        <v/>
      </c>
      <c r="P166" s="16">
        <v>3</v>
      </c>
      <c r="Q166" s="38">
        <f>IF(O166="Void","",IF(P166&lt;16,Lookups!$A$1+((P166-1)*7+(N166-1)),Lookups!$A$2+((P166-16)*7+(N166-1))))</f>
        <v>45554</v>
      </c>
      <c r="R166" s="1" t="str">
        <f>IF(O166="Void",TRIM(_xlfn.CONCAT(J166,K166)),J166)</f>
        <v>Hilltops</v>
      </c>
      <c r="S166" s="16" t="str">
        <f>IF(O166="Void","VOID","vs")</f>
        <v>vs</v>
      </c>
      <c r="T166" s="1" t="str">
        <f>IF(O166="Void","",K166)</f>
        <v>Newent Dragons</v>
      </c>
      <c r="U166" s="1" t="str">
        <f>IF(O166="Void","",TRIM(_xlfn.CONCAT(L166," ",M166)))</f>
        <v>Robinswood Hill Club 1</v>
      </c>
    </row>
    <row r="167" spans="1:21" x14ac:dyDescent="0.2">
      <c r="A167" s="16">
        <v>1462</v>
      </c>
      <c r="B167" s="16">
        <v>6</v>
      </c>
      <c r="C167" s="16">
        <v>9</v>
      </c>
      <c r="D167" s="1">
        <v>1</v>
      </c>
      <c r="E167" s="1">
        <v>7</v>
      </c>
      <c r="F167" s="1" t="str">
        <f>_xlfn.CONCAT($D167,"|",$E167,"|",$B167)</f>
        <v>1|7|6</v>
      </c>
      <c r="G167" s="1" t="str">
        <f>_xlfn.CONCAT($D167,"|",$E167,"|",$C167)</f>
        <v>1|7|9</v>
      </c>
      <c r="H167" s="1" t="str">
        <f>_xlfn.CONCAT(P167,J167)</f>
        <v>3Bloaters S.C.</v>
      </c>
      <c r="I167" s="1" t="str">
        <f>_xlfn.CONCAT(P167,K167)</f>
        <v>3Tipplers</v>
      </c>
      <c r="J167" s="1" t="str">
        <f>IFERROR(VLOOKUP(F167,tbl_Teams!A:C,3,0),"")</f>
        <v>Bloaters S.C.</v>
      </c>
      <c r="K167" s="1" t="str">
        <f>IFERROR(VLOOKUP(G167,tbl_Teams!$A:$C,3,0),"")</f>
        <v>Tipplers</v>
      </c>
      <c r="L167" s="1" t="str">
        <f>IFERROR(IF(AND(J167&lt;&gt;"",K167&lt;&gt;""),VLOOKUP(VLOOKUP(J167,tbl_Teams!C:G,5,0),tbl_Venues!A:B,2,0),""),"")</f>
        <v>Spartans Club</v>
      </c>
      <c r="M167" s="16">
        <f>IFERROR(IF(VLOOKUP(J167,tbl_Teams!$C:$H,6,0)=0,"",VLOOKUP(J167,tbl_Teams!$C:$H,6,0)),"")</f>
        <v>2</v>
      </c>
      <c r="N167" s="16">
        <f>IFERROR(VLOOKUP(J167,tbl_Teams!$C:$I,7,0),"")</f>
        <v>3</v>
      </c>
      <c r="O167" s="16" t="str">
        <f>IF(OR(J167="",K167=""),"Void","")</f>
        <v/>
      </c>
      <c r="P167" s="16">
        <v>3</v>
      </c>
      <c r="Q167" s="38">
        <f>IF(O167="Void","",IF(P167&lt;16,Lookups!$A$1+((P167-1)*7+(N167-1)),Lookups!$A$2+((P167-16)*7+(N167-1))))</f>
        <v>45553</v>
      </c>
      <c r="R167" s="1" t="str">
        <f>IF(O167="Void",TRIM(_xlfn.CONCAT(J167,K167)),J167)</f>
        <v>Bloaters S.C.</v>
      </c>
      <c r="S167" s="16" t="str">
        <f>IF(O167="Void","VOID","vs")</f>
        <v>vs</v>
      </c>
      <c r="T167" s="1" t="str">
        <f>IF(O167="Void","",K167)</f>
        <v>Tipplers</v>
      </c>
      <c r="U167" s="1" t="str">
        <f>IF(O167="Void","",TRIM(_xlfn.CONCAT(L167," ",M167)))</f>
        <v>Spartans Club 2</v>
      </c>
    </row>
    <row r="168" spans="1:21" x14ac:dyDescent="0.2">
      <c r="A168" s="16">
        <v>1463</v>
      </c>
      <c r="B168" s="16">
        <v>7</v>
      </c>
      <c r="C168" s="16">
        <v>8</v>
      </c>
      <c r="D168" s="1">
        <v>1</v>
      </c>
      <c r="E168" s="1">
        <v>7</v>
      </c>
      <c r="F168" s="1" t="str">
        <f>_xlfn.CONCAT($D168,"|",$E168,"|",$B168)</f>
        <v>1|7|7</v>
      </c>
      <c r="G168" s="1" t="str">
        <f>_xlfn.CONCAT($D168,"|",$E168,"|",$C168)</f>
        <v>1|7|8</v>
      </c>
      <c r="H168" s="1" t="str">
        <f>_xlfn.CONCAT(P168,J168)</f>
        <v>3Gladiators</v>
      </c>
      <c r="I168" s="1" t="str">
        <f>_xlfn.CONCAT(P168,K168)</f>
        <v>3Incredibowls</v>
      </c>
      <c r="J168" s="1" t="str">
        <f>IFERROR(VLOOKUP(F168,tbl_Teams!A:C,3,0),"")</f>
        <v>Gladiators</v>
      </c>
      <c r="K168" s="1" t="str">
        <f>IFERROR(VLOOKUP(G168,tbl_Teams!$A:$C,3,0),"")</f>
        <v>Incredibowls</v>
      </c>
      <c r="L168" s="1" t="str">
        <f>IFERROR(IF(AND(J168&lt;&gt;"",K168&lt;&gt;""),VLOOKUP(VLOOKUP(J168,tbl_Teams!C:G,5,0),tbl_Venues!A:B,2,0),""),"")</f>
        <v>Farmer's Club</v>
      </c>
      <c r="M168" s="16">
        <f>IFERROR(IF(VLOOKUP(J168,tbl_Teams!$C:$H,6,0)=0,"",VLOOKUP(J168,tbl_Teams!$C:$H,6,0)),"")</f>
        <v>1</v>
      </c>
      <c r="N168" s="16">
        <f>IFERROR(VLOOKUP(J168,tbl_Teams!$C:$I,7,0),"")</f>
        <v>3</v>
      </c>
      <c r="O168" s="16" t="str">
        <f>IF(OR(J168="",K168=""),"Void","")</f>
        <v/>
      </c>
      <c r="P168" s="16">
        <v>3</v>
      </c>
      <c r="Q168" s="38">
        <f>IF(O168="Void","",IF(P168&lt;16,Lookups!$A$1+((P168-1)*7+(N168-1)),Lookups!$A$2+((P168-16)*7+(N168-1))))</f>
        <v>45553</v>
      </c>
      <c r="R168" s="1" t="str">
        <f>IF(O168="Void",TRIM(_xlfn.CONCAT(J168,K168)),J168)</f>
        <v>Gladiators</v>
      </c>
      <c r="S168" s="16" t="str">
        <f>IF(O168="Void","VOID","vs")</f>
        <v>vs</v>
      </c>
      <c r="T168" s="1" t="str">
        <f>IF(O168="Void","",K168)</f>
        <v>Incredibowls</v>
      </c>
      <c r="U168" s="1" t="str">
        <f>IF(O168="Void","",TRIM(_xlfn.CONCAT(L168," ",M168)))</f>
        <v>Farmer's Club 1</v>
      </c>
    </row>
    <row r="169" spans="1:21" x14ac:dyDescent="0.2">
      <c r="A169" s="16">
        <v>1464</v>
      </c>
      <c r="B169" s="16">
        <v>16</v>
      </c>
      <c r="C169" s="16">
        <v>15</v>
      </c>
      <c r="D169" s="1">
        <v>1</v>
      </c>
      <c r="E169" s="1">
        <v>7</v>
      </c>
      <c r="F169" s="1" t="str">
        <f>_xlfn.CONCAT($D169,"|",$E169,"|",$B169)</f>
        <v>1|7|16</v>
      </c>
      <c r="G169" s="1" t="str">
        <f>_xlfn.CONCAT($D169,"|",$E169,"|",$C169)</f>
        <v>1|7|15</v>
      </c>
      <c r="H169" s="1" t="str">
        <f>_xlfn.CONCAT(P169,J169)</f>
        <v>3</v>
      </c>
      <c r="I169" s="1" t="str">
        <f>_xlfn.CONCAT(P169,K169)</f>
        <v>3Lassington Rollers</v>
      </c>
      <c r="J169" s="1" t="str">
        <f>IFERROR(VLOOKUP(F169,tbl_Teams!A:C,3,0),"")</f>
        <v/>
      </c>
      <c r="K169" s="1" t="str">
        <f>IFERROR(VLOOKUP(G169,tbl_Teams!$A:$C,3,0),"")</f>
        <v>Lassington Rollers</v>
      </c>
      <c r="L169" s="1" t="str">
        <f>IFERROR(IF(AND(J169&lt;&gt;"",K169&lt;&gt;""),VLOOKUP(VLOOKUP(J169,tbl_Teams!C:G,5,0),tbl_Venues!A:B,2,0),""),"")</f>
        <v/>
      </c>
      <c r="M169" s="16" t="str">
        <f>IFERROR(IF(VLOOKUP(J169,tbl_Teams!$C:$H,6,0)=0,"",VLOOKUP(J169,tbl_Teams!$C:$H,6,0)),"")</f>
        <v/>
      </c>
      <c r="N169" s="16" t="str">
        <f>IFERROR(VLOOKUP(J169,tbl_Teams!$C:$I,7,0),"")</f>
        <v/>
      </c>
      <c r="O169" s="16" t="str">
        <f>IF(OR(J169="",K169=""),"Void","")</f>
        <v>Void</v>
      </c>
      <c r="P169" s="16">
        <v>3</v>
      </c>
      <c r="Q169" s="38" t="str">
        <f>IF(O169="Void","",IF(P169&lt;16,Lookups!$A$1+((P169-1)*7+(N169-1)),Lookups!$A$2+((P169-16)*7+(N169-1))))</f>
        <v/>
      </c>
      <c r="R169" s="1" t="str">
        <f>IF(O169="Void",TRIM(_xlfn.CONCAT(J169,K169)),J169)</f>
        <v>Lassington Rollers</v>
      </c>
      <c r="S169" s="16" t="str">
        <f>IF(O169="Void","VOID","vs")</f>
        <v>VOID</v>
      </c>
      <c r="T169" s="1" t="str">
        <f>IF(O169="Void","",K169)</f>
        <v/>
      </c>
      <c r="U169" s="1" t="str">
        <f>IF(O169="Void","",TRIM(_xlfn.CONCAT(L169," ",M169)))</f>
        <v/>
      </c>
    </row>
    <row r="170" spans="1:21" x14ac:dyDescent="0.2">
      <c r="A170" s="16">
        <v>25</v>
      </c>
      <c r="B170" s="16">
        <v>7</v>
      </c>
      <c r="C170" s="16">
        <v>16</v>
      </c>
      <c r="D170" s="1">
        <v>1</v>
      </c>
      <c r="E170" s="1">
        <v>1</v>
      </c>
      <c r="F170" s="1" t="str">
        <f>_xlfn.CONCAT($D170,"|",$E170,"|",$B170)</f>
        <v>1|1|7</v>
      </c>
      <c r="G170" s="1" t="str">
        <f>_xlfn.CONCAT($D170,"|",$E170,"|",$C170)</f>
        <v>1|1|16</v>
      </c>
      <c r="H170" s="1" t="str">
        <f>_xlfn.CONCAT(P170,J170)</f>
        <v>4Railway</v>
      </c>
      <c r="I170" s="1" t="str">
        <f>_xlfn.CONCAT(P170,K170)</f>
        <v>4Painswick Ultras</v>
      </c>
      <c r="J170" s="1" t="str">
        <f>IFERROR(VLOOKUP(F170,tbl_Teams!A:C,3,0),"")</f>
        <v>Railway</v>
      </c>
      <c r="K170" s="1" t="str">
        <f>IFERROR(VLOOKUP(G170,tbl_Teams!$A:$C,3,0),"")</f>
        <v>Painswick Ultras</v>
      </c>
      <c r="L170" s="1" t="str">
        <f>IFERROR(IF(AND(J170&lt;&gt;"",K170&lt;&gt;""),VLOOKUP(VLOOKUP(J170,tbl_Teams!C:G,5,0),tbl_Venues!A:B,2,0),""),"")</f>
        <v>Hardwicke RBL</v>
      </c>
      <c r="M170" s="16">
        <f>IFERROR(IF(VLOOKUP(J170,tbl_Teams!$C:$H,6,0)=0,"",VLOOKUP(J170,tbl_Teams!$C:$H,6,0)),"")</f>
        <v>2</v>
      </c>
      <c r="N170" s="16">
        <f>IFERROR(VLOOKUP(J170,tbl_Teams!$C:$I,7,0),"")</f>
        <v>5</v>
      </c>
      <c r="O170" s="16" t="str">
        <f>IF(OR(J170="",K170=""),"Void","")</f>
        <v/>
      </c>
      <c r="P170" s="16">
        <v>4</v>
      </c>
      <c r="Q170" s="38">
        <f>IF(O170="Void","",IF(P170&lt;16,Lookups!$A$1+((P170-1)*7+(N170-1)),Lookups!$A$2+((P170-16)*7+(N170-1))))</f>
        <v>45562</v>
      </c>
      <c r="R170" s="1" t="str">
        <f>IF(O170="Void",TRIM(_xlfn.CONCAT(J170,K170)),J170)</f>
        <v>Railway</v>
      </c>
      <c r="S170" s="16" t="str">
        <f>IF(O170="Void","VOID","vs")</f>
        <v>vs</v>
      </c>
      <c r="T170" s="1" t="str">
        <f>IF(O170="Void","",K170)</f>
        <v>Painswick Ultras</v>
      </c>
      <c r="U170" s="1" t="str">
        <f>IF(O170="Void","",TRIM(_xlfn.CONCAT(L170," ",M170)))</f>
        <v>Hardwicke RBL 2</v>
      </c>
    </row>
    <row r="171" spans="1:21" x14ac:dyDescent="0.2">
      <c r="A171" s="16">
        <v>26</v>
      </c>
      <c r="B171" s="16">
        <v>8</v>
      </c>
      <c r="C171" s="16">
        <v>6</v>
      </c>
      <c r="D171" s="1">
        <v>1</v>
      </c>
      <c r="E171" s="1">
        <v>1</v>
      </c>
      <c r="F171" s="1" t="str">
        <f>_xlfn.CONCAT($D171,"|",$E171,"|",$B171)</f>
        <v>1|1|8</v>
      </c>
      <c r="G171" s="1" t="str">
        <f>_xlfn.CONCAT($D171,"|",$E171,"|",$C171)</f>
        <v>1|1|6</v>
      </c>
      <c r="H171" s="1" t="str">
        <f>_xlfn.CONCAT(P171,J171)</f>
        <v>4Lion Cubs</v>
      </c>
      <c r="I171" s="1" t="str">
        <f>_xlfn.CONCAT(P171,K171)</f>
        <v>4Fabulous Baker Boys</v>
      </c>
      <c r="J171" s="1" t="str">
        <f>IFERROR(VLOOKUP(F171,tbl_Teams!A:C,3,0),"")</f>
        <v>Lion Cubs</v>
      </c>
      <c r="K171" s="1" t="str">
        <f>IFERROR(VLOOKUP(G171,tbl_Teams!$A:$C,3,0),"")</f>
        <v>Fabulous Baker Boys</v>
      </c>
      <c r="L171" s="1" t="str">
        <f>IFERROR(IF(AND(J171&lt;&gt;"",K171&lt;&gt;""),VLOOKUP(VLOOKUP(J171,tbl_Teams!C:G,5,0),tbl_Venues!A:B,2,0),""),"")</f>
        <v>Circle Club Newent</v>
      </c>
      <c r="M171" s="16" t="str">
        <f>IFERROR(IF(VLOOKUP(J171,tbl_Teams!$C:$H,6,0)=0,"",VLOOKUP(J171,tbl_Teams!$C:$H,6,0)),"")</f>
        <v/>
      </c>
      <c r="N171" s="16">
        <f>IFERROR(VLOOKUP(J171,tbl_Teams!$C:$I,7,0),"")</f>
        <v>3</v>
      </c>
      <c r="O171" s="16" t="str">
        <f>IF(OR(J171="",K171=""),"Void","")</f>
        <v/>
      </c>
      <c r="P171" s="16">
        <v>4</v>
      </c>
      <c r="Q171" s="38">
        <f>IF(O171="Void","",IF(P171&lt;16,Lookups!$A$1+((P171-1)*7+(N171-1)),Lookups!$A$2+((P171-16)*7+(N171-1))))</f>
        <v>45560</v>
      </c>
      <c r="R171" s="1" t="str">
        <f>IF(O171="Void",TRIM(_xlfn.CONCAT(J171,K171)),J171)</f>
        <v>Lion Cubs</v>
      </c>
      <c r="S171" s="16" t="str">
        <f>IF(O171="Void","VOID","vs")</f>
        <v>vs</v>
      </c>
      <c r="T171" s="1" t="str">
        <f>IF(O171="Void","",K171)</f>
        <v>Fabulous Baker Boys</v>
      </c>
      <c r="U171" s="1" t="str">
        <f>IF(O171="Void","",TRIM(_xlfn.CONCAT(L171," ",M171)))</f>
        <v>Circle Club Newent</v>
      </c>
    </row>
    <row r="172" spans="1:21" x14ac:dyDescent="0.2">
      <c r="A172" s="16">
        <v>27</v>
      </c>
      <c r="B172" s="16">
        <v>9</v>
      </c>
      <c r="C172" s="16">
        <v>5</v>
      </c>
      <c r="D172" s="1">
        <v>1</v>
      </c>
      <c r="E172" s="1">
        <v>1</v>
      </c>
      <c r="F172" s="1" t="str">
        <f>_xlfn.CONCAT($D172,"|",$E172,"|",$B172)</f>
        <v>1|1|9</v>
      </c>
      <c r="G172" s="1" t="str">
        <f>_xlfn.CONCAT($D172,"|",$E172,"|",$C172)</f>
        <v>1|1|5</v>
      </c>
      <c r="H172" s="1" t="str">
        <f>_xlfn.CONCAT(P172,J172)</f>
        <v>4The Jets</v>
      </c>
      <c r="I172" s="1" t="str">
        <f>_xlfn.CONCAT(P172,K172)</f>
        <v>4St James Allstars</v>
      </c>
      <c r="J172" s="1" t="str">
        <f>IFERROR(VLOOKUP(F172,tbl_Teams!A:C,3,0),"")</f>
        <v>The Jets</v>
      </c>
      <c r="K172" s="1" t="str">
        <f>IFERROR(VLOOKUP(G172,tbl_Teams!$A:$C,3,0),"")</f>
        <v>St James Allstars</v>
      </c>
      <c r="L172" s="1" t="str">
        <f>IFERROR(IF(AND(J172&lt;&gt;"",K172&lt;&gt;""),VLOOKUP(VLOOKUP(J172,tbl_Teams!C:G,5,0),tbl_Venues!A:B,2,0),""),"")</f>
        <v>Baker Street</v>
      </c>
      <c r="M172" s="16" t="str">
        <f>IFERROR(IF(VLOOKUP(J172,tbl_Teams!$C:$H,6,0)=0,"",VLOOKUP(J172,tbl_Teams!$C:$H,6,0)),"")</f>
        <v/>
      </c>
      <c r="N172" s="16">
        <f>IFERROR(VLOOKUP(J172,tbl_Teams!$C:$I,7,0),"")</f>
        <v>4</v>
      </c>
      <c r="O172" s="16" t="str">
        <f>IF(OR(J172="",K172=""),"Void","")</f>
        <v/>
      </c>
      <c r="P172" s="16">
        <v>4</v>
      </c>
      <c r="Q172" s="38">
        <f>IF(O172="Void","",IF(P172&lt;16,Lookups!$A$1+((P172-1)*7+(N172-1)),Lookups!$A$2+((P172-16)*7+(N172-1))))</f>
        <v>45561</v>
      </c>
      <c r="R172" s="1" t="str">
        <f>IF(O172="Void",TRIM(_xlfn.CONCAT(J172,K172)),J172)</f>
        <v>The Jets</v>
      </c>
      <c r="S172" s="16" t="str">
        <f>IF(O172="Void","VOID","vs")</f>
        <v>vs</v>
      </c>
      <c r="T172" s="1" t="str">
        <f>IF(O172="Void","",K172)</f>
        <v>St James Allstars</v>
      </c>
      <c r="U172" s="1" t="str">
        <f>IF(O172="Void","",TRIM(_xlfn.CONCAT(L172," ",M172)))</f>
        <v>Baker Street</v>
      </c>
    </row>
    <row r="173" spans="1:21" x14ac:dyDescent="0.2">
      <c r="A173" s="16">
        <v>28</v>
      </c>
      <c r="B173" s="16">
        <v>10</v>
      </c>
      <c r="C173" s="16">
        <v>4</v>
      </c>
      <c r="D173" s="1">
        <v>1</v>
      </c>
      <c r="E173" s="1">
        <v>1</v>
      </c>
      <c r="F173" s="1" t="str">
        <f>_xlfn.CONCAT($D173,"|",$E173,"|",$B173)</f>
        <v>1|1|10</v>
      </c>
      <c r="G173" s="1" t="str">
        <f>_xlfn.CONCAT($D173,"|",$E173,"|",$C173)</f>
        <v>1|1|4</v>
      </c>
      <c r="H173" s="1" t="str">
        <f>_xlfn.CONCAT(P173,J173)</f>
        <v>4Gaelens</v>
      </c>
      <c r="I173" s="1" t="str">
        <f>_xlfn.CONCAT(P173,K173)</f>
        <v>4Tuffley Robins</v>
      </c>
      <c r="J173" s="1" t="str">
        <f>IFERROR(VLOOKUP(F173,tbl_Teams!A:C,3,0),"")</f>
        <v>Gaelens</v>
      </c>
      <c r="K173" s="1" t="str">
        <f>IFERROR(VLOOKUP(G173,tbl_Teams!$A:$C,3,0),"")</f>
        <v>Tuffley Robins</v>
      </c>
      <c r="L173" s="1" t="str">
        <f>IFERROR(IF(AND(J173&lt;&gt;"",K173&lt;&gt;""),VLOOKUP(VLOOKUP(J173,tbl_Teams!C:G,5,0),tbl_Venues!A:B,2,0),""),"")</f>
        <v>Brockworth RFC</v>
      </c>
      <c r="M173" s="16" t="str">
        <f>IFERROR(IF(VLOOKUP(J173,tbl_Teams!$C:$H,6,0)=0,"",VLOOKUP(J173,tbl_Teams!$C:$H,6,0)),"")</f>
        <v/>
      </c>
      <c r="N173" s="16">
        <f>IFERROR(VLOOKUP(J173,tbl_Teams!$C:$I,7,0),"")</f>
        <v>4</v>
      </c>
      <c r="O173" s="16" t="str">
        <f>IF(OR(J173="",K173=""),"Void","")</f>
        <v/>
      </c>
      <c r="P173" s="16">
        <v>4</v>
      </c>
      <c r="Q173" s="38">
        <f>IF(O173="Void","",IF(P173&lt;16,Lookups!$A$1+((P173-1)*7+(N173-1)),Lookups!$A$2+((P173-16)*7+(N173-1))))</f>
        <v>45561</v>
      </c>
      <c r="R173" s="1" t="str">
        <f>IF(O173="Void",TRIM(_xlfn.CONCAT(J173,K173)),J173)</f>
        <v>Gaelens</v>
      </c>
      <c r="S173" s="16" t="str">
        <f>IF(O173="Void","VOID","vs")</f>
        <v>vs</v>
      </c>
      <c r="T173" s="1" t="str">
        <f>IF(O173="Void","",K173)</f>
        <v>Tuffley Robins</v>
      </c>
      <c r="U173" s="1" t="str">
        <f>IF(O173="Void","",TRIM(_xlfn.CONCAT(L173," ",M173)))</f>
        <v>Brockworth RFC</v>
      </c>
    </row>
    <row r="174" spans="1:21" x14ac:dyDescent="0.2">
      <c r="A174" s="16">
        <v>29</v>
      </c>
      <c r="B174" s="16">
        <v>11</v>
      </c>
      <c r="C174" s="16">
        <v>3</v>
      </c>
      <c r="D174" s="1">
        <v>1</v>
      </c>
      <c r="E174" s="1">
        <v>1</v>
      </c>
      <c r="F174" s="1" t="str">
        <f>_xlfn.CONCAT($D174,"|",$E174,"|",$B174)</f>
        <v>1|1|11</v>
      </c>
      <c r="G174" s="1" t="str">
        <f>_xlfn.CONCAT($D174,"|",$E174,"|",$C174)</f>
        <v>1|1|3</v>
      </c>
      <c r="H174" s="1" t="str">
        <f>_xlfn.CONCAT(P174,J174)</f>
        <v>4Hare &amp; Hounds</v>
      </c>
      <c r="I174" s="1" t="str">
        <f>_xlfn.CONCAT(P174,K174)</f>
        <v>4Slingers</v>
      </c>
      <c r="J174" s="1" t="str">
        <f>IFERROR(VLOOKUP(F174,tbl_Teams!A:C,3,0),"")</f>
        <v>Hare &amp; Hounds</v>
      </c>
      <c r="K174" s="1" t="str">
        <f>IFERROR(VLOOKUP(G174,tbl_Teams!$A:$C,3,0),"")</f>
        <v>Slingers</v>
      </c>
      <c r="L174" s="1" t="str">
        <f>IFERROR(IF(AND(J174&lt;&gt;"",K174&lt;&gt;""),VLOOKUP(VLOOKUP(J174,tbl_Teams!C:G,5,0),tbl_Venues!A:B,2,0),""),"")</f>
        <v>Churchdown Club</v>
      </c>
      <c r="M174" s="16" t="str">
        <f>IFERROR(IF(VLOOKUP(J174,tbl_Teams!$C:$H,6,0)=0,"",VLOOKUP(J174,tbl_Teams!$C:$H,6,0)),"")</f>
        <v/>
      </c>
      <c r="N174" s="16">
        <f>IFERROR(VLOOKUP(J174,tbl_Teams!$C:$I,7,0),"")</f>
        <v>5</v>
      </c>
      <c r="O174" s="16" t="str">
        <f>IF(OR(J174="",K174=""),"Void","")</f>
        <v/>
      </c>
      <c r="P174" s="16">
        <v>4</v>
      </c>
      <c r="Q174" s="38">
        <f>IF(O174="Void","",IF(P174&lt;16,Lookups!$A$1+((P174-1)*7+(N174-1)),Lookups!$A$2+((P174-16)*7+(N174-1))))</f>
        <v>45562</v>
      </c>
      <c r="R174" s="1" t="str">
        <f>IF(O174="Void",TRIM(_xlfn.CONCAT(J174,K174)),J174)</f>
        <v>Hare &amp; Hounds</v>
      </c>
      <c r="S174" s="16" t="str">
        <f>IF(O174="Void","VOID","vs")</f>
        <v>vs</v>
      </c>
      <c r="T174" s="1" t="str">
        <f>IF(O174="Void","",K174)</f>
        <v>Slingers</v>
      </c>
      <c r="U174" s="1" t="str">
        <f>IF(O174="Void","",TRIM(_xlfn.CONCAT(L174," ",M174)))</f>
        <v>Churchdown Club</v>
      </c>
    </row>
    <row r="175" spans="1:21" x14ac:dyDescent="0.2">
      <c r="A175" s="16">
        <v>30</v>
      </c>
      <c r="B175" s="16">
        <v>12</v>
      </c>
      <c r="C175" s="16">
        <v>2</v>
      </c>
      <c r="D175" s="1">
        <v>1</v>
      </c>
      <c r="E175" s="1">
        <v>1</v>
      </c>
      <c r="F175" s="1" t="str">
        <f>_xlfn.CONCAT($D175,"|",$E175,"|",$B175)</f>
        <v>1|1|12</v>
      </c>
      <c r="G175" s="1" t="str">
        <f>_xlfn.CONCAT($D175,"|",$E175,"|",$C175)</f>
        <v>1|1|2</v>
      </c>
      <c r="H175" s="1" t="str">
        <f>_xlfn.CONCAT(P175,J175)</f>
        <v>4Impractical Jokers</v>
      </c>
      <c r="I175" s="1" t="str">
        <f>_xlfn.CONCAT(P175,K175)</f>
        <v>4Cobblers</v>
      </c>
      <c r="J175" s="1" t="str">
        <f>IFERROR(VLOOKUP(F175,tbl_Teams!A:C,3,0),"")</f>
        <v>Impractical Jokers</v>
      </c>
      <c r="K175" s="1" t="str">
        <f>IFERROR(VLOOKUP(G175,tbl_Teams!$A:$C,3,0),"")</f>
        <v>Cobblers</v>
      </c>
      <c r="L175" s="1" t="str">
        <f>IFERROR(IF(AND(J175&lt;&gt;"",K175&lt;&gt;""),VLOOKUP(VLOOKUP(J175,tbl_Teams!C:G,5,0),tbl_Venues!A:B,2,0),""),"")</f>
        <v>St James Club</v>
      </c>
      <c r="M175" s="16" t="str">
        <f>IFERROR(IF(VLOOKUP(J175,tbl_Teams!$C:$H,6,0)=0,"",VLOOKUP(J175,tbl_Teams!$C:$H,6,0)),"")</f>
        <v/>
      </c>
      <c r="N175" s="16">
        <f>IFERROR(VLOOKUP(J175,tbl_Teams!$C:$I,7,0),"")</f>
        <v>1</v>
      </c>
      <c r="O175" s="16" t="str">
        <f>IF(OR(J175="",K175=""),"Void","")</f>
        <v/>
      </c>
      <c r="P175" s="16">
        <v>4</v>
      </c>
      <c r="Q175" s="38">
        <f>IF(O175="Void","",IF(P175&lt;16,Lookups!$A$1+((P175-1)*7+(N175-1)),Lookups!$A$2+((P175-16)*7+(N175-1))))</f>
        <v>45558</v>
      </c>
      <c r="R175" s="1" t="str">
        <f>IF(O175="Void",TRIM(_xlfn.CONCAT(J175,K175)),J175)</f>
        <v>Impractical Jokers</v>
      </c>
      <c r="S175" s="16" t="str">
        <f>IF(O175="Void","VOID","vs")</f>
        <v>vs</v>
      </c>
      <c r="T175" s="1" t="str">
        <f>IF(O175="Void","",K175)</f>
        <v>Cobblers</v>
      </c>
      <c r="U175" s="1" t="str">
        <f>IF(O175="Void","",TRIM(_xlfn.CONCAT(L175," ",M175)))</f>
        <v>St James Club</v>
      </c>
    </row>
    <row r="176" spans="1:21" x14ac:dyDescent="0.2">
      <c r="A176" s="16">
        <v>31</v>
      </c>
      <c r="B176" s="16">
        <v>13</v>
      </c>
      <c r="C176" s="16">
        <v>1</v>
      </c>
      <c r="D176" s="1">
        <v>1</v>
      </c>
      <c r="E176" s="1">
        <v>1</v>
      </c>
      <c r="F176" s="1" t="str">
        <f>_xlfn.CONCAT($D176,"|",$E176,"|",$B176)</f>
        <v>1|1|13</v>
      </c>
      <c r="G176" s="1" t="str">
        <f>_xlfn.CONCAT($D176,"|",$E176,"|",$C176)</f>
        <v>1|1|1</v>
      </c>
      <c r="H176" s="1" t="str">
        <f>_xlfn.CONCAT(P176,J176)</f>
        <v>4Oval Ball S.C.</v>
      </c>
      <c r="I176" s="1" t="str">
        <f>_xlfn.CONCAT(P176,K176)</f>
        <v>4Maisemore Hornets</v>
      </c>
      <c r="J176" s="1" t="str">
        <f>IFERROR(VLOOKUP(F176,tbl_Teams!A:C,3,0),"")</f>
        <v>Oval Ball S.C.</v>
      </c>
      <c r="K176" s="1" t="str">
        <f>IFERROR(VLOOKUP(G176,tbl_Teams!$A:$C,3,0),"")</f>
        <v>Maisemore Hornets</v>
      </c>
      <c r="L176" s="1" t="str">
        <f>IFERROR(IF(AND(J176&lt;&gt;"",K176&lt;&gt;""),VLOOKUP(VLOOKUP(J176,tbl_Teams!C:G,5,0),tbl_Venues!A:B,2,0),""),"")</f>
        <v>One Eyed Jacks</v>
      </c>
      <c r="M176" s="16" t="str">
        <f>IFERROR(IF(VLOOKUP(J176,tbl_Teams!$C:$H,6,0)=0,"",VLOOKUP(J176,tbl_Teams!$C:$H,6,0)),"")</f>
        <v/>
      </c>
      <c r="N176" s="16">
        <f>IFERROR(VLOOKUP(J176,tbl_Teams!$C:$I,7,0),"")</f>
        <v>3</v>
      </c>
      <c r="O176" s="16" t="str">
        <f>IF(OR(J176="",K176=""),"Void","")</f>
        <v/>
      </c>
      <c r="P176" s="16">
        <v>4</v>
      </c>
      <c r="Q176" s="38">
        <f>IF(O176="Void","",IF(P176&lt;16,Lookups!$A$1+((P176-1)*7+(N176-1)),Lookups!$A$2+((P176-16)*7+(N176-1))))</f>
        <v>45560</v>
      </c>
      <c r="R176" s="1" t="str">
        <f>IF(O176="Void",TRIM(_xlfn.CONCAT(J176,K176)),J176)</f>
        <v>Oval Ball S.C.</v>
      </c>
      <c r="S176" s="16" t="str">
        <f>IF(O176="Void","VOID","vs")</f>
        <v>vs</v>
      </c>
      <c r="T176" s="1" t="str">
        <f>IF(O176="Void","",K176)</f>
        <v>Maisemore Hornets</v>
      </c>
      <c r="U176" s="1" t="str">
        <f>IF(O176="Void","",TRIM(_xlfn.CONCAT(L176," ",M176)))</f>
        <v>One Eyed Jacks</v>
      </c>
    </row>
    <row r="177" spans="1:21" x14ac:dyDescent="0.2">
      <c r="A177" s="16">
        <v>32</v>
      </c>
      <c r="B177" s="16">
        <v>14</v>
      </c>
      <c r="C177" s="16">
        <v>15</v>
      </c>
      <c r="D177" s="1">
        <v>1</v>
      </c>
      <c r="E177" s="1">
        <v>1</v>
      </c>
      <c r="F177" s="1" t="str">
        <f>_xlfn.CONCAT($D177,"|",$E177,"|",$B177)</f>
        <v>1|1|14</v>
      </c>
      <c r="G177" s="1" t="str">
        <f>_xlfn.CONCAT($D177,"|",$E177,"|",$C177)</f>
        <v>1|1|15</v>
      </c>
      <c r="H177" s="1" t="str">
        <f>_xlfn.CONCAT(P177,J177)</f>
        <v>4Famous Stampers</v>
      </c>
      <c r="I177" s="1" t="str">
        <f>_xlfn.CONCAT(P177,K177)</f>
        <v>4Redmans Ten</v>
      </c>
      <c r="J177" s="1" t="str">
        <f>IFERROR(VLOOKUP(F177,tbl_Teams!A:C,3,0),"")</f>
        <v>Famous Stampers</v>
      </c>
      <c r="K177" s="1" t="str">
        <f>IFERROR(VLOOKUP(G177,tbl_Teams!$A:$C,3,0),"")</f>
        <v>Redmans Ten</v>
      </c>
      <c r="L177" s="1" t="str">
        <f>IFERROR(IF(AND(J177&lt;&gt;"",K177&lt;&gt;""),VLOOKUP(VLOOKUP(J177,tbl_Teams!C:G,5,0),tbl_Venues!A:B,2,0),""),"")</f>
        <v>Hardwicke RBL</v>
      </c>
      <c r="M177" s="16">
        <f>IFERROR(IF(VLOOKUP(J177,tbl_Teams!$C:$H,6,0)=0,"",VLOOKUP(J177,tbl_Teams!$C:$H,6,0)),"")</f>
        <v>1</v>
      </c>
      <c r="N177" s="16">
        <f>IFERROR(VLOOKUP(J177,tbl_Teams!$C:$I,7,0),"")</f>
        <v>5</v>
      </c>
      <c r="O177" s="16" t="str">
        <f>IF(OR(J177="",K177=""),"Void","")</f>
        <v/>
      </c>
      <c r="P177" s="16">
        <v>4</v>
      </c>
      <c r="Q177" s="38">
        <f>IF(O177="Void","",IF(P177&lt;16,Lookups!$A$1+((P177-1)*7+(N177-1)),Lookups!$A$2+((P177-16)*7+(N177-1))))</f>
        <v>45562</v>
      </c>
      <c r="R177" s="1" t="str">
        <f>IF(O177="Void",TRIM(_xlfn.CONCAT(J177,K177)),J177)</f>
        <v>Famous Stampers</v>
      </c>
      <c r="S177" s="16" t="str">
        <f>IF(O177="Void","VOID","vs")</f>
        <v>vs</v>
      </c>
      <c r="T177" s="1" t="str">
        <f>IF(O177="Void","",K177)</f>
        <v>Redmans Ten</v>
      </c>
      <c r="U177" s="1" t="str">
        <f>IF(O177="Void","",TRIM(_xlfn.CONCAT(L177," ",M177)))</f>
        <v>Hardwicke RBL 1</v>
      </c>
    </row>
    <row r="178" spans="1:21" x14ac:dyDescent="0.2">
      <c r="A178" s="16">
        <v>265</v>
      </c>
      <c r="B178" s="16">
        <v>7</v>
      </c>
      <c r="C178" s="16">
        <v>16</v>
      </c>
      <c r="D178" s="1">
        <v>1</v>
      </c>
      <c r="E178" s="1">
        <v>2</v>
      </c>
      <c r="F178" s="1" t="str">
        <f>_xlfn.CONCAT($D178,"|",$E178,"|",$B178)</f>
        <v>1|2|7</v>
      </c>
      <c r="G178" s="1" t="str">
        <f>_xlfn.CONCAT($D178,"|",$E178,"|",$C178)</f>
        <v>1|2|16</v>
      </c>
      <c r="H178" s="1" t="str">
        <f>_xlfn.CONCAT(P178,J178)</f>
        <v>4Exiles S.C.</v>
      </c>
      <c r="I178" s="1" t="str">
        <f>_xlfn.CONCAT(P178,K178)</f>
        <v>4Motor Rollers</v>
      </c>
      <c r="J178" s="1" t="str">
        <f>IFERROR(VLOOKUP(F178,tbl_Teams!A:C,3,0),"")</f>
        <v>Exiles S.C.</v>
      </c>
      <c r="K178" s="1" t="str">
        <f>IFERROR(VLOOKUP(G178,tbl_Teams!$A:$C,3,0),"")</f>
        <v>Motor Rollers</v>
      </c>
      <c r="L178" s="1" t="str">
        <f>IFERROR(IF(AND(J178&lt;&gt;"",K178&lt;&gt;""),VLOOKUP(VLOOKUP(J178,tbl_Teams!C:G,5,0),tbl_Venues!A:B,2,0),""),"")</f>
        <v>Wotton Hall Club</v>
      </c>
      <c r="M178" s="16">
        <f>IFERROR(IF(VLOOKUP(J178,tbl_Teams!$C:$H,6,0)=0,"",VLOOKUP(J178,tbl_Teams!$C:$H,6,0)),"")</f>
        <v>1</v>
      </c>
      <c r="N178" s="16">
        <f>IFERROR(VLOOKUP(J178,tbl_Teams!$C:$I,7,0),"")</f>
        <v>4</v>
      </c>
      <c r="O178" s="16" t="str">
        <f>IF(OR(J178="",K178=""),"Void","")</f>
        <v/>
      </c>
      <c r="P178" s="16">
        <v>4</v>
      </c>
      <c r="Q178" s="38">
        <f>IF(O178="Void","",IF(P178&lt;16,Lookups!$A$1+((P178-1)*7+(N178-1)),Lookups!$A$2+((P178-16)*7+(N178-1))))</f>
        <v>45561</v>
      </c>
      <c r="R178" s="1" t="str">
        <f>IF(O178="Void",TRIM(_xlfn.CONCAT(J178,K178)),J178)</f>
        <v>Exiles S.C.</v>
      </c>
      <c r="S178" s="16" t="str">
        <f>IF(O178="Void","VOID","vs")</f>
        <v>vs</v>
      </c>
      <c r="T178" s="1" t="str">
        <f>IF(O178="Void","",K178)</f>
        <v>Motor Rollers</v>
      </c>
      <c r="U178" s="1" t="str">
        <f>IF(O178="Void","",TRIM(_xlfn.CONCAT(L178," ",M178)))</f>
        <v>Wotton Hall Club 1</v>
      </c>
    </row>
    <row r="179" spans="1:21" x14ac:dyDescent="0.2">
      <c r="A179" s="16">
        <v>266</v>
      </c>
      <c r="B179" s="16">
        <v>8</v>
      </c>
      <c r="C179" s="16">
        <v>6</v>
      </c>
      <c r="D179" s="1">
        <v>1</v>
      </c>
      <c r="E179" s="1">
        <v>2</v>
      </c>
      <c r="F179" s="1" t="str">
        <f>_xlfn.CONCAT($D179,"|",$E179,"|",$B179)</f>
        <v>1|2|8</v>
      </c>
      <c r="G179" s="1" t="str">
        <f>_xlfn.CONCAT($D179,"|",$E179,"|",$C179)</f>
        <v>1|2|6</v>
      </c>
      <c r="H179" s="1" t="str">
        <f>_xlfn.CONCAT(P179,J179)</f>
        <v>4Matson Wolfhounds</v>
      </c>
      <c r="I179" s="1" t="str">
        <f>_xlfn.CONCAT(P179,K179)</f>
        <v>4Valiants</v>
      </c>
      <c r="J179" s="1" t="str">
        <f>IFERROR(VLOOKUP(F179,tbl_Teams!A:C,3,0),"")</f>
        <v>Matson Wolfhounds</v>
      </c>
      <c r="K179" s="1" t="str">
        <f>IFERROR(VLOOKUP(G179,tbl_Teams!$A:$C,3,0),"")</f>
        <v>Valiants</v>
      </c>
      <c r="L179" s="1" t="str">
        <f>IFERROR(IF(AND(J179&lt;&gt;"",K179&lt;&gt;""),VLOOKUP(VLOOKUP(J179,tbl_Teams!C:G,5,0),tbl_Venues!A:B,2,0),""),"")</f>
        <v>Matson RFC</v>
      </c>
      <c r="M179" s="16" t="str">
        <f>IFERROR(IF(VLOOKUP(J179,tbl_Teams!$C:$H,6,0)=0,"",VLOOKUP(J179,tbl_Teams!$C:$H,6,0)),"")</f>
        <v/>
      </c>
      <c r="N179" s="16">
        <f>IFERROR(VLOOKUP(J179,tbl_Teams!$C:$I,7,0),"")</f>
        <v>5</v>
      </c>
      <c r="O179" s="16" t="str">
        <f>IF(OR(J179="",K179=""),"Void","")</f>
        <v/>
      </c>
      <c r="P179" s="16">
        <v>4</v>
      </c>
      <c r="Q179" s="38">
        <f>IF(O179="Void","",IF(P179&lt;16,Lookups!$A$1+((P179-1)*7+(N179-1)),Lookups!$A$2+((P179-16)*7+(N179-1))))</f>
        <v>45562</v>
      </c>
      <c r="R179" s="1" t="str">
        <f>IF(O179="Void",TRIM(_xlfn.CONCAT(J179,K179)),J179)</f>
        <v>Matson Wolfhounds</v>
      </c>
      <c r="S179" s="16" t="str">
        <f>IF(O179="Void","VOID","vs")</f>
        <v>vs</v>
      </c>
      <c r="T179" s="1" t="str">
        <f>IF(O179="Void","",K179)</f>
        <v>Valiants</v>
      </c>
      <c r="U179" s="1" t="str">
        <f>IF(O179="Void","",TRIM(_xlfn.CONCAT(L179," ",M179)))</f>
        <v>Matson RFC</v>
      </c>
    </row>
    <row r="180" spans="1:21" x14ac:dyDescent="0.2">
      <c r="A180" s="16">
        <v>267</v>
      </c>
      <c r="B180" s="16">
        <v>9</v>
      </c>
      <c r="C180" s="16">
        <v>5</v>
      </c>
      <c r="D180" s="1">
        <v>1</v>
      </c>
      <c r="E180" s="1">
        <v>2</v>
      </c>
      <c r="F180" s="1" t="str">
        <f>_xlfn.CONCAT($D180,"|",$E180,"|",$B180)</f>
        <v>1|2|9</v>
      </c>
      <c r="G180" s="1" t="str">
        <f>_xlfn.CONCAT($D180,"|",$E180,"|",$C180)</f>
        <v>1|2|5</v>
      </c>
      <c r="H180" s="1" t="str">
        <f>_xlfn.CONCAT(P180,J180)</f>
        <v>4Avenue Loungers</v>
      </c>
      <c r="I180" s="1" t="str">
        <f>_xlfn.CONCAT(P180,K180)</f>
        <v>4Walls Monkeys</v>
      </c>
      <c r="J180" s="1" t="str">
        <f>IFERROR(VLOOKUP(F180,tbl_Teams!A:C,3,0),"")</f>
        <v>Avenue Loungers</v>
      </c>
      <c r="K180" s="1" t="str">
        <f>IFERROR(VLOOKUP(G180,tbl_Teams!$A:$C,3,0),"")</f>
        <v>Walls Monkeys</v>
      </c>
      <c r="L180" s="1" t="str">
        <f>IFERROR(IF(AND(J180&lt;&gt;"",K180&lt;&gt;""),VLOOKUP(VLOOKUP(J180,tbl_Teams!C:G,5,0),tbl_Venues!A:B,2,0),""),"")</f>
        <v>One Eyed Jacks</v>
      </c>
      <c r="M180" s="16" t="str">
        <f>IFERROR(IF(VLOOKUP(J180,tbl_Teams!$C:$H,6,0)=0,"",VLOOKUP(J180,tbl_Teams!$C:$H,6,0)),"")</f>
        <v/>
      </c>
      <c r="N180" s="16">
        <f>IFERROR(VLOOKUP(J180,tbl_Teams!$C:$I,7,0),"")</f>
        <v>5</v>
      </c>
      <c r="O180" s="16" t="str">
        <f>IF(OR(J180="",K180=""),"Void","")</f>
        <v/>
      </c>
      <c r="P180" s="16">
        <v>4</v>
      </c>
      <c r="Q180" s="38">
        <f>IF(O180="Void","",IF(P180&lt;16,Lookups!$A$1+((P180-1)*7+(N180-1)),Lookups!$A$2+((P180-16)*7+(N180-1))))</f>
        <v>45562</v>
      </c>
      <c r="R180" s="1" t="str">
        <f>IF(O180="Void",TRIM(_xlfn.CONCAT(J180,K180)),J180)</f>
        <v>Avenue Loungers</v>
      </c>
      <c r="S180" s="16" t="str">
        <f>IF(O180="Void","VOID","vs")</f>
        <v>vs</v>
      </c>
      <c r="T180" s="1" t="str">
        <f>IF(O180="Void","",K180)</f>
        <v>Walls Monkeys</v>
      </c>
      <c r="U180" s="1" t="str">
        <f>IF(O180="Void","",TRIM(_xlfn.CONCAT(L180," ",M180)))</f>
        <v>One Eyed Jacks</v>
      </c>
    </row>
    <row r="181" spans="1:21" x14ac:dyDescent="0.2">
      <c r="A181" s="16">
        <v>268</v>
      </c>
      <c r="B181" s="16">
        <v>10</v>
      </c>
      <c r="C181" s="16">
        <v>4</v>
      </c>
      <c r="D181" s="1">
        <v>1</v>
      </c>
      <c r="E181" s="1">
        <v>2</v>
      </c>
      <c r="F181" s="1" t="str">
        <f>_xlfn.CONCAT($D181,"|",$E181,"|",$B181)</f>
        <v>1|2|10</v>
      </c>
      <c r="G181" s="1" t="str">
        <f>_xlfn.CONCAT($D181,"|",$E181,"|",$C181)</f>
        <v>1|2|4</v>
      </c>
      <c r="H181" s="1" t="str">
        <f>_xlfn.CONCAT(P181,J181)</f>
        <v>4Holmleigh Rangers</v>
      </c>
      <c r="I181" s="1" t="str">
        <f>_xlfn.CONCAT(P181,K181)</f>
        <v>4Willows</v>
      </c>
      <c r="J181" s="1" t="str">
        <f>IFERROR(VLOOKUP(F181,tbl_Teams!A:C,3,0),"")</f>
        <v>Holmleigh Rangers</v>
      </c>
      <c r="K181" s="1" t="str">
        <f>IFERROR(VLOOKUP(G181,tbl_Teams!$A:$C,3,0),"")</f>
        <v>Willows</v>
      </c>
      <c r="L181" s="1" t="str">
        <f>IFERROR(IF(AND(J181&lt;&gt;"",K181&lt;&gt;""),VLOOKUP(VLOOKUP(J181,tbl_Teams!C:G,5,0),tbl_Venues!A:B,2,0),""),"")</f>
        <v>Ramblers Club</v>
      </c>
      <c r="M181" s="16" t="str">
        <f>IFERROR(IF(VLOOKUP(J181,tbl_Teams!$C:$H,6,0)=0,"",VLOOKUP(J181,tbl_Teams!$C:$H,6,0)),"")</f>
        <v/>
      </c>
      <c r="N181" s="16">
        <f>IFERROR(VLOOKUP(J181,tbl_Teams!$C:$I,7,0),"")</f>
        <v>4</v>
      </c>
      <c r="O181" s="16" t="str">
        <f>IF(OR(J181="",K181=""),"Void","")</f>
        <v/>
      </c>
      <c r="P181" s="16">
        <v>4</v>
      </c>
      <c r="Q181" s="38">
        <f>IF(O181="Void","",IF(P181&lt;16,Lookups!$A$1+((P181-1)*7+(N181-1)),Lookups!$A$2+((P181-16)*7+(N181-1))))</f>
        <v>45561</v>
      </c>
      <c r="R181" s="1" t="str">
        <f>IF(O181="Void",TRIM(_xlfn.CONCAT(J181,K181)),J181)</f>
        <v>Holmleigh Rangers</v>
      </c>
      <c r="S181" s="16" t="str">
        <f>IF(O181="Void","VOID","vs")</f>
        <v>vs</v>
      </c>
      <c r="T181" s="1" t="str">
        <f>IF(O181="Void","",K181)</f>
        <v>Willows</v>
      </c>
      <c r="U181" s="1" t="str">
        <f>IF(O181="Void","",TRIM(_xlfn.CONCAT(L181," ",M181)))</f>
        <v>Ramblers Club</v>
      </c>
    </row>
    <row r="182" spans="1:21" x14ac:dyDescent="0.2">
      <c r="A182" s="16">
        <v>269</v>
      </c>
      <c r="B182" s="16">
        <v>11</v>
      </c>
      <c r="C182" s="16">
        <v>3</v>
      </c>
      <c r="D182" s="1">
        <v>1</v>
      </c>
      <c r="E182" s="1">
        <v>2</v>
      </c>
      <c r="F182" s="1" t="str">
        <f>_xlfn.CONCAT($D182,"|",$E182,"|",$B182)</f>
        <v>1|2|11</v>
      </c>
      <c r="G182" s="1" t="str">
        <f>_xlfn.CONCAT($D182,"|",$E182,"|",$C182)</f>
        <v>1|2|3</v>
      </c>
      <c r="H182" s="1" t="str">
        <f>_xlfn.CONCAT(P182,J182)</f>
        <v>4St James Extras</v>
      </c>
      <c r="I182" s="1" t="str">
        <f>_xlfn.CONCAT(P182,K182)</f>
        <v>4Rugger Sports</v>
      </c>
      <c r="J182" s="1" t="str">
        <f>IFERROR(VLOOKUP(F182,tbl_Teams!A:C,3,0),"")</f>
        <v>St James Extras</v>
      </c>
      <c r="K182" s="1" t="str">
        <f>IFERROR(VLOOKUP(G182,tbl_Teams!$A:$C,3,0),"")</f>
        <v>Rugger Sports</v>
      </c>
      <c r="L182" s="1" t="str">
        <f>IFERROR(IF(AND(J182&lt;&gt;"",K182&lt;&gt;""),VLOOKUP(VLOOKUP(J182,tbl_Teams!C:G,5,0),tbl_Venues!A:B,2,0),""),"")</f>
        <v>One Eyed Jacks</v>
      </c>
      <c r="M182" s="16" t="str">
        <f>IFERROR(IF(VLOOKUP(J182,tbl_Teams!$C:$H,6,0)=0,"",VLOOKUP(J182,tbl_Teams!$C:$H,6,0)),"")</f>
        <v/>
      </c>
      <c r="N182" s="16">
        <f>IFERROR(VLOOKUP(J182,tbl_Teams!$C:$I,7,0),"")</f>
        <v>4</v>
      </c>
      <c r="O182" s="16" t="str">
        <f>IF(OR(J182="",K182=""),"Void","")</f>
        <v/>
      </c>
      <c r="P182" s="16">
        <v>4</v>
      </c>
      <c r="Q182" s="38">
        <f>IF(O182="Void","",IF(P182&lt;16,Lookups!$A$1+((P182-1)*7+(N182-1)),Lookups!$A$2+((P182-16)*7+(N182-1))))</f>
        <v>45561</v>
      </c>
      <c r="R182" s="1" t="str">
        <f>IF(O182="Void",TRIM(_xlfn.CONCAT(J182,K182)),J182)</f>
        <v>St James Extras</v>
      </c>
      <c r="S182" s="16" t="str">
        <f>IF(O182="Void","VOID","vs")</f>
        <v>vs</v>
      </c>
      <c r="T182" s="1" t="str">
        <f>IF(O182="Void","",K182)</f>
        <v>Rugger Sports</v>
      </c>
      <c r="U182" s="1" t="str">
        <f>IF(O182="Void","",TRIM(_xlfn.CONCAT(L182," ",M182)))</f>
        <v>One Eyed Jacks</v>
      </c>
    </row>
    <row r="183" spans="1:21" x14ac:dyDescent="0.2">
      <c r="A183" s="16">
        <v>270</v>
      </c>
      <c r="B183" s="16">
        <v>12</v>
      </c>
      <c r="C183" s="16">
        <v>2</v>
      </c>
      <c r="D183" s="1">
        <v>1</v>
      </c>
      <c r="E183" s="1">
        <v>2</v>
      </c>
      <c r="F183" s="1" t="str">
        <f>_xlfn.CONCAT($D183,"|",$E183,"|",$B183)</f>
        <v>1|2|12</v>
      </c>
      <c r="G183" s="1" t="str">
        <f>_xlfn.CONCAT($D183,"|",$E183,"|",$C183)</f>
        <v>1|2|2</v>
      </c>
      <c r="H183" s="1" t="str">
        <f>_xlfn.CONCAT(P183,J183)</f>
        <v>4Supermacs</v>
      </c>
      <c r="I183" s="1" t="str">
        <f>_xlfn.CONCAT(P183,K183)</f>
        <v>4Arcadians</v>
      </c>
      <c r="J183" s="1" t="str">
        <f>IFERROR(VLOOKUP(F183,tbl_Teams!A:C,3,0),"")</f>
        <v>Supermacs</v>
      </c>
      <c r="K183" s="1" t="str">
        <f>IFERROR(VLOOKUP(G183,tbl_Teams!$A:$C,3,0),"")</f>
        <v>Arcadians</v>
      </c>
      <c r="L183" s="1" t="str">
        <f>IFERROR(IF(AND(J183&lt;&gt;"",K183&lt;&gt;""),VLOOKUP(VLOOKUP(J183,tbl_Teams!C:G,5,0),tbl_Venues!A:B,2,0),""),"")</f>
        <v>Ramblers Club</v>
      </c>
      <c r="M183" s="16" t="str">
        <f>IFERROR(IF(VLOOKUP(J183,tbl_Teams!$C:$H,6,0)=0,"",VLOOKUP(J183,tbl_Teams!$C:$H,6,0)),"")</f>
        <v/>
      </c>
      <c r="N183" s="16">
        <f>IFERROR(VLOOKUP(J183,tbl_Teams!$C:$I,7,0),"")</f>
        <v>2</v>
      </c>
      <c r="O183" s="16" t="str">
        <f>IF(OR(J183="",K183=""),"Void","")</f>
        <v/>
      </c>
      <c r="P183" s="16">
        <v>4</v>
      </c>
      <c r="Q183" s="38">
        <f>IF(O183="Void","",IF(P183&lt;16,Lookups!$A$1+((P183-1)*7+(N183-1)),Lookups!$A$2+((P183-16)*7+(N183-1))))</f>
        <v>45559</v>
      </c>
      <c r="R183" s="1" t="str">
        <f>IF(O183="Void",TRIM(_xlfn.CONCAT(J183,K183)),J183)</f>
        <v>Supermacs</v>
      </c>
      <c r="S183" s="16" t="str">
        <f>IF(O183="Void","VOID","vs")</f>
        <v>vs</v>
      </c>
      <c r="T183" s="1" t="str">
        <f>IF(O183="Void","",K183)</f>
        <v>Arcadians</v>
      </c>
      <c r="U183" s="1" t="str">
        <f>IF(O183="Void","",TRIM(_xlfn.CONCAT(L183," ",M183)))</f>
        <v>Ramblers Club</v>
      </c>
    </row>
    <row r="184" spans="1:21" x14ac:dyDescent="0.2">
      <c r="A184" s="16">
        <v>271</v>
      </c>
      <c r="B184" s="16">
        <v>13</v>
      </c>
      <c r="C184" s="16">
        <v>1</v>
      </c>
      <c r="D184" s="1">
        <v>1</v>
      </c>
      <c r="E184" s="1">
        <v>2</v>
      </c>
      <c r="F184" s="1" t="str">
        <f>_xlfn.CONCAT($D184,"|",$E184,"|",$B184)</f>
        <v>1|2|13</v>
      </c>
      <c r="G184" s="1" t="str">
        <f>_xlfn.CONCAT($D184,"|",$E184,"|",$C184)</f>
        <v>1|2|1</v>
      </c>
      <c r="H184" s="1" t="str">
        <f>_xlfn.CONCAT(P184,J184)</f>
        <v>4Rockets</v>
      </c>
      <c r="I184" s="1" t="str">
        <f>_xlfn.CONCAT(P184,K184)</f>
        <v>4Kingpins</v>
      </c>
      <c r="J184" s="1" t="str">
        <f>IFERROR(VLOOKUP(F184,tbl_Teams!A:C,3,0),"")</f>
        <v>Rockets</v>
      </c>
      <c r="K184" s="1" t="str">
        <f>IFERROR(VLOOKUP(G184,tbl_Teams!$A:$C,3,0),"")</f>
        <v>Kingpins</v>
      </c>
      <c r="L184" s="1" t="str">
        <f>IFERROR(IF(AND(J184&lt;&gt;"",K184&lt;&gt;""),VLOOKUP(VLOOKUP(J184,tbl_Teams!C:G,5,0),tbl_Venues!A:B,2,0),""),"")</f>
        <v>Old Richians RFC</v>
      </c>
      <c r="M184" s="16" t="str">
        <f>IFERROR(IF(VLOOKUP(J184,tbl_Teams!$C:$H,6,0)=0,"",VLOOKUP(J184,tbl_Teams!$C:$H,6,0)),"")</f>
        <v/>
      </c>
      <c r="N184" s="16">
        <f>IFERROR(VLOOKUP(J184,tbl_Teams!$C:$I,7,0),"")</f>
        <v>4</v>
      </c>
      <c r="O184" s="16" t="str">
        <f>IF(OR(J184="",K184=""),"Void","")</f>
        <v/>
      </c>
      <c r="P184" s="16">
        <v>4</v>
      </c>
      <c r="Q184" s="38">
        <f>IF(O184="Void","",IF(P184&lt;16,Lookups!$A$1+((P184-1)*7+(N184-1)),Lookups!$A$2+((P184-16)*7+(N184-1))))</f>
        <v>45561</v>
      </c>
      <c r="R184" s="1" t="str">
        <f>IF(O184="Void",TRIM(_xlfn.CONCAT(J184,K184)),J184)</f>
        <v>Rockets</v>
      </c>
      <c r="S184" s="16" t="str">
        <f>IF(O184="Void","VOID","vs")</f>
        <v>vs</v>
      </c>
      <c r="T184" s="1" t="str">
        <f>IF(O184="Void","",K184)</f>
        <v>Kingpins</v>
      </c>
      <c r="U184" s="1" t="str">
        <f>IF(O184="Void","",TRIM(_xlfn.CONCAT(L184," ",M184)))</f>
        <v>Old Richians RFC</v>
      </c>
    </row>
    <row r="185" spans="1:21" x14ac:dyDescent="0.2">
      <c r="A185" s="16">
        <v>272</v>
      </c>
      <c r="B185" s="16">
        <v>14</v>
      </c>
      <c r="C185" s="16">
        <v>15</v>
      </c>
      <c r="D185" s="1">
        <v>1</v>
      </c>
      <c r="E185" s="1">
        <v>2</v>
      </c>
      <c r="F185" s="1" t="str">
        <f>_xlfn.CONCAT($D185,"|",$E185,"|",$B185)</f>
        <v>1|2|14</v>
      </c>
      <c r="G185" s="1" t="str">
        <f>_xlfn.CONCAT($D185,"|",$E185,"|",$C185)</f>
        <v>1|2|15</v>
      </c>
      <c r="H185" s="1" t="str">
        <f>_xlfn.CONCAT(P185,J185)</f>
        <v>4Indians</v>
      </c>
      <c r="I185" s="1" t="str">
        <f>_xlfn.CONCAT(P185,K185)</f>
        <v>4R.G.H.O.C.</v>
      </c>
      <c r="J185" s="1" t="str">
        <f>IFERROR(VLOOKUP(F185,tbl_Teams!A:C,3,0),"")</f>
        <v>Indians</v>
      </c>
      <c r="K185" s="1" t="str">
        <f>IFERROR(VLOOKUP(G185,tbl_Teams!$A:$C,3,0),"")</f>
        <v>R.G.H.O.C.</v>
      </c>
      <c r="L185" s="1" t="str">
        <f>IFERROR(IF(AND(J185&lt;&gt;"",K185&lt;&gt;""),VLOOKUP(VLOOKUP(J185,tbl_Teams!C:G,5,0),tbl_Venues!A:B,2,0),""),"")</f>
        <v>Saintbridge Club</v>
      </c>
      <c r="M185" s="16">
        <f>IFERROR(IF(VLOOKUP(J185,tbl_Teams!$C:$H,6,0)=0,"",VLOOKUP(J185,tbl_Teams!$C:$H,6,0)),"")</f>
        <v>1</v>
      </c>
      <c r="N185" s="16">
        <f>IFERROR(VLOOKUP(J185,tbl_Teams!$C:$I,7,0),"")</f>
        <v>4</v>
      </c>
      <c r="O185" s="16" t="str">
        <f>IF(OR(J185="",K185=""),"Void","")</f>
        <v/>
      </c>
      <c r="P185" s="16">
        <v>4</v>
      </c>
      <c r="Q185" s="38">
        <f>IF(O185="Void","",IF(P185&lt;16,Lookups!$A$1+((P185-1)*7+(N185-1)),Lookups!$A$2+((P185-16)*7+(N185-1))))</f>
        <v>45561</v>
      </c>
      <c r="R185" s="1" t="str">
        <f>IF(O185="Void",TRIM(_xlfn.CONCAT(J185,K185)),J185)</f>
        <v>Indians</v>
      </c>
      <c r="S185" s="16" t="str">
        <f>IF(O185="Void","VOID","vs")</f>
        <v>vs</v>
      </c>
      <c r="T185" s="1" t="str">
        <f>IF(O185="Void","",K185)</f>
        <v>R.G.H.O.C.</v>
      </c>
      <c r="U185" s="1" t="str">
        <f>IF(O185="Void","",TRIM(_xlfn.CONCAT(L185," ",M185)))</f>
        <v>Saintbridge Club 1</v>
      </c>
    </row>
    <row r="186" spans="1:21" x14ac:dyDescent="0.2">
      <c r="A186" s="16">
        <v>505</v>
      </c>
      <c r="B186" s="16">
        <v>7</v>
      </c>
      <c r="C186" s="16">
        <v>16</v>
      </c>
      <c r="D186" s="1">
        <v>1</v>
      </c>
      <c r="E186" s="1">
        <v>3</v>
      </c>
      <c r="F186" s="1" t="str">
        <f>_xlfn.CONCAT($D186,"|",$E186,"|",$B186)</f>
        <v>1|3|7</v>
      </c>
      <c r="G186" s="1" t="str">
        <f>_xlfn.CONCAT($D186,"|",$E186,"|",$C186)</f>
        <v>1|3|16</v>
      </c>
      <c r="H186" s="1" t="str">
        <f>_xlfn.CONCAT(P186,J186)</f>
        <v>4Hits &amp; Misses(City)</v>
      </c>
      <c r="I186" s="1" t="str">
        <f>_xlfn.CONCAT(P186,K186)</f>
        <v>4Spreaders</v>
      </c>
      <c r="J186" s="1" t="str">
        <f>IFERROR(VLOOKUP(F186,tbl_Teams!A:C,3,0),"")</f>
        <v>Hits &amp; Misses(City)</v>
      </c>
      <c r="K186" s="1" t="str">
        <f>IFERROR(VLOOKUP(G186,tbl_Teams!$A:$C,3,0),"")</f>
        <v>Spreaders</v>
      </c>
      <c r="L186" s="1" t="str">
        <f>IFERROR(IF(AND(J186&lt;&gt;"",K186&lt;&gt;""),VLOOKUP(VLOOKUP(J186,tbl_Teams!C:G,5,0),tbl_Venues!A:B,2,0),""),"")</f>
        <v>Saintbridge Club</v>
      </c>
      <c r="M186" s="16">
        <f>IFERROR(IF(VLOOKUP(J186,tbl_Teams!$C:$H,6,0)=0,"",VLOOKUP(J186,tbl_Teams!$C:$H,6,0)),"")</f>
        <v>2</v>
      </c>
      <c r="N186" s="16">
        <f>IFERROR(VLOOKUP(J186,tbl_Teams!$C:$I,7,0),"")</f>
        <v>4</v>
      </c>
      <c r="O186" s="16" t="str">
        <f>IF(OR(J186="",K186=""),"Void","")</f>
        <v/>
      </c>
      <c r="P186" s="16">
        <v>4</v>
      </c>
      <c r="Q186" s="38">
        <f>IF(O186="Void","",IF(P186&lt;16,Lookups!$A$1+((P186-1)*7+(N186-1)),Lookups!$A$2+((P186-16)*7+(N186-1))))</f>
        <v>45561</v>
      </c>
      <c r="R186" s="1" t="str">
        <f>IF(O186="Void",TRIM(_xlfn.CONCAT(J186,K186)),J186)</f>
        <v>Hits &amp; Misses(City)</v>
      </c>
      <c r="S186" s="16" t="str">
        <f>IF(O186="Void","VOID","vs")</f>
        <v>vs</v>
      </c>
      <c r="T186" s="1" t="str">
        <f>IF(O186="Void","",K186)</f>
        <v>Spreaders</v>
      </c>
      <c r="U186" s="1" t="str">
        <f>IF(O186="Void","",TRIM(_xlfn.CONCAT(L186," ",M186)))</f>
        <v>Saintbridge Club 2</v>
      </c>
    </row>
    <row r="187" spans="1:21" x14ac:dyDescent="0.2">
      <c r="A187" s="16">
        <v>506</v>
      </c>
      <c r="B187" s="16">
        <v>8</v>
      </c>
      <c r="C187" s="16">
        <v>6</v>
      </c>
      <c r="D187" s="1">
        <v>1</v>
      </c>
      <c r="E187" s="1">
        <v>3</v>
      </c>
      <c r="F187" s="1" t="str">
        <f>_xlfn.CONCAT($D187,"|",$E187,"|",$B187)</f>
        <v>1|3|8</v>
      </c>
      <c r="G187" s="1" t="str">
        <f>_xlfn.CONCAT($D187,"|",$E187,"|",$C187)</f>
        <v>1|3|6</v>
      </c>
      <c r="H187" s="1" t="str">
        <f>_xlfn.CONCAT(P187,J187)</f>
        <v>4Madcaps</v>
      </c>
      <c r="I187" s="1" t="str">
        <f>_xlfn.CONCAT(P187,K187)</f>
        <v>4Hip Hips</v>
      </c>
      <c r="J187" s="1" t="str">
        <f>IFERROR(VLOOKUP(F187,tbl_Teams!A:C,3,0),"")</f>
        <v>Madcaps</v>
      </c>
      <c r="K187" s="1" t="str">
        <f>IFERROR(VLOOKUP(G187,tbl_Teams!$A:$C,3,0),"")</f>
        <v>Hip Hips</v>
      </c>
      <c r="L187" s="1" t="str">
        <f>IFERROR(IF(AND(J187&lt;&gt;"",K187&lt;&gt;""),VLOOKUP(VLOOKUP(J187,tbl_Teams!C:G,5,0),tbl_Venues!A:B,2,0),""),"")</f>
        <v>Spartans Club</v>
      </c>
      <c r="M187" s="16">
        <f>IFERROR(IF(VLOOKUP(J187,tbl_Teams!$C:$H,6,0)=0,"",VLOOKUP(J187,tbl_Teams!$C:$H,6,0)),"")</f>
        <v>2</v>
      </c>
      <c r="N187" s="16">
        <f>IFERROR(VLOOKUP(J187,tbl_Teams!$C:$I,7,0),"")</f>
        <v>2</v>
      </c>
      <c r="O187" s="16" t="str">
        <f>IF(OR(J187="",K187=""),"Void","")</f>
        <v/>
      </c>
      <c r="P187" s="16">
        <v>4</v>
      </c>
      <c r="Q187" s="38">
        <f>IF(O187="Void","",IF(P187&lt;16,Lookups!$A$1+((P187-1)*7+(N187-1)),Lookups!$A$2+((P187-16)*7+(N187-1))))</f>
        <v>45559</v>
      </c>
      <c r="R187" s="1" t="str">
        <f>IF(O187="Void",TRIM(_xlfn.CONCAT(J187,K187)),J187)</f>
        <v>Madcaps</v>
      </c>
      <c r="S187" s="16" t="str">
        <f>IF(O187="Void","VOID","vs")</f>
        <v>vs</v>
      </c>
      <c r="T187" s="1" t="str">
        <f>IF(O187="Void","",K187)</f>
        <v>Hip Hips</v>
      </c>
      <c r="U187" s="1" t="str">
        <f>IF(O187="Void","",TRIM(_xlfn.CONCAT(L187," ",M187)))</f>
        <v>Spartans Club 2</v>
      </c>
    </row>
    <row r="188" spans="1:21" x14ac:dyDescent="0.2">
      <c r="A188" s="16">
        <v>507</v>
      </c>
      <c r="B188" s="16">
        <v>9</v>
      </c>
      <c r="C188" s="16">
        <v>5</v>
      </c>
      <c r="D188" s="1">
        <v>1</v>
      </c>
      <c r="E188" s="1">
        <v>3</v>
      </c>
      <c r="F188" s="1" t="str">
        <f>_xlfn.CONCAT($D188,"|",$E188,"|",$B188)</f>
        <v>1|3|9</v>
      </c>
      <c r="G188" s="1" t="str">
        <f>_xlfn.CONCAT($D188,"|",$E188,"|",$C188)</f>
        <v>1|3|5</v>
      </c>
      <c r="H188" s="1" t="str">
        <f>_xlfn.CONCAT(P188,J188)</f>
        <v>4Flintstones</v>
      </c>
      <c r="I188" s="1" t="str">
        <f>_xlfn.CONCAT(P188,K188)</f>
        <v>4Grinders</v>
      </c>
      <c r="J188" s="1" t="str">
        <f>IFERROR(VLOOKUP(F188,tbl_Teams!A:C,3,0),"")</f>
        <v>Flintstones</v>
      </c>
      <c r="K188" s="1" t="str">
        <f>IFERROR(VLOOKUP(G188,tbl_Teams!$A:$C,3,0),"")</f>
        <v>Grinders</v>
      </c>
      <c r="L188" s="1" t="str">
        <f>IFERROR(IF(AND(J188&lt;&gt;"",K188&lt;&gt;""),VLOOKUP(VLOOKUP(J188,tbl_Teams!C:G,5,0),tbl_Venues!A:B,2,0),""),"")</f>
        <v>England's Glory</v>
      </c>
      <c r="M188" s="16">
        <f>IFERROR(IF(VLOOKUP(J188,tbl_Teams!$C:$H,6,0)=0,"",VLOOKUP(J188,tbl_Teams!$C:$H,6,0)),"")</f>
        <v>1</v>
      </c>
      <c r="N188" s="16">
        <f>IFERROR(VLOOKUP(J188,tbl_Teams!$C:$I,7,0),"")</f>
        <v>5</v>
      </c>
      <c r="O188" s="16" t="str">
        <f>IF(OR(J188="",K188=""),"Void","")</f>
        <v/>
      </c>
      <c r="P188" s="16">
        <v>4</v>
      </c>
      <c r="Q188" s="38">
        <f>IF(O188="Void","",IF(P188&lt;16,Lookups!$A$1+((P188-1)*7+(N188-1)),Lookups!$A$2+((P188-16)*7+(N188-1))))</f>
        <v>45562</v>
      </c>
      <c r="R188" s="1" t="str">
        <f>IF(O188="Void",TRIM(_xlfn.CONCAT(J188,K188)),J188)</f>
        <v>Flintstones</v>
      </c>
      <c r="S188" s="16" t="str">
        <f>IF(O188="Void","VOID","vs")</f>
        <v>vs</v>
      </c>
      <c r="T188" s="1" t="str">
        <f>IF(O188="Void","",K188)</f>
        <v>Grinders</v>
      </c>
      <c r="U188" s="1" t="str">
        <f>IF(O188="Void","",TRIM(_xlfn.CONCAT(L188," ",M188)))</f>
        <v>England's Glory 1</v>
      </c>
    </row>
    <row r="189" spans="1:21" x14ac:dyDescent="0.2">
      <c r="A189" s="16">
        <v>508</v>
      </c>
      <c r="B189" s="16">
        <v>10</v>
      </c>
      <c r="C189" s="16">
        <v>4</v>
      </c>
      <c r="D189" s="1">
        <v>1</v>
      </c>
      <c r="E189" s="1">
        <v>3</v>
      </c>
      <c r="F189" s="1" t="str">
        <f>_xlfn.CONCAT($D189,"|",$E189,"|",$B189)</f>
        <v>1|3|10</v>
      </c>
      <c r="G189" s="1" t="str">
        <f>_xlfn.CONCAT($D189,"|",$E189,"|",$C189)</f>
        <v>1|3|4</v>
      </c>
      <c r="H189" s="1" t="str">
        <f>_xlfn.CONCAT(P189,J189)</f>
        <v>4All Wood &amp; Balls</v>
      </c>
      <c r="I189" s="1" t="str">
        <f>_xlfn.CONCAT(P189,K189)</f>
        <v>4Poets</v>
      </c>
      <c r="J189" s="1" t="str">
        <f>IFERROR(VLOOKUP(F189,tbl_Teams!A:C,3,0),"")</f>
        <v>All Wood &amp; Balls</v>
      </c>
      <c r="K189" s="1" t="str">
        <f>IFERROR(VLOOKUP(G189,tbl_Teams!$A:$C,3,0),"")</f>
        <v>Poets</v>
      </c>
      <c r="L189" s="1" t="str">
        <f>IFERROR(IF(AND(J189&lt;&gt;"",K189&lt;&gt;""),VLOOKUP(VLOOKUP(J189,tbl_Teams!C:G,5,0),tbl_Venues!A:B,2,0),""),"")</f>
        <v>Longlevens RFC</v>
      </c>
      <c r="M189" s="16" t="str">
        <f>IFERROR(IF(VLOOKUP(J189,tbl_Teams!$C:$H,6,0)=0,"",VLOOKUP(J189,tbl_Teams!$C:$H,6,0)),"")</f>
        <v/>
      </c>
      <c r="N189" s="16">
        <f>IFERROR(VLOOKUP(J189,tbl_Teams!$C:$I,7,0),"")</f>
        <v>4</v>
      </c>
      <c r="O189" s="16" t="str">
        <f>IF(OR(J189="",K189=""),"Void","")</f>
        <v/>
      </c>
      <c r="P189" s="16">
        <v>4</v>
      </c>
      <c r="Q189" s="38">
        <f>IF(O189="Void","",IF(P189&lt;16,Lookups!$A$1+((P189-1)*7+(N189-1)),Lookups!$A$2+((P189-16)*7+(N189-1))))</f>
        <v>45561</v>
      </c>
      <c r="R189" s="1" t="str">
        <f>IF(O189="Void",TRIM(_xlfn.CONCAT(J189,K189)),J189)</f>
        <v>All Wood &amp; Balls</v>
      </c>
      <c r="S189" s="16" t="str">
        <f>IF(O189="Void","VOID","vs")</f>
        <v>vs</v>
      </c>
      <c r="T189" s="1" t="str">
        <f>IF(O189="Void","",K189)</f>
        <v>Poets</v>
      </c>
      <c r="U189" s="1" t="str">
        <f>IF(O189="Void","",TRIM(_xlfn.CONCAT(L189," ",M189)))</f>
        <v>Longlevens RFC</v>
      </c>
    </row>
    <row r="190" spans="1:21" x14ac:dyDescent="0.2">
      <c r="A190" s="16">
        <v>509</v>
      </c>
      <c r="B190" s="16">
        <v>11</v>
      </c>
      <c r="C190" s="16">
        <v>3</v>
      </c>
      <c r="D190" s="1">
        <v>1</v>
      </c>
      <c r="E190" s="1">
        <v>3</v>
      </c>
      <c r="F190" s="1" t="str">
        <f>_xlfn.CONCAT($D190,"|",$E190,"|",$B190)</f>
        <v>1|3|11</v>
      </c>
      <c r="G190" s="1" t="str">
        <f>_xlfn.CONCAT($D190,"|",$E190,"|",$C190)</f>
        <v>1|3|3</v>
      </c>
      <c r="H190" s="1" t="str">
        <f>_xlfn.CONCAT(P190,J190)</f>
        <v>4BIJI's S.C.</v>
      </c>
      <c r="I190" s="1" t="str">
        <f>_xlfn.CONCAT(P190,K190)</f>
        <v>4Hucclers</v>
      </c>
      <c r="J190" s="1" t="str">
        <f>IFERROR(VLOOKUP(F190,tbl_Teams!A:C,3,0),"")</f>
        <v>BIJI's S.C.</v>
      </c>
      <c r="K190" s="1" t="str">
        <f>IFERROR(VLOOKUP(G190,tbl_Teams!$A:$C,3,0),"")</f>
        <v>Hucclers</v>
      </c>
      <c r="L190" s="1" t="str">
        <f>IFERROR(IF(AND(J190&lt;&gt;"",K190&lt;&gt;""),VLOOKUP(VLOOKUP(J190,tbl_Teams!C:G,5,0),tbl_Venues!A:B,2,0),""),"")</f>
        <v>Farmer's Club</v>
      </c>
      <c r="M190" s="16">
        <f>IFERROR(IF(VLOOKUP(J190,tbl_Teams!$C:$H,6,0)=0,"",VLOOKUP(J190,tbl_Teams!$C:$H,6,0)),"")</f>
        <v>2</v>
      </c>
      <c r="N190" s="16">
        <f>IFERROR(VLOOKUP(J190,tbl_Teams!$C:$I,7,0),"")</f>
        <v>4</v>
      </c>
      <c r="O190" s="16" t="str">
        <f>IF(OR(J190="",K190=""),"Void","")</f>
        <v/>
      </c>
      <c r="P190" s="16">
        <v>4</v>
      </c>
      <c r="Q190" s="38">
        <f>IF(O190="Void","",IF(P190&lt;16,Lookups!$A$1+((P190-1)*7+(N190-1)),Lookups!$A$2+((P190-16)*7+(N190-1))))</f>
        <v>45561</v>
      </c>
      <c r="R190" s="1" t="str">
        <f>IF(O190="Void",TRIM(_xlfn.CONCAT(J190,K190)),J190)</f>
        <v>BIJI's S.C.</v>
      </c>
      <c r="S190" s="16" t="str">
        <f>IF(O190="Void","VOID","vs")</f>
        <v>vs</v>
      </c>
      <c r="T190" s="1" t="str">
        <f>IF(O190="Void","",K190)</f>
        <v>Hucclers</v>
      </c>
      <c r="U190" s="1" t="str">
        <f>IF(O190="Void","",TRIM(_xlfn.CONCAT(L190," ",M190)))</f>
        <v>Farmer's Club 2</v>
      </c>
    </row>
    <row r="191" spans="1:21" x14ac:dyDescent="0.2">
      <c r="A191" s="16">
        <v>510</v>
      </c>
      <c r="B191" s="16">
        <v>12</v>
      </c>
      <c r="C191" s="16">
        <v>2</v>
      </c>
      <c r="D191" s="1">
        <v>1</v>
      </c>
      <c r="E191" s="1">
        <v>3</v>
      </c>
      <c r="F191" s="1" t="str">
        <f>_xlfn.CONCAT($D191,"|",$E191,"|",$B191)</f>
        <v>1|3|12</v>
      </c>
      <c r="G191" s="1" t="str">
        <f>_xlfn.CONCAT($D191,"|",$E191,"|",$C191)</f>
        <v>1|3|2</v>
      </c>
      <c r="H191" s="1" t="str">
        <f>_xlfn.CONCAT(P191,J191)</f>
        <v>4DM4's</v>
      </c>
      <c r="I191" s="1" t="str">
        <f>_xlfn.CONCAT(P191,K191)</f>
        <v>4Upleadon Wanderers</v>
      </c>
      <c r="J191" s="1" t="str">
        <f>IFERROR(VLOOKUP(F191,tbl_Teams!A:C,3,0),"")</f>
        <v>DM4's</v>
      </c>
      <c r="K191" s="1" t="str">
        <f>IFERROR(VLOOKUP(G191,tbl_Teams!$A:$C,3,0),"")</f>
        <v>Upleadon Wanderers</v>
      </c>
      <c r="L191" s="1" t="str">
        <f>IFERROR(IF(AND(J191&lt;&gt;"",K191&lt;&gt;""),VLOOKUP(VLOOKUP(J191,tbl_Teams!C:G,5,0),tbl_Venues!A:B,2,0),""),"")</f>
        <v>Spartans Club</v>
      </c>
      <c r="M191" s="16">
        <f>IFERROR(IF(VLOOKUP(J191,tbl_Teams!$C:$H,6,0)=0,"",VLOOKUP(J191,tbl_Teams!$C:$H,6,0)),"")</f>
        <v>1</v>
      </c>
      <c r="N191" s="16">
        <f>IFERROR(VLOOKUP(J191,tbl_Teams!$C:$I,7,0),"")</f>
        <v>4</v>
      </c>
      <c r="O191" s="16" t="str">
        <f>IF(OR(J191="",K191=""),"Void","")</f>
        <v/>
      </c>
      <c r="P191" s="16">
        <v>4</v>
      </c>
      <c r="Q191" s="38">
        <f>IF(O191="Void","",IF(P191&lt;16,Lookups!$A$1+((P191-1)*7+(N191-1)),Lookups!$A$2+((P191-16)*7+(N191-1))))</f>
        <v>45561</v>
      </c>
      <c r="R191" s="1" t="str">
        <f>IF(O191="Void",TRIM(_xlfn.CONCAT(J191,K191)),J191)</f>
        <v>DM4's</v>
      </c>
      <c r="S191" s="16" t="str">
        <f>IF(O191="Void","VOID","vs")</f>
        <v>vs</v>
      </c>
      <c r="T191" s="1" t="str">
        <f>IF(O191="Void","",K191)</f>
        <v>Upleadon Wanderers</v>
      </c>
      <c r="U191" s="1" t="str">
        <f>IF(O191="Void","",TRIM(_xlfn.CONCAT(L191," ",M191)))</f>
        <v>Spartans Club 1</v>
      </c>
    </row>
    <row r="192" spans="1:21" x14ac:dyDescent="0.2">
      <c r="A192" s="16">
        <v>511</v>
      </c>
      <c r="B192" s="16">
        <v>13</v>
      </c>
      <c r="C192" s="16">
        <v>1</v>
      </c>
      <c r="D192" s="1">
        <v>1</v>
      </c>
      <c r="E192" s="1">
        <v>3</v>
      </c>
      <c r="F192" s="1" t="str">
        <f>_xlfn.CONCAT($D192,"|",$E192,"|",$B192)</f>
        <v>1|3|13</v>
      </c>
      <c r="G192" s="1" t="str">
        <f>_xlfn.CONCAT($D192,"|",$E192,"|",$C192)</f>
        <v>1|3|1</v>
      </c>
      <c r="H192" s="1" t="str">
        <f>_xlfn.CONCAT(P192,J192)</f>
        <v>4Killer Instinct</v>
      </c>
      <c r="I192" s="1" t="str">
        <f>_xlfn.CONCAT(P192,K192)</f>
        <v>4Elementaries</v>
      </c>
      <c r="J192" s="1" t="str">
        <f>IFERROR(VLOOKUP(F192,tbl_Teams!A:C,3,0),"")</f>
        <v>Killer Instinct</v>
      </c>
      <c r="K192" s="1" t="str">
        <f>IFERROR(VLOOKUP(G192,tbl_Teams!$A:$C,3,0),"")</f>
        <v>Elementaries</v>
      </c>
      <c r="L192" s="1" t="str">
        <f>IFERROR(IF(AND(J192&lt;&gt;"",K192&lt;&gt;""),VLOOKUP(VLOOKUP(J192,tbl_Teams!C:G,5,0),tbl_Venues!A:B,2,0),""),"")</f>
        <v>Matchplay Stroud</v>
      </c>
      <c r="M192" s="16">
        <f>IFERROR(IF(VLOOKUP(J192,tbl_Teams!$C:$H,6,0)=0,"",VLOOKUP(J192,tbl_Teams!$C:$H,6,0)),"")</f>
        <v>3</v>
      </c>
      <c r="N192" s="16">
        <f>IFERROR(VLOOKUP(J192,tbl_Teams!$C:$I,7,0),"")</f>
        <v>3</v>
      </c>
      <c r="O192" s="16" t="str">
        <f>IF(OR(J192="",K192=""),"Void","")</f>
        <v/>
      </c>
      <c r="P192" s="16">
        <v>4</v>
      </c>
      <c r="Q192" s="38">
        <f>IF(O192="Void","",IF(P192&lt;16,Lookups!$A$1+((P192-1)*7+(N192-1)),Lookups!$A$2+((P192-16)*7+(N192-1))))</f>
        <v>45560</v>
      </c>
      <c r="R192" s="1" t="str">
        <f>IF(O192="Void",TRIM(_xlfn.CONCAT(J192,K192)),J192)</f>
        <v>Killer Instinct</v>
      </c>
      <c r="S192" s="16" t="str">
        <f>IF(O192="Void","VOID","vs")</f>
        <v>vs</v>
      </c>
      <c r="T192" s="1" t="str">
        <f>IF(O192="Void","",K192)</f>
        <v>Elementaries</v>
      </c>
      <c r="U192" s="1" t="str">
        <f>IF(O192="Void","",TRIM(_xlfn.CONCAT(L192," ",M192)))</f>
        <v>Matchplay Stroud 3</v>
      </c>
    </row>
    <row r="193" spans="1:21" x14ac:dyDescent="0.2">
      <c r="A193" s="16">
        <v>512</v>
      </c>
      <c r="B193" s="16">
        <v>14</v>
      </c>
      <c r="C193" s="16">
        <v>15</v>
      </c>
      <c r="D193" s="1">
        <v>1</v>
      </c>
      <c r="E193" s="1">
        <v>3</v>
      </c>
      <c r="F193" s="1" t="str">
        <f>_xlfn.CONCAT($D193,"|",$E193,"|",$B193)</f>
        <v>1|3|14</v>
      </c>
      <c r="G193" s="1" t="str">
        <f>_xlfn.CONCAT($D193,"|",$E193,"|",$C193)</f>
        <v>1|3|15</v>
      </c>
      <c r="H193" s="1" t="str">
        <f>_xlfn.CONCAT(P193,J193)</f>
        <v>4Locals</v>
      </c>
      <c r="I193" s="1" t="str">
        <f>_xlfn.CONCAT(P193,K193)</f>
        <v>4Meteors</v>
      </c>
      <c r="J193" s="1" t="str">
        <f>IFERROR(VLOOKUP(F193,tbl_Teams!A:C,3,0),"")</f>
        <v>Locals</v>
      </c>
      <c r="K193" s="1" t="str">
        <f>IFERROR(VLOOKUP(G193,tbl_Teams!$A:$C,3,0),"")</f>
        <v>Meteors</v>
      </c>
      <c r="L193" s="1" t="str">
        <f>IFERROR(IF(AND(J193&lt;&gt;"",K193&lt;&gt;""),VLOOKUP(VLOOKUP(J193,tbl_Teams!C:G,5,0),tbl_Venues!A:B,2,0),""),"")</f>
        <v>Junction Inn</v>
      </c>
      <c r="M193" s="16" t="str">
        <f>IFERROR(IF(VLOOKUP(J193,tbl_Teams!$C:$H,6,0)=0,"",VLOOKUP(J193,tbl_Teams!$C:$H,6,0)),"")</f>
        <v/>
      </c>
      <c r="N193" s="16">
        <f>IFERROR(VLOOKUP(J193,tbl_Teams!$C:$I,7,0),"")</f>
        <v>2</v>
      </c>
      <c r="O193" s="16" t="str">
        <f>IF(OR(J193="",K193=""),"Void","")</f>
        <v/>
      </c>
      <c r="P193" s="16">
        <v>4</v>
      </c>
      <c r="Q193" s="38">
        <f>IF(O193="Void","",IF(P193&lt;16,Lookups!$A$1+((P193-1)*7+(N193-1)),Lookups!$A$2+((P193-16)*7+(N193-1))))</f>
        <v>45559</v>
      </c>
      <c r="R193" s="1" t="str">
        <f>IF(O193="Void",TRIM(_xlfn.CONCAT(J193,K193)),J193)</f>
        <v>Locals</v>
      </c>
      <c r="S193" s="16" t="str">
        <f>IF(O193="Void","VOID","vs")</f>
        <v>vs</v>
      </c>
      <c r="T193" s="1" t="str">
        <f>IF(O193="Void","",K193)</f>
        <v>Meteors</v>
      </c>
      <c r="U193" s="1" t="str">
        <f>IF(O193="Void","",TRIM(_xlfn.CONCAT(L193," ",M193)))</f>
        <v>Junction Inn</v>
      </c>
    </row>
    <row r="194" spans="1:21" x14ac:dyDescent="0.2">
      <c r="A194" s="16">
        <v>745</v>
      </c>
      <c r="B194" s="16">
        <v>7</v>
      </c>
      <c r="C194" s="16">
        <v>16</v>
      </c>
      <c r="D194" s="1">
        <v>1</v>
      </c>
      <c r="E194" s="1">
        <v>4</v>
      </c>
      <c r="F194" s="1" t="str">
        <f>_xlfn.CONCAT($D194,"|",$E194,"|",$B194)</f>
        <v>1|4|7</v>
      </c>
      <c r="G194" s="1" t="str">
        <f>_xlfn.CONCAT($D194,"|",$E194,"|",$C194)</f>
        <v>1|4|16</v>
      </c>
      <c r="H194" s="1" t="str">
        <f>_xlfn.CONCAT(P194,J194)</f>
        <v>4Star Inn</v>
      </c>
      <c r="I194" s="1" t="str">
        <f>_xlfn.CONCAT(P194,K194)</f>
        <v>4Bell Hotel</v>
      </c>
      <c r="J194" s="1" t="str">
        <f>IFERROR(VLOOKUP(F194,tbl_Teams!A:C,3,0),"")</f>
        <v>Star Inn</v>
      </c>
      <c r="K194" s="1" t="str">
        <f>IFERROR(VLOOKUP(G194,tbl_Teams!$A:$C,3,0),"")</f>
        <v>Bell Hotel</v>
      </c>
      <c r="L194" s="1" t="str">
        <f>IFERROR(IF(AND(J194&lt;&gt;"",K194&lt;&gt;""),VLOOKUP(VLOOKUP(J194,tbl_Teams!C:G,5,0),tbl_Venues!A:B,2,0),""),"")</f>
        <v>Wotton Hall Club</v>
      </c>
      <c r="M194" s="16">
        <f>IFERROR(IF(VLOOKUP(J194,tbl_Teams!$C:$H,6,0)=0,"",VLOOKUP(J194,tbl_Teams!$C:$H,6,0)),"")</f>
        <v>2</v>
      </c>
      <c r="N194" s="16">
        <f>IFERROR(VLOOKUP(J194,tbl_Teams!$C:$I,7,0),"")</f>
        <v>5</v>
      </c>
      <c r="O194" s="16" t="str">
        <f>IF(OR(J194="",K194=""),"Void","")</f>
        <v/>
      </c>
      <c r="P194" s="16">
        <v>4</v>
      </c>
      <c r="Q194" s="38">
        <f>IF(O194="Void","",IF(P194&lt;16,Lookups!$A$1+((P194-1)*7+(N194-1)),Lookups!$A$2+((P194-16)*7+(N194-1))))</f>
        <v>45562</v>
      </c>
      <c r="R194" s="1" t="str">
        <f>IF(O194="Void",TRIM(_xlfn.CONCAT(J194,K194)),J194)</f>
        <v>Star Inn</v>
      </c>
      <c r="S194" s="16" t="str">
        <f>IF(O194="Void","VOID","vs")</f>
        <v>vs</v>
      </c>
      <c r="T194" s="1" t="str">
        <f>IF(O194="Void","",K194)</f>
        <v>Bell Hotel</v>
      </c>
      <c r="U194" s="1" t="str">
        <f>IF(O194="Void","",TRIM(_xlfn.CONCAT(L194," ",M194)))</f>
        <v>Wotton Hall Club 2</v>
      </c>
    </row>
    <row r="195" spans="1:21" x14ac:dyDescent="0.2">
      <c r="A195" s="16">
        <v>746</v>
      </c>
      <c r="B195" s="16">
        <v>8</v>
      </c>
      <c r="C195" s="16">
        <v>6</v>
      </c>
      <c r="D195" s="1">
        <v>1</v>
      </c>
      <c r="E195" s="1">
        <v>4</v>
      </c>
      <c r="F195" s="1" t="str">
        <f>_xlfn.CONCAT($D195,"|",$E195,"|",$B195)</f>
        <v>1|4|8</v>
      </c>
      <c r="G195" s="1" t="str">
        <f>_xlfn.CONCAT($D195,"|",$E195,"|",$C195)</f>
        <v>1|4|6</v>
      </c>
      <c r="H195" s="1" t="str">
        <f>_xlfn.CONCAT(P195,J195)</f>
        <v>4Looney Tunes</v>
      </c>
      <c r="I195" s="1" t="str">
        <f>_xlfn.CONCAT(P195,K195)</f>
        <v>4Co-Op</v>
      </c>
      <c r="J195" s="1" t="str">
        <f>IFERROR(VLOOKUP(F195,tbl_Teams!A:C,3,0),"")</f>
        <v>Looney Tunes</v>
      </c>
      <c r="K195" s="1" t="str">
        <f>IFERROR(VLOOKUP(G195,tbl_Teams!$A:$C,3,0),"")</f>
        <v>Co-Op</v>
      </c>
      <c r="L195" s="1" t="str">
        <f>IFERROR(IF(AND(J195&lt;&gt;"",K195&lt;&gt;""),VLOOKUP(VLOOKUP(J195,tbl_Teams!C:G,5,0),tbl_Venues!A:B,2,0),""),"")</f>
        <v>Circle Club Newent</v>
      </c>
      <c r="M195" s="16" t="str">
        <f>IFERROR(IF(VLOOKUP(J195,tbl_Teams!$C:$H,6,0)=0,"",VLOOKUP(J195,tbl_Teams!$C:$H,6,0)),"")</f>
        <v/>
      </c>
      <c r="N195" s="16">
        <f>IFERROR(VLOOKUP(J195,tbl_Teams!$C:$I,7,0),"")</f>
        <v>4</v>
      </c>
      <c r="O195" s="16" t="str">
        <f>IF(OR(J195="",K195=""),"Void","")</f>
        <v/>
      </c>
      <c r="P195" s="16">
        <v>4</v>
      </c>
      <c r="Q195" s="38">
        <f>IF(O195="Void","",IF(P195&lt;16,Lookups!$A$1+((P195-1)*7+(N195-1)),Lookups!$A$2+((P195-16)*7+(N195-1))))</f>
        <v>45561</v>
      </c>
      <c r="R195" s="1" t="str">
        <f>IF(O195="Void",TRIM(_xlfn.CONCAT(J195,K195)),J195)</f>
        <v>Looney Tunes</v>
      </c>
      <c r="S195" s="16" t="str">
        <f>IF(O195="Void","VOID","vs")</f>
        <v>vs</v>
      </c>
      <c r="T195" s="1" t="str">
        <f>IF(O195="Void","",K195)</f>
        <v>Co-Op</v>
      </c>
      <c r="U195" s="1" t="str">
        <f>IF(O195="Void","",TRIM(_xlfn.CONCAT(L195," ",M195)))</f>
        <v>Circle Club Newent</v>
      </c>
    </row>
    <row r="196" spans="1:21" x14ac:dyDescent="0.2">
      <c r="A196" s="16">
        <v>747</v>
      </c>
      <c r="B196" s="16">
        <v>9</v>
      </c>
      <c r="C196" s="16">
        <v>5</v>
      </c>
      <c r="D196" s="1">
        <v>1</v>
      </c>
      <c r="E196" s="1">
        <v>4</v>
      </c>
      <c r="F196" s="1" t="str">
        <f>_xlfn.CONCAT($D196,"|",$E196,"|",$B196)</f>
        <v>1|4|9</v>
      </c>
      <c r="G196" s="1" t="str">
        <f>_xlfn.CONCAT($D196,"|",$E196,"|",$C196)</f>
        <v>1|4|5</v>
      </c>
      <c r="H196" s="1" t="str">
        <f>_xlfn.CONCAT(P196,J196)</f>
        <v>4Statics</v>
      </c>
      <c r="I196" s="1" t="str">
        <f>_xlfn.CONCAT(P196,K196)</f>
        <v>4Doddlers</v>
      </c>
      <c r="J196" s="1" t="str">
        <f>IFERROR(VLOOKUP(F196,tbl_Teams!A:C,3,0),"")</f>
        <v>Statics</v>
      </c>
      <c r="K196" s="1" t="str">
        <f>IFERROR(VLOOKUP(G196,tbl_Teams!$A:$C,3,0),"")</f>
        <v>Doddlers</v>
      </c>
      <c r="L196" s="1" t="str">
        <f>IFERROR(IF(AND(J196&lt;&gt;"",K196&lt;&gt;""),VLOOKUP(VLOOKUP(J196,tbl_Teams!C:G,5,0),tbl_Venues!A:B,2,0),""),"")</f>
        <v>Farmer's Club</v>
      </c>
      <c r="M196" s="16">
        <f>IFERROR(IF(VLOOKUP(J196,tbl_Teams!$C:$H,6,0)=0,"",VLOOKUP(J196,tbl_Teams!$C:$H,6,0)),"")</f>
        <v>2</v>
      </c>
      <c r="N196" s="16">
        <f>IFERROR(VLOOKUP(J196,tbl_Teams!$C:$I,7,0),"")</f>
        <v>1</v>
      </c>
      <c r="O196" s="16" t="str">
        <f>IF(OR(J196="",K196=""),"Void","")</f>
        <v/>
      </c>
      <c r="P196" s="16">
        <v>4</v>
      </c>
      <c r="Q196" s="38">
        <f>IF(O196="Void","",IF(P196&lt;16,Lookups!$A$1+((P196-1)*7+(N196-1)),Lookups!$A$2+((P196-16)*7+(N196-1))))</f>
        <v>45558</v>
      </c>
      <c r="R196" s="1" t="str">
        <f>IF(O196="Void",TRIM(_xlfn.CONCAT(J196,K196)),J196)</f>
        <v>Statics</v>
      </c>
      <c r="S196" s="16" t="str">
        <f>IF(O196="Void","VOID","vs")</f>
        <v>vs</v>
      </c>
      <c r="T196" s="1" t="str">
        <f>IF(O196="Void","",K196)</f>
        <v>Doddlers</v>
      </c>
      <c r="U196" s="1" t="str">
        <f>IF(O196="Void","",TRIM(_xlfn.CONCAT(L196," ",M196)))</f>
        <v>Farmer's Club 2</v>
      </c>
    </row>
    <row r="197" spans="1:21" x14ac:dyDescent="0.2">
      <c r="A197" s="16">
        <v>748</v>
      </c>
      <c r="B197" s="16">
        <v>10</v>
      </c>
      <c r="C197" s="16">
        <v>4</v>
      </c>
      <c r="D197" s="1">
        <v>1</v>
      </c>
      <c r="E197" s="1">
        <v>4</v>
      </c>
      <c r="F197" s="1" t="str">
        <f>_xlfn.CONCAT($D197,"|",$E197,"|",$B197)</f>
        <v>1|4|10</v>
      </c>
      <c r="G197" s="1" t="str">
        <f>_xlfn.CONCAT($D197,"|",$E197,"|",$C197)</f>
        <v>1|4|4</v>
      </c>
      <c r="H197" s="1" t="str">
        <f>_xlfn.CONCAT(P197,J197)</f>
        <v>4Post Office 'A'</v>
      </c>
      <c r="I197" s="1" t="str">
        <f>_xlfn.CONCAT(P197,K197)</f>
        <v>4Jolly Boys</v>
      </c>
      <c r="J197" s="1" t="str">
        <f>IFERROR(VLOOKUP(F197,tbl_Teams!A:C,3,0),"")</f>
        <v>Post Office 'A'</v>
      </c>
      <c r="K197" s="1" t="str">
        <f>IFERROR(VLOOKUP(G197,tbl_Teams!$A:$C,3,0),"")</f>
        <v>Jolly Boys</v>
      </c>
      <c r="L197" s="1" t="str">
        <f>IFERROR(IF(AND(J197&lt;&gt;"",K197&lt;&gt;""),VLOOKUP(VLOOKUP(J197,tbl_Teams!C:G,5,0),tbl_Venues!A:B,2,0),""),"")</f>
        <v>One Eyed Jacks</v>
      </c>
      <c r="M197" s="16" t="str">
        <f>IFERROR(IF(VLOOKUP(J197,tbl_Teams!$C:$H,6,0)=0,"",VLOOKUP(J197,tbl_Teams!$C:$H,6,0)),"")</f>
        <v/>
      </c>
      <c r="N197" s="16">
        <f>IFERROR(VLOOKUP(J197,tbl_Teams!$C:$I,7,0),"")</f>
        <v>1</v>
      </c>
      <c r="O197" s="16" t="str">
        <f>IF(OR(J197="",K197=""),"Void","")</f>
        <v/>
      </c>
      <c r="P197" s="16">
        <v>4</v>
      </c>
      <c r="Q197" s="38">
        <f>IF(O197="Void","",IF(P197&lt;16,Lookups!$A$1+((P197-1)*7+(N197-1)),Lookups!$A$2+((P197-16)*7+(N197-1))))</f>
        <v>45558</v>
      </c>
      <c r="R197" s="1" t="str">
        <f>IF(O197="Void",TRIM(_xlfn.CONCAT(J197,K197)),J197)</f>
        <v>Post Office 'A'</v>
      </c>
      <c r="S197" s="16" t="str">
        <f>IF(O197="Void","VOID","vs")</f>
        <v>vs</v>
      </c>
      <c r="T197" s="1" t="str">
        <f>IF(O197="Void","",K197)</f>
        <v>Jolly Boys</v>
      </c>
      <c r="U197" s="1" t="str">
        <f>IF(O197="Void","",TRIM(_xlfn.CONCAT(L197," ",M197)))</f>
        <v>One Eyed Jacks</v>
      </c>
    </row>
    <row r="198" spans="1:21" x14ac:dyDescent="0.2">
      <c r="A198" s="16">
        <v>749</v>
      </c>
      <c r="B198" s="16">
        <v>11</v>
      </c>
      <c r="C198" s="16">
        <v>3</v>
      </c>
      <c r="D198" s="1">
        <v>1</v>
      </c>
      <c r="E198" s="1">
        <v>4</v>
      </c>
      <c r="F198" s="1" t="str">
        <f>_xlfn.CONCAT($D198,"|",$E198,"|",$B198)</f>
        <v>1|4|11</v>
      </c>
      <c r="G198" s="1" t="str">
        <f>_xlfn.CONCAT($D198,"|",$E198,"|",$C198)</f>
        <v>1|4|3</v>
      </c>
      <c r="H198" s="1" t="str">
        <f>_xlfn.CONCAT(P198,J198)</f>
        <v>4Commies</v>
      </c>
      <c r="I198" s="1" t="str">
        <f>_xlfn.CONCAT(P198,K198)</f>
        <v>4Harps S.C.</v>
      </c>
      <c r="J198" s="1" t="str">
        <f>IFERROR(VLOOKUP(F198,tbl_Teams!A:C,3,0),"")</f>
        <v>Commies</v>
      </c>
      <c r="K198" s="1" t="str">
        <f>IFERROR(VLOOKUP(G198,tbl_Teams!$A:$C,3,0),"")</f>
        <v>Harps S.C.</v>
      </c>
      <c r="L198" s="1" t="str">
        <f>IFERROR(IF(AND(J198&lt;&gt;"",K198&lt;&gt;""),VLOOKUP(VLOOKUP(J198,tbl_Teams!C:G,5,0),tbl_Venues!A:B,2,0),""),"")</f>
        <v>Churchdown Community Centre</v>
      </c>
      <c r="M198" s="16">
        <f>IFERROR(IF(VLOOKUP(J198,tbl_Teams!$C:$H,6,0)=0,"",VLOOKUP(J198,tbl_Teams!$C:$H,6,0)),"")</f>
        <v>2</v>
      </c>
      <c r="N198" s="16">
        <f>IFERROR(VLOOKUP(J198,tbl_Teams!$C:$I,7,0),"")</f>
        <v>5</v>
      </c>
      <c r="O198" s="16" t="str">
        <f>IF(OR(J198="",K198=""),"Void","")</f>
        <v/>
      </c>
      <c r="P198" s="16">
        <v>4</v>
      </c>
      <c r="Q198" s="38">
        <f>IF(O198="Void","",IF(P198&lt;16,Lookups!$A$1+((P198-1)*7+(N198-1)),Lookups!$A$2+((P198-16)*7+(N198-1))))</f>
        <v>45562</v>
      </c>
      <c r="R198" s="1" t="str">
        <f>IF(O198="Void",TRIM(_xlfn.CONCAT(J198,K198)),J198)</f>
        <v>Commies</v>
      </c>
      <c r="S198" s="16" t="str">
        <f>IF(O198="Void","VOID","vs")</f>
        <v>vs</v>
      </c>
      <c r="T198" s="1" t="str">
        <f>IF(O198="Void","",K198)</f>
        <v>Harps S.C.</v>
      </c>
      <c r="U198" s="1" t="str">
        <f>IF(O198="Void","",TRIM(_xlfn.CONCAT(L198," ",M198)))</f>
        <v>Churchdown Community Centre 2</v>
      </c>
    </row>
    <row r="199" spans="1:21" x14ac:dyDescent="0.2">
      <c r="A199" s="16">
        <v>750</v>
      </c>
      <c r="B199" s="16">
        <v>12</v>
      </c>
      <c r="C199" s="16">
        <v>2</v>
      </c>
      <c r="D199" s="1">
        <v>1</v>
      </c>
      <c r="E199" s="1">
        <v>4</v>
      </c>
      <c r="F199" s="1" t="str">
        <f>_xlfn.CONCAT($D199,"|",$E199,"|",$B199)</f>
        <v>1|4|12</v>
      </c>
      <c r="G199" s="1" t="str">
        <f>_xlfn.CONCAT($D199,"|",$E199,"|",$C199)</f>
        <v>1|4|2</v>
      </c>
      <c r="H199" s="1" t="str">
        <f>_xlfn.CONCAT(P199,J199)</f>
        <v>4White Hart</v>
      </c>
      <c r="I199" s="1" t="str">
        <f>_xlfn.CONCAT(P199,K199)</f>
        <v>4Andy Capps</v>
      </c>
      <c r="J199" s="1" t="str">
        <f>IFERROR(VLOOKUP(F199,tbl_Teams!A:C,3,0),"")</f>
        <v>White Hart</v>
      </c>
      <c r="K199" s="1" t="str">
        <f>IFERROR(VLOOKUP(G199,tbl_Teams!$A:$C,3,0),"")</f>
        <v>Andy Capps</v>
      </c>
      <c r="L199" s="1" t="str">
        <f>IFERROR(IF(AND(J199&lt;&gt;"",K199&lt;&gt;""),VLOOKUP(VLOOKUP(J199,tbl_Teams!C:G,5,0),tbl_Venues!A:B,2,0),""),"")</f>
        <v>One Eyed Jacks</v>
      </c>
      <c r="M199" s="16" t="str">
        <f>IFERROR(IF(VLOOKUP(J199,tbl_Teams!$C:$H,6,0)=0,"",VLOOKUP(J199,tbl_Teams!$C:$H,6,0)),"")</f>
        <v/>
      </c>
      <c r="N199" s="16">
        <f>IFERROR(VLOOKUP(J199,tbl_Teams!$C:$I,7,0),"")</f>
        <v>2</v>
      </c>
      <c r="O199" s="16" t="str">
        <f>IF(OR(J199="",K199=""),"Void","")</f>
        <v/>
      </c>
      <c r="P199" s="16">
        <v>4</v>
      </c>
      <c r="Q199" s="38">
        <f>IF(O199="Void","",IF(P199&lt;16,Lookups!$A$1+((P199-1)*7+(N199-1)),Lookups!$A$2+((P199-16)*7+(N199-1))))</f>
        <v>45559</v>
      </c>
      <c r="R199" s="1" t="str">
        <f>IF(O199="Void",TRIM(_xlfn.CONCAT(J199,K199)),J199)</f>
        <v>White Hart</v>
      </c>
      <c r="S199" s="16" t="str">
        <f>IF(O199="Void","VOID","vs")</f>
        <v>vs</v>
      </c>
      <c r="T199" s="1" t="str">
        <f>IF(O199="Void","",K199)</f>
        <v>Andy Capps</v>
      </c>
      <c r="U199" s="1" t="str">
        <f>IF(O199="Void","",TRIM(_xlfn.CONCAT(L199," ",M199)))</f>
        <v>One Eyed Jacks</v>
      </c>
    </row>
    <row r="200" spans="1:21" x14ac:dyDescent="0.2">
      <c r="A200" s="16">
        <v>751</v>
      </c>
      <c r="B200" s="16">
        <v>13</v>
      </c>
      <c r="C200" s="16">
        <v>1</v>
      </c>
      <c r="D200" s="1">
        <v>1</v>
      </c>
      <c r="E200" s="1">
        <v>4</v>
      </c>
      <c r="F200" s="1" t="str">
        <f>_xlfn.CONCAT($D200,"|",$E200,"|",$B200)</f>
        <v>1|4|13</v>
      </c>
      <c r="G200" s="1" t="str">
        <f>_xlfn.CONCAT($D200,"|",$E200,"|",$C200)</f>
        <v>1|4|1</v>
      </c>
      <c r="H200" s="1" t="str">
        <f>_xlfn.CONCAT(P200,J200)</f>
        <v>4Robinswood Foxes</v>
      </c>
      <c r="I200" s="1" t="str">
        <f>_xlfn.CONCAT(P200,K200)</f>
        <v>4Jacks Jokers</v>
      </c>
      <c r="J200" s="1" t="str">
        <f>IFERROR(VLOOKUP(F200,tbl_Teams!A:C,3,0),"")</f>
        <v>Robinswood Foxes</v>
      </c>
      <c r="K200" s="1" t="str">
        <f>IFERROR(VLOOKUP(G200,tbl_Teams!$A:$C,3,0),"")</f>
        <v>Jacks Jokers</v>
      </c>
      <c r="L200" s="1" t="str">
        <f>IFERROR(IF(AND(J200&lt;&gt;"",K200&lt;&gt;""),VLOOKUP(VLOOKUP(J200,tbl_Teams!C:G,5,0),tbl_Venues!A:B,2,0),""),"")</f>
        <v>Robinswood Hill Club</v>
      </c>
      <c r="M200" s="16">
        <f>IFERROR(IF(VLOOKUP(J200,tbl_Teams!$C:$H,6,0)=0,"",VLOOKUP(J200,tbl_Teams!$C:$H,6,0)),"")</f>
        <v>1</v>
      </c>
      <c r="N200" s="16">
        <f>IFERROR(VLOOKUP(J200,tbl_Teams!$C:$I,7,0),"")</f>
        <v>1</v>
      </c>
      <c r="O200" s="16" t="str">
        <f>IF(OR(J200="",K200=""),"Void","")</f>
        <v/>
      </c>
      <c r="P200" s="16">
        <v>4</v>
      </c>
      <c r="Q200" s="38">
        <f>IF(O200="Void","",IF(P200&lt;16,Lookups!$A$1+((P200-1)*7+(N200-1)),Lookups!$A$2+((P200-16)*7+(N200-1))))</f>
        <v>45558</v>
      </c>
      <c r="R200" s="1" t="str">
        <f>IF(O200="Void",TRIM(_xlfn.CONCAT(J200,K200)),J200)</f>
        <v>Robinswood Foxes</v>
      </c>
      <c r="S200" s="16" t="str">
        <f>IF(O200="Void","VOID","vs")</f>
        <v>vs</v>
      </c>
      <c r="T200" s="1" t="str">
        <f>IF(O200="Void","",K200)</f>
        <v>Jacks Jokers</v>
      </c>
      <c r="U200" s="1" t="str">
        <f>IF(O200="Void","",TRIM(_xlfn.CONCAT(L200," ",M200)))</f>
        <v>Robinswood Hill Club 1</v>
      </c>
    </row>
    <row r="201" spans="1:21" x14ac:dyDescent="0.2">
      <c r="A201" s="16">
        <v>752</v>
      </c>
      <c r="B201" s="16">
        <v>14</v>
      </c>
      <c r="C201" s="16">
        <v>15</v>
      </c>
      <c r="D201" s="1">
        <v>1</v>
      </c>
      <c r="E201" s="1">
        <v>4</v>
      </c>
      <c r="F201" s="1" t="str">
        <f>_xlfn.CONCAT($D201,"|",$E201,"|",$B201)</f>
        <v>1|4|14</v>
      </c>
      <c r="G201" s="1" t="str">
        <f>_xlfn.CONCAT($D201,"|",$E201,"|",$C201)</f>
        <v>1|4|15</v>
      </c>
      <c r="H201" s="1" t="str">
        <f>_xlfn.CONCAT(P201,J201)</f>
        <v>4Atlas S.C.</v>
      </c>
      <c r="I201" s="1" t="str">
        <f>_xlfn.CONCAT(P201,K201)</f>
        <v>4Dark Horses</v>
      </c>
      <c r="J201" s="1" t="str">
        <f>IFERROR(VLOOKUP(F201,tbl_Teams!A:C,3,0),"")</f>
        <v>Atlas S.C.</v>
      </c>
      <c r="K201" s="1" t="str">
        <f>IFERROR(VLOOKUP(G201,tbl_Teams!$A:$C,3,0),"")</f>
        <v>Dark Horses</v>
      </c>
      <c r="L201" s="1" t="str">
        <f>IFERROR(IF(AND(J201&lt;&gt;"",K201&lt;&gt;""),VLOOKUP(VLOOKUP(J201,tbl_Teams!C:G,5,0),tbl_Venues!A:B,2,0),""),"")</f>
        <v>Spartans Club</v>
      </c>
      <c r="M201" s="16">
        <f>IFERROR(IF(VLOOKUP(J201,tbl_Teams!$C:$H,6,0)=0,"",VLOOKUP(J201,tbl_Teams!$C:$H,6,0)),"")</f>
        <v>1</v>
      </c>
      <c r="N201" s="16">
        <f>IFERROR(VLOOKUP(J201,tbl_Teams!$C:$I,7,0),"")</f>
        <v>1</v>
      </c>
      <c r="O201" s="16" t="str">
        <f>IF(OR(J201="",K201=""),"Void","")</f>
        <v/>
      </c>
      <c r="P201" s="16">
        <v>4</v>
      </c>
      <c r="Q201" s="38">
        <f>IF(O201="Void","",IF(P201&lt;16,Lookups!$A$1+((P201-1)*7+(N201-1)),Lookups!$A$2+((P201-16)*7+(N201-1))))</f>
        <v>45558</v>
      </c>
      <c r="R201" s="1" t="str">
        <f>IF(O201="Void",TRIM(_xlfn.CONCAT(J201,K201)),J201)</f>
        <v>Atlas S.C.</v>
      </c>
      <c r="S201" s="16" t="str">
        <f>IF(O201="Void","VOID","vs")</f>
        <v>vs</v>
      </c>
      <c r="T201" s="1" t="str">
        <f>IF(O201="Void","",K201)</f>
        <v>Dark Horses</v>
      </c>
      <c r="U201" s="1" t="str">
        <f>IF(O201="Void","",TRIM(_xlfn.CONCAT(L201," ",M201)))</f>
        <v>Spartans Club 1</v>
      </c>
    </row>
    <row r="202" spans="1:21" x14ac:dyDescent="0.2">
      <c r="A202" s="16">
        <v>985</v>
      </c>
      <c r="B202" s="16">
        <v>7</v>
      </c>
      <c r="C202" s="16">
        <v>16</v>
      </c>
      <c r="D202" s="1">
        <v>1</v>
      </c>
      <c r="E202" s="1">
        <v>5</v>
      </c>
      <c r="F202" s="1" t="str">
        <f>_xlfn.CONCAT($D202,"|",$E202,"|",$B202)</f>
        <v>1|5|7</v>
      </c>
      <c r="G202" s="1" t="str">
        <f>_xlfn.CONCAT($D202,"|",$E202,"|",$C202)</f>
        <v>1|5|16</v>
      </c>
      <c r="H202" s="1" t="str">
        <f>_xlfn.CONCAT(P202,J202)</f>
        <v>4Dixies Twisters</v>
      </c>
      <c r="I202" s="1" t="str">
        <f>_xlfn.CONCAT(P202,K202)</f>
        <v>4Crescent Knights</v>
      </c>
      <c r="J202" s="1" t="str">
        <f>IFERROR(VLOOKUP(F202,tbl_Teams!A:C,3,0),"")</f>
        <v>Dixies Twisters</v>
      </c>
      <c r="K202" s="1" t="str">
        <f>IFERROR(VLOOKUP(G202,tbl_Teams!$A:$C,3,0),"")</f>
        <v>Crescent Knights</v>
      </c>
      <c r="L202" s="1" t="str">
        <f>IFERROR(IF(AND(J202&lt;&gt;"",K202&lt;&gt;""),VLOOKUP(VLOOKUP(J202,tbl_Teams!C:G,5,0),tbl_Venues!A:B,2,0),""),"")</f>
        <v>Coney Hill RFC</v>
      </c>
      <c r="M202" s="16" t="str">
        <f>IFERROR(IF(VLOOKUP(J202,tbl_Teams!$C:$H,6,0)=0,"",VLOOKUP(J202,tbl_Teams!$C:$H,6,0)),"")</f>
        <v/>
      </c>
      <c r="N202" s="16">
        <f>IFERROR(VLOOKUP(J202,tbl_Teams!$C:$I,7,0),"")</f>
        <v>5</v>
      </c>
      <c r="O202" s="16" t="str">
        <f>IF(OR(J202="",K202=""),"Void","")</f>
        <v/>
      </c>
      <c r="P202" s="16">
        <v>4</v>
      </c>
      <c r="Q202" s="38">
        <f>IF(O202="Void","",IF(P202&lt;16,Lookups!$A$1+((P202-1)*7+(N202-1)),Lookups!$A$2+((P202-16)*7+(N202-1))))</f>
        <v>45562</v>
      </c>
      <c r="R202" s="1" t="str">
        <f>IF(O202="Void",TRIM(_xlfn.CONCAT(J202,K202)),J202)</f>
        <v>Dixies Twisters</v>
      </c>
      <c r="S202" s="16" t="str">
        <f>IF(O202="Void","VOID","vs")</f>
        <v>vs</v>
      </c>
      <c r="T202" s="1" t="str">
        <f>IF(O202="Void","",K202)</f>
        <v>Crescent Knights</v>
      </c>
      <c r="U202" s="1" t="str">
        <f>IF(O202="Void","",TRIM(_xlfn.CONCAT(L202," ",M202)))</f>
        <v>Coney Hill RFC</v>
      </c>
    </row>
    <row r="203" spans="1:21" x14ac:dyDescent="0.2">
      <c r="A203" s="16">
        <v>986</v>
      </c>
      <c r="B203" s="16">
        <v>8</v>
      </c>
      <c r="C203" s="16">
        <v>6</v>
      </c>
      <c r="D203" s="1">
        <v>1</v>
      </c>
      <c r="E203" s="1">
        <v>5</v>
      </c>
      <c r="F203" s="1" t="str">
        <f>_xlfn.CONCAT($D203,"|",$E203,"|",$B203)</f>
        <v>1|5|8</v>
      </c>
      <c r="G203" s="1" t="str">
        <f>_xlfn.CONCAT($D203,"|",$E203,"|",$C203)</f>
        <v>1|5|6</v>
      </c>
      <c r="H203" s="1" t="str">
        <f>_xlfn.CONCAT(P203,J203)</f>
        <v>4Castle Grym</v>
      </c>
      <c r="I203" s="1" t="str">
        <f>_xlfn.CONCAT(P203,K203)</f>
        <v>4The Salesmen</v>
      </c>
      <c r="J203" s="1" t="str">
        <f>IFERROR(VLOOKUP(F203,tbl_Teams!A:C,3,0),"")</f>
        <v>Castle Grym</v>
      </c>
      <c r="K203" s="1" t="str">
        <f>IFERROR(VLOOKUP(G203,tbl_Teams!$A:$C,3,0),"")</f>
        <v>The Salesmen</v>
      </c>
      <c r="L203" s="1" t="str">
        <f>IFERROR(IF(AND(J203&lt;&gt;"",K203&lt;&gt;""),VLOOKUP(VLOOKUP(J203,tbl_Teams!C:G,5,0),tbl_Venues!A:B,2,0),""),"")</f>
        <v>Farmer's Club</v>
      </c>
      <c r="M203" s="16">
        <f>IFERROR(IF(VLOOKUP(J203,tbl_Teams!$C:$H,6,0)=0,"",VLOOKUP(J203,tbl_Teams!$C:$H,6,0)),"")</f>
        <v>1</v>
      </c>
      <c r="N203" s="16">
        <f>IFERROR(VLOOKUP(J203,tbl_Teams!$C:$I,7,0),"")</f>
        <v>5</v>
      </c>
      <c r="O203" s="16" t="str">
        <f>IF(OR(J203="",K203=""),"Void","")</f>
        <v/>
      </c>
      <c r="P203" s="16">
        <v>4</v>
      </c>
      <c r="Q203" s="38">
        <f>IF(O203="Void","",IF(P203&lt;16,Lookups!$A$1+((P203-1)*7+(N203-1)),Lookups!$A$2+((P203-16)*7+(N203-1))))</f>
        <v>45562</v>
      </c>
      <c r="R203" s="1" t="str">
        <f>IF(O203="Void",TRIM(_xlfn.CONCAT(J203,K203)),J203)</f>
        <v>Castle Grym</v>
      </c>
      <c r="S203" s="16" t="str">
        <f>IF(O203="Void","VOID","vs")</f>
        <v>vs</v>
      </c>
      <c r="T203" s="1" t="str">
        <f>IF(O203="Void","",K203)</f>
        <v>The Salesmen</v>
      </c>
      <c r="U203" s="1" t="str">
        <f>IF(O203="Void","",TRIM(_xlfn.CONCAT(L203," ",M203)))</f>
        <v>Farmer's Club 1</v>
      </c>
    </row>
    <row r="204" spans="1:21" x14ac:dyDescent="0.2">
      <c r="A204" s="16">
        <v>987</v>
      </c>
      <c r="B204" s="16">
        <v>9</v>
      </c>
      <c r="C204" s="16">
        <v>5</v>
      </c>
      <c r="D204" s="1">
        <v>1</v>
      </c>
      <c r="E204" s="1">
        <v>5</v>
      </c>
      <c r="F204" s="1" t="str">
        <f>_xlfn.CONCAT($D204,"|",$E204,"|",$B204)</f>
        <v>1|5|9</v>
      </c>
      <c r="G204" s="1" t="str">
        <f>_xlfn.CONCAT($D204,"|",$E204,"|",$C204)</f>
        <v>1|5|5</v>
      </c>
      <c r="H204" s="1" t="str">
        <f>_xlfn.CONCAT(P204,J204)</f>
        <v>4Roamers</v>
      </c>
      <c r="I204" s="1" t="str">
        <f>_xlfn.CONCAT(P204,K204)</f>
        <v>4Hempsted C.C.</v>
      </c>
      <c r="J204" s="1" t="str">
        <f>IFERROR(VLOOKUP(F204,tbl_Teams!A:C,3,0),"")</f>
        <v>Roamers</v>
      </c>
      <c r="K204" s="1" t="str">
        <f>IFERROR(VLOOKUP(G204,tbl_Teams!$A:$C,3,0),"")</f>
        <v>Hempsted C.C.</v>
      </c>
      <c r="L204" s="1" t="str">
        <f>IFERROR(IF(AND(J204&lt;&gt;"",K204&lt;&gt;""),VLOOKUP(VLOOKUP(J204,tbl_Teams!C:G,5,0),tbl_Venues!A:B,2,0),""),"")</f>
        <v>Longlevens RFC</v>
      </c>
      <c r="M204" s="16" t="str">
        <f>IFERROR(IF(VLOOKUP(J204,tbl_Teams!$C:$H,6,0)=0,"",VLOOKUP(J204,tbl_Teams!$C:$H,6,0)),"")</f>
        <v/>
      </c>
      <c r="N204" s="16">
        <f>IFERROR(VLOOKUP(J204,tbl_Teams!$C:$I,7,0),"")</f>
        <v>2</v>
      </c>
      <c r="O204" s="16" t="str">
        <f>IF(OR(J204="",K204=""),"Void","")</f>
        <v/>
      </c>
      <c r="P204" s="16">
        <v>4</v>
      </c>
      <c r="Q204" s="38">
        <f>IF(O204="Void","",IF(P204&lt;16,Lookups!$A$1+((P204-1)*7+(N204-1)),Lookups!$A$2+((P204-16)*7+(N204-1))))</f>
        <v>45559</v>
      </c>
      <c r="R204" s="1" t="str">
        <f>IF(O204="Void",TRIM(_xlfn.CONCAT(J204,K204)),J204)</f>
        <v>Roamers</v>
      </c>
      <c r="S204" s="16" t="str">
        <f>IF(O204="Void","VOID","vs")</f>
        <v>vs</v>
      </c>
      <c r="T204" s="1" t="str">
        <f>IF(O204="Void","",K204)</f>
        <v>Hempsted C.C.</v>
      </c>
      <c r="U204" s="1" t="str">
        <f>IF(O204="Void","",TRIM(_xlfn.CONCAT(L204," ",M204)))</f>
        <v>Longlevens RFC</v>
      </c>
    </row>
    <row r="205" spans="1:21" x14ac:dyDescent="0.2">
      <c r="A205" s="16">
        <v>988</v>
      </c>
      <c r="B205" s="16">
        <v>10</v>
      </c>
      <c r="C205" s="16">
        <v>4</v>
      </c>
      <c r="D205" s="1">
        <v>1</v>
      </c>
      <c r="E205" s="1">
        <v>5</v>
      </c>
      <c r="F205" s="1" t="str">
        <f>_xlfn.CONCAT($D205,"|",$E205,"|",$B205)</f>
        <v>1|5|10</v>
      </c>
      <c r="G205" s="1" t="str">
        <f>_xlfn.CONCAT($D205,"|",$E205,"|",$C205)</f>
        <v>1|5|4</v>
      </c>
      <c r="H205" s="1" t="str">
        <f>_xlfn.CONCAT(P205,J205)</f>
        <v>4Newent Independents</v>
      </c>
      <c r="I205" s="1" t="str">
        <f>_xlfn.CONCAT(P205,K205)</f>
        <v>4Beaufort Beavers</v>
      </c>
      <c r="J205" s="1" t="str">
        <f>IFERROR(VLOOKUP(F205,tbl_Teams!A:C,3,0),"")</f>
        <v>Newent Independents</v>
      </c>
      <c r="K205" s="1" t="str">
        <f>IFERROR(VLOOKUP(G205,tbl_Teams!$A:$C,3,0),"")</f>
        <v>Beaufort Beavers</v>
      </c>
      <c r="L205" s="1" t="str">
        <f>IFERROR(IF(AND(J205&lt;&gt;"",K205&lt;&gt;""),VLOOKUP(VLOOKUP(J205,tbl_Teams!C:G,5,0),tbl_Venues!A:B,2,0),""),"")</f>
        <v>Circle Club Newent</v>
      </c>
      <c r="M205" s="16" t="str">
        <f>IFERROR(IF(VLOOKUP(J205,tbl_Teams!$C:$H,6,0)=0,"",VLOOKUP(J205,tbl_Teams!$C:$H,6,0)),"")</f>
        <v/>
      </c>
      <c r="N205" s="16">
        <f>IFERROR(VLOOKUP(J205,tbl_Teams!$C:$I,7,0),"")</f>
        <v>2</v>
      </c>
      <c r="O205" s="16" t="str">
        <f>IF(OR(J205="",K205=""),"Void","")</f>
        <v/>
      </c>
      <c r="P205" s="16">
        <v>4</v>
      </c>
      <c r="Q205" s="38">
        <f>IF(O205="Void","",IF(P205&lt;16,Lookups!$A$1+((P205-1)*7+(N205-1)),Lookups!$A$2+((P205-16)*7+(N205-1))))</f>
        <v>45559</v>
      </c>
      <c r="R205" s="1" t="str">
        <f>IF(O205="Void",TRIM(_xlfn.CONCAT(J205,K205)),J205)</f>
        <v>Newent Independents</v>
      </c>
      <c r="S205" s="16" t="str">
        <f>IF(O205="Void","VOID","vs")</f>
        <v>vs</v>
      </c>
      <c r="T205" s="1" t="str">
        <f>IF(O205="Void","",K205)</f>
        <v>Beaufort Beavers</v>
      </c>
      <c r="U205" s="1" t="str">
        <f>IF(O205="Void","",TRIM(_xlfn.CONCAT(L205," ",M205)))</f>
        <v>Circle Club Newent</v>
      </c>
    </row>
    <row r="206" spans="1:21" x14ac:dyDescent="0.2">
      <c r="A206" s="16">
        <v>989</v>
      </c>
      <c r="B206" s="16">
        <v>11</v>
      </c>
      <c r="C206" s="16">
        <v>3</v>
      </c>
      <c r="D206" s="1">
        <v>1</v>
      </c>
      <c r="E206" s="1">
        <v>5</v>
      </c>
      <c r="F206" s="1" t="str">
        <f>_xlfn.CONCAT($D206,"|",$E206,"|",$B206)</f>
        <v>1|5|11</v>
      </c>
      <c r="G206" s="1" t="str">
        <f>_xlfn.CONCAT($D206,"|",$E206,"|",$C206)</f>
        <v>1|5|3</v>
      </c>
      <c r="H206" s="1" t="str">
        <f>_xlfn.CONCAT(P206,J206)</f>
        <v>4Gamblers S.C.</v>
      </c>
      <c r="I206" s="1" t="str">
        <f>_xlfn.CONCAT(P206,K206)</f>
        <v>4Jaybees</v>
      </c>
      <c r="J206" s="1" t="str">
        <f>IFERROR(VLOOKUP(F206,tbl_Teams!A:C,3,0),"")</f>
        <v>Gamblers S.C.</v>
      </c>
      <c r="K206" s="1" t="str">
        <f>IFERROR(VLOOKUP(G206,tbl_Teams!$A:$C,3,0),"")</f>
        <v>Jaybees</v>
      </c>
      <c r="L206" s="1" t="str">
        <f>IFERROR(IF(AND(J206&lt;&gt;"",K206&lt;&gt;""),VLOOKUP(VLOOKUP(J206,tbl_Teams!C:G,5,0),tbl_Venues!A:B,2,0),""),"")</f>
        <v>Coney Hill RFC</v>
      </c>
      <c r="M206" s="16" t="str">
        <f>IFERROR(IF(VLOOKUP(J206,tbl_Teams!$C:$H,6,0)=0,"",VLOOKUP(J206,tbl_Teams!$C:$H,6,0)),"")</f>
        <v/>
      </c>
      <c r="N206" s="16">
        <f>IFERROR(VLOOKUP(J206,tbl_Teams!$C:$I,7,0),"")</f>
        <v>4</v>
      </c>
      <c r="O206" s="16" t="str">
        <f>IF(OR(J206="",K206=""),"Void","")</f>
        <v/>
      </c>
      <c r="P206" s="16">
        <v>4</v>
      </c>
      <c r="Q206" s="38">
        <f>IF(O206="Void","",IF(P206&lt;16,Lookups!$A$1+((P206-1)*7+(N206-1)),Lookups!$A$2+((P206-16)*7+(N206-1))))</f>
        <v>45561</v>
      </c>
      <c r="R206" s="1" t="str">
        <f>IF(O206="Void",TRIM(_xlfn.CONCAT(J206,K206)),J206)</f>
        <v>Gamblers S.C.</v>
      </c>
      <c r="S206" s="16" t="str">
        <f>IF(O206="Void","VOID","vs")</f>
        <v>vs</v>
      </c>
      <c r="T206" s="1" t="str">
        <f>IF(O206="Void","",K206)</f>
        <v>Jaybees</v>
      </c>
      <c r="U206" s="1" t="str">
        <f>IF(O206="Void","",TRIM(_xlfn.CONCAT(L206," ",M206)))</f>
        <v>Coney Hill RFC</v>
      </c>
    </row>
    <row r="207" spans="1:21" x14ac:dyDescent="0.2">
      <c r="A207" s="16">
        <v>990</v>
      </c>
      <c r="B207" s="16">
        <v>12</v>
      </c>
      <c r="C207" s="16">
        <v>2</v>
      </c>
      <c r="D207" s="1">
        <v>1</v>
      </c>
      <c r="E207" s="1">
        <v>5</v>
      </c>
      <c r="F207" s="1" t="str">
        <f>_xlfn.CONCAT($D207,"|",$E207,"|",$B207)</f>
        <v>1|5|12</v>
      </c>
      <c r="G207" s="1" t="str">
        <f>_xlfn.CONCAT($D207,"|",$E207,"|",$C207)</f>
        <v>1|5|2</v>
      </c>
      <c r="H207" s="1" t="str">
        <f>_xlfn.CONCAT(P207,J207)</f>
        <v>4Windmill Nomads</v>
      </c>
      <c r="I207" s="1" t="str">
        <f>_xlfn.CONCAT(P207,K207)</f>
        <v>4Chequers</v>
      </c>
      <c r="J207" s="1" t="str">
        <f>IFERROR(VLOOKUP(F207,tbl_Teams!A:C,3,0),"")</f>
        <v>Windmill Nomads</v>
      </c>
      <c r="K207" s="1" t="str">
        <f>IFERROR(VLOOKUP(G207,tbl_Teams!$A:$C,3,0),"")</f>
        <v>Chequers</v>
      </c>
      <c r="L207" s="1" t="str">
        <f>IFERROR(IF(AND(J207&lt;&gt;"",K207&lt;&gt;""),VLOOKUP(VLOOKUP(J207,tbl_Teams!C:G,5,0),tbl_Venues!A:B,2,0),""),"")</f>
        <v>Saintbridge Club</v>
      </c>
      <c r="M207" s="16">
        <f>IFERROR(IF(VLOOKUP(J207,tbl_Teams!$C:$H,6,0)=0,"",VLOOKUP(J207,tbl_Teams!$C:$H,6,0)),"")</f>
        <v>2</v>
      </c>
      <c r="N207" s="16">
        <f>IFERROR(VLOOKUP(J207,tbl_Teams!$C:$I,7,0),"")</f>
        <v>3</v>
      </c>
      <c r="O207" s="16" t="str">
        <f>IF(OR(J207="",K207=""),"Void","")</f>
        <v/>
      </c>
      <c r="P207" s="16">
        <v>4</v>
      </c>
      <c r="Q207" s="38">
        <f>IF(O207="Void","",IF(P207&lt;16,Lookups!$A$1+((P207-1)*7+(N207-1)),Lookups!$A$2+((P207-16)*7+(N207-1))))</f>
        <v>45560</v>
      </c>
      <c r="R207" s="1" t="str">
        <f>IF(O207="Void",TRIM(_xlfn.CONCAT(J207,K207)),J207)</f>
        <v>Windmill Nomads</v>
      </c>
      <c r="S207" s="16" t="str">
        <f>IF(O207="Void","VOID","vs")</f>
        <v>vs</v>
      </c>
      <c r="T207" s="1" t="str">
        <f>IF(O207="Void","",K207)</f>
        <v>Chequers</v>
      </c>
      <c r="U207" s="1" t="str">
        <f>IF(O207="Void","",TRIM(_xlfn.CONCAT(L207," ",M207)))</f>
        <v>Saintbridge Club 2</v>
      </c>
    </row>
    <row r="208" spans="1:21" x14ac:dyDescent="0.2">
      <c r="A208" s="16">
        <v>991</v>
      </c>
      <c r="B208" s="16">
        <v>13</v>
      </c>
      <c r="C208" s="16">
        <v>1</v>
      </c>
      <c r="D208" s="1">
        <v>1</v>
      </c>
      <c r="E208" s="1">
        <v>5</v>
      </c>
      <c r="F208" s="1" t="str">
        <f>_xlfn.CONCAT($D208,"|",$E208,"|",$B208)</f>
        <v>1|5|13</v>
      </c>
      <c r="G208" s="1" t="str">
        <f>_xlfn.CONCAT($D208,"|",$E208,"|",$C208)</f>
        <v>1|5|1</v>
      </c>
      <c r="H208" s="1" t="str">
        <f>_xlfn.CONCAT(P208,J208)</f>
        <v>4Runaways</v>
      </c>
      <c r="I208" s="1" t="str">
        <f>_xlfn.CONCAT(P208,K208)</f>
        <v>4Likely Lads</v>
      </c>
      <c r="J208" s="1" t="str">
        <f>IFERROR(VLOOKUP(F208,tbl_Teams!A:C,3,0),"")</f>
        <v>Runaways</v>
      </c>
      <c r="K208" s="1" t="str">
        <f>IFERROR(VLOOKUP(G208,tbl_Teams!$A:$C,3,0),"")</f>
        <v>Likely Lads</v>
      </c>
      <c r="L208" s="1" t="str">
        <f>IFERROR(IF(AND(J208&lt;&gt;"",K208&lt;&gt;""),VLOOKUP(VLOOKUP(J208,tbl_Teams!C:G,5,0),tbl_Venues!A:B,2,0),""),"")</f>
        <v>Churchdown Club</v>
      </c>
      <c r="M208" s="16" t="str">
        <f>IFERROR(IF(VLOOKUP(J208,tbl_Teams!$C:$H,6,0)=0,"",VLOOKUP(J208,tbl_Teams!$C:$H,6,0)),"")</f>
        <v/>
      </c>
      <c r="N208" s="16">
        <f>IFERROR(VLOOKUP(J208,tbl_Teams!$C:$I,7,0),"")</f>
        <v>4</v>
      </c>
      <c r="O208" s="16" t="str">
        <f>IF(OR(J208="",K208=""),"Void","")</f>
        <v/>
      </c>
      <c r="P208" s="16">
        <v>4</v>
      </c>
      <c r="Q208" s="38">
        <f>IF(O208="Void","",IF(P208&lt;16,Lookups!$A$1+((P208-1)*7+(N208-1)),Lookups!$A$2+((P208-16)*7+(N208-1))))</f>
        <v>45561</v>
      </c>
      <c r="R208" s="1" t="str">
        <f>IF(O208="Void",TRIM(_xlfn.CONCAT(J208,K208)),J208)</f>
        <v>Runaways</v>
      </c>
      <c r="S208" s="16" t="str">
        <f>IF(O208="Void","VOID","vs")</f>
        <v>vs</v>
      </c>
      <c r="T208" s="1" t="str">
        <f>IF(O208="Void","",K208)</f>
        <v>Likely Lads</v>
      </c>
      <c r="U208" s="1" t="str">
        <f>IF(O208="Void","",TRIM(_xlfn.CONCAT(L208," ",M208)))</f>
        <v>Churchdown Club</v>
      </c>
    </row>
    <row r="209" spans="1:21" x14ac:dyDescent="0.2">
      <c r="A209" s="16">
        <v>992</v>
      </c>
      <c r="B209" s="16">
        <v>14</v>
      </c>
      <c r="C209" s="16">
        <v>15</v>
      </c>
      <c r="D209" s="1">
        <v>1</v>
      </c>
      <c r="E209" s="1">
        <v>5</v>
      </c>
      <c r="F209" s="1" t="str">
        <f>_xlfn.CONCAT($D209,"|",$E209,"|",$B209)</f>
        <v>1|5|14</v>
      </c>
      <c r="G209" s="1" t="str">
        <f>_xlfn.CONCAT($D209,"|",$E209,"|",$C209)</f>
        <v>1|5|15</v>
      </c>
      <c r="H209" s="1" t="str">
        <f>_xlfn.CONCAT(P209,J209)</f>
        <v>4Hits &amp; Bits</v>
      </c>
      <c r="I209" s="1" t="str">
        <f>_xlfn.CONCAT(P209,K209)</f>
        <v>4St Aldates</v>
      </c>
      <c r="J209" s="1" t="str">
        <f>IFERROR(VLOOKUP(F209,tbl_Teams!A:C,3,0),"")</f>
        <v>Hits &amp; Bits</v>
      </c>
      <c r="K209" s="1" t="str">
        <f>IFERROR(VLOOKUP(G209,tbl_Teams!$A:$C,3,0),"")</f>
        <v>St Aldates</v>
      </c>
      <c r="L209" s="1" t="str">
        <f>IFERROR(IF(AND(J209&lt;&gt;"",K209&lt;&gt;""),VLOOKUP(VLOOKUP(J209,tbl_Teams!C:G,5,0),tbl_Venues!A:B,2,0),""),"")</f>
        <v>Farmer's Club</v>
      </c>
      <c r="M209" s="16">
        <f>IFERROR(IF(VLOOKUP(J209,tbl_Teams!$C:$H,6,0)=0,"",VLOOKUP(J209,tbl_Teams!$C:$H,6,0)),"")</f>
        <v>2</v>
      </c>
      <c r="N209" s="16">
        <f>IFERROR(VLOOKUP(J209,tbl_Teams!$C:$I,7,0),"")</f>
        <v>5</v>
      </c>
      <c r="O209" s="16" t="str">
        <f>IF(OR(J209="",K209=""),"Void","")</f>
        <v/>
      </c>
      <c r="P209" s="16">
        <v>4</v>
      </c>
      <c r="Q209" s="38">
        <f>IF(O209="Void","",IF(P209&lt;16,Lookups!$A$1+((P209-1)*7+(N209-1)),Lookups!$A$2+((P209-16)*7+(N209-1))))</f>
        <v>45562</v>
      </c>
      <c r="R209" s="1" t="str">
        <f>IF(O209="Void",TRIM(_xlfn.CONCAT(J209,K209)),J209)</f>
        <v>Hits &amp; Bits</v>
      </c>
      <c r="S209" s="16" t="str">
        <f>IF(O209="Void","VOID","vs")</f>
        <v>vs</v>
      </c>
      <c r="T209" s="1" t="str">
        <f>IF(O209="Void","",K209)</f>
        <v>St Aldates</v>
      </c>
      <c r="U209" s="1" t="str">
        <f>IF(O209="Void","",TRIM(_xlfn.CONCAT(L209," ",M209)))</f>
        <v>Farmer's Club 2</v>
      </c>
    </row>
    <row r="210" spans="1:21" x14ac:dyDescent="0.2">
      <c r="A210" s="16">
        <v>1225</v>
      </c>
      <c r="B210" s="16">
        <v>7</v>
      </c>
      <c r="C210" s="16">
        <v>16</v>
      </c>
      <c r="D210" s="1">
        <v>1</v>
      </c>
      <c r="E210" s="1">
        <v>6</v>
      </c>
      <c r="F210" s="1" t="str">
        <f>_xlfn.CONCAT($D210,"|",$E210,"|",$B210)</f>
        <v>1|6|7</v>
      </c>
      <c r="G210" s="1" t="str">
        <f>_xlfn.CONCAT($D210,"|",$E210,"|",$C210)</f>
        <v>1|6|16</v>
      </c>
      <c r="H210" s="1" t="str">
        <f>_xlfn.CONCAT(P210,J210)</f>
        <v>4Canning Stragglers</v>
      </c>
      <c r="I210" s="1" t="str">
        <f>_xlfn.CONCAT(P210,K210)</f>
        <v>4Angry Beavers</v>
      </c>
      <c r="J210" s="1" t="str">
        <f>IFERROR(VLOOKUP(F210,tbl_Teams!A:C,3,0),"")</f>
        <v>Canning Stragglers</v>
      </c>
      <c r="K210" s="1" t="str">
        <f>IFERROR(VLOOKUP(G210,tbl_Teams!$A:$C,3,0),"")</f>
        <v>Angry Beavers</v>
      </c>
      <c r="L210" s="1" t="str">
        <f>IFERROR(IF(AND(J210&lt;&gt;"",K210&lt;&gt;""),VLOOKUP(VLOOKUP(J210,tbl_Teams!C:G,5,0),tbl_Venues!A:B,2,0),""),"")</f>
        <v>Churchdown Club</v>
      </c>
      <c r="M210" s="16" t="str">
        <f>IFERROR(IF(VLOOKUP(J210,tbl_Teams!$C:$H,6,0)=0,"",VLOOKUP(J210,tbl_Teams!$C:$H,6,0)),"")</f>
        <v/>
      </c>
      <c r="N210" s="16">
        <f>IFERROR(VLOOKUP(J210,tbl_Teams!$C:$I,7,0),"")</f>
        <v>3</v>
      </c>
      <c r="O210" s="16" t="str">
        <f>IF(OR(J210="",K210=""),"Void","")</f>
        <v/>
      </c>
      <c r="P210" s="16">
        <v>4</v>
      </c>
      <c r="Q210" s="38">
        <f>IF(O210="Void","",IF(P210&lt;16,Lookups!$A$1+((P210-1)*7+(N210-1)),Lookups!$A$2+((P210-16)*7+(N210-1))))</f>
        <v>45560</v>
      </c>
      <c r="R210" s="1" t="str">
        <f>IF(O210="Void",TRIM(_xlfn.CONCAT(J210,K210)),J210)</f>
        <v>Canning Stragglers</v>
      </c>
      <c r="S210" s="16" t="str">
        <f>IF(O210="Void","VOID","vs")</f>
        <v>vs</v>
      </c>
      <c r="T210" s="1" t="str">
        <f>IF(O210="Void","",K210)</f>
        <v>Angry Beavers</v>
      </c>
      <c r="U210" s="1" t="str">
        <f>IF(O210="Void","",TRIM(_xlfn.CONCAT(L210," ",M210)))</f>
        <v>Churchdown Club</v>
      </c>
    </row>
    <row r="211" spans="1:21" x14ac:dyDescent="0.2">
      <c r="A211" s="16">
        <v>1226</v>
      </c>
      <c r="B211" s="16">
        <v>8</v>
      </c>
      <c r="C211" s="16">
        <v>6</v>
      </c>
      <c r="D211" s="1">
        <v>1</v>
      </c>
      <c r="E211" s="1">
        <v>6</v>
      </c>
      <c r="F211" s="1" t="str">
        <f>_xlfn.CONCAT($D211,"|",$E211,"|",$B211)</f>
        <v>1|6|8</v>
      </c>
      <c r="G211" s="1" t="str">
        <f>_xlfn.CONCAT($D211,"|",$E211,"|",$C211)</f>
        <v>1|6|6</v>
      </c>
      <c r="H211" s="1" t="str">
        <f>_xlfn.CONCAT(P211,J211)</f>
        <v>4Rising Sun</v>
      </c>
      <c r="I211" s="1" t="str">
        <f>_xlfn.CONCAT(P211,K211)</f>
        <v>4Apaches</v>
      </c>
      <c r="J211" s="1" t="str">
        <f>IFERROR(VLOOKUP(F211,tbl_Teams!A:C,3,0),"")</f>
        <v>Rising Sun</v>
      </c>
      <c r="K211" s="1" t="str">
        <f>IFERROR(VLOOKUP(G211,tbl_Teams!$A:$C,3,0),"")</f>
        <v>Apaches</v>
      </c>
      <c r="L211" s="1" t="str">
        <f>IFERROR(IF(AND(J211&lt;&gt;"",K211&lt;&gt;""),VLOOKUP(VLOOKUP(J211,tbl_Teams!C:G,5,0),tbl_Venues!A:B,2,0),""),"")</f>
        <v>Farmer's Club</v>
      </c>
      <c r="M211" s="16">
        <f>IFERROR(IF(VLOOKUP(J211,tbl_Teams!$C:$H,6,0)=0,"",VLOOKUP(J211,tbl_Teams!$C:$H,6,0)),"")</f>
        <v>2</v>
      </c>
      <c r="N211" s="16">
        <f>IFERROR(VLOOKUP(J211,tbl_Teams!$C:$I,7,0),"")</f>
        <v>3</v>
      </c>
      <c r="O211" s="16" t="str">
        <f>IF(OR(J211="",K211=""),"Void","")</f>
        <v/>
      </c>
      <c r="P211" s="16">
        <v>4</v>
      </c>
      <c r="Q211" s="38">
        <f>IF(O211="Void","",IF(P211&lt;16,Lookups!$A$1+((P211-1)*7+(N211-1)),Lookups!$A$2+((P211-16)*7+(N211-1))))</f>
        <v>45560</v>
      </c>
      <c r="R211" s="1" t="str">
        <f>IF(O211="Void",TRIM(_xlfn.CONCAT(J211,K211)),J211)</f>
        <v>Rising Sun</v>
      </c>
      <c r="S211" s="16" t="str">
        <f>IF(O211="Void","VOID","vs")</f>
        <v>vs</v>
      </c>
      <c r="T211" s="1" t="str">
        <f>IF(O211="Void","",K211)</f>
        <v>Apaches</v>
      </c>
      <c r="U211" s="1" t="str">
        <f>IF(O211="Void","",TRIM(_xlfn.CONCAT(L211," ",M211)))</f>
        <v>Farmer's Club 2</v>
      </c>
    </row>
    <row r="212" spans="1:21" x14ac:dyDescent="0.2">
      <c r="A212" s="16">
        <v>1227</v>
      </c>
      <c r="B212" s="16">
        <v>9</v>
      </c>
      <c r="C212" s="16">
        <v>5</v>
      </c>
      <c r="D212" s="1">
        <v>1</v>
      </c>
      <c r="E212" s="1">
        <v>6</v>
      </c>
      <c r="F212" s="1" t="str">
        <f>_xlfn.CONCAT($D212,"|",$E212,"|",$B212)</f>
        <v>1|6|9</v>
      </c>
      <c r="G212" s="1" t="str">
        <f>_xlfn.CONCAT($D212,"|",$E212,"|",$C212)</f>
        <v>1|6|5</v>
      </c>
      <c r="H212" s="1" t="str">
        <f>_xlfn.CONCAT(P212,J212)</f>
        <v>4509ers</v>
      </c>
      <c r="I212" s="1" t="str">
        <f>_xlfn.CONCAT(P212,K212)</f>
        <v>4Scammells</v>
      </c>
      <c r="J212" s="1" t="str">
        <f>IFERROR(VLOOKUP(F212,tbl_Teams!A:C,3,0),"")</f>
        <v>509ers</v>
      </c>
      <c r="K212" s="1" t="str">
        <f>IFERROR(VLOOKUP(G212,tbl_Teams!$A:$C,3,0),"")</f>
        <v>Scammells</v>
      </c>
      <c r="L212" s="1" t="str">
        <f>IFERROR(IF(AND(J212&lt;&gt;"",K212&lt;&gt;""),VLOOKUP(VLOOKUP(J212,tbl_Teams!C:G,5,0),tbl_Venues!A:B,2,0),""),"")</f>
        <v>Robinswood Hill Club</v>
      </c>
      <c r="M212" s="16">
        <f>IFERROR(IF(VLOOKUP(J212,tbl_Teams!$C:$H,6,0)=0,"",VLOOKUP(J212,tbl_Teams!$C:$H,6,0)),"")</f>
        <v>2</v>
      </c>
      <c r="N212" s="16">
        <f>IFERROR(VLOOKUP(J212,tbl_Teams!$C:$I,7,0),"")</f>
        <v>5</v>
      </c>
      <c r="O212" s="16" t="str">
        <f>IF(OR(J212="",K212=""),"Void","")</f>
        <v/>
      </c>
      <c r="P212" s="16">
        <v>4</v>
      </c>
      <c r="Q212" s="38">
        <f>IF(O212="Void","",IF(P212&lt;16,Lookups!$A$1+((P212-1)*7+(N212-1)),Lookups!$A$2+((P212-16)*7+(N212-1))))</f>
        <v>45562</v>
      </c>
      <c r="R212" s="1" t="str">
        <f>IF(O212="Void",TRIM(_xlfn.CONCAT(J212,K212)),J212)</f>
        <v>509ers</v>
      </c>
      <c r="S212" s="16" t="str">
        <f>IF(O212="Void","VOID","vs")</f>
        <v>vs</v>
      </c>
      <c r="T212" s="1" t="str">
        <f>IF(O212="Void","",K212)</f>
        <v>Scammells</v>
      </c>
      <c r="U212" s="1" t="str">
        <f>IF(O212="Void","",TRIM(_xlfn.CONCAT(L212," ",M212)))</f>
        <v>Robinswood Hill Club 2</v>
      </c>
    </row>
    <row r="213" spans="1:21" x14ac:dyDescent="0.2">
      <c r="A213" s="16">
        <v>1228</v>
      </c>
      <c r="B213" s="16">
        <v>10</v>
      </c>
      <c r="C213" s="16">
        <v>4</v>
      </c>
      <c r="D213" s="1">
        <v>1</v>
      </c>
      <c r="E213" s="1">
        <v>6</v>
      </c>
      <c r="F213" s="1" t="str">
        <f>_xlfn.CONCAT($D213,"|",$E213,"|",$B213)</f>
        <v>1|6|10</v>
      </c>
      <c r="G213" s="1" t="str">
        <f>_xlfn.CONCAT($D213,"|",$E213,"|",$C213)</f>
        <v>1|6|4</v>
      </c>
      <c r="H213" s="1" t="str">
        <f>_xlfn.CONCAT(P213,J213)</f>
        <v>4Westgate Teapots</v>
      </c>
      <c r="I213" s="1" t="str">
        <f>_xlfn.CONCAT(P213,K213)</f>
        <v>4Renegades</v>
      </c>
      <c r="J213" s="1" t="str">
        <f>IFERROR(VLOOKUP(F213,tbl_Teams!A:C,3,0),"")</f>
        <v>Westgate Teapots</v>
      </c>
      <c r="K213" s="1" t="str">
        <f>IFERROR(VLOOKUP(G213,tbl_Teams!$A:$C,3,0),"")</f>
        <v>Renegades</v>
      </c>
      <c r="L213" s="1" t="str">
        <f>IFERROR(IF(AND(J213&lt;&gt;"",K213&lt;&gt;""),VLOOKUP(VLOOKUP(J213,tbl_Teams!C:G,5,0),tbl_Venues!A:B,2,0),""),"")</f>
        <v>Wotton Hall Club</v>
      </c>
      <c r="M213" s="16">
        <f>IFERROR(IF(VLOOKUP(J213,tbl_Teams!$C:$H,6,0)=0,"",VLOOKUP(J213,tbl_Teams!$C:$H,6,0)),"")</f>
        <v>1</v>
      </c>
      <c r="N213" s="16">
        <f>IFERROR(VLOOKUP(J213,tbl_Teams!$C:$I,7,0),"")</f>
        <v>1</v>
      </c>
      <c r="O213" s="16" t="str">
        <f>IF(OR(J213="",K213=""),"Void","")</f>
        <v/>
      </c>
      <c r="P213" s="16">
        <v>4</v>
      </c>
      <c r="Q213" s="38">
        <f>IF(O213="Void","",IF(P213&lt;16,Lookups!$A$1+((P213-1)*7+(N213-1)),Lookups!$A$2+((P213-16)*7+(N213-1))))</f>
        <v>45558</v>
      </c>
      <c r="R213" s="1" t="str">
        <f>IF(O213="Void",TRIM(_xlfn.CONCAT(J213,K213)),J213)</f>
        <v>Westgate Teapots</v>
      </c>
      <c r="S213" s="16" t="str">
        <f>IF(O213="Void","VOID","vs")</f>
        <v>vs</v>
      </c>
      <c r="T213" s="1" t="str">
        <f>IF(O213="Void","",K213)</f>
        <v>Renegades</v>
      </c>
      <c r="U213" s="1" t="str">
        <f>IF(O213="Void","",TRIM(_xlfn.CONCAT(L213," ",M213)))</f>
        <v>Wotton Hall Club 1</v>
      </c>
    </row>
    <row r="214" spans="1:21" x14ac:dyDescent="0.2">
      <c r="A214" s="16">
        <v>1229</v>
      </c>
      <c r="B214" s="16">
        <v>11</v>
      </c>
      <c r="C214" s="16">
        <v>3</v>
      </c>
      <c r="D214" s="1">
        <v>1</v>
      </c>
      <c r="E214" s="1">
        <v>6</v>
      </c>
      <c r="F214" s="1" t="str">
        <f>_xlfn.CONCAT($D214,"|",$E214,"|",$B214)</f>
        <v>1|6|11</v>
      </c>
      <c r="G214" s="1" t="str">
        <f>_xlfn.CONCAT($D214,"|",$E214,"|",$C214)</f>
        <v>1|6|3</v>
      </c>
      <c r="H214" s="1" t="str">
        <f>_xlfn.CONCAT(P214,J214)</f>
        <v>4Walls Top Ten</v>
      </c>
      <c r="I214" s="1" t="str">
        <f>_xlfn.CONCAT(P214,K214)</f>
        <v>4Jokers(City)</v>
      </c>
      <c r="J214" s="1" t="str">
        <f>IFERROR(VLOOKUP(F214,tbl_Teams!A:C,3,0),"")</f>
        <v>Walls Top Ten</v>
      </c>
      <c r="K214" s="1" t="str">
        <f>IFERROR(VLOOKUP(G214,tbl_Teams!$A:$C,3,0),"")</f>
        <v>Jokers(City)</v>
      </c>
      <c r="L214" s="1" t="str">
        <f>IFERROR(IF(AND(J214&lt;&gt;"",K214&lt;&gt;""),VLOOKUP(VLOOKUP(J214,tbl_Teams!C:G,5,0),tbl_Venues!A:B,2,0),""),"")</f>
        <v>England's Glory</v>
      </c>
      <c r="M214" s="16">
        <f>IFERROR(IF(VLOOKUP(J214,tbl_Teams!$C:$H,6,0)=0,"",VLOOKUP(J214,tbl_Teams!$C:$H,6,0)),"")</f>
        <v>1</v>
      </c>
      <c r="N214" s="16">
        <f>IFERROR(VLOOKUP(J214,tbl_Teams!$C:$I,7,0),"")</f>
        <v>4</v>
      </c>
      <c r="O214" s="16" t="str">
        <f>IF(OR(J214="",K214=""),"Void","")</f>
        <v/>
      </c>
      <c r="P214" s="16">
        <v>4</v>
      </c>
      <c r="Q214" s="38">
        <f>IF(O214="Void","",IF(P214&lt;16,Lookups!$A$1+((P214-1)*7+(N214-1)),Lookups!$A$2+((P214-16)*7+(N214-1))))</f>
        <v>45561</v>
      </c>
      <c r="R214" s="1" t="str">
        <f>IF(O214="Void",TRIM(_xlfn.CONCAT(J214,K214)),J214)</f>
        <v>Walls Top Ten</v>
      </c>
      <c r="S214" s="16" t="str">
        <f>IF(O214="Void","VOID","vs")</f>
        <v>vs</v>
      </c>
      <c r="T214" s="1" t="str">
        <f>IF(O214="Void","",K214)</f>
        <v>Jokers(City)</v>
      </c>
      <c r="U214" s="1" t="str">
        <f>IF(O214="Void","",TRIM(_xlfn.CONCAT(L214," ",M214)))</f>
        <v>England's Glory 1</v>
      </c>
    </row>
    <row r="215" spans="1:21" x14ac:dyDescent="0.2">
      <c r="A215" s="16">
        <v>1230</v>
      </c>
      <c r="B215" s="16">
        <v>12</v>
      </c>
      <c r="C215" s="16">
        <v>2</v>
      </c>
      <c r="D215" s="1">
        <v>1</v>
      </c>
      <c r="E215" s="1">
        <v>6</v>
      </c>
      <c r="F215" s="1" t="str">
        <f>_xlfn.CONCAT($D215,"|",$E215,"|",$B215)</f>
        <v>1|6|12</v>
      </c>
      <c r="G215" s="1" t="str">
        <f>_xlfn.CONCAT($D215,"|",$E215,"|",$C215)</f>
        <v>1|6|2</v>
      </c>
      <c r="H215" s="1" t="str">
        <f>_xlfn.CONCAT(P215,J215)</f>
        <v>4KE7's</v>
      </c>
      <c r="I215" s="1" t="str">
        <f>_xlfn.CONCAT(P215,K215)</f>
        <v>4</v>
      </c>
      <c r="J215" s="1" t="str">
        <f>IFERROR(VLOOKUP(F215,tbl_Teams!A:C,3,0),"")</f>
        <v>KE7's</v>
      </c>
      <c r="K215" s="1" t="str">
        <f>IFERROR(VLOOKUP(G215,tbl_Teams!$A:$C,3,0),"")</f>
        <v/>
      </c>
      <c r="L215" s="1" t="str">
        <f>IFERROR(IF(AND(J215&lt;&gt;"",K215&lt;&gt;""),VLOOKUP(VLOOKUP(J215,tbl_Teams!C:G,5,0),tbl_Venues!A:B,2,0),""),"")</f>
        <v/>
      </c>
      <c r="M215" s="16" t="str">
        <f>IFERROR(IF(VLOOKUP(J215,tbl_Teams!$C:$H,6,0)=0,"",VLOOKUP(J215,tbl_Teams!$C:$H,6,0)),"")</f>
        <v/>
      </c>
      <c r="N215" s="16">
        <f>IFERROR(VLOOKUP(J215,tbl_Teams!$C:$I,7,0),"")</f>
        <v>3</v>
      </c>
      <c r="O215" s="16" t="str">
        <f>IF(OR(J215="",K215=""),"Void","")</f>
        <v>Void</v>
      </c>
      <c r="P215" s="16">
        <v>4</v>
      </c>
      <c r="Q215" s="38" t="str">
        <f>IF(O215="Void","",IF(P215&lt;16,Lookups!$A$1+((P215-1)*7+(N215-1)),Lookups!$A$2+((P215-16)*7+(N215-1))))</f>
        <v/>
      </c>
      <c r="R215" s="1" t="str">
        <f>IF(O215="Void",TRIM(_xlfn.CONCAT(J215,K215)),J215)</f>
        <v>KE7's</v>
      </c>
      <c r="S215" s="16" t="str">
        <f>IF(O215="Void","VOID","vs")</f>
        <v>VOID</v>
      </c>
      <c r="T215" s="1" t="str">
        <f>IF(O215="Void","",K215)</f>
        <v/>
      </c>
      <c r="U215" s="1" t="str">
        <f>IF(O215="Void","",TRIM(_xlfn.CONCAT(L215," ",M215)))</f>
        <v/>
      </c>
    </row>
    <row r="216" spans="1:21" x14ac:dyDescent="0.2">
      <c r="A216" s="16">
        <v>1231</v>
      </c>
      <c r="B216" s="16">
        <v>13</v>
      </c>
      <c r="C216" s="16">
        <v>1</v>
      </c>
      <c r="D216" s="1">
        <v>1</v>
      </c>
      <c r="E216" s="1">
        <v>6</v>
      </c>
      <c r="F216" s="1" t="str">
        <f>_xlfn.CONCAT($D216,"|",$E216,"|",$B216)</f>
        <v>1|6|13</v>
      </c>
      <c r="G216" s="1" t="str">
        <f>_xlfn.CONCAT($D216,"|",$E216,"|",$C216)</f>
        <v>1|6|1</v>
      </c>
      <c r="H216" s="1" t="str">
        <f>_xlfn.CONCAT(P216,J216)</f>
        <v>4Junction Inn</v>
      </c>
      <c r="I216" s="1" t="str">
        <f>_xlfn.CONCAT(P216,K216)</f>
        <v>4New Indians</v>
      </c>
      <c r="J216" s="1" t="str">
        <f>IFERROR(VLOOKUP(F216,tbl_Teams!A:C,3,0),"")</f>
        <v>Junction Inn</v>
      </c>
      <c r="K216" s="1" t="str">
        <f>IFERROR(VLOOKUP(G216,tbl_Teams!$A:$C,3,0),"")</f>
        <v>New Indians</v>
      </c>
      <c r="L216" s="1" t="str">
        <f>IFERROR(IF(AND(J216&lt;&gt;"",K216&lt;&gt;""),VLOOKUP(VLOOKUP(J216,tbl_Teams!C:G,5,0),tbl_Venues!A:B,2,0),""),"")</f>
        <v>Junction Inn</v>
      </c>
      <c r="M216" s="16" t="str">
        <f>IFERROR(IF(VLOOKUP(J216,tbl_Teams!$C:$H,6,0)=0,"",VLOOKUP(J216,tbl_Teams!$C:$H,6,0)),"")</f>
        <v/>
      </c>
      <c r="N216" s="16">
        <f>IFERROR(VLOOKUP(J216,tbl_Teams!$C:$I,7,0),"")</f>
        <v>3</v>
      </c>
      <c r="O216" s="16" t="str">
        <f>IF(OR(J216="",K216=""),"Void","")</f>
        <v/>
      </c>
      <c r="P216" s="16">
        <v>4</v>
      </c>
      <c r="Q216" s="38">
        <f>IF(O216="Void","",IF(P216&lt;16,Lookups!$A$1+((P216-1)*7+(N216-1)),Lookups!$A$2+((P216-16)*7+(N216-1))))</f>
        <v>45560</v>
      </c>
      <c r="R216" s="1" t="str">
        <f>IF(O216="Void",TRIM(_xlfn.CONCAT(J216,K216)),J216)</f>
        <v>Junction Inn</v>
      </c>
      <c r="S216" s="16" t="str">
        <f>IF(O216="Void","VOID","vs")</f>
        <v>vs</v>
      </c>
      <c r="T216" s="1" t="str">
        <f>IF(O216="Void","",K216)</f>
        <v>New Indians</v>
      </c>
      <c r="U216" s="1" t="str">
        <f>IF(O216="Void","",TRIM(_xlfn.CONCAT(L216," ",M216)))</f>
        <v>Junction Inn</v>
      </c>
    </row>
    <row r="217" spans="1:21" x14ac:dyDescent="0.2">
      <c r="A217" s="16">
        <v>1232</v>
      </c>
      <c r="B217" s="16">
        <v>14</v>
      </c>
      <c r="C217" s="16">
        <v>15</v>
      </c>
      <c r="D217" s="1">
        <v>1</v>
      </c>
      <c r="E217" s="1">
        <v>6</v>
      </c>
      <c r="F217" s="1" t="str">
        <f>_xlfn.CONCAT($D217,"|",$E217,"|",$B217)</f>
        <v>1|6|14</v>
      </c>
      <c r="G217" s="1" t="str">
        <f>_xlfn.CONCAT($D217,"|",$E217,"|",$C217)</f>
        <v>1|6|15</v>
      </c>
      <c r="H217" s="1" t="str">
        <f>_xlfn.CONCAT(P217,J217)</f>
        <v>4Britwater</v>
      </c>
      <c r="I217" s="1" t="str">
        <f>_xlfn.CONCAT(P217,K217)</f>
        <v>4Cybernetics</v>
      </c>
      <c r="J217" s="1" t="str">
        <f>IFERROR(VLOOKUP(F217,tbl_Teams!A:C,3,0),"")</f>
        <v>Britwater</v>
      </c>
      <c r="K217" s="1" t="str">
        <f>IFERROR(VLOOKUP(G217,tbl_Teams!$A:$C,3,0),"")</f>
        <v>Cybernetics</v>
      </c>
      <c r="L217" s="1" t="str">
        <f>IFERROR(IF(AND(J217&lt;&gt;"",K217&lt;&gt;""),VLOOKUP(VLOOKUP(J217,tbl_Teams!C:G,5,0),tbl_Venues!A:B,2,0),""),"")</f>
        <v>Tuffley Community Centre</v>
      </c>
      <c r="M217" s="16" t="str">
        <f>IFERROR(IF(VLOOKUP(J217,tbl_Teams!$C:$H,6,0)=0,"",VLOOKUP(J217,tbl_Teams!$C:$H,6,0)),"")</f>
        <v/>
      </c>
      <c r="N217" s="16">
        <f>IFERROR(VLOOKUP(J217,tbl_Teams!$C:$I,7,0),"")</f>
        <v>5</v>
      </c>
      <c r="O217" s="16" t="str">
        <f>IF(OR(J217="",K217=""),"Void","")</f>
        <v/>
      </c>
      <c r="P217" s="16">
        <v>4</v>
      </c>
      <c r="Q217" s="38">
        <f>IF(O217="Void","",IF(P217&lt;16,Lookups!$A$1+((P217-1)*7+(N217-1)),Lookups!$A$2+((P217-16)*7+(N217-1))))</f>
        <v>45562</v>
      </c>
      <c r="R217" s="1" t="str">
        <f>IF(O217="Void",TRIM(_xlfn.CONCAT(J217,K217)),J217)</f>
        <v>Britwater</v>
      </c>
      <c r="S217" s="16" t="str">
        <f>IF(O217="Void","VOID","vs")</f>
        <v>vs</v>
      </c>
      <c r="T217" s="1" t="str">
        <f>IF(O217="Void","",K217)</f>
        <v>Cybernetics</v>
      </c>
      <c r="U217" s="1" t="str">
        <f>IF(O217="Void","",TRIM(_xlfn.CONCAT(L217," ",M217)))</f>
        <v>Tuffley Community Centre</v>
      </c>
    </row>
    <row r="218" spans="1:21" x14ac:dyDescent="0.2">
      <c r="A218" s="16">
        <v>1465</v>
      </c>
      <c r="B218" s="16">
        <v>7</v>
      </c>
      <c r="C218" s="16">
        <v>16</v>
      </c>
      <c r="D218" s="1">
        <v>1</v>
      </c>
      <c r="E218" s="1">
        <v>7</v>
      </c>
      <c r="F218" s="1" t="str">
        <f>_xlfn.CONCAT($D218,"|",$E218,"|",$B218)</f>
        <v>1|7|7</v>
      </c>
      <c r="G218" s="1" t="str">
        <f>_xlfn.CONCAT($D218,"|",$E218,"|",$C218)</f>
        <v>1|7|16</v>
      </c>
      <c r="H218" s="1" t="str">
        <f>_xlfn.CONCAT(P218,J218)</f>
        <v>4Gladiators</v>
      </c>
      <c r="I218" s="1" t="str">
        <f>_xlfn.CONCAT(P218,K218)</f>
        <v>4</v>
      </c>
      <c r="J218" s="1" t="str">
        <f>IFERROR(VLOOKUP(F218,tbl_Teams!A:C,3,0),"")</f>
        <v>Gladiators</v>
      </c>
      <c r="K218" s="1" t="str">
        <f>IFERROR(VLOOKUP(G218,tbl_Teams!$A:$C,3,0),"")</f>
        <v/>
      </c>
      <c r="L218" s="1" t="str">
        <f>IFERROR(IF(AND(J218&lt;&gt;"",K218&lt;&gt;""),VLOOKUP(VLOOKUP(J218,tbl_Teams!C:G,5,0),tbl_Venues!A:B,2,0),""),"")</f>
        <v/>
      </c>
      <c r="M218" s="16">
        <f>IFERROR(IF(VLOOKUP(J218,tbl_Teams!$C:$H,6,0)=0,"",VLOOKUP(J218,tbl_Teams!$C:$H,6,0)),"")</f>
        <v>1</v>
      </c>
      <c r="N218" s="16">
        <f>IFERROR(VLOOKUP(J218,tbl_Teams!$C:$I,7,0),"")</f>
        <v>3</v>
      </c>
      <c r="O218" s="16" t="str">
        <f>IF(OR(J218="",K218=""),"Void","")</f>
        <v>Void</v>
      </c>
      <c r="P218" s="16">
        <v>4</v>
      </c>
      <c r="Q218" s="38" t="str">
        <f>IF(O218="Void","",IF(P218&lt;16,Lookups!$A$1+((P218-1)*7+(N218-1)),Lookups!$A$2+((P218-16)*7+(N218-1))))</f>
        <v/>
      </c>
      <c r="R218" s="1" t="str">
        <f>IF(O218="Void",TRIM(_xlfn.CONCAT(J218,K218)),J218)</f>
        <v>Gladiators</v>
      </c>
      <c r="S218" s="16" t="str">
        <f>IF(O218="Void","VOID","vs")</f>
        <v>VOID</v>
      </c>
      <c r="T218" s="1" t="str">
        <f>IF(O218="Void","",K218)</f>
        <v/>
      </c>
      <c r="U218" s="1" t="str">
        <f>IF(O218="Void","",TRIM(_xlfn.CONCAT(L218," ",M218)))</f>
        <v/>
      </c>
    </row>
    <row r="219" spans="1:21" x14ac:dyDescent="0.2">
      <c r="A219" s="16">
        <v>1466</v>
      </c>
      <c r="B219" s="16">
        <v>8</v>
      </c>
      <c r="C219" s="16">
        <v>6</v>
      </c>
      <c r="D219" s="1">
        <v>1</v>
      </c>
      <c r="E219" s="1">
        <v>7</v>
      </c>
      <c r="F219" s="1" t="str">
        <f>_xlfn.CONCAT($D219,"|",$E219,"|",$B219)</f>
        <v>1|7|8</v>
      </c>
      <c r="G219" s="1" t="str">
        <f>_xlfn.CONCAT($D219,"|",$E219,"|",$C219)</f>
        <v>1|7|6</v>
      </c>
      <c r="H219" s="1" t="str">
        <f>_xlfn.CONCAT(P219,J219)</f>
        <v>4Incredibowls</v>
      </c>
      <c r="I219" s="1" t="str">
        <f>_xlfn.CONCAT(P219,K219)</f>
        <v>4Bloaters S.C.</v>
      </c>
      <c r="J219" s="1" t="str">
        <f>IFERROR(VLOOKUP(F219,tbl_Teams!A:C,3,0),"")</f>
        <v>Incredibowls</v>
      </c>
      <c r="K219" s="1" t="str">
        <f>IFERROR(VLOOKUP(G219,tbl_Teams!$A:$C,3,0),"")</f>
        <v>Bloaters S.C.</v>
      </c>
      <c r="L219" s="1" t="str">
        <f>IFERROR(IF(AND(J219&lt;&gt;"",K219&lt;&gt;""),VLOOKUP(VLOOKUP(J219,tbl_Teams!C:G,5,0),tbl_Venues!A:B,2,0),""),"")</f>
        <v>St James Club</v>
      </c>
      <c r="M219" s="16" t="str">
        <f>IFERROR(IF(VLOOKUP(J219,tbl_Teams!$C:$H,6,0)=0,"",VLOOKUP(J219,tbl_Teams!$C:$H,6,0)),"")</f>
        <v/>
      </c>
      <c r="N219" s="16">
        <f>IFERROR(VLOOKUP(J219,tbl_Teams!$C:$I,7,0),"")</f>
        <v>4</v>
      </c>
      <c r="O219" s="16" t="str">
        <f>IF(OR(J219="",K219=""),"Void","")</f>
        <v/>
      </c>
      <c r="P219" s="16">
        <v>4</v>
      </c>
      <c r="Q219" s="38">
        <f>IF(O219="Void","",IF(P219&lt;16,Lookups!$A$1+((P219-1)*7+(N219-1)),Lookups!$A$2+((P219-16)*7+(N219-1))))</f>
        <v>45561</v>
      </c>
      <c r="R219" s="1" t="str">
        <f>IF(O219="Void",TRIM(_xlfn.CONCAT(J219,K219)),J219)</f>
        <v>Incredibowls</v>
      </c>
      <c r="S219" s="16" t="str">
        <f>IF(O219="Void","VOID","vs")</f>
        <v>vs</v>
      </c>
      <c r="T219" s="1" t="str">
        <f>IF(O219="Void","",K219)</f>
        <v>Bloaters S.C.</v>
      </c>
      <c r="U219" s="1" t="str">
        <f>IF(O219="Void","",TRIM(_xlfn.CONCAT(L219," ",M219)))</f>
        <v>St James Club</v>
      </c>
    </row>
    <row r="220" spans="1:21" x14ac:dyDescent="0.2">
      <c r="A220" s="16">
        <v>1467</v>
      </c>
      <c r="B220" s="16">
        <v>9</v>
      </c>
      <c r="C220" s="16">
        <v>5</v>
      </c>
      <c r="D220" s="1">
        <v>1</v>
      </c>
      <c r="E220" s="1">
        <v>7</v>
      </c>
      <c r="F220" s="1" t="str">
        <f>_xlfn.CONCAT($D220,"|",$E220,"|",$B220)</f>
        <v>1|7|9</v>
      </c>
      <c r="G220" s="1" t="str">
        <f>_xlfn.CONCAT($D220,"|",$E220,"|",$C220)</f>
        <v>1|7|5</v>
      </c>
      <c r="H220" s="1" t="str">
        <f>_xlfn.CONCAT(P220,J220)</f>
        <v>4Tipplers</v>
      </c>
      <c r="I220" s="1" t="str">
        <f>_xlfn.CONCAT(P220,K220)</f>
        <v>4Hilltops</v>
      </c>
      <c r="J220" s="1" t="str">
        <f>IFERROR(VLOOKUP(F220,tbl_Teams!A:C,3,0),"")</f>
        <v>Tipplers</v>
      </c>
      <c r="K220" s="1" t="str">
        <f>IFERROR(VLOOKUP(G220,tbl_Teams!$A:$C,3,0),"")</f>
        <v>Hilltops</v>
      </c>
      <c r="L220" s="1" t="str">
        <f>IFERROR(IF(AND(J220&lt;&gt;"",K220&lt;&gt;""),VLOOKUP(VLOOKUP(J220,tbl_Teams!C:G,5,0),tbl_Venues!A:B,2,0),""),"")</f>
        <v>Wotton Hall Club</v>
      </c>
      <c r="M220" s="16">
        <f>IFERROR(IF(VLOOKUP(J220,tbl_Teams!$C:$H,6,0)=0,"",VLOOKUP(J220,tbl_Teams!$C:$H,6,0)),"")</f>
        <v>1</v>
      </c>
      <c r="N220" s="16">
        <f>IFERROR(VLOOKUP(J220,tbl_Teams!$C:$I,7,0),"")</f>
        <v>5</v>
      </c>
      <c r="O220" s="16" t="str">
        <f>IF(OR(J220="",K220=""),"Void","")</f>
        <v/>
      </c>
      <c r="P220" s="16">
        <v>4</v>
      </c>
      <c r="Q220" s="38">
        <f>IF(O220="Void","",IF(P220&lt;16,Lookups!$A$1+((P220-1)*7+(N220-1)),Lookups!$A$2+((P220-16)*7+(N220-1))))</f>
        <v>45562</v>
      </c>
      <c r="R220" s="1" t="str">
        <f>IF(O220="Void",TRIM(_xlfn.CONCAT(J220,K220)),J220)</f>
        <v>Tipplers</v>
      </c>
      <c r="S220" s="16" t="str">
        <f>IF(O220="Void","VOID","vs")</f>
        <v>vs</v>
      </c>
      <c r="T220" s="1" t="str">
        <f>IF(O220="Void","",K220)</f>
        <v>Hilltops</v>
      </c>
      <c r="U220" s="1" t="str">
        <f>IF(O220="Void","",TRIM(_xlfn.CONCAT(L220," ",M220)))</f>
        <v>Wotton Hall Club 1</v>
      </c>
    </row>
    <row r="221" spans="1:21" x14ac:dyDescent="0.2">
      <c r="A221" s="16">
        <v>1468</v>
      </c>
      <c r="B221" s="16">
        <v>10</v>
      </c>
      <c r="C221" s="16">
        <v>4</v>
      </c>
      <c r="D221" s="1">
        <v>1</v>
      </c>
      <c r="E221" s="1">
        <v>7</v>
      </c>
      <c r="F221" s="1" t="str">
        <f>_xlfn.CONCAT($D221,"|",$E221,"|",$B221)</f>
        <v>1|7|10</v>
      </c>
      <c r="G221" s="1" t="str">
        <f>_xlfn.CONCAT($D221,"|",$E221,"|",$C221)</f>
        <v>1|7|4</v>
      </c>
      <c r="H221" s="1" t="str">
        <f>_xlfn.CONCAT(P221,J221)</f>
        <v>4Newent Dragons</v>
      </c>
      <c r="I221" s="1" t="str">
        <f>_xlfn.CONCAT(P221,K221)</f>
        <v>4Deaf Tigers</v>
      </c>
      <c r="J221" s="1" t="str">
        <f>IFERROR(VLOOKUP(F221,tbl_Teams!A:C,3,0),"")</f>
        <v>Newent Dragons</v>
      </c>
      <c r="K221" s="1" t="str">
        <f>IFERROR(VLOOKUP(G221,tbl_Teams!$A:$C,3,0),"")</f>
        <v>Deaf Tigers</v>
      </c>
      <c r="L221" s="1" t="str">
        <f>IFERROR(IF(AND(J221&lt;&gt;"",K221&lt;&gt;""),VLOOKUP(VLOOKUP(J221,tbl_Teams!C:G,5,0),tbl_Venues!A:B,2,0),""),"")</f>
        <v>Circle Club Newent</v>
      </c>
      <c r="M221" s="16" t="str">
        <f>IFERROR(IF(VLOOKUP(J221,tbl_Teams!$C:$H,6,0)=0,"",VLOOKUP(J221,tbl_Teams!$C:$H,6,0)),"")</f>
        <v/>
      </c>
      <c r="N221" s="16">
        <f>IFERROR(VLOOKUP(J221,tbl_Teams!$C:$I,7,0),"")</f>
        <v>5</v>
      </c>
      <c r="O221" s="16" t="str">
        <f>IF(OR(J221="",K221=""),"Void","")</f>
        <v/>
      </c>
      <c r="P221" s="16">
        <v>4</v>
      </c>
      <c r="Q221" s="38">
        <f>IF(O221="Void","",IF(P221&lt;16,Lookups!$A$1+((P221-1)*7+(N221-1)),Lookups!$A$2+((P221-16)*7+(N221-1))))</f>
        <v>45562</v>
      </c>
      <c r="R221" s="1" t="str">
        <f>IF(O221="Void",TRIM(_xlfn.CONCAT(J221,K221)),J221)</f>
        <v>Newent Dragons</v>
      </c>
      <c r="S221" s="16" t="str">
        <f>IF(O221="Void","VOID","vs")</f>
        <v>vs</v>
      </c>
      <c r="T221" s="1" t="str">
        <f>IF(O221="Void","",K221)</f>
        <v>Deaf Tigers</v>
      </c>
      <c r="U221" s="1" t="str">
        <f>IF(O221="Void","",TRIM(_xlfn.CONCAT(L221," ",M221)))</f>
        <v>Circle Club Newent</v>
      </c>
    </row>
    <row r="222" spans="1:21" x14ac:dyDescent="0.2">
      <c r="A222" s="16">
        <v>1469</v>
      </c>
      <c r="B222" s="16">
        <v>11</v>
      </c>
      <c r="C222" s="16">
        <v>3</v>
      </c>
      <c r="D222" s="1">
        <v>1</v>
      </c>
      <c r="E222" s="1">
        <v>7</v>
      </c>
      <c r="F222" s="1" t="str">
        <f>_xlfn.CONCAT($D222,"|",$E222,"|",$B222)</f>
        <v>1|7|11</v>
      </c>
      <c r="G222" s="1" t="str">
        <f>_xlfn.CONCAT($D222,"|",$E222,"|",$C222)</f>
        <v>1|7|3</v>
      </c>
      <c r="H222" s="1" t="str">
        <f>_xlfn.CONCAT(P222,J222)</f>
        <v>4The Novices</v>
      </c>
      <c r="I222" s="1" t="str">
        <f>_xlfn.CONCAT(P222,K222)</f>
        <v>4City Treasurers</v>
      </c>
      <c r="J222" s="1" t="str">
        <f>IFERROR(VLOOKUP(F222,tbl_Teams!A:C,3,0),"")</f>
        <v>The Novices</v>
      </c>
      <c r="K222" s="1" t="str">
        <f>IFERROR(VLOOKUP(G222,tbl_Teams!$A:$C,3,0),"")</f>
        <v>City Treasurers</v>
      </c>
      <c r="L222" s="1" t="str">
        <f>IFERROR(IF(AND(J222&lt;&gt;"",K222&lt;&gt;""),VLOOKUP(VLOOKUP(J222,tbl_Teams!C:G,5,0),tbl_Venues!A:B,2,0),""),"")</f>
        <v>Gala Club</v>
      </c>
      <c r="M222" s="16">
        <f>IFERROR(IF(VLOOKUP(J222,tbl_Teams!$C:$H,6,0)=0,"",VLOOKUP(J222,tbl_Teams!$C:$H,6,0)),"")</f>
        <v>2</v>
      </c>
      <c r="N222" s="16">
        <f>IFERROR(VLOOKUP(J222,tbl_Teams!$C:$I,7,0),"")</f>
        <v>3</v>
      </c>
      <c r="O222" s="16" t="str">
        <f>IF(OR(J222="",K222=""),"Void","")</f>
        <v/>
      </c>
      <c r="P222" s="16">
        <v>4</v>
      </c>
      <c r="Q222" s="38">
        <f>IF(O222="Void","",IF(P222&lt;16,Lookups!$A$1+((P222-1)*7+(N222-1)),Lookups!$A$2+((P222-16)*7+(N222-1))))</f>
        <v>45560</v>
      </c>
      <c r="R222" s="1" t="str">
        <f>IF(O222="Void",TRIM(_xlfn.CONCAT(J222,K222)),J222)</f>
        <v>The Novices</v>
      </c>
      <c r="S222" s="16" t="str">
        <f>IF(O222="Void","VOID","vs")</f>
        <v>vs</v>
      </c>
      <c r="T222" s="1" t="str">
        <f>IF(O222="Void","",K222)</f>
        <v>City Treasurers</v>
      </c>
      <c r="U222" s="1" t="str">
        <f>IF(O222="Void","",TRIM(_xlfn.CONCAT(L222," ",M222)))</f>
        <v>Gala Club 2</v>
      </c>
    </row>
    <row r="223" spans="1:21" x14ac:dyDescent="0.2">
      <c r="A223" s="16">
        <v>1470</v>
      </c>
      <c r="B223" s="16">
        <v>12</v>
      </c>
      <c r="C223" s="16">
        <v>2</v>
      </c>
      <c r="D223" s="1">
        <v>1</v>
      </c>
      <c r="E223" s="1">
        <v>7</v>
      </c>
      <c r="F223" s="1" t="str">
        <f>_xlfn.CONCAT($D223,"|",$E223,"|",$B223)</f>
        <v>1|7|12</v>
      </c>
      <c r="G223" s="1" t="str">
        <f>_xlfn.CONCAT($D223,"|",$E223,"|",$C223)</f>
        <v>1|7|2</v>
      </c>
      <c r="H223" s="1" t="str">
        <f>_xlfn.CONCAT(P223,J223)</f>
        <v>4More Lager</v>
      </c>
      <c r="I223" s="1" t="str">
        <f>_xlfn.CONCAT(P223,K223)</f>
        <v>4Sigtels</v>
      </c>
      <c r="J223" s="1" t="str">
        <f>IFERROR(VLOOKUP(F223,tbl_Teams!A:C,3,0),"")</f>
        <v>More Lager</v>
      </c>
      <c r="K223" s="1" t="str">
        <f>IFERROR(VLOOKUP(G223,tbl_Teams!$A:$C,3,0),"")</f>
        <v>Sigtels</v>
      </c>
      <c r="L223" s="1" t="str">
        <f>IFERROR(IF(AND(J223&lt;&gt;"",K223&lt;&gt;""),VLOOKUP(VLOOKUP(J223,tbl_Teams!C:G,5,0),tbl_Venues!A:B,2,0),""),"")</f>
        <v>Red Lion Huntley</v>
      </c>
      <c r="M223" s="16" t="str">
        <f>IFERROR(IF(VLOOKUP(J223,tbl_Teams!$C:$H,6,0)=0,"",VLOOKUP(J223,tbl_Teams!$C:$H,6,0)),"")</f>
        <v/>
      </c>
      <c r="N223" s="16">
        <f>IFERROR(VLOOKUP(J223,tbl_Teams!$C:$I,7,0),"")</f>
        <v>4</v>
      </c>
      <c r="O223" s="16" t="str">
        <f>IF(OR(J223="",K223=""),"Void","")</f>
        <v/>
      </c>
      <c r="P223" s="16">
        <v>4</v>
      </c>
      <c r="Q223" s="38">
        <f>IF(O223="Void","",IF(P223&lt;16,Lookups!$A$1+((P223-1)*7+(N223-1)),Lookups!$A$2+((P223-16)*7+(N223-1))))</f>
        <v>45561</v>
      </c>
      <c r="R223" s="1" t="str">
        <f>IF(O223="Void",TRIM(_xlfn.CONCAT(J223,K223)),J223)</f>
        <v>More Lager</v>
      </c>
      <c r="S223" s="16" t="str">
        <f>IF(O223="Void","VOID","vs")</f>
        <v>vs</v>
      </c>
      <c r="T223" s="1" t="str">
        <f>IF(O223="Void","",K223)</f>
        <v>Sigtels</v>
      </c>
      <c r="U223" s="1" t="str">
        <f>IF(O223="Void","",TRIM(_xlfn.CONCAT(L223," ",M223)))</f>
        <v>Red Lion Huntley</v>
      </c>
    </row>
    <row r="224" spans="1:21" x14ac:dyDescent="0.2">
      <c r="A224" s="16">
        <v>1471</v>
      </c>
      <c r="B224" s="16">
        <v>13</v>
      </c>
      <c r="C224" s="16">
        <v>1</v>
      </c>
      <c r="D224" s="1">
        <v>1</v>
      </c>
      <c r="E224" s="1">
        <v>7</v>
      </c>
      <c r="F224" s="1" t="str">
        <f>_xlfn.CONCAT($D224,"|",$E224,"|",$B224)</f>
        <v>1|7|13</v>
      </c>
      <c r="G224" s="1" t="str">
        <f>_xlfn.CONCAT($D224,"|",$E224,"|",$C224)</f>
        <v>1|7|1</v>
      </c>
      <c r="H224" s="1" t="str">
        <f>_xlfn.CONCAT(P224,J224)</f>
        <v>4BMI 'A' Breakaways</v>
      </c>
      <c r="I224" s="1" t="str">
        <f>_xlfn.CONCAT(P224,K224)</f>
        <v>4Derwents</v>
      </c>
      <c r="J224" s="1" t="str">
        <f>IFERROR(VLOOKUP(F224,tbl_Teams!A:C,3,0),"")</f>
        <v>BMI 'A' Breakaways</v>
      </c>
      <c r="K224" s="1" t="str">
        <f>IFERROR(VLOOKUP(G224,tbl_Teams!$A:$C,3,0),"")</f>
        <v>Derwents</v>
      </c>
      <c r="L224" s="1" t="str">
        <f>IFERROR(IF(AND(J224&lt;&gt;"",K224&lt;&gt;""),VLOOKUP(VLOOKUP(J224,tbl_Teams!C:G,5,0),tbl_Venues!A:B,2,0),""),"")</f>
        <v>St James Club</v>
      </c>
      <c r="M224" s="16" t="str">
        <f>IFERROR(IF(VLOOKUP(J224,tbl_Teams!$C:$H,6,0)=0,"",VLOOKUP(J224,tbl_Teams!$C:$H,6,0)),"")</f>
        <v/>
      </c>
      <c r="N224" s="16">
        <f>IFERROR(VLOOKUP(J224,tbl_Teams!$C:$I,7,0),"")</f>
        <v>3</v>
      </c>
      <c r="O224" s="16" t="str">
        <f>IF(OR(J224="",K224=""),"Void","")</f>
        <v/>
      </c>
      <c r="P224" s="16">
        <v>4</v>
      </c>
      <c r="Q224" s="38">
        <f>IF(O224="Void","",IF(P224&lt;16,Lookups!$A$1+((P224-1)*7+(N224-1)),Lookups!$A$2+((P224-16)*7+(N224-1))))</f>
        <v>45560</v>
      </c>
      <c r="R224" s="1" t="str">
        <f>IF(O224="Void",TRIM(_xlfn.CONCAT(J224,K224)),J224)</f>
        <v>BMI 'A' Breakaways</v>
      </c>
      <c r="S224" s="16" t="str">
        <f>IF(O224="Void","VOID","vs")</f>
        <v>vs</v>
      </c>
      <c r="T224" s="1" t="str">
        <f>IF(O224="Void","",K224)</f>
        <v>Derwents</v>
      </c>
      <c r="U224" s="1" t="str">
        <f>IF(O224="Void","",TRIM(_xlfn.CONCAT(L224," ",M224)))</f>
        <v>St James Club</v>
      </c>
    </row>
    <row r="225" spans="1:21" x14ac:dyDescent="0.2">
      <c r="A225" s="16">
        <v>1472</v>
      </c>
      <c r="B225" s="16">
        <v>14</v>
      </c>
      <c r="C225" s="16">
        <v>15</v>
      </c>
      <c r="D225" s="1">
        <v>1</v>
      </c>
      <c r="E225" s="1">
        <v>7</v>
      </c>
      <c r="F225" s="1" t="str">
        <f>_xlfn.CONCAT($D225,"|",$E225,"|",$B225)</f>
        <v>1|7|14</v>
      </c>
      <c r="G225" s="1" t="str">
        <f>_xlfn.CONCAT($D225,"|",$E225,"|",$C225)</f>
        <v>1|7|15</v>
      </c>
      <c r="H225" s="1" t="str">
        <f>_xlfn.CONCAT(P225,J225)</f>
        <v>4Cruisers</v>
      </c>
      <c r="I225" s="1" t="str">
        <f>_xlfn.CONCAT(P225,K225)</f>
        <v>4Lassington Rollers</v>
      </c>
      <c r="J225" s="1" t="str">
        <f>IFERROR(VLOOKUP(F225,tbl_Teams!A:C,3,0),"")</f>
        <v>Cruisers</v>
      </c>
      <c r="K225" s="1" t="str">
        <f>IFERROR(VLOOKUP(G225,tbl_Teams!$A:$C,3,0),"")</f>
        <v>Lassington Rollers</v>
      </c>
      <c r="L225" s="1" t="str">
        <f>IFERROR(IF(AND(J225&lt;&gt;"",K225&lt;&gt;""),VLOOKUP(VLOOKUP(J225,tbl_Teams!C:G,5,0),tbl_Venues!A:B,2,0),""),"")</f>
        <v>Baker Street</v>
      </c>
      <c r="M225" s="16" t="str">
        <f>IFERROR(IF(VLOOKUP(J225,tbl_Teams!$C:$H,6,0)=0,"",VLOOKUP(J225,tbl_Teams!$C:$H,6,0)),"")</f>
        <v/>
      </c>
      <c r="N225" s="16">
        <f>IFERROR(VLOOKUP(J225,tbl_Teams!$C:$I,7,0),"")</f>
        <v>2</v>
      </c>
      <c r="O225" s="16" t="str">
        <f>IF(OR(J225="",K225=""),"Void","")</f>
        <v/>
      </c>
      <c r="P225" s="16">
        <v>4</v>
      </c>
      <c r="Q225" s="38">
        <f>IF(O225="Void","",IF(P225&lt;16,Lookups!$A$1+((P225-1)*7+(N225-1)),Lookups!$A$2+((P225-16)*7+(N225-1))))</f>
        <v>45559</v>
      </c>
      <c r="R225" s="1" t="str">
        <f>IF(O225="Void",TRIM(_xlfn.CONCAT(J225,K225)),J225)</f>
        <v>Cruisers</v>
      </c>
      <c r="S225" s="16" t="str">
        <f>IF(O225="Void","VOID","vs")</f>
        <v>vs</v>
      </c>
      <c r="T225" s="1" t="str">
        <f>IF(O225="Void","",K225)</f>
        <v>Lassington Rollers</v>
      </c>
      <c r="U225" s="1" t="str">
        <f>IF(O225="Void","",TRIM(_xlfn.CONCAT(L225," ",M225)))</f>
        <v>Baker Street</v>
      </c>
    </row>
    <row r="226" spans="1:21" x14ac:dyDescent="0.2">
      <c r="A226" s="16">
        <v>33</v>
      </c>
      <c r="B226" s="16">
        <v>1</v>
      </c>
      <c r="C226" s="16">
        <v>12</v>
      </c>
      <c r="D226" s="1">
        <v>1</v>
      </c>
      <c r="E226" s="1">
        <v>1</v>
      </c>
      <c r="F226" s="1" t="str">
        <f>_xlfn.CONCAT($D226,"|",$E226,"|",$B226)</f>
        <v>1|1|1</v>
      </c>
      <c r="G226" s="1" t="str">
        <f>_xlfn.CONCAT($D226,"|",$E226,"|",$C226)</f>
        <v>1|1|12</v>
      </c>
      <c r="H226" s="1" t="str">
        <f>_xlfn.CONCAT(P226,J226)</f>
        <v>5Maisemore Hornets</v>
      </c>
      <c r="I226" s="1" t="str">
        <f>_xlfn.CONCAT(P226,K226)</f>
        <v>5Impractical Jokers</v>
      </c>
      <c r="J226" s="1" t="str">
        <f>IFERROR(VLOOKUP(F226,tbl_Teams!A:C,3,0),"")</f>
        <v>Maisemore Hornets</v>
      </c>
      <c r="K226" s="1" t="str">
        <f>IFERROR(VLOOKUP(G226,tbl_Teams!$A:$C,3,0),"")</f>
        <v>Impractical Jokers</v>
      </c>
      <c r="L226" s="1" t="str">
        <f>IFERROR(IF(AND(J226&lt;&gt;"",K226&lt;&gt;""),VLOOKUP(VLOOKUP(J226,tbl_Teams!C:G,5,0),tbl_Venues!A:B,2,0),""),"")</f>
        <v>St James Club</v>
      </c>
      <c r="M226" s="16" t="str">
        <f>IFERROR(IF(VLOOKUP(J226,tbl_Teams!$C:$H,6,0)=0,"",VLOOKUP(J226,tbl_Teams!$C:$H,6,0)),"")</f>
        <v/>
      </c>
      <c r="N226" s="16">
        <f>IFERROR(VLOOKUP(J226,tbl_Teams!$C:$I,7,0),"")</f>
        <v>2</v>
      </c>
      <c r="O226" s="16" t="str">
        <f>IF(OR(J226="",K226=""),"Void","")</f>
        <v/>
      </c>
      <c r="P226" s="16">
        <v>5</v>
      </c>
      <c r="Q226" s="38">
        <f>IF(O226="Void","",IF(P226&lt;16,Lookups!$A$1+((P226-1)*7+(N226-1)),Lookups!$A$2+((P226-16)*7+(N226-1))))</f>
        <v>45566</v>
      </c>
      <c r="R226" s="1" t="str">
        <f>IF(O226="Void",TRIM(_xlfn.CONCAT(J226,K226)),J226)</f>
        <v>Maisemore Hornets</v>
      </c>
      <c r="S226" s="16" t="str">
        <f>IF(O226="Void","VOID","vs")</f>
        <v>vs</v>
      </c>
      <c r="T226" s="1" t="str">
        <f>IF(O226="Void","",K226)</f>
        <v>Impractical Jokers</v>
      </c>
      <c r="U226" s="1" t="str">
        <f>IF(O226="Void","",TRIM(_xlfn.CONCAT(L226," ",M226)))</f>
        <v>St James Club</v>
      </c>
    </row>
    <row r="227" spans="1:21" x14ac:dyDescent="0.2">
      <c r="A227" s="16">
        <v>34</v>
      </c>
      <c r="B227" s="16">
        <v>2</v>
      </c>
      <c r="C227" s="16">
        <v>11</v>
      </c>
      <c r="D227" s="1">
        <v>1</v>
      </c>
      <c r="E227" s="1">
        <v>1</v>
      </c>
      <c r="F227" s="1" t="str">
        <f>_xlfn.CONCAT($D227,"|",$E227,"|",$B227)</f>
        <v>1|1|2</v>
      </c>
      <c r="G227" s="1" t="str">
        <f>_xlfn.CONCAT($D227,"|",$E227,"|",$C227)</f>
        <v>1|1|11</v>
      </c>
      <c r="H227" s="1" t="str">
        <f>_xlfn.CONCAT(P227,J227)</f>
        <v>5Cobblers</v>
      </c>
      <c r="I227" s="1" t="str">
        <f>_xlfn.CONCAT(P227,K227)</f>
        <v>5Hare &amp; Hounds</v>
      </c>
      <c r="J227" s="1" t="str">
        <f>IFERROR(VLOOKUP(F227,tbl_Teams!A:C,3,0),"")</f>
        <v>Cobblers</v>
      </c>
      <c r="K227" s="1" t="str">
        <f>IFERROR(VLOOKUP(G227,tbl_Teams!$A:$C,3,0),"")</f>
        <v>Hare &amp; Hounds</v>
      </c>
      <c r="L227" s="1" t="str">
        <f>IFERROR(IF(AND(J227&lt;&gt;"",K227&lt;&gt;""),VLOOKUP(VLOOKUP(J227,tbl_Teams!C:G,5,0),tbl_Venues!A:B,2,0),""),"")</f>
        <v>Tuffley Community Centre</v>
      </c>
      <c r="M227" s="16" t="str">
        <f>IFERROR(IF(VLOOKUP(J227,tbl_Teams!$C:$H,6,0)=0,"",VLOOKUP(J227,tbl_Teams!$C:$H,6,0)),"")</f>
        <v/>
      </c>
      <c r="N227" s="16">
        <f>IFERROR(VLOOKUP(J227,tbl_Teams!$C:$I,7,0),"")</f>
        <v>1</v>
      </c>
      <c r="O227" s="16" t="str">
        <f>IF(OR(J227="",K227=""),"Void","")</f>
        <v/>
      </c>
      <c r="P227" s="16">
        <v>5</v>
      </c>
      <c r="Q227" s="38">
        <f>IF(O227="Void","",IF(P227&lt;16,Lookups!$A$1+((P227-1)*7+(N227-1)),Lookups!$A$2+((P227-16)*7+(N227-1))))</f>
        <v>45565</v>
      </c>
      <c r="R227" s="1" t="str">
        <f>IF(O227="Void",TRIM(_xlfn.CONCAT(J227,K227)),J227)</f>
        <v>Cobblers</v>
      </c>
      <c r="S227" s="16" t="str">
        <f>IF(O227="Void","VOID","vs")</f>
        <v>vs</v>
      </c>
      <c r="T227" s="1" t="str">
        <f>IF(O227="Void","",K227)</f>
        <v>Hare &amp; Hounds</v>
      </c>
      <c r="U227" s="1" t="str">
        <f>IF(O227="Void","",TRIM(_xlfn.CONCAT(L227," ",M227)))</f>
        <v>Tuffley Community Centre</v>
      </c>
    </row>
    <row r="228" spans="1:21" x14ac:dyDescent="0.2">
      <c r="A228" s="16">
        <v>35</v>
      </c>
      <c r="B228" s="16">
        <v>3</v>
      </c>
      <c r="C228" s="16">
        <v>10</v>
      </c>
      <c r="D228" s="1">
        <v>1</v>
      </c>
      <c r="E228" s="1">
        <v>1</v>
      </c>
      <c r="F228" s="1" t="str">
        <f>_xlfn.CONCAT($D228,"|",$E228,"|",$B228)</f>
        <v>1|1|3</v>
      </c>
      <c r="G228" s="1" t="str">
        <f>_xlfn.CONCAT($D228,"|",$E228,"|",$C228)</f>
        <v>1|1|10</v>
      </c>
      <c r="H228" s="1" t="str">
        <f>_xlfn.CONCAT(P228,J228)</f>
        <v>5Slingers</v>
      </c>
      <c r="I228" s="1" t="str">
        <f>_xlfn.CONCAT(P228,K228)</f>
        <v>5Gaelens</v>
      </c>
      <c r="J228" s="1" t="str">
        <f>IFERROR(VLOOKUP(F228,tbl_Teams!A:C,3,0),"")</f>
        <v>Slingers</v>
      </c>
      <c r="K228" s="1" t="str">
        <f>IFERROR(VLOOKUP(G228,tbl_Teams!$A:$C,3,0),"")</f>
        <v>Gaelens</v>
      </c>
      <c r="L228" s="1" t="str">
        <f>IFERROR(IF(AND(J228&lt;&gt;"",K228&lt;&gt;""),VLOOKUP(VLOOKUP(J228,tbl_Teams!C:G,5,0),tbl_Venues!A:B,2,0),""),"")</f>
        <v>BMI Club</v>
      </c>
      <c r="M228" s="16" t="str">
        <f>IFERROR(IF(VLOOKUP(J228,tbl_Teams!$C:$H,6,0)=0,"",VLOOKUP(J228,tbl_Teams!$C:$H,6,0)),"")</f>
        <v/>
      </c>
      <c r="N228" s="16">
        <f>IFERROR(VLOOKUP(J228,tbl_Teams!$C:$I,7,0),"")</f>
        <v>3</v>
      </c>
      <c r="O228" s="16" t="str">
        <f>IF(OR(J228="",K228=""),"Void","")</f>
        <v/>
      </c>
      <c r="P228" s="16">
        <v>5</v>
      </c>
      <c r="Q228" s="38">
        <f>IF(O228="Void","",IF(P228&lt;16,Lookups!$A$1+((P228-1)*7+(N228-1)),Lookups!$A$2+((P228-16)*7+(N228-1))))</f>
        <v>45567</v>
      </c>
      <c r="R228" s="1" t="str">
        <f>IF(O228="Void",TRIM(_xlfn.CONCAT(J228,K228)),J228)</f>
        <v>Slingers</v>
      </c>
      <c r="S228" s="16" t="str">
        <f>IF(O228="Void","VOID","vs")</f>
        <v>vs</v>
      </c>
      <c r="T228" s="1" t="str">
        <f>IF(O228="Void","",K228)</f>
        <v>Gaelens</v>
      </c>
      <c r="U228" s="1" t="str">
        <f>IF(O228="Void","",TRIM(_xlfn.CONCAT(L228," ",M228)))</f>
        <v>BMI Club</v>
      </c>
    </row>
    <row r="229" spans="1:21" x14ac:dyDescent="0.2">
      <c r="A229" s="16">
        <v>36</v>
      </c>
      <c r="B229" s="16">
        <v>4</v>
      </c>
      <c r="C229" s="16">
        <v>9</v>
      </c>
      <c r="D229" s="1">
        <v>1</v>
      </c>
      <c r="E229" s="1">
        <v>1</v>
      </c>
      <c r="F229" s="1" t="str">
        <f>_xlfn.CONCAT($D229,"|",$E229,"|",$B229)</f>
        <v>1|1|4</v>
      </c>
      <c r="G229" s="1" t="str">
        <f>_xlfn.CONCAT($D229,"|",$E229,"|",$C229)</f>
        <v>1|1|9</v>
      </c>
      <c r="H229" s="1" t="str">
        <f>_xlfn.CONCAT(P229,J229)</f>
        <v>5Tuffley Robins</v>
      </c>
      <c r="I229" s="1" t="str">
        <f>_xlfn.CONCAT(P229,K229)</f>
        <v>5The Jets</v>
      </c>
      <c r="J229" s="1" t="str">
        <f>IFERROR(VLOOKUP(F229,tbl_Teams!A:C,3,0),"")</f>
        <v>Tuffley Robins</v>
      </c>
      <c r="K229" s="1" t="str">
        <f>IFERROR(VLOOKUP(G229,tbl_Teams!$A:$C,3,0),"")</f>
        <v>The Jets</v>
      </c>
      <c r="L229" s="1" t="str">
        <f>IFERROR(IF(AND(J229&lt;&gt;"",K229&lt;&gt;""),VLOOKUP(VLOOKUP(J229,tbl_Teams!C:G,5,0),tbl_Venues!A:B,2,0),""),"")</f>
        <v>Robinswood Hill Club</v>
      </c>
      <c r="M229" s="16">
        <f>IFERROR(IF(VLOOKUP(J229,tbl_Teams!$C:$H,6,0)=0,"",VLOOKUP(J229,tbl_Teams!$C:$H,6,0)),"")</f>
        <v>1</v>
      </c>
      <c r="N229" s="16">
        <f>IFERROR(VLOOKUP(J229,tbl_Teams!$C:$I,7,0),"")</f>
        <v>2</v>
      </c>
      <c r="O229" s="16" t="str">
        <f>IF(OR(J229="",K229=""),"Void","")</f>
        <v/>
      </c>
      <c r="P229" s="16">
        <v>5</v>
      </c>
      <c r="Q229" s="38">
        <f>IF(O229="Void","",IF(P229&lt;16,Lookups!$A$1+((P229-1)*7+(N229-1)),Lookups!$A$2+((P229-16)*7+(N229-1))))</f>
        <v>45566</v>
      </c>
      <c r="R229" s="1" t="str">
        <f>IF(O229="Void",TRIM(_xlfn.CONCAT(J229,K229)),J229)</f>
        <v>Tuffley Robins</v>
      </c>
      <c r="S229" s="16" t="str">
        <f>IF(O229="Void","VOID","vs")</f>
        <v>vs</v>
      </c>
      <c r="T229" s="1" t="str">
        <f>IF(O229="Void","",K229)</f>
        <v>The Jets</v>
      </c>
      <c r="U229" s="1" t="str">
        <f>IF(O229="Void","",TRIM(_xlfn.CONCAT(L229," ",M229)))</f>
        <v>Robinswood Hill Club 1</v>
      </c>
    </row>
    <row r="230" spans="1:21" x14ac:dyDescent="0.2">
      <c r="A230" s="16">
        <v>37</v>
      </c>
      <c r="B230" s="16">
        <v>5</v>
      </c>
      <c r="C230" s="16">
        <v>8</v>
      </c>
      <c r="D230" s="1">
        <v>1</v>
      </c>
      <c r="E230" s="1">
        <v>1</v>
      </c>
      <c r="F230" s="1" t="str">
        <f>_xlfn.CONCAT($D230,"|",$E230,"|",$B230)</f>
        <v>1|1|5</v>
      </c>
      <c r="G230" s="1" t="str">
        <f>_xlfn.CONCAT($D230,"|",$E230,"|",$C230)</f>
        <v>1|1|8</v>
      </c>
      <c r="H230" s="1" t="str">
        <f>_xlfn.CONCAT(P230,J230)</f>
        <v>5St James Allstars</v>
      </c>
      <c r="I230" s="1" t="str">
        <f>_xlfn.CONCAT(P230,K230)</f>
        <v>5Lion Cubs</v>
      </c>
      <c r="J230" s="1" t="str">
        <f>IFERROR(VLOOKUP(F230,tbl_Teams!A:C,3,0),"")</f>
        <v>St James Allstars</v>
      </c>
      <c r="K230" s="1" t="str">
        <f>IFERROR(VLOOKUP(G230,tbl_Teams!$A:$C,3,0),"")</f>
        <v>Lion Cubs</v>
      </c>
      <c r="L230" s="1" t="str">
        <f>IFERROR(IF(AND(J230&lt;&gt;"",K230&lt;&gt;""),VLOOKUP(VLOOKUP(J230,tbl_Teams!C:G,5,0),tbl_Venues!A:B,2,0),""),"")</f>
        <v>St James Club</v>
      </c>
      <c r="M230" s="16" t="str">
        <f>IFERROR(IF(VLOOKUP(J230,tbl_Teams!$C:$H,6,0)=0,"",VLOOKUP(J230,tbl_Teams!$C:$H,6,0)),"")</f>
        <v/>
      </c>
      <c r="N230" s="16">
        <f>IFERROR(VLOOKUP(J230,tbl_Teams!$C:$I,7,0),"")</f>
        <v>5</v>
      </c>
      <c r="O230" s="16" t="str">
        <f>IF(OR(J230="",K230=""),"Void","")</f>
        <v/>
      </c>
      <c r="P230" s="16">
        <v>5</v>
      </c>
      <c r="Q230" s="38">
        <f>IF(O230="Void","",IF(P230&lt;16,Lookups!$A$1+((P230-1)*7+(N230-1)),Lookups!$A$2+((P230-16)*7+(N230-1))))</f>
        <v>45569</v>
      </c>
      <c r="R230" s="1" t="str">
        <f>IF(O230="Void",TRIM(_xlfn.CONCAT(J230,K230)),J230)</f>
        <v>St James Allstars</v>
      </c>
      <c r="S230" s="16" t="str">
        <f>IF(O230="Void","VOID","vs")</f>
        <v>vs</v>
      </c>
      <c r="T230" s="1" t="str">
        <f>IF(O230="Void","",K230)</f>
        <v>Lion Cubs</v>
      </c>
      <c r="U230" s="1" t="str">
        <f>IF(O230="Void","",TRIM(_xlfn.CONCAT(L230," ",M230)))</f>
        <v>St James Club</v>
      </c>
    </row>
    <row r="231" spans="1:21" x14ac:dyDescent="0.2">
      <c r="A231" s="16">
        <v>38</v>
      </c>
      <c r="B231" s="16">
        <v>6</v>
      </c>
      <c r="C231" s="16">
        <v>7</v>
      </c>
      <c r="D231" s="1">
        <v>1</v>
      </c>
      <c r="E231" s="1">
        <v>1</v>
      </c>
      <c r="F231" s="1" t="str">
        <f>_xlfn.CONCAT($D231,"|",$E231,"|",$B231)</f>
        <v>1|1|6</v>
      </c>
      <c r="G231" s="1" t="str">
        <f>_xlfn.CONCAT($D231,"|",$E231,"|",$C231)</f>
        <v>1|1|7</v>
      </c>
      <c r="H231" s="1" t="str">
        <f>_xlfn.CONCAT(P231,J231)</f>
        <v>5Fabulous Baker Boys</v>
      </c>
      <c r="I231" s="1" t="str">
        <f>_xlfn.CONCAT(P231,K231)</f>
        <v>5Railway</v>
      </c>
      <c r="J231" s="1" t="str">
        <f>IFERROR(VLOOKUP(F231,tbl_Teams!A:C,3,0),"")</f>
        <v>Fabulous Baker Boys</v>
      </c>
      <c r="K231" s="1" t="str">
        <f>IFERROR(VLOOKUP(G231,tbl_Teams!$A:$C,3,0),"")</f>
        <v>Railway</v>
      </c>
      <c r="L231" s="1" t="str">
        <f>IFERROR(IF(AND(J231&lt;&gt;"",K231&lt;&gt;""),VLOOKUP(VLOOKUP(J231,tbl_Teams!C:G,5,0),tbl_Venues!A:B,2,0),""),"")</f>
        <v>Baker Street</v>
      </c>
      <c r="M231" s="16" t="str">
        <f>IFERROR(IF(VLOOKUP(J231,tbl_Teams!$C:$H,6,0)=0,"",VLOOKUP(J231,tbl_Teams!$C:$H,6,0)),"")</f>
        <v/>
      </c>
      <c r="N231" s="16">
        <f>IFERROR(VLOOKUP(J231,tbl_Teams!$C:$I,7,0),"")</f>
        <v>2</v>
      </c>
      <c r="O231" s="16" t="str">
        <f>IF(OR(J231="",K231=""),"Void","")</f>
        <v/>
      </c>
      <c r="P231" s="16">
        <v>5</v>
      </c>
      <c r="Q231" s="38">
        <f>IF(O231="Void","",IF(P231&lt;16,Lookups!$A$1+((P231-1)*7+(N231-1)),Lookups!$A$2+((P231-16)*7+(N231-1))))</f>
        <v>45566</v>
      </c>
      <c r="R231" s="1" t="str">
        <f>IF(O231="Void",TRIM(_xlfn.CONCAT(J231,K231)),J231)</f>
        <v>Fabulous Baker Boys</v>
      </c>
      <c r="S231" s="16" t="str">
        <f>IF(O231="Void","VOID","vs")</f>
        <v>vs</v>
      </c>
      <c r="T231" s="1" t="str">
        <f>IF(O231="Void","",K231)</f>
        <v>Railway</v>
      </c>
      <c r="U231" s="1" t="str">
        <f>IF(O231="Void","",TRIM(_xlfn.CONCAT(L231," ",M231)))</f>
        <v>Baker Street</v>
      </c>
    </row>
    <row r="232" spans="1:21" x14ac:dyDescent="0.2">
      <c r="A232" s="16">
        <v>39</v>
      </c>
      <c r="B232" s="16">
        <v>15</v>
      </c>
      <c r="C232" s="16">
        <v>13</v>
      </c>
      <c r="D232" s="1">
        <v>1</v>
      </c>
      <c r="E232" s="1">
        <v>1</v>
      </c>
      <c r="F232" s="1" t="str">
        <f>_xlfn.CONCAT($D232,"|",$E232,"|",$B232)</f>
        <v>1|1|15</v>
      </c>
      <c r="G232" s="1" t="str">
        <f>_xlfn.CONCAT($D232,"|",$E232,"|",$C232)</f>
        <v>1|1|13</v>
      </c>
      <c r="H232" s="1" t="str">
        <f>_xlfn.CONCAT(P232,J232)</f>
        <v>5Redmans Ten</v>
      </c>
      <c r="I232" s="1" t="str">
        <f>_xlfn.CONCAT(P232,K232)</f>
        <v>5Oval Ball S.C.</v>
      </c>
      <c r="J232" s="1" t="str">
        <f>IFERROR(VLOOKUP(F232,tbl_Teams!A:C,3,0),"")</f>
        <v>Redmans Ten</v>
      </c>
      <c r="K232" s="1" t="str">
        <f>IFERROR(VLOOKUP(G232,tbl_Teams!$A:$C,3,0),"")</f>
        <v>Oval Ball S.C.</v>
      </c>
      <c r="L232" s="1" t="str">
        <f>IFERROR(IF(AND(J232&lt;&gt;"",K232&lt;&gt;""),VLOOKUP(VLOOKUP(J232,tbl_Teams!C:G,5,0),tbl_Venues!A:B,2,0),""),"")</f>
        <v>Wotton Hall Club</v>
      </c>
      <c r="M232" s="16">
        <f>IFERROR(IF(VLOOKUP(J232,tbl_Teams!$C:$H,6,0)=0,"",VLOOKUP(J232,tbl_Teams!$C:$H,6,0)),"")</f>
        <v>1</v>
      </c>
      <c r="N232" s="16">
        <f>IFERROR(VLOOKUP(J232,tbl_Teams!$C:$I,7,0),"")</f>
        <v>4</v>
      </c>
      <c r="O232" s="16" t="str">
        <f>IF(OR(J232="",K232=""),"Void","")</f>
        <v/>
      </c>
      <c r="P232" s="16">
        <v>5</v>
      </c>
      <c r="Q232" s="38">
        <f>IF(O232="Void","",IF(P232&lt;16,Lookups!$A$1+((P232-1)*7+(N232-1)),Lookups!$A$2+((P232-16)*7+(N232-1))))</f>
        <v>45568</v>
      </c>
      <c r="R232" s="1" t="str">
        <f>IF(O232="Void",TRIM(_xlfn.CONCAT(J232,K232)),J232)</f>
        <v>Redmans Ten</v>
      </c>
      <c r="S232" s="16" t="str">
        <f>IF(O232="Void","VOID","vs")</f>
        <v>vs</v>
      </c>
      <c r="T232" s="1" t="str">
        <f>IF(O232="Void","",K232)</f>
        <v>Oval Ball S.C.</v>
      </c>
      <c r="U232" s="1" t="str">
        <f>IF(O232="Void","",TRIM(_xlfn.CONCAT(L232," ",M232)))</f>
        <v>Wotton Hall Club 1</v>
      </c>
    </row>
    <row r="233" spans="1:21" x14ac:dyDescent="0.2">
      <c r="A233" s="16">
        <v>40</v>
      </c>
      <c r="B233" s="16">
        <v>16</v>
      </c>
      <c r="C233" s="16">
        <v>14</v>
      </c>
      <c r="D233" s="1">
        <v>1</v>
      </c>
      <c r="E233" s="1">
        <v>1</v>
      </c>
      <c r="F233" s="1" t="str">
        <f>_xlfn.CONCAT($D233,"|",$E233,"|",$B233)</f>
        <v>1|1|16</v>
      </c>
      <c r="G233" s="1" t="str">
        <f>_xlfn.CONCAT($D233,"|",$E233,"|",$C233)</f>
        <v>1|1|14</v>
      </c>
      <c r="H233" s="1" t="str">
        <f>_xlfn.CONCAT(P233,J233)</f>
        <v>5Painswick Ultras</v>
      </c>
      <c r="I233" s="1" t="str">
        <f>_xlfn.CONCAT(P233,K233)</f>
        <v>5Famous Stampers</v>
      </c>
      <c r="J233" s="1" t="str">
        <f>IFERROR(VLOOKUP(F233,tbl_Teams!A:C,3,0),"")</f>
        <v>Painswick Ultras</v>
      </c>
      <c r="K233" s="1" t="str">
        <f>IFERROR(VLOOKUP(G233,tbl_Teams!$A:$C,3,0),"")</f>
        <v>Famous Stampers</v>
      </c>
      <c r="L233" s="1" t="str">
        <f>IFERROR(IF(AND(J233&lt;&gt;"",K233&lt;&gt;""),VLOOKUP(VLOOKUP(J233,tbl_Teams!C:G,5,0),tbl_Venues!A:B,2,0),""),"")</f>
        <v>Saintbridge Club</v>
      </c>
      <c r="M233" s="16">
        <f>IFERROR(IF(VLOOKUP(J233,tbl_Teams!$C:$H,6,0)=0,"",VLOOKUP(J233,tbl_Teams!$C:$H,6,0)),"")</f>
        <v>1</v>
      </c>
      <c r="N233" s="16">
        <f>IFERROR(VLOOKUP(J233,tbl_Teams!$C:$I,7,0),"")</f>
        <v>3</v>
      </c>
      <c r="O233" s="16" t="str">
        <f>IF(OR(J233="",K233=""),"Void","")</f>
        <v/>
      </c>
      <c r="P233" s="16">
        <v>5</v>
      </c>
      <c r="Q233" s="38">
        <f>IF(O233="Void","",IF(P233&lt;16,Lookups!$A$1+((P233-1)*7+(N233-1)),Lookups!$A$2+((P233-16)*7+(N233-1))))</f>
        <v>45567</v>
      </c>
      <c r="R233" s="1" t="str">
        <f>IF(O233="Void",TRIM(_xlfn.CONCAT(J233,K233)),J233)</f>
        <v>Painswick Ultras</v>
      </c>
      <c r="S233" s="16" t="str">
        <f>IF(O233="Void","VOID","vs")</f>
        <v>vs</v>
      </c>
      <c r="T233" s="1" t="str">
        <f>IF(O233="Void","",K233)</f>
        <v>Famous Stampers</v>
      </c>
      <c r="U233" s="1" t="str">
        <f>IF(O233="Void","",TRIM(_xlfn.CONCAT(L233," ",M233)))</f>
        <v>Saintbridge Club 1</v>
      </c>
    </row>
    <row r="234" spans="1:21" x14ac:dyDescent="0.2">
      <c r="A234" s="16">
        <v>273</v>
      </c>
      <c r="B234" s="16">
        <v>1</v>
      </c>
      <c r="C234" s="16">
        <v>12</v>
      </c>
      <c r="D234" s="1">
        <v>1</v>
      </c>
      <c r="E234" s="1">
        <v>2</v>
      </c>
      <c r="F234" s="1" t="str">
        <f>_xlfn.CONCAT($D234,"|",$E234,"|",$B234)</f>
        <v>1|2|1</v>
      </c>
      <c r="G234" s="1" t="str">
        <f>_xlfn.CONCAT($D234,"|",$E234,"|",$C234)</f>
        <v>1|2|12</v>
      </c>
      <c r="H234" s="1" t="str">
        <f>_xlfn.CONCAT(P234,J234)</f>
        <v>5Kingpins</v>
      </c>
      <c r="I234" s="1" t="str">
        <f>_xlfn.CONCAT(P234,K234)</f>
        <v>5Supermacs</v>
      </c>
      <c r="J234" s="1" t="str">
        <f>IFERROR(VLOOKUP(F234,tbl_Teams!A:C,3,0),"")</f>
        <v>Kingpins</v>
      </c>
      <c r="K234" s="1" t="str">
        <f>IFERROR(VLOOKUP(G234,tbl_Teams!$A:$C,3,0),"")</f>
        <v>Supermacs</v>
      </c>
      <c r="L234" s="1" t="str">
        <f>IFERROR(IF(AND(J234&lt;&gt;"",K234&lt;&gt;""),VLOOKUP(VLOOKUP(J234,tbl_Teams!C:G,5,0),tbl_Venues!A:B,2,0),""),"")</f>
        <v>Robinswood Hill Club</v>
      </c>
      <c r="M234" s="16">
        <f>IFERROR(IF(VLOOKUP(J234,tbl_Teams!$C:$H,6,0)=0,"",VLOOKUP(J234,tbl_Teams!$C:$H,6,0)),"")</f>
        <v>2</v>
      </c>
      <c r="N234" s="16">
        <f>IFERROR(VLOOKUP(J234,tbl_Teams!$C:$I,7,0),"")</f>
        <v>5</v>
      </c>
      <c r="O234" s="16" t="str">
        <f>IF(OR(J234="",K234=""),"Void","")</f>
        <v/>
      </c>
      <c r="P234" s="16">
        <v>5</v>
      </c>
      <c r="Q234" s="38">
        <f>IF(O234="Void","",IF(P234&lt;16,Lookups!$A$1+((P234-1)*7+(N234-1)),Lookups!$A$2+((P234-16)*7+(N234-1))))</f>
        <v>45569</v>
      </c>
      <c r="R234" s="1" t="str">
        <f>IF(O234="Void",TRIM(_xlfn.CONCAT(J234,K234)),J234)</f>
        <v>Kingpins</v>
      </c>
      <c r="S234" s="16" t="str">
        <f>IF(O234="Void","VOID","vs")</f>
        <v>vs</v>
      </c>
      <c r="T234" s="1" t="str">
        <f>IF(O234="Void","",K234)</f>
        <v>Supermacs</v>
      </c>
      <c r="U234" s="1" t="str">
        <f>IF(O234="Void","",TRIM(_xlfn.CONCAT(L234," ",M234)))</f>
        <v>Robinswood Hill Club 2</v>
      </c>
    </row>
    <row r="235" spans="1:21" x14ac:dyDescent="0.2">
      <c r="A235" s="16">
        <v>274</v>
      </c>
      <c r="B235" s="16">
        <v>2</v>
      </c>
      <c r="C235" s="16">
        <v>11</v>
      </c>
      <c r="D235" s="1">
        <v>1</v>
      </c>
      <c r="E235" s="1">
        <v>2</v>
      </c>
      <c r="F235" s="1" t="str">
        <f>_xlfn.CONCAT($D235,"|",$E235,"|",$B235)</f>
        <v>1|2|2</v>
      </c>
      <c r="G235" s="1" t="str">
        <f>_xlfn.CONCAT($D235,"|",$E235,"|",$C235)</f>
        <v>1|2|11</v>
      </c>
      <c r="H235" s="1" t="str">
        <f>_xlfn.CONCAT(P235,J235)</f>
        <v>5Arcadians</v>
      </c>
      <c r="I235" s="1" t="str">
        <f>_xlfn.CONCAT(P235,K235)</f>
        <v>5St James Extras</v>
      </c>
      <c r="J235" s="1" t="str">
        <f>IFERROR(VLOOKUP(F235,tbl_Teams!A:C,3,0),"")</f>
        <v>Arcadians</v>
      </c>
      <c r="K235" s="1" t="str">
        <f>IFERROR(VLOOKUP(G235,tbl_Teams!$A:$C,3,0),"")</f>
        <v>St James Extras</v>
      </c>
      <c r="L235" s="1" t="str">
        <f>IFERROR(IF(AND(J235&lt;&gt;"",K235&lt;&gt;""),VLOOKUP(VLOOKUP(J235,tbl_Teams!C:G,5,0),tbl_Venues!A:B,2,0),""),"")</f>
        <v>BMI Club</v>
      </c>
      <c r="M235" s="16" t="str">
        <f>IFERROR(IF(VLOOKUP(J235,tbl_Teams!$C:$H,6,0)=0,"",VLOOKUP(J235,tbl_Teams!$C:$H,6,0)),"")</f>
        <v/>
      </c>
      <c r="N235" s="16">
        <f>IFERROR(VLOOKUP(J235,tbl_Teams!$C:$I,7,0),"")</f>
        <v>4</v>
      </c>
      <c r="O235" s="16" t="str">
        <f>IF(OR(J235="",K235=""),"Void","")</f>
        <v/>
      </c>
      <c r="P235" s="16">
        <v>5</v>
      </c>
      <c r="Q235" s="38">
        <f>IF(O235="Void","",IF(P235&lt;16,Lookups!$A$1+((P235-1)*7+(N235-1)),Lookups!$A$2+((P235-16)*7+(N235-1))))</f>
        <v>45568</v>
      </c>
      <c r="R235" s="1" t="str">
        <f>IF(O235="Void",TRIM(_xlfn.CONCAT(J235,K235)),J235)</f>
        <v>Arcadians</v>
      </c>
      <c r="S235" s="16" t="str">
        <f>IF(O235="Void","VOID","vs")</f>
        <v>vs</v>
      </c>
      <c r="T235" s="1" t="str">
        <f>IF(O235="Void","",K235)</f>
        <v>St James Extras</v>
      </c>
      <c r="U235" s="1" t="str">
        <f>IF(O235="Void","",TRIM(_xlfn.CONCAT(L235," ",M235)))</f>
        <v>BMI Club</v>
      </c>
    </row>
    <row r="236" spans="1:21" x14ac:dyDescent="0.2">
      <c r="A236" s="16">
        <v>275</v>
      </c>
      <c r="B236" s="16">
        <v>3</v>
      </c>
      <c r="C236" s="16">
        <v>10</v>
      </c>
      <c r="D236" s="1">
        <v>1</v>
      </c>
      <c r="E236" s="1">
        <v>2</v>
      </c>
      <c r="F236" s="1" t="str">
        <f>_xlfn.CONCAT($D236,"|",$E236,"|",$B236)</f>
        <v>1|2|3</v>
      </c>
      <c r="G236" s="1" t="str">
        <f>_xlfn.CONCAT($D236,"|",$E236,"|",$C236)</f>
        <v>1|2|10</v>
      </c>
      <c r="H236" s="1" t="str">
        <f>_xlfn.CONCAT(P236,J236)</f>
        <v>5Rugger Sports</v>
      </c>
      <c r="I236" s="1" t="str">
        <f>_xlfn.CONCAT(P236,K236)</f>
        <v>5Holmleigh Rangers</v>
      </c>
      <c r="J236" s="1" t="str">
        <f>IFERROR(VLOOKUP(F236,tbl_Teams!A:C,3,0),"")</f>
        <v>Rugger Sports</v>
      </c>
      <c r="K236" s="1" t="str">
        <f>IFERROR(VLOOKUP(G236,tbl_Teams!$A:$C,3,0),"")</f>
        <v>Holmleigh Rangers</v>
      </c>
      <c r="L236" s="1" t="str">
        <f>IFERROR(IF(AND(J236&lt;&gt;"",K236&lt;&gt;""),VLOOKUP(VLOOKUP(J236,tbl_Teams!C:G,5,0),tbl_Venues!A:B,2,0),""),"")</f>
        <v>Longlevens Community Centre</v>
      </c>
      <c r="M236" s="16" t="str">
        <f>IFERROR(IF(VLOOKUP(J236,tbl_Teams!$C:$H,6,0)=0,"",VLOOKUP(J236,tbl_Teams!$C:$H,6,0)),"")</f>
        <v/>
      </c>
      <c r="N236" s="16">
        <f>IFERROR(VLOOKUP(J236,tbl_Teams!$C:$I,7,0),"")</f>
        <v>2</v>
      </c>
      <c r="O236" s="16" t="str">
        <f>IF(OR(J236="",K236=""),"Void","")</f>
        <v/>
      </c>
      <c r="P236" s="16">
        <v>5</v>
      </c>
      <c r="Q236" s="38">
        <f>IF(O236="Void","",IF(P236&lt;16,Lookups!$A$1+((P236-1)*7+(N236-1)),Lookups!$A$2+((P236-16)*7+(N236-1))))</f>
        <v>45566</v>
      </c>
      <c r="R236" s="1" t="str">
        <f>IF(O236="Void",TRIM(_xlfn.CONCAT(J236,K236)),J236)</f>
        <v>Rugger Sports</v>
      </c>
      <c r="S236" s="16" t="str">
        <f>IF(O236="Void","VOID","vs")</f>
        <v>vs</v>
      </c>
      <c r="T236" s="1" t="str">
        <f>IF(O236="Void","",K236)</f>
        <v>Holmleigh Rangers</v>
      </c>
      <c r="U236" s="1" t="str">
        <f>IF(O236="Void","",TRIM(_xlfn.CONCAT(L236," ",M236)))</f>
        <v>Longlevens Community Centre</v>
      </c>
    </row>
    <row r="237" spans="1:21" x14ac:dyDescent="0.2">
      <c r="A237" s="16">
        <v>276</v>
      </c>
      <c r="B237" s="16">
        <v>4</v>
      </c>
      <c r="C237" s="16">
        <v>9</v>
      </c>
      <c r="D237" s="1">
        <v>1</v>
      </c>
      <c r="E237" s="1">
        <v>2</v>
      </c>
      <c r="F237" s="1" t="str">
        <f>_xlfn.CONCAT($D237,"|",$E237,"|",$B237)</f>
        <v>1|2|4</v>
      </c>
      <c r="G237" s="1" t="str">
        <f>_xlfn.CONCAT($D237,"|",$E237,"|",$C237)</f>
        <v>1|2|9</v>
      </c>
      <c r="H237" s="1" t="str">
        <f>_xlfn.CONCAT(P237,J237)</f>
        <v>5Willows</v>
      </c>
      <c r="I237" s="1" t="str">
        <f>_xlfn.CONCAT(P237,K237)</f>
        <v>5Avenue Loungers</v>
      </c>
      <c r="J237" s="1" t="str">
        <f>IFERROR(VLOOKUP(F237,tbl_Teams!A:C,3,0),"")</f>
        <v>Willows</v>
      </c>
      <c r="K237" s="1" t="str">
        <f>IFERROR(VLOOKUP(G237,tbl_Teams!$A:$C,3,0),"")</f>
        <v>Avenue Loungers</v>
      </c>
      <c r="L237" s="1" t="str">
        <f>IFERROR(IF(AND(J237&lt;&gt;"",K237&lt;&gt;""),VLOOKUP(VLOOKUP(J237,tbl_Teams!C:G,5,0),tbl_Venues!A:B,2,0),""),"")</f>
        <v>Ramblers Club</v>
      </c>
      <c r="M237" s="16" t="str">
        <f>IFERROR(IF(VLOOKUP(J237,tbl_Teams!$C:$H,6,0)=0,"",VLOOKUP(J237,tbl_Teams!$C:$H,6,0)),"")</f>
        <v/>
      </c>
      <c r="N237" s="16">
        <f>IFERROR(VLOOKUP(J237,tbl_Teams!$C:$I,7,0),"")</f>
        <v>3</v>
      </c>
      <c r="O237" s="16" t="str">
        <f>IF(OR(J237="",K237=""),"Void","")</f>
        <v/>
      </c>
      <c r="P237" s="16">
        <v>5</v>
      </c>
      <c r="Q237" s="38">
        <f>IF(O237="Void","",IF(P237&lt;16,Lookups!$A$1+((P237-1)*7+(N237-1)),Lookups!$A$2+((P237-16)*7+(N237-1))))</f>
        <v>45567</v>
      </c>
      <c r="R237" s="1" t="str">
        <f>IF(O237="Void",TRIM(_xlfn.CONCAT(J237,K237)),J237)</f>
        <v>Willows</v>
      </c>
      <c r="S237" s="16" t="str">
        <f>IF(O237="Void","VOID","vs")</f>
        <v>vs</v>
      </c>
      <c r="T237" s="1" t="str">
        <f>IF(O237="Void","",K237)</f>
        <v>Avenue Loungers</v>
      </c>
      <c r="U237" s="1" t="str">
        <f>IF(O237="Void","",TRIM(_xlfn.CONCAT(L237," ",M237)))</f>
        <v>Ramblers Club</v>
      </c>
    </row>
    <row r="238" spans="1:21" x14ac:dyDescent="0.2">
      <c r="A238" s="16">
        <v>277</v>
      </c>
      <c r="B238" s="16">
        <v>5</v>
      </c>
      <c r="C238" s="16">
        <v>8</v>
      </c>
      <c r="D238" s="1">
        <v>1</v>
      </c>
      <c r="E238" s="1">
        <v>2</v>
      </c>
      <c r="F238" s="1" t="str">
        <f>_xlfn.CONCAT($D238,"|",$E238,"|",$B238)</f>
        <v>1|2|5</v>
      </c>
      <c r="G238" s="1" t="str">
        <f>_xlfn.CONCAT($D238,"|",$E238,"|",$C238)</f>
        <v>1|2|8</v>
      </c>
      <c r="H238" s="1" t="str">
        <f>_xlfn.CONCAT(P238,J238)</f>
        <v>5Walls Monkeys</v>
      </c>
      <c r="I238" s="1" t="str">
        <f>_xlfn.CONCAT(P238,K238)</f>
        <v>5Matson Wolfhounds</v>
      </c>
      <c r="J238" s="1" t="str">
        <f>IFERROR(VLOOKUP(F238,tbl_Teams!A:C,3,0),"")</f>
        <v>Walls Monkeys</v>
      </c>
      <c r="K238" s="1" t="str">
        <f>IFERROR(VLOOKUP(G238,tbl_Teams!$A:$C,3,0),"")</f>
        <v>Matson Wolfhounds</v>
      </c>
      <c r="L238" s="1" t="str">
        <f>IFERROR(IF(AND(J238&lt;&gt;"",K238&lt;&gt;""),VLOOKUP(VLOOKUP(J238,tbl_Teams!C:G,5,0),tbl_Venues!A:B,2,0),""),"")</f>
        <v>Robinswood Hill Club</v>
      </c>
      <c r="M238" s="16">
        <f>IFERROR(IF(VLOOKUP(J238,tbl_Teams!$C:$H,6,0)=0,"",VLOOKUP(J238,tbl_Teams!$C:$H,6,0)),"")</f>
        <v>1</v>
      </c>
      <c r="N238" s="16">
        <f>IFERROR(VLOOKUP(J238,tbl_Teams!$C:$I,7,0),"")</f>
        <v>1</v>
      </c>
      <c r="O238" s="16" t="str">
        <f>IF(OR(J238="",K238=""),"Void","")</f>
        <v/>
      </c>
      <c r="P238" s="16">
        <v>5</v>
      </c>
      <c r="Q238" s="38">
        <f>IF(O238="Void","",IF(P238&lt;16,Lookups!$A$1+((P238-1)*7+(N238-1)),Lookups!$A$2+((P238-16)*7+(N238-1))))</f>
        <v>45565</v>
      </c>
      <c r="R238" s="1" t="str">
        <f>IF(O238="Void",TRIM(_xlfn.CONCAT(J238,K238)),J238)</f>
        <v>Walls Monkeys</v>
      </c>
      <c r="S238" s="16" t="str">
        <f>IF(O238="Void","VOID","vs")</f>
        <v>vs</v>
      </c>
      <c r="T238" s="1" t="str">
        <f>IF(O238="Void","",K238)</f>
        <v>Matson Wolfhounds</v>
      </c>
      <c r="U238" s="1" t="str">
        <f>IF(O238="Void","",TRIM(_xlfn.CONCAT(L238," ",M238)))</f>
        <v>Robinswood Hill Club 1</v>
      </c>
    </row>
    <row r="239" spans="1:21" x14ac:dyDescent="0.2">
      <c r="A239" s="16">
        <v>278</v>
      </c>
      <c r="B239" s="16">
        <v>6</v>
      </c>
      <c r="C239" s="16">
        <v>7</v>
      </c>
      <c r="D239" s="1">
        <v>1</v>
      </c>
      <c r="E239" s="1">
        <v>2</v>
      </c>
      <c r="F239" s="1" t="str">
        <f>_xlfn.CONCAT($D239,"|",$E239,"|",$B239)</f>
        <v>1|2|6</v>
      </c>
      <c r="G239" s="1" t="str">
        <f>_xlfn.CONCAT($D239,"|",$E239,"|",$C239)</f>
        <v>1|2|7</v>
      </c>
      <c r="H239" s="1" t="str">
        <f>_xlfn.CONCAT(P239,J239)</f>
        <v>5Valiants</v>
      </c>
      <c r="I239" s="1" t="str">
        <f>_xlfn.CONCAT(P239,K239)</f>
        <v>5Exiles S.C.</v>
      </c>
      <c r="J239" s="1" t="str">
        <f>IFERROR(VLOOKUP(F239,tbl_Teams!A:C,3,0),"")</f>
        <v>Valiants</v>
      </c>
      <c r="K239" s="1" t="str">
        <f>IFERROR(VLOOKUP(G239,tbl_Teams!$A:$C,3,0),"")</f>
        <v>Exiles S.C.</v>
      </c>
      <c r="L239" s="1" t="str">
        <f>IFERROR(IF(AND(J239&lt;&gt;"",K239&lt;&gt;""),VLOOKUP(VLOOKUP(J239,tbl_Teams!C:G,5,0),tbl_Venues!A:B,2,0),""),"")</f>
        <v>Baker Street</v>
      </c>
      <c r="M239" s="16" t="str">
        <f>IFERROR(IF(VLOOKUP(J239,tbl_Teams!$C:$H,6,0)=0,"",VLOOKUP(J239,tbl_Teams!$C:$H,6,0)),"")</f>
        <v/>
      </c>
      <c r="N239" s="16">
        <f>IFERROR(VLOOKUP(J239,tbl_Teams!$C:$I,7,0),"")</f>
        <v>1</v>
      </c>
      <c r="O239" s="16" t="str">
        <f>IF(OR(J239="",K239=""),"Void","")</f>
        <v/>
      </c>
      <c r="P239" s="16">
        <v>5</v>
      </c>
      <c r="Q239" s="38">
        <f>IF(O239="Void","",IF(P239&lt;16,Lookups!$A$1+((P239-1)*7+(N239-1)),Lookups!$A$2+((P239-16)*7+(N239-1))))</f>
        <v>45565</v>
      </c>
      <c r="R239" s="1" t="str">
        <f>IF(O239="Void",TRIM(_xlfn.CONCAT(J239,K239)),J239)</f>
        <v>Valiants</v>
      </c>
      <c r="S239" s="16" t="str">
        <f>IF(O239="Void","VOID","vs")</f>
        <v>vs</v>
      </c>
      <c r="T239" s="1" t="str">
        <f>IF(O239="Void","",K239)</f>
        <v>Exiles S.C.</v>
      </c>
      <c r="U239" s="1" t="str">
        <f>IF(O239="Void","",TRIM(_xlfn.CONCAT(L239," ",M239)))</f>
        <v>Baker Street</v>
      </c>
    </row>
    <row r="240" spans="1:21" x14ac:dyDescent="0.2">
      <c r="A240" s="16">
        <v>279</v>
      </c>
      <c r="B240" s="16">
        <v>15</v>
      </c>
      <c r="C240" s="16">
        <v>13</v>
      </c>
      <c r="D240" s="1">
        <v>1</v>
      </c>
      <c r="E240" s="1">
        <v>2</v>
      </c>
      <c r="F240" s="1" t="str">
        <f>_xlfn.CONCAT($D240,"|",$E240,"|",$B240)</f>
        <v>1|2|15</v>
      </c>
      <c r="G240" s="1" t="str">
        <f>_xlfn.CONCAT($D240,"|",$E240,"|",$C240)</f>
        <v>1|2|13</v>
      </c>
      <c r="H240" s="1" t="str">
        <f>_xlfn.CONCAT(P240,J240)</f>
        <v>5R.G.H.O.C.</v>
      </c>
      <c r="I240" s="1" t="str">
        <f>_xlfn.CONCAT(P240,K240)</f>
        <v>5Rockets</v>
      </c>
      <c r="J240" s="1" t="str">
        <f>IFERROR(VLOOKUP(F240,tbl_Teams!A:C,3,0),"")</f>
        <v>R.G.H.O.C.</v>
      </c>
      <c r="K240" s="1" t="str">
        <f>IFERROR(VLOOKUP(G240,tbl_Teams!$A:$C,3,0),"")</f>
        <v>Rockets</v>
      </c>
      <c r="L240" s="1" t="str">
        <f>IFERROR(IF(AND(J240&lt;&gt;"",K240&lt;&gt;""),VLOOKUP(VLOOKUP(J240,tbl_Teams!C:G,5,0),tbl_Venues!A:B,2,0),""),"")</f>
        <v>Hardwicke RBL</v>
      </c>
      <c r="M240" s="16">
        <f>IFERROR(IF(VLOOKUP(J240,tbl_Teams!$C:$H,6,0)=0,"",VLOOKUP(J240,tbl_Teams!$C:$H,6,0)),"")</f>
        <v>2</v>
      </c>
      <c r="N240" s="16">
        <f>IFERROR(VLOOKUP(J240,tbl_Teams!$C:$I,7,0),"")</f>
        <v>5</v>
      </c>
      <c r="O240" s="16" t="str">
        <f>IF(OR(J240="",K240=""),"Void","")</f>
        <v/>
      </c>
      <c r="P240" s="16">
        <v>5</v>
      </c>
      <c r="Q240" s="38">
        <f>IF(O240="Void","",IF(P240&lt;16,Lookups!$A$1+((P240-1)*7+(N240-1)),Lookups!$A$2+((P240-16)*7+(N240-1))))</f>
        <v>45569</v>
      </c>
      <c r="R240" s="1" t="str">
        <f>IF(O240="Void",TRIM(_xlfn.CONCAT(J240,K240)),J240)</f>
        <v>R.G.H.O.C.</v>
      </c>
      <c r="S240" s="16" t="str">
        <f>IF(O240="Void","VOID","vs")</f>
        <v>vs</v>
      </c>
      <c r="T240" s="1" t="str">
        <f>IF(O240="Void","",K240)</f>
        <v>Rockets</v>
      </c>
      <c r="U240" s="1" t="str">
        <f>IF(O240="Void","",TRIM(_xlfn.CONCAT(L240," ",M240)))</f>
        <v>Hardwicke RBL 2</v>
      </c>
    </row>
    <row r="241" spans="1:21" x14ac:dyDescent="0.2">
      <c r="A241" s="16">
        <v>280</v>
      </c>
      <c r="B241" s="16">
        <v>16</v>
      </c>
      <c r="C241" s="16">
        <v>14</v>
      </c>
      <c r="D241" s="1">
        <v>1</v>
      </c>
      <c r="E241" s="1">
        <v>2</v>
      </c>
      <c r="F241" s="1" t="str">
        <f>_xlfn.CONCAT($D241,"|",$E241,"|",$B241)</f>
        <v>1|2|16</v>
      </c>
      <c r="G241" s="1" t="str">
        <f>_xlfn.CONCAT($D241,"|",$E241,"|",$C241)</f>
        <v>1|2|14</v>
      </c>
      <c r="H241" s="1" t="str">
        <f>_xlfn.CONCAT(P241,J241)</f>
        <v>5Motor Rollers</v>
      </c>
      <c r="I241" s="1" t="str">
        <f>_xlfn.CONCAT(P241,K241)</f>
        <v>5Indians</v>
      </c>
      <c r="J241" s="1" t="str">
        <f>IFERROR(VLOOKUP(F241,tbl_Teams!A:C,3,0),"")</f>
        <v>Motor Rollers</v>
      </c>
      <c r="K241" s="1" t="str">
        <f>IFERROR(VLOOKUP(G241,tbl_Teams!$A:$C,3,0),"")</f>
        <v>Indians</v>
      </c>
      <c r="L241" s="1" t="str">
        <f>IFERROR(IF(AND(J241&lt;&gt;"",K241&lt;&gt;""),VLOOKUP(VLOOKUP(J241,tbl_Teams!C:G,5,0),tbl_Venues!A:B,2,0),""),"")</f>
        <v>Wotton Hall Club</v>
      </c>
      <c r="M241" s="16">
        <f>IFERROR(IF(VLOOKUP(J241,tbl_Teams!$C:$H,6,0)=0,"",VLOOKUP(J241,tbl_Teams!$C:$H,6,0)),"")</f>
        <v>1</v>
      </c>
      <c r="N241" s="16">
        <f>IFERROR(VLOOKUP(J241,tbl_Teams!$C:$I,7,0),"")</f>
        <v>2</v>
      </c>
      <c r="O241" s="16" t="str">
        <f>IF(OR(J241="",K241=""),"Void","")</f>
        <v/>
      </c>
      <c r="P241" s="16">
        <v>5</v>
      </c>
      <c r="Q241" s="38">
        <f>IF(O241="Void","",IF(P241&lt;16,Lookups!$A$1+((P241-1)*7+(N241-1)),Lookups!$A$2+((P241-16)*7+(N241-1))))</f>
        <v>45566</v>
      </c>
      <c r="R241" s="1" t="str">
        <f>IF(O241="Void",TRIM(_xlfn.CONCAT(J241,K241)),J241)</f>
        <v>Motor Rollers</v>
      </c>
      <c r="S241" s="16" t="str">
        <f>IF(O241="Void","VOID","vs")</f>
        <v>vs</v>
      </c>
      <c r="T241" s="1" t="str">
        <f>IF(O241="Void","",K241)</f>
        <v>Indians</v>
      </c>
      <c r="U241" s="1" t="str">
        <f>IF(O241="Void","",TRIM(_xlfn.CONCAT(L241," ",M241)))</f>
        <v>Wotton Hall Club 1</v>
      </c>
    </row>
    <row r="242" spans="1:21" x14ac:dyDescent="0.2">
      <c r="A242" s="16">
        <v>513</v>
      </c>
      <c r="B242" s="16">
        <v>1</v>
      </c>
      <c r="C242" s="16">
        <v>12</v>
      </c>
      <c r="D242" s="1">
        <v>1</v>
      </c>
      <c r="E242" s="1">
        <v>3</v>
      </c>
      <c r="F242" s="1" t="str">
        <f>_xlfn.CONCAT($D242,"|",$E242,"|",$B242)</f>
        <v>1|3|1</v>
      </c>
      <c r="G242" s="1" t="str">
        <f>_xlfn.CONCAT($D242,"|",$E242,"|",$C242)</f>
        <v>1|3|12</v>
      </c>
      <c r="H242" s="1" t="str">
        <f>_xlfn.CONCAT(P242,J242)</f>
        <v>5Elementaries</v>
      </c>
      <c r="I242" s="1" t="str">
        <f>_xlfn.CONCAT(P242,K242)</f>
        <v>5DM4's</v>
      </c>
      <c r="J242" s="1" t="str">
        <f>IFERROR(VLOOKUP(F242,tbl_Teams!A:C,3,0),"")</f>
        <v>Elementaries</v>
      </c>
      <c r="K242" s="1" t="str">
        <f>IFERROR(VLOOKUP(G242,tbl_Teams!$A:$C,3,0),"")</f>
        <v>DM4's</v>
      </c>
      <c r="L242" s="1" t="str">
        <f>IFERROR(IF(AND(J242&lt;&gt;"",K242&lt;&gt;""),VLOOKUP(VLOOKUP(J242,tbl_Teams!C:G,5,0),tbl_Venues!A:B,2,0),""),"")</f>
        <v>Baker Street</v>
      </c>
      <c r="M242" s="16" t="str">
        <f>IFERROR(IF(VLOOKUP(J242,tbl_Teams!$C:$H,6,0)=0,"",VLOOKUP(J242,tbl_Teams!$C:$H,6,0)),"")</f>
        <v/>
      </c>
      <c r="N242" s="16">
        <f>IFERROR(VLOOKUP(J242,tbl_Teams!$C:$I,7,0),"")</f>
        <v>3</v>
      </c>
      <c r="O242" s="16" t="str">
        <f>IF(OR(J242="",K242=""),"Void","")</f>
        <v/>
      </c>
      <c r="P242" s="16">
        <v>5</v>
      </c>
      <c r="Q242" s="38">
        <f>IF(O242="Void","",IF(P242&lt;16,Lookups!$A$1+((P242-1)*7+(N242-1)),Lookups!$A$2+((P242-16)*7+(N242-1))))</f>
        <v>45567</v>
      </c>
      <c r="R242" s="1" t="str">
        <f>IF(O242="Void",TRIM(_xlfn.CONCAT(J242,K242)),J242)</f>
        <v>Elementaries</v>
      </c>
      <c r="S242" s="16" t="str">
        <f>IF(O242="Void","VOID","vs")</f>
        <v>vs</v>
      </c>
      <c r="T242" s="1" t="str">
        <f>IF(O242="Void","",K242)</f>
        <v>DM4's</v>
      </c>
      <c r="U242" s="1" t="str">
        <f>IF(O242="Void","",TRIM(_xlfn.CONCAT(L242," ",M242)))</f>
        <v>Baker Street</v>
      </c>
    </row>
    <row r="243" spans="1:21" x14ac:dyDescent="0.2">
      <c r="A243" s="16">
        <v>514</v>
      </c>
      <c r="B243" s="16">
        <v>2</v>
      </c>
      <c r="C243" s="16">
        <v>11</v>
      </c>
      <c r="D243" s="1">
        <v>1</v>
      </c>
      <c r="E243" s="1">
        <v>3</v>
      </c>
      <c r="F243" s="1" t="str">
        <f>_xlfn.CONCAT($D243,"|",$E243,"|",$B243)</f>
        <v>1|3|2</v>
      </c>
      <c r="G243" s="1" t="str">
        <f>_xlfn.CONCAT($D243,"|",$E243,"|",$C243)</f>
        <v>1|3|11</v>
      </c>
      <c r="H243" s="1" t="str">
        <f>_xlfn.CONCAT(P243,J243)</f>
        <v>5Upleadon Wanderers</v>
      </c>
      <c r="I243" s="1" t="str">
        <f>_xlfn.CONCAT(P243,K243)</f>
        <v>5BIJI's S.C.</v>
      </c>
      <c r="J243" s="1" t="str">
        <f>IFERROR(VLOOKUP(F243,tbl_Teams!A:C,3,0),"")</f>
        <v>Upleadon Wanderers</v>
      </c>
      <c r="K243" s="1" t="str">
        <f>IFERROR(VLOOKUP(G243,tbl_Teams!$A:$C,3,0),"")</f>
        <v>BIJI's S.C.</v>
      </c>
      <c r="L243" s="1" t="str">
        <f>IFERROR(IF(AND(J243&lt;&gt;"",K243&lt;&gt;""),VLOOKUP(VLOOKUP(J243,tbl_Teams!C:G,5,0),tbl_Venues!A:B,2,0),""),"")</f>
        <v>Circle Club Newent</v>
      </c>
      <c r="M243" s="16" t="str">
        <f>IFERROR(IF(VLOOKUP(J243,tbl_Teams!$C:$H,6,0)=0,"",VLOOKUP(J243,tbl_Teams!$C:$H,6,0)),"")</f>
        <v/>
      </c>
      <c r="N243" s="16">
        <f>IFERROR(VLOOKUP(J243,tbl_Teams!$C:$I,7,0),"")</f>
        <v>2</v>
      </c>
      <c r="O243" s="16" t="str">
        <f>IF(OR(J243="",K243=""),"Void","")</f>
        <v/>
      </c>
      <c r="P243" s="16">
        <v>5</v>
      </c>
      <c r="Q243" s="38">
        <f>IF(O243="Void","",IF(P243&lt;16,Lookups!$A$1+((P243-1)*7+(N243-1)),Lookups!$A$2+((P243-16)*7+(N243-1))))</f>
        <v>45566</v>
      </c>
      <c r="R243" s="1" t="str">
        <f>IF(O243="Void",TRIM(_xlfn.CONCAT(J243,K243)),J243)</f>
        <v>Upleadon Wanderers</v>
      </c>
      <c r="S243" s="16" t="str">
        <f>IF(O243="Void","VOID","vs")</f>
        <v>vs</v>
      </c>
      <c r="T243" s="1" t="str">
        <f>IF(O243="Void","",K243)</f>
        <v>BIJI's S.C.</v>
      </c>
      <c r="U243" s="1" t="str">
        <f>IF(O243="Void","",TRIM(_xlfn.CONCAT(L243," ",M243)))</f>
        <v>Circle Club Newent</v>
      </c>
    </row>
    <row r="244" spans="1:21" x14ac:dyDescent="0.2">
      <c r="A244" s="16">
        <v>515</v>
      </c>
      <c r="B244" s="16">
        <v>3</v>
      </c>
      <c r="C244" s="16">
        <v>10</v>
      </c>
      <c r="D244" s="1">
        <v>1</v>
      </c>
      <c r="E244" s="1">
        <v>3</v>
      </c>
      <c r="F244" s="1" t="str">
        <f>_xlfn.CONCAT($D244,"|",$E244,"|",$B244)</f>
        <v>1|3|3</v>
      </c>
      <c r="G244" s="1" t="str">
        <f>_xlfn.CONCAT($D244,"|",$E244,"|",$C244)</f>
        <v>1|3|10</v>
      </c>
      <c r="H244" s="1" t="str">
        <f>_xlfn.CONCAT(P244,J244)</f>
        <v>5Hucclers</v>
      </c>
      <c r="I244" s="1" t="str">
        <f>_xlfn.CONCAT(P244,K244)</f>
        <v>5All Wood &amp; Balls</v>
      </c>
      <c r="J244" s="1" t="str">
        <f>IFERROR(VLOOKUP(F244,tbl_Teams!A:C,3,0),"")</f>
        <v>Hucclers</v>
      </c>
      <c r="K244" s="1" t="str">
        <f>IFERROR(VLOOKUP(G244,tbl_Teams!$A:$C,3,0),"")</f>
        <v>All Wood &amp; Balls</v>
      </c>
      <c r="L244" s="1" t="str">
        <f>IFERROR(IF(AND(J244&lt;&gt;"",K244&lt;&gt;""),VLOOKUP(VLOOKUP(J244,tbl_Teams!C:G,5,0),tbl_Venues!A:B,2,0),""),"")</f>
        <v>England's Glory</v>
      </c>
      <c r="M244" s="16">
        <f>IFERROR(IF(VLOOKUP(J244,tbl_Teams!$C:$H,6,0)=0,"",VLOOKUP(J244,tbl_Teams!$C:$H,6,0)),"")</f>
        <v>1</v>
      </c>
      <c r="N244" s="16">
        <f>IFERROR(VLOOKUP(J244,tbl_Teams!$C:$I,7,0),"")</f>
        <v>4</v>
      </c>
      <c r="O244" s="16" t="str">
        <f>IF(OR(J244="",K244=""),"Void","")</f>
        <v/>
      </c>
      <c r="P244" s="16">
        <v>5</v>
      </c>
      <c r="Q244" s="38">
        <f>IF(O244="Void","",IF(P244&lt;16,Lookups!$A$1+((P244-1)*7+(N244-1)),Lookups!$A$2+((P244-16)*7+(N244-1))))</f>
        <v>45568</v>
      </c>
      <c r="R244" s="1" t="str">
        <f>IF(O244="Void",TRIM(_xlfn.CONCAT(J244,K244)),J244)</f>
        <v>Hucclers</v>
      </c>
      <c r="S244" s="16" t="str">
        <f>IF(O244="Void","VOID","vs")</f>
        <v>vs</v>
      </c>
      <c r="T244" s="1" t="str">
        <f>IF(O244="Void","",K244)</f>
        <v>All Wood &amp; Balls</v>
      </c>
      <c r="U244" s="1" t="str">
        <f>IF(O244="Void","",TRIM(_xlfn.CONCAT(L244," ",M244)))</f>
        <v>England's Glory 1</v>
      </c>
    </row>
    <row r="245" spans="1:21" x14ac:dyDescent="0.2">
      <c r="A245" s="16">
        <v>516</v>
      </c>
      <c r="B245" s="16">
        <v>4</v>
      </c>
      <c r="C245" s="16">
        <v>9</v>
      </c>
      <c r="D245" s="1">
        <v>1</v>
      </c>
      <c r="E245" s="1">
        <v>3</v>
      </c>
      <c r="F245" s="1" t="str">
        <f>_xlfn.CONCAT($D245,"|",$E245,"|",$B245)</f>
        <v>1|3|4</v>
      </c>
      <c r="G245" s="1" t="str">
        <f>_xlfn.CONCAT($D245,"|",$E245,"|",$C245)</f>
        <v>1|3|9</v>
      </c>
      <c r="H245" s="1" t="str">
        <f>_xlfn.CONCAT(P245,J245)</f>
        <v>5Poets</v>
      </c>
      <c r="I245" s="1" t="str">
        <f>_xlfn.CONCAT(P245,K245)</f>
        <v>5Flintstones</v>
      </c>
      <c r="J245" s="1" t="str">
        <f>IFERROR(VLOOKUP(F245,tbl_Teams!A:C,3,0),"")</f>
        <v>Poets</v>
      </c>
      <c r="K245" s="1" t="str">
        <f>IFERROR(VLOOKUP(G245,tbl_Teams!$A:$C,3,0),"")</f>
        <v>Flintstones</v>
      </c>
      <c r="L245" s="1" t="str">
        <f>IFERROR(IF(AND(J245&lt;&gt;"",K245&lt;&gt;""),VLOOKUP(VLOOKUP(J245,tbl_Teams!C:G,5,0),tbl_Venues!A:B,2,0),""),"")</f>
        <v>Farmer's Club</v>
      </c>
      <c r="M245" s="16">
        <f>IFERROR(IF(VLOOKUP(J245,tbl_Teams!$C:$H,6,0)=0,"",VLOOKUP(J245,tbl_Teams!$C:$H,6,0)),"")</f>
        <v>2</v>
      </c>
      <c r="N245" s="16">
        <f>IFERROR(VLOOKUP(J245,tbl_Teams!$C:$I,7,0),"")</f>
        <v>2</v>
      </c>
      <c r="O245" s="16" t="str">
        <f>IF(OR(J245="",K245=""),"Void","")</f>
        <v/>
      </c>
      <c r="P245" s="16">
        <v>5</v>
      </c>
      <c r="Q245" s="38">
        <f>IF(O245="Void","",IF(P245&lt;16,Lookups!$A$1+((P245-1)*7+(N245-1)),Lookups!$A$2+((P245-16)*7+(N245-1))))</f>
        <v>45566</v>
      </c>
      <c r="R245" s="1" t="str">
        <f>IF(O245="Void",TRIM(_xlfn.CONCAT(J245,K245)),J245)</f>
        <v>Poets</v>
      </c>
      <c r="S245" s="16" t="str">
        <f>IF(O245="Void","VOID","vs")</f>
        <v>vs</v>
      </c>
      <c r="T245" s="1" t="str">
        <f>IF(O245="Void","",K245)</f>
        <v>Flintstones</v>
      </c>
      <c r="U245" s="1" t="str">
        <f>IF(O245="Void","",TRIM(_xlfn.CONCAT(L245," ",M245)))</f>
        <v>Farmer's Club 2</v>
      </c>
    </row>
    <row r="246" spans="1:21" x14ac:dyDescent="0.2">
      <c r="A246" s="16">
        <v>517</v>
      </c>
      <c r="B246" s="16">
        <v>5</v>
      </c>
      <c r="C246" s="16">
        <v>8</v>
      </c>
      <c r="D246" s="1">
        <v>1</v>
      </c>
      <c r="E246" s="1">
        <v>3</v>
      </c>
      <c r="F246" s="1" t="str">
        <f>_xlfn.CONCAT($D246,"|",$E246,"|",$B246)</f>
        <v>1|3|5</v>
      </c>
      <c r="G246" s="1" t="str">
        <f>_xlfn.CONCAT($D246,"|",$E246,"|",$C246)</f>
        <v>1|3|8</v>
      </c>
      <c r="H246" s="1" t="str">
        <f>_xlfn.CONCAT(P246,J246)</f>
        <v>5Grinders</v>
      </c>
      <c r="I246" s="1" t="str">
        <f>_xlfn.CONCAT(P246,K246)</f>
        <v>5Madcaps</v>
      </c>
      <c r="J246" s="1" t="str">
        <f>IFERROR(VLOOKUP(F246,tbl_Teams!A:C,3,0),"")</f>
        <v>Grinders</v>
      </c>
      <c r="K246" s="1" t="str">
        <f>IFERROR(VLOOKUP(G246,tbl_Teams!$A:$C,3,0),"")</f>
        <v>Madcaps</v>
      </c>
      <c r="L246" s="1" t="str">
        <f>IFERROR(IF(AND(J246&lt;&gt;"",K246&lt;&gt;""),VLOOKUP(VLOOKUP(J246,tbl_Teams!C:G,5,0),tbl_Venues!A:B,2,0),""),"")</f>
        <v>Churchdown Club</v>
      </c>
      <c r="M246" s="16" t="str">
        <f>IFERROR(IF(VLOOKUP(J246,tbl_Teams!$C:$H,6,0)=0,"",VLOOKUP(J246,tbl_Teams!$C:$H,6,0)),"")</f>
        <v/>
      </c>
      <c r="N246" s="16">
        <f>IFERROR(VLOOKUP(J246,tbl_Teams!$C:$I,7,0),"")</f>
        <v>4</v>
      </c>
      <c r="O246" s="16" t="str">
        <f>IF(OR(J246="",K246=""),"Void","")</f>
        <v/>
      </c>
      <c r="P246" s="16">
        <v>5</v>
      </c>
      <c r="Q246" s="38">
        <f>IF(O246="Void","",IF(P246&lt;16,Lookups!$A$1+((P246-1)*7+(N246-1)),Lookups!$A$2+((P246-16)*7+(N246-1))))</f>
        <v>45568</v>
      </c>
      <c r="R246" s="1" t="str">
        <f>IF(O246="Void",TRIM(_xlfn.CONCAT(J246,K246)),J246)</f>
        <v>Grinders</v>
      </c>
      <c r="S246" s="16" t="str">
        <f>IF(O246="Void","VOID","vs")</f>
        <v>vs</v>
      </c>
      <c r="T246" s="1" t="str">
        <f>IF(O246="Void","",K246)</f>
        <v>Madcaps</v>
      </c>
      <c r="U246" s="1" t="str">
        <f>IF(O246="Void","",TRIM(_xlfn.CONCAT(L246," ",M246)))</f>
        <v>Churchdown Club</v>
      </c>
    </row>
    <row r="247" spans="1:21" x14ac:dyDescent="0.2">
      <c r="A247" s="16">
        <v>518</v>
      </c>
      <c r="B247" s="16">
        <v>6</v>
      </c>
      <c r="C247" s="16">
        <v>7</v>
      </c>
      <c r="D247" s="1">
        <v>1</v>
      </c>
      <c r="E247" s="1">
        <v>3</v>
      </c>
      <c r="F247" s="1" t="str">
        <f>_xlfn.CONCAT($D247,"|",$E247,"|",$B247)</f>
        <v>1|3|6</v>
      </c>
      <c r="G247" s="1" t="str">
        <f>_xlfn.CONCAT($D247,"|",$E247,"|",$C247)</f>
        <v>1|3|7</v>
      </c>
      <c r="H247" s="1" t="str">
        <f>_xlfn.CONCAT(P247,J247)</f>
        <v>5Hip Hips</v>
      </c>
      <c r="I247" s="1" t="str">
        <f>_xlfn.CONCAT(P247,K247)</f>
        <v>5Hits &amp; Misses(City)</v>
      </c>
      <c r="J247" s="1" t="str">
        <f>IFERROR(VLOOKUP(F247,tbl_Teams!A:C,3,0),"")</f>
        <v>Hip Hips</v>
      </c>
      <c r="K247" s="1" t="str">
        <f>IFERROR(VLOOKUP(G247,tbl_Teams!$A:$C,3,0),"")</f>
        <v>Hits &amp; Misses(City)</v>
      </c>
      <c r="L247" s="1" t="str">
        <f>IFERROR(IF(AND(J247&lt;&gt;"",K247&lt;&gt;""),VLOOKUP(VLOOKUP(J247,tbl_Teams!C:G,5,0),tbl_Venues!A:B,2,0),""),"")</f>
        <v>Saintbridge Club</v>
      </c>
      <c r="M247" s="16">
        <f>IFERROR(IF(VLOOKUP(J247,tbl_Teams!$C:$H,6,0)=0,"",VLOOKUP(J247,tbl_Teams!$C:$H,6,0)),"")</f>
        <v>1</v>
      </c>
      <c r="N247" s="16">
        <f>IFERROR(VLOOKUP(J247,tbl_Teams!$C:$I,7,0),"")</f>
        <v>4</v>
      </c>
      <c r="O247" s="16" t="str">
        <f>IF(OR(J247="",K247=""),"Void","")</f>
        <v/>
      </c>
      <c r="P247" s="16">
        <v>5</v>
      </c>
      <c r="Q247" s="38">
        <f>IF(O247="Void","",IF(P247&lt;16,Lookups!$A$1+((P247-1)*7+(N247-1)),Lookups!$A$2+((P247-16)*7+(N247-1))))</f>
        <v>45568</v>
      </c>
      <c r="R247" s="1" t="str">
        <f>IF(O247="Void",TRIM(_xlfn.CONCAT(J247,K247)),J247)</f>
        <v>Hip Hips</v>
      </c>
      <c r="S247" s="16" t="str">
        <f>IF(O247="Void","VOID","vs")</f>
        <v>vs</v>
      </c>
      <c r="T247" s="1" t="str">
        <f>IF(O247="Void","",K247)</f>
        <v>Hits &amp; Misses(City)</v>
      </c>
      <c r="U247" s="1" t="str">
        <f>IF(O247="Void","",TRIM(_xlfn.CONCAT(L247," ",M247)))</f>
        <v>Saintbridge Club 1</v>
      </c>
    </row>
    <row r="248" spans="1:21" x14ac:dyDescent="0.2">
      <c r="A248" s="16">
        <v>519</v>
      </c>
      <c r="B248" s="16">
        <v>15</v>
      </c>
      <c r="C248" s="16">
        <v>13</v>
      </c>
      <c r="D248" s="1">
        <v>1</v>
      </c>
      <c r="E248" s="1">
        <v>3</v>
      </c>
      <c r="F248" s="1" t="str">
        <f>_xlfn.CONCAT($D248,"|",$E248,"|",$B248)</f>
        <v>1|3|15</v>
      </c>
      <c r="G248" s="1" t="str">
        <f>_xlfn.CONCAT($D248,"|",$E248,"|",$C248)</f>
        <v>1|3|13</v>
      </c>
      <c r="H248" s="1" t="str">
        <f>_xlfn.CONCAT(P248,J248)</f>
        <v>5Meteors</v>
      </c>
      <c r="I248" s="1" t="str">
        <f>_xlfn.CONCAT(P248,K248)</f>
        <v>5Killer Instinct</v>
      </c>
      <c r="J248" s="1" t="str">
        <f>IFERROR(VLOOKUP(F248,tbl_Teams!A:C,3,0),"")</f>
        <v>Meteors</v>
      </c>
      <c r="K248" s="1" t="str">
        <f>IFERROR(VLOOKUP(G248,tbl_Teams!$A:$C,3,0),"")</f>
        <v>Killer Instinct</v>
      </c>
      <c r="L248" s="1" t="str">
        <f>IFERROR(IF(AND(J248&lt;&gt;"",K248&lt;&gt;""),VLOOKUP(VLOOKUP(J248,tbl_Teams!C:G,5,0),tbl_Venues!A:B,2,0),""),"")</f>
        <v>Farmer's Club</v>
      </c>
      <c r="M248" s="16">
        <f>IFERROR(IF(VLOOKUP(J248,tbl_Teams!$C:$H,6,0)=0,"",VLOOKUP(J248,tbl_Teams!$C:$H,6,0)),"")</f>
        <v>1</v>
      </c>
      <c r="N248" s="16">
        <f>IFERROR(VLOOKUP(J248,tbl_Teams!$C:$I,7,0),"")</f>
        <v>3</v>
      </c>
      <c r="O248" s="16" t="str">
        <f>IF(OR(J248="",K248=""),"Void","")</f>
        <v/>
      </c>
      <c r="P248" s="16">
        <v>5</v>
      </c>
      <c r="Q248" s="38">
        <f>IF(O248="Void","",IF(P248&lt;16,Lookups!$A$1+((P248-1)*7+(N248-1)),Lookups!$A$2+((P248-16)*7+(N248-1))))</f>
        <v>45567</v>
      </c>
      <c r="R248" s="1" t="str">
        <f>IF(O248="Void",TRIM(_xlfn.CONCAT(J248,K248)),J248)</f>
        <v>Meteors</v>
      </c>
      <c r="S248" s="16" t="str">
        <f>IF(O248="Void","VOID","vs")</f>
        <v>vs</v>
      </c>
      <c r="T248" s="1" t="str">
        <f>IF(O248="Void","",K248)</f>
        <v>Killer Instinct</v>
      </c>
      <c r="U248" s="1" t="str">
        <f>IF(O248="Void","",TRIM(_xlfn.CONCAT(L248," ",M248)))</f>
        <v>Farmer's Club 1</v>
      </c>
    </row>
    <row r="249" spans="1:21" x14ac:dyDescent="0.2">
      <c r="A249" s="16">
        <v>520</v>
      </c>
      <c r="B249" s="16">
        <v>16</v>
      </c>
      <c r="C249" s="16">
        <v>14</v>
      </c>
      <c r="D249" s="1">
        <v>1</v>
      </c>
      <c r="E249" s="1">
        <v>3</v>
      </c>
      <c r="F249" s="1" t="str">
        <f>_xlfn.CONCAT($D249,"|",$E249,"|",$B249)</f>
        <v>1|3|16</v>
      </c>
      <c r="G249" s="1" t="str">
        <f>_xlfn.CONCAT($D249,"|",$E249,"|",$C249)</f>
        <v>1|3|14</v>
      </c>
      <c r="H249" s="1" t="str">
        <f>_xlfn.CONCAT(P249,J249)</f>
        <v>5Spreaders</v>
      </c>
      <c r="I249" s="1" t="str">
        <f>_xlfn.CONCAT(P249,K249)</f>
        <v>5Locals</v>
      </c>
      <c r="J249" s="1" t="str">
        <f>IFERROR(VLOOKUP(F249,tbl_Teams!A:C,3,0),"")</f>
        <v>Spreaders</v>
      </c>
      <c r="K249" s="1" t="str">
        <f>IFERROR(VLOOKUP(G249,tbl_Teams!$A:$C,3,0),"")</f>
        <v>Locals</v>
      </c>
      <c r="L249" s="1" t="str">
        <f>IFERROR(IF(AND(J249&lt;&gt;"",K249&lt;&gt;""),VLOOKUP(VLOOKUP(J249,tbl_Teams!C:G,5,0),tbl_Venues!A:B,2,0),""),"")</f>
        <v>Churchdown Community Centre</v>
      </c>
      <c r="M249" s="16">
        <f>IFERROR(IF(VLOOKUP(J249,tbl_Teams!$C:$H,6,0)=0,"",VLOOKUP(J249,tbl_Teams!$C:$H,6,0)),"")</f>
        <v>2</v>
      </c>
      <c r="N249" s="16">
        <f>IFERROR(VLOOKUP(J249,tbl_Teams!$C:$I,7,0),"")</f>
        <v>3</v>
      </c>
      <c r="O249" s="16" t="str">
        <f>IF(OR(J249="",K249=""),"Void","")</f>
        <v/>
      </c>
      <c r="P249" s="16">
        <v>5</v>
      </c>
      <c r="Q249" s="38">
        <f>IF(O249="Void","",IF(P249&lt;16,Lookups!$A$1+((P249-1)*7+(N249-1)),Lookups!$A$2+((P249-16)*7+(N249-1))))</f>
        <v>45567</v>
      </c>
      <c r="R249" s="1" t="str">
        <f>IF(O249="Void",TRIM(_xlfn.CONCAT(J249,K249)),J249)</f>
        <v>Spreaders</v>
      </c>
      <c r="S249" s="16" t="str">
        <f>IF(O249="Void","VOID","vs")</f>
        <v>vs</v>
      </c>
      <c r="T249" s="1" t="str">
        <f>IF(O249="Void","",K249)</f>
        <v>Locals</v>
      </c>
      <c r="U249" s="1" t="str">
        <f>IF(O249="Void","",TRIM(_xlfn.CONCAT(L249," ",M249)))</f>
        <v>Churchdown Community Centre 2</v>
      </c>
    </row>
    <row r="250" spans="1:21" x14ac:dyDescent="0.2">
      <c r="A250" s="16">
        <v>753</v>
      </c>
      <c r="B250" s="16">
        <v>1</v>
      </c>
      <c r="C250" s="16">
        <v>12</v>
      </c>
      <c r="D250" s="1">
        <v>1</v>
      </c>
      <c r="E250" s="1">
        <v>4</v>
      </c>
      <c r="F250" s="1" t="str">
        <f>_xlfn.CONCAT($D250,"|",$E250,"|",$B250)</f>
        <v>1|4|1</v>
      </c>
      <c r="G250" s="1" t="str">
        <f>_xlfn.CONCAT($D250,"|",$E250,"|",$C250)</f>
        <v>1|4|12</v>
      </c>
      <c r="H250" s="1" t="str">
        <f>_xlfn.CONCAT(P250,J250)</f>
        <v>5Jacks Jokers</v>
      </c>
      <c r="I250" s="1" t="str">
        <f>_xlfn.CONCAT(P250,K250)</f>
        <v>5White Hart</v>
      </c>
      <c r="J250" s="1" t="str">
        <f>IFERROR(VLOOKUP(F250,tbl_Teams!A:C,3,0),"")</f>
        <v>Jacks Jokers</v>
      </c>
      <c r="K250" s="1" t="str">
        <f>IFERROR(VLOOKUP(G250,tbl_Teams!$A:$C,3,0),"")</f>
        <v>White Hart</v>
      </c>
      <c r="L250" s="1" t="str">
        <f>IFERROR(IF(AND(J250&lt;&gt;"",K250&lt;&gt;""),VLOOKUP(VLOOKUP(J250,tbl_Teams!C:G,5,0),tbl_Venues!A:B,2,0),""),"")</f>
        <v>One Eyed Jacks</v>
      </c>
      <c r="M250" s="16" t="str">
        <f>IFERROR(IF(VLOOKUP(J250,tbl_Teams!$C:$H,6,0)=0,"",VLOOKUP(J250,tbl_Teams!$C:$H,6,0)),"")</f>
        <v/>
      </c>
      <c r="N250" s="16">
        <f>IFERROR(VLOOKUP(J250,tbl_Teams!$C:$I,7,0),"")</f>
        <v>5</v>
      </c>
      <c r="O250" s="16" t="str">
        <f>IF(OR(J250="",K250=""),"Void","")</f>
        <v/>
      </c>
      <c r="P250" s="16">
        <v>5</v>
      </c>
      <c r="Q250" s="38">
        <f>IF(O250="Void","",IF(P250&lt;16,Lookups!$A$1+((P250-1)*7+(N250-1)),Lookups!$A$2+((P250-16)*7+(N250-1))))</f>
        <v>45569</v>
      </c>
      <c r="R250" s="1" t="str">
        <f>IF(O250="Void",TRIM(_xlfn.CONCAT(J250,K250)),J250)</f>
        <v>Jacks Jokers</v>
      </c>
      <c r="S250" s="16" t="str">
        <f>IF(O250="Void","VOID","vs")</f>
        <v>vs</v>
      </c>
      <c r="T250" s="1" t="str">
        <f>IF(O250="Void","",K250)</f>
        <v>White Hart</v>
      </c>
      <c r="U250" s="1" t="str">
        <f>IF(O250="Void","",TRIM(_xlfn.CONCAT(L250," ",M250)))</f>
        <v>One Eyed Jacks</v>
      </c>
    </row>
    <row r="251" spans="1:21" x14ac:dyDescent="0.2">
      <c r="A251" s="16">
        <v>754</v>
      </c>
      <c r="B251" s="16">
        <v>2</v>
      </c>
      <c r="C251" s="16">
        <v>11</v>
      </c>
      <c r="D251" s="1">
        <v>1</v>
      </c>
      <c r="E251" s="1">
        <v>4</v>
      </c>
      <c r="F251" s="1" t="str">
        <f>_xlfn.CONCAT($D251,"|",$E251,"|",$B251)</f>
        <v>1|4|2</v>
      </c>
      <c r="G251" s="1" t="str">
        <f>_xlfn.CONCAT($D251,"|",$E251,"|",$C251)</f>
        <v>1|4|11</v>
      </c>
      <c r="H251" s="1" t="str">
        <f>_xlfn.CONCAT(P251,J251)</f>
        <v>5Andy Capps</v>
      </c>
      <c r="I251" s="1" t="str">
        <f>_xlfn.CONCAT(P251,K251)</f>
        <v>5Commies</v>
      </c>
      <c r="J251" s="1" t="str">
        <f>IFERROR(VLOOKUP(F251,tbl_Teams!A:C,3,0),"")</f>
        <v>Andy Capps</v>
      </c>
      <c r="K251" s="1" t="str">
        <f>IFERROR(VLOOKUP(G251,tbl_Teams!$A:$C,3,0),"")</f>
        <v>Commies</v>
      </c>
      <c r="L251" s="1" t="str">
        <f>IFERROR(IF(AND(J251&lt;&gt;"",K251&lt;&gt;""),VLOOKUP(VLOOKUP(J251,tbl_Teams!C:G,5,0),tbl_Venues!A:B,2,0),""),"")</f>
        <v>Ramblers Club</v>
      </c>
      <c r="M251" s="16" t="str">
        <f>IFERROR(IF(VLOOKUP(J251,tbl_Teams!$C:$H,6,0)=0,"",VLOOKUP(J251,tbl_Teams!$C:$H,6,0)),"")</f>
        <v/>
      </c>
      <c r="N251" s="16">
        <f>IFERROR(VLOOKUP(J251,tbl_Teams!$C:$I,7,0),"")</f>
        <v>4</v>
      </c>
      <c r="O251" s="16" t="str">
        <f>IF(OR(J251="",K251=""),"Void","")</f>
        <v/>
      </c>
      <c r="P251" s="16">
        <v>5</v>
      </c>
      <c r="Q251" s="38">
        <f>IF(O251="Void","",IF(P251&lt;16,Lookups!$A$1+((P251-1)*7+(N251-1)),Lookups!$A$2+((P251-16)*7+(N251-1))))</f>
        <v>45568</v>
      </c>
      <c r="R251" s="1" t="str">
        <f>IF(O251="Void",TRIM(_xlfn.CONCAT(J251,K251)),J251)</f>
        <v>Andy Capps</v>
      </c>
      <c r="S251" s="16" t="str">
        <f>IF(O251="Void","VOID","vs")</f>
        <v>vs</v>
      </c>
      <c r="T251" s="1" t="str">
        <f>IF(O251="Void","",K251)</f>
        <v>Commies</v>
      </c>
      <c r="U251" s="1" t="str">
        <f>IF(O251="Void","",TRIM(_xlfn.CONCAT(L251," ",M251)))</f>
        <v>Ramblers Club</v>
      </c>
    </row>
    <row r="252" spans="1:21" x14ac:dyDescent="0.2">
      <c r="A252" s="16">
        <v>755</v>
      </c>
      <c r="B252" s="16">
        <v>3</v>
      </c>
      <c r="C252" s="16">
        <v>10</v>
      </c>
      <c r="D252" s="1">
        <v>1</v>
      </c>
      <c r="E252" s="1">
        <v>4</v>
      </c>
      <c r="F252" s="1" t="str">
        <f>_xlfn.CONCAT($D252,"|",$E252,"|",$B252)</f>
        <v>1|4|3</v>
      </c>
      <c r="G252" s="1" t="str">
        <f>_xlfn.CONCAT($D252,"|",$E252,"|",$C252)</f>
        <v>1|4|10</v>
      </c>
      <c r="H252" s="1" t="str">
        <f>_xlfn.CONCAT(P252,J252)</f>
        <v>5Harps S.C.</v>
      </c>
      <c r="I252" s="1" t="str">
        <f>_xlfn.CONCAT(P252,K252)</f>
        <v>5Post Office 'A'</v>
      </c>
      <c r="J252" s="1" t="str">
        <f>IFERROR(VLOOKUP(F252,tbl_Teams!A:C,3,0),"")</f>
        <v>Harps S.C.</v>
      </c>
      <c r="K252" s="1" t="str">
        <f>IFERROR(VLOOKUP(G252,tbl_Teams!$A:$C,3,0),"")</f>
        <v>Post Office 'A'</v>
      </c>
      <c r="L252" s="1" t="str">
        <f>IFERROR(IF(AND(J252&lt;&gt;"",K252&lt;&gt;""),VLOOKUP(VLOOKUP(J252,tbl_Teams!C:G,5,0),tbl_Venues!A:B,2,0),""),"")</f>
        <v>Farmer's Club</v>
      </c>
      <c r="M252" s="16">
        <f>IFERROR(IF(VLOOKUP(J252,tbl_Teams!$C:$H,6,0)=0,"",VLOOKUP(J252,tbl_Teams!$C:$H,6,0)),"")</f>
        <v>2</v>
      </c>
      <c r="N252" s="16">
        <f>IFERROR(VLOOKUP(J252,tbl_Teams!$C:$I,7,0),"")</f>
        <v>4</v>
      </c>
      <c r="O252" s="16" t="str">
        <f>IF(OR(J252="",K252=""),"Void","")</f>
        <v/>
      </c>
      <c r="P252" s="16">
        <v>5</v>
      </c>
      <c r="Q252" s="38">
        <f>IF(O252="Void","",IF(P252&lt;16,Lookups!$A$1+((P252-1)*7+(N252-1)),Lookups!$A$2+((P252-16)*7+(N252-1))))</f>
        <v>45568</v>
      </c>
      <c r="R252" s="1" t="str">
        <f>IF(O252="Void",TRIM(_xlfn.CONCAT(J252,K252)),J252)</f>
        <v>Harps S.C.</v>
      </c>
      <c r="S252" s="16" t="str">
        <f>IF(O252="Void","VOID","vs")</f>
        <v>vs</v>
      </c>
      <c r="T252" s="1" t="str">
        <f>IF(O252="Void","",K252)</f>
        <v>Post Office 'A'</v>
      </c>
      <c r="U252" s="1" t="str">
        <f>IF(O252="Void","",TRIM(_xlfn.CONCAT(L252," ",M252)))</f>
        <v>Farmer's Club 2</v>
      </c>
    </row>
    <row r="253" spans="1:21" x14ac:dyDescent="0.2">
      <c r="A253" s="16">
        <v>756</v>
      </c>
      <c r="B253" s="16">
        <v>4</v>
      </c>
      <c r="C253" s="16">
        <v>9</v>
      </c>
      <c r="D253" s="1">
        <v>1</v>
      </c>
      <c r="E253" s="1">
        <v>4</v>
      </c>
      <c r="F253" s="1" t="str">
        <f>_xlfn.CONCAT($D253,"|",$E253,"|",$B253)</f>
        <v>1|4|4</v>
      </c>
      <c r="G253" s="1" t="str">
        <f>_xlfn.CONCAT($D253,"|",$E253,"|",$C253)</f>
        <v>1|4|9</v>
      </c>
      <c r="H253" s="1" t="str">
        <f>_xlfn.CONCAT(P253,J253)</f>
        <v>5Jolly Boys</v>
      </c>
      <c r="I253" s="1" t="str">
        <f>_xlfn.CONCAT(P253,K253)</f>
        <v>5Statics</v>
      </c>
      <c r="J253" s="1" t="str">
        <f>IFERROR(VLOOKUP(F253,tbl_Teams!A:C,3,0),"")</f>
        <v>Jolly Boys</v>
      </c>
      <c r="K253" s="1" t="str">
        <f>IFERROR(VLOOKUP(G253,tbl_Teams!$A:$C,3,0),"")</f>
        <v>Statics</v>
      </c>
      <c r="L253" s="1" t="str">
        <f>IFERROR(IF(AND(J253&lt;&gt;"",K253&lt;&gt;""),VLOOKUP(VLOOKUP(J253,tbl_Teams!C:G,5,0),tbl_Venues!A:B,2,0),""),"")</f>
        <v>Spartans Club</v>
      </c>
      <c r="M253" s="16">
        <f>IFERROR(IF(VLOOKUP(J253,tbl_Teams!$C:$H,6,0)=0,"",VLOOKUP(J253,tbl_Teams!$C:$H,6,0)),"")</f>
        <v>1</v>
      </c>
      <c r="N253" s="16">
        <f>IFERROR(VLOOKUP(J253,tbl_Teams!$C:$I,7,0),"")</f>
        <v>4</v>
      </c>
      <c r="O253" s="16" t="str">
        <f>IF(OR(J253="",K253=""),"Void","")</f>
        <v/>
      </c>
      <c r="P253" s="16">
        <v>5</v>
      </c>
      <c r="Q253" s="38">
        <f>IF(O253="Void","",IF(P253&lt;16,Lookups!$A$1+((P253-1)*7+(N253-1)),Lookups!$A$2+((P253-16)*7+(N253-1))))</f>
        <v>45568</v>
      </c>
      <c r="R253" s="1" t="str">
        <f>IF(O253="Void",TRIM(_xlfn.CONCAT(J253,K253)),J253)</f>
        <v>Jolly Boys</v>
      </c>
      <c r="S253" s="16" t="str">
        <f>IF(O253="Void","VOID","vs")</f>
        <v>vs</v>
      </c>
      <c r="T253" s="1" t="str">
        <f>IF(O253="Void","",K253)</f>
        <v>Statics</v>
      </c>
      <c r="U253" s="1" t="str">
        <f>IF(O253="Void","",TRIM(_xlfn.CONCAT(L253," ",M253)))</f>
        <v>Spartans Club 1</v>
      </c>
    </row>
    <row r="254" spans="1:21" x14ac:dyDescent="0.2">
      <c r="A254" s="16">
        <v>757</v>
      </c>
      <c r="B254" s="16">
        <v>5</v>
      </c>
      <c r="C254" s="16">
        <v>8</v>
      </c>
      <c r="D254" s="1">
        <v>1</v>
      </c>
      <c r="E254" s="1">
        <v>4</v>
      </c>
      <c r="F254" s="1" t="str">
        <f>_xlfn.CONCAT($D254,"|",$E254,"|",$B254)</f>
        <v>1|4|5</v>
      </c>
      <c r="G254" s="1" t="str">
        <f>_xlfn.CONCAT($D254,"|",$E254,"|",$C254)</f>
        <v>1|4|8</v>
      </c>
      <c r="H254" s="1" t="str">
        <f>_xlfn.CONCAT(P254,J254)</f>
        <v>5Doddlers</v>
      </c>
      <c r="I254" s="1" t="str">
        <f>_xlfn.CONCAT(P254,K254)</f>
        <v>5Looney Tunes</v>
      </c>
      <c r="J254" s="1" t="str">
        <f>IFERROR(VLOOKUP(F254,tbl_Teams!A:C,3,0),"")</f>
        <v>Doddlers</v>
      </c>
      <c r="K254" s="1" t="str">
        <f>IFERROR(VLOOKUP(G254,tbl_Teams!$A:$C,3,0),"")</f>
        <v>Looney Tunes</v>
      </c>
      <c r="L254" s="1" t="str">
        <f>IFERROR(IF(AND(J254&lt;&gt;"",K254&lt;&gt;""),VLOOKUP(VLOOKUP(J254,tbl_Teams!C:G,5,0),tbl_Venues!A:B,2,0),""),"")</f>
        <v>Elmbridge Sports &amp; Social Club</v>
      </c>
      <c r="M254" s="16" t="str">
        <f>IFERROR(IF(VLOOKUP(J254,tbl_Teams!$C:$H,6,0)=0,"",VLOOKUP(J254,tbl_Teams!$C:$H,6,0)),"")</f>
        <v/>
      </c>
      <c r="N254" s="16">
        <f>IFERROR(VLOOKUP(J254,tbl_Teams!$C:$I,7,0),"")</f>
        <v>4</v>
      </c>
      <c r="O254" s="16" t="str">
        <f>IF(OR(J254="",K254=""),"Void","")</f>
        <v/>
      </c>
      <c r="P254" s="16">
        <v>5</v>
      </c>
      <c r="Q254" s="38">
        <f>IF(O254="Void","",IF(P254&lt;16,Lookups!$A$1+((P254-1)*7+(N254-1)),Lookups!$A$2+((P254-16)*7+(N254-1))))</f>
        <v>45568</v>
      </c>
      <c r="R254" s="1" t="str">
        <f>IF(O254="Void",TRIM(_xlfn.CONCAT(J254,K254)),J254)</f>
        <v>Doddlers</v>
      </c>
      <c r="S254" s="16" t="str">
        <f>IF(O254="Void","VOID","vs")</f>
        <v>vs</v>
      </c>
      <c r="T254" s="1" t="str">
        <f>IF(O254="Void","",K254)</f>
        <v>Looney Tunes</v>
      </c>
      <c r="U254" s="1" t="str">
        <f>IF(O254="Void","",TRIM(_xlfn.CONCAT(L254," ",M254)))</f>
        <v>Elmbridge Sports &amp; Social Club</v>
      </c>
    </row>
    <row r="255" spans="1:21" x14ac:dyDescent="0.2">
      <c r="A255" s="16">
        <v>758</v>
      </c>
      <c r="B255" s="16">
        <v>6</v>
      </c>
      <c r="C255" s="16">
        <v>7</v>
      </c>
      <c r="D255" s="1">
        <v>1</v>
      </c>
      <c r="E255" s="1">
        <v>4</v>
      </c>
      <c r="F255" s="1" t="str">
        <f>_xlfn.CONCAT($D255,"|",$E255,"|",$B255)</f>
        <v>1|4|6</v>
      </c>
      <c r="G255" s="1" t="str">
        <f>_xlfn.CONCAT($D255,"|",$E255,"|",$C255)</f>
        <v>1|4|7</v>
      </c>
      <c r="H255" s="1" t="str">
        <f>_xlfn.CONCAT(P255,J255)</f>
        <v>5Co-Op</v>
      </c>
      <c r="I255" s="1" t="str">
        <f>_xlfn.CONCAT(P255,K255)</f>
        <v>5Star Inn</v>
      </c>
      <c r="J255" s="1" t="str">
        <f>IFERROR(VLOOKUP(F255,tbl_Teams!A:C,3,0),"")</f>
        <v>Co-Op</v>
      </c>
      <c r="K255" s="1" t="str">
        <f>IFERROR(VLOOKUP(G255,tbl_Teams!$A:$C,3,0),"")</f>
        <v>Star Inn</v>
      </c>
      <c r="L255" s="1" t="str">
        <f>IFERROR(IF(AND(J255&lt;&gt;"",K255&lt;&gt;""),VLOOKUP(VLOOKUP(J255,tbl_Teams!C:G,5,0),tbl_Venues!A:B,2,0),""),"")</f>
        <v>Gala Club</v>
      </c>
      <c r="M255" s="16">
        <f>IFERROR(IF(VLOOKUP(J255,tbl_Teams!$C:$H,6,0)=0,"",VLOOKUP(J255,tbl_Teams!$C:$H,6,0)),"")</f>
        <v>2</v>
      </c>
      <c r="N255" s="16">
        <f>IFERROR(VLOOKUP(J255,tbl_Teams!$C:$I,7,0),"")</f>
        <v>1</v>
      </c>
      <c r="O255" s="16" t="str">
        <f>IF(OR(J255="",K255=""),"Void","")</f>
        <v/>
      </c>
      <c r="P255" s="16">
        <v>5</v>
      </c>
      <c r="Q255" s="38">
        <f>IF(O255="Void","",IF(P255&lt;16,Lookups!$A$1+((P255-1)*7+(N255-1)),Lookups!$A$2+((P255-16)*7+(N255-1))))</f>
        <v>45565</v>
      </c>
      <c r="R255" s="1" t="str">
        <f>IF(O255="Void",TRIM(_xlfn.CONCAT(J255,K255)),J255)</f>
        <v>Co-Op</v>
      </c>
      <c r="S255" s="16" t="str">
        <f>IF(O255="Void","VOID","vs")</f>
        <v>vs</v>
      </c>
      <c r="T255" s="1" t="str">
        <f>IF(O255="Void","",K255)</f>
        <v>Star Inn</v>
      </c>
      <c r="U255" s="1" t="str">
        <f>IF(O255="Void","",TRIM(_xlfn.CONCAT(L255," ",M255)))</f>
        <v>Gala Club 2</v>
      </c>
    </row>
    <row r="256" spans="1:21" x14ac:dyDescent="0.2">
      <c r="A256" s="16">
        <v>759</v>
      </c>
      <c r="B256" s="16">
        <v>15</v>
      </c>
      <c r="C256" s="16">
        <v>13</v>
      </c>
      <c r="D256" s="1">
        <v>1</v>
      </c>
      <c r="E256" s="1">
        <v>4</v>
      </c>
      <c r="F256" s="1" t="str">
        <f>_xlfn.CONCAT($D256,"|",$E256,"|",$B256)</f>
        <v>1|4|15</v>
      </c>
      <c r="G256" s="1" t="str">
        <f>_xlfn.CONCAT($D256,"|",$E256,"|",$C256)</f>
        <v>1|4|13</v>
      </c>
      <c r="H256" s="1" t="str">
        <f>_xlfn.CONCAT(P256,J256)</f>
        <v>5Dark Horses</v>
      </c>
      <c r="I256" s="1" t="str">
        <f>_xlfn.CONCAT(P256,K256)</f>
        <v>5Robinswood Foxes</v>
      </c>
      <c r="J256" s="1" t="str">
        <f>IFERROR(VLOOKUP(F256,tbl_Teams!A:C,3,0),"")</f>
        <v>Dark Horses</v>
      </c>
      <c r="K256" s="1" t="str">
        <f>IFERROR(VLOOKUP(G256,tbl_Teams!$A:$C,3,0),"")</f>
        <v>Robinswood Foxes</v>
      </c>
      <c r="L256" s="1" t="str">
        <f>IFERROR(IF(AND(J256&lt;&gt;"",K256&lt;&gt;""),VLOOKUP(VLOOKUP(J256,tbl_Teams!C:G,5,0),tbl_Venues!A:B,2,0),""),"")</f>
        <v>Old Richians RFC</v>
      </c>
      <c r="M256" s="16" t="str">
        <f>IFERROR(IF(VLOOKUP(J256,tbl_Teams!$C:$H,6,0)=0,"",VLOOKUP(J256,tbl_Teams!$C:$H,6,0)),"")</f>
        <v/>
      </c>
      <c r="N256" s="16">
        <f>IFERROR(VLOOKUP(J256,tbl_Teams!$C:$I,7,0),"")</f>
        <v>2</v>
      </c>
      <c r="O256" s="16" t="str">
        <f>IF(OR(J256="",K256=""),"Void","")</f>
        <v/>
      </c>
      <c r="P256" s="16">
        <v>5</v>
      </c>
      <c r="Q256" s="38">
        <f>IF(O256="Void","",IF(P256&lt;16,Lookups!$A$1+((P256-1)*7+(N256-1)),Lookups!$A$2+((P256-16)*7+(N256-1))))</f>
        <v>45566</v>
      </c>
      <c r="R256" s="1" t="str">
        <f>IF(O256="Void",TRIM(_xlfn.CONCAT(J256,K256)),J256)</f>
        <v>Dark Horses</v>
      </c>
      <c r="S256" s="16" t="str">
        <f>IF(O256="Void","VOID","vs")</f>
        <v>vs</v>
      </c>
      <c r="T256" s="1" t="str">
        <f>IF(O256="Void","",K256)</f>
        <v>Robinswood Foxes</v>
      </c>
      <c r="U256" s="1" t="str">
        <f>IF(O256="Void","",TRIM(_xlfn.CONCAT(L256," ",M256)))</f>
        <v>Old Richians RFC</v>
      </c>
    </row>
    <row r="257" spans="1:21" x14ac:dyDescent="0.2">
      <c r="A257" s="16">
        <v>760</v>
      </c>
      <c r="B257" s="16">
        <v>16</v>
      </c>
      <c r="C257" s="16">
        <v>14</v>
      </c>
      <c r="D257" s="1">
        <v>1</v>
      </c>
      <c r="E257" s="1">
        <v>4</v>
      </c>
      <c r="F257" s="1" t="str">
        <f>_xlfn.CONCAT($D257,"|",$E257,"|",$B257)</f>
        <v>1|4|16</v>
      </c>
      <c r="G257" s="1" t="str">
        <f>_xlfn.CONCAT($D257,"|",$E257,"|",$C257)</f>
        <v>1|4|14</v>
      </c>
      <c r="H257" s="1" t="str">
        <f>_xlfn.CONCAT(P257,J257)</f>
        <v>5Bell Hotel</v>
      </c>
      <c r="I257" s="1" t="str">
        <f>_xlfn.CONCAT(P257,K257)</f>
        <v>5Atlas S.C.</v>
      </c>
      <c r="J257" s="1" t="str">
        <f>IFERROR(VLOOKUP(F257,tbl_Teams!A:C,3,0),"")</f>
        <v>Bell Hotel</v>
      </c>
      <c r="K257" s="1" t="str">
        <f>IFERROR(VLOOKUP(G257,tbl_Teams!$A:$C,3,0),"")</f>
        <v>Atlas S.C.</v>
      </c>
      <c r="L257" s="1" t="str">
        <f>IFERROR(IF(AND(J257&lt;&gt;"",K257&lt;&gt;""),VLOOKUP(VLOOKUP(J257,tbl_Teams!C:G,5,0),tbl_Venues!A:B,2,0),""),"")</f>
        <v>Bell Inn Frampton</v>
      </c>
      <c r="M257" s="16" t="str">
        <f>IFERROR(IF(VLOOKUP(J257,tbl_Teams!$C:$H,6,0)=0,"",VLOOKUP(J257,tbl_Teams!$C:$H,6,0)),"")</f>
        <v/>
      </c>
      <c r="N257" s="16">
        <f>IFERROR(VLOOKUP(J257,tbl_Teams!$C:$I,7,0),"")</f>
        <v>5</v>
      </c>
      <c r="O257" s="16" t="str">
        <f>IF(OR(J257="",K257=""),"Void","")</f>
        <v/>
      </c>
      <c r="P257" s="16">
        <v>5</v>
      </c>
      <c r="Q257" s="38">
        <f>IF(O257="Void","",IF(P257&lt;16,Lookups!$A$1+((P257-1)*7+(N257-1)),Lookups!$A$2+((P257-16)*7+(N257-1))))</f>
        <v>45569</v>
      </c>
      <c r="R257" s="1" t="str">
        <f>IF(O257="Void",TRIM(_xlfn.CONCAT(J257,K257)),J257)</f>
        <v>Bell Hotel</v>
      </c>
      <c r="S257" s="16" t="str">
        <f>IF(O257="Void","VOID","vs")</f>
        <v>vs</v>
      </c>
      <c r="T257" s="1" t="str">
        <f>IF(O257="Void","",K257)</f>
        <v>Atlas S.C.</v>
      </c>
      <c r="U257" s="1" t="str">
        <f>IF(O257="Void","",TRIM(_xlfn.CONCAT(L257," ",M257)))</f>
        <v>Bell Inn Frampton</v>
      </c>
    </row>
    <row r="258" spans="1:21" x14ac:dyDescent="0.2">
      <c r="A258" s="16">
        <v>993</v>
      </c>
      <c r="B258" s="16">
        <v>1</v>
      </c>
      <c r="C258" s="16">
        <v>12</v>
      </c>
      <c r="D258" s="1">
        <v>1</v>
      </c>
      <c r="E258" s="1">
        <v>5</v>
      </c>
      <c r="F258" s="1" t="str">
        <f>_xlfn.CONCAT($D258,"|",$E258,"|",$B258)</f>
        <v>1|5|1</v>
      </c>
      <c r="G258" s="1" t="str">
        <f>_xlfn.CONCAT($D258,"|",$E258,"|",$C258)</f>
        <v>1|5|12</v>
      </c>
      <c r="H258" s="1" t="str">
        <f>_xlfn.CONCAT(P258,J258)</f>
        <v>5Likely Lads</v>
      </c>
      <c r="I258" s="1" t="str">
        <f>_xlfn.CONCAT(P258,K258)</f>
        <v>5Windmill Nomads</v>
      </c>
      <c r="J258" s="1" t="str">
        <f>IFERROR(VLOOKUP(F258,tbl_Teams!A:C,3,0),"")</f>
        <v>Likely Lads</v>
      </c>
      <c r="K258" s="1" t="str">
        <f>IFERROR(VLOOKUP(G258,tbl_Teams!$A:$C,3,0),"")</f>
        <v>Windmill Nomads</v>
      </c>
      <c r="L258" s="1" t="str">
        <f>IFERROR(IF(AND(J258&lt;&gt;"",K258&lt;&gt;""),VLOOKUP(VLOOKUP(J258,tbl_Teams!C:G,5,0),tbl_Venues!A:B,2,0),""),"")</f>
        <v>Farmer's Club</v>
      </c>
      <c r="M258" s="16">
        <f>IFERROR(IF(VLOOKUP(J258,tbl_Teams!$C:$H,6,0)=0,"",VLOOKUP(J258,tbl_Teams!$C:$H,6,0)),"")</f>
        <v>1</v>
      </c>
      <c r="N258" s="16">
        <f>IFERROR(VLOOKUP(J258,tbl_Teams!$C:$I,7,0),"")</f>
        <v>2</v>
      </c>
      <c r="O258" s="16" t="str">
        <f>IF(OR(J258="",K258=""),"Void","")</f>
        <v/>
      </c>
      <c r="P258" s="16">
        <v>5</v>
      </c>
      <c r="Q258" s="38">
        <f>IF(O258="Void","",IF(P258&lt;16,Lookups!$A$1+((P258-1)*7+(N258-1)),Lookups!$A$2+((P258-16)*7+(N258-1))))</f>
        <v>45566</v>
      </c>
      <c r="R258" s="1" t="str">
        <f>IF(O258="Void",TRIM(_xlfn.CONCAT(J258,K258)),J258)</f>
        <v>Likely Lads</v>
      </c>
      <c r="S258" s="16" t="str">
        <f>IF(O258="Void","VOID","vs")</f>
        <v>vs</v>
      </c>
      <c r="T258" s="1" t="str">
        <f>IF(O258="Void","",K258)</f>
        <v>Windmill Nomads</v>
      </c>
      <c r="U258" s="1" t="str">
        <f>IF(O258="Void","",TRIM(_xlfn.CONCAT(L258," ",M258)))</f>
        <v>Farmer's Club 1</v>
      </c>
    </row>
    <row r="259" spans="1:21" x14ac:dyDescent="0.2">
      <c r="A259" s="16">
        <v>994</v>
      </c>
      <c r="B259" s="16">
        <v>2</v>
      </c>
      <c r="C259" s="16">
        <v>11</v>
      </c>
      <c r="D259" s="1">
        <v>1</v>
      </c>
      <c r="E259" s="1">
        <v>5</v>
      </c>
      <c r="F259" s="1" t="str">
        <f>_xlfn.CONCAT($D259,"|",$E259,"|",$B259)</f>
        <v>1|5|2</v>
      </c>
      <c r="G259" s="1" t="str">
        <f>_xlfn.CONCAT($D259,"|",$E259,"|",$C259)</f>
        <v>1|5|11</v>
      </c>
      <c r="H259" s="1" t="str">
        <f>_xlfn.CONCAT(P259,J259)</f>
        <v>5Chequers</v>
      </c>
      <c r="I259" s="1" t="str">
        <f>_xlfn.CONCAT(P259,K259)</f>
        <v>5Gamblers S.C.</v>
      </c>
      <c r="J259" s="1" t="str">
        <f>IFERROR(VLOOKUP(F259,tbl_Teams!A:C,3,0),"")</f>
        <v>Chequers</v>
      </c>
      <c r="K259" s="1" t="str">
        <f>IFERROR(VLOOKUP(G259,tbl_Teams!$A:$C,3,0),"")</f>
        <v>Gamblers S.C.</v>
      </c>
      <c r="L259" s="1" t="str">
        <f>IFERROR(IF(AND(J259&lt;&gt;"",K259&lt;&gt;""),VLOOKUP(VLOOKUP(J259,tbl_Teams!C:G,5,0),tbl_Venues!A:B,2,0),""),"")</f>
        <v>Ramblers Club</v>
      </c>
      <c r="M259" s="16" t="str">
        <f>IFERROR(IF(VLOOKUP(J259,tbl_Teams!$C:$H,6,0)=0,"",VLOOKUP(J259,tbl_Teams!$C:$H,6,0)),"")</f>
        <v/>
      </c>
      <c r="N259" s="16">
        <f>IFERROR(VLOOKUP(J259,tbl_Teams!$C:$I,7,0),"")</f>
        <v>5</v>
      </c>
      <c r="O259" s="16" t="str">
        <f>IF(OR(J259="",K259=""),"Void","")</f>
        <v/>
      </c>
      <c r="P259" s="16">
        <v>5</v>
      </c>
      <c r="Q259" s="38">
        <f>IF(O259="Void","",IF(P259&lt;16,Lookups!$A$1+((P259-1)*7+(N259-1)),Lookups!$A$2+((P259-16)*7+(N259-1))))</f>
        <v>45569</v>
      </c>
      <c r="R259" s="1" t="str">
        <f>IF(O259="Void",TRIM(_xlfn.CONCAT(J259,K259)),J259)</f>
        <v>Chequers</v>
      </c>
      <c r="S259" s="16" t="str">
        <f>IF(O259="Void","VOID","vs")</f>
        <v>vs</v>
      </c>
      <c r="T259" s="1" t="str">
        <f>IF(O259="Void","",K259)</f>
        <v>Gamblers S.C.</v>
      </c>
      <c r="U259" s="1" t="str">
        <f>IF(O259="Void","",TRIM(_xlfn.CONCAT(L259," ",M259)))</f>
        <v>Ramblers Club</v>
      </c>
    </row>
    <row r="260" spans="1:21" x14ac:dyDescent="0.2">
      <c r="A260" s="16">
        <v>995</v>
      </c>
      <c r="B260" s="16">
        <v>3</v>
      </c>
      <c r="C260" s="16">
        <v>10</v>
      </c>
      <c r="D260" s="1">
        <v>1</v>
      </c>
      <c r="E260" s="1">
        <v>5</v>
      </c>
      <c r="F260" s="1" t="str">
        <f>_xlfn.CONCAT($D260,"|",$E260,"|",$B260)</f>
        <v>1|5|3</v>
      </c>
      <c r="G260" s="1" t="str">
        <f>_xlfn.CONCAT($D260,"|",$E260,"|",$C260)</f>
        <v>1|5|10</v>
      </c>
      <c r="H260" s="1" t="str">
        <f>_xlfn.CONCAT(P260,J260)</f>
        <v>5Jaybees</v>
      </c>
      <c r="I260" s="1" t="str">
        <f>_xlfn.CONCAT(P260,K260)</f>
        <v>5Newent Independents</v>
      </c>
      <c r="J260" s="1" t="str">
        <f>IFERROR(VLOOKUP(F260,tbl_Teams!A:C,3,0),"")</f>
        <v>Jaybees</v>
      </c>
      <c r="K260" s="1" t="str">
        <f>IFERROR(VLOOKUP(G260,tbl_Teams!$A:$C,3,0),"")</f>
        <v>Newent Independents</v>
      </c>
      <c r="L260" s="1" t="str">
        <f>IFERROR(IF(AND(J260&lt;&gt;"",K260&lt;&gt;""),VLOOKUP(VLOOKUP(J260,tbl_Teams!C:G,5,0),tbl_Venues!A:B,2,0),""),"")</f>
        <v>England's Glory</v>
      </c>
      <c r="M260" s="16">
        <f>IFERROR(IF(VLOOKUP(J260,tbl_Teams!$C:$H,6,0)=0,"",VLOOKUP(J260,tbl_Teams!$C:$H,6,0)),"")</f>
        <v>2</v>
      </c>
      <c r="N260" s="16">
        <f>IFERROR(VLOOKUP(J260,tbl_Teams!$C:$I,7,0),"")</f>
        <v>3</v>
      </c>
      <c r="O260" s="16" t="str">
        <f>IF(OR(J260="",K260=""),"Void","")</f>
        <v/>
      </c>
      <c r="P260" s="16">
        <v>5</v>
      </c>
      <c r="Q260" s="38">
        <f>IF(O260="Void","",IF(P260&lt;16,Lookups!$A$1+((P260-1)*7+(N260-1)),Lookups!$A$2+((P260-16)*7+(N260-1))))</f>
        <v>45567</v>
      </c>
      <c r="R260" s="1" t="str">
        <f>IF(O260="Void",TRIM(_xlfn.CONCAT(J260,K260)),J260)</f>
        <v>Jaybees</v>
      </c>
      <c r="S260" s="16" t="str">
        <f>IF(O260="Void","VOID","vs")</f>
        <v>vs</v>
      </c>
      <c r="T260" s="1" t="str">
        <f>IF(O260="Void","",K260)</f>
        <v>Newent Independents</v>
      </c>
      <c r="U260" s="1" t="str">
        <f>IF(O260="Void","",TRIM(_xlfn.CONCAT(L260," ",M260)))</f>
        <v>England's Glory 2</v>
      </c>
    </row>
    <row r="261" spans="1:21" x14ac:dyDescent="0.2">
      <c r="A261" s="16">
        <v>996</v>
      </c>
      <c r="B261" s="16">
        <v>4</v>
      </c>
      <c r="C261" s="16">
        <v>9</v>
      </c>
      <c r="D261" s="1">
        <v>1</v>
      </c>
      <c r="E261" s="1">
        <v>5</v>
      </c>
      <c r="F261" s="1" t="str">
        <f>_xlfn.CONCAT($D261,"|",$E261,"|",$B261)</f>
        <v>1|5|4</v>
      </c>
      <c r="G261" s="1" t="str">
        <f>_xlfn.CONCAT($D261,"|",$E261,"|",$C261)</f>
        <v>1|5|9</v>
      </c>
      <c r="H261" s="1" t="str">
        <f>_xlfn.CONCAT(P261,J261)</f>
        <v>5Beaufort Beavers</v>
      </c>
      <c r="I261" s="1" t="str">
        <f>_xlfn.CONCAT(P261,K261)</f>
        <v>5Roamers</v>
      </c>
      <c r="J261" s="1" t="str">
        <f>IFERROR(VLOOKUP(F261,tbl_Teams!A:C,3,0),"")</f>
        <v>Beaufort Beavers</v>
      </c>
      <c r="K261" s="1" t="str">
        <f>IFERROR(VLOOKUP(G261,tbl_Teams!$A:$C,3,0),"")</f>
        <v>Roamers</v>
      </c>
      <c r="L261" s="1" t="str">
        <f>IFERROR(IF(AND(J261&lt;&gt;"",K261&lt;&gt;""),VLOOKUP(VLOOKUP(J261,tbl_Teams!C:G,5,0),tbl_Venues!A:B,2,0),""),"")</f>
        <v>Hardwicke RBL</v>
      </c>
      <c r="M261" s="16">
        <f>IFERROR(IF(VLOOKUP(J261,tbl_Teams!$C:$H,6,0)=0,"",VLOOKUP(J261,tbl_Teams!$C:$H,6,0)),"")</f>
        <v>2</v>
      </c>
      <c r="N261" s="16">
        <f>IFERROR(VLOOKUP(J261,tbl_Teams!$C:$I,7,0),"")</f>
        <v>3</v>
      </c>
      <c r="O261" s="16" t="str">
        <f>IF(OR(J261="",K261=""),"Void","")</f>
        <v/>
      </c>
      <c r="P261" s="16">
        <v>5</v>
      </c>
      <c r="Q261" s="38">
        <f>IF(O261="Void","",IF(P261&lt;16,Lookups!$A$1+((P261-1)*7+(N261-1)),Lookups!$A$2+((P261-16)*7+(N261-1))))</f>
        <v>45567</v>
      </c>
      <c r="R261" s="1" t="str">
        <f>IF(O261="Void",TRIM(_xlfn.CONCAT(J261,K261)),J261)</f>
        <v>Beaufort Beavers</v>
      </c>
      <c r="S261" s="16" t="str">
        <f>IF(O261="Void","VOID","vs")</f>
        <v>vs</v>
      </c>
      <c r="T261" s="1" t="str">
        <f>IF(O261="Void","",K261)</f>
        <v>Roamers</v>
      </c>
      <c r="U261" s="1" t="str">
        <f>IF(O261="Void","",TRIM(_xlfn.CONCAT(L261," ",M261)))</f>
        <v>Hardwicke RBL 2</v>
      </c>
    </row>
    <row r="262" spans="1:21" x14ac:dyDescent="0.2">
      <c r="A262" s="16">
        <v>997</v>
      </c>
      <c r="B262" s="16">
        <v>5</v>
      </c>
      <c r="C262" s="16">
        <v>8</v>
      </c>
      <c r="D262" s="1">
        <v>1</v>
      </c>
      <c r="E262" s="1">
        <v>5</v>
      </c>
      <c r="F262" s="1" t="str">
        <f>_xlfn.CONCAT($D262,"|",$E262,"|",$B262)</f>
        <v>1|5|5</v>
      </c>
      <c r="G262" s="1" t="str">
        <f>_xlfn.CONCAT($D262,"|",$E262,"|",$C262)</f>
        <v>1|5|8</v>
      </c>
      <c r="H262" s="1" t="str">
        <f>_xlfn.CONCAT(P262,J262)</f>
        <v>5Hempsted C.C.</v>
      </c>
      <c r="I262" s="1" t="str">
        <f>_xlfn.CONCAT(P262,K262)</f>
        <v>5Castle Grym</v>
      </c>
      <c r="J262" s="1" t="str">
        <f>IFERROR(VLOOKUP(F262,tbl_Teams!A:C,3,0),"")</f>
        <v>Hempsted C.C.</v>
      </c>
      <c r="K262" s="1" t="str">
        <f>IFERROR(VLOOKUP(G262,tbl_Teams!$A:$C,3,0),"")</f>
        <v>Castle Grym</v>
      </c>
      <c r="L262" s="1" t="str">
        <f>IFERROR(IF(AND(J262&lt;&gt;"",K262&lt;&gt;""),VLOOKUP(VLOOKUP(J262,tbl_Teams!C:G,5,0),tbl_Venues!A:B,2,0),""),"")</f>
        <v>Baker Street</v>
      </c>
      <c r="M262" s="16" t="str">
        <f>IFERROR(IF(VLOOKUP(J262,tbl_Teams!$C:$H,6,0)=0,"",VLOOKUP(J262,tbl_Teams!$C:$H,6,0)),"")</f>
        <v/>
      </c>
      <c r="N262" s="16">
        <f>IFERROR(VLOOKUP(J262,tbl_Teams!$C:$I,7,0),"")</f>
        <v>5</v>
      </c>
      <c r="O262" s="16" t="str">
        <f>IF(OR(J262="",K262=""),"Void","")</f>
        <v/>
      </c>
      <c r="P262" s="16">
        <v>5</v>
      </c>
      <c r="Q262" s="38">
        <f>IF(O262="Void","",IF(P262&lt;16,Lookups!$A$1+((P262-1)*7+(N262-1)),Lookups!$A$2+((P262-16)*7+(N262-1))))</f>
        <v>45569</v>
      </c>
      <c r="R262" s="1" t="str">
        <f>IF(O262="Void",TRIM(_xlfn.CONCAT(J262,K262)),J262)</f>
        <v>Hempsted C.C.</v>
      </c>
      <c r="S262" s="16" t="str">
        <f>IF(O262="Void","VOID","vs")</f>
        <v>vs</v>
      </c>
      <c r="T262" s="1" t="str">
        <f>IF(O262="Void","",K262)</f>
        <v>Castle Grym</v>
      </c>
      <c r="U262" s="1" t="str">
        <f>IF(O262="Void","",TRIM(_xlfn.CONCAT(L262," ",M262)))</f>
        <v>Baker Street</v>
      </c>
    </row>
    <row r="263" spans="1:21" x14ac:dyDescent="0.2">
      <c r="A263" s="16">
        <v>998</v>
      </c>
      <c r="B263" s="16">
        <v>6</v>
      </c>
      <c r="C263" s="16">
        <v>7</v>
      </c>
      <c r="D263" s="1">
        <v>1</v>
      </c>
      <c r="E263" s="1">
        <v>5</v>
      </c>
      <c r="F263" s="1" t="str">
        <f>_xlfn.CONCAT($D263,"|",$E263,"|",$B263)</f>
        <v>1|5|6</v>
      </c>
      <c r="G263" s="1" t="str">
        <f>_xlfn.CONCAT($D263,"|",$E263,"|",$C263)</f>
        <v>1|5|7</v>
      </c>
      <c r="H263" s="1" t="str">
        <f>_xlfn.CONCAT(P263,J263)</f>
        <v>5The Salesmen</v>
      </c>
      <c r="I263" s="1" t="str">
        <f>_xlfn.CONCAT(P263,K263)</f>
        <v>5Dixies Twisters</v>
      </c>
      <c r="J263" s="1" t="str">
        <f>IFERROR(VLOOKUP(F263,tbl_Teams!A:C,3,0),"")</f>
        <v>The Salesmen</v>
      </c>
      <c r="K263" s="1" t="str">
        <f>IFERROR(VLOOKUP(G263,tbl_Teams!$A:$C,3,0),"")</f>
        <v>Dixies Twisters</v>
      </c>
      <c r="L263" s="1" t="str">
        <f>IFERROR(IF(AND(J263&lt;&gt;"",K263&lt;&gt;""),VLOOKUP(VLOOKUP(J263,tbl_Teams!C:G,5,0),tbl_Venues!A:B,2,0),""),"")</f>
        <v>Tuffley Community Centre</v>
      </c>
      <c r="M263" s="16" t="str">
        <f>IFERROR(IF(VLOOKUP(J263,tbl_Teams!$C:$H,6,0)=0,"",VLOOKUP(J263,tbl_Teams!$C:$H,6,0)),"")</f>
        <v/>
      </c>
      <c r="N263" s="16">
        <f>IFERROR(VLOOKUP(J263,tbl_Teams!$C:$I,7,0),"")</f>
        <v>5</v>
      </c>
      <c r="O263" s="16" t="str">
        <f>IF(OR(J263="",K263=""),"Void","")</f>
        <v/>
      </c>
      <c r="P263" s="16">
        <v>5</v>
      </c>
      <c r="Q263" s="38">
        <f>IF(O263="Void","",IF(P263&lt;16,Lookups!$A$1+((P263-1)*7+(N263-1)),Lookups!$A$2+((P263-16)*7+(N263-1))))</f>
        <v>45569</v>
      </c>
      <c r="R263" s="1" t="str">
        <f>IF(O263="Void",TRIM(_xlfn.CONCAT(J263,K263)),J263)</f>
        <v>The Salesmen</v>
      </c>
      <c r="S263" s="16" t="str">
        <f>IF(O263="Void","VOID","vs")</f>
        <v>vs</v>
      </c>
      <c r="T263" s="1" t="str">
        <f>IF(O263="Void","",K263)</f>
        <v>Dixies Twisters</v>
      </c>
      <c r="U263" s="1" t="str">
        <f>IF(O263="Void","",TRIM(_xlfn.CONCAT(L263," ",M263)))</f>
        <v>Tuffley Community Centre</v>
      </c>
    </row>
    <row r="264" spans="1:21" x14ac:dyDescent="0.2">
      <c r="A264" s="16">
        <v>999</v>
      </c>
      <c r="B264" s="16">
        <v>15</v>
      </c>
      <c r="C264" s="16">
        <v>13</v>
      </c>
      <c r="D264" s="1">
        <v>1</v>
      </c>
      <c r="E264" s="1">
        <v>5</v>
      </c>
      <c r="F264" s="1" t="str">
        <f>_xlfn.CONCAT($D264,"|",$E264,"|",$B264)</f>
        <v>1|5|15</v>
      </c>
      <c r="G264" s="1" t="str">
        <f>_xlfn.CONCAT($D264,"|",$E264,"|",$C264)</f>
        <v>1|5|13</v>
      </c>
      <c r="H264" s="1" t="str">
        <f>_xlfn.CONCAT(P264,J264)</f>
        <v>5St Aldates</v>
      </c>
      <c r="I264" s="1" t="str">
        <f>_xlfn.CONCAT(P264,K264)</f>
        <v>5Runaways</v>
      </c>
      <c r="J264" s="1" t="str">
        <f>IFERROR(VLOOKUP(F264,tbl_Teams!A:C,3,0),"")</f>
        <v>St Aldates</v>
      </c>
      <c r="K264" s="1" t="str">
        <f>IFERROR(VLOOKUP(G264,tbl_Teams!$A:$C,3,0),"")</f>
        <v>Runaways</v>
      </c>
      <c r="L264" s="1" t="str">
        <f>IFERROR(IF(AND(J264&lt;&gt;"",K264&lt;&gt;""),VLOOKUP(VLOOKUP(J264,tbl_Teams!C:G,5,0),tbl_Venues!A:B,2,0),""),"")</f>
        <v>Wotton Hall Club</v>
      </c>
      <c r="M264" s="16">
        <f>IFERROR(IF(VLOOKUP(J264,tbl_Teams!$C:$H,6,0)=0,"",VLOOKUP(J264,tbl_Teams!$C:$H,6,0)),"")</f>
        <v>2</v>
      </c>
      <c r="N264" s="16">
        <f>IFERROR(VLOOKUP(J264,tbl_Teams!$C:$I,7,0),"")</f>
        <v>5</v>
      </c>
      <c r="O264" s="16" t="str">
        <f>IF(OR(J264="",K264=""),"Void","")</f>
        <v/>
      </c>
      <c r="P264" s="16">
        <v>5</v>
      </c>
      <c r="Q264" s="38">
        <f>IF(O264="Void","",IF(P264&lt;16,Lookups!$A$1+((P264-1)*7+(N264-1)),Lookups!$A$2+((P264-16)*7+(N264-1))))</f>
        <v>45569</v>
      </c>
      <c r="R264" s="1" t="str">
        <f>IF(O264="Void",TRIM(_xlfn.CONCAT(J264,K264)),J264)</f>
        <v>St Aldates</v>
      </c>
      <c r="S264" s="16" t="str">
        <f>IF(O264="Void","VOID","vs")</f>
        <v>vs</v>
      </c>
      <c r="T264" s="1" t="str">
        <f>IF(O264="Void","",K264)</f>
        <v>Runaways</v>
      </c>
      <c r="U264" s="1" t="str">
        <f>IF(O264="Void","",TRIM(_xlfn.CONCAT(L264," ",M264)))</f>
        <v>Wotton Hall Club 2</v>
      </c>
    </row>
    <row r="265" spans="1:21" x14ac:dyDescent="0.2">
      <c r="A265" s="16">
        <v>1000</v>
      </c>
      <c r="B265" s="16">
        <v>16</v>
      </c>
      <c r="C265" s="16">
        <v>14</v>
      </c>
      <c r="D265" s="1">
        <v>1</v>
      </c>
      <c r="E265" s="1">
        <v>5</v>
      </c>
      <c r="F265" s="1" t="str">
        <f>_xlfn.CONCAT($D265,"|",$E265,"|",$B265)</f>
        <v>1|5|16</v>
      </c>
      <c r="G265" s="1" t="str">
        <f>_xlfn.CONCAT($D265,"|",$E265,"|",$C265)</f>
        <v>1|5|14</v>
      </c>
      <c r="H265" s="1" t="str">
        <f>_xlfn.CONCAT(P265,J265)</f>
        <v>5Crescent Knights</v>
      </c>
      <c r="I265" s="1" t="str">
        <f>_xlfn.CONCAT(P265,K265)</f>
        <v>5Hits &amp; Bits</v>
      </c>
      <c r="J265" s="1" t="str">
        <f>IFERROR(VLOOKUP(F265,tbl_Teams!A:C,3,0),"")</f>
        <v>Crescent Knights</v>
      </c>
      <c r="K265" s="1" t="str">
        <f>IFERROR(VLOOKUP(G265,tbl_Teams!$A:$C,3,0),"")</f>
        <v>Hits &amp; Bits</v>
      </c>
      <c r="L265" s="1" t="str">
        <f>IFERROR(IF(AND(J265&lt;&gt;"",K265&lt;&gt;""),VLOOKUP(VLOOKUP(J265,tbl_Teams!C:G,5,0),tbl_Venues!A:B,2,0),""),"")</f>
        <v>Circle Club Newent</v>
      </c>
      <c r="M265" s="16" t="str">
        <f>IFERROR(IF(VLOOKUP(J265,tbl_Teams!$C:$H,6,0)=0,"",VLOOKUP(J265,tbl_Teams!$C:$H,6,0)),"")</f>
        <v/>
      </c>
      <c r="N265" s="16">
        <f>IFERROR(VLOOKUP(J265,tbl_Teams!$C:$I,7,0),"")</f>
        <v>4</v>
      </c>
      <c r="O265" s="16" t="str">
        <f>IF(OR(J265="",K265=""),"Void","")</f>
        <v/>
      </c>
      <c r="P265" s="16">
        <v>5</v>
      </c>
      <c r="Q265" s="38">
        <f>IF(O265="Void","",IF(P265&lt;16,Lookups!$A$1+((P265-1)*7+(N265-1)),Lookups!$A$2+((P265-16)*7+(N265-1))))</f>
        <v>45568</v>
      </c>
      <c r="R265" s="1" t="str">
        <f>IF(O265="Void",TRIM(_xlfn.CONCAT(J265,K265)),J265)</f>
        <v>Crescent Knights</v>
      </c>
      <c r="S265" s="16" t="str">
        <f>IF(O265="Void","VOID","vs")</f>
        <v>vs</v>
      </c>
      <c r="T265" s="1" t="str">
        <f>IF(O265="Void","",K265)</f>
        <v>Hits &amp; Bits</v>
      </c>
      <c r="U265" s="1" t="str">
        <f>IF(O265="Void","",TRIM(_xlfn.CONCAT(L265," ",M265)))</f>
        <v>Circle Club Newent</v>
      </c>
    </row>
    <row r="266" spans="1:21" x14ac:dyDescent="0.2">
      <c r="A266" s="16">
        <v>1233</v>
      </c>
      <c r="B266" s="16">
        <v>1</v>
      </c>
      <c r="C266" s="16">
        <v>12</v>
      </c>
      <c r="D266" s="1">
        <v>1</v>
      </c>
      <c r="E266" s="1">
        <v>6</v>
      </c>
      <c r="F266" s="1" t="str">
        <f>_xlfn.CONCAT($D266,"|",$E266,"|",$B266)</f>
        <v>1|6|1</v>
      </c>
      <c r="G266" s="1" t="str">
        <f>_xlfn.CONCAT($D266,"|",$E266,"|",$C266)</f>
        <v>1|6|12</v>
      </c>
      <c r="H266" s="1" t="str">
        <f>_xlfn.CONCAT(P266,J266)</f>
        <v>5New Indians</v>
      </c>
      <c r="I266" s="1" t="str">
        <f>_xlfn.CONCAT(P266,K266)</f>
        <v>5KE7's</v>
      </c>
      <c r="J266" s="1" t="str">
        <f>IFERROR(VLOOKUP(F266,tbl_Teams!A:C,3,0),"")</f>
        <v>New Indians</v>
      </c>
      <c r="K266" s="1" t="str">
        <f>IFERROR(VLOOKUP(G266,tbl_Teams!$A:$C,3,0),"")</f>
        <v>KE7's</v>
      </c>
      <c r="L266" s="1" t="str">
        <f>IFERROR(IF(AND(J266&lt;&gt;"",K266&lt;&gt;""),VLOOKUP(VLOOKUP(J266,tbl_Teams!C:G,5,0),tbl_Venues!A:B,2,0),""),"")</f>
        <v>Churchdown Community Centre</v>
      </c>
      <c r="M266" s="16">
        <f>IFERROR(IF(VLOOKUP(J266,tbl_Teams!$C:$H,6,0)=0,"",VLOOKUP(J266,tbl_Teams!$C:$H,6,0)),"")</f>
        <v>1</v>
      </c>
      <c r="N266" s="16">
        <f>IFERROR(VLOOKUP(J266,tbl_Teams!$C:$I,7,0),"")</f>
        <v>5</v>
      </c>
      <c r="O266" s="16" t="str">
        <f>IF(OR(J266="",K266=""),"Void","")</f>
        <v/>
      </c>
      <c r="P266" s="16">
        <v>5</v>
      </c>
      <c r="Q266" s="38">
        <f>IF(O266="Void","",IF(P266&lt;16,Lookups!$A$1+((P266-1)*7+(N266-1)),Lookups!$A$2+((P266-16)*7+(N266-1))))</f>
        <v>45569</v>
      </c>
      <c r="R266" s="1" t="str">
        <f>IF(O266="Void",TRIM(_xlfn.CONCAT(J266,K266)),J266)</f>
        <v>New Indians</v>
      </c>
      <c r="S266" s="16" t="str">
        <f>IF(O266="Void","VOID","vs")</f>
        <v>vs</v>
      </c>
      <c r="T266" s="1" t="str">
        <f>IF(O266="Void","",K266)</f>
        <v>KE7's</v>
      </c>
      <c r="U266" s="1" t="str">
        <f>IF(O266="Void","",TRIM(_xlfn.CONCAT(L266," ",M266)))</f>
        <v>Churchdown Community Centre 1</v>
      </c>
    </row>
    <row r="267" spans="1:21" x14ac:dyDescent="0.2">
      <c r="A267" s="16">
        <v>1234</v>
      </c>
      <c r="B267" s="16">
        <v>2</v>
      </c>
      <c r="C267" s="16">
        <v>11</v>
      </c>
      <c r="D267" s="1">
        <v>1</v>
      </c>
      <c r="E267" s="1">
        <v>6</v>
      </c>
      <c r="F267" s="1" t="str">
        <f>_xlfn.CONCAT($D267,"|",$E267,"|",$B267)</f>
        <v>1|6|2</v>
      </c>
      <c r="G267" s="1" t="str">
        <f>_xlfn.CONCAT($D267,"|",$E267,"|",$C267)</f>
        <v>1|6|11</v>
      </c>
      <c r="H267" s="1" t="str">
        <f>_xlfn.CONCAT(P267,J267)</f>
        <v>5</v>
      </c>
      <c r="I267" s="1" t="str">
        <f>_xlfn.CONCAT(P267,K267)</f>
        <v>5Walls Top Ten</v>
      </c>
      <c r="J267" s="1" t="str">
        <f>IFERROR(VLOOKUP(F267,tbl_Teams!A:C,3,0),"")</f>
        <v/>
      </c>
      <c r="K267" s="1" t="str">
        <f>IFERROR(VLOOKUP(G267,tbl_Teams!$A:$C,3,0),"")</f>
        <v>Walls Top Ten</v>
      </c>
      <c r="L267" s="1" t="str">
        <f>IFERROR(IF(AND(J267&lt;&gt;"",K267&lt;&gt;""),VLOOKUP(VLOOKUP(J267,tbl_Teams!C:G,5,0),tbl_Venues!A:B,2,0),""),"")</f>
        <v/>
      </c>
      <c r="M267" s="16" t="str">
        <f>IFERROR(IF(VLOOKUP(J267,tbl_Teams!$C:$H,6,0)=0,"",VLOOKUP(J267,tbl_Teams!$C:$H,6,0)),"")</f>
        <v/>
      </c>
      <c r="N267" s="16" t="str">
        <f>IFERROR(VLOOKUP(J267,tbl_Teams!$C:$I,7,0),"")</f>
        <v/>
      </c>
      <c r="O267" s="16" t="str">
        <f>IF(OR(J267="",K267=""),"Void","")</f>
        <v>Void</v>
      </c>
      <c r="P267" s="16">
        <v>5</v>
      </c>
      <c r="Q267" s="38" t="str">
        <f>IF(O267="Void","",IF(P267&lt;16,Lookups!$A$1+((P267-1)*7+(N267-1)),Lookups!$A$2+((P267-16)*7+(N267-1))))</f>
        <v/>
      </c>
      <c r="R267" s="1" t="str">
        <f>IF(O267="Void",TRIM(_xlfn.CONCAT(J267,K267)),J267)</f>
        <v>Walls Top Ten</v>
      </c>
      <c r="S267" s="16" t="str">
        <f>IF(O267="Void","VOID","vs")</f>
        <v>VOID</v>
      </c>
      <c r="T267" s="1" t="str">
        <f>IF(O267="Void","",K267)</f>
        <v/>
      </c>
      <c r="U267" s="1" t="str">
        <f>IF(O267="Void","",TRIM(_xlfn.CONCAT(L267," ",M267)))</f>
        <v/>
      </c>
    </row>
    <row r="268" spans="1:21" x14ac:dyDescent="0.2">
      <c r="A268" s="16">
        <v>1235</v>
      </c>
      <c r="B268" s="16">
        <v>3</v>
      </c>
      <c r="C268" s="16">
        <v>10</v>
      </c>
      <c r="D268" s="1">
        <v>1</v>
      </c>
      <c r="E268" s="1">
        <v>6</v>
      </c>
      <c r="F268" s="1" t="str">
        <f>_xlfn.CONCAT($D268,"|",$E268,"|",$B268)</f>
        <v>1|6|3</v>
      </c>
      <c r="G268" s="1" t="str">
        <f>_xlfn.CONCAT($D268,"|",$E268,"|",$C268)</f>
        <v>1|6|10</v>
      </c>
      <c r="H268" s="1" t="str">
        <f>_xlfn.CONCAT(P268,J268)</f>
        <v>5Jokers(City)</v>
      </c>
      <c r="I268" s="1" t="str">
        <f>_xlfn.CONCAT(P268,K268)</f>
        <v>5Westgate Teapots</v>
      </c>
      <c r="J268" s="1" t="str">
        <f>IFERROR(VLOOKUP(F268,tbl_Teams!A:C,3,0),"")</f>
        <v>Jokers(City)</v>
      </c>
      <c r="K268" s="1" t="str">
        <f>IFERROR(VLOOKUP(G268,tbl_Teams!$A:$C,3,0),"")</f>
        <v>Westgate Teapots</v>
      </c>
      <c r="L268" s="1" t="str">
        <f>IFERROR(IF(AND(J268&lt;&gt;"",K268&lt;&gt;""),VLOOKUP(VLOOKUP(J268,tbl_Teams!C:G,5,0),tbl_Venues!A:B,2,0),""),"")</f>
        <v>One Eyed Jacks</v>
      </c>
      <c r="M268" s="16" t="str">
        <f>IFERROR(IF(VLOOKUP(J268,tbl_Teams!$C:$H,6,0)=0,"",VLOOKUP(J268,tbl_Teams!$C:$H,6,0)),"")</f>
        <v/>
      </c>
      <c r="N268" s="16">
        <f>IFERROR(VLOOKUP(J268,tbl_Teams!$C:$I,7,0),"")</f>
        <v>4</v>
      </c>
      <c r="O268" s="16" t="str">
        <f>IF(OR(J268="",K268=""),"Void","")</f>
        <v/>
      </c>
      <c r="P268" s="16">
        <v>5</v>
      </c>
      <c r="Q268" s="38">
        <f>IF(O268="Void","",IF(P268&lt;16,Lookups!$A$1+((P268-1)*7+(N268-1)),Lookups!$A$2+((P268-16)*7+(N268-1))))</f>
        <v>45568</v>
      </c>
      <c r="R268" s="1" t="str">
        <f>IF(O268="Void",TRIM(_xlfn.CONCAT(J268,K268)),J268)</f>
        <v>Jokers(City)</v>
      </c>
      <c r="S268" s="16" t="str">
        <f>IF(O268="Void","VOID","vs")</f>
        <v>vs</v>
      </c>
      <c r="T268" s="1" t="str">
        <f>IF(O268="Void","",K268)</f>
        <v>Westgate Teapots</v>
      </c>
      <c r="U268" s="1" t="str">
        <f>IF(O268="Void","",TRIM(_xlfn.CONCAT(L268," ",M268)))</f>
        <v>One Eyed Jacks</v>
      </c>
    </row>
    <row r="269" spans="1:21" x14ac:dyDescent="0.2">
      <c r="A269" s="16">
        <v>1236</v>
      </c>
      <c r="B269" s="16">
        <v>4</v>
      </c>
      <c r="C269" s="16">
        <v>9</v>
      </c>
      <c r="D269" s="1">
        <v>1</v>
      </c>
      <c r="E269" s="1">
        <v>6</v>
      </c>
      <c r="F269" s="1" t="str">
        <f>_xlfn.CONCAT($D269,"|",$E269,"|",$B269)</f>
        <v>1|6|4</v>
      </c>
      <c r="G269" s="1" t="str">
        <f>_xlfn.CONCAT($D269,"|",$E269,"|",$C269)</f>
        <v>1|6|9</v>
      </c>
      <c r="H269" s="1" t="str">
        <f>_xlfn.CONCAT(P269,J269)</f>
        <v>5Renegades</v>
      </c>
      <c r="I269" s="1" t="str">
        <f>_xlfn.CONCAT(P269,K269)</f>
        <v>5509ers</v>
      </c>
      <c r="J269" s="1" t="str">
        <f>IFERROR(VLOOKUP(F269,tbl_Teams!A:C,3,0),"")</f>
        <v>Renegades</v>
      </c>
      <c r="K269" s="1" t="str">
        <f>IFERROR(VLOOKUP(G269,tbl_Teams!$A:$C,3,0),"")</f>
        <v>509ers</v>
      </c>
      <c r="L269" s="1" t="str">
        <f>IFERROR(IF(AND(J269&lt;&gt;"",K269&lt;&gt;""),VLOOKUP(VLOOKUP(J269,tbl_Teams!C:G,5,0),tbl_Venues!A:B,2,0),""),"")</f>
        <v>Gala Club</v>
      </c>
      <c r="M269" s="16">
        <f>IFERROR(IF(VLOOKUP(J269,tbl_Teams!$C:$H,6,0)=0,"",VLOOKUP(J269,tbl_Teams!$C:$H,6,0)),"")</f>
        <v>2</v>
      </c>
      <c r="N269" s="16">
        <f>IFERROR(VLOOKUP(J269,tbl_Teams!$C:$I,7,0),"")</f>
        <v>5</v>
      </c>
      <c r="O269" s="16" t="str">
        <f>IF(OR(J269="",K269=""),"Void","")</f>
        <v/>
      </c>
      <c r="P269" s="16">
        <v>5</v>
      </c>
      <c r="Q269" s="38">
        <f>IF(O269="Void","",IF(P269&lt;16,Lookups!$A$1+((P269-1)*7+(N269-1)),Lookups!$A$2+((P269-16)*7+(N269-1))))</f>
        <v>45569</v>
      </c>
      <c r="R269" s="1" t="str">
        <f>IF(O269="Void",TRIM(_xlfn.CONCAT(J269,K269)),J269)</f>
        <v>Renegades</v>
      </c>
      <c r="S269" s="16" t="str">
        <f>IF(O269="Void","VOID","vs")</f>
        <v>vs</v>
      </c>
      <c r="T269" s="1" t="str">
        <f>IF(O269="Void","",K269)</f>
        <v>509ers</v>
      </c>
      <c r="U269" s="1" t="str">
        <f>IF(O269="Void","",TRIM(_xlfn.CONCAT(L269," ",M269)))</f>
        <v>Gala Club 2</v>
      </c>
    </row>
    <row r="270" spans="1:21" x14ac:dyDescent="0.2">
      <c r="A270" s="16">
        <v>1237</v>
      </c>
      <c r="B270" s="16">
        <v>5</v>
      </c>
      <c r="C270" s="16">
        <v>8</v>
      </c>
      <c r="D270" s="1">
        <v>1</v>
      </c>
      <c r="E270" s="1">
        <v>6</v>
      </c>
      <c r="F270" s="1" t="str">
        <f>_xlfn.CONCAT($D270,"|",$E270,"|",$B270)</f>
        <v>1|6|5</v>
      </c>
      <c r="G270" s="1" t="str">
        <f>_xlfn.CONCAT($D270,"|",$E270,"|",$C270)</f>
        <v>1|6|8</v>
      </c>
      <c r="H270" s="1" t="str">
        <f>_xlfn.CONCAT(P270,J270)</f>
        <v>5Scammells</v>
      </c>
      <c r="I270" s="1" t="str">
        <f>_xlfn.CONCAT(P270,K270)</f>
        <v>5Rising Sun</v>
      </c>
      <c r="J270" s="1" t="str">
        <f>IFERROR(VLOOKUP(F270,tbl_Teams!A:C,3,0),"")</f>
        <v>Scammells</v>
      </c>
      <c r="K270" s="1" t="str">
        <f>IFERROR(VLOOKUP(G270,tbl_Teams!$A:$C,3,0),"")</f>
        <v>Rising Sun</v>
      </c>
      <c r="L270" s="1" t="str">
        <f>IFERROR(IF(AND(J270&lt;&gt;"",K270&lt;&gt;""),VLOOKUP(VLOOKUP(J270,tbl_Teams!C:G,5,0),tbl_Venues!A:B,2,0),""),"")</f>
        <v>Gala Club</v>
      </c>
      <c r="M270" s="16">
        <f>IFERROR(IF(VLOOKUP(J270,tbl_Teams!$C:$H,6,0)=0,"",VLOOKUP(J270,tbl_Teams!$C:$H,6,0)),"")</f>
        <v>1</v>
      </c>
      <c r="N270" s="16">
        <f>IFERROR(VLOOKUP(J270,tbl_Teams!$C:$I,7,0),"")</f>
        <v>1</v>
      </c>
      <c r="O270" s="16" t="str">
        <f>IF(OR(J270="",K270=""),"Void","")</f>
        <v/>
      </c>
      <c r="P270" s="16">
        <v>5</v>
      </c>
      <c r="Q270" s="38">
        <f>IF(O270="Void","",IF(P270&lt;16,Lookups!$A$1+((P270-1)*7+(N270-1)),Lookups!$A$2+((P270-16)*7+(N270-1))))</f>
        <v>45565</v>
      </c>
      <c r="R270" s="1" t="str">
        <f>IF(O270="Void",TRIM(_xlfn.CONCAT(J270,K270)),J270)</f>
        <v>Scammells</v>
      </c>
      <c r="S270" s="16" t="str">
        <f>IF(O270="Void","VOID","vs")</f>
        <v>vs</v>
      </c>
      <c r="T270" s="1" t="str">
        <f>IF(O270="Void","",K270)</f>
        <v>Rising Sun</v>
      </c>
      <c r="U270" s="1" t="str">
        <f>IF(O270="Void","",TRIM(_xlfn.CONCAT(L270," ",M270)))</f>
        <v>Gala Club 1</v>
      </c>
    </row>
    <row r="271" spans="1:21" x14ac:dyDescent="0.2">
      <c r="A271" s="16">
        <v>1238</v>
      </c>
      <c r="B271" s="16">
        <v>6</v>
      </c>
      <c r="C271" s="16">
        <v>7</v>
      </c>
      <c r="D271" s="1">
        <v>1</v>
      </c>
      <c r="E271" s="1">
        <v>6</v>
      </c>
      <c r="F271" s="1" t="str">
        <f>_xlfn.CONCAT($D271,"|",$E271,"|",$B271)</f>
        <v>1|6|6</v>
      </c>
      <c r="G271" s="1" t="str">
        <f>_xlfn.CONCAT($D271,"|",$E271,"|",$C271)</f>
        <v>1|6|7</v>
      </c>
      <c r="H271" s="1" t="str">
        <f>_xlfn.CONCAT(P271,J271)</f>
        <v>5Apaches</v>
      </c>
      <c r="I271" s="1" t="str">
        <f>_xlfn.CONCAT(P271,K271)</f>
        <v>5Canning Stragglers</v>
      </c>
      <c r="J271" s="1" t="str">
        <f>IFERROR(VLOOKUP(F271,tbl_Teams!A:C,3,0),"")</f>
        <v>Apaches</v>
      </c>
      <c r="K271" s="1" t="str">
        <f>IFERROR(VLOOKUP(G271,tbl_Teams!$A:$C,3,0),"")</f>
        <v>Canning Stragglers</v>
      </c>
      <c r="L271" s="1" t="str">
        <f>IFERROR(IF(AND(J271&lt;&gt;"",K271&lt;&gt;""),VLOOKUP(VLOOKUP(J271,tbl_Teams!C:G,5,0),tbl_Venues!A:B,2,0),""),"")</f>
        <v>Hardwicke RBL</v>
      </c>
      <c r="M271" s="16">
        <f>IFERROR(IF(VLOOKUP(J271,tbl_Teams!$C:$H,6,0)=0,"",VLOOKUP(J271,tbl_Teams!$C:$H,6,0)),"")</f>
        <v>1</v>
      </c>
      <c r="N271" s="16">
        <f>IFERROR(VLOOKUP(J271,tbl_Teams!$C:$I,7,0),"")</f>
        <v>5</v>
      </c>
      <c r="O271" s="16" t="str">
        <f>IF(OR(J271="",K271=""),"Void","")</f>
        <v/>
      </c>
      <c r="P271" s="16">
        <v>5</v>
      </c>
      <c r="Q271" s="38">
        <f>IF(O271="Void","",IF(P271&lt;16,Lookups!$A$1+((P271-1)*7+(N271-1)),Lookups!$A$2+((P271-16)*7+(N271-1))))</f>
        <v>45569</v>
      </c>
      <c r="R271" s="1" t="str">
        <f>IF(O271="Void",TRIM(_xlfn.CONCAT(J271,K271)),J271)</f>
        <v>Apaches</v>
      </c>
      <c r="S271" s="16" t="str">
        <f>IF(O271="Void","VOID","vs")</f>
        <v>vs</v>
      </c>
      <c r="T271" s="1" t="str">
        <f>IF(O271="Void","",K271)</f>
        <v>Canning Stragglers</v>
      </c>
      <c r="U271" s="1" t="str">
        <f>IF(O271="Void","",TRIM(_xlfn.CONCAT(L271," ",M271)))</f>
        <v>Hardwicke RBL 1</v>
      </c>
    </row>
    <row r="272" spans="1:21" x14ac:dyDescent="0.2">
      <c r="A272" s="16">
        <v>1239</v>
      </c>
      <c r="B272" s="16">
        <v>15</v>
      </c>
      <c r="C272" s="16">
        <v>13</v>
      </c>
      <c r="D272" s="1">
        <v>1</v>
      </c>
      <c r="E272" s="1">
        <v>6</v>
      </c>
      <c r="F272" s="1" t="str">
        <f>_xlfn.CONCAT($D272,"|",$E272,"|",$B272)</f>
        <v>1|6|15</v>
      </c>
      <c r="G272" s="1" t="str">
        <f>_xlfn.CONCAT($D272,"|",$E272,"|",$C272)</f>
        <v>1|6|13</v>
      </c>
      <c r="H272" s="1" t="str">
        <f>_xlfn.CONCAT(P272,J272)</f>
        <v>5Cybernetics</v>
      </c>
      <c r="I272" s="1" t="str">
        <f>_xlfn.CONCAT(P272,K272)</f>
        <v>5Junction Inn</v>
      </c>
      <c r="J272" s="1" t="str">
        <f>IFERROR(VLOOKUP(F272,tbl_Teams!A:C,3,0),"")</f>
        <v>Cybernetics</v>
      </c>
      <c r="K272" s="1" t="str">
        <f>IFERROR(VLOOKUP(G272,tbl_Teams!$A:$C,3,0),"")</f>
        <v>Junction Inn</v>
      </c>
      <c r="L272" s="1" t="str">
        <f>IFERROR(IF(AND(J272&lt;&gt;"",K272&lt;&gt;""),VLOOKUP(VLOOKUP(J272,tbl_Teams!C:G,5,0),tbl_Venues!A:B,2,0),""),"")</f>
        <v>Gala Club</v>
      </c>
      <c r="M272" s="16">
        <f>IFERROR(IF(VLOOKUP(J272,tbl_Teams!$C:$H,6,0)=0,"",VLOOKUP(J272,tbl_Teams!$C:$H,6,0)),"")</f>
        <v>2</v>
      </c>
      <c r="N272" s="16">
        <f>IFERROR(VLOOKUP(J272,tbl_Teams!$C:$I,7,0),"")</f>
        <v>4</v>
      </c>
      <c r="O272" s="16" t="str">
        <f>IF(OR(J272="",K272=""),"Void","")</f>
        <v/>
      </c>
      <c r="P272" s="16">
        <v>5</v>
      </c>
      <c r="Q272" s="38">
        <f>IF(O272="Void","",IF(P272&lt;16,Lookups!$A$1+((P272-1)*7+(N272-1)),Lookups!$A$2+((P272-16)*7+(N272-1))))</f>
        <v>45568</v>
      </c>
      <c r="R272" s="1" t="str">
        <f>IF(O272="Void",TRIM(_xlfn.CONCAT(J272,K272)),J272)</f>
        <v>Cybernetics</v>
      </c>
      <c r="S272" s="16" t="str">
        <f>IF(O272="Void","VOID","vs")</f>
        <v>vs</v>
      </c>
      <c r="T272" s="1" t="str">
        <f>IF(O272="Void","",K272)</f>
        <v>Junction Inn</v>
      </c>
      <c r="U272" s="1" t="str">
        <f>IF(O272="Void","",TRIM(_xlfn.CONCAT(L272," ",M272)))</f>
        <v>Gala Club 2</v>
      </c>
    </row>
    <row r="273" spans="1:21" x14ac:dyDescent="0.2">
      <c r="A273" s="16">
        <v>1240</v>
      </c>
      <c r="B273" s="16">
        <v>16</v>
      </c>
      <c r="C273" s="16">
        <v>14</v>
      </c>
      <c r="D273" s="1">
        <v>1</v>
      </c>
      <c r="E273" s="1">
        <v>6</v>
      </c>
      <c r="F273" s="1" t="str">
        <f>_xlfn.CONCAT($D273,"|",$E273,"|",$B273)</f>
        <v>1|6|16</v>
      </c>
      <c r="G273" s="1" t="str">
        <f>_xlfn.CONCAT($D273,"|",$E273,"|",$C273)</f>
        <v>1|6|14</v>
      </c>
      <c r="H273" s="1" t="str">
        <f>_xlfn.CONCAT(P273,J273)</f>
        <v>5Angry Beavers</v>
      </c>
      <c r="I273" s="1" t="str">
        <f>_xlfn.CONCAT(P273,K273)</f>
        <v>5Britwater</v>
      </c>
      <c r="J273" s="1" t="str">
        <f>IFERROR(VLOOKUP(F273,tbl_Teams!A:C,3,0),"")</f>
        <v>Angry Beavers</v>
      </c>
      <c r="K273" s="1" t="str">
        <f>IFERROR(VLOOKUP(G273,tbl_Teams!$A:$C,3,0),"")</f>
        <v>Britwater</v>
      </c>
      <c r="L273" s="1" t="str">
        <f>IFERROR(IF(AND(J273&lt;&gt;"",K273&lt;&gt;""),VLOOKUP(VLOOKUP(J273,tbl_Teams!C:G,5,0),tbl_Venues!A:B,2,0),""),"")</f>
        <v>Circle Club Newent</v>
      </c>
      <c r="M273" s="16" t="str">
        <f>IFERROR(IF(VLOOKUP(J273,tbl_Teams!$C:$H,6,0)=0,"",VLOOKUP(J273,tbl_Teams!$C:$H,6,0)),"")</f>
        <v/>
      </c>
      <c r="N273" s="16">
        <f>IFERROR(VLOOKUP(J273,tbl_Teams!$C:$I,7,0),"")</f>
        <v>3</v>
      </c>
      <c r="O273" s="16" t="str">
        <f>IF(OR(J273="",K273=""),"Void","")</f>
        <v/>
      </c>
      <c r="P273" s="16">
        <v>5</v>
      </c>
      <c r="Q273" s="38">
        <f>IF(O273="Void","",IF(P273&lt;16,Lookups!$A$1+((P273-1)*7+(N273-1)),Lookups!$A$2+((P273-16)*7+(N273-1))))</f>
        <v>45567</v>
      </c>
      <c r="R273" s="1" t="str">
        <f>IF(O273="Void",TRIM(_xlfn.CONCAT(J273,K273)),J273)</f>
        <v>Angry Beavers</v>
      </c>
      <c r="S273" s="16" t="str">
        <f>IF(O273="Void","VOID","vs")</f>
        <v>vs</v>
      </c>
      <c r="T273" s="1" t="str">
        <f>IF(O273="Void","",K273)</f>
        <v>Britwater</v>
      </c>
      <c r="U273" s="1" t="str">
        <f>IF(O273="Void","",TRIM(_xlfn.CONCAT(L273," ",M273)))</f>
        <v>Circle Club Newent</v>
      </c>
    </row>
    <row r="274" spans="1:21" x14ac:dyDescent="0.2">
      <c r="A274" s="16">
        <v>1473</v>
      </c>
      <c r="B274" s="16">
        <v>1</v>
      </c>
      <c r="C274" s="16">
        <v>12</v>
      </c>
      <c r="D274" s="1">
        <v>1</v>
      </c>
      <c r="E274" s="1">
        <v>7</v>
      </c>
      <c r="F274" s="1" t="str">
        <f>_xlfn.CONCAT($D274,"|",$E274,"|",$B274)</f>
        <v>1|7|1</v>
      </c>
      <c r="G274" s="1" t="str">
        <f>_xlfn.CONCAT($D274,"|",$E274,"|",$C274)</f>
        <v>1|7|12</v>
      </c>
      <c r="H274" s="1" t="str">
        <f>_xlfn.CONCAT(P274,J274)</f>
        <v>5Derwents</v>
      </c>
      <c r="I274" s="1" t="str">
        <f>_xlfn.CONCAT(P274,K274)</f>
        <v>5More Lager</v>
      </c>
      <c r="J274" s="1" t="str">
        <f>IFERROR(VLOOKUP(F274,tbl_Teams!A:C,3,0),"")</f>
        <v>Derwents</v>
      </c>
      <c r="K274" s="1" t="str">
        <f>IFERROR(VLOOKUP(G274,tbl_Teams!$A:$C,3,0),"")</f>
        <v>More Lager</v>
      </c>
      <c r="L274" s="1" t="str">
        <f>IFERROR(IF(AND(J274&lt;&gt;"",K274&lt;&gt;""),VLOOKUP(VLOOKUP(J274,tbl_Teams!C:G,5,0),tbl_Venues!A:B,2,0),""),"")</f>
        <v>Farmer's Club</v>
      </c>
      <c r="M274" s="16">
        <f>IFERROR(IF(VLOOKUP(J274,tbl_Teams!$C:$H,6,0)=0,"",VLOOKUP(J274,tbl_Teams!$C:$H,6,0)),"")</f>
        <v>2</v>
      </c>
      <c r="N274" s="16">
        <f>IFERROR(VLOOKUP(J274,tbl_Teams!$C:$I,7,0),"")</f>
        <v>1</v>
      </c>
      <c r="O274" s="16" t="str">
        <f>IF(OR(J274="",K274=""),"Void","")</f>
        <v/>
      </c>
      <c r="P274" s="16">
        <v>5</v>
      </c>
      <c r="Q274" s="38">
        <f>IF(O274="Void","",IF(P274&lt;16,Lookups!$A$1+((P274-1)*7+(N274-1)),Lookups!$A$2+((P274-16)*7+(N274-1))))</f>
        <v>45565</v>
      </c>
      <c r="R274" s="1" t="str">
        <f>IF(O274="Void",TRIM(_xlfn.CONCAT(J274,K274)),J274)</f>
        <v>Derwents</v>
      </c>
      <c r="S274" s="16" t="str">
        <f>IF(O274="Void","VOID","vs")</f>
        <v>vs</v>
      </c>
      <c r="T274" s="1" t="str">
        <f>IF(O274="Void","",K274)</f>
        <v>More Lager</v>
      </c>
      <c r="U274" s="1" t="str">
        <f>IF(O274="Void","",TRIM(_xlfn.CONCAT(L274," ",M274)))</f>
        <v>Farmer's Club 2</v>
      </c>
    </row>
    <row r="275" spans="1:21" x14ac:dyDescent="0.2">
      <c r="A275" s="16">
        <v>1474</v>
      </c>
      <c r="B275" s="16">
        <v>2</v>
      </c>
      <c r="C275" s="16">
        <v>11</v>
      </c>
      <c r="D275" s="1">
        <v>1</v>
      </c>
      <c r="E275" s="1">
        <v>7</v>
      </c>
      <c r="F275" s="1" t="str">
        <f>_xlfn.CONCAT($D275,"|",$E275,"|",$B275)</f>
        <v>1|7|2</v>
      </c>
      <c r="G275" s="1" t="str">
        <f>_xlfn.CONCAT($D275,"|",$E275,"|",$C275)</f>
        <v>1|7|11</v>
      </c>
      <c r="H275" s="1" t="str">
        <f>_xlfn.CONCAT(P275,J275)</f>
        <v>5Sigtels</v>
      </c>
      <c r="I275" s="1" t="str">
        <f>_xlfn.CONCAT(P275,K275)</f>
        <v>5The Novices</v>
      </c>
      <c r="J275" s="1" t="str">
        <f>IFERROR(VLOOKUP(F275,tbl_Teams!A:C,3,0),"")</f>
        <v>Sigtels</v>
      </c>
      <c r="K275" s="1" t="str">
        <f>IFERROR(VLOOKUP(G275,tbl_Teams!$A:$C,3,0),"")</f>
        <v>The Novices</v>
      </c>
      <c r="L275" s="1" t="str">
        <f>IFERROR(IF(AND(J275&lt;&gt;"",K275&lt;&gt;""),VLOOKUP(VLOOKUP(J275,tbl_Teams!C:G,5,0),tbl_Venues!A:B,2,0),""),"")</f>
        <v>Wotton Hall Club</v>
      </c>
      <c r="M275" s="16">
        <f>IFERROR(IF(VLOOKUP(J275,tbl_Teams!$C:$H,6,0)=0,"",VLOOKUP(J275,tbl_Teams!$C:$H,6,0)),"")</f>
        <v>2</v>
      </c>
      <c r="N275" s="16">
        <f>IFERROR(VLOOKUP(J275,tbl_Teams!$C:$I,7,0),"")</f>
        <v>2</v>
      </c>
      <c r="O275" s="16" t="str">
        <f>IF(OR(J275="",K275=""),"Void","")</f>
        <v/>
      </c>
      <c r="P275" s="16">
        <v>5</v>
      </c>
      <c r="Q275" s="38">
        <f>IF(O275="Void","",IF(P275&lt;16,Lookups!$A$1+((P275-1)*7+(N275-1)),Lookups!$A$2+((P275-16)*7+(N275-1))))</f>
        <v>45566</v>
      </c>
      <c r="R275" s="1" t="str">
        <f>IF(O275="Void",TRIM(_xlfn.CONCAT(J275,K275)),J275)</f>
        <v>Sigtels</v>
      </c>
      <c r="S275" s="16" t="str">
        <f>IF(O275="Void","VOID","vs")</f>
        <v>vs</v>
      </c>
      <c r="T275" s="1" t="str">
        <f>IF(O275="Void","",K275)</f>
        <v>The Novices</v>
      </c>
      <c r="U275" s="1" t="str">
        <f>IF(O275="Void","",TRIM(_xlfn.CONCAT(L275," ",M275)))</f>
        <v>Wotton Hall Club 2</v>
      </c>
    </row>
    <row r="276" spans="1:21" x14ac:dyDescent="0.2">
      <c r="A276" s="16">
        <v>1475</v>
      </c>
      <c r="B276" s="16">
        <v>3</v>
      </c>
      <c r="C276" s="16">
        <v>10</v>
      </c>
      <c r="D276" s="1">
        <v>1</v>
      </c>
      <c r="E276" s="1">
        <v>7</v>
      </c>
      <c r="F276" s="1" t="str">
        <f>_xlfn.CONCAT($D276,"|",$E276,"|",$B276)</f>
        <v>1|7|3</v>
      </c>
      <c r="G276" s="1" t="str">
        <f>_xlfn.CONCAT($D276,"|",$E276,"|",$C276)</f>
        <v>1|7|10</v>
      </c>
      <c r="H276" s="1" t="str">
        <f>_xlfn.CONCAT(P276,J276)</f>
        <v>5City Treasurers</v>
      </c>
      <c r="I276" s="1" t="str">
        <f>_xlfn.CONCAT(P276,K276)</f>
        <v>5Newent Dragons</v>
      </c>
      <c r="J276" s="1" t="str">
        <f>IFERROR(VLOOKUP(F276,tbl_Teams!A:C,3,0),"")</f>
        <v>City Treasurers</v>
      </c>
      <c r="K276" s="1" t="str">
        <f>IFERROR(VLOOKUP(G276,tbl_Teams!$A:$C,3,0),"")</f>
        <v>Newent Dragons</v>
      </c>
      <c r="L276" s="1" t="str">
        <f>IFERROR(IF(AND(J276&lt;&gt;"",K276&lt;&gt;""),VLOOKUP(VLOOKUP(J276,tbl_Teams!C:G,5,0),tbl_Venues!A:B,2,0),""),"")</f>
        <v>Gala Club</v>
      </c>
      <c r="M276" s="16">
        <f>IFERROR(IF(VLOOKUP(J276,tbl_Teams!$C:$H,6,0)=0,"",VLOOKUP(J276,tbl_Teams!$C:$H,6,0)),"")</f>
        <v>2</v>
      </c>
      <c r="N276" s="16">
        <f>IFERROR(VLOOKUP(J276,tbl_Teams!$C:$I,7,0),"")</f>
        <v>2</v>
      </c>
      <c r="O276" s="16" t="str">
        <f>IF(OR(J276="",K276=""),"Void","")</f>
        <v/>
      </c>
      <c r="P276" s="16">
        <v>5</v>
      </c>
      <c r="Q276" s="38">
        <f>IF(O276="Void","",IF(P276&lt;16,Lookups!$A$1+((P276-1)*7+(N276-1)),Lookups!$A$2+((P276-16)*7+(N276-1))))</f>
        <v>45566</v>
      </c>
      <c r="R276" s="1" t="str">
        <f>IF(O276="Void",TRIM(_xlfn.CONCAT(J276,K276)),J276)</f>
        <v>City Treasurers</v>
      </c>
      <c r="S276" s="16" t="str">
        <f>IF(O276="Void","VOID","vs")</f>
        <v>vs</v>
      </c>
      <c r="T276" s="1" t="str">
        <f>IF(O276="Void","",K276)</f>
        <v>Newent Dragons</v>
      </c>
      <c r="U276" s="1" t="str">
        <f>IF(O276="Void","",TRIM(_xlfn.CONCAT(L276," ",M276)))</f>
        <v>Gala Club 2</v>
      </c>
    </row>
    <row r="277" spans="1:21" x14ac:dyDescent="0.2">
      <c r="A277" s="16">
        <v>1476</v>
      </c>
      <c r="B277" s="16">
        <v>4</v>
      </c>
      <c r="C277" s="16">
        <v>9</v>
      </c>
      <c r="D277" s="1">
        <v>1</v>
      </c>
      <c r="E277" s="1">
        <v>7</v>
      </c>
      <c r="F277" s="1" t="str">
        <f>_xlfn.CONCAT($D277,"|",$E277,"|",$B277)</f>
        <v>1|7|4</v>
      </c>
      <c r="G277" s="1" t="str">
        <f>_xlfn.CONCAT($D277,"|",$E277,"|",$C277)</f>
        <v>1|7|9</v>
      </c>
      <c r="H277" s="1" t="str">
        <f>_xlfn.CONCAT(P277,J277)</f>
        <v>5Deaf Tigers</v>
      </c>
      <c r="I277" s="1" t="str">
        <f>_xlfn.CONCAT(P277,K277)</f>
        <v>5Tipplers</v>
      </c>
      <c r="J277" s="1" t="str">
        <f>IFERROR(VLOOKUP(F277,tbl_Teams!A:C,3,0),"")</f>
        <v>Deaf Tigers</v>
      </c>
      <c r="K277" s="1" t="str">
        <f>IFERROR(VLOOKUP(G277,tbl_Teams!$A:$C,3,0),"")</f>
        <v>Tipplers</v>
      </c>
      <c r="L277" s="1" t="str">
        <f>IFERROR(IF(AND(J277&lt;&gt;"",K277&lt;&gt;""),VLOOKUP(VLOOKUP(J277,tbl_Teams!C:G,5,0),tbl_Venues!A:B,2,0),""),"")</f>
        <v>One Eyed Jacks</v>
      </c>
      <c r="M277" s="16" t="str">
        <f>IFERROR(IF(VLOOKUP(J277,tbl_Teams!$C:$H,6,0)=0,"",VLOOKUP(J277,tbl_Teams!$C:$H,6,0)),"")</f>
        <v/>
      </c>
      <c r="N277" s="16">
        <f>IFERROR(VLOOKUP(J277,tbl_Teams!$C:$I,7,0),"")</f>
        <v>2</v>
      </c>
      <c r="O277" s="16" t="str">
        <f>IF(OR(J277="",K277=""),"Void","")</f>
        <v/>
      </c>
      <c r="P277" s="16">
        <v>5</v>
      </c>
      <c r="Q277" s="38">
        <f>IF(O277="Void","",IF(P277&lt;16,Lookups!$A$1+((P277-1)*7+(N277-1)),Lookups!$A$2+((P277-16)*7+(N277-1))))</f>
        <v>45566</v>
      </c>
      <c r="R277" s="1" t="str">
        <f>IF(O277="Void",TRIM(_xlfn.CONCAT(J277,K277)),J277)</f>
        <v>Deaf Tigers</v>
      </c>
      <c r="S277" s="16" t="str">
        <f>IF(O277="Void","VOID","vs")</f>
        <v>vs</v>
      </c>
      <c r="T277" s="1" t="str">
        <f>IF(O277="Void","",K277)</f>
        <v>Tipplers</v>
      </c>
      <c r="U277" s="1" t="str">
        <f>IF(O277="Void","",TRIM(_xlfn.CONCAT(L277," ",M277)))</f>
        <v>One Eyed Jacks</v>
      </c>
    </row>
    <row r="278" spans="1:21" x14ac:dyDescent="0.2">
      <c r="A278" s="16">
        <v>1477</v>
      </c>
      <c r="B278" s="16">
        <v>5</v>
      </c>
      <c r="C278" s="16">
        <v>8</v>
      </c>
      <c r="D278" s="1">
        <v>1</v>
      </c>
      <c r="E278" s="1">
        <v>7</v>
      </c>
      <c r="F278" s="1" t="str">
        <f>_xlfn.CONCAT($D278,"|",$E278,"|",$B278)</f>
        <v>1|7|5</v>
      </c>
      <c r="G278" s="1" t="str">
        <f>_xlfn.CONCAT($D278,"|",$E278,"|",$C278)</f>
        <v>1|7|8</v>
      </c>
      <c r="H278" s="1" t="str">
        <f>_xlfn.CONCAT(P278,J278)</f>
        <v>5Hilltops</v>
      </c>
      <c r="I278" s="1" t="str">
        <f>_xlfn.CONCAT(P278,K278)</f>
        <v>5Incredibowls</v>
      </c>
      <c r="J278" s="1" t="str">
        <f>IFERROR(VLOOKUP(F278,tbl_Teams!A:C,3,0),"")</f>
        <v>Hilltops</v>
      </c>
      <c r="K278" s="1" t="str">
        <f>IFERROR(VLOOKUP(G278,tbl_Teams!$A:$C,3,0),"")</f>
        <v>Incredibowls</v>
      </c>
      <c r="L278" s="1" t="str">
        <f>IFERROR(IF(AND(J278&lt;&gt;"",K278&lt;&gt;""),VLOOKUP(VLOOKUP(J278,tbl_Teams!C:G,5,0),tbl_Venues!A:B,2,0),""),"")</f>
        <v>Robinswood Hill Club</v>
      </c>
      <c r="M278" s="16">
        <f>IFERROR(IF(VLOOKUP(J278,tbl_Teams!$C:$H,6,0)=0,"",VLOOKUP(J278,tbl_Teams!$C:$H,6,0)),"")</f>
        <v>1</v>
      </c>
      <c r="N278" s="16">
        <f>IFERROR(VLOOKUP(J278,tbl_Teams!$C:$I,7,0),"")</f>
        <v>4</v>
      </c>
      <c r="O278" s="16" t="str">
        <f>IF(OR(J278="",K278=""),"Void","")</f>
        <v/>
      </c>
      <c r="P278" s="16">
        <v>5</v>
      </c>
      <c r="Q278" s="38">
        <f>IF(O278="Void","",IF(P278&lt;16,Lookups!$A$1+((P278-1)*7+(N278-1)),Lookups!$A$2+((P278-16)*7+(N278-1))))</f>
        <v>45568</v>
      </c>
      <c r="R278" s="1" t="str">
        <f>IF(O278="Void",TRIM(_xlfn.CONCAT(J278,K278)),J278)</f>
        <v>Hilltops</v>
      </c>
      <c r="S278" s="16" t="str">
        <f>IF(O278="Void","VOID","vs")</f>
        <v>vs</v>
      </c>
      <c r="T278" s="1" t="str">
        <f>IF(O278="Void","",K278)</f>
        <v>Incredibowls</v>
      </c>
      <c r="U278" s="1" t="str">
        <f>IF(O278="Void","",TRIM(_xlfn.CONCAT(L278," ",M278)))</f>
        <v>Robinswood Hill Club 1</v>
      </c>
    </row>
    <row r="279" spans="1:21" x14ac:dyDescent="0.2">
      <c r="A279" s="16">
        <v>1478</v>
      </c>
      <c r="B279" s="16">
        <v>6</v>
      </c>
      <c r="C279" s="16">
        <v>7</v>
      </c>
      <c r="D279" s="1">
        <v>1</v>
      </c>
      <c r="E279" s="1">
        <v>7</v>
      </c>
      <c r="F279" s="1" t="str">
        <f>_xlfn.CONCAT($D279,"|",$E279,"|",$B279)</f>
        <v>1|7|6</v>
      </c>
      <c r="G279" s="1" t="str">
        <f>_xlfn.CONCAT($D279,"|",$E279,"|",$C279)</f>
        <v>1|7|7</v>
      </c>
      <c r="H279" s="1" t="str">
        <f>_xlfn.CONCAT(P279,J279)</f>
        <v>5Bloaters S.C.</v>
      </c>
      <c r="I279" s="1" t="str">
        <f>_xlfn.CONCAT(P279,K279)</f>
        <v>5Gladiators</v>
      </c>
      <c r="J279" s="1" t="str">
        <f>IFERROR(VLOOKUP(F279,tbl_Teams!A:C,3,0),"")</f>
        <v>Bloaters S.C.</v>
      </c>
      <c r="K279" s="1" t="str">
        <f>IFERROR(VLOOKUP(G279,tbl_Teams!$A:$C,3,0),"")</f>
        <v>Gladiators</v>
      </c>
      <c r="L279" s="1" t="str">
        <f>IFERROR(IF(AND(J279&lt;&gt;"",K279&lt;&gt;""),VLOOKUP(VLOOKUP(J279,tbl_Teams!C:G,5,0),tbl_Venues!A:B,2,0),""),"")</f>
        <v>Spartans Club</v>
      </c>
      <c r="M279" s="16">
        <f>IFERROR(IF(VLOOKUP(J279,tbl_Teams!$C:$H,6,0)=0,"",VLOOKUP(J279,tbl_Teams!$C:$H,6,0)),"")</f>
        <v>2</v>
      </c>
      <c r="N279" s="16">
        <f>IFERROR(VLOOKUP(J279,tbl_Teams!$C:$I,7,0),"")</f>
        <v>3</v>
      </c>
      <c r="O279" s="16" t="str">
        <f>IF(OR(J279="",K279=""),"Void","")</f>
        <v/>
      </c>
      <c r="P279" s="16">
        <v>5</v>
      </c>
      <c r="Q279" s="38">
        <f>IF(O279="Void","",IF(P279&lt;16,Lookups!$A$1+((P279-1)*7+(N279-1)),Lookups!$A$2+((P279-16)*7+(N279-1))))</f>
        <v>45567</v>
      </c>
      <c r="R279" s="1" t="str">
        <f>IF(O279="Void",TRIM(_xlfn.CONCAT(J279,K279)),J279)</f>
        <v>Bloaters S.C.</v>
      </c>
      <c r="S279" s="16" t="str">
        <f>IF(O279="Void","VOID","vs")</f>
        <v>vs</v>
      </c>
      <c r="T279" s="1" t="str">
        <f>IF(O279="Void","",K279)</f>
        <v>Gladiators</v>
      </c>
      <c r="U279" s="1" t="str">
        <f>IF(O279="Void","",TRIM(_xlfn.CONCAT(L279," ",M279)))</f>
        <v>Spartans Club 2</v>
      </c>
    </row>
    <row r="280" spans="1:21" x14ac:dyDescent="0.2">
      <c r="A280" s="16">
        <v>1479</v>
      </c>
      <c r="B280" s="16">
        <v>15</v>
      </c>
      <c r="C280" s="16">
        <v>13</v>
      </c>
      <c r="D280" s="1">
        <v>1</v>
      </c>
      <c r="E280" s="1">
        <v>7</v>
      </c>
      <c r="F280" s="1" t="str">
        <f>_xlfn.CONCAT($D280,"|",$E280,"|",$B280)</f>
        <v>1|7|15</v>
      </c>
      <c r="G280" s="1" t="str">
        <f>_xlfn.CONCAT($D280,"|",$E280,"|",$C280)</f>
        <v>1|7|13</v>
      </c>
      <c r="H280" s="1" t="str">
        <f>_xlfn.CONCAT(P280,J280)</f>
        <v>5Lassington Rollers</v>
      </c>
      <c r="I280" s="1" t="str">
        <f>_xlfn.CONCAT(P280,K280)</f>
        <v>5BMI 'A' Breakaways</v>
      </c>
      <c r="J280" s="1" t="str">
        <f>IFERROR(VLOOKUP(F280,tbl_Teams!A:C,3,0),"")</f>
        <v>Lassington Rollers</v>
      </c>
      <c r="K280" s="1" t="str">
        <f>IFERROR(VLOOKUP(G280,tbl_Teams!$A:$C,3,0),"")</f>
        <v>BMI 'A' Breakaways</v>
      </c>
      <c r="L280" s="1" t="str">
        <f>IFERROR(IF(AND(J280&lt;&gt;"",K280&lt;&gt;""),VLOOKUP(VLOOKUP(J280,tbl_Teams!C:G,5,0),tbl_Venues!A:B,2,0),""),"")</f>
        <v>England's Glory</v>
      </c>
      <c r="M280" s="16">
        <f>IFERROR(IF(VLOOKUP(J280,tbl_Teams!$C:$H,6,0)=0,"",VLOOKUP(J280,tbl_Teams!$C:$H,6,0)),"")</f>
        <v>2</v>
      </c>
      <c r="N280" s="16">
        <f>IFERROR(VLOOKUP(J280,tbl_Teams!$C:$I,7,0),"")</f>
        <v>4</v>
      </c>
      <c r="O280" s="16" t="str">
        <f>IF(OR(J280="",K280=""),"Void","")</f>
        <v/>
      </c>
      <c r="P280" s="16">
        <v>5</v>
      </c>
      <c r="Q280" s="38">
        <f>IF(O280="Void","",IF(P280&lt;16,Lookups!$A$1+((P280-1)*7+(N280-1)),Lookups!$A$2+((P280-16)*7+(N280-1))))</f>
        <v>45568</v>
      </c>
      <c r="R280" s="1" t="str">
        <f>IF(O280="Void",TRIM(_xlfn.CONCAT(J280,K280)),J280)</f>
        <v>Lassington Rollers</v>
      </c>
      <c r="S280" s="16" t="str">
        <f>IF(O280="Void","VOID","vs")</f>
        <v>vs</v>
      </c>
      <c r="T280" s="1" t="str">
        <f>IF(O280="Void","",K280)</f>
        <v>BMI 'A' Breakaways</v>
      </c>
      <c r="U280" s="1" t="str">
        <f>IF(O280="Void","",TRIM(_xlfn.CONCAT(L280," ",M280)))</f>
        <v>England's Glory 2</v>
      </c>
    </row>
    <row r="281" spans="1:21" x14ac:dyDescent="0.2">
      <c r="A281" s="16">
        <v>1480</v>
      </c>
      <c r="B281" s="16">
        <v>16</v>
      </c>
      <c r="C281" s="16">
        <v>14</v>
      </c>
      <c r="D281" s="1">
        <v>1</v>
      </c>
      <c r="E281" s="1">
        <v>7</v>
      </c>
      <c r="F281" s="1" t="str">
        <f>_xlfn.CONCAT($D281,"|",$E281,"|",$B281)</f>
        <v>1|7|16</v>
      </c>
      <c r="G281" s="1" t="str">
        <f>_xlfn.CONCAT($D281,"|",$E281,"|",$C281)</f>
        <v>1|7|14</v>
      </c>
      <c r="H281" s="1" t="str">
        <f>_xlfn.CONCAT(P281,J281)</f>
        <v>5</v>
      </c>
      <c r="I281" s="1" t="str">
        <f>_xlfn.CONCAT(P281,K281)</f>
        <v>5Cruisers</v>
      </c>
      <c r="J281" s="1" t="str">
        <f>IFERROR(VLOOKUP(F281,tbl_Teams!A:C,3,0),"")</f>
        <v/>
      </c>
      <c r="K281" s="1" t="str">
        <f>IFERROR(VLOOKUP(G281,tbl_Teams!$A:$C,3,0),"")</f>
        <v>Cruisers</v>
      </c>
      <c r="L281" s="1" t="str">
        <f>IFERROR(IF(AND(J281&lt;&gt;"",K281&lt;&gt;""),VLOOKUP(VLOOKUP(J281,tbl_Teams!C:G,5,0),tbl_Venues!A:B,2,0),""),"")</f>
        <v/>
      </c>
      <c r="M281" s="16" t="str">
        <f>IFERROR(IF(VLOOKUP(J281,tbl_Teams!$C:$H,6,0)=0,"",VLOOKUP(J281,tbl_Teams!$C:$H,6,0)),"")</f>
        <v/>
      </c>
      <c r="N281" s="16" t="str">
        <f>IFERROR(VLOOKUP(J281,tbl_Teams!$C:$I,7,0),"")</f>
        <v/>
      </c>
      <c r="O281" s="16" t="str">
        <f>IF(OR(J281="",K281=""),"Void","")</f>
        <v>Void</v>
      </c>
      <c r="P281" s="16">
        <v>5</v>
      </c>
      <c r="Q281" s="38" t="str">
        <f>IF(O281="Void","",IF(P281&lt;16,Lookups!$A$1+((P281-1)*7+(N281-1)),Lookups!$A$2+((P281-16)*7+(N281-1))))</f>
        <v/>
      </c>
      <c r="R281" s="1" t="str">
        <f>IF(O281="Void",TRIM(_xlfn.CONCAT(J281,K281)),J281)</f>
        <v>Cruisers</v>
      </c>
      <c r="S281" s="16" t="str">
        <f>IF(O281="Void","VOID","vs")</f>
        <v>VOID</v>
      </c>
      <c r="T281" s="1" t="str">
        <f>IF(O281="Void","",K281)</f>
        <v/>
      </c>
      <c r="U281" s="1" t="str">
        <f>IF(O281="Void","",TRIM(_xlfn.CONCAT(L281," ",M281)))</f>
        <v/>
      </c>
    </row>
    <row r="282" spans="1:21" x14ac:dyDescent="0.2">
      <c r="A282" s="16">
        <v>41</v>
      </c>
      <c r="B282" s="16">
        <v>6</v>
      </c>
      <c r="C282" s="16">
        <v>16</v>
      </c>
      <c r="D282" s="1">
        <v>1</v>
      </c>
      <c r="E282" s="1">
        <v>1</v>
      </c>
      <c r="F282" s="1" t="str">
        <f>_xlfn.CONCAT($D282,"|",$E282,"|",$B282)</f>
        <v>1|1|6</v>
      </c>
      <c r="G282" s="1" t="str">
        <f>_xlfn.CONCAT($D282,"|",$E282,"|",$C282)</f>
        <v>1|1|16</v>
      </c>
      <c r="H282" s="1" t="str">
        <f>_xlfn.CONCAT(P282,J282)</f>
        <v>6Fabulous Baker Boys</v>
      </c>
      <c r="I282" s="1" t="str">
        <f>_xlfn.CONCAT(P282,K282)</f>
        <v>6Painswick Ultras</v>
      </c>
      <c r="J282" s="1" t="str">
        <f>IFERROR(VLOOKUP(F282,tbl_Teams!A:C,3,0),"")</f>
        <v>Fabulous Baker Boys</v>
      </c>
      <c r="K282" s="1" t="str">
        <f>IFERROR(VLOOKUP(G282,tbl_Teams!$A:$C,3,0),"")</f>
        <v>Painswick Ultras</v>
      </c>
      <c r="L282" s="1" t="str">
        <f>IFERROR(IF(AND(J282&lt;&gt;"",K282&lt;&gt;""),VLOOKUP(VLOOKUP(J282,tbl_Teams!C:G,5,0),tbl_Venues!A:B,2,0),""),"")</f>
        <v>Baker Street</v>
      </c>
      <c r="M282" s="16" t="str">
        <f>IFERROR(IF(VLOOKUP(J282,tbl_Teams!$C:$H,6,0)=0,"",VLOOKUP(J282,tbl_Teams!$C:$H,6,0)),"")</f>
        <v/>
      </c>
      <c r="N282" s="16">
        <f>IFERROR(VLOOKUP(J282,tbl_Teams!$C:$I,7,0),"")</f>
        <v>2</v>
      </c>
      <c r="O282" s="16" t="str">
        <f>IF(OR(J282="",K282=""),"Void","")</f>
        <v/>
      </c>
      <c r="P282" s="16">
        <v>6</v>
      </c>
      <c r="Q282" s="38">
        <f>IF(O282="Void","",IF(P282&lt;16,Lookups!$A$1+((P282-1)*7+(N282-1)),Lookups!$A$2+((P282-16)*7+(N282-1))))</f>
        <v>45573</v>
      </c>
      <c r="R282" s="1" t="str">
        <f>IF(O282="Void",TRIM(_xlfn.CONCAT(J282,K282)),J282)</f>
        <v>Fabulous Baker Boys</v>
      </c>
      <c r="S282" s="16" t="str">
        <f>IF(O282="Void","VOID","vs")</f>
        <v>vs</v>
      </c>
      <c r="T282" s="1" t="str">
        <f>IF(O282="Void","",K282)</f>
        <v>Painswick Ultras</v>
      </c>
      <c r="U282" s="1" t="str">
        <f>IF(O282="Void","",TRIM(_xlfn.CONCAT(L282," ",M282)))</f>
        <v>Baker Street</v>
      </c>
    </row>
    <row r="283" spans="1:21" x14ac:dyDescent="0.2">
      <c r="A283" s="16">
        <v>42</v>
      </c>
      <c r="B283" s="16">
        <v>7</v>
      </c>
      <c r="C283" s="16">
        <v>5</v>
      </c>
      <c r="D283" s="1">
        <v>1</v>
      </c>
      <c r="E283" s="1">
        <v>1</v>
      </c>
      <c r="F283" s="1" t="str">
        <f>_xlfn.CONCAT($D283,"|",$E283,"|",$B283)</f>
        <v>1|1|7</v>
      </c>
      <c r="G283" s="1" t="str">
        <f>_xlfn.CONCAT($D283,"|",$E283,"|",$C283)</f>
        <v>1|1|5</v>
      </c>
      <c r="H283" s="1" t="str">
        <f>_xlfn.CONCAT(P283,J283)</f>
        <v>6Railway</v>
      </c>
      <c r="I283" s="1" t="str">
        <f>_xlfn.CONCAT(P283,K283)</f>
        <v>6St James Allstars</v>
      </c>
      <c r="J283" s="1" t="str">
        <f>IFERROR(VLOOKUP(F283,tbl_Teams!A:C,3,0),"")</f>
        <v>Railway</v>
      </c>
      <c r="K283" s="1" t="str">
        <f>IFERROR(VLOOKUP(G283,tbl_Teams!$A:$C,3,0),"")</f>
        <v>St James Allstars</v>
      </c>
      <c r="L283" s="1" t="str">
        <f>IFERROR(IF(AND(J283&lt;&gt;"",K283&lt;&gt;""),VLOOKUP(VLOOKUP(J283,tbl_Teams!C:G,5,0),tbl_Venues!A:B,2,0),""),"")</f>
        <v>Hardwicke RBL</v>
      </c>
      <c r="M283" s="16">
        <f>IFERROR(IF(VLOOKUP(J283,tbl_Teams!$C:$H,6,0)=0,"",VLOOKUP(J283,tbl_Teams!$C:$H,6,0)),"")</f>
        <v>2</v>
      </c>
      <c r="N283" s="16">
        <f>IFERROR(VLOOKUP(J283,tbl_Teams!$C:$I,7,0),"")</f>
        <v>5</v>
      </c>
      <c r="O283" s="16" t="str">
        <f>IF(OR(J283="",K283=""),"Void","")</f>
        <v/>
      </c>
      <c r="P283" s="16">
        <v>6</v>
      </c>
      <c r="Q283" s="38">
        <f>IF(O283="Void","",IF(P283&lt;16,Lookups!$A$1+((P283-1)*7+(N283-1)),Lookups!$A$2+((P283-16)*7+(N283-1))))</f>
        <v>45576</v>
      </c>
      <c r="R283" s="1" t="str">
        <f>IF(O283="Void",TRIM(_xlfn.CONCAT(J283,K283)),J283)</f>
        <v>Railway</v>
      </c>
      <c r="S283" s="16" t="str">
        <f>IF(O283="Void","VOID","vs")</f>
        <v>vs</v>
      </c>
      <c r="T283" s="1" t="str">
        <f>IF(O283="Void","",K283)</f>
        <v>St James Allstars</v>
      </c>
      <c r="U283" s="1" t="str">
        <f>IF(O283="Void","",TRIM(_xlfn.CONCAT(L283," ",M283)))</f>
        <v>Hardwicke RBL 2</v>
      </c>
    </row>
    <row r="284" spans="1:21" x14ac:dyDescent="0.2">
      <c r="A284" s="16">
        <v>43</v>
      </c>
      <c r="B284" s="16">
        <v>8</v>
      </c>
      <c r="C284" s="16">
        <v>4</v>
      </c>
      <c r="D284" s="1">
        <v>1</v>
      </c>
      <c r="E284" s="1">
        <v>1</v>
      </c>
      <c r="F284" s="1" t="str">
        <f>_xlfn.CONCAT($D284,"|",$E284,"|",$B284)</f>
        <v>1|1|8</v>
      </c>
      <c r="G284" s="1" t="str">
        <f>_xlfn.CONCAT($D284,"|",$E284,"|",$C284)</f>
        <v>1|1|4</v>
      </c>
      <c r="H284" s="1" t="str">
        <f>_xlfn.CONCAT(P284,J284)</f>
        <v>6Lion Cubs</v>
      </c>
      <c r="I284" s="1" t="str">
        <f>_xlfn.CONCAT(P284,K284)</f>
        <v>6Tuffley Robins</v>
      </c>
      <c r="J284" s="1" t="str">
        <f>IFERROR(VLOOKUP(F284,tbl_Teams!A:C,3,0),"")</f>
        <v>Lion Cubs</v>
      </c>
      <c r="K284" s="1" t="str">
        <f>IFERROR(VLOOKUP(G284,tbl_Teams!$A:$C,3,0),"")</f>
        <v>Tuffley Robins</v>
      </c>
      <c r="L284" s="1" t="str">
        <f>IFERROR(IF(AND(J284&lt;&gt;"",K284&lt;&gt;""),VLOOKUP(VLOOKUP(J284,tbl_Teams!C:G,5,0),tbl_Venues!A:B,2,0),""),"")</f>
        <v>Circle Club Newent</v>
      </c>
      <c r="M284" s="16" t="str">
        <f>IFERROR(IF(VLOOKUP(J284,tbl_Teams!$C:$H,6,0)=0,"",VLOOKUP(J284,tbl_Teams!$C:$H,6,0)),"")</f>
        <v/>
      </c>
      <c r="N284" s="16">
        <f>IFERROR(VLOOKUP(J284,tbl_Teams!$C:$I,7,0),"")</f>
        <v>3</v>
      </c>
      <c r="O284" s="16" t="str">
        <f>IF(OR(J284="",K284=""),"Void","")</f>
        <v/>
      </c>
      <c r="P284" s="16">
        <v>6</v>
      </c>
      <c r="Q284" s="38">
        <f>IF(O284="Void","",IF(P284&lt;16,Lookups!$A$1+((P284-1)*7+(N284-1)),Lookups!$A$2+((P284-16)*7+(N284-1))))</f>
        <v>45574</v>
      </c>
      <c r="R284" s="1" t="str">
        <f>IF(O284="Void",TRIM(_xlfn.CONCAT(J284,K284)),J284)</f>
        <v>Lion Cubs</v>
      </c>
      <c r="S284" s="16" t="str">
        <f>IF(O284="Void","VOID","vs")</f>
        <v>vs</v>
      </c>
      <c r="T284" s="1" t="str">
        <f>IF(O284="Void","",K284)</f>
        <v>Tuffley Robins</v>
      </c>
      <c r="U284" s="1" t="str">
        <f>IF(O284="Void","",TRIM(_xlfn.CONCAT(L284," ",M284)))</f>
        <v>Circle Club Newent</v>
      </c>
    </row>
    <row r="285" spans="1:21" x14ac:dyDescent="0.2">
      <c r="A285" s="16">
        <v>44</v>
      </c>
      <c r="B285" s="16">
        <v>9</v>
      </c>
      <c r="C285" s="16">
        <v>3</v>
      </c>
      <c r="D285" s="1">
        <v>1</v>
      </c>
      <c r="E285" s="1">
        <v>1</v>
      </c>
      <c r="F285" s="1" t="str">
        <f>_xlfn.CONCAT($D285,"|",$E285,"|",$B285)</f>
        <v>1|1|9</v>
      </c>
      <c r="G285" s="1" t="str">
        <f>_xlfn.CONCAT($D285,"|",$E285,"|",$C285)</f>
        <v>1|1|3</v>
      </c>
      <c r="H285" s="1" t="str">
        <f>_xlfn.CONCAT(P285,J285)</f>
        <v>6The Jets</v>
      </c>
      <c r="I285" s="1" t="str">
        <f>_xlfn.CONCAT(P285,K285)</f>
        <v>6Slingers</v>
      </c>
      <c r="J285" s="1" t="str">
        <f>IFERROR(VLOOKUP(F285,tbl_Teams!A:C,3,0),"")</f>
        <v>The Jets</v>
      </c>
      <c r="K285" s="1" t="str">
        <f>IFERROR(VLOOKUP(G285,tbl_Teams!$A:$C,3,0),"")</f>
        <v>Slingers</v>
      </c>
      <c r="L285" s="1" t="str">
        <f>IFERROR(IF(AND(J285&lt;&gt;"",K285&lt;&gt;""),VLOOKUP(VLOOKUP(J285,tbl_Teams!C:G,5,0),tbl_Venues!A:B,2,0),""),"")</f>
        <v>Baker Street</v>
      </c>
      <c r="M285" s="16" t="str">
        <f>IFERROR(IF(VLOOKUP(J285,tbl_Teams!$C:$H,6,0)=0,"",VLOOKUP(J285,tbl_Teams!$C:$H,6,0)),"")</f>
        <v/>
      </c>
      <c r="N285" s="16">
        <f>IFERROR(VLOOKUP(J285,tbl_Teams!$C:$I,7,0),"")</f>
        <v>4</v>
      </c>
      <c r="O285" s="16" t="str">
        <f>IF(OR(J285="",K285=""),"Void","")</f>
        <v/>
      </c>
      <c r="P285" s="16">
        <v>6</v>
      </c>
      <c r="Q285" s="38">
        <f>IF(O285="Void","",IF(P285&lt;16,Lookups!$A$1+((P285-1)*7+(N285-1)),Lookups!$A$2+((P285-16)*7+(N285-1))))</f>
        <v>45575</v>
      </c>
      <c r="R285" s="1" t="str">
        <f>IF(O285="Void",TRIM(_xlfn.CONCAT(J285,K285)),J285)</f>
        <v>The Jets</v>
      </c>
      <c r="S285" s="16" t="str">
        <f>IF(O285="Void","VOID","vs")</f>
        <v>vs</v>
      </c>
      <c r="T285" s="1" t="str">
        <f>IF(O285="Void","",K285)</f>
        <v>Slingers</v>
      </c>
      <c r="U285" s="1" t="str">
        <f>IF(O285="Void","",TRIM(_xlfn.CONCAT(L285," ",M285)))</f>
        <v>Baker Street</v>
      </c>
    </row>
    <row r="286" spans="1:21" x14ac:dyDescent="0.2">
      <c r="A286" s="16">
        <v>45</v>
      </c>
      <c r="B286" s="16">
        <v>10</v>
      </c>
      <c r="C286" s="16">
        <v>2</v>
      </c>
      <c r="D286" s="1">
        <v>1</v>
      </c>
      <c r="E286" s="1">
        <v>1</v>
      </c>
      <c r="F286" s="1" t="str">
        <f>_xlfn.CONCAT($D286,"|",$E286,"|",$B286)</f>
        <v>1|1|10</v>
      </c>
      <c r="G286" s="1" t="str">
        <f>_xlfn.CONCAT($D286,"|",$E286,"|",$C286)</f>
        <v>1|1|2</v>
      </c>
      <c r="H286" s="1" t="str">
        <f>_xlfn.CONCAT(P286,J286)</f>
        <v>6Gaelens</v>
      </c>
      <c r="I286" s="1" t="str">
        <f>_xlfn.CONCAT(P286,K286)</f>
        <v>6Cobblers</v>
      </c>
      <c r="J286" s="1" t="str">
        <f>IFERROR(VLOOKUP(F286,tbl_Teams!A:C,3,0),"")</f>
        <v>Gaelens</v>
      </c>
      <c r="K286" s="1" t="str">
        <f>IFERROR(VLOOKUP(G286,tbl_Teams!$A:$C,3,0),"")</f>
        <v>Cobblers</v>
      </c>
      <c r="L286" s="1" t="str">
        <f>IFERROR(IF(AND(J286&lt;&gt;"",K286&lt;&gt;""),VLOOKUP(VLOOKUP(J286,tbl_Teams!C:G,5,0),tbl_Venues!A:B,2,0),""),"")</f>
        <v>Brockworth RFC</v>
      </c>
      <c r="M286" s="16" t="str">
        <f>IFERROR(IF(VLOOKUP(J286,tbl_Teams!$C:$H,6,0)=0,"",VLOOKUP(J286,tbl_Teams!$C:$H,6,0)),"")</f>
        <v/>
      </c>
      <c r="N286" s="16">
        <f>IFERROR(VLOOKUP(J286,tbl_Teams!$C:$I,7,0),"")</f>
        <v>4</v>
      </c>
      <c r="O286" s="16" t="str">
        <f>IF(OR(J286="",K286=""),"Void","")</f>
        <v/>
      </c>
      <c r="P286" s="16">
        <v>6</v>
      </c>
      <c r="Q286" s="38">
        <f>IF(O286="Void","",IF(P286&lt;16,Lookups!$A$1+((P286-1)*7+(N286-1)),Lookups!$A$2+((P286-16)*7+(N286-1))))</f>
        <v>45575</v>
      </c>
      <c r="R286" s="1" t="str">
        <f>IF(O286="Void",TRIM(_xlfn.CONCAT(J286,K286)),J286)</f>
        <v>Gaelens</v>
      </c>
      <c r="S286" s="16" t="str">
        <f>IF(O286="Void","VOID","vs")</f>
        <v>vs</v>
      </c>
      <c r="T286" s="1" t="str">
        <f>IF(O286="Void","",K286)</f>
        <v>Cobblers</v>
      </c>
      <c r="U286" s="1" t="str">
        <f>IF(O286="Void","",TRIM(_xlfn.CONCAT(L286," ",M286)))</f>
        <v>Brockworth RFC</v>
      </c>
    </row>
    <row r="287" spans="1:21" x14ac:dyDescent="0.2">
      <c r="A287" s="16">
        <v>46</v>
      </c>
      <c r="B287" s="16">
        <v>11</v>
      </c>
      <c r="C287" s="16">
        <v>1</v>
      </c>
      <c r="D287" s="1">
        <v>1</v>
      </c>
      <c r="E287" s="1">
        <v>1</v>
      </c>
      <c r="F287" s="1" t="str">
        <f>_xlfn.CONCAT($D287,"|",$E287,"|",$B287)</f>
        <v>1|1|11</v>
      </c>
      <c r="G287" s="1" t="str">
        <f>_xlfn.CONCAT($D287,"|",$E287,"|",$C287)</f>
        <v>1|1|1</v>
      </c>
      <c r="H287" s="1" t="str">
        <f>_xlfn.CONCAT(P287,J287)</f>
        <v>6Hare &amp; Hounds</v>
      </c>
      <c r="I287" s="1" t="str">
        <f>_xlfn.CONCAT(P287,K287)</f>
        <v>6Maisemore Hornets</v>
      </c>
      <c r="J287" s="1" t="str">
        <f>IFERROR(VLOOKUP(F287,tbl_Teams!A:C,3,0),"")</f>
        <v>Hare &amp; Hounds</v>
      </c>
      <c r="K287" s="1" t="str">
        <f>IFERROR(VLOOKUP(G287,tbl_Teams!$A:$C,3,0),"")</f>
        <v>Maisemore Hornets</v>
      </c>
      <c r="L287" s="1" t="str">
        <f>IFERROR(IF(AND(J287&lt;&gt;"",K287&lt;&gt;""),VLOOKUP(VLOOKUP(J287,tbl_Teams!C:G,5,0),tbl_Venues!A:B,2,0),""),"")</f>
        <v>Churchdown Club</v>
      </c>
      <c r="M287" s="16" t="str">
        <f>IFERROR(IF(VLOOKUP(J287,tbl_Teams!$C:$H,6,0)=0,"",VLOOKUP(J287,tbl_Teams!$C:$H,6,0)),"")</f>
        <v/>
      </c>
      <c r="N287" s="16">
        <f>IFERROR(VLOOKUP(J287,tbl_Teams!$C:$I,7,0),"")</f>
        <v>5</v>
      </c>
      <c r="O287" s="16" t="str">
        <f>IF(OR(J287="",K287=""),"Void","")</f>
        <v/>
      </c>
      <c r="P287" s="16">
        <v>6</v>
      </c>
      <c r="Q287" s="38">
        <f>IF(O287="Void","",IF(P287&lt;16,Lookups!$A$1+((P287-1)*7+(N287-1)),Lookups!$A$2+((P287-16)*7+(N287-1))))</f>
        <v>45576</v>
      </c>
      <c r="R287" s="1" t="str">
        <f>IF(O287="Void",TRIM(_xlfn.CONCAT(J287,K287)),J287)</f>
        <v>Hare &amp; Hounds</v>
      </c>
      <c r="S287" s="16" t="str">
        <f>IF(O287="Void","VOID","vs")</f>
        <v>vs</v>
      </c>
      <c r="T287" s="1" t="str">
        <f>IF(O287="Void","",K287)</f>
        <v>Maisemore Hornets</v>
      </c>
      <c r="U287" s="1" t="str">
        <f>IF(O287="Void","",TRIM(_xlfn.CONCAT(L287," ",M287)))</f>
        <v>Churchdown Club</v>
      </c>
    </row>
    <row r="288" spans="1:21" x14ac:dyDescent="0.2">
      <c r="A288" s="16">
        <v>47</v>
      </c>
      <c r="B288" s="16">
        <v>12</v>
      </c>
      <c r="C288" s="16">
        <v>15</v>
      </c>
      <c r="D288" s="1">
        <v>1</v>
      </c>
      <c r="E288" s="1">
        <v>1</v>
      </c>
      <c r="F288" s="1" t="str">
        <f>_xlfn.CONCAT($D288,"|",$E288,"|",$B288)</f>
        <v>1|1|12</v>
      </c>
      <c r="G288" s="1" t="str">
        <f>_xlfn.CONCAT($D288,"|",$E288,"|",$C288)</f>
        <v>1|1|15</v>
      </c>
      <c r="H288" s="1" t="str">
        <f>_xlfn.CONCAT(P288,J288)</f>
        <v>6Impractical Jokers</v>
      </c>
      <c r="I288" s="1" t="str">
        <f>_xlfn.CONCAT(P288,K288)</f>
        <v>6Redmans Ten</v>
      </c>
      <c r="J288" s="1" t="str">
        <f>IFERROR(VLOOKUP(F288,tbl_Teams!A:C,3,0),"")</f>
        <v>Impractical Jokers</v>
      </c>
      <c r="K288" s="1" t="str">
        <f>IFERROR(VLOOKUP(G288,tbl_Teams!$A:$C,3,0),"")</f>
        <v>Redmans Ten</v>
      </c>
      <c r="L288" s="1" t="str">
        <f>IFERROR(IF(AND(J288&lt;&gt;"",K288&lt;&gt;""),VLOOKUP(VLOOKUP(J288,tbl_Teams!C:G,5,0),tbl_Venues!A:B,2,0),""),"")</f>
        <v>St James Club</v>
      </c>
      <c r="M288" s="16" t="str">
        <f>IFERROR(IF(VLOOKUP(J288,tbl_Teams!$C:$H,6,0)=0,"",VLOOKUP(J288,tbl_Teams!$C:$H,6,0)),"")</f>
        <v/>
      </c>
      <c r="N288" s="16">
        <f>IFERROR(VLOOKUP(J288,tbl_Teams!$C:$I,7,0),"")</f>
        <v>1</v>
      </c>
      <c r="O288" s="16" t="str">
        <f>IF(OR(J288="",K288=""),"Void","")</f>
        <v/>
      </c>
      <c r="P288" s="16">
        <v>6</v>
      </c>
      <c r="Q288" s="38">
        <f>IF(O288="Void","",IF(P288&lt;16,Lookups!$A$1+((P288-1)*7+(N288-1)),Lookups!$A$2+((P288-16)*7+(N288-1))))</f>
        <v>45572</v>
      </c>
      <c r="R288" s="1" t="str">
        <f>IF(O288="Void",TRIM(_xlfn.CONCAT(J288,K288)),J288)</f>
        <v>Impractical Jokers</v>
      </c>
      <c r="S288" s="16" t="str">
        <f>IF(O288="Void","VOID","vs")</f>
        <v>vs</v>
      </c>
      <c r="T288" s="1" t="str">
        <f>IF(O288="Void","",K288)</f>
        <v>Redmans Ten</v>
      </c>
      <c r="U288" s="1" t="str">
        <f>IF(O288="Void","",TRIM(_xlfn.CONCAT(L288," ",M288)))</f>
        <v>St James Club</v>
      </c>
    </row>
    <row r="289" spans="1:21" x14ac:dyDescent="0.2">
      <c r="A289" s="16">
        <v>48</v>
      </c>
      <c r="B289" s="16">
        <v>13</v>
      </c>
      <c r="C289" s="16">
        <v>14</v>
      </c>
      <c r="D289" s="1">
        <v>1</v>
      </c>
      <c r="E289" s="1">
        <v>1</v>
      </c>
      <c r="F289" s="1" t="str">
        <f>_xlfn.CONCAT($D289,"|",$E289,"|",$B289)</f>
        <v>1|1|13</v>
      </c>
      <c r="G289" s="1" t="str">
        <f>_xlfn.CONCAT($D289,"|",$E289,"|",$C289)</f>
        <v>1|1|14</v>
      </c>
      <c r="H289" s="1" t="str">
        <f>_xlfn.CONCAT(P289,J289)</f>
        <v>6Oval Ball S.C.</v>
      </c>
      <c r="I289" s="1" t="str">
        <f>_xlfn.CONCAT(P289,K289)</f>
        <v>6Famous Stampers</v>
      </c>
      <c r="J289" s="1" t="str">
        <f>IFERROR(VLOOKUP(F289,tbl_Teams!A:C,3,0),"")</f>
        <v>Oval Ball S.C.</v>
      </c>
      <c r="K289" s="1" t="str">
        <f>IFERROR(VLOOKUP(G289,tbl_Teams!$A:$C,3,0),"")</f>
        <v>Famous Stampers</v>
      </c>
      <c r="L289" s="1" t="str">
        <f>IFERROR(IF(AND(J289&lt;&gt;"",K289&lt;&gt;""),VLOOKUP(VLOOKUP(J289,tbl_Teams!C:G,5,0),tbl_Venues!A:B,2,0),""),"")</f>
        <v>One Eyed Jacks</v>
      </c>
      <c r="M289" s="16" t="str">
        <f>IFERROR(IF(VLOOKUP(J289,tbl_Teams!$C:$H,6,0)=0,"",VLOOKUP(J289,tbl_Teams!$C:$H,6,0)),"")</f>
        <v/>
      </c>
      <c r="N289" s="16">
        <f>IFERROR(VLOOKUP(J289,tbl_Teams!$C:$I,7,0),"")</f>
        <v>3</v>
      </c>
      <c r="O289" s="16" t="str">
        <f>IF(OR(J289="",K289=""),"Void","")</f>
        <v/>
      </c>
      <c r="P289" s="16">
        <v>6</v>
      </c>
      <c r="Q289" s="38">
        <f>IF(O289="Void","",IF(P289&lt;16,Lookups!$A$1+((P289-1)*7+(N289-1)),Lookups!$A$2+((P289-16)*7+(N289-1))))</f>
        <v>45574</v>
      </c>
      <c r="R289" s="1" t="str">
        <f>IF(O289="Void",TRIM(_xlfn.CONCAT(J289,K289)),J289)</f>
        <v>Oval Ball S.C.</v>
      </c>
      <c r="S289" s="16" t="str">
        <f>IF(O289="Void","VOID","vs")</f>
        <v>vs</v>
      </c>
      <c r="T289" s="1" t="str">
        <f>IF(O289="Void","",K289)</f>
        <v>Famous Stampers</v>
      </c>
      <c r="U289" s="1" t="str">
        <f>IF(O289="Void","",TRIM(_xlfn.CONCAT(L289," ",M289)))</f>
        <v>One Eyed Jacks</v>
      </c>
    </row>
    <row r="290" spans="1:21" x14ac:dyDescent="0.2">
      <c r="A290" s="16">
        <v>281</v>
      </c>
      <c r="B290" s="16">
        <v>6</v>
      </c>
      <c r="C290" s="16">
        <v>16</v>
      </c>
      <c r="D290" s="1">
        <v>1</v>
      </c>
      <c r="E290" s="1">
        <v>2</v>
      </c>
      <c r="F290" s="1" t="str">
        <f>_xlfn.CONCAT($D290,"|",$E290,"|",$B290)</f>
        <v>1|2|6</v>
      </c>
      <c r="G290" s="1" t="str">
        <f>_xlfn.CONCAT($D290,"|",$E290,"|",$C290)</f>
        <v>1|2|16</v>
      </c>
      <c r="H290" s="1" t="str">
        <f>_xlfn.CONCAT(P290,J290)</f>
        <v>6Valiants</v>
      </c>
      <c r="I290" s="1" t="str">
        <f>_xlfn.CONCAT(P290,K290)</f>
        <v>6Motor Rollers</v>
      </c>
      <c r="J290" s="1" t="str">
        <f>IFERROR(VLOOKUP(F290,tbl_Teams!A:C,3,0),"")</f>
        <v>Valiants</v>
      </c>
      <c r="K290" s="1" t="str">
        <f>IFERROR(VLOOKUP(G290,tbl_Teams!$A:$C,3,0),"")</f>
        <v>Motor Rollers</v>
      </c>
      <c r="L290" s="1" t="str">
        <f>IFERROR(IF(AND(J290&lt;&gt;"",K290&lt;&gt;""),VLOOKUP(VLOOKUP(J290,tbl_Teams!C:G,5,0),tbl_Venues!A:B,2,0),""),"")</f>
        <v>Baker Street</v>
      </c>
      <c r="M290" s="16" t="str">
        <f>IFERROR(IF(VLOOKUP(J290,tbl_Teams!$C:$H,6,0)=0,"",VLOOKUP(J290,tbl_Teams!$C:$H,6,0)),"")</f>
        <v/>
      </c>
      <c r="N290" s="16">
        <f>IFERROR(VLOOKUP(J290,tbl_Teams!$C:$I,7,0),"")</f>
        <v>1</v>
      </c>
      <c r="O290" s="16" t="str">
        <f>IF(OR(J290="",K290=""),"Void","")</f>
        <v/>
      </c>
      <c r="P290" s="16">
        <v>6</v>
      </c>
      <c r="Q290" s="38">
        <f>IF(O290="Void","",IF(P290&lt;16,Lookups!$A$1+((P290-1)*7+(N290-1)),Lookups!$A$2+((P290-16)*7+(N290-1))))</f>
        <v>45572</v>
      </c>
      <c r="R290" s="1" t="str">
        <f>IF(O290="Void",TRIM(_xlfn.CONCAT(J290,K290)),J290)</f>
        <v>Valiants</v>
      </c>
      <c r="S290" s="16" t="str">
        <f>IF(O290="Void","VOID","vs")</f>
        <v>vs</v>
      </c>
      <c r="T290" s="1" t="str">
        <f>IF(O290="Void","",K290)</f>
        <v>Motor Rollers</v>
      </c>
      <c r="U290" s="1" t="str">
        <f>IF(O290="Void","",TRIM(_xlfn.CONCAT(L290," ",M290)))</f>
        <v>Baker Street</v>
      </c>
    </row>
    <row r="291" spans="1:21" x14ac:dyDescent="0.2">
      <c r="A291" s="16">
        <v>282</v>
      </c>
      <c r="B291" s="16">
        <v>7</v>
      </c>
      <c r="C291" s="16">
        <v>5</v>
      </c>
      <c r="D291" s="1">
        <v>1</v>
      </c>
      <c r="E291" s="1">
        <v>2</v>
      </c>
      <c r="F291" s="1" t="str">
        <f>_xlfn.CONCAT($D291,"|",$E291,"|",$B291)</f>
        <v>1|2|7</v>
      </c>
      <c r="G291" s="1" t="str">
        <f>_xlfn.CONCAT($D291,"|",$E291,"|",$C291)</f>
        <v>1|2|5</v>
      </c>
      <c r="H291" s="1" t="str">
        <f>_xlfn.CONCAT(P291,J291)</f>
        <v>6Exiles S.C.</v>
      </c>
      <c r="I291" s="1" t="str">
        <f>_xlfn.CONCAT(P291,K291)</f>
        <v>6Walls Monkeys</v>
      </c>
      <c r="J291" s="1" t="str">
        <f>IFERROR(VLOOKUP(F291,tbl_Teams!A:C,3,0),"")</f>
        <v>Exiles S.C.</v>
      </c>
      <c r="K291" s="1" t="str">
        <f>IFERROR(VLOOKUP(G291,tbl_Teams!$A:$C,3,0),"")</f>
        <v>Walls Monkeys</v>
      </c>
      <c r="L291" s="1" t="str">
        <f>IFERROR(IF(AND(J291&lt;&gt;"",K291&lt;&gt;""),VLOOKUP(VLOOKUP(J291,tbl_Teams!C:G,5,0),tbl_Venues!A:B,2,0),""),"")</f>
        <v>Wotton Hall Club</v>
      </c>
      <c r="M291" s="16">
        <f>IFERROR(IF(VLOOKUP(J291,tbl_Teams!$C:$H,6,0)=0,"",VLOOKUP(J291,tbl_Teams!$C:$H,6,0)),"")</f>
        <v>1</v>
      </c>
      <c r="N291" s="16">
        <f>IFERROR(VLOOKUP(J291,tbl_Teams!$C:$I,7,0),"")</f>
        <v>4</v>
      </c>
      <c r="O291" s="16" t="str">
        <f>IF(OR(J291="",K291=""),"Void","")</f>
        <v/>
      </c>
      <c r="P291" s="16">
        <v>6</v>
      </c>
      <c r="Q291" s="38">
        <f>IF(O291="Void","",IF(P291&lt;16,Lookups!$A$1+((P291-1)*7+(N291-1)),Lookups!$A$2+((P291-16)*7+(N291-1))))</f>
        <v>45575</v>
      </c>
      <c r="R291" s="1" t="str">
        <f>IF(O291="Void",TRIM(_xlfn.CONCAT(J291,K291)),J291)</f>
        <v>Exiles S.C.</v>
      </c>
      <c r="S291" s="16" t="str">
        <f>IF(O291="Void","VOID","vs")</f>
        <v>vs</v>
      </c>
      <c r="T291" s="1" t="str">
        <f>IF(O291="Void","",K291)</f>
        <v>Walls Monkeys</v>
      </c>
      <c r="U291" s="1" t="str">
        <f>IF(O291="Void","",TRIM(_xlfn.CONCAT(L291," ",M291)))</f>
        <v>Wotton Hall Club 1</v>
      </c>
    </row>
    <row r="292" spans="1:21" x14ac:dyDescent="0.2">
      <c r="A292" s="16">
        <v>283</v>
      </c>
      <c r="B292" s="16">
        <v>8</v>
      </c>
      <c r="C292" s="16">
        <v>4</v>
      </c>
      <c r="D292" s="1">
        <v>1</v>
      </c>
      <c r="E292" s="1">
        <v>2</v>
      </c>
      <c r="F292" s="1" t="str">
        <f>_xlfn.CONCAT($D292,"|",$E292,"|",$B292)</f>
        <v>1|2|8</v>
      </c>
      <c r="G292" s="1" t="str">
        <f>_xlfn.CONCAT($D292,"|",$E292,"|",$C292)</f>
        <v>1|2|4</v>
      </c>
      <c r="H292" s="1" t="str">
        <f>_xlfn.CONCAT(P292,J292)</f>
        <v>6Matson Wolfhounds</v>
      </c>
      <c r="I292" s="1" t="str">
        <f>_xlfn.CONCAT(P292,K292)</f>
        <v>6Willows</v>
      </c>
      <c r="J292" s="1" t="str">
        <f>IFERROR(VLOOKUP(F292,tbl_Teams!A:C,3,0),"")</f>
        <v>Matson Wolfhounds</v>
      </c>
      <c r="K292" s="1" t="str">
        <f>IFERROR(VLOOKUP(G292,tbl_Teams!$A:$C,3,0),"")</f>
        <v>Willows</v>
      </c>
      <c r="L292" s="1" t="str">
        <f>IFERROR(IF(AND(J292&lt;&gt;"",K292&lt;&gt;""),VLOOKUP(VLOOKUP(J292,tbl_Teams!C:G,5,0),tbl_Venues!A:B,2,0),""),"")</f>
        <v>Matson RFC</v>
      </c>
      <c r="M292" s="16" t="str">
        <f>IFERROR(IF(VLOOKUP(J292,tbl_Teams!$C:$H,6,0)=0,"",VLOOKUP(J292,tbl_Teams!$C:$H,6,0)),"")</f>
        <v/>
      </c>
      <c r="N292" s="16">
        <f>IFERROR(VLOOKUP(J292,tbl_Teams!$C:$I,7,0),"")</f>
        <v>5</v>
      </c>
      <c r="O292" s="16" t="str">
        <f>IF(OR(J292="",K292=""),"Void","")</f>
        <v/>
      </c>
      <c r="P292" s="16">
        <v>6</v>
      </c>
      <c r="Q292" s="38">
        <f>IF(O292="Void","",IF(P292&lt;16,Lookups!$A$1+((P292-1)*7+(N292-1)),Lookups!$A$2+((P292-16)*7+(N292-1))))</f>
        <v>45576</v>
      </c>
      <c r="R292" s="1" t="str">
        <f>IF(O292="Void",TRIM(_xlfn.CONCAT(J292,K292)),J292)</f>
        <v>Matson Wolfhounds</v>
      </c>
      <c r="S292" s="16" t="str">
        <f>IF(O292="Void","VOID","vs")</f>
        <v>vs</v>
      </c>
      <c r="T292" s="1" t="str">
        <f>IF(O292="Void","",K292)</f>
        <v>Willows</v>
      </c>
      <c r="U292" s="1" t="str">
        <f>IF(O292="Void","",TRIM(_xlfn.CONCAT(L292," ",M292)))</f>
        <v>Matson RFC</v>
      </c>
    </row>
    <row r="293" spans="1:21" x14ac:dyDescent="0.2">
      <c r="A293" s="16">
        <v>284</v>
      </c>
      <c r="B293" s="16">
        <v>9</v>
      </c>
      <c r="C293" s="16">
        <v>3</v>
      </c>
      <c r="D293" s="1">
        <v>1</v>
      </c>
      <c r="E293" s="1">
        <v>2</v>
      </c>
      <c r="F293" s="1" t="str">
        <f>_xlfn.CONCAT($D293,"|",$E293,"|",$B293)</f>
        <v>1|2|9</v>
      </c>
      <c r="G293" s="1" t="str">
        <f>_xlfn.CONCAT($D293,"|",$E293,"|",$C293)</f>
        <v>1|2|3</v>
      </c>
      <c r="H293" s="1" t="str">
        <f>_xlfn.CONCAT(P293,J293)</f>
        <v>6Avenue Loungers</v>
      </c>
      <c r="I293" s="1" t="str">
        <f>_xlfn.CONCAT(P293,K293)</f>
        <v>6Rugger Sports</v>
      </c>
      <c r="J293" s="1" t="str">
        <f>IFERROR(VLOOKUP(F293,tbl_Teams!A:C,3,0),"")</f>
        <v>Avenue Loungers</v>
      </c>
      <c r="K293" s="1" t="str">
        <f>IFERROR(VLOOKUP(G293,tbl_Teams!$A:$C,3,0),"")</f>
        <v>Rugger Sports</v>
      </c>
      <c r="L293" s="1" t="str">
        <f>IFERROR(IF(AND(J293&lt;&gt;"",K293&lt;&gt;""),VLOOKUP(VLOOKUP(J293,tbl_Teams!C:G,5,0),tbl_Venues!A:B,2,0),""),"")</f>
        <v>One Eyed Jacks</v>
      </c>
      <c r="M293" s="16" t="str">
        <f>IFERROR(IF(VLOOKUP(J293,tbl_Teams!$C:$H,6,0)=0,"",VLOOKUP(J293,tbl_Teams!$C:$H,6,0)),"")</f>
        <v/>
      </c>
      <c r="N293" s="16">
        <f>IFERROR(VLOOKUP(J293,tbl_Teams!$C:$I,7,0),"")</f>
        <v>5</v>
      </c>
      <c r="O293" s="16" t="str">
        <f>IF(OR(J293="",K293=""),"Void","")</f>
        <v/>
      </c>
      <c r="P293" s="16">
        <v>6</v>
      </c>
      <c r="Q293" s="38">
        <f>IF(O293="Void","",IF(P293&lt;16,Lookups!$A$1+((P293-1)*7+(N293-1)),Lookups!$A$2+((P293-16)*7+(N293-1))))</f>
        <v>45576</v>
      </c>
      <c r="R293" s="1" t="str">
        <f>IF(O293="Void",TRIM(_xlfn.CONCAT(J293,K293)),J293)</f>
        <v>Avenue Loungers</v>
      </c>
      <c r="S293" s="16" t="str">
        <f>IF(O293="Void","VOID","vs")</f>
        <v>vs</v>
      </c>
      <c r="T293" s="1" t="str">
        <f>IF(O293="Void","",K293)</f>
        <v>Rugger Sports</v>
      </c>
      <c r="U293" s="1" t="str">
        <f>IF(O293="Void","",TRIM(_xlfn.CONCAT(L293," ",M293)))</f>
        <v>One Eyed Jacks</v>
      </c>
    </row>
    <row r="294" spans="1:21" x14ac:dyDescent="0.2">
      <c r="A294" s="16">
        <v>285</v>
      </c>
      <c r="B294" s="16">
        <v>10</v>
      </c>
      <c r="C294" s="16">
        <v>2</v>
      </c>
      <c r="D294" s="1">
        <v>1</v>
      </c>
      <c r="E294" s="1">
        <v>2</v>
      </c>
      <c r="F294" s="1" t="str">
        <f>_xlfn.CONCAT($D294,"|",$E294,"|",$B294)</f>
        <v>1|2|10</v>
      </c>
      <c r="G294" s="1" t="str">
        <f>_xlfn.CONCAT($D294,"|",$E294,"|",$C294)</f>
        <v>1|2|2</v>
      </c>
      <c r="H294" s="1" t="str">
        <f>_xlfn.CONCAT(P294,J294)</f>
        <v>6Holmleigh Rangers</v>
      </c>
      <c r="I294" s="1" t="str">
        <f>_xlfn.CONCAT(P294,K294)</f>
        <v>6Arcadians</v>
      </c>
      <c r="J294" s="1" t="str">
        <f>IFERROR(VLOOKUP(F294,tbl_Teams!A:C,3,0),"")</f>
        <v>Holmleigh Rangers</v>
      </c>
      <c r="K294" s="1" t="str">
        <f>IFERROR(VLOOKUP(G294,tbl_Teams!$A:$C,3,0),"")</f>
        <v>Arcadians</v>
      </c>
      <c r="L294" s="1" t="str">
        <f>IFERROR(IF(AND(J294&lt;&gt;"",K294&lt;&gt;""),VLOOKUP(VLOOKUP(J294,tbl_Teams!C:G,5,0),tbl_Venues!A:B,2,0),""),"")</f>
        <v>Ramblers Club</v>
      </c>
      <c r="M294" s="16" t="str">
        <f>IFERROR(IF(VLOOKUP(J294,tbl_Teams!$C:$H,6,0)=0,"",VLOOKUP(J294,tbl_Teams!$C:$H,6,0)),"")</f>
        <v/>
      </c>
      <c r="N294" s="16">
        <f>IFERROR(VLOOKUP(J294,tbl_Teams!$C:$I,7,0),"")</f>
        <v>4</v>
      </c>
      <c r="O294" s="16" t="str">
        <f>IF(OR(J294="",K294=""),"Void","")</f>
        <v/>
      </c>
      <c r="P294" s="16">
        <v>6</v>
      </c>
      <c r="Q294" s="38">
        <f>IF(O294="Void","",IF(P294&lt;16,Lookups!$A$1+((P294-1)*7+(N294-1)),Lookups!$A$2+((P294-16)*7+(N294-1))))</f>
        <v>45575</v>
      </c>
      <c r="R294" s="1" t="str">
        <f>IF(O294="Void",TRIM(_xlfn.CONCAT(J294,K294)),J294)</f>
        <v>Holmleigh Rangers</v>
      </c>
      <c r="S294" s="16" t="str">
        <f>IF(O294="Void","VOID","vs")</f>
        <v>vs</v>
      </c>
      <c r="T294" s="1" t="str">
        <f>IF(O294="Void","",K294)</f>
        <v>Arcadians</v>
      </c>
      <c r="U294" s="1" t="str">
        <f>IF(O294="Void","",TRIM(_xlfn.CONCAT(L294," ",M294)))</f>
        <v>Ramblers Club</v>
      </c>
    </row>
    <row r="295" spans="1:21" x14ac:dyDescent="0.2">
      <c r="A295" s="16">
        <v>286</v>
      </c>
      <c r="B295" s="16">
        <v>11</v>
      </c>
      <c r="C295" s="16">
        <v>1</v>
      </c>
      <c r="D295" s="1">
        <v>1</v>
      </c>
      <c r="E295" s="1">
        <v>2</v>
      </c>
      <c r="F295" s="1" t="str">
        <f>_xlfn.CONCAT($D295,"|",$E295,"|",$B295)</f>
        <v>1|2|11</v>
      </c>
      <c r="G295" s="1" t="str">
        <f>_xlfn.CONCAT($D295,"|",$E295,"|",$C295)</f>
        <v>1|2|1</v>
      </c>
      <c r="H295" s="1" t="str">
        <f>_xlfn.CONCAT(P295,J295)</f>
        <v>6St James Extras</v>
      </c>
      <c r="I295" s="1" t="str">
        <f>_xlfn.CONCAT(P295,K295)</f>
        <v>6Kingpins</v>
      </c>
      <c r="J295" s="1" t="str">
        <f>IFERROR(VLOOKUP(F295,tbl_Teams!A:C,3,0),"")</f>
        <v>St James Extras</v>
      </c>
      <c r="K295" s="1" t="str">
        <f>IFERROR(VLOOKUP(G295,tbl_Teams!$A:$C,3,0),"")</f>
        <v>Kingpins</v>
      </c>
      <c r="L295" s="1" t="str">
        <f>IFERROR(IF(AND(J295&lt;&gt;"",K295&lt;&gt;""),VLOOKUP(VLOOKUP(J295,tbl_Teams!C:G,5,0),tbl_Venues!A:B,2,0),""),"")</f>
        <v>One Eyed Jacks</v>
      </c>
      <c r="M295" s="16" t="str">
        <f>IFERROR(IF(VLOOKUP(J295,tbl_Teams!$C:$H,6,0)=0,"",VLOOKUP(J295,tbl_Teams!$C:$H,6,0)),"")</f>
        <v/>
      </c>
      <c r="N295" s="16">
        <f>IFERROR(VLOOKUP(J295,tbl_Teams!$C:$I,7,0),"")</f>
        <v>4</v>
      </c>
      <c r="O295" s="16" t="str">
        <f>IF(OR(J295="",K295=""),"Void","")</f>
        <v/>
      </c>
      <c r="P295" s="16">
        <v>6</v>
      </c>
      <c r="Q295" s="38">
        <f>IF(O295="Void","",IF(P295&lt;16,Lookups!$A$1+((P295-1)*7+(N295-1)),Lookups!$A$2+((P295-16)*7+(N295-1))))</f>
        <v>45575</v>
      </c>
      <c r="R295" s="1" t="str">
        <f>IF(O295="Void",TRIM(_xlfn.CONCAT(J295,K295)),J295)</f>
        <v>St James Extras</v>
      </c>
      <c r="S295" s="16" t="str">
        <f>IF(O295="Void","VOID","vs")</f>
        <v>vs</v>
      </c>
      <c r="T295" s="1" t="str">
        <f>IF(O295="Void","",K295)</f>
        <v>Kingpins</v>
      </c>
      <c r="U295" s="1" t="str">
        <f>IF(O295="Void","",TRIM(_xlfn.CONCAT(L295," ",M295)))</f>
        <v>One Eyed Jacks</v>
      </c>
    </row>
    <row r="296" spans="1:21" x14ac:dyDescent="0.2">
      <c r="A296" s="16">
        <v>287</v>
      </c>
      <c r="B296" s="16">
        <v>12</v>
      </c>
      <c r="C296" s="16">
        <v>15</v>
      </c>
      <c r="D296" s="1">
        <v>1</v>
      </c>
      <c r="E296" s="1">
        <v>2</v>
      </c>
      <c r="F296" s="1" t="str">
        <f>_xlfn.CONCAT($D296,"|",$E296,"|",$B296)</f>
        <v>1|2|12</v>
      </c>
      <c r="G296" s="1" t="str">
        <f>_xlfn.CONCAT($D296,"|",$E296,"|",$C296)</f>
        <v>1|2|15</v>
      </c>
      <c r="H296" s="1" t="str">
        <f>_xlfn.CONCAT(P296,J296)</f>
        <v>6Supermacs</v>
      </c>
      <c r="I296" s="1" t="str">
        <f>_xlfn.CONCAT(P296,K296)</f>
        <v>6R.G.H.O.C.</v>
      </c>
      <c r="J296" s="1" t="str">
        <f>IFERROR(VLOOKUP(F296,tbl_Teams!A:C,3,0),"")</f>
        <v>Supermacs</v>
      </c>
      <c r="K296" s="1" t="str">
        <f>IFERROR(VLOOKUP(G296,tbl_Teams!$A:$C,3,0),"")</f>
        <v>R.G.H.O.C.</v>
      </c>
      <c r="L296" s="1" t="str">
        <f>IFERROR(IF(AND(J296&lt;&gt;"",K296&lt;&gt;""),VLOOKUP(VLOOKUP(J296,tbl_Teams!C:G,5,0),tbl_Venues!A:B,2,0),""),"")</f>
        <v>Ramblers Club</v>
      </c>
      <c r="M296" s="16" t="str">
        <f>IFERROR(IF(VLOOKUP(J296,tbl_Teams!$C:$H,6,0)=0,"",VLOOKUP(J296,tbl_Teams!$C:$H,6,0)),"")</f>
        <v/>
      </c>
      <c r="N296" s="16">
        <f>IFERROR(VLOOKUP(J296,tbl_Teams!$C:$I,7,0),"")</f>
        <v>2</v>
      </c>
      <c r="O296" s="16" t="str">
        <f>IF(OR(J296="",K296=""),"Void","")</f>
        <v/>
      </c>
      <c r="P296" s="16">
        <v>6</v>
      </c>
      <c r="Q296" s="38">
        <f>IF(O296="Void","",IF(P296&lt;16,Lookups!$A$1+((P296-1)*7+(N296-1)),Lookups!$A$2+((P296-16)*7+(N296-1))))</f>
        <v>45573</v>
      </c>
      <c r="R296" s="1" t="str">
        <f>IF(O296="Void",TRIM(_xlfn.CONCAT(J296,K296)),J296)</f>
        <v>Supermacs</v>
      </c>
      <c r="S296" s="16" t="str">
        <f>IF(O296="Void","VOID","vs")</f>
        <v>vs</v>
      </c>
      <c r="T296" s="1" t="str">
        <f>IF(O296="Void","",K296)</f>
        <v>R.G.H.O.C.</v>
      </c>
      <c r="U296" s="1" t="str">
        <f>IF(O296="Void","",TRIM(_xlfn.CONCAT(L296," ",M296)))</f>
        <v>Ramblers Club</v>
      </c>
    </row>
    <row r="297" spans="1:21" x14ac:dyDescent="0.2">
      <c r="A297" s="16">
        <v>288</v>
      </c>
      <c r="B297" s="16">
        <v>13</v>
      </c>
      <c r="C297" s="16">
        <v>14</v>
      </c>
      <c r="D297" s="1">
        <v>1</v>
      </c>
      <c r="E297" s="1">
        <v>2</v>
      </c>
      <c r="F297" s="1" t="str">
        <f>_xlfn.CONCAT($D297,"|",$E297,"|",$B297)</f>
        <v>1|2|13</v>
      </c>
      <c r="G297" s="1" t="str">
        <f>_xlfn.CONCAT($D297,"|",$E297,"|",$C297)</f>
        <v>1|2|14</v>
      </c>
      <c r="H297" s="1" t="str">
        <f>_xlfn.CONCAT(P297,J297)</f>
        <v>6Rockets</v>
      </c>
      <c r="I297" s="1" t="str">
        <f>_xlfn.CONCAT(P297,K297)</f>
        <v>6Indians</v>
      </c>
      <c r="J297" s="1" t="str">
        <f>IFERROR(VLOOKUP(F297,tbl_Teams!A:C,3,0),"")</f>
        <v>Rockets</v>
      </c>
      <c r="K297" s="1" t="str">
        <f>IFERROR(VLOOKUP(G297,tbl_Teams!$A:$C,3,0),"")</f>
        <v>Indians</v>
      </c>
      <c r="L297" s="1" t="str">
        <f>IFERROR(IF(AND(J297&lt;&gt;"",K297&lt;&gt;""),VLOOKUP(VLOOKUP(J297,tbl_Teams!C:G,5,0),tbl_Venues!A:B,2,0),""),"")</f>
        <v>Old Richians RFC</v>
      </c>
      <c r="M297" s="16" t="str">
        <f>IFERROR(IF(VLOOKUP(J297,tbl_Teams!$C:$H,6,0)=0,"",VLOOKUP(J297,tbl_Teams!$C:$H,6,0)),"")</f>
        <v/>
      </c>
      <c r="N297" s="16">
        <f>IFERROR(VLOOKUP(J297,tbl_Teams!$C:$I,7,0),"")</f>
        <v>4</v>
      </c>
      <c r="O297" s="16" t="str">
        <f>IF(OR(J297="",K297=""),"Void","")</f>
        <v/>
      </c>
      <c r="P297" s="16">
        <v>6</v>
      </c>
      <c r="Q297" s="38">
        <f>IF(O297="Void","",IF(P297&lt;16,Lookups!$A$1+((P297-1)*7+(N297-1)),Lookups!$A$2+((P297-16)*7+(N297-1))))</f>
        <v>45575</v>
      </c>
      <c r="R297" s="1" t="str">
        <f>IF(O297="Void",TRIM(_xlfn.CONCAT(J297,K297)),J297)</f>
        <v>Rockets</v>
      </c>
      <c r="S297" s="16" t="str">
        <f>IF(O297="Void","VOID","vs")</f>
        <v>vs</v>
      </c>
      <c r="T297" s="1" t="str">
        <f>IF(O297="Void","",K297)</f>
        <v>Indians</v>
      </c>
      <c r="U297" s="1" t="str">
        <f>IF(O297="Void","",TRIM(_xlfn.CONCAT(L297," ",M297)))</f>
        <v>Old Richians RFC</v>
      </c>
    </row>
    <row r="298" spans="1:21" x14ac:dyDescent="0.2">
      <c r="A298" s="16">
        <v>521</v>
      </c>
      <c r="B298" s="16">
        <v>6</v>
      </c>
      <c r="C298" s="16">
        <v>16</v>
      </c>
      <c r="D298" s="1">
        <v>1</v>
      </c>
      <c r="E298" s="1">
        <v>3</v>
      </c>
      <c r="F298" s="1" t="str">
        <f>_xlfn.CONCAT($D298,"|",$E298,"|",$B298)</f>
        <v>1|3|6</v>
      </c>
      <c r="G298" s="1" t="str">
        <f>_xlfn.CONCAT($D298,"|",$E298,"|",$C298)</f>
        <v>1|3|16</v>
      </c>
      <c r="H298" s="1" t="str">
        <f>_xlfn.CONCAT(P298,J298)</f>
        <v>6Hip Hips</v>
      </c>
      <c r="I298" s="1" t="str">
        <f>_xlfn.CONCAT(P298,K298)</f>
        <v>6Spreaders</v>
      </c>
      <c r="J298" s="1" t="str">
        <f>IFERROR(VLOOKUP(F298,tbl_Teams!A:C,3,0),"")</f>
        <v>Hip Hips</v>
      </c>
      <c r="K298" s="1" t="str">
        <f>IFERROR(VLOOKUP(G298,tbl_Teams!$A:$C,3,0),"")</f>
        <v>Spreaders</v>
      </c>
      <c r="L298" s="1" t="str">
        <f>IFERROR(IF(AND(J298&lt;&gt;"",K298&lt;&gt;""),VLOOKUP(VLOOKUP(J298,tbl_Teams!C:G,5,0),tbl_Venues!A:B,2,0),""),"")</f>
        <v>Saintbridge Club</v>
      </c>
      <c r="M298" s="16">
        <f>IFERROR(IF(VLOOKUP(J298,tbl_Teams!$C:$H,6,0)=0,"",VLOOKUP(J298,tbl_Teams!$C:$H,6,0)),"")</f>
        <v>1</v>
      </c>
      <c r="N298" s="16">
        <f>IFERROR(VLOOKUP(J298,tbl_Teams!$C:$I,7,0),"")</f>
        <v>4</v>
      </c>
      <c r="O298" s="16" t="str">
        <f>IF(OR(J298="",K298=""),"Void","")</f>
        <v/>
      </c>
      <c r="P298" s="16">
        <v>6</v>
      </c>
      <c r="Q298" s="38">
        <f>IF(O298="Void","",IF(P298&lt;16,Lookups!$A$1+((P298-1)*7+(N298-1)),Lookups!$A$2+((P298-16)*7+(N298-1))))</f>
        <v>45575</v>
      </c>
      <c r="R298" s="1" t="str">
        <f>IF(O298="Void",TRIM(_xlfn.CONCAT(J298,K298)),J298)</f>
        <v>Hip Hips</v>
      </c>
      <c r="S298" s="16" t="str">
        <f>IF(O298="Void","VOID","vs")</f>
        <v>vs</v>
      </c>
      <c r="T298" s="1" t="str">
        <f>IF(O298="Void","",K298)</f>
        <v>Spreaders</v>
      </c>
      <c r="U298" s="1" t="str">
        <f>IF(O298="Void","",TRIM(_xlfn.CONCAT(L298," ",M298)))</f>
        <v>Saintbridge Club 1</v>
      </c>
    </row>
    <row r="299" spans="1:21" x14ac:dyDescent="0.2">
      <c r="A299" s="16">
        <v>522</v>
      </c>
      <c r="B299" s="16">
        <v>7</v>
      </c>
      <c r="C299" s="16">
        <v>5</v>
      </c>
      <c r="D299" s="1">
        <v>1</v>
      </c>
      <c r="E299" s="1">
        <v>3</v>
      </c>
      <c r="F299" s="1" t="str">
        <f>_xlfn.CONCAT($D299,"|",$E299,"|",$B299)</f>
        <v>1|3|7</v>
      </c>
      <c r="G299" s="1" t="str">
        <f>_xlfn.CONCAT($D299,"|",$E299,"|",$C299)</f>
        <v>1|3|5</v>
      </c>
      <c r="H299" s="1" t="str">
        <f>_xlfn.CONCAT(P299,J299)</f>
        <v>6Hits &amp; Misses(City)</v>
      </c>
      <c r="I299" s="1" t="str">
        <f>_xlfn.CONCAT(P299,K299)</f>
        <v>6Grinders</v>
      </c>
      <c r="J299" s="1" t="str">
        <f>IFERROR(VLOOKUP(F299,tbl_Teams!A:C,3,0),"")</f>
        <v>Hits &amp; Misses(City)</v>
      </c>
      <c r="K299" s="1" t="str">
        <f>IFERROR(VLOOKUP(G299,tbl_Teams!$A:$C,3,0),"")</f>
        <v>Grinders</v>
      </c>
      <c r="L299" s="1" t="str">
        <f>IFERROR(IF(AND(J299&lt;&gt;"",K299&lt;&gt;""),VLOOKUP(VLOOKUP(J299,tbl_Teams!C:G,5,0),tbl_Venues!A:B,2,0),""),"")</f>
        <v>Saintbridge Club</v>
      </c>
      <c r="M299" s="16">
        <f>IFERROR(IF(VLOOKUP(J299,tbl_Teams!$C:$H,6,0)=0,"",VLOOKUP(J299,tbl_Teams!$C:$H,6,0)),"")</f>
        <v>2</v>
      </c>
      <c r="N299" s="16">
        <f>IFERROR(VLOOKUP(J299,tbl_Teams!$C:$I,7,0),"")</f>
        <v>4</v>
      </c>
      <c r="O299" s="16" t="str">
        <f>IF(OR(J299="",K299=""),"Void","")</f>
        <v/>
      </c>
      <c r="P299" s="16">
        <v>6</v>
      </c>
      <c r="Q299" s="38">
        <f>IF(O299="Void","",IF(P299&lt;16,Lookups!$A$1+((P299-1)*7+(N299-1)),Lookups!$A$2+((P299-16)*7+(N299-1))))</f>
        <v>45575</v>
      </c>
      <c r="R299" s="1" t="str">
        <f>IF(O299="Void",TRIM(_xlfn.CONCAT(J299,K299)),J299)</f>
        <v>Hits &amp; Misses(City)</v>
      </c>
      <c r="S299" s="16" t="str">
        <f>IF(O299="Void","VOID","vs")</f>
        <v>vs</v>
      </c>
      <c r="T299" s="1" t="str">
        <f>IF(O299="Void","",K299)</f>
        <v>Grinders</v>
      </c>
      <c r="U299" s="1" t="str">
        <f>IF(O299="Void","",TRIM(_xlfn.CONCAT(L299," ",M299)))</f>
        <v>Saintbridge Club 2</v>
      </c>
    </row>
    <row r="300" spans="1:21" x14ac:dyDescent="0.2">
      <c r="A300" s="16">
        <v>523</v>
      </c>
      <c r="B300" s="16">
        <v>8</v>
      </c>
      <c r="C300" s="16">
        <v>4</v>
      </c>
      <c r="D300" s="1">
        <v>1</v>
      </c>
      <c r="E300" s="1">
        <v>3</v>
      </c>
      <c r="F300" s="1" t="str">
        <f>_xlfn.CONCAT($D300,"|",$E300,"|",$B300)</f>
        <v>1|3|8</v>
      </c>
      <c r="G300" s="1" t="str">
        <f>_xlfn.CONCAT($D300,"|",$E300,"|",$C300)</f>
        <v>1|3|4</v>
      </c>
      <c r="H300" s="1" t="str">
        <f>_xlfn.CONCAT(P300,J300)</f>
        <v>6Madcaps</v>
      </c>
      <c r="I300" s="1" t="str">
        <f>_xlfn.CONCAT(P300,K300)</f>
        <v>6Poets</v>
      </c>
      <c r="J300" s="1" t="str">
        <f>IFERROR(VLOOKUP(F300,tbl_Teams!A:C,3,0),"")</f>
        <v>Madcaps</v>
      </c>
      <c r="K300" s="1" t="str">
        <f>IFERROR(VLOOKUP(G300,tbl_Teams!$A:$C,3,0),"")</f>
        <v>Poets</v>
      </c>
      <c r="L300" s="1" t="str">
        <f>IFERROR(IF(AND(J300&lt;&gt;"",K300&lt;&gt;""),VLOOKUP(VLOOKUP(J300,tbl_Teams!C:G,5,0),tbl_Venues!A:B,2,0),""),"")</f>
        <v>Spartans Club</v>
      </c>
      <c r="M300" s="16">
        <f>IFERROR(IF(VLOOKUP(J300,tbl_Teams!$C:$H,6,0)=0,"",VLOOKUP(J300,tbl_Teams!$C:$H,6,0)),"")</f>
        <v>2</v>
      </c>
      <c r="N300" s="16">
        <f>IFERROR(VLOOKUP(J300,tbl_Teams!$C:$I,7,0),"")</f>
        <v>2</v>
      </c>
      <c r="O300" s="16" t="str">
        <f>IF(OR(J300="",K300=""),"Void","")</f>
        <v/>
      </c>
      <c r="P300" s="16">
        <v>6</v>
      </c>
      <c r="Q300" s="38">
        <f>IF(O300="Void","",IF(P300&lt;16,Lookups!$A$1+((P300-1)*7+(N300-1)),Lookups!$A$2+((P300-16)*7+(N300-1))))</f>
        <v>45573</v>
      </c>
      <c r="R300" s="1" t="str">
        <f>IF(O300="Void",TRIM(_xlfn.CONCAT(J300,K300)),J300)</f>
        <v>Madcaps</v>
      </c>
      <c r="S300" s="16" t="str">
        <f>IF(O300="Void","VOID","vs")</f>
        <v>vs</v>
      </c>
      <c r="T300" s="1" t="str">
        <f>IF(O300="Void","",K300)</f>
        <v>Poets</v>
      </c>
      <c r="U300" s="1" t="str">
        <f>IF(O300="Void","",TRIM(_xlfn.CONCAT(L300," ",M300)))</f>
        <v>Spartans Club 2</v>
      </c>
    </row>
    <row r="301" spans="1:21" x14ac:dyDescent="0.2">
      <c r="A301" s="16">
        <v>524</v>
      </c>
      <c r="B301" s="16">
        <v>9</v>
      </c>
      <c r="C301" s="16">
        <v>3</v>
      </c>
      <c r="D301" s="1">
        <v>1</v>
      </c>
      <c r="E301" s="1">
        <v>3</v>
      </c>
      <c r="F301" s="1" t="str">
        <f>_xlfn.CONCAT($D301,"|",$E301,"|",$B301)</f>
        <v>1|3|9</v>
      </c>
      <c r="G301" s="1" t="str">
        <f>_xlfn.CONCAT($D301,"|",$E301,"|",$C301)</f>
        <v>1|3|3</v>
      </c>
      <c r="H301" s="1" t="str">
        <f>_xlfn.CONCAT(P301,J301)</f>
        <v>6Flintstones</v>
      </c>
      <c r="I301" s="1" t="str">
        <f>_xlfn.CONCAT(P301,K301)</f>
        <v>6Hucclers</v>
      </c>
      <c r="J301" s="1" t="str">
        <f>IFERROR(VLOOKUP(F301,tbl_Teams!A:C,3,0),"")</f>
        <v>Flintstones</v>
      </c>
      <c r="K301" s="1" t="str">
        <f>IFERROR(VLOOKUP(G301,tbl_Teams!$A:$C,3,0),"")</f>
        <v>Hucclers</v>
      </c>
      <c r="L301" s="1" t="str">
        <f>IFERROR(IF(AND(J301&lt;&gt;"",K301&lt;&gt;""),VLOOKUP(VLOOKUP(J301,tbl_Teams!C:G,5,0),tbl_Venues!A:B,2,0),""),"")</f>
        <v>England's Glory</v>
      </c>
      <c r="M301" s="16">
        <f>IFERROR(IF(VLOOKUP(J301,tbl_Teams!$C:$H,6,0)=0,"",VLOOKUP(J301,tbl_Teams!$C:$H,6,0)),"")</f>
        <v>1</v>
      </c>
      <c r="N301" s="16">
        <f>IFERROR(VLOOKUP(J301,tbl_Teams!$C:$I,7,0),"")</f>
        <v>5</v>
      </c>
      <c r="O301" s="16" t="str">
        <f>IF(OR(J301="",K301=""),"Void","")</f>
        <v/>
      </c>
      <c r="P301" s="16">
        <v>6</v>
      </c>
      <c r="Q301" s="38">
        <f>IF(O301="Void","",IF(P301&lt;16,Lookups!$A$1+((P301-1)*7+(N301-1)),Lookups!$A$2+((P301-16)*7+(N301-1))))</f>
        <v>45576</v>
      </c>
      <c r="R301" s="1" t="str">
        <f>IF(O301="Void",TRIM(_xlfn.CONCAT(J301,K301)),J301)</f>
        <v>Flintstones</v>
      </c>
      <c r="S301" s="16" t="str">
        <f>IF(O301="Void","VOID","vs")</f>
        <v>vs</v>
      </c>
      <c r="T301" s="1" t="str">
        <f>IF(O301="Void","",K301)</f>
        <v>Hucclers</v>
      </c>
      <c r="U301" s="1" t="str">
        <f>IF(O301="Void","",TRIM(_xlfn.CONCAT(L301," ",M301)))</f>
        <v>England's Glory 1</v>
      </c>
    </row>
    <row r="302" spans="1:21" x14ac:dyDescent="0.2">
      <c r="A302" s="16">
        <v>525</v>
      </c>
      <c r="B302" s="16">
        <v>10</v>
      </c>
      <c r="C302" s="16">
        <v>2</v>
      </c>
      <c r="D302" s="1">
        <v>1</v>
      </c>
      <c r="E302" s="1">
        <v>3</v>
      </c>
      <c r="F302" s="1" t="str">
        <f>_xlfn.CONCAT($D302,"|",$E302,"|",$B302)</f>
        <v>1|3|10</v>
      </c>
      <c r="G302" s="1" t="str">
        <f>_xlfn.CONCAT($D302,"|",$E302,"|",$C302)</f>
        <v>1|3|2</v>
      </c>
      <c r="H302" s="1" t="str">
        <f>_xlfn.CONCAT(P302,J302)</f>
        <v>6All Wood &amp; Balls</v>
      </c>
      <c r="I302" s="1" t="str">
        <f>_xlfn.CONCAT(P302,K302)</f>
        <v>6Upleadon Wanderers</v>
      </c>
      <c r="J302" s="1" t="str">
        <f>IFERROR(VLOOKUP(F302,tbl_Teams!A:C,3,0),"")</f>
        <v>All Wood &amp; Balls</v>
      </c>
      <c r="K302" s="1" t="str">
        <f>IFERROR(VLOOKUP(G302,tbl_Teams!$A:$C,3,0),"")</f>
        <v>Upleadon Wanderers</v>
      </c>
      <c r="L302" s="1" t="str">
        <f>IFERROR(IF(AND(J302&lt;&gt;"",K302&lt;&gt;""),VLOOKUP(VLOOKUP(J302,tbl_Teams!C:G,5,0),tbl_Venues!A:B,2,0),""),"")</f>
        <v>Longlevens RFC</v>
      </c>
      <c r="M302" s="16" t="str">
        <f>IFERROR(IF(VLOOKUP(J302,tbl_Teams!$C:$H,6,0)=0,"",VLOOKUP(J302,tbl_Teams!$C:$H,6,0)),"")</f>
        <v/>
      </c>
      <c r="N302" s="16">
        <f>IFERROR(VLOOKUP(J302,tbl_Teams!$C:$I,7,0),"")</f>
        <v>4</v>
      </c>
      <c r="O302" s="16" t="str">
        <f>IF(OR(J302="",K302=""),"Void","")</f>
        <v/>
      </c>
      <c r="P302" s="16">
        <v>6</v>
      </c>
      <c r="Q302" s="38">
        <f>IF(O302="Void","",IF(P302&lt;16,Lookups!$A$1+((P302-1)*7+(N302-1)),Lookups!$A$2+((P302-16)*7+(N302-1))))</f>
        <v>45575</v>
      </c>
      <c r="R302" s="1" t="str">
        <f>IF(O302="Void",TRIM(_xlfn.CONCAT(J302,K302)),J302)</f>
        <v>All Wood &amp; Balls</v>
      </c>
      <c r="S302" s="16" t="str">
        <f>IF(O302="Void","VOID","vs")</f>
        <v>vs</v>
      </c>
      <c r="T302" s="1" t="str">
        <f>IF(O302="Void","",K302)</f>
        <v>Upleadon Wanderers</v>
      </c>
      <c r="U302" s="1" t="str">
        <f>IF(O302="Void","",TRIM(_xlfn.CONCAT(L302," ",M302)))</f>
        <v>Longlevens RFC</v>
      </c>
    </row>
    <row r="303" spans="1:21" x14ac:dyDescent="0.2">
      <c r="A303" s="16">
        <v>526</v>
      </c>
      <c r="B303" s="16">
        <v>11</v>
      </c>
      <c r="C303" s="16">
        <v>1</v>
      </c>
      <c r="D303" s="1">
        <v>1</v>
      </c>
      <c r="E303" s="1">
        <v>3</v>
      </c>
      <c r="F303" s="1" t="str">
        <f>_xlfn.CONCAT($D303,"|",$E303,"|",$B303)</f>
        <v>1|3|11</v>
      </c>
      <c r="G303" s="1" t="str">
        <f>_xlfn.CONCAT($D303,"|",$E303,"|",$C303)</f>
        <v>1|3|1</v>
      </c>
      <c r="H303" s="1" t="str">
        <f>_xlfn.CONCAT(P303,J303)</f>
        <v>6BIJI's S.C.</v>
      </c>
      <c r="I303" s="1" t="str">
        <f>_xlfn.CONCAT(P303,K303)</f>
        <v>6Elementaries</v>
      </c>
      <c r="J303" s="1" t="str">
        <f>IFERROR(VLOOKUP(F303,tbl_Teams!A:C,3,0),"")</f>
        <v>BIJI's S.C.</v>
      </c>
      <c r="K303" s="1" t="str">
        <f>IFERROR(VLOOKUP(G303,tbl_Teams!$A:$C,3,0),"")</f>
        <v>Elementaries</v>
      </c>
      <c r="L303" s="1" t="str">
        <f>IFERROR(IF(AND(J303&lt;&gt;"",K303&lt;&gt;""),VLOOKUP(VLOOKUP(J303,tbl_Teams!C:G,5,0),tbl_Venues!A:B,2,0),""),"")</f>
        <v>Farmer's Club</v>
      </c>
      <c r="M303" s="16">
        <f>IFERROR(IF(VLOOKUP(J303,tbl_Teams!$C:$H,6,0)=0,"",VLOOKUP(J303,tbl_Teams!$C:$H,6,0)),"")</f>
        <v>2</v>
      </c>
      <c r="N303" s="16">
        <f>IFERROR(VLOOKUP(J303,tbl_Teams!$C:$I,7,0),"")</f>
        <v>4</v>
      </c>
      <c r="O303" s="16" t="str">
        <f>IF(OR(J303="",K303=""),"Void","")</f>
        <v/>
      </c>
      <c r="P303" s="16">
        <v>6</v>
      </c>
      <c r="Q303" s="38">
        <f>IF(O303="Void","",IF(P303&lt;16,Lookups!$A$1+((P303-1)*7+(N303-1)),Lookups!$A$2+((P303-16)*7+(N303-1))))</f>
        <v>45575</v>
      </c>
      <c r="R303" s="1" t="str">
        <f>IF(O303="Void",TRIM(_xlfn.CONCAT(J303,K303)),J303)</f>
        <v>BIJI's S.C.</v>
      </c>
      <c r="S303" s="16" t="str">
        <f>IF(O303="Void","VOID","vs")</f>
        <v>vs</v>
      </c>
      <c r="T303" s="1" t="str">
        <f>IF(O303="Void","",K303)</f>
        <v>Elementaries</v>
      </c>
      <c r="U303" s="1" t="str">
        <f>IF(O303="Void","",TRIM(_xlfn.CONCAT(L303," ",M303)))</f>
        <v>Farmer's Club 2</v>
      </c>
    </row>
    <row r="304" spans="1:21" x14ac:dyDescent="0.2">
      <c r="A304" s="16">
        <v>527</v>
      </c>
      <c r="B304" s="16">
        <v>12</v>
      </c>
      <c r="C304" s="16">
        <v>15</v>
      </c>
      <c r="D304" s="1">
        <v>1</v>
      </c>
      <c r="E304" s="1">
        <v>3</v>
      </c>
      <c r="F304" s="1" t="str">
        <f>_xlfn.CONCAT($D304,"|",$E304,"|",$B304)</f>
        <v>1|3|12</v>
      </c>
      <c r="G304" s="1" t="str">
        <f>_xlfn.CONCAT($D304,"|",$E304,"|",$C304)</f>
        <v>1|3|15</v>
      </c>
      <c r="H304" s="1" t="str">
        <f>_xlfn.CONCAT(P304,J304)</f>
        <v>6DM4's</v>
      </c>
      <c r="I304" s="1" t="str">
        <f>_xlfn.CONCAT(P304,K304)</f>
        <v>6Meteors</v>
      </c>
      <c r="J304" s="1" t="str">
        <f>IFERROR(VLOOKUP(F304,tbl_Teams!A:C,3,0),"")</f>
        <v>DM4's</v>
      </c>
      <c r="K304" s="1" t="str">
        <f>IFERROR(VLOOKUP(G304,tbl_Teams!$A:$C,3,0),"")</f>
        <v>Meteors</v>
      </c>
      <c r="L304" s="1" t="str">
        <f>IFERROR(IF(AND(J304&lt;&gt;"",K304&lt;&gt;""),VLOOKUP(VLOOKUP(J304,tbl_Teams!C:G,5,0),tbl_Venues!A:B,2,0),""),"")</f>
        <v>Spartans Club</v>
      </c>
      <c r="M304" s="16">
        <f>IFERROR(IF(VLOOKUP(J304,tbl_Teams!$C:$H,6,0)=0,"",VLOOKUP(J304,tbl_Teams!$C:$H,6,0)),"")</f>
        <v>1</v>
      </c>
      <c r="N304" s="16">
        <f>IFERROR(VLOOKUP(J304,tbl_Teams!$C:$I,7,0),"")</f>
        <v>4</v>
      </c>
      <c r="O304" s="16" t="str">
        <f>IF(OR(J304="",K304=""),"Void","")</f>
        <v/>
      </c>
      <c r="P304" s="16">
        <v>6</v>
      </c>
      <c r="Q304" s="38">
        <f>IF(O304="Void","",IF(P304&lt;16,Lookups!$A$1+((P304-1)*7+(N304-1)),Lookups!$A$2+((P304-16)*7+(N304-1))))</f>
        <v>45575</v>
      </c>
      <c r="R304" s="1" t="str">
        <f>IF(O304="Void",TRIM(_xlfn.CONCAT(J304,K304)),J304)</f>
        <v>DM4's</v>
      </c>
      <c r="S304" s="16" t="str">
        <f>IF(O304="Void","VOID","vs")</f>
        <v>vs</v>
      </c>
      <c r="T304" s="1" t="str">
        <f>IF(O304="Void","",K304)</f>
        <v>Meteors</v>
      </c>
      <c r="U304" s="1" t="str">
        <f>IF(O304="Void","",TRIM(_xlfn.CONCAT(L304," ",M304)))</f>
        <v>Spartans Club 1</v>
      </c>
    </row>
    <row r="305" spans="1:21" x14ac:dyDescent="0.2">
      <c r="A305" s="16">
        <v>528</v>
      </c>
      <c r="B305" s="16">
        <v>13</v>
      </c>
      <c r="C305" s="16">
        <v>14</v>
      </c>
      <c r="D305" s="1">
        <v>1</v>
      </c>
      <c r="E305" s="1">
        <v>3</v>
      </c>
      <c r="F305" s="1" t="str">
        <f>_xlfn.CONCAT($D305,"|",$E305,"|",$B305)</f>
        <v>1|3|13</v>
      </c>
      <c r="G305" s="1" t="str">
        <f>_xlfn.CONCAT($D305,"|",$E305,"|",$C305)</f>
        <v>1|3|14</v>
      </c>
      <c r="H305" s="1" t="str">
        <f>_xlfn.CONCAT(P305,J305)</f>
        <v>6Killer Instinct</v>
      </c>
      <c r="I305" s="1" t="str">
        <f>_xlfn.CONCAT(P305,K305)</f>
        <v>6Locals</v>
      </c>
      <c r="J305" s="1" t="str">
        <f>IFERROR(VLOOKUP(F305,tbl_Teams!A:C,3,0),"")</f>
        <v>Killer Instinct</v>
      </c>
      <c r="K305" s="1" t="str">
        <f>IFERROR(VLOOKUP(G305,tbl_Teams!$A:$C,3,0),"")</f>
        <v>Locals</v>
      </c>
      <c r="L305" s="1" t="str">
        <f>IFERROR(IF(AND(J305&lt;&gt;"",K305&lt;&gt;""),VLOOKUP(VLOOKUP(J305,tbl_Teams!C:G,5,0),tbl_Venues!A:B,2,0),""),"")</f>
        <v>Matchplay Stroud</v>
      </c>
      <c r="M305" s="16">
        <f>IFERROR(IF(VLOOKUP(J305,tbl_Teams!$C:$H,6,0)=0,"",VLOOKUP(J305,tbl_Teams!$C:$H,6,0)),"")</f>
        <v>3</v>
      </c>
      <c r="N305" s="16">
        <f>IFERROR(VLOOKUP(J305,tbl_Teams!$C:$I,7,0),"")</f>
        <v>3</v>
      </c>
      <c r="O305" s="16" t="str">
        <f>IF(OR(J305="",K305=""),"Void","")</f>
        <v/>
      </c>
      <c r="P305" s="16">
        <v>6</v>
      </c>
      <c r="Q305" s="38">
        <f>IF(O305="Void","",IF(P305&lt;16,Lookups!$A$1+((P305-1)*7+(N305-1)),Lookups!$A$2+((P305-16)*7+(N305-1))))</f>
        <v>45574</v>
      </c>
      <c r="R305" s="1" t="str">
        <f>IF(O305="Void",TRIM(_xlfn.CONCAT(J305,K305)),J305)</f>
        <v>Killer Instinct</v>
      </c>
      <c r="S305" s="16" t="str">
        <f>IF(O305="Void","VOID","vs")</f>
        <v>vs</v>
      </c>
      <c r="T305" s="1" t="str">
        <f>IF(O305="Void","",K305)</f>
        <v>Locals</v>
      </c>
      <c r="U305" s="1" t="str">
        <f>IF(O305="Void","",TRIM(_xlfn.CONCAT(L305," ",M305)))</f>
        <v>Matchplay Stroud 3</v>
      </c>
    </row>
    <row r="306" spans="1:21" x14ac:dyDescent="0.2">
      <c r="A306" s="16">
        <v>761</v>
      </c>
      <c r="B306" s="16">
        <v>6</v>
      </c>
      <c r="C306" s="16">
        <v>16</v>
      </c>
      <c r="D306" s="1">
        <v>1</v>
      </c>
      <c r="E306" s="1">
        <v>4</v>
      </c>
      <c r="F306" s="1" t="str">
        <f>_xlfn.CONCAT($D306,"|",$E306,"|",$B306)</f>
        <v>1|4|6</v>
      </c>
      <c r="G306" s="1" t="str">
        <f>_xlfn.CONCAT($D306,"|",$E306,"|",$C306)</f>
        <v>1|4|16</v>
      </c>
      <c r="H306" s="1" t="str">
        <f>_xlfn.CONCAT(P306,J306)</f>
        <v>6Co-Op</v>
      </c>
      <c r="I306" s="1" t="str">
        <f>_xlfn.CONCAT(P306,K306)</f>
        <v>6Bell Hotel</v>
      </c>
      <c r="J306" s="1" t="str">
        <f>IFERROR(VLOOKUP(F306,tbl_Teams!A:C,3,0),"")</f>
        <v>Co-Op</v>
      </c>
      <c r="K306" s="1" t="str">
        <f>IFERROR(VLOOKUP(G306,tbl_Teams!$A:$C,3,0),"")</f>
        <v>Bell Hotel</v>
      </c>
      <c r="L306" s="1" t="str">
        <f>IFERROR(IF(AND(J306&lt;&gt;"",K306&lt;&gt;""),VLOOKUP(VLOOKUP(J306,tbl_Teams!C:G,5,0),tbl_Venues!A:B,2,0),""),"")</f>
        <v>Gala Club</v>
      </c>
      <c r="M306" s="16">
        <f>IFERROR(IF(VLOOKUP(J306,tbl_Teams!$C:$H,6,0)=0,"",VLOOKUP(J306,tbl_Teams!$C:$H,6,0)),"")</f>
        <v>2</v>
      </c>
      <c r="N306" s="16">
        <f>IFERROR(VLOOKUP(J306,tbl_Teams!$C:$I,7,0),"")</f>
        <v>1</v>
      </c>
      <c r="O306" s="16" t="str">
        <f>IF(OR(J306="",K306=""),"Void","")</f>
        <v/>
      </c>
      <c r="P306" s="16">
        <v>6</v>
      </c>
      <c r="Q306" s="38">
        <f>IF(O306="Void","",IF(P306&lt;16,Lookups!$A$1+((P306-1)*7+(N306-1)),Lookups!$A$2+((P306-16)*7+(N306-1))))</f>
        <v>45572</v>
      </c>
      <c r="R306" s="1" t="str">
        <f>IF(O306="Void",TRIM(_xlfn.CONCAT(J306,K306)),J306)</f>
        <v>Co-Op</v>
      </c>
      <c r="S306" s="16" t="str">
        <f>IF(O306="Void","VOID","vs")</f>
        <v>vs</v>
      </c>
      <c r="T306" s="1" t="str">
        <f>IF(O306="Void","",K306)</f>
        <v>Bell Hotel</v>
      </c>
      <c r="U306" s="1" t="str">
        <f>IF(O306="Void","",TRIM(_xlfn.CONCAT(L306," ",M306)))</f>
        <v>Gala Club 2</v>
      </c>
    </row>
    <row r="307" spans="1:21" x14ac:dyDescent="0.2">
      <c r="A307" s="16">
        <v>762</v>
      </c>
      <c r="B307" s="16">
        <v>7</v>
      </c>
      <c r="C307" s="16">
        <v>5</v>
      </c>
      <c r="D307" s="1">
        <v>1</v>
      </c>
      <c r="E307" s="1">
        <v>4</v>
      </c>
      <c r="F307" s="1" t="str">
        <f>_xlfn.CONCAT($D307,"|",$E307,"|",$B307)</f>
        <v>1|4|7</v>
      </c>
      <c r="G307" s="1" t="str">
        <f>_xlfn.CONCAT($D307,"|",$E307,"|",$C307)</f>
        <v>1|4|5</v>
      </c>
      <c r="H307" s="1" t="str">
        <f>_xlfn.CONCAT(P307,J307)</f>
        <v>6Star Inn</v>
      </c>
      <c r="I307" s="1" t="str">
        <f>_xlfn.CONCAT(P307,K307)</f>
        <v>6Doddlers</v>
      </c>
      <c r="J307" s="1" t="str">
        <f>IFERROR(VLOOKUP(F307,tbl_Teams!A:C,3,0),"")</f>
        <v>Star Inn</v>
      </c>
      <c r="K307" s="1" t="str">
        <f>IFERROR(VLOOKUP(G307,tbl_Teams!$A:$C,3,0),"")</f>
        <v>Doddlers</v>
      </c>
      <c r="L307" s="1" t="str">
        <f>IFERROR(IF(AND(J307&lt;&gt;"",K307&lt;&gt;""),VLOOKUP(VLOOKUP(J307,tbl_Teams!C:G,5,0),tbl_Venues!A:B,2,0),""),"")</f>
        <v>Wotton Hall Club</v>
      </c>
      <c r="M307" s="16">
        <f>IFERROR(IF(VLOOKUP(J307,tbl_Teams!$C:$H,6,0)=0,"",VLOOKUP(J307,tbl_Teams!$C:$H,6,0)),"")</f>
        <v>2</v>
      </c>
      <c r="N307" s="16">
        <f>IFERROR(VLOOKUP(J307,tbl_Teams!$C:$I,7,0),"")</f>
        <v>5</v>
      </c>
      <c r="O307" s="16" t="str">
        <f>IF(OR(J307="",K307=""),"Void","")</f>
        <v/>
      </c>
      <c r="P307" s="16">
        <v>6</v>
      </c>
      <c r="Q307" s="38">
        <f>IF(O307="Void","",IF(P307&lt;16,Lookups!$A$1+((P307-1)*7+(N307-1)),Lookups!$A$2+((P307-16)*7+(N307-1))))</f>
        <v>45576</v>
      </c>
      <c r="R307" s="1" t="str">
        <f>IF(O307="Void",TRIM(_xlfn.CONCAT(J307,K307)),J307)</f>
        <v>Star Inn</v>
      </c>
      <c r="S307" s="16" t="str">
        <f>IF(O307="Void","VOID","vs")</f>
        <v>vs</v>
      </c>
      <c r="T307" s="1" t="str">
        <f>IF(O307="Void","",K307)</f>
        <v>Doddlers</v>
      </c>
      <c r="U307" s="1" t="str">
        <f>IF(O307="Void","",TRIM(_xlfn.CONCAT(L307," ",M307)))</f>
        <v>Wotton Hall Club 2</v>
      </c>
    </row>
    <row r="308" spans="1:21" x14ac:dyDescent="0.2">
      <c r="A308" s="16">
        <v>763</v>
      </c>
      <c r="B308" s="16">
        <v>8</v>
      </c>
      <c r="C308" s="16">
        <v>4</v>
      </c>
      <c r="D308" s="1">
        <v>1</v>
      </c>
      <c r="E308" s="1">
        <v>4</v>
      </c>
      <c r="F308" s="1" t="str">
        <f>_xlfn.CONCAT($D308,"|",$E308,"|",$B308)</f>
        <v>1|4|8</v>
      </c>
      <c r="G308" s="1" t="str">
        <f>_xlfn.CONCAT($D308,"|",$E308,"|",$C308)</f>
        <v>1|4|4</v>
      </c>
      <c r="H308" s="1" t="str">
        <f>_xlfn.CONCAT(P308,J308)</f>
        <v>6Looney Tunes</v>
      </c>
      <c r="I308" s="1" t="str">
        <f>_xlfn.CONCAT(P308,K308)</f>
        <v>6Jolly Boys</v>
      </c>
      <c r="J308" s="1" t="str">
        <f>IFERROR(VLOOKUP(F308,tbl_Teams!A:C,3,0),"")</f>
        <v>Looney Tunes</v>
      </c>
      <c r="K308" s="1" t="str">
        <f>IFERROR(VLOOKUP(G308,tbl_Teams!$A:$C,3,0),"")</f>
        <v>Jolly Boys</v>
      </c>
      <c r="L308" s="1" t="str">
        <f>IFERROR(IF(AND(J308&lt;&gt;"",K308&lt;&gt;""),VLOOKUP(VLOOKUP(J308,tbl_Teams!C:G,5,0),tbl_Venues!A:B,2,0),""),"")</f>
        <v>Circle Club Newent</v>
      </c>
      <c r="M308" s="16" t="str">
        <f>IFERROR(IF(VLOOKUP(J308,tbl_Teams!$C:$H,6,0)=0,"",VLOOKUP(J308,tbl_Teams!$C:$H,6,0)),"")</f>
        <v/>
      </c>
      <c r="N308" s="16">
        <f>IFERROR(VLOOKUP(J308,tbl_Teams!$C:$I,7,0),"")</f>
        <v>4</v>
      </c>
      <c r="O308" s="16" t="str">
        <f>IF(OR(J308="",K308=""),"Void","")</f>
        <v/>
      </c>
      <c r="P308" s="16">
        <v>6</v>
      </c>
      <c r="Q308" s="38">
        <f>IF(O308="Void","",IF(P308&lt;16,Lookups!$A$1+((P308-1)*7+(N308-1)),Lookups!$A$2+((P308-16)*7+(N308-1))))</f>
        <v>45575</v>
      </c>
      <c r="R308" s="1" t="str">
        <f>IF(O308="Void",TRIM(_xlfn.CONCAT(J308,K308)),J308)</f>
        <v>Looney Tunes</v>
      </c>
      <c r="S308" s="16" t="str">
        <f>IF(O308="Void","VOID","vs")</f>
        <v>vs</v>
      </c>
      <c r="T308" s="1" t="str">
        <f>IF(O308="Void","",K308)</f>
        <v>Jolly Boys</v>
      </c>
      <c r="U308" s="1" t="str">
        <f>IF(O308="Void","",TRIM(_xlfn.CONCAT(L308," ",M308)))</f>
        <v>Circle Club Newent</v>
      </c>
    </row>
    <row r="309" spans="1:21" x14ac:dyDescent="0.2">
      <c r="A309" s="16">
        <v>764</v>
      </c>
      <c r="B309" s="16">
        <v>9</v>
      </c>
      <c r="C309" s="16">
        <v>3</v>
      </c>
      <c r="D309" s="1">
        <v>1</v>
      </c>
      <c r="E309" s="1">
        <v>4</v>
      </c>
      <c r="F309" s="1" t="str">
        <f>_xlfn.CONCAT($D309,"|",$E309,"|",$B309)</f>
        <v>1|4|9</v>
      </c>
      <c r="G309" s="1" t="str">
        <f>_xlfn.CONCAT($D309,"|",$E309,"|",$C309)</f>
        <v>1|4|3</v>
      </c>
      <c r="H309" s="1" t="str">
        <f>_xlfn.CONCAT(P309,J309)</f>
        <v>6Statics</v>
      </c>
      <c r="I309" s="1" t="str">
        <f>_xlfn.CONCAT(P309,K309)</f>
        <v>6Harps S.C.</v>
      </c>
      <c r="J309" s="1" t="str">
        <f>IFERROR(VLOOKUP(F309,tbl_Teams!A:C,3,0),"")</f>
        <v>Statics</v>
      </c>
      <c r="K309" s="1" t="str">
        <f>IFERROR(VLOOKUP(G309,tbl_Teams!$A:$C,3,0),"")</f>
        <v>Harps S.C.</v>
      </c>
      <c r="L309" s="1" t="str">
        <f>IFERROR(IF(AND(J309&lt;&gt;"",K309&lt;&gt;""),VLOOKUP(VLOOKUP(J309,tbl_Teams!C:G,5,0),tbl_Venues!A:B,2,0),""),"")</f>
        <v>Farmer's Club</v>
      </c>
      <c r="M309" s="16">
        <f>IFERROR(IF(VLOOKUP(J309,tbl_Teams!$C:$H,6,0)=0,"",VLOOKUP(J309,tbl_Teams!$C:$H,6,0)),"")</f>
        <v>2</v>
      </c>
      <c r="N309" s="16">
        <f>IFERROR(VLOOKUP(J309,tbl_Teams!$C:$I,7,0),"")</f>
        <v>1</v>
      </c>
      <c r="O309" s="16" t="str">
        <f>IF(OR(J309="",K309=""),"Void","")</f>
        <v/>
      </c>
      <c r="P309" s="16">
        <v>6</v>
      </c>
      <c r="Q309" s="38">
        <f>IF(O309="Void","",IF(P309&lt;16,Lookups!$A$1+((P309-1)*7+(N309-1)),Lookups!$A$2+((P309-16)*7+(N309-1))))</f>
        <v>45572</v>
      </c>
      <c r="R309" s="1" t="str">
        <f>IF(O309="Void",TRIM(_xlfn.CONCAT(J309,K309)),J309)</f>
        <v>Statics</v>
      </c>
      <c r="S309" s="16" t="str">
        <f>IF(O309="Void","VOID","vs")</f>
        <v>vs</v>
      </c>
      <c r="T309" s="1" t="str">
        <f>IF(O309="Void","",K309)</f>
        <v>Harps S.C.</v>
      </c>
      <c r="U309" s="1" t="str">
        <f>IF(O309="Void","",TRIM(_xlfn.CONCAT(L309," ",M309)))</f>
        <v>Farmer's Club 2</v>
      </c>
    </row>
    <row r="310" spans="1:21" x14ac:dyDescent="0.2">
      <c r="A310" s="16">
        <v>765</v>
      </c>
      <c r="B310" s="16">
        <v>10</v>
      </c>
      <c r="C310" s="16">
        <v>2</v>
      </c>
      <c r="D310" s="1">
        <v>1</v>
      </c>
      <c r="E310" s="1">
        <v>4</v>
      </c>
      <c r="F310" s="1" t="str">
        <f>_xlfn.CONCAT($D310,"|",$E310,"|",$B310)</f>
        <v>1|4|10</v>
      </c>
      <c r="G310" s="1" t="str">
        <f>_xlfn.CONCAT($D310,"|",$E310,"|",$C310)</f>
        <v>1|4|2</v>
      </c>
      <c r="H310" s="1" t="str">
        <f>_xlfn.CONCAT(P310,J310)</f>
        <v>6Post Office 'A'</v>
      </c>
      <c r="I310" s="1" t="str">
        <f>_xlfn.CONCAT(P310,K310)</f>
        <v>6Andy Capps</v>
      </c>
      <c r="J310" s="1" t="str">
        <f>IFERROR(VLOOKUP(F310,tbl_Teams!A:C,3,0),"")</f>
        <v>Post Office 'A'</v>
      </c>
      <c r="K310" s="1" t="str">
        <f>IFERROR(VLOOKUP(G310,tbl_Teams!$A:$C,3,0),"")</f>
        <v>Andy Capps</v>
      </c>
      <c r="L310" s="1" t="str">
        <f>IFERROR(IF(AND(J310&lt;&gt;"",K310&lt;&gt;""),VLOOKUP(VLOOKUP(J310,tbl_Teams!C:G,5,0),tbl_Venues!A:B,2,0),""),"")</f>
        <v>One Eyed Jacks</v>
      </c>
      <c r="M310" s="16" t="str">
        <f>IFERROR(IF(VLOOKUP(J310,tbl_Teams!$C:$H,6,0)=0,"",VLOOKUP(J310,tbl_Teams!$C:$H,6,0)),"")</f>
        <v/>
      </c>
      <c r="N310" s="16">
        <f>IFERROR(VLOOKUP(J310,tbl_Teams!$C:$I,7,0),"")</f>
        <v>1</v>
      </c>
      <c r="O310" s="16" t="str">
        <f>IF(OR(J310="",K310=""),"Void","")</f>
        <v/>
      </c>
      <c r="P310" s="16">
        <v>6</v>
      </c>
      <c r="Q310" s="38">
        <f>IF(O310="Void","",IF(P310&lt;16,Lookups!$A$1+((P310-1)*7+(N310-1)),Lookups!$A$2+((P310-16)*7+(N310-1))))</f>
        <v>45572</v>
      </c>
      <c r="R310" s="1" t="str">
        <f>IF(O310="Void",TRIM(_xlfn.CONCAT(J310,K310)),J310)</f>
        <v>Post Office 'A'</v>
      </c>
      <c r="S310" s="16" t="str">
        <f>IF(O310="Void","VOID","vs")</f>
        <v>vs</v>
      </c>
      <c r="T310" s="1" t="str">
        <f>IF(O310="Void","",K310)</f>
        <v>Andy Capps</v>
      </c>
      <c r="U310" s="1" t="str">
        <f>IF(O310="Void","",TRIM(_xlfn.CONCAT(L310," ",M310)))</f>
        <v>One Eyed Jacks</v>
      </c>
    </row>
    <row r="311" spans="1:21" x14ac:dyDescent="0.2">
      <c r="A311" s="16">
        <v>766</v>
      </c>
      <c r="B311" s="16">
        <v>11</v>
      </c>
      <c r="C311" s="16">
        <v>1</v>
      </c>
      <c r="D311" s="1">
        <v>1</v>
      </c>
      <c r="E311" s="1">
        <v>4</v>
      </c>
      <c r="F311" s="1" t="str">
        <f>_xlfn.CONCAT($D311,"|",$E311,"|",$B311)</f>
        <v>1|4|11</v>
      </c>
      <c r="G311" s="1" t="str">
        <f>_xlfn.CONCAT($D311,"|",$E311,"|",$C311)</f>
        <v>1|4|1</v>
      </c>
      <c r="H311" s="1" t="str">
        <f>_xlfn.CONCAT(P311,J311)</f>
        <v>6Commies</v>
      </c>
      <c r="I311" s="1" t="str">
        <f>_xlfn.CONCAT(P311,K311)</f>
        <v>6Jacks Jokers</v>
      </c>
      <c r="J311" s="1" t="str">
        <f>IFERROR(VLOOKUP(F311,tbl_Teams!A:C,3,0),"")</f>
        <v>Commies</v>
      </c>
      <c r="K311" s="1" t="str">
        <f>IFERROR(VLOOKUP(G311,tbl_Teams!$A:$C,3,0),"")</f>
        <v>Jacks Jokers</v>
      </c>
      <c r="L311" s="1" t="str">
        <f>IFERROR(IF(AND(J311&lt;&gt;"",K311&lt;&gt;""),VLOOKUP(VLOOKUP(J311,tbl_Teams!C:G,5,0),tbl_Venues!A:B,2,0),""),"")</f>
        <v>Churchdown Community Centre</v>
      </c>
      <c r="M311" s="16">
        <f>IFERROR(IF(VLOOKUP(J311,tbl_Teams!$C:$H,6,0)=0,"",VLOOKUP(J311,tbl_Teams!$C:$H,6,0)),"")</f>
        <v>2</v>
      </c>
      <c r="N311" s="16">
        <f>IFERROR(VLOOKUP(J311,tbl_Teams!$C:$I,7,0),"")</f>
        <v>5</v>
      </c>
      <c r="O311" s="16" t="str">
        <f>IF(OR(J311="",K311=""),"Void","")</f>
        <v/>
      </c>
      <c r="P311" s="16">
        <v>6</v>
      </c>
      <c r="Q311" s="38">
        <f>IF(O311="Void","",IF(P311&lt;16,Lookups!$A$1+((P311-1)*7+(N311-1)),Lookups!$A$2+((P311-16)*7+(N311-1))))</f>
        <v>45576</v>
      </c>
      <c r="R311" s="1" t="str">
        <f>IF(O311="Void",TRIM(_xlfn.CONCAT(J311,K311)),J311)</f>
        <v>Commies</v>
      </c>
      <c r="S311" s="16" t="str">
        <f>IF(O311="Void","VOID","vs")</f>
        <v>vs</v>
      </c>
      <c r="T311" s="1" t="str">
        <f>IF(O311="Void","",K311)</f>
        <v>Jacks Jokers</v>
      </c>
      <c r="U311" s="1" t="str">
        <f>IF(O311="Void","",TRIM(_xlfn.CONCAT(L311," ",M311)))</f>
        <v>Churchdown Community Centre 2</v>
      </c>
    </row>
    <row r="312" spans="1:21" x14ac:dyDescent="0.2">
      <c r="A312" s="16">
        <v>767</v>
      </c>
      <c r="B312" s="16">
        <v>12</v>
      </c>
      <c r="C312" s="16">
        <v>15</v>
      </c>
      <c r="D312" s="1">
        <v>1</v>
      </c>
      <c r="E312" s="1">
        <v>4</v>
      </c>
      <c r="F312" s="1" t="str">
        <f>_xlfn.CONCAT($D312,"|",$E312,"|",$B312)</f>
        <v>1|4|12</v>
      </c>
      <c r="G312" s="1" t="str">
        <f>_xlfn.CONCAT($D312,"|",$E312,"|",$C312)</f>
        <v>1|4|15</v>
      </c>
      <c r="H312" s="1" t="str">
        <f>_xlfn.CONCAT(P312,J312)</f>
        <v>6White Hart</v>
      </c>
      <c r="I312" s="1" t="str">
        <f>_xlfn.CONCAT(P312,K312)</f>
        <v>6Dark Horses</v>
      </c>
      <c r="J312" s="1" t="str">
        <f>IFERROR(VLOOKUP(F312,tbl_Teams!A:C,3,0),"")</f>
        <v>White Hart</v>
      </c>
      <c r="K312" s="1" t="str">
        <f>IFERROR(VLOOKUP(G312,tbl_Teams!$A:$C,3,0),"")</f>
        <v>Dark Horses</v>
      </c>
      <c r="L312" s="1" t="str">
        <f>IFERROR(IF(AND(J312&lt;&gt;"",K312&lt;&gt;""),VLOOKUP(VLOOKUP(J312,tbl_Teams!C:G,5,0),tbl_Venues!A:B,2,0),""),"")</f>
        <v>One Eyed Jacks</v>
      </c>
      <c r="M312" s="16" t="str">
        <f>IFERROR(IF(VLOOKUP(J312,tbl_Teams!$C:$H,6,0)=0,"",VLOOKUP(J312,tbl_Teams!$C:$H,6,0)),"")</f>
        <v/>
      </c>
      <c r="N312" s="16">
        <f>IFERROR(VLOOKUP(J312,tbl_Teams!$C:$I,7,0),"")</f>
        <v>2</v>
      </c>
      <c r="O312" s="16" t="str">
        <f>IF(OR(J312="",K312=""),"Void","")</f>
        <v/>
      </c>
      <c r="P312" s="16">
        <v>6</v>
      </c>
      <c r="Q312" s="38">
        <f>IF(O312="Void","",IF(P312&lt;16,Lookups!$A$1+((P312-1)*7+(N312-1)),Lookups!$A$2+((P312-16)*7+(N312-1))))</f>
        <v>45573</v>
      </c>
      <c r="R312" s="1" t="str">
        <f>IF(O312="Void",TRIM(_xlfn.CONCAT(J312,K312)),J312)</f>
        <v>White Hart</v>
      </c>
      <c r="S312" s="16" t="str">
        <f>IF(O312="Void","VOID","vs")</f>
        <v>vs</v>
      </c>
      <c r="T312" s="1" t="str">
        <f>IF(O312="Void","",K312)</f>
        <v>Dark Horses</v>
      </c>
      <c r="U312" s="1" t="str">
        <f>IF(O312="Void","",TRIM(_xlfn.CONCAT(L312," ",M312)))</f>
        <v>One Eyed Jacks</v>
      </c>
    </row>
    <row r="313" spans="1:21" x14ac:dyDescent="0.2">
      <c r="A313" s="16">
        <v>768</v>
      </c>
      <c r="B313" s="16">
        <v>13</v>
      </c>
      <c r="C313" s="16">
        <v>14</v>
      </c>
      <c r="D313" s="1">
        <v>1</v>
      </c>
      <c r="E313" s="1">
        <v>4</v>
      </c>
      <c r="F313" s="1" t="str">
        <f>_xlfn.CONCAT($D313,"|",$E313,"|",$B313)</f>
        <v>1|4|13</v>
      </c>
      <c r="G313" s="1" t="str">
        <f>_xlfn.CONCAT($D313,"|",$E313,"|",$C313)</f>
        <v>1|4|14</v>
      </c>
      <c r="H313" s="1" t="str">
        <f>_xlfn.CONCAT(P313,J313)</f>
        <v>6Robinswood Foxes</v>
      </c>
      <c r="I313" s="1" t="str">
        <f>_xlfn.CONCAT(P313,K313)</f>
        <v>6Atlas S.C.</v>
      </c>
      <c r="J313" s="1" t="str">
        <f>IFERROR(VLOOKUP(F313,tbl_Teams!A:C,3,0),"")</f>
        <v>Robinswood Foxes</v>
      </c>
      <c r="K313" s="1" t="str">
        <f>IFERROR(VLOOKUP(G313,tbl_Teams!$A:$C,3,0),"")</f>
        <v>Atlas S.C.</v>
      </c>
      <c r="L313" s="1" t="str">
        <f>IFERROR(IF(AND(J313&lt;&gt;"",K313&lt;&gt;""),VLOOKUP(VLOOKUP(J313,tbl_Teams!C:G,5,0),tbl_Venues!A:B,2,0),""),"")</f>
        <v>Robinswood Hill Club</v>
      </c>
      <c r="M313" s="16">
        <f>IFERROR(IF(VLOOKUP(J313,tbl_Teams!$C:$H,6,0)=0,"",VLOOKUP(J313,tbl_Teams!$C:$H,6,0)),"")</f>
        <v>1</v>
      </c>
      <c r="N313" s="16">
        <f>IFERROR(VLOOKUP(J313,tbl_Teams!$C:$I,7,0),"")</f>
        <v>1</v>
      </c>
      <c r="O313" s="16" t="str">
        <f>IF(OR(J313="",K313=""),"Void","")</f>
        <v/>
      </c>
      <c r="P313" s="16">
        <v>6</v>
      </c>
      <c r="Q313" s="38">
        <f>IF(O313="Void","",IF(P313&lt;16,Lookups!$A$1+((P313-1)*7+(N313-1)),Lookups!$A$2+((P313-16)*7+(N313-1))))</f>
        <v>45572</v>
      </c>
      <c r="R313" s="1" t="str">
        <f>IF(O313="Void",TRIM(_xlfn.CONCAT(J313,K313)),J313)</f>
        <v>Robinswood Foxes</v>
      </c>
      <c r="S313" s="16" t="str">
        <f>IF(O313="Void","VOID","vs")</f>
        <v>vs</v>
      </c>
      <c r="T313" s="1" t="str">
        <f>IF(O313="Void","",K313)</f>
        <v>Atlas S.C.</v>
      </c>
      <c r="U313" s="1" t="str">
        <f>IF(O313="Void","",TRIM(_xlfn.CONCAT(L313," ",M313)))</f>
        <v>Robinswood Hill Club 1</v>
      </c>
    </row>
    <row r="314" spans="1:21" x14ac:dyDescent="0.2">
      <c r="A314" s="16">
        <v>1001</v>
      </c>
      <c r="B314" s="16">
        <v>6</v>
      </c>
      <c r="C314" s="16">
        <v>16</v>
      </c>
      <c r="D314" s="1">
        <v>1</v>
      </c>
      <c r="E314" s="1">
        <v>5</v>
      </c>
      <c r="F314" s="1" t="str">
        <f>_xlfn.CONCAT($D314,"|",$E314,"|",$B314)</f>
        <v>1|5|6</v>
      </c>
      <c r="G314" s="1" t="str">
        <f>_xlfn.CONCAT($D314,"|",$E314,"|",$C314)</f>
        <v>1|5|16</v>
      </c>
      <c r="H314" s="1" t="str">
        <f>_xlfn.CONCAT(P314,J314)</f>
        <v>6The Salesmen</v>
      </c>
      <c r="I314" s="1" t="str">
        <f>_xlfn.CONCAT(P314,K314)</f>
        <v>6Crescent Knights</v>
      </c>
      <c r="J314" s="1" t="str">
        <f>IFERROR(VLOOKUP(F314,tbl_Teams!A:C,3,0),"")</f>
        <v>The Salesmen</v>
      </c>
      <c r="K314" s="1" t="str">
        <f>IFERROR(VLOOKUP(G314,tbl_Teams!$A:$C,3,0),"")</f>
        <v>Crescent Knights</v>
      </c>
      <c r="L314" s="1" t="str">
        <f>IFERROR(IF(AND(J314&lt;&gt;"",K314&lt;&gt;""),VLOOKUP(VLOOKUP(J314,tbl_Teams!C:G,5,0),tbl_Venues!A:B,2,0),""),"")</f>
        <v>Tuffley Community Centre</v>
      </c>
      <c r="M314" s="16" t="str">
        <f>IFERROR(IF(VLOOKUP(J314,tbl_Teams!$C:$H,6,0)=0,"",VLOOKUP(J314,tbl_Teams!$C:$H,6,0)),"")</f>
        <v/>
      </c>
      <c r="N314" s="16">
        <f>IFERROR(VLOOKUP(J314,tbl_Teams!$C:$I,7,0),"")</f>
        <v>5</v>
      </c>
      <c r="O314" s="16" t="str">
        <f>IF(OR(J314="",K314=""),"Void","")</f>
        <v/>
      </c>
      <c r="P314" s="16">
        <v>6</v>
      </c>
      <c r="Q314" s="38">
        <f>IF(O314="Void","",IF(P314&lt;16,Lookups!$A$1+((P314-1)*7+(N314-1)),Lookups!$A$2+((P314-16)*7+(N314-1))))</f>
        <v>45576</v>
      </c>
      <c r="R314" s="1" t="str">
        <f>IF(O314="Void",TRIM(_xlfn.CONCAT(J314,K314)),J314)</f>
        <v>The Salesmen</v>
      </c>
      <c r="S314" s="16" t="str">
        <f>IF(O314="Void","VOID","vs")</f>
        <v>vs</v>
      </c>
      <c r="T314" s="1" t="str">
        <f>IF(O314="Void","",K314)</f>
        <v>Crescent Knights</v>
      </c>
      <c r="U314" s="1" t="str">
        <f>IF(O314="Void","",TRIM(_xlfn.CONCAT(L314," ",M314)))</f>
        <v>Tuffley Community Centre</v>
      </c>
    </row>
    <row r="315" spans="1:21" x14ac:dyDescent="0.2">
      <c r="A315" s="16">
        <v>1002</v>
      </c>
      <c r="B315" s="16">
        <v>7</v>
      </c>
      <c r="C315" s="16">
        <v>5</v>
      </c>
      <c r="D315" s="1">
        <v>1</v>
      </c>
      <c r="E315" s="1">
        <v>5</v>
      </c>
      <c r="F315" s="1" t="str">
        <f>_xlfn.CONCAT($D315,"|",$E315,"|",$B315)</f>
        <v>1|5|7</v>
      </c>
      <c r="G315" s="1" t="str">
        <f>_xlfn.CONCAT($D315,"|",$E315,"|",$C315)</f>
        <v>1|5|5</v>
      </c>
      <c r="H315" s="1" t="str">
        <f>_xlfn.CONCAT(P315,J315)</f>
        <v>6Dixies Twisters</v>
      </c>
      <c r="I315" s="1" t="str">
        <f>_xlfn.CONCAT(P315,K315)</f>
        <v>6Hempsted C.C.</v>
      </c>
      <c r="J315" s="1" t="str">
        <f>IFERROR(VLOOKUP(F315,tbl_Teams!A:C,3,0),"")</f>
        <v>Dixies Twisters</v>
      </c>
      <c r="K315" s="1" t="str">
        <f>IFERROR(VLOOKUP(G315,tbl_Teams!$A:$C,3,0),"")</f>
        <v>Hempsted C.C.</v>
      </c>
      <c r="L315" s="1" t="str">
        <f>IFERROR(IF(AND(J315&lt;&gt;"",K315&lt;&gt;""),VLOOKUP(VLOOKUP(J315,tbl_Teams!C:G,5,0),tbl_Venues!A:B,2,0),""),"")</f>
        <v>Coney Hill RFC</v>
      </c>
      <c r="M315" s="16" t="str">
        <f>IFERROR(IF(VLOOKUP(J315,tbl_Teams!$C:$H,6,0)=0,"",VLOOKUP(J315,tbl_Teams!$C:$H,6,0)),"")</f>
        <v/>
      </c>
      <c r="N315" s="16">
        <f>IFERROR(VLOOKUP(J315,tbl_Teams!$C:$I,7,0),"")</f>
        <v>5</v>
      </c>
      <c r="O315" s="16" t="str">
        <f>IF(OR(J315="",K315=""),"Void","")</f>
        <v/>
      </c>
      <c r="P315" s="16">
        <v>6</v>
      </c>
      <c r="Q315" s="38">
        <f>IF(O315="Void","",IF(P315&lt;16,Lookups!$A$1+((P315-1)*7+(N315-1)),Lookups!$A$2+((P315-16)*7+(N315-1))))</f>
        <v>45576</v>
      </c>
      <c r="R315" s="1" t="str">
        <f>IF(O315="Void",TRIM(_xlfn.CONCAT(J315,K315)),J315)</f>
        <v>Dixies Twisters</v>
      </c>
      <c r="S315" s="16" t="str">
        <f>IF(O315="Void","VOID","vs")</f>
        <v>vs</v>
      </c>
      <c r="T315" s="1" t="str">
        <f>IF(O315="Void","",K315)</f>
        <v>Hempsted C.C.</v>
      </c>
      <c r="U315" s="1" t="str">
        <f>IF(O315="Void","",TRIM(_xlfn.CONCAT(L315," ",M315)))</f>
        <v>Coney Hill RFC</v>
      </c>
    </row>
    <row r="316" spans="1:21" x14ac:dyDescent="0.2">
      <c r="A316" s="16">
        <v>1003</v>
      </c>
      <c r="B316" s="16">
        <v>8</v>
      </c>
      <c r="C316" s="16">
        <v>4</v>
      </c>
      <c r="D316" s="1">
        <v>1</v>
      </c>
      <c r="E316" s="1">
        <v>5</v>
      </c>
      <c r="F316" s="1" t="str">
        <f>_xlfn.CONCAT($D316,"|",$E316,"|",$B316)</f>
        <v>1|5|8</v>
      </c>
      <c r="G316" s="1" t="str">
        <f>_xlfn.CONCAT($D316,"|",$E316,"|",$C316)</f>
        <v>1|5|4</v>
      </c>
      <c r="H316" s="1" t="str">
        <f>_xlfn.CONCAT(P316,J316)</f>
        <v>6Castle Grym</v>
      </c>
      <c r="I316" s="1" t="str">
        <f>_xlfn.CONCAT(P316,K316)</f>
        <v>6Beaufort Beavers</v>
      </c>
      <c r="J316" s="1" t="str">
        <f>IFERROR(VLOOKUP(F316,tbl_Teams!A:C,3,0),"")</f>
        <v>Castle Grym</v>
      </c>
      <c r="K316" s="1" t="str">
        <f>IFERROR(VLOOKUP(G316,tbl_Teams!$A:$C,3,0),"")</f>
        <v>Beaufort Beavers</v>
      </c>
      <c r="L316" s="1" t="str">
        <f>IFERROR(IF(AND(J316&lt;&gt;"",K316&lt;&gt;""),VLOOKUP(VLOOKUP(J316,tbl_Teams!C:G,5,0),tbl_Venues!A:B,2,0),""),"")</f>
        <v>Farmer's Club</v>
      </c>
      <c r="M316" s="16">
        <f>IFERROR(IF(VLOOKUP(J316,tbl_Teams!$C:$H,6,0)=0,"",VLOOKUP(J316,tbl_Teams!$C:$H,6,0)),"")</f>
        <v>1</v>
      </c>
      <c r="N316" s="16">
        <f>IFERROR(VLOOKUP(J316,tbl_Teams!$C:$I,7,0),"")</f>
        <v>5</v>
      </c>
      <c r="O316" s="16" t="str">
        <f>IF(OR(J316="",K316=""),"Void","")</f>
        <v/>
      </c>
      <c r="P316" s="16">
        <v>6</v>
      </c>
      <c r="Q316" s="38">
        <f>IF(O316="Void","",IF(P316&lt;16,Lookups!$A$1+((P316-1)*7+(N316-1)),Lookups!$A$2+((P316-16)*7+(N316-1))))</f>
        <v>45576</v>
      </c>
      <c r="R316" s="1" t="str">
        <f>IF(O316="Void",TRIM(_xlfn.CONCAT(J316,K316)),J316)</f>
        <v>Castle Grym</v>
      </c>
      <c r="S316" s="16" t="str">
        <f>IF(O316="Void","VOID","vs")</f>
        <v>vs</v>
      </c>
      <c r="T316" s="1" t="str">
        <f>IF(O316="Void","",K316)</f>
        <v>Beaufort Beavers</v>
      </c>
      <c r="U316" s="1" t="str">
        <f>IF(O316="Void","",TRIM(_xlfn.CONCAT(L316," ",M316)))</f>
        <v>Farmer's Club 1</v>
      </c>
    </row>
    <row r="317" spans="1:21" x14ac:dyDescent="0.2">
      <c r="A317" s="16">
        <v>1004</v>
      </c>
      <c r="B317" s="16">
        <v>9</v>
      </c>
      <c r="C317" s="16">
        <v>3</v>
      </c>
      <c r="D317" s="1">
        <v>1</v>
      </c>
      <c r="E317" s="1">
        <v>5</v>
      </c>
      <c r="F317" s="1" t="str">
        <f>_xlfn.CONCAT($D317,"|",$E317,"|",$B317)</f>
        <v>1|5|9</v>
      </c>
      <c r="G317" s="1" t="str">
        <f>_xlfn.CONCAT($D317,"|",$E317,"|",$C317)</f>
        <v>1|5|3</v>
      </c>
      <c r="H317" s="1" t="str">
        <f>_xlfn.CONCAT(P317,J317)</f>
        <v>6Roamers</v>
      </c>
      <c r="I317" s="1" t="str">
        <f>_xlfn.CONCAT(P317,K317)</f>
        <v>6Jaybees</v>
      </c>
      <c r="J317" s="1" t="str">
        <f>IFERROR(VLOOKUP(F317,tbl_Teams!A:C,3,0),"")</f>
        <v>Roamers</v>
      </c>
      <c r="K317" s="1" t="str">
        <f>IFERROR(VLOOKUP(G317,tbl_Teams!$A:$C,3,0),"")</f>
        <v>Jaybees</v>
      </c>
      <c r="L317" s="1" t="str">
        <f>IFERROR(IF(AND(J317&lt;&gt;"",K317&lt;&gt;""),VLOOKUP(VLOOKUP(J317,tbl_Teams!C:G,5,0),tbl_Venues!A:B,2,0),""),"")</f>
        <v>Longlevens RFC</v>
      </c>
      <c r="M317" s="16" t="str">
        <f>IFERROR(IF(VLOOKUP(J317,tbl_Teams!$C:$H,6,0)=0,"",VLOOKUP(J317,tbl_Teams!$C:$H,6,0)),"")</f>
        <v/>
      </c>
      <c r="N317" s="16">
        <f>IFERROR(VLOOKUP(J317,tbl_Teams!$C:$I,7,0),"")</f>
        <v>2</v>
      </c>
      <c r="O317" s="16" t="str">
        <f>IF(OR(J317="",K317=""),"Void","")</f>
        <v/>
      </c>
      <c r="P317" s="16">
        <v>6</v>
      </c>
      <c r="Q317" s="38">
        <f>IF(O317="Void","",IF(P317&lt;16,Lookups!$A$1+((P317-1)*7+(N317-1)),Lookups!$A$2+((P317-16)*7+(N317-1))))</f>
        <v>45573</v>
      </c>
      <c r="R317" s="1" t="str">
        <f>IF(O317="Void",TRIM(_xlfn.CONCAT(J317,K317)),J317)</f>
        <v>Roamers</v>
      </c>
      <c r="S317" s="16" t="str">
        <f>IF(O317="Void","VOID","vs")</f>
        <v>vs</v>
      </c>
      <c r="T317" s="1" t="str">
        <f>IF(O317="Void","",K317)</f>
        <v>Jaybees</v>
      </c>
      <c r="U317" s="1" t="str">
        <f>IF(O317="Void","",TRIM(_xlfn.CONCAT(L317," ",M317)))</f>
        <v>Longlevens RFC</v>
      </c>
    </row>
    <row r="318" spans="1:21" x14ac:dyDescent="0.2">
      <c r="A318" s="16">
        <v>1005</v>
      </c>
      <c r="B318" s="16">
        <v>10</v>
      </c>
      <c r="C318" s="16">
        <v>2</v>
      </c>
      <c r="D318" s="1">
        <v>1</v>
      </c>
      <c r="E318" s="1">
        <v>5</v>
      </c>
      <c r="F318" s="1" t="str">
        <f>_xlfn.CONCAT($D318,"|",$E318,"|",$B318)</f>
        <v>1|5|10</v>
      </c>
      <c r="G318" s="1" t="str">
        <f>_xlfn.CONCAT($D318,"|",$E318,"|",$C318)</f>
        <v>1|5|2</v>
      </c>
      <c r="H318" s="1" t="str">
        <f>_xlfn.CONCAT(P318,J318)</f>
        <v>6Newent Independents</v>
      </c>
      <c r="I318" s="1" t="str">
        <f>_xlfn.CONCAT(P318,K318)</f>
        <v>6Chequers</v>
      </c>
      <c r="J318" s="1" t="str">
        <f>IFERROR(VLOOKUP(F318,tbl_Teams!A:C,3,0),"")</f>
        <v>Newent Independents</v>
      </c>
      <c r="K318" s="1" t="str">
        <f>IFERROR(VLOOKUP(G318,tbl_Teams!$A:$C,3,0),"")</f>
        <v>Chequers</v>
      </c>
      <c r="L318" s="1" t="str">
        <f>IFERROR(IF(AND(J318&lt;&gt;"",K318&lt;&gt;""),VLOOKUP(VLOOKUP(J318,tbl_Teams!C:G,5,0),tbl_Venues!A:B,2,0),""),"")</f>
        <v>Circle Club Newent</v>
      </c>
      <c r="M318" s="16" t="str">
        <f>IFERROR(IF(VLOOKUP(J318,tbl_Teams!$C:$H,6,0)=0,"",VLOOKUP(J318,tbl_Teams!$C:$H,6,0)),"")</f>
        <v/>
      </c>
      <c r="N318" s="16">
        <f>IFERROR(VLOOKUP(J318,tbl_Teams!$C:$I,7,0),"")</f>
        <v>2</v>
      </c>
      <c r="O318" s="16" t="str">
        <f>IF(OR(J318="",K318=""),"Void","")</f>
        <v/>
      </c>
      <c r="P318" s="16">
        <v>6</v>
      </c>
      <c r="Q318" s="38">
        <f>IF(O318="Void","",IF(P318&lt;16,Lookups!$A$1+((P318-1)*7+(N318-1)),Lookups!$A$2+((P318-16)*7+(N318-1))))</f>
        <v>45573</v>
      </c>
      <c r="R318" s="1" t="str">
        <f>IF(O318="Void",TRIM(_xlfn.CONCAT(J318,K318)),J318)</f>
        <v>Newent Independents</v>
      </c>
      <c r="S318" s="16" t="str">
        <f>IF(O318="Void","VOID","vs")</f>
        <v>vs</v>
      </c>
      <c r="T318" s="1" t="str">
        <f>IF(O318="Void","",K318)</f>
        <v>Chequers</v>
      </c>
      <c r="U318" s="1" t="str">
        <f>IF(O318="Void","",TRIM(_xlfn.CONCAT(L318," ",M318)))</f>
        <v>Circle Club Newent</v>
      </c>
    </row>
    <row r="319" spans="1:21" x14ac:dyDescent="0.2">
      <c r="A319" s="16">
        <v>1006</v>
      </c>
      <c r="B319" s="16">
        <v>11</v>
      </c>
      <c r="C319" s="16">
        <v>1</v>
      </c>
      <c r="D319" s="1">
        <v>1</v>
      </c>
      <c r="E319" s="1">
        <v>5</v>
      </c>
      <c r="F319" s="1" t="str">
        <f>_xlfn.CONCAT($D319,"|",$E319,"|",$B319)</f>
        <v>1|5|11</v>
      </c>
      <c r="G319" s="1" t="str">
        <f>_xlfn.CONCAT($D319,"|",$E319,"|",$C319)</f>
        <v>1|5|1</v>
      </c>
      <c r="H319" s="1" t="str">
        <f>_xlfn.CONCAT(P319,J319)</f>
        <v>6Gamblers S.C.</v>
      </c>
      <c r="I319" s="1" t="str">
        <f>_xlfn.CONCAT(P319,K319)</f>
        <v>6Likely Lads</v>
      </c>
      <c r="J319" s="1" t="str">
        <f>IFERROR(VLOOKUP(F319,tbl_Teams!A:C,3,0),"")</f>
        <v>Gamblers S.C.</v>
      </c>
      <c r="K319" s="1" t="str">
        <f>IFERROR(VLOOKUP(G319,tbl_Teams!$A:$C,3,0),"")</f>
        <v>Likely Lads</v>
      </c>
      <c r="L319" s="1" t="str">
        <f>IFERROR(IF(AND(J319&lt;&gt;"",K319&lt;&gt;""),VLOOKUP(VLOOKUP(J319,tbl_Teams!C:G,5,0),tbl_Venues!A:B,2,0),""),"")</f>
        <v>Coney Hill RFC</v>
      </c>
      <c r="M319" s="16" t="str">
        <f>IFERROR(IF(VLOOKUP(J319,tbl_Teams!$C:$H,6,0)=0,"",VLOOKUP(J319,tbl_Teams!$C:$H,6,0)),"")</f>
        <v/>
      </c>
      <c r="N319" s="16">
        <f>IFERROR(VLOOKUP(J319,tbl_Teams!$C:$I,7,0),"")</f>
        <v>4</v>
      </c>
      <c r="O319" s="16" t="str">
        <f>IF(OR(J319="",K319=""),"Void","")</f>
        <v/>
      </c>
      <c r="P319" s="16">
        <v>6</v>
      </c>
      <c r="Q319" s="38">
        <f>IF(O319="Void","",IF(P319&lt;16,Lookups!$A$1+((P319-1)*7+(N319-1)),Lookups!$A$2+((P319-16)*7+(N319-1))))</f>
        <v>45575</v>
      </c>
      <c r="R319" s="1" t="str">
        <f>IF(O319="Void",TRIM(_xlfn.CONCAT(J319,K319)),J319)</f>
        <v>Gamblers S.C.</v>
      </c>
      <c r="S319" s="16" t="str">
        <f>IF(O319="Void","VOID","vs")</f>
        <v>vs</v>
      </c>
      <c r="T319" s="1" t="str">
        <f>IF(O319="Void","",K319)</f>
        <v>Likely Lads</v>
      </c>
      <c r="U319" s="1" t="str">
        <f>IF(O319="Void","",TRIM(_xlfn.CONCAT(L319," ",M319)))</f>
        <v>Coney Hill RFC</v>
      </c>
    </row>
    <row r="320" spans="1:21" x14ac:dyDescent="0.2">
      <c r="A320" s="16">
        <v>1007</v>
      </c>
      <c r="B320" s="16">
        <v>12</v>
      </c>
      <c r="C320" s="16">
        <v>15</v>
      </c>
      <c r="D320" s="1">
        <v>1</v>
      </c>
      <c r="E320" s="1">
        <v>5</v>
      </c>
      <c r="F320" s="1" t="str">
        <f>_xlfn.CONCAT($D320,"|",$E320,"|",$B320)</f>
        <v>1|5|12</v>
      </c>
      <c r="G320" s="1" t="str">
        <f>_xlfn.CONCAT($D320,"|",$E320,"|",$C320)</f>
        <v>1|5|15</v>
      </c>
      <c r="H320" s="1" t="str">
        <f>_xlfn.CONCAT(P320,J320)</f>
        <v>6Windmill Nomads</v>
      </c>
      <c r="I320" s="1" t="str">
        <f>_xlfn.CONCAT(P320,K320)</f>
        <v>6St Aldates</v>
      </c>
      <c r="J320" s="1" t="str">
        <f>IFERROR(VLOOKUP(F320,tbl_Teams!A:C,3,0),"")</f>
        <v>Windmill Nomads</v>
      </c>
      <c r="K320" s="1" t="str">
        <f>IFERROR(VLOOKUP(G320,tbl_Teams!$A:$C,3,0),"")</f>
        <v>St Aldates</v>
      </c>
      <c r="L320" s="1" t="str">
        <f>IFERROR(IF(AND(J320&lt;&gt;"",K320&lt;&gt;""),VLOOKUP(VLOOKUP(J320,tbl_Teams!C:G,5,0),tbl_Venues!A:B,2,0),""),"")</f>
        <v>Saintbridge Club</v>
      </c>
      <c r="M320" s="16">
        <f>IFERROR(IF(VLOOKUP(J320,tbl_Teams!$C:$H,6,0)=0,"",VLOOKUP(J320,tbl_Teams!$C:$H,6,0)),"")</f>
        <v>2</v>
      </c>
      <c r="N320" s="16">
        <f>IFERROR(VLOOKUP(J320,tbl_Teams!$C:$I,7,0),"")</f>
        <v>3</v>
      </c>
      <c r="O320" s="16" t="str">
        <f>IF(OR(J320="",K320=""),"Void","")</f>
        <v/>
      </c>
      <c r="P320" s="16">
        <v>6</v>
      </c>
      <c r="Q320" s="38">
        <f>IF(O320="Void","",IF(P320&lt;16,Lookups!$A$1+((P320-1)*7+(N320-1)),Lookups!$A$2+((P320-16)*7+(N320-1))))</f>
        <v>45574</v>
      </c>
      <c r="R320" s="1" t="str">
        <f>IF(O320="Void",TRIM(_xlfn.CONCAT(J320,K320)),J320)</f>
        <v>Windmill Nomads</v>
      </c>
      <c r="S320" s="16" t="str">
        <f>IF(O320="Void","VOID","vs")</f>
        <v>vs</v>
      </c>
      <c r="T320" s="1" t="str">
        <f>IF(O320="Void","",K320)</f>
        <v>St Aldates</v>
      </c>
      <c r="U320" s="1" t="str">
        <f>IF(O320="Void","",TRIM(_xlfn.CONCAT(L320," ",M320)))</f>
        <v>Saintbridge Club 2</v>
      </c>
    </row>
    <row r="321" spans="1:21" x14ac:dyDescent="0.2">
      <c r="A321" s="16">
        <v>1008</v>
      </c>
      <c r="B321" s="16">
        <v>13</v>
      </c>
      <c r="C321" s="16">
        <v>14</v>
      </c>
      <c r="D321" s="1">
        <v>1</v>
      </c>
      <c r="E321" s="1">
        <v>5</v>
      </c>
      <c r="F321" s="1" t="str">
        <f>_xlfn.CONCAT($D321,"|",$E321,"|",$B321)</f>
        <v>1|5|13</v>
      </c>
      <c r="G321" s="1" t="str">
        <f>_xlfn.CONCAT($D321,"|",$E321,"|",$C321)</f>
        <v>1|5|14</v>
      </c>
      <c r="H321" s="1" t="str">
        <f>_xlfn.CONCAT(P321,J321)</f>
        <v>6Runaways</v>
      </c>
      <c r="I321" s="1" t="str">
        <f>_xlfn.CONCAT(P321,K321)</f>
        <v>6Hits &amp; Bits</v>
      </c>
      <c r="J321" s="1" t="str">
        <f>IFERROR(VLOOKUP(F321,tbl_Teams!A:C,3,0),"")</f>
        <v>Runaways</v>
      </c>
      <c r="K321" s="1" t="str">
        <f>IFERROR(VLOOKUP(G321,tbl_Teams!$A:$C,3,0),"")</f>
        <v>Hits &amp; Bits</v>
      </c>
      <c r="L321" s="1" t="str">
        <f>IFERROR(IF(AND(J321&lt;&gt;"",K321&lt;&gt;""),VLOOKUP(VLOOKUP(J321,tbl_Teams!C:G,5,0),tbl_Venues!A:B,2,0),""),"")</f>
        <v>Churchdown Club</v>
      </c>
      <c r="M321" s="16" t="str">
        <f>IFERROR(IF(VLOOKUP(J321,tbl_Teams!$C:$H,6,0)=0,"",VLOOKUP(J321,tbl_Teams!$C:$H,6,0)),"")</f>
        <v/>
      </c>
      <c r="N321" s="16">
        <f>IFERROR(VLOOKUP(J321,tbl_Teams!$C:$I,7,0),"")</f>
        <v>4</v>
      </c>
      <c r="O321" s="16" t="str">
        <f>IF(OR(J321="",K321=""),"Void","")</f>
        <v/>
      </c>
      <c r="P321" s="16">
        <v>6</v>
      </c>
      <c r="Q321" s="38">
        <f>IF(O321="Void","",IF(P321&lt;16,Lookups!$A$1+((P321-1)*7+(N321-1)),Lookups!$A$2+((P321-16)*7+(N321-1))))</f>
        <v>45575</v>
      </c>
      <c r="R321" s="1" t="str">
        <f>IF(O321="Void",TRIM(_xlfn.CONCAT(J321,K321)),J321)</f>
        <v>Runaways</v>
      </c>
      <c r="S321" s="16" t="str">
        <f>IF(O321="Void","VOID","vs")</f>
        <v>vs</v>
      </c>
      <c r="T321" s="1" t="str">
        <f>IF(O321="Void","",K321)</f>
        <v>Hits &amp; Bits</v>
      </c>
      <c r="U321" s="1" t="str">
        <f>IF(O321="Void","",TRIM(_xlfn.CONCAT(L321," ",M321)))</f>
        <v>Churchdown Club</v>
      </c>
    </row>
    <row r="322" spans="1:21" x14ac:dyDescent="0.2">
      <c r="A322" s="16">
        <v>1241</v>
      </c>
      <c r="B322" s="16">
        <v>6</v>
      </c>
      <c r="C322" s="16">
        <v>16</v>
      </c>
      <c r="D322" s="1">
        <v>1</v>
      </c>
      <c r="E322" s="1">
        <v>6</v>
      </c>
      <c r="F322" s="1" t="str">
        <f>_xlfn.CONCAT($D322,"|",$E322,"|",$B322)</f>
        <v>1|6|6</v>
      </c>
      <c r="G322" s="1" t="str">
        <f>_xlfn.CONCAT($D322,"|",$E322,"|",$C322)</f>
        <v>1|6|16</v>
      </c>
      <c r="H322" s="1" t="str">
        <f>_xlfn.CONCAT(P322,J322)</f>
        <v>6Apaches</v>
      </c>
      <c r="I322" s="1" t="str">
        <f>_xlfn.CONCAT(P322,K322)</f>
        <v>6Angry Beavers</v>
      </c>
      <c r="J322" s="1" t="str">
        <f>IFERROR(VLOOKUP(F322,tbl_Teams!A:C,3,0),"")</f>
        <v>Apaches</v>
      </c>
      <c r="K322" s="1" t="str">
        <f>IFERROR(VLOOKUP(G322,tbl_Teams!$A:$C,3,0),"")</f>
        <v>Angry Beavers</v>
      </c>
      <c r="L322" s="1" t="str">
        <f>IFERROR(IF(AND(J322&lt;&gt;"",K322&lt;&gt;""),VLOOKUP(VLOOKUP(J322,tbl_Teams!C:G,5,0),tbl_Venues!A:B,2,0),""),"")</f>
        <v>Hardwicke RBL</v>
      </c>
      <c r="M322" s="16">
        <f>IFERROR(IF(VLOOKUP(J322,tbl_Teams!$C:$H,6,0)=0,"",VLOOKUP(J322,tbl_Teams!$C:$H,6,0)),"")</f>
        <v>1</v>
      </c>
      <c r="N322" s="16">
        <f>IFERROR(VLOOKUP(J322,tbl_Teams!$C:$I,7,0),"")</f>
        <v>5</v>
      </c>
      <c r="O322" s="16" t="str">
        <f>IF(OR(J322="",K322=""),"Void","")</f>
        <v/>
      </c>
      <c r="P322" s="16">
        <v>6</v>
      </c>
      <c r="Q322" s="38">
        <f>IF(O322="Void","",IF(P322&lt;16,Lookups!$A$1+((P322-1)*7+(N322-1)),Lookups!$A$2+((P322-16)*7+(N322-1))))</f>
        <v>45576</v>
      </c>
      <c r="R322" s="1" t="str">
        <f>IF(O322="Void",TRIM(_xlfn.CONCAT(J322,K322)),J322)</f>
        <v>Apaches</v>
      </c>
      <c r="S322" s="16" t="str">
        <f>IF(O322="Void","VOID","vs")</f>
        <v>vs</v>
      </c>
      <c r="T322" s="1" t="str">
        <f>IF(O322="Void","",K322)</f>
        <v>Angry Beavers</v>
      </c>
      <c r="U322" s="1" t="str">
        <f>IF(O322="Void","",TRIM(_xlfn.CONCAT(L322," ",M322)))</f>
        <v>Hardwicke RBL 1</v>
      </c>
    </row>
    <row r="323" spans="1:21" x14ac:dyDescent="0.2">
      <c r="A323" s="16">
        <v>1242</v>
      </c>
      <c r="B323" s="16">
        <v>7</v>
      </c>
      <c r="C323" s="16">
        <v>5</v>
      </c>
      <c r="D323" s="1">
        <v>1</v>
      </c>
      <c r="E323" s="1">
        <v>6</v>
      </c>
      <c r="F323" s="1" t="str">
        <f>_xlfn.CONCAT($D323,"|",$E323,"|",$B323)</f>
        <v>1|6|7</v>
      </c>
      <c r="G323" s="1" t="str">
        <f>_xlfn.CONCAT($D323,"|",$E323,"|",$C323)</f>
        <v>1|6|5</v>
      </c>
      <c r="H323" s="1" t="str">
        <f>_xlfn.CONCAT(P323,J323)</f>
        <v>6Canning Stragglers</v>
      </c>
      <c r="I323" s="1" t="str">
        <f>_xlfn.CONCAT(P323,K323)</f>
        <v>6Scammells</v>
      </c>
      <c r="J323" s="1" t="str">
        <f>IFERROR(VLOOKUP(F323,tbl_Teams!A:C,3,0),"")</f>
        <v>Canning Stragglers</v>
      </c>
      <c r="K323" s="1" t="str">
        <f>IFERROR(VLOOKUP(G323,tbl_Teams!$A:$C,3,0),"")</f>
        <v>Scammells</v>
      </c>
      <c r="L323" s="1" t="str">
        <f>IFERROR(IF(AND(J323&lt;&gt;"",K323&lt;&gt;""),VLOOKUP(VLOOKUP(J323,tbl_Teams!C:G,5,0),tbl_Venues!A:B,2,0),""),"")</f>
        <v>Churchdown Club</v>
      </c>
      <c r="M323" s="16" t="str">
        <f>IFERROR(IF(VLOOKUP(J323,tbl_Teams!$C:$H,6,0)=0,"",VLOOKUP(J323,tbl_Teams!$C:$H,6,0)),"")</f>
        <v/>
      </c>
      <c r="N323" s="16">
        <f>IFERROR(VLOOKUP(J323,tbl_Teams!$C:$I,7,0),"")</f>
        <v>3</v>
      </c>
      <c r="O323" s="16" t="str">
        <f>IF(OR(J323="",K323=""),"Void","")</f>
        <v/>
      </c>
      <c r="P323" s="16">
        <v>6</v>
      </c>
      <c r="Q323" s="38">
        <f>IF(O323="Void","",IF(P323&lt;16,Lookups!$A$1+((P323-1)*7+(N323-1)),Lookups!$A$2+((P323-16)*7+(N323-1))))</f>
        <v>45574</v>
      </c>
      <c r="R323" s="1" t="str">
        <f>IF(O323="Void",TRIM(_xlfn.CONCAT(J323,K323)),J323)</f>
        <v>Canning Stragglers</v>
      </c>
      <c r="S323" s="16" t="str">
        <f>IF(O323="Void","VOID","vs")</f>
        <v>vs</v>
      </c>
      <c r="T323" s="1" t="str">
        <f>IF(O323="Void","",K323)</f>
        <v>Scammells</v>
      </c>
      <c r="U323" s="1" t="str">
        <f>IF(O323="Void","",TRIM(_xlfn.CONCAT(L323," ",M323)))</f>
        <v>Churchdown Club</v>
      </c>
    </row>
    <row r="324" spans="1:21" x14ac:dyDescent="0.2">
      <c r="A324" s="16">
        <v>1243</v>
      </c>
      <c r="B324" s="16">
        <v>8</v>
      </c>
      <c r="C324" s="16">
        <v>4</v>
      </c>
      <c r="D324" s="1">
        <v>1</v>
      </c>
      <c r="E324" s="1">
        <v>6</v>
      </c>
      <c r="F324" s="1" t="str">
        <f>_xlfn.CONCAT($D324,"|",$E324,"|",$B324)</f>
        <v>1|6|8</v>
      </c>
      <c r="G324" s="1" t="str">
        <f>_xlfn.CONCAT($D324,"|",$E324,"|",$C324)</f>
        <v>1|6|4</v>
      </c>
      <c r="H324" s="1" t="str">
        <f>_xlfn.CONCAT(P324,J324)</f>
        <v>6Rising Sun</v>
      </c>
      <c r="I324" s="1" t="str">
        <f>_xlfn.CONCAT(P324,K324)</f>
        <v>6Renegades</v>
      </c>
      <c r="J324" s="1" t="str">
        <f>IFERROR(VLOOKUP(F324,tbl_Teams!A:C,3,0),"")</f>
        <v>Rising Sun</v>
      </c>
      <c r="K324" s="1" t="str">
        <f>IFERROR(VLOOKUP(G324,tbl_Teams!$A:$C,3,0),"")</f>
        <v>Renegades</v>
      </c>
      <c r="L324" s="1" t="str">
        <f>IFERROR(IF(AND(J324&lt;&gt;"",K324&lt;&gt;""),VLOOKUP(VLOOKUP(J324,tbl_Teams!C:G,5,0),tbl_Venues!A:B,2,0),""),"")</f>
        <v>Farmer's Club</v>
      </c>
      <c r="M324" s="16">
        <f>IFERROR(IF(VLOOKUP(J324,tbl_Teams!$C:$H,6,0)=0,"",VLOOKUP(J324,tbl_Teams!$C:$H,6,0)),"")</f>
        <v>2</v>
      </c>
      <c r="N324" s="16">
        <f>IFERROR(VLOOKUP(J324,tbl_Teams!$C:$I,7,0),"")</f>
        <v>3</v>
      </c>
      <c r="O324" s="16" t="str">
        <f>IF(OR(J324="",K324=""),"Void","")</f>
        <v/>
      </c>
      <c r="P324" s="16">
        <v>6</v>
      </c>
      <c r="Q324" s="38">
        <f>IF(O324="Void","",IF(P324&lt;16,Lookups!$A$1+((P324-1)*7+(N324-1)),Lookups!$A$2+((P324-16)*7+(N324-1))))</f>
        <v>45574</v>
      </c>
      <c r="R324" s="1" t="str">
        <f>IF(O324="Void",TRIM(_xlfn.CONCAT(J324,K324)),J324)</f>
        <v>Rising Sun</v>
      </c>
      <c r="S324" s="16" t="str">
        <f>IF(O324="Void","VOID","vs")</f>
        <v>vs</v>
      </c>
      <c r="T324" s="1" t="str">
        <f>IF(O324="Void","",K324)</f>
        <v>Renegades</v>
      </c>
      <c r="U324" s="1" t="str">
        <f>IF(O324="Void","",TRIM(_xlfn.CONCAT(L324," ",M324)))</f>
        <v>Farmer's Club 2</v>
      </c>
    </row>
    <row r="325" spans="1:21" x14ac:dyDescent="0.2">
      <c r="A325" s="16">
        <v>1244</v>
      </c>
      <c r="B325" s="16">
        <v>9</v>
      </c>
      <c r="C325" s="16">
        <v>3</v>
      </c>
      <c r="D325" s="1">
        <v>1</v>
      </c>
      <c r="E325" s="1">
        <v>6</v>
      </c>
      <c r="F325" s="1" t="str">
        <f>_xlfn.CONCAT($D325,"|",$E325,"|",$B325)</f>
        <v>1|6|9</v>
      </c>
      <c r="G325" s="1" t="str">
        <f>_xlfn.CONCAT($D325,"|",$E325,"|",$C325)</f>
        <v>1|6|3</v>
      </c>
      <c r="H325" s="1" t="str">
        <f>_xlfn.CONCAT(P325,J325)</f>
        <v>6509ers</v>
      </c>
      <c r="I325" s="1" t="str">
        <f>_xlfn.CONCAT(P325,K325)</f>
        <v>6Jokers(City)</v>
      </c>
      <c r="J325" s="1" t="str">
        <f>IFERROR(VLOOKUP(F325,tbl_Teams!A:C,3,0),"")</f>
        <v>509ers</v>
      </c>
      <c r="K325" s="1" t="str">
        <f>IFERROR(VLOOKUP(G325,tbl_Teams!$A:$C,3,0),"")</f>
        <v>Jokers(City)</v>
      </c>
      <c r="L325" s="1" t="str">
        <f>IFERROR(IF(AND(J325&lt;&gt;"",K325&lt;&gt;""),VLOOKUP(VLOOKUP(J325,tbl_Teams!C:G,5,0),tbl_Venues!A:B,2,0),""),"")</f>
        <v>Robinswood Hill Club</v>
      </c>
      <c r="M325" s="16">
        <f>IFERROR(IF(VLOOKUP(J325,tbl_Teams!$C:$H,6,0)=0,"",VLOOKUP(J325,tbl_Teams!$C:$H,6,0)),"")</f>
        <v>2</v>
      </c>
      <c r="N325" s="16">
        <f>IFERROR(VLOOKUP(J325,tbl_Teams!$C:$I,7,0),"")</f>
        <v>5</v>
      </c>
      <c r="O325" s="16" t="str">
        <f>IF(OR(J325="",K325=""),"Void","")</f>
        <v/>
      </c>
      <c r="P325" s="16">
        <v>6</v>
      </c>
      <c r="Q325" s="38">
        <f>IF(O325="Void","",IF(P325&lt;16,Lookups!$A$1+((P325-1)*7+(N325-1)),Lookups!$A$2+((P325-16)*7+(N325-1))))</f>
        <v>45576</v>
      </c>
      <c r="R325" s="1" t="str">
        <f>IF(O325="Void",TRIM(_xlfn.CONCAT(J325,K325)),J325)</f>
        <v>509ers</v>
      </c>
      <c r="S325" s="16" t="str">
        <f>IF(O325="Void","VOID","vs")</f>
        <v>vs</v>
      </c>
      <c r="T325" s="1" t="str">
        <f>IF(O325="Void","",K325)</f>
        <v>Jokers(City)</v>
      </c>
      <c r="U325" s="1" t="str">
        <f>IF(O325="Void","",TRIM(_xlfn.CONCAT(L325," ",M325)))</f>
        <v>Robinswood Hill Club 2</v>
      </c>
    </row>
    <row r="326" spans="1:21" x14ac:dyDescent="0.2">
      <c r="A326" s="16">
        <v>1245</v>
      </c>
      <c r="B326" s="16">
        <v>10</v>
      </c>
      <c r="C326" s="16">
        <v>2</v>
      </c>
      <c r="D326" s="1">
        <v>1</v>
      </c>
      <c r="E326" s="1">
        <v>6</v>
      </c>
      <c r="F326" s="1" t="str">
        <f>_xlfn.CONCAT($D326,"|",$E326,"|",$B326)</f>
        <v>1|6|10</v>
      </c>
      <c r="G326" s="1" t="str">
        <f>_xlfn.CONCAT($D326,"|",$E326,"|",$C326)</f>
        <v>1|6|2</v>
      </c>
      <c r="H326" s="1" t="str">
        <f>_xlfn.CONCAT(P326,J326)</f>
        <v>6Westgate Teapots</v>
      </c>
      <c r="I326" s="1" t="str">
        <f>_xlfn.CONCAT(P326,K326)</f>
        <v>6</v>
      </c>
      <c r="J326" s="1" t="str">
        <f>IFERROR(VLOOKUP(F326,tbl_Teams!A:C,3,0),"")</f>
        <v>Westgate Teapots</v>
      </c>
      <c r="K326" s="1" t="str">
        <f>IFERROR(VLOOKUP(G326,tbl_Teams!$A:$C,3,0),"")</f>
        <v/>
      </c>
      <c r="L326" s="1" t="str">
        <f>IFERROR(IF(AND(J326&lt;&gt;"",K326&lt;&gt;""),VLOOKUP(VLOOKUP(J326,tbl_Teams!C:G,5,0),tbl_Venues!A:B,2,0),""),"")</f>
        <v/>
      </c>
      <c r="M326" s="16">
        <f>IFERROR(IF(VLOOKUP(J326,tbl_Teams!$C:$H,6,0)=0,"",VLOOKUP(J326,tbl_Teams!$C:$H,6,0)),"")</f>
        <v>1</v>
      </c>
      <c r="N326" s="16">
        <f>IFERROR(VLOOKUP(J326,tbl_Teams!$C:$I,7,0),"")</f>
        <v>1</v>
      </c>
      <c r="O326" s="16" t="str">
        <f>IF(OR(J326="",K326=""),"Void","")</f>
        <v>Void</v>
      </c>
      <c r="P326" s="16">
        <v>6</v>
      </c>
      <c r="Q326" s="38" t="str">
        <f>IF(O326="Void","",IF(P326&lt;16,Lookups!$A$1+((P326-1)*7+(N326-1)),Lookups!$A$2+((P326-16)*7+(N326-1))))</f>
        <v/>
      </c>
      <c r="R326" s="1" t="str">
        <f>IF(O326="Void",TRIM(_xlfn.CONCAT(J326,K326)),J326)</f>
        <v>Westgate Teapots</v>
      </c>
      <c r="S326" s="16" t="str">
        <f>IF(O326="Void","VOID","vs")</f>
        <v>VOID</v>
      </c>
      <c r="T326" s="1" t="str">
        <f>IF(O326="Void","",K326)</f>
        <v/>
      </c>
      <c r="U326" s="1" t="str">
        <f>IF(O326="Void","",TRIM(_xlfn.CONCAT(L326," ",M326)))</f>
        <v/>
      </c>
    </row>
    <row r="327" spans="1:21" x14ac:dyDescent="0.2">
      <c r="A327" s="16">
        <v>1246</v>
      </c>
      <c r="B327" s="16">
        <v>11</v>
      </c>
      <c r="C327" s="16">
        <v>1</v>
      </c>
      <c r="D327" s="1">
        <v>1</v>
      </c>
      <c r="E327" s="1">
        <v>6</v>
      </c>
      <c r="F327" s="1" t="str">
        <f>_xlfn.CONCAT($D327,"|",$E327,"|",$B327)</f>
        <v>1|6|11</v>
      </c>
      <c r="G327" s="1" t="str">
        <f>_xlfn.CONCAT($D327,"|",$E327,"|",$C327)</f>
        <v>1|6|1</v>
      </c>
      <c r="H327" s="1" t="str">
        <f>_xlfn.CONCAT(P327,J327)</f>
        <v>6Walls Top Ten</v>
      </c>
      <c r="I327" s="1" t="str">
        <f>_xlfn.CONCAT(P327,K327)</f>
        <v>6New Indians</v>
      </c>
      <c r="J327" s="1" t="str">
        <f>IFERROR(VLOOKUP(F327,tbl_Teams!A:C,3,0),"")</f>
        <v>Walls Top Ten</v>
      </c>
      <c r="K327" s="1" t="str">
        <f>IFERROR(VLOOKUP(G327,tbl_Teams!$A:$C,3,0),"")</f>
        <v>New Indians</v>
      </c>
      <c r="L327" s="1" t="str">
        <f>IFERROR(IF(AND(J327&lt;&gt;"",K327&lt;&gt;""),VLOOKUP(VLOOKUP(J327,tbl_Teams!C:G,5,0),tbl_Venues!A:B,2,0),""),"")</f>
        <v>England's Glory</v>
      </c>
      <c r="M327" s="16">
        <f>IFERROR(IF(VLOOKUP(J327,tbl_Teams!$C:$H,6,0)=0,"",VLOOKUP(J327,tbl_Teams!$C:$H,6,0)),"")</f>
        <v>1</v>
      </c>
      <c r="N327" s="16">
        <f>IFERROR(VLOOKUP(J327,tbl_Teams!$C:$I,7,0),"")</f>
        <v>4</v>
      </c>
      <c r="O327" s="16" t="str">
        <f>IF(OR(J327="",K327=""),"Void","")</f>
        <v/>
      </c>
      <c r="P327" s="16">
        <v>6</v>
      </c>
      <c r="Q327" s="38">
        <f>IF(O327="Void","",IF(P327&lt;16,Lookups!$A$1+((P327-1)*7+(N327-1)),Lookups!$A$2+((P327-16)*7+(N327-1))))</f>
        <v>45575</v>
      </c>
      <c r="R327" s="1" t="str">
        <f>IF(O327="Void",TRIM(_xlfn.CONCAT(J327,K327)),J327)</f>
        <v>Walls Top Ten</v>
      </c>
      <c r="S327" s="16" t="str">
        <f>IF(O327="Void","VOID","vs")</f>
        <v>vs</v>
      </c>
      <c r="T327" s="1" t="str">
        <f>IF(O327="Void","",K327)</f>
        <v>New Indians</v>
      </c>
      <c r="U327" s="1" t="str">
        <f>IF(O327="Void","",TRIM(_xlfn.CONCAT(L327," ",M327)))</f>
        <v>England's Glory 1</v>
      </c>
    </row>
    <row r="328" spans="1:21" x14ac:dyDescent="0.2">
      <c r="A328" s="16">
        <v>1247</v>
      </c>
      <c r="B328" s="16">
        <v>12</v>
      </c>
      <c r="C328" s="16">
        <v>15</v>
      </c>
      <c r="D328" s="1">
        <v>1</v>
      </c>
      <c r="E328" s="1">
        <v>6</v>
      </c>
      <c r="F328" s="1" t="str">
        <f>_xlfn.CONCAT($D328,"|",$E328,"|",$B328)</f>
        <v>1|6|12</v>
      </c>
      <c r="G328" s="1" t="str">
        <f>_xlfn.CONCAT($D328,"|",$E328,"|",$C328)</f>
        <v>1|6|15</v>
      </c>
      <c r="H328" s="1" t="str">
        <f>_xlfn.CONCAT(P328,J328)</f>
        <v>6KE7's</v>
      </c>
      <c r="I328" s="1" t="str">
        <f>_xlfn.CONCAT(P328,K328)</f>
        <v>6Cybernetics</v>
      </c>
      <c r="J328" s="1" t="str">
        <f>IFERROR(VLOOKUP(F328,tbl_Teams!A:C,3,0),"")</f>
        <v>KE7's</v>
      </c>
      <c r="K328" s="1" t="str">
        <f>IFERROR(VLOOKUP(G328,tbl_Teams!$A:$C,3,0),"")</f>
        <v>Cybernetics</v>
      </c>
      <c r="L328" s="1" t="str">
        <f>IFERROR(IF(AND(J328&lt;&gt;"",K328&lt;&gt;""),VLOOKUP(VLOOKUP(J328,tbl_Teams!C:G,5,0),tbl_Venues!A:B,2,0),""),"")</f>
        <v>Old Richians RFC</v>
      </c>
      <c r="M328" s="16" t="str">
        <f>IFERROR(IF(VLOOKUP(J328,tbl_Teams!$C:$H,6,0)=0,"",VLOOKUP(J328,tbl_Teams!$C:$H,6,0)),"")</f>
        <v/>
      </c>
      <c r="N328" s="16">
        <f>IFERROR(VLOOKUP(J328,tbl_Teams!$C:$I,7,0),"")</f>
        <v>3</v>
      </c>
      <c r="O328" s="16" t="str">
        <f>IF(OR(J328="",K328=""),"Void","")</f>
        <v/>
      </c>
      <c r="P328" s="16">
        <v>6</v>
      </c>
      <c r="Q328" s="38">
        <f>IF(O328="Void","",IF(P328&lt;16,Lookups!$A$1+((P328-1)*7+(N328-1)),Lookups!$A$2+((P328-16)*7+(N328-1))))</f>
        <v>45574</v>
      </c>
      <c r="R328" s="1" t="str">
        <f>IF(O328="Void",TRIM(_xlfn.CONCAT(J328,K328)),J328)</f>
        <v>KE7's</v>
      </c>
      <c r="S328" s="16" t="str">
        <f>IF(O328="Void","VOID","vs")</f>
        <v>vs</v>
      </c>
      <c r="T328" s="1" t="str">
        <f>IF(O328="Void","",K328)</f>
        <v>Cybernetics</v>
      </c>
      <c r="U328" s="1" t="str">
        <f>IF(O328="Void","",TRIM(_xlfn.CONCAT(L328," ",M328)))</f>
        <v>Old Richians RFC</v>
      </c>
    </row>
    <row r="329" spans="1:21" x14ac:dyDescent="0.2">
      <c r="A329" s="16">
        <v>1248</v>
      </c>
      <c r="B329" s="16">
        <v>13</v>
      </c>
      <c r="C329" s="16">
        <v>14</v>
      </c>
      <c r="D329" s="1">
        <v>1</v>
      </c>
      <c r="E329" s="1">
        <v>6</v>
      </c>
      <c r="F329" s="1" t="str">
        <f>_xlfn.CONCAT($D329,"|",$E329,"|",$B329)</f>
        <v>1|6|13</v>
      </c>
      <c r="G329" s="1" t="str">
        <f>_xlfn.CONCAT($D329,"|",$E329,"|",$C329)</f>
        <v>1|6|14</v>
      </c>
      <c r="H329" s="1" t="str">
        <f>_xlfn.CONCAT(P329,J329)</f>
        <v>6Junction Inn</v>
      </c>
      <c r="I329" s="1" t="str">
        <f>_xlfn.CONCAT(P329,K329)</f>
        <v>6Britwater</v>
      </c>
      <c r="J329" s="1" t="str">
        <f>IFERROR(VLOOKUP(F329,tbl_Teams!A:C,3,0),"")</f>
        <v>Junction Inn</v>
      </c>
      <c r="K329" s="1" t="str">
        <f>IFERROR(VLOOKUP(G329,tbl_Teams!$A:$C,3,0),"")</f>
        <v>Britwater</v>
      </c>
      <c r="L329" s="1" t="str">
        <f>IFERROR(IF(AND(J329&lt;&gt;"",K329&lt;&gt;""),VLOOKUP(VLOOKUP(J329,tbl_Teams!C:G,5,0),tbl_Venues!A:B,2,0),""),"")</f>
        <v>Junction Inn</v>
      </c>
      <c r="M329" s="16" t="str">
        <f>IFERROR(IF(VLOOKUP(J329,tbl_Teams!$C:$H,6,0)=0,"",VLOOKUP(J329,tbl_Teams!$C:$H,6,0)),"")</f>
        <v/>
      </c>
      <c r="N329" s="16">
        <f>IFERROR(VLOOKUP(J329,tbl_Teams!$C:$I,7,0),"")</f>
        <v>3</v>
      </c>
      <c r="O329" s="16" t="str">
        <f>IF(OR(J329="",K329=""),"Void","")</f>
        <v/>
      </c>
      <c r="P329" s="16">
        <v>6</v>
      </c>
      <c r="Q329" s="38">
        <f>IF(O329="Void","",IF(P329&lt;16,Lookups!$A$1+((P329-1)*7+(N329-1)),Lookups!$A$2+((P329-16)*7+(N329-1))))</f>
        <v>45574</v>
      </c>
      <c r="R329" s="1" t="str">
        <f>IF(O329="Void",TRIM(_xlfn.CONCAT(J329,K329)),J329)</f>
        <v>Junction Inn</v>
      </c>
      <c r="S329" s="16" t="str">
        <f>IF(O329="Void","VOID","vs")</f>
        <v>vs</v>
      </c>
      <c r="T329" s="1" t="str">
        <f>IF(O329="Void","",K329)</f>
        <v>Britwater</v>
      </c>
      <c r="U329" s="1" t="str">
        <f>IF(O329="Void","",TRIM(_xlfn.CONCAT(L329," ",M329)))</f>
        <v>Junction Inn</v>
      </c>
    </row>
    <row r="330" spans="1:21" x14ac:dyDescent="0.2">
      <c r="A330" s="16">
        <v>1481</v>
      </c>
      <c r="B330" s="16">
        <v>6</v>
      </c>
      <c r="C330" s="16">
        <v>16</v>
      </c>
      <c r="D330" s="1">
        <v>1</v>
      </c>
      <c r="E330" s="1">
        <v>7</v>
      </c>
      <c r="F330" s="1" t="str">
        <f>_xlfn.CONCAT($D330,"|",$E330,"|",$B330)</f>
        <v>1|7|6</v>
      </c>
      <c r="G330" s="1" t="str">
        <f>_xlfn.CONCAT($D330,"|",$E330,"|",$C330)</f>
        <v>1|7|16</v>
      </c>
      <c r="H330" s="1" t="str">
        <f>_xlfn.CONCAT(P330,J330)</f>
        <v>6Bloaters S.C.</v>
      </c>
      <c r="I330" s="1" t="str">
        <f>_xlfn.CONCAT(P330,K330)</f>
        <v>6</v>
      </c>
      <c r="J330" s="1" t="str">
        <f>IFERROR(VLOOKUP(F330,tbl_Teams!A:C,3,0),"")</f>
        <v>Bloaters S.C.</v>
      </c>
      <c r="K330" s="1" t="str">
        <f>IFERROR(VLOOKUP(G330,tbl_Teams!$A:$C,3,0),"")</f>
        <v/>
      </c>
      <c r="L330" s="1" t="str">
        <f>IFERROR(IF(AND(J330&lt;&gt;"",K330&lt;&gt;""),VLOOKUP(VLOOKUP(J330,tbl_Teams!C:G,5,0),tbl_Venues!A:B,2,0),""),"")</f>
        <v/>
      </c>
      <c r="M330" s="16">
        <f>IFERROR(IF(VLOOKUP(J330,tbl_Teams!$C:$H,6,0)=0,"",VLOOKUP(J330,tbl_Teams!$C:$H,6,0)),"")</f>
        <v>2</v>
      </c>
      <c r="N330" s="16">
        <f>IFERROR(VLOOKUP(J330,tbl_Teams!$C:$I,7,0),"")</f>
        <v>3</v>
      </c>
      <c r="O330" s="16" t="str">
        <f>IF(OR(J330="",K330=""),"Void","")</f>
        <v>Void</v>
      </c>
      <c r="P330" s="16">
        <v>6</v>
      </c>
      <c r="Q330" s="38" t="str">
        <f>IF(O330="Void","",IF(P330&lt;16,Lookups!$A$1+((P330-1)*7+(N330-1)),Lookups!$A$2+((P330-16)*7+(N330-1))))</f>
        <v/>
      </c>
      <c r="R330" s="1" t="str">
        <f>IF(O330="Void",TRIM(_xlfn.CONCAT(J330,K330)),J330)</f>
        <v>Bloaters S.C.</v>
      </c>
      <c r="S330" s="16" t="str">
        <f>IF(O330="Void","VOID","vs")</f>
        <v>VOID</v>
      </c>
      <c r="T330" s="1" t="str">
        <f>IF(O330="Void","",K330)</f>
        <v/>
      </c>
      <c r="U330" s="1" t="str">
        <f>IF(O330="Void","",TRIM(_xlfn.CONCAT(L330," ",M330)))</f>
        <v/>
      </c>
    </row>
    <row r="331" spans="1:21" x14ac:dyDescent="0.2">
      <c r="A331" s="16">
        <v>1482</v>
      </c>
      <c r="B331" s="16">
        <v>7</v>
      </c>
      <c r="C331" s="16">
        <v>5</v>
      </c>
      <c r="D331" s="1">
        <v>1</v>
      </c>
      <c r="E331" s="1">
        <v>7</v>
      </c>
      <c r="F331" s="1" t="str">
        <f>_xlfn.CONCAT($D331,"|",$E331,"|",$B331)</f>
        <v>1|7|7</v>
      </c>
      <c r="G331" s="1" t="str">
        <f>_xlfn.CONCAT($D331,"|",$E331,"|",$C331)</f>
        <v>1|7|5</v>
      </c>
      <c r="H331" s="1" t="str">
        <f>_xlfn.CONCAT(P331,J331)</f>
        <v>6Gladiators</v>
      </c>
      <c r="I331" s="1" t="str">
        <f>_xlfn.CONCAT(P331,K331)</f>
        <v>6Hilltops</v>
      </c>
      <c r="J331" s="1" t="str">
        <f>IFERROR(VLOOKUP(F331,tbl_Teams!A:C,3,0),"")</f>
        <v>Gladiators</v>
      </c>
      <c r="K331" s="1" t="str">
        <f>IFERROR(VLOOKUP(G331,tbl_Teams!$A:$C,3,0),"")</f>
        <v>Hilltops</v>
      </c>
      <c r="L331" s="1" t="str">
        <f>IFERROR(IF(AND(J331&lt;&gt;"",K331&lt;&gt;""),VLOOKUP(VLOOKUP(J331,tbl_Teams!C:G,5,0),tbl_Venues!A:B,2,0),""),"")</f>
        <v>Farmer's Club</v>
      </c>
      <c r="M331" s="16">
        <f>IFERROR(IF(VLOOKUP(J331,tbl_Teams!$C:$H,6,0)=0,"",VLOOKUP(J331,tbl_Teams!$C:$H,6,0)),"")</f>
        <v>1</v>
      </c>
      <c r="N331" s="16">
        <f>IFERROR(VLOOKUP(J331,tbl_Teams!$C:$I,7,0),"")</f>
        <v>3</v>
      </c>
      <c r="O331" s="16" t="str">
        <f>IF(OR(J331="",K331=""),"Void","")</f>
        <v/>
      </c>
      <c r="P331" s="16">
        <v>6</v>
      </c>
      <c r="Q331" s="38">
        <f>IF(O331="Void","",IF(P331&lt;16,Lookups!$A$1+((P331-1)*7+(N331-1)),Lookups!$A$2+((P331-16)*7+(N331-1))))</f>
        <v>45574</v>
      </c>
      <c r="R331" s="1" t="str">
        <f>IF(O331="Void",TRIM(_xlfn.CONCAT(J331,K331)),J331)</f>
        <v>Gladiators</v>
      </c>
      <c r="S331" s="16" t="str">
        <f>IF(O331="Void","VOID","vs")</f>
        <v>vs</v>
      </c>
      <c r="T331" s="1" t="str">
        <f>IF(O331="Void","",K331)</f>
        <v>Hilltops</v>
      </c>
      <c r="U331" s="1" t="str">
        <f>IF(O331="Void","",TRIM(_xlfn.CONCAT(L331," ",M331)))</f>
        <v>Farmer's Club 1</v>
      </c>
    </row>
    <row r="332" spans="1:21" x14ac:dyDescent="0.2">
      <c r="A332" s="16">
        <v>1483</v>
      </c>
      <c r="B332" s="16">
        <v>8</v>
      </c>
      <c r="C332" s="16">
        <v>4</v>
      </c>
      <c r="D332" s="1">
        <v>1</v>
      </c>
      <c r="E332" s="1">
        <v>7</v>
      </c>
      <c r="F332" s="1" t="str">
        <f>_xlfn.CONCAT($D332,"|",$E332,"|",$B332)</f>
        <v>1|7|8</v>
      </c>
      <c r="G332" s="1" t="str">
        <f>_xlfn.CONCAT($D332,"|",$E332,"|",$C332)</f>
        <v>1|7|4</v>
      </c>
      <c r="H332" s="1" t="str">
        <f>_xlfn.CONCAT(P332,J332)</f>
        <v>6Incredibowls</v>
      </c>
      <c r="I332" s="1" t="str">
        <f>_xlfn.CONCAT(P332,K332)</f>
        <v>6Deaf Tigers</v>
      </c>
      <c r="J332" s="1" t="str">
        <f>IFERROR(VLOOKUP(F332,tbl_Teams!A:C,3,0),"")</f>
        <v>Incredibowls</v>
      </c>
      <c r="K332" s="1" t="str">
        <f>IFERROR(VLOOKUP(G332,tbl_Teams!$A:$C,3,0),"")</f>
        <v>Deaf Tigers</v>
      </c>
      <c r="L332" s="1" t="str">
        <f>IFERROR(IF(AND(J332&lt;&gt;"",K332&lt;&gt;""),VLOOKUP(VLOOKUP(J332,tbl_Teams!C:G,5,0),tbl_Venues!A:B,2,0),""),"")</f>
        <v>St James Club</v>
      </c>
      <c r="M332" s="16" t="str">
        <f>IFERROR(IF(VLOOKUP(J332,tbl_Teams!$C:$H,6,0)=0,"",VLOOKUP(J332,tbl_Teams!$C:$H,6,0)),"")</f>
        <v/>
      </c>
      <c r="N332" s="16">
        <f>IFERROR(VLOOKUP(J332,tbl_Teams!$C:$I,7,0),"")</f>
        <v>4</v>
      </c>
      <c r="O332" s="16" t="str">
        <f>IF(OR(J332="",K332=""),"Void","")</f>
        <v/>
      </c>
      <c r="P332" s="16">
        <v>6</v>
      </c>
      <c r="Q332" s="38">
        <f>IF(O332="Void","",IF(P332&lt;16,Lookups!$A$1+((P332-1)*7+(N332-1)),Lookups!$A$2+((P332-16)*7+(N332-1))))</f>
        <v>45575</v>
      </c>
      <c r="R332" s="1" t="str">
        <f>IF(O332="Void",TRIM(_xlfn.CONCAT(J332,K332)),J332)</f>
        <v>Incredibowls</v>
      </c>
      <c r="S332" s="16" t="str">
        <f>IF(O332="Void","VOID","vs")</f>
        <v>vs</v>
      </c>
      <c r="T332" s="1" t="str">
        <f>IF(O332="Void","",K332)</f>
        <v>Deaf Tigers</v>
      </c>
      <c r="U332" s="1" t="str">
        <f>IF(O332="Void","",TRIM(_xlfn.CONCAT(L332," ",M332)))</f>
        <v>St James Club</v>
      </c>
    </row>
    <row r="333" spans="1:21" x14ac:dyDescent="0.2">
      <c r="A333" s="16">
        <v>1484</v>
      </c>
      <c r="B333" s="16">
        <v>9</v>
      </c>
      <c r="C333" s="16">
        <v>3</v>
      </c>
      <c r="D333" s="1">
        <v>1</v>
      </c>
      <c r="E333" s="1">
        <v>7</v>
      </c>
      <c r="F333" s="1" t="str">
        <f>_xlfn.CONCAT($D333,"|",$E333,"|",$B333)</f>
        <v>1|7|9</v>
      </c>
      <c r="G333" s="1" t="str">
        <f>_xlfn.CONCAT($D333,"|",$E333,"|",$C333)</f>
        <v>1|7|3</v>
      </c>
      <c r="H333" s="1" t="str">
        <f>_xlfn.CONCAT(P333,J333)</f>
        <v>6Tipplers</v>
      </c>
      <c r="I333" s="1" t="str">
        <f>_xlfn.CONCAT(P333,K333)</f>
        <v>6City Treasurers</v>
      </c>
      <c r="J333" s="1" t="str">
        <f>IFERROR(VLOOKUP(F333,tbl_Teams!A:C,3,0),"")</f>
        <v>Tipplers</v>
      </c>
      <c r="K333" s="1" t="str">
        <f>IFERROR(VLOOKUP(G333,tbl_Teams!$A:$C,3,0),"")</f>
        <v>City Treasurers</v>
      </c>
      <c r="L333" s="1" t="str">
        <f>IFERROR(IF(AND(J333&lt;&gt;"",K333&lt;&gt;""),VLOOKUP(VLOOKUP(J333,tbl_Teams!C:G,5,0),tbl_Venues!A:B,2,0),""),"")</f>
        <v>Wotton Hall Club</v>
      </c>
      <c r="M333" s="16">
        <f>IFERROR(IF(VLOOKUP(J333,tbl_Teams!$C:$H,6,0)=0,"",VLOOKUP(J333,tbl_Teams!$C:$H,6,0)),"")</f>
        <v>1</v>
      </c>
      <c r="N333" s="16">
        <f>IFERROR(VLOOKUP(J333,tbl_Teams!$C:$I,7,0),"")</f>
        <v>5</v>
      </c>
      <c r="O333" s="16" t="str">
        <f>IF(OR(J333="",K333=""),"Void","")</f>
        <v/>
      </c>
      <c r="P333" s="16">
        <v>6</v>
      </c>
      <c r="Q333" s="38">
        <f>IF(O333="Void","",IF(P333&lt;16,Lookups!$A$1+((P333-1)*7+(N333-1)),Lookups!$A$2+((P333-16)*7+(N333-1))))</f>
        <v>45576</v>
      </c>
      <c r="R333" s="1" t="str">
        <f>IF(O333="Void",TRIM(_xlfn.CONCAT(J333,K333)),J333)</f>
        <v>Tipplers</v>
      </c>
      <c r="S333" s="16" t="str">
        <f>IF(O333="Void","VOID","vs")</f>
        <v>vs</v>
      </c>
      <c r="T333" s="1" t="str">
        <f>IF(O333="Void","",K333)</f>
        <v>City Treasurers</v>
      </c>
      <c r="U333" s="1" t="str">
        <f>IF(O333="Void","",TRIM(_xlfn.CONCAT(L333," ",M333)))</f>
        <v>Wotton Hall Club 1</v>
      </c>
    </row>
    <row r="334" spans="1:21" x14ac:dyDescent="0.2">
      <c r="A334" s="16">
        <v>1485</v>
      </c>
      <c r="B334" s="16">
        <v>10</v>
      </c>
      <c r="C334" s="16">
        <v>2</v>
      </c>
      <c r="D334" s="1">
        <v>1</v>
      </c>
      <c r="E334" s="1">
        <v>7</v>
      </c>
      <c r="F334" s="1" t="str">
        <f>_xlfn.CONCAT($D334,"|",$E334,"|",$B334)</f>
        <v>1|7|10</v>
      </c>
      <c r="G334" s="1" t="str">
        <f>_xlfn.CONCAT($D334,"|",$E334,"|",$C334)</f>
        <v>1|7|2</v>
      </c>
      <c r="H334" s="1" t="str">
        <f>_xlfn.CONCAT(P334,J334)</f>
        <v>6Newent Dragons</v>
      </c>
      <c r="I334" s="1" t="str">
        <f>_xlfn.CONCAT(P334,K334)</f>
        <v>6Sigtels</v>
      </c>
      <c r="J334" s="1" t="str">
        <f>IFERROR(VLOOKUP(F334,tbl_Teams!A:C,3,0),"")</f>
        <v>Newent Dragons</v>
      </c>
      <c r="K334" s="1" t="str">
        <f>IFERROR(VLOOKUP(G334,tbl_Teams!$A:$C,3,0),"")</f>
        <v>Sigtels</v>
      </c>
      <c r="L334" s="1" t="str">
        <f>IFERROR(IF(AND(J334&lt;&gt;"",K334&lt;&gt;""),VLOOKUP(VLOOKUP(J334,tbl_Teams!C:G,5,0),tbl_Venues!A:B,2,0),""),"")</f>
        <v>Circle Club Newent</v>
      </c>
      <c r="M334" s="16" t="str">
        <f>IFERROR(IF(VLOOKUP(J334,tbl_Teams!$C:$H,6,0)=0,"",VLOOKUP(J334,tbl_Teams!$C:$H,6,0)),"")</f>
        <v/>
      </c>
      <c r="N334" s="16">
        <f>IFERROR(VLOOKUP(J334,tbl_Teams!$C:$I,7,0),"")</f>
        <v>5</v>
      </c>
      <c r="O334" s="16" t="str">
        <f>IF(OR(J334="",K334=""),"Void","")</f>
        <v/>
      </c>
      <c r="P334" s="16">
        <v>6</v>
      </c>
      <c r="Q334" s="38">
        <f>IF(O334="Void","",IF(P334&lt;16,Lookups!$A$1+((P334-1)*7+(N334-1)),Lookups!$A$2+((P334-16)*7+(N334-1))))</f>
        <v>45576</v>
      </c>
      <c r="R334" s="1" t="str">
        <f>IF(O334="Void",TRIM(_xlfn.CONCAT(J334,K334)),J334)</f>
        <v>Newent Dragons</v>
      </c>
      <c r="S334" s="16" t="str">
        <f>IF(O334="Void","VOID","vs")</f>
        <v>vs</v>
      </c>
      <c r="T334" s="1" t="str">
        <f>IF(O334="Void","",K334)</f>
        <v>Sigtels</v>
      </c>
      <c r="U334" s="1" t="str">
        <f>IF(O334="Void","",TRIM(_xlfn.CONCAT(L334," ",M334)))</f>
        <v>Circle Club Newent</v>
      </c>
    </row>
    <row r="335" spans="1:21" x14ac:dyDescent="0.2">
      <c r="A335" s="16">
        <v>1486</v>
      </c>
      <c r="B335" s="16">
        <v>11</v>
      </c>
      <c r="C335" s="16">
        <v>1</v>
      </c>
      <c r="D335" s="1">
        <v>1</v>
      </c>
      <c r="E335" s="1">
        <v>7</v>
      </c>
      <c r="F335" s="1" t="str">
        <f>_xlfn.CONCAT($D335,"|",$E335,"|",$B335)</f>
        <v>1|7|11</v>
      </c>
      <c r="G335" s="1" t="str">
        <f>_xlfn.CONCAT($D335,"|",$E335,"|",$C335)</f>
        <v>1|7|1</v>
      </c>
      <c r="H335" s="1" t="str">
        <f>_xlfn.CONCAT(P335,J335)</f>
        <v>6The Novices</v>
      </c>
      <c r="I335" s="1" t="str">
        <f>_xlfn.CONCAT(P335,K335)</f>
        <v>6Derwents</v>
      </c>
      <c r="J335" s="1" t="str">
        <f>IFERROR(VLOOKUP(F335,tbl_Teams!A:C,3,0),"")</f>
        <v>The Novices</v>
      </c>
      <c r="K335" s="1" t="str">
        <f>IFERROR(VLOOKUP(G335,tbl_Teams!$A:$C,3,0),"")</f>
        <v>Derwents</v>
      </c>
      <c r="L335" s="1" t="str">
        <f>IFERROR(IF(AND(J335&lt;&gt;"",K335&lt;&gt;""),VLOOKUP(VLOOKUP(J335,tbl_Teams!C:G,5,0),tbl_Venues!A:B,2,0),""),"")</f>
        <v>Gala Club</v>
      </c>
      <c r="M335" s="16">
        <f>IFERROR(IF(VLOOKUP(J335,tbl_Teams!$C:$H,6,0)=0,"",VLOOKUP(J335,tbl_Teams!$C:$H,6,0)),"")</f>
        <v>2</v>
      </c>
      <c r="N335" s="16">
        <f>IFERROR(VLOOKUP(J335,tbl_Teams!$C:$I,7,0),"")</f>
        <v>3</v>
      </c>
      <c r="O335" s="16" t="str">
        <f>IF(OR(J335="",K335=""),"Void","")</f>
        <v/>
      </c>
      <c r="P335" s="16">
        <v>6</v>
      </c>
      <c r="Q335" s="38">
        <f>IF(O335="Void","",IF(P335&lt;16,Lookups!$A$1+((P335-1)*7+(N335-1)),Lookups!$A$2+((P335-16)*7+(N335-1))))</f>
        <v>45574</v>
      </c>
      <c r="R335" s="1" t="str">
        <f>IF(O335="Void",TRIM(_xlfn.CONCAT(J335,K335)),J335)</f>
        <v>The Novices</v>
      </c>
      <c r="S335" s="16" t="str">
        <f>IF(O335="Void","VOID","vs")</f>
        <v>vs</v>
      </c>
      <c r="T335" s="1" t="str">
        <f>IF(O335="Void","",K335)</f>
        <v>Derwents</v>
      </c>
      <c r="U335" s="1" t="str">
        <f>IF(O335="Void","",TRIM(_xlfn.CONCAT(L335," ",M335)))</f>
        <v>Gala Club 2</v>
      </c>
    </row>
    <row r="336" spans="1:21" x14ac:dyDescent="0.2">
      <c r="A336" s="16">
        <v>1487</v>
      </c>
      <c r="B336" s="16">
        <v>12</v>
      </c>
      <c r="C336" s="16">
        <v>15</v>
      </c>
      <c r="D336" s="1">
        <v>1</v>
      </c>
      <c r="E336" s="1">
        <v>7</v>
      </c>
      <c r="F336" s="1" t="str">
        <f>_xlfn.CONCAT($D336,"|",$E336,"|",$B336)</f>
        <v>1|7|12</v>
      </c>
      <c r="G336" s="1" t="str">
        <f>_xlfn.CONCAT($D336,"|",$E336,"|",$C336)</f>
        <v>1|7|15</v>
      </c>
      <c r="H336" s="1" t="str">
        <f>_xlfn.CONCAT(P336,J336)</f>
        <v>6More Lager</v>
      </c>
      <c r="I336" s="1" t="str">
        <f>_xlfn.CONCAT(P336,K336)</f>
        <v>6Lassington Rollers</v>
      </c>
      <c r="J336" s="1" t="str">
        <f>IFERROR(VLOOKUP(F336,tbl_Teams!A:C,3,0),"")</f>
        <v>More Lager</v>
      </c>
      <c r="K336" s="1" t="str">
        <f>IFERROR(VLOOKUP(G336,tbl_Teams!$A:$C,3,0),"")</f>
        <v>Lassington Rollers</v>
      </c>
      <c r="L336" s="1" t="str">
        <f>IFERROR(IF(AND(J336&lt;&gt;"",K336&lt;&gt;""),VLOOKUP(VLOOKUP(J336,tbl_Teams!C:G,5,0),tbl_Venues!A:B,2,0),""),"")</f>
        <v>Red Lion Huntley</v>
      </c>
      <c r="M336" s="16" t="str">
        <f>IFERROR(IF(VLOOKUP(J336,tbl_Teams!$C:$H,6,0)=0,"",VLOOKUP(J336,tbl_Teams!$C:$H,6,0)),"")</f>
        <v/>
      </c>
      <c r="N336" s="16">
        <f>IFERROR(VLOOKUP(J336,tbl_Teams!$C:$I,7,0),"")</f>
        <v>4</v>
      </c>
      <c r="O336" s="16" t="str">
        <f>IF(OR(J336="",K336=""),"Void","")</f>
        <v/>
      </c>
      <c r="P336" s="16">
        <v>6</v>
      </c>
      <c r="Q336" s="38">
        <f>IF(O336="Void","",IF(P336&lt;16,Lookups!$A$1+((P336-1)*7+(N336-1)),Lookups!$A$2+((P336-16)*7+(N336-1))))</f>
        <v>45575</v>
      </c>
      <c r="R336" s="1" t="str">
        <f>IF(O336="Void",TRIM(_xlfn.CONCAT(J336,K336)),J336)</f>
        <v>More Lager</v>
      </c>
      <c r="S336" s="16" t="str">
        <f>IF(O336="Void","VOID","vs")</f>
        <v>vs</v>
      </c>
      <c r="T336" s="1" t="str">
        <f>IF(O336="Void","",K336)</f>
        <v>Lassington Rollers</v>
      </c>
      <c r="U336" s="1" t="str">
        <f>IF(O336="Void","",TRIM(_xlfn.CONCAT(L336," ",M336)))</f>
        <v>Red Lion Huntley</v>
      </c>
    </row>
    <row r="337" spans="1:21" x14ac:dyDescent="0.2">
      <c r="A337" s="16">
        <v>1488</v>
      </c>
      <c r="B337" s="16">
        <v>13</v>
      </c>
      <c r="C337" s="16">
        <v>14</v>
      </c>
      <c r="D337" s="1">
        <v>1</v>
      </c>
      <c r="E337" s="1">
        <v>7</v>
      </c>
      <c r="F337" s="1" t="str">
        <f>_xlfn.CONCAT($D337,"|",$E337,"|",$B337)</f>
        <v>1|7|13</v>
      </c>
      <c r="G337" s="1" t="str">
        <f>_xlfn.CONCAT($D337,"|",$E337,"|",$C337)</f>
        <v>1|7|14</v>
      </c>
      <c r="H337" s="1" t="str">
        <f>_xlfn.CONCAT(P337,J337)</f>
        <v>6BMI 'A' Breakaways</v>
      </c>
      <c r="I337" s="1" t="str">
        <f>_xlfn.CONCAT(P337,K337)</f>
        <v>6Cruisers</v>
      </c>
      <c r="J337" s="1" t="str">
        <f>IFERROR(VLOOKUP(F337,tbl_Teams!A:C,3,0),"")</f>
        <v>BMI 'A' Breakaways</v>
      </c>
      <c r="K337" s="1" t="str">
        <f>IFERROR(VLOOKUP(G337,tbl_Teams!$A:$C,3,0),"")</f>
        <v>Cruisers</v>
      </c>
      <c r="L337" s="1" t="str">
        <f>IFERROR(IF(AND(J337&lt;&gt;"",K337&lt;&gt;""),VLOOKUP(VLOOKUP(J337,tbl_Teams!C:G,5,0),tbl_Venues!A:B,2,0),""),"")</f>
        <v>St James Club</v>
      </c>
      <c r="M337" s="16" t="str">
        <f>IFERROR(IF(VLOOKUP(J337,tbl_Teams!$C:$H,6,0)=0,"",VLOOKUP(J337,tbl_Teams!$C:$H,6,0)),"")</f>
        <v/>
      </c>
      <c r="N337" s="16">
        <f>IFERROR(VLOOKUP(J337,tbl_Teams!$C:$I,7,0),"")</f>
        <v>3</v>
      </c>
      <c r="O337" s="16" t="str">
        <f>IF(OR(J337="",K337=""),"Void","")</f>
        <v/>
      </c>
      <c r="P337" s="16">
        <v>6</v>
      </c>
      <c r="Q337" s="38">
        <f>IF(O337="Void","",IF(P337&lt;16,Lookups!$A$1+((P337-1)*7+(N337-1)),Lookups!$A$2+((P337-16)*7+(N337-1))))</f>
        <v>45574</v>
      </c>
      <c r="R337" s="1" t="str">
        <f>IF(O337="Void",TRIM(_xlfn.CONCAT(J337,K337)),J337)</f>
        <v>BMI 'A' Breakaways</v>
      </c>
      <c r="S337" s="16" t="str">
        <f>IF(O337="Void","VOID","vs")</f>
        <v>vs</v>
      </c>
      <c r="T337" s="1" t="str">
        <f>IF(O337="Void","",K337)</f>
        <v>Cruisers</v>
      </c>
      <c r="U337" s="1" t="str">
        <f>IF(O337="Void","",TRIM(_xlfn.CONCAT(L337," ",M337)))</f>
        <v>St James Club</v>
      </c>
    </row>
    <row r="338" spans="1:21" x14ac:dyDescent="0.2">
      <c r="A338" s="16">
        <v>49</v>
      </c>
      <c r="B338" s="16">
        <v>1</v>
      </c>
      <c r="C338" s="16">
        <v>10</v>
      </c>
      <c r="D338" s="1">
        <v>1</v>
      </c>
      <c r="E338" s="1">
        <v>1</v>
      </c>
      <c r="F338" s="1" t="str">
        <f>_xlfn.CONCAT($D338,"|",$E338,"|",$B338)</f>
        <v>1|1|1</v>
      </c>
      <c r="G338" s="1" t="str">
        <f>_xlfn.CONCAT($D338,"|",$E338,"|",$C338)</f>
        <v>1|1|10</v>
      </c>
      <c r="H338" s="1" t="str">
        <f>_xlfn.CONCAT(P338,J338)</f>
        <v>7Maisemore Hornets</v>
      </c>
      <c r="I338" s="1" t="str">
        <f>_xlfn.CONCAT(P338,K338)</f>
        <v>7Gaelens</v>
      </c>
      <c r="J338" s="1" t="str">
        <f>IFERROR(VLOOKUP(F338,tbl_Teams!A:C,3,0),"")</f>
        <v>Maisemore Hornets</v>
      </c>
      <c r="K338" s="1" t="str">
        <f>IFERROR(VLOOKUP(G338,tbl_Teams!$A:$C,3,0),"")</f>
        <v>Gaelens</v>
      </c>
      <c r="L338" s="1" t="str">
        <f>IFERROR(IF(AND(J338&lt;&gt;"",K338&lt;&gt;""),VLOOKUP(VLOOKUP(J338,tbl_Teams!C:G,5,0),tbl_Venues!A:B,2,0),""),"")</f>
        <v>St James Club</v>
      </c>
      <c r="M338" s="16" t="str">
        <f>IFERROR(IF(VLOOKUP(J338,tbl_Teams!$C:$H,6,0)=0,"",VLOOKUP(J338,tbl_Teams!$C:$H,6,0)),"")</f>
        <v/>
      </c>
      <c r="N338" s="16">
        <f>IFERROR(VLOOKUP(J338,tbl_Teams!$C:$I,7,0),"")</f>
        <v>2</v>
      </c>
      <c r="O338" s="16" t="str">
        <f>IF(OR(J338="",K338=""),"Void","")</f>
        <v/>
      </c>
      <c r="P338" s="16">
        <v>7</v>
      </c>
      <c r="Q338" s="38">
        <f>IF(O338="Void","",IF(P338&lt;16,Lookups!$A$1+((P338-1)*7+(N338-1)),Lookups!$A$2+((P338-16)*7+(N338-1))))</f>
        <v>45580</v>
      </c>
      <c r="R338" s="1" t="str">
        <f>IF(O338="Void",TRIM(_xlfn.CONCAT(J338,K338)),J338)</f>
        <v>Maisemore Hornets</v>
      </c>
      <c r="S338" s="16" t="str">
        <f>IF(O338="Void","VOID","vs")</f>
        <v>vs</v>
      </c>
      <c r="T338" s="1" t="str">
        <f>IF(O338="Void","",K338)</f>
        <v>Gaelens</v>
      </c>
      <c r="U338" s="1" t="str">
        <f>IF(O338="Void","",TRIM(_xlfn.CONCAT(L338," ",M338)))</f>
        <v>St James Club</v>
      </c>
    </row>
    <row r="339" spans="1:21" x14ac:dyDescent="0.2">
      <c r="A339" s="16">
        <v>50</v>
      </c>
      <c r="B339" s="16">
        <v>2</v>
      </c>
      <c r="C339" s="16">
        <v>9</v>
      </c>
      <c r="D339" s="1">
        <v>1</v>
      </c>
      <c r="E339" s="1">
        <v>1</v>
      </c>
      <c r="F339" s="1" t="str">
        <f>_xlfn.CONCAT($D339,"|",$E339,"|",$B339)</f>
        <v>1|1|2</v>
      </c>
      <c r="G339" s="1" t="str">
        <f>_xlfn.CONCAT($D339,"|",$E339,"|",$C339)</f>
        <v>1|1|9</v>
      </c>
      <c r="H339" s="1" t="str">
        <f>_xlfn.CONCAT(P339,J339)</f>
        <v>7Cobblers</v>
      </c>
      <c r="I339" s="1" t="str">
        <f>_xlfn.CONCAT(P339,K339)</f>
        <v>7The Jets</v>
      </c>
      <c r="J339" s="1" t="str">
        <f>IFERROR(VLOOKUP(F339,tbl_Teams!A:C,3,0),"")</f>
        <v>Cobblers</v>
      </c>
      <c r="K339" s="1" t="str">
        <f>IFERROR(VLOOKUP(G339,tbl_Teams!$A:$C,3,0),"")</f>
        <v>The Jets</v>
      </c>
      <c r="L339" s="1" t="str">
        <f>IFERROR(IF(AND(J339&lt;&gt;"",K339&lt;&gt;""),VLOOKUP(VLOOKUP(J339,tbl_Teams!C:G,5,0),tbl_Venues!A:B,2,0),""),"")</f>
        <v>Tuffley Community Centre</v>
      </c>
      <c r="M339" s="16" t="str">
        <f>IFERROR(IF(VLOOKUP(J339,tbl_Teams!$C:$H,6,0)=0,"",VLOOKUP(J339,tbl_Teams!$C:$H,6,0)),"")</f>
        <v/>
      </c>
      <c r="N339" s="16">
        <f>IFERROR(VLOOKUP(J339,tbl_Teams!$C:$I,7,0),"")</f>
        <v>1</v>
      </c>
      <c r="O339" s="16" t="str">
        <f>IF(OR(J339="",K339=""),"Void","")</f>
        <v/>
      </c>
      <c r="P339" s="16">
        <v>7</v>
      </c>
      <c r="Q339" s="38">
        <f>IF(O339="Void","",IF(P339&lt;16,Lookups!$A$1+((P339-1)*7+(N339-1)),Lookups!$A$2+((P339-16)*7+(N339-1))))</f>
        <v>45579</v>
      </c>
      <c r="R339" s="1" t="str">
        <f>IF(O339="Void",TRIM(_xlfn.CONCAT(J339,K339)),J339)</f>
        <v>Cobblers</v>
      </c>
      <c r="S339" s="16" t="str">
        <f>IF(O339="Void","VOID","vs")</f>
        <v>vs</v>
      </c>
      <c r="T339" s="1" t="str">
        <f>IF(O339="Void","",K339)</f>
        <v>The Jets</v>
      </c>
      <c r="U339" s="1" t="str">
        <f>IF(O339="Void","",TRIM(_xlfn.CONCAT(L339," ",M339)))</f>
        <v>Tuffley Community Centre</v>
      </c>
    </row>
    <row r="340" spans="1:21" x14ac:dyDescent="0.2">
      <c r="A340" s="16">
        <v>51</v>
      </c>
      <c r="B340" s="16">
        <v>3</v>
      </c>
      <c r="C340" s="16">
        <v>8</v>
      </c>
      <c r="D340" s="1">
        <v>1</v>
      </c>
      <c r="E340" s="1">
        <v>1</v>
      </c>
      <c r="F340" s="1" t="str">
        <f>_xlfn.CONCAT($D340,"|",$E340,"|",$B340)</f>
        <v>1|1|3</v>
      </c>
      <c r="G340" s="1" t="str">
        <f>_xlfn.CONCAT($D340,"|",$E340,"|",$C340)</f>
        <v>1|1|8</v>
      </c>
      <c r="H340" s="1" t="str">
        <f>_xlfn.CONCAT(P340,J340)</f>
        <v>7Slingers</v>
      </c>
      <c r="I340" s="1" t="str">
        <f>_xlfn.CONCAT(P340,K340)</f>
        <v>7Lion Cubs</v>
      </c>
      <c r="J340" s="1" t="str">
        <f>IFERROR(VLOOKUP(F340,tbl_Teams!A:C,3,0),"")</f>
        <v>Slingers</v>
      </c>
      <c r="K340" s="1" t="str">
        <f>IFERROR(VLOOKUP(G340,tbl_Teams!$A:$C,3,0),"")</f>
        <v>Lion Cubs</v>
      </c>
      <c r="L340" s="1" t="str">
        <f>IFERROR(IF(AND(J340&lt;&gt;"",K340&lt;&gt;""),VLOOKUP(VLOOKUP(J340,tbl_Teams!C:G,5,0),tbl_Venues!A:B,2,0),""),"")</f>
        <v>BMI Club</v>
      </c>
      <c r="M340" s="16" t="str">
        <f>IFERROR(IF(VLOOKUP(J340,tbl_Teams!$C:$H,6,0)=0,"",VLOOKUP(J340,tbl_Teams!$C:$H,6,0)),"")</f>
        <v/>
      </c>
      <c r="N340" s="16">
        <f>IFERROR(VLOOKUP(J340,tbl_Teams!$C:$I,7,0),"")</f>
        <v>3</v>
      </c>
      <c r="O340" s="16" t="str">
        <f>IF(OR(J340="",K340=""),"Void","")</f>
        <v/>
      </c>
      <c r="P340" s="16">
        <v>7</v>
      </c>
      <c r="Q340" s="38">
        <f>IF(O340="Void","",IF(P340&lt;16,Lookups!$A$1+((P340-1)*7+(N340-1)),Lookups!$A$2+((P340-16)*7+(N340-1))))</f>
        <v>45581</v>
      </c>
      <c r="R340" s="1" t="str">
        <f>IF(O340="Void",TRIM(_xlfn.CONCAT(J340,K340)),J340)</f>
        <v>Slingers</v>
      </c>
      <c r="S340" s="16" t="str">
        <f>IF(O340="Void","VOID","vs")</f>
        <v>vs</v>
      </c>
      <c r="T340" s="1" t="str">
        <f>IF(O340="Void","",K340)</f>
        <v>Lion Cubs</v>
      </c>
      <c r="U340" s="1" t="str">
        <f>IF(O340="Void","",TRIM(_xlfn.CONCAT(L340," ",M340)))</f>
        <v>BMI Club</v>
      </c>
    </row>
    <row r="341" spans="1:21" x14ac:dyDescent="0.2">
      <c r="A341" s="16">
        <v>52</v>
      </c>
      <c r="B341" s="16">
        <v>4</v>
      </c>
      <c r="C341" s="16">
        <v>7</v>
      </c>
      <c r="D341" s="1">
        <v>1</v>
      </c>
      <c r="E341" s="1">
        <v>1</v>
      </c>
      <c r="F341" s="1" t="str">
        <f>_xlfn.CONCAT($D341,"|",$E341,"|",$B341)</f>
        <v>1|1|4</v>
      </c>
      <c r="G341" s="1" t="str">
        <f>_xlfn.CONCAT($D341,"|",$E341,"|",$C341)</f>
        <v>1|1|7</v>
      </c>
      <c r="H341" s="1" t="str">
        <f>_xlfn.CONCAT(P341,J341)</f>
        <v>7Tuffley Robins</v>
      </c>
      <c r="I341" s="1" t="str">
        <f>_xlfn.CONCAT(P341,K341)</f>
        <v>7Railway</v>
      </c>
      <c r="J341" s="1" t="str">
        <f>IFERROR(VLOOKUP(F341,tbl_Teams!A:C,3,0),"")</f>
        <v>Tuffley Robins</v>
      </c>
      <c r="K341" s="1" t="str">
        <f>IFERROR(VLOOKUP(G341,tbl_Teams!$A:$C,3,0),"")</f>
        <v>Railway</v>
      </c>
      <c r="L341" s="1" t="str">
        <f>IFERROR(IF(AND(J341&lt;&gt;"",K341&lt;&gt;""),VLOOKUP(VLOOKUP(J341,tbl_Teams!C:G,5,0),tbl_Venues!A:B,2,0),""),"")</f>
        <v>Robinswood Hill Club</v>
      </c>
      <c r="M341" s="16">
        <f>IFERROR(IF(VLOOKUP(J341,tbl_Teams!$C:$H,6,0)=0,"",VLOOKUP(J341,tbl_Teams!$C:$H,6,0)),"")</f>
        <v>1</v>
      </c>
      <c r="N341" s="16">
        <f>IFERROR(VLOOKUP(J341,tbl_Teams!$C:$I,7,0),"")</f>
        <v>2</v>
      </c>
      <c r="O341" s="16" t="str">
        <f>IF(OR(J341="",K341=""),"Void","")</f>
        <v/>
      </c>
      <c r="P341" s="16">
        <v>7</v>
      </c>
      <c r="Q341" s="38">
        <f>IF(O341="Void","",IF(P341&lt;16,Lookups!$A$1+((P341-1)*7+(N341-1)),Lookups!$A$2+((P341-16)*7+(N341-1))))</f>
        <v>45580</v>
      </c>
      <c r="R341" s="1" t="str">
        <f>IF(O341="Void",TRIM(_xlfn.CONCAT(J341,K341)),J341)</f>
        <v>Tuffley Robins</v>
      </c>
      <c r="S341" s="16" t="str">
        <f>IF(O341="Void","VOID","vs")</f>
        <v>vs</v>
      </c>
      <c r="T341" s="1" t="str">
        <f>IF(O341="Void","",K341)</f>
        <v>Railway</v>
      </c>
      <c r="U341" s="1" t="str">
        <f>IF(O341="Void","",TRIM(_xlfn.CONCAT(L341," ",M341)))</f>
        <v>Robinswood Hill Club 1</v>
      </c>
    </row>
    <row r="342" spans="1:21" x14ac:dyDescent="0.2">
      <c r="A342" s="16">
        <v>53</v>
      </c>
      <c r="B342" s="16">
        <v>5</v>
      </c>
      <c r="C342" s="16">
        <v>6</v>
      </c>
      <c r="D342" s="1">
        <v>1</v>
      </c>
      <c r="E342" s="1">
        <v>1</v>
      </c>
      <c r="F342" s="1" t="str">
        <f>_xlfn.CONCAT($D342,"|",$E342,"|",$B342)</f>
        <v>1|1|5</v>
      </c>
      <c r="G342" s="1" t="str">
        <f>_xlfn.CONCAT($D342,"|",$E342,"|",$C342)</f>
        <v>1|1|6</v>
      </c>
      <c r="H342" s="1" t="str">
        <f>_xlfn.CONCAT(P342,J342)</f>
        <v>7St James Allstars</v>
      </c>
      <c r="I342" s="1" t="str">
        <f>_xlfn.CONCAT(P342,K342)</f>
        <v>7Fabulous Baker Boys</v>
      </c>
      <c r="J342" s="1" t="str">
        <f>IFERROR(VLOOKUP(F342,tbl_Teams!A:C,3,0),"")</f>
        <v>St James Allstars</v>
      </c>
      <c r="K342" s="1" t="str">
        <f>IFERROR(VLOOKUP(G342,tbl_Teams!$A:$C,3,0),"")</f>
        <v>Fabulous Baker Boys</v>
      </c>
      <c r="L342" s="1" t="str">
        <f>IFERROR(IF(AND(J342&lt;&gt;"",K342&lt;&gt;""),VLOOKUP(VLOOKUP(J342,tbl_Teams!C:G,5,0),tbl_Venues!A:B,2,0),""),"")</f>
        <v>St James Club</v>
      </c>
      <c r="M342" s="16" t="str">
        <f>IFERROR(IF(VLOOKUP(J342,tbl_Teams!$C:$H,6,0)=0,"",VLOOKUP(J342,tbl_Teams!$C:$H,6,0)),"")</f>
        <v/>
      </c>
      <c r="N342" s="16">
        <f>IFERROR(VLOOKUP(J342,tbl_Teams!$C:$I,7,0),"")</f>
        <v>5</v>
      </c>
      <c r="O342" s="16" t="str">
        <f>IF(OR(J342="",K342=""),"Void","")</f>
        <v/>
      </c>
      <c r="P342" s="16">
        <v>7</v>
      </c>
      <c r="Q342" s="38">
        <f>IF(O342="Void","",IF(P342&lt;16,Lookups!$A$1+((P342-1)*7+(N342-1)),Lookups!$A$2+((P342-16)*7+(N342-1))))</f>
        <v>45583</v>
      </c>
      <c r="R342" s="1" t="str">
        <f>IF(O342="Void",TRIM(_xlfn.CONCAT(J342,K342)),J342)</f>
        <v>St James Allstars</v>
      </c>
      <c r="S342" s="16" t="str">
        <f>IF(O342="Void","VOID","vs")</f>
        <v>vs</v>
      </c>
      <c r="T342" s="1" t="str">
        <f>IF(O342="Void","",K342)</f>
        <v>Fabulous Baker Boys</v>
      </c>
      <c r="U342" s="1" t="str">
        <f>IF(O342="Void","",TRIM(_xlfn.CONCAT(L342," ",M342)))</f>
        <v>St James Club</v>
      </c>
    </row>
    <row r="343" spans="1:21" x14ac:dyDescent="0.2">
      <c r="A343" s="16">
        <v>54</v>
      </c>
      <c r="B343" s="16">
        <v>14</v>
      </c>
      <c r="C343" s="16">
        <v>12</v>
      </c>
      <c r="D343" s="1">
        <v>1</v>
      </c>
      <c r="E343" s="1">
        <v>1</v>
      </c>
      <c r="F343" s="1" t="str">
        <f>_xlfn.CONCAT($D343,"|",$E343,"|",$B343)</f>
        <v>1|1|14</v>
      </c>
      <c r="G343" s="1" t="str">
        <f>_xlfn.CONCAT($D343,"|",$E343,"|",$C343)</f>
        <v>1|1|12</v>
      </c>
      <c r="H343" s="1" t="str">
        <f>_xlfn.CONCAT(P343,J343)</f>
        <v>7Famous Stampers</v>
      </c>
      <c r="I343" s="1" t="str">
        <f>_xlfn.CONCAT(P343,K343)</f>
        <v>7Impractical Jokers</v>
      </c>
      <c r="J343" s="1" t="str">
        <f>IFERROR(VLOOKUP(F343,tbl_Teams!A:C,3,0),"")</f>
        <v>Famous Stampers</v>
      </c>
      <c r="K343" s="1" t="str">
        <f>IFERROR(VLOOKUP(G343,tbl_Teams!$A:$C,3,0),"")</f>
        <v>Impractical Jokers</v>
      </c>
      <c r="L343" s="1" t="str">
        <f>IFERROR(IF(AND(J343&lt;&gt;"",K343&lt;&gt;""),VLOOKUP(VLOOKUP(J343,tbl_Teams!C:G,5,0),tbl_Venues!A:B,2,0),""),"")</f>
        <v>Hardwicke RBL</v>
      </c>
      <c r="M343" s="16">
        <f>IFERROR(IF(VLOOKUP(J343,tbl_Teams!$C:$H,6,0)=0,"",VLOOKUP(J343,tbl_Teams!$C:$H,6,0)),"")</f>
        <v>1</v>
      </c>
      <c r="N343" s="16">
        <f>IFERROR(VLOOKUP(J343,tbl_Teams!$C:$I,7,0),"")</f>
        <v>5</v>
      </c>
      <c r="O343" s="16" t="str">
        <f>IF(OR(J343="",K343=""),"Void","")</f>
        <v/>
      </c>
      <c r="P343" s="16">
        <v>7</v>
      </c>
      <c r="Q343" s="38">
        <f>IF(O343="Void","",IF(P343&lt;16,Lookups!$A$1+((P343-1)*7+(N343-1)),Lookups!$A$2+((P343-16)*7+(N343-1))))</f>
        <v>45583</v>
      </c>
      <c r="R343" s="1" t="str">
        <f>IF(O343="Void",TRIM(_xlfn.CONCAT(J343,K343)),J343)</f>
        <v>Famous Stampers</v>
      </c>
      <c r="S343" s="16" t="str">
        <f>IF(O343="Void","VOID","vs")</f>
        <v>vs</v>
      </c>
      <c r="T343" s="1" t="str">
        <f>IF(O343="Void","",K343)</f>
        <v>Impractical Jokers</v>
      </c>
      <c r="U343" s="1" t="str">
        <f>IF(O343="Void","",TRIM(_xlfn.CONCAT(L343," ",M343)))</f>
        <v>Hardwicke RBL 1</v>
      </c>
    </row>
    <row r="344" spans="1:21" x14ac:dyDescent="0.2">
      <c r="A344" s="16">
        <v>55</v>
      </c>
      <c r="B344" s="16">
        <v>15</v>
      </c>
      <c r="C344" s="16">
        <v>11</v>
      </c>
      <c r="D344" s="1">
        <v>1</v>
      </c>
      <c r="E344" s="1">
        <v>1</v>
      </c>
      <c r="F344" s="1" t="str">
        <f>_xlfn.CONCAT($D344,"|",$E344,"|",$B344)</f>
        <v>1|1|15</v>
      </c>
      <c r="G344" s="1" t="str">
        <f>_xlfn.CONCAT($D344,"|",$E344,"|",$C344)</f>
        <v>1|1|11</v>
      </c>
      <c r="H344" s="1" t="str">
        <f>_xlfn.CONCAT(P344,J344)</f>
        <v>7Redmans Ten</v>
      </c>
      <c r="I344" s="1" t="str">
        <f>_xlfn.CONCAT(P344,K344)</f>
        <v>7Hare &amp; Hounds</v>
      </c>
      <c r="J344" s="1" t="str">
        <f>IFERROR(VLOOKUP(F344,tbl_Teams!A:C,3,0),"")</f>
        <v>Redmans Ten</v>
      </c>
      <c r="K344" s="1" t="str">
        <f>IFERROR(VLOOKUP(G344,tbl_Teams!$A:$C,3,0),"")</f>
        <v>Hare &amp; Hounds</v>
      </c>
      <c r="L344" s="1" t="str">
        <f>IFERROR(IF(AND(J344&lt;&gt;"",K344&lt;&gt;""),VLOOKUP(VLOOKUP(J344,tbl_Teams!C:G,5,0),tbl_Venues!A:B,2,0),""),"")</f>
        <v>Wotton Hall Club</v>
      </c>
      <c r="M344" s="16">
        <f>IFERROR(IF(VLOOKUP(J344,tbl_Teams!$C:$H,6,0)=0,"",VLOOKUP(J344,tbl_Teams!$C:$H,6,0)),"")</f>
        <v>1</v>
      </c>
      <c r="N344" s="16">
        <f>IFERROR(VLOOKUP(J344,tbl_Teams!$C:$I,7,0),"")</f>
        <v>4</v>
      </c>
      <c r="O344" s="16" t="str">
        <f>IF(OR(J344="",K344=""),"Void","")</f>
        <v/>
      </c>
      <c r="P344" s="16">
        <v>7</v>
      </c>
      <c r="Q344" s="38">
        <f>IF(O344="Void","",IF(P344&lt;16,Lookups!$A$1+((P344-1)*7+(N344-1)),Lookups!$A$2+((P344-16)*7+(N344-1))))</f>
        <v>45582</v>
      </c>
      <c r="R344" s="1" t="str">
        <f>IF(O344="Void",TRIM(_xlfn.CONCAT(J344,K344)),J344)</f>
        <v>Redmans Ten</v>
      </c>
      <c r="S344" s="16" t="str">
        <f>IF(O344="Void","VOID","vs")</f>
        <v>vs</v>
      </c>
      <c r="T344" s="1" t="str">
        <f>IF(O344="Void","",K344)</f>
        <v>Hare &amp; Hounds</v>
      </c>
      <c r="U344" s="1" t="str">
        <f>IF(O344="Void","",TRIM(_xlfn.CONCAT(L344," ",M344)))</f>
        <v>Wotton Hall Club 1</v>
      </c>
    </row>
    <row r="345" spans="1:21" x14ac:dyDescent="0.2">
      <c r="A345" s="16">
        <v>56</v>
      </c>
      <c r="B345" s="16">
        <v>16</v>
      </c>
      <c r="C345" s="16">
        <v>13</v>
      </c>
      <c r="D345" s="1">
        <v>1</v>
      </c>
      <c r="E345" s="1">
        <v>1</v>
      </c>
      <c r="F345" s="1" t="str">
        <f>_xlfn.CONCAT($D345,"|",$E345,"|",$B345)</f>
        <v>1|1|16</v>
      </c>
      <c r="G345" s="1" t="str">
        <f>_xlfn.CONCAT($D345,"|",$E345,"|",$C345)</f>
        <v>1|1|13</v>
      </c>
      <c r="H345" s="1" t="str">
        <f>_xlfn.CONCAT(P345,J345)</f>
        <v>7Painswick Ultras</v>
      </c>
      <c r="I345" s="1" t="str">
        <f>_xlfn.CONCAT(P345,K345)</f>
        <v>7Oval Ball S.C.</v>
      </c>
      <c r="J345" s="1" t="str">
        <f>IFERROR(VLOOKUP(F345,tbl_Teams!A:C,3,0),"")</f>
        <v>Painswick Ultras</v>
      </c>
      <c r="K345" s="1" t="str">
        <f>IFERROR(VLOOKUP(G345,tbl_Teams!$A:$C,3,0),"")</f>
        <v>Oval Ball S.C.</v>
      </c>
      <c r="L345" s="1" t="str">
        <f>IFERROR(IF(AND(J345&lt;&gt;"",K345&lt;&gt;""),VLOOKUP(VLOOKUP(J345,tbl_Teams!C:G,5,0),tbl_Venues!A:B,2,0),""),"")</f>
        <v>Saintbridge Club</v>
      </c>
      <c r="M345" s="16">
        <f>IFERROR(IF(VLOOKUP(J345,tbl_Teams!$C:$H,6,0)=0,"",VLOOKUP(J345,tbl_Teams!$C:$H,6,0)),"")</f>
        <v>1</v>
      </c>
      <c r="N345" s="16">
        <f>IFERROR(VLOOKUP(J345,tbl_Teams!$C:$I,7,0),"")</f>
        <v>3</v>
      </c>
      <c r="O345" s="16" t="str">
        <f>IF(OR(J345="",K345=""),"Void","")</f>
        <v/>
      </c>
      <c r="P345" s="16">
        <v>7</v>
      </c>
      <c r="Q345" s="38">
        <f>IF(O345="Void","",IF(P345&lt;16,Lookups!$A$1+((P345-1)*7+(N345-1)),Lookups!$A$2+((P345-16)*7+(N345-1))))</f>
        <v>45581</v>
      </c>
      <c r="R345" s="1" t="str">
        <f>IF(O345="Void",TRIM(_xlfn.CONCAT(J345,K345)),J345)</f>
        <v>Painswick Ultras</v>
      </c>
      <c r="S345" s="16" t="str">
        <f>IF(O345="Void","VOID","vs")</f>
        <v>vs</v>
      </c>
      <c r="T345" s="1" t="str">
        <f>IF(O345="Void","",K345)</f>
        <v>Oval Ball S.C.</v>
      </c>
      <c r="U345" s="1" t="str">
        <f>IF(O345="Void","",TRIM(_xlfn.CONCAT(L345," ",M345)))</f>
        <v>Saintbridge Club 1</v>
      </c>
    </row>
    <row r="346" spans="1:21" x14ac:dyDescent="0.2">
      <c r="A346" s="16">
        <v>289</v>
      </c>
      <c r="B346" s="16">
        <v>1</v>
      </c>
      <c r="C346" s="16">
        <v>10</v>
      </c>
      <c r="D346" s="1">
        <v>1</v>
      </c>
      <c r="E346" s="1">
        <v>2</v>
      </c>
      <c r="F346" s="1" t="str">
        <f>_xlfn.CONCAT($D346,"|",$E346,"|",$B346)</f>
        <v>1|2|1</v>
      </c>
      <c r="G346" s="1" t="str">
        <f>_xlfn.CONCAT($D346,"|",$E346,"|",$C346)</f>
        <v>1|2|10</v>
      </c>
      <c r="H346" s="1" t="str">
        <f>_xlfn.CONCAT(P346,J346)</f>
        <v>7Kingpins</v>
      </c>
      <c r="I346" s="1" t="str">
        <f>_xlfn.CONCAT(P346,K346)</f>
        <v>7Holmleigh Rangers</v>
      </c>
      <c r="J346" s="1" t="str">
        <f>IFERROR(VLOOKUP(F346,tbl_Teams!A:C,3,0),"")</f>
        <v>Kingpins</v>
      </c>
      <c r="K346" s="1" t="str">
        <f>IFERROR(VLOOKUP(G346,tbl_Teams!$A:$C,3,0),"")</f>
        <v>Holmleigh Rangers</v>
      </c>
      <c r="L346" s="1" t="str">
        <f>IFERROR(IF(AND(J346&lt;&gt;"",K346&lt;&gt;""),VLOOKUP(VLOOKUP(J346,tbl_Teams!C:G,5,0),tbl_Venues!A:B,2,0),""),"")</f>
        <v>Robinswood Hill Club</v>
      </c>
      <c r="M346" s="16">
        <f>IFERROR(IF(VLOOKUP(J346,tbl_Teams!$C:$H,6,0)=0,"",VLOOKUP(J346,tbl_Teams!$C:$H,6,0)),"")</f>
        <v>2</v>
      </c>
      <c r="N346" s="16">
        <f>IFERROR(VLOOKUP(J346,tbl_Teams!$C:$I,7,0),"")</f>
        <v>5</v>
      </c>
      <c r="O346" s="16" t="str">
        <f>IF(OR(J346="",K346=""),"Void","")</f>
        <v/>
      </c>
      <c r="P346" s="16">
        <v>7</v>
      </c>
      <c r="Q346" s="38">
        <f>IF(O346="Void","",IF(P346&lt;16,Lookups!$A$1+((P346-1)*7+(N346-1)),Lookups!$A$2+((P346-16)*7+(N346-1))))</f>
        <v>45583</v>
      </c>
      <c r="R346" s="1" t="str">
        <f>IF(O346="Void",TRIM(_xlfn.CONCAT(J346,K346)),J346)</f>
        <v>Kingpins</v>
      </c>
      <c r="S346" s="16" t="str">
        <f>IF(O346="Void","VOID","vs")</f>
        <v>vs</v>
      </c>
      <c r="T346" s="1" t="str">
        <f>IF(O346="Void","",K346)</f>
        <v>Holmleigh Rangers</v>
      </c>
      <c r="U346" s="1" t="str">
        <f>IF(O346="Void","",TRIM(_xlfn.CONCAT(L346," ",M346)))</f>
        <v>Robinswood Hill Club 2</v>
      </c>
    </row>
    <row r="347" spans="1:21" x14ac:dyDescent="0.2">
      <c r="A347" s="16">
        <v>290</v>
      </c>
      <c r="B347" s="16">
        <v>2</v>
      </c>
      <c r="C347" s="16">
        <v>9</v>
      </c>
      <c r="D347" s="1">
        <v>1</v>
      </c>
      <c r="E347" s="1">
        <v>2</v>
      </c>
      <c r="F347" s="1" t="str">
        <f>_xlfn.CONCAT($D347,"|",$E347,"|",$B347)</f>
        <v>1|2|2</v>
      </c>
      <c r="G347" s="1" t="str">
        <f>_xlfn.CONCAT($D347,"|",$E347,"|",$C347)</f>
        <v>1|2|9</v>
      </c>
      <c r="H347" s="1" t="str">
        <f>_xlfn.CONCAT(P347,J347)</f>
        <v>7Arcadians</v>
      </c>
      <c r="I347" s="1" t="str">
        <f>_xlfn.CONCAT(P347,K347)</f>
        <v>7Avenue Loungers</v>
      </c>
      <c r="J347" s="1" t="str">
        <f>IFERROR(VLOOKUP(F347,tbl_Teams!A:C,3,0),"")</f>
        <v>Arcadians</v>
      </c>
      <c r="K347" s="1" t="str">
        <f>IFERROR(VLOOKUP(G347,tbl_Teams!$A:$C,3,0),"")</f>
        <v>Avenue Loungers</v>
      </c>
      <c r="L347" s="1" t="str">
        <f>IFERROR(IF(AND(J347&lt;&gt;"",K347&lt;&gt;""),VLOOKUP(VLOOKUP(J347,tbl_Teams!C:G,5,0),tbl_Venues!A:B,2,0),""),"")</f>
        <v>BMI Club</v>
      </c>
      <c r="M347" s="16" t="str">
        <f>IFERROR(IF(VLOOKUP(J347,tbl_Teams!$C:$H,6,0)=0,"",VLOOKUP(J347,tbl_Teams!$C:$H,6,0)),"")</f>
        <v/>
      </c>
      <c r="N347" s="16">
        <f>IFERROR(VLOOKUP(J347,tbl_Teams!$C:$I,7,0),"")</f>
        <v>4</v>
      </c>
      <c r="O347" s="16" t="str">
        <f>IF(OR(J347="",K347=""),"Void","")</f>
        <v/>
      </c>
      <c r="P347" s="16">
        <v>7</v>
      </c>
      <c r="Q347" s="38">
        <f>IF(O347="Void","",IF(P347&lt;16,Lookups!$A$1+((P347-1)*7+(N347-1)),Lookups!$A$2+((P347-16)*7+(N347-1))))</f>
        <v>45582</v>
      </c>
      <c r="R347" s="1" t="str">
        <f>IF(O347="Void",TRIM(_xlfn.CONCAT(J347,K347)),J347)</f>
        <v>Arcadians</v>
      </c>
      <c r="S347" s="16" t="str">
        <f>IF(O347="Void","VOID","vs")</f>
        <v>vs</v>
      </c>
      <c r="T347" s="1" t="str">
        <f>IF(O347="Void","",K347)</f>
        <v>Avenue Loungers</v>
      </c>
      <c r="U347" s="1" t="str">
        <f>IF(O347="Void","",TRIM(_xlfn.CONCAT(L347," ",M347)))</f>
        <v>BMI Club</v>
      </c>
    </row>
    <row r="348" spans="1:21" x14ac:dyDescent="0.2">
      <c r="A348" s="16">
        <v>291</v>
      </c>
      <c r="B348" s="16">
        <v>3</v>
      </c>
      <c r="C348" s="16">
        <v>8</v>
      </c>
      <c r="D348" s="1">
        <v>1</v>
      </c>
      <c r="E348" s="1">
        <v>2</v>
      </c>
      <c r="F348" s="1" t="str">
        <f>_xlfn.CONCAT($D348,"|",$E348,"|",$B348)</f>
        <v>1|2|3</v>
      </c>
      <c r="G348" s="1" t="str">
        <f>_xlfn.CONCAT($D348,"|",$E348,"|",$C348)</f>
        <v>1|2|8</v>
      </c>
      <c r="H348" s="1" t="str">
        <f>_xlfn.CONCAT(P348,J348)</f>
        <v>7Rugger Sports</v>
      </c>
      <c r="I348" s="1" t="str">
        <f>_xlfn.CONCAT(P348,K348)</f>
        <v>7Matson Wolfhounds</v>
      </c>
      <c r="J348" s="1" t="str">
        <f>IFERROR(VLOOKUP(F348,tbl_Teams!A:C,3,0),"")</f>
        <v>Rugger Sports</v>
      </c>
      <c r="K348" s="1" t="str">
        <f>IFERROR(VLOOKUP(G348,tbl_Teams!$A:$C,3,0),"")</f>
        <v>Matson Wolfhounds</v>
      </c>
      <c r="L348" s="1" t="str">
        <f>IFERROR(IF(AND(J348&lt;&gt;"",K348&lt;&gt;""),VLOOKUP(VLOOKUP(J348,tbl_Teams!C:G,5,0),tbl_Venues!A:B,2,0),""),"")</f>
        <v>Longlevens Community Centre</v>
      </c>
      <c r="M348" s="16" t="str">
        <f>IFERROR(IF(VLOOKUP(J348,tbl_Teams!$C:$H,6,0)=0,"",VLOOKUP(J348,tbl_Teams!$C:$H,6,0)),"")</f>
        <v/>
      </c>
      <c r="N348" s="16">
        <f>IFERROR(VLOOKUP(J348,tbl_Teams!$C:$I,7,0),"")</f>
        <v>2</v>
      </c>
      <c r="O348" s="16" t="str">
        <f>IF(OR(J348="",K348=""),"Void","")</f>
        <v/>
      </c>
      <c r="P348" s="16">
        <v>7</v>
      </c>
      <c r="Q348" s="38">
        <f>IF(O348="Void","",IF(P348&lt;16,Lookups!$A$1+((P348-1)*7+(N348-1)),Lookups!$A$2+((P348-16)*7+(N348-1))))</f>
        <v>45580</v>
      </c>
      <c r="R348" s="1" t="str">
        <f>IF(O348="Void",TRIM(_xlfn.CONCAT(J348,K348)),J348)</f>
        <v>Rugger Sports</v>
      </c>
      <c r="S348" s="16" t="str">
        <f>IF(O348="Void","VOID","vs")</f>
        <v>vs</v>
      </c>
      <c r="T348" s="1" t="str">
        <f>IF(O348="Void","",K348)</f>
        <v>Matson Wolfhounds</v>
      </c>
      <c r="U348" s="1" t="str">
        <f>IF(O348="Void","",TRIM(_xlfn.CONCAT(L348," ",M348)))</f>
        <v>Longlevens Community Centre</v>
      </c>
    </row>
    <row r="349" spans="1:21" x14ac:dyDescent="0.2">
      <c r="A349" s="16">
        <v>292</v>
      </c>
      <c r="B349" s="16">
        <v>4</v>
      </c>
      <c r="C349" s="16">
        <v>7</v>
      </c>
      <c r="D349" s="1">
        <v>1</v>
      </c>
      <c r="E349" s="1">
        <v>2</v>
      </c>
      <c r="F349" s="1" t="str">
        <f>_xlfn.CONCAT($D349,"|",$E349,"|",$B349)</f>
        <v>1|2|4</v>
      </c>
      <c r="G349" s="1" t="str">
        <f>_xlfn.CONCAT($D349,"|",$E349,"|",$C349)</f>
        <v>1|2|7</v>
      </c>
      <c r="H349" s="1" t="str">
        <f>_xlfn.CONCAT(P349,J349)</f>
        <v>7Willows</v>
      </c>
      <c r="I349" s="1" t="str">
        <f>_xlfn.CONCAT(P349,K349)</f>
        <v>7Exiles S.C.</v>
      </c>
      <c r="J349" s="1" t="str">
        <f>IFERROR(VLOOKUP(F349,tbl_Teams!A:C,3,0),"")</f>
        <v>Willows</v>
      </c>
      <c r="K349" s="1" t="str">
        <f>IFERROR(VLOOKUP(G349,tbl_Teams!$A:$C,3,0),"")</f>
        <v>Exiles S.C.</v>
      </c>
      <c r="L349" s="1" t="str">
        <f>IFERROR(IF(AND(J349&lt;&gt;"",K349&lt;&gt;""),VLOOKUP(VLOOKUP(J349,tbl_Teams!C:G,5,0),tbl_Venues!A:B,2,0),""),"")</f>
        <v>Ramblers Club</v>
      </c>
      <c r="M349" s="16" t="str">
        <f>IFERROR(IF(VLOOKUP(J349,tbl_Teams!$C:$H,6,0)=0,"",VLOOKUP(J349,tbl_Teams!$C:$H,6,0)),"")</f>
        <v/>
      </c>
      <c r="N349" s="16">
        <f>IFERROR(VLOOKUP(J349,tbl_Teams!$C:$I,7,0),"")</f>
        <v>3</v>
      </c>
      <c r="O349" s="16" t="str">
        <f>IF(OR(J349="",K349=""),"Void","")</f>
        <v/>
      </c>
      <c r="P349" s="16">
        <v>7</v>
      </c>
      <c r="Q349" s="38">
        <f>IF(O349="Void","",IF(P349&lt;16,Lookups!$A$1+((P349-1)*7+(N349-1)),Lookups!$A$2+((P349-16)*7+(N349-1))))</f>
        <v>45581</v>
      </c>
      <c r="R349" s="1" t="str">
        <f>IF(O349="Void",TRIM(_xlfn.CONCAT(J349,K349)),J349)</f>
        <v>Willows</v>
      </c>
      <c r="S349" s="16" t="str">
        <f>IF(O349="Void","VOID","vs")</f>
        <v>vs</v>
      </c>
      <c r="T349" s="1" t="str">
        <f>IF(O349="Void","",K349)</f>
        <v>Exiles S.C.</v>
      </c>
      <c r="U349" s="1" t="str">
        <f>IF(O349="Void","",TRIM(_xlfn.CONCAT(L349," ",M349)))</f>
        <v>Ramblers Club</v>
      </c>
    </row>
    <row r="350" spans="1:21" x14ac:dyDescent="0.2">
      <c r="A350" s="16">
        <v>293</v>
      </c>
      <c r="B350" s="16">
        <v>5</v>
      </c>
      <c r="C350" s="16">
        <v>6</v>
      </c>
      <c r="D350" s="1">
        <v>1</v>
      </c>
      <c r="E350" s="1">
        <v>2</v>
      </c>
      <c r="F350" s="1" t="str">
        <f>_xlfn.CONCAT($D350,"|",$E350,"|",$B350)</f>
        <v>1|2|5</v>
      </c>
      <c r="G350" s="1" t="str">
        <f>_xlfn.CONCAT($D350,"|",$E350,"|",$C350)</f>
        <v>1|2|6</v>
      </c>
      <c r="H350" s="1" t="str">
        <f>_xlfn.CONCAT(P350,J350)</f>
        <v>7Walls Monkeys</v>
      </c>
      <c r="I350" s="1" t="str">
        <f>_xlfn.CONCAT(P350,K350)</f>
        <v>7Valiants</v>
      </c>
      <c r="J350" s="1" t="str">
        <f>IFERROR(VLOOKUP(F350,tbl_Teams!A:C,3,0),"")</f>
        <v>Walls Monkeys</v>
      </c>
      <c r="K350" s="1" t="str">
        <f>IFERROR(VLOOKUP(G350,tbl_Teams!$A:$C,3,0),"")</f>
        <v>Valiants</v>
      </c>
      <c r="L350" s="1" t="str">
        <f>IFERROR(IF(AND(J350&lt;&gt;"",K350&lt;&gt;""),VLOOKUP(VLOOKUP(J350,tbl_Teams!C:G,5,0),tbl_Venues!A:B,2,0),""),"")</f>
        <v>Robinswood Hill Club</v>
      </c>
      <c r="M350" s="16">
        <f>IFERROR(IF(VLOOKUP(J350,tbl_Teams!$C:$H,6,0)=0,"",VLOOKUP(J350,tbl_Teams!$C:$H,6,0)),"")</f>
        <v>1</v>
      </c>
      <c r="N350" s="16">
        <f>IFERROR(VLOOKUP(J350,tbl_Teams!$C:$I,7,0),"")</f>
        <v>1</v>
      </c>
      <c r="O350" s="16" t="str">
        <f>IF(OR(J350="",K350=""),"Void","")</f>
        <v/>
      </c>
      <c r="P350" s="16">
        <v>7</v>
      </c>
      <c r="Q350" s="38">
        <f>IF(O350="Void","",IF(P350&lt;16,Lookups!$A$1+((P350-1)*7+(N350-1)),Lookups!$A$2+((P350-16)*7+(N350-1))))</f>
        <v>45579</v>
      </c>
      <c r="R350" s="1" t="str">
        <f>IF(O350="Void",TRIM(_xlfn.CONCAT(J350,K350)),J350)</f>
        <v>Walls Monkeys</v>
      </c>
      <c r="S350" s="16" t="str">
        <f>IF(O350="Void","VOID","vs")</f>
        <v>vs</v>
      </c>
      <c r="T350" s="1" t="str">
        <f>IF(O350="Void","",K350)</f>
        <v>Valiants</v>
      </c>
      <c r="U350" s="1" t="str">
        <f>IF(O350="Void","",TRIM(_xlfn.CONCAT(L350," ",M350)))</f>
        <v>Robinswood Hill Club 1</v>
      </c>
    </row>
    <row r="351" spans="1:21" x14ac:dyDescent="0.2">
      <c r="A351" s="16">
        <v>294</v>
      </c>
      <c r="B351" s="16">
        <v>14</v>
      </c>
      <c r="C351" s="16">
        <v>12</v>
      </c>
      <c r="D351" s="1">
        <v>1</v>
      </c>
      <c r="E351" s="1">
        <v>2</v>
      </c>
      <c r="F351" s="1" t="str">
        <f>_xlfn.CONCAT($D351,"|",$E351,"|",$B351)</f>
        <v>1|2|14</v>
      </c>
      <c r="G351" s="1" t="str">
        <f>_xlfn.CONCAT($D351,"|",$E351,"|",$C351)</f>
        <v>1|2|12</v>
      </c>
      <c r="H351" s="1" t="str">
        <f>_xlfn.CONCAT(P351,J351)</f>
        <v>7Indians</v>
      </c>
      <c r="I351" s="1" t="str">
        <f>_xlfn.CONCAT(P351,K351)</f>
        <v>7Supermacs</v>
      </c>
      <c r="J351" s="1" t="str">
        <f>IFERROR(VLOOKUP(F351,tbl_Teams!A:C,3,0),"")</f>
        <v>Indians</v>
      </c>
      <c r="K351" s="1" t="str">
        <f>IFERROR(VLOOKUP(G351,tbl_Teams!$A:$C,3,0),"")</f>
        <v>Supermacs</v>
      </c>
      <c r="L351" s="1" t="str">
        <f>IFERROR(IF(AND(J351&lt;&gt;"",K351&lt;&gt;""),VLOOKUP(VLOOKUP(J351,tbl_Teams!C:G,5,0),tbl_Venues!A:B,2,0),""),"")</f>
        <v>Saintbridge Club</v>
      </c>
      <c r="M351" s="16">
        <f>IFERROR(IF(VLOOKUP(J351,tbl_Teams!$C:$H,6,0)=0,"",VLOOKUP(J351,tbl_Teams!$C:$H,6,0)),"")</f>
        <v>1</v>
      </c>
      <c r="N351" s="16">
        <f>IFERROR(VLOOKUP(J351,tbl_Teams!$C:$I,7,0),"")</f>
        <v>4</v>
      </c>
      <c r="O351" s="16" t="str">
        <f>IF(OR(J351="",K351=""),"Void","")</f>
        <v/>
      </c>
      <c r="P351" s="16">
        <v>7</v>
      </c>
      <c r="Q351" s="38">
        <f>IF(O351="Void","",IF(P351&lt;16,Lookups!$A$1+((P351-1)*7+(N351-1)),Lookups!$A$2+((P351-16)*7+(N351-1))))</f>
        <v>45582</v>
      </c>
      <c r="R351" s="1" t="str">
        <f>IF(O351="Void",TRIM(_xlfn.CONCAT(J351,K351)),J351)</f>
        <v>Indians</v>
      </c>
      <c r="S351" s="16" t="str">
        <f>IF(O351="Void","VOID","vs")</f>
        <v>vs</v>
      </c>
      <c r="T351" s="1" t="str">
        <f>IF(O351="Void","",K351)</f>
        <v>Supermacs</v>
      </c>
      <c r="U351" s="1" t="str">
        <f>IF(O351="Void","",TRIM(_xlfn.CONCAT(L351," ",M351)))</f>
        <v>Saintbridge Club 1</v>
      </c>
    </row>
    <row r="352" spans="1:21" x14ac:dyDescent="0.2">
      <c r="A352" s="16">
        <v>295</v>
      </c>
      <c r="B352" s="16">
        <v>15</v>
      </c>
      <c r="C352" s="16">
        <v>11</v>
      </c>
      <c r="D352" s="1">
        <v>1</v>
      </c>
      <c r="E352" s="1">
        <v>2</v>
      </c>
      <c r="F352" s="1" t="str">
        <f>_xlfn.CONCAT($D352,"|",$E352,"|",$B352)</f>
        <v>1|2|15</v>
      </c>
      <c r="G352" s="1" t="str">
        <f>_xlfn.CONCAT($D352,"|",$E352,"|",$C352)</f>
        <v>1|2|11</v>
      </c>
      <c r="H352" s="1" t="str">
        <f>_xlfn.CONCAT(P352,J352)</f>
        <v>7R.G.H.O.C.</v>
      </c>
      <c r="I352" s="1" t="str">
        <f>_xlfn.CONCAT(P352,K352)</f>
        <v>7St James Extras</v>
      </c>
      <c r="J352" s="1" t="str">
        <f>IFERROR(VLOOKUP(F352,tbl_Teams!A:C,3,0),"")</f>
        <v>R.G.H.O.C.</v>
      </c>
      <c r="K352" s="1" t="str">
        <f>IFERROR(VLOOKUP(G352,tbl_Teams!$A:$C,3,0),"")</f>
        <v>St James Extras</v>
      </c>
      <c r="L352" s="1" t="str">
        <f>IFERROR(IF(AND(J352&lt;&gt;"",K352&lt;&gt;""),VLOOKUP(VLOOKUP(J352,tbl_Teams!C:G,5,0),tbl_Venues!A:B,2,0),""),"")</f>
        <v>Hardwicke RBL</v>
      </c>
      <c r="M352" s="16">
        <f>IFERROR(IF(VLOOKUP(J352,tbl_Teams!$C:$H,6,0)=0,"",VLOOKUP(J352,tbl_Teams!$C:$H,6,0)),"")</f>
        <v>2</v>
      </c>
      <c r="N352" s="16">
        <f>IFERROR(VLOOKUP(J352,tbl_Teams!$C:$I,7,0),"")</f>
        <v>5</v>
      </c>
      <c r="O352" s="16" t="str">
        <f>IF(OR(J352="",K352=""),"Void","")</f>
        <v/>
      </c>
      <c r="P352" s="16">
        <v>7</v>
      </c>
      <c r="Q352" s="38">
        <f>IF(O352="Void","",IF(P352&lt;16,Lookups!$A$1+((P352-1)*7+(N352-1)),Lookups!$A$2+((P352-16)*7+(N352-1))))</f>
        <v>45583</v>
      </c>
      <c r="R352" s="1" t="str">
        <f>IF(O352="Void",TRIM(_xlfn.CONCAT(J352,K352)),J352)</f>
        <v>R.G.H.O.C.</v>
      </c>
      <c r="S352" s="16" t="str">
        <f>IF(O352="Void","VOID","vs")</f>
        <v>vs</v>
      </c>
      <c r="T352" s="1" t="str">
        <f>IF(O352="Void","",K352)</f>
        <v>St James Extras</v>
      </c>
      <c r="U352" s="1" t="str">
        <f>IF(O352="Void","",TRIM(_xlfn.CONCAT(L352," ",M352)))</f>
        <v>Hardwicke RBL 2</v>
      </c>
    </row>
    <row r="353" spans="1:21" x14ac:dyDescent="0.2">
      <c r="A353" s="16">
        <v>296</v>
      </c>
      <c r="B353" s="16">
        <v>16</v>
      </c>
      <c r="C353" s="16">
        <v>13</v>
      </c>
      <c r="D353" s="1">
        <v>1</v>
      </c>
      <c r="E353" s="1">
        <v>2</v>
      </c>
      <c r="F353" s="1" t="str">
        <f>_xlfn.CONCAT($D353,"|",$E353,"|",$B353)</f>
        <v>1|2|16</v>
      </c>
      <c r="G353" s="1" t="str">
        <f>_xlfn.CONCAT($D353,"|",$E353,"|",$C353)</f>
        <v>1|2|13</v>
      </c>
      <c r="H353" s="1" t="str">
        <f>_xlfn.CONCAT(P353,J353)</f>
        <v>7Motor Rollers</v>
      </c>
      <c r="I353" s="1" t="str">
        <f>_xlfn.CONCAT(P353,K353)</f>
        <v>7Rockets</v>
      </c>
      <c r="J353" s="1" t="str">
        <f>IFERROR(VLOOKUP(F353,tbl_Teams!A:C,3,0),"")</f>
        <v>Motor Rollers</v>
      </c>
      <c r="K353" s="1" t="str">
        <f>IFERROR(VLOOKUP(G353,tbl_Teams!$A:$C,3,0),"")</f>
        <v>Rockets</v>
      </c>
      <c r="L353" s="1" t="str">
        <f>IFERROR(IF(AND(J353&lt;&gt;"",K353&lt;&gt;""),VLOOKUP(VLOOKUP(J353,tbl_Teams!C:G,5,0),tbl_Venues!A:B,2,0),""),"")</f>
        <v>Wotton Hall Club</v>
      </c>
      <c r="M353" s="16">
        <f>IFERROR(IF(VLOOKUP(J353,tbl_Teams!$C:$H,6,0)=0,"",VLOOKUP(J353,tbl_Teams!$C:$H,6,0)),"")</f>
        <v>1</v>
      </c>
      <c r="N353" s="16">
        <f>IFERROR(VLOOKUP(J353,tbl_Teams!$C:$I,7,0),"")</f>
        <v>2</v>
      </c>
      <c r="O353" s="16" t="str">
        <f>IF(OR(J353="",K353=""),"Void","")</f>
        <v/>
      </c>
      <c r="P353" s="16">
        <v>7</v>
      </c>
      <c r="Q353" s="38">
        <f>IF(O353="Void","",IF(P353&lt;16,Lookups!$A$1+((P353-1)*7+(N353-1)),Lookups!$A$2+((P353-16)*7+(N353-1))))</f>
        <v>45580</v>
      </c>
      <c r="R353" s="1" t="str">
        <f>IF(O353="Void",TRIM(_xlfn.CONCAT(J353,K353)),J353)</f>
        <v>Motor Rollers</v>
      </c>
      <c r="S353" s="16" t="str">
        <f>IF(O353="Void","VOID","vs")</f>
        <v>vs</v>
      </c>
      <c r="T353" s="1" t="str">
        <f>IF(O353="Void","",K353)</f>
        <v>Rockets</v>
      </c>
      <c r="U353" s="1" t="str">
        <f>IF(O353="Void","",TRIM(_xlfn.CONCAT(L353," ",M353)))</f>
        <v>Wotton Hall Club 1</v>
      </c>
    </row>
    <row r="354" spans="1:21" x14ac:dyDescent="0.2">
      <c r="A354" s="16">
        <v>529</v>
      </c>
      <c r="B354" s="16">
        <v>1</v>
      </c>
      <c r="C354" s="16">
        <v>10</v>
      </c>
      <c r="D354" s="1">
        <v>1</v>
      </c>
      <c r="E354" s="1">
        <v>3</v>
      </c>
      <c r="F354" s="1" t="str">
        <f>_xlfn.CONCAT($D354,"|",$E354,"|",$B354)</f>
        <v>1|3|1</v>
      </c>
      <c r="G354" s="1" t="str">
        <f>_xlfn.CONCAT($D354,"|",$E354,"|",$C354)</f>
        <v>1|3|10</v>
      </c>
      <c r="H354" s="1" t="str">
        <f>_xlfn.CONCAT(P354,J354)</f>
        <v>7Elementaries</v>
      </c>
      <c r="I354" s="1" t="str">
        <f>_xlfn.CONCAT(P354,K354)</f>
        <v>7All Wood &amp; Balls</v>
      </c>
      <c r="J354" s="1" t="str">
        <f>IFERROR(VLOOKUP(F354,tbl_Teams!A:C,3,0),"")</f>
        <v>Elementaries</v>
      </c>
      <c r="K354" s="1" t="str">
        <f>IFERROR(VLOOKUP(G354,tbl_Teams!$A:$C,3,0),"")</f>
        <v>All Wood &amp; Balls</v>
      </c>
      <c r="L354" s="1" t="str">
        <f>IFERROR(IF(AND(J354&lt;&gt;"",K354&lt;&gt;""),VLOOKUP(VLOOKUP(J354,tbl_Teams!C:G,5,0),tbl_Venues!A:B,2,0),""),"")</f>
        <v>Baker Street</v>
      </c>
      <c r="M354" s="16" t="str">
        <f>IFERROR(IF(VLOOKUP(J354,tbl_Teams!$C:$H,6,0)=0,"",VLOOKUP(J354,tbl_Teams!$C:$H,6,0)),"")</f>
        <v/>
      </c>
      <c r="N354" s="16">
        <f>IFERROR(VLOOKUP(J354,tbl_Teams!$C:$I,7,0),"")</f>
        <v>3</v>
      </c>
      <c r="O354" s="16" t="str">
        <f>IF(OR(J354="",K354=""),"Void","")</f>
        <v/>
      </c>
      <c r="P354" s="16">
        <v>7</v>
      </c>
      <c r="Q354" s="38">
        <f>IF(O354="Void","",IF(P354&lt;16,Lookups!$A$1+((P354-1)*7+(N354-1)),Lookups!$A$2+((P354-16)*7+(N354-1))))</f>
        <v>45581</v>
      </c>
      <c r="R354" s="1" t="str">
        <f>IF(O354="Void",TRIM(_xlfn.CONCAT(J354,K354)),J354)</f>
        <v>Elementaries</v>
      </c>
      <c r="S354" s="16" t="str">
        <f>IF(O354="Void","VOID","vs")</f>
        <v>vs</v>
      </c>
      <c r="T354" s="1" t="str">
        <f>IF(O354="Void","",K354)</f>
        <v>All Wood &amp; Balls</v>
      </c>
      <c r="U354" s="1" t="str">
        <f>IF(O354="Void","",TRIM(_xlfn.CONCAT(L354," ",M354)))</f>
        <v>Baker Street</v>
      </c>
    </row>
    <row r="355" spans="1:21" x14ac:dyDescent="0.2">
      <c r="A355" s="16">
        <v>530</v>
      </c>
      <c r="B355" s="16">
        <v>2</v>
      </c>
      <c r="C355" s="16">
        <v>9</v>
      </c>
      <c r="D355" s="1">
        <v>1</v>
      </c>
      <c r="E355" s="1">
        <v>3</v>
      </c>
      <c r="F355" s="1" t="str">
        <f>_xlfn.CONCAT($D355,"|",$E355,"|",$B355)</f>
        <v>1|3|2</v>
      </c>
      <c r="G355" s="1" t="str">
        <f>_xlfn.CONCAT($D355,"|",$E355,"|",$C355)</f>
        <v>1|3|9</v>
      </c>
      <c r="H355" s="1" t="str">
        <f>_xlfn.CONCAT(P355,J355)</f>
        <v>7Upleadon Wanderers</v>
      </c>
      <c r="I355" s="1" t="str">
        <f>_xlfn.CONCAT(P355,K355)</f>
        <v>7Flintstones</v>
      </c>
      <c r="J355" s="1" t="str">
        <f>IFERROR(VLOOKUP(F355,tbl_Teams!A:C,3,0),"")</f>
        <v>Upleadon Wanderers</v>
      </c>
      <c r="K355" s="1" t="str">
        <f>IFERROR(VLOOKUP(G355,tbl_Teams!$A:$C,3,0),"")</f>
        <v>Flintstones</v>
      </c>
      <c r="L355" s="1" t="str">
        <f>IFERROR(IF(AND(J355&lt;&gt;"",K355&lt;&gt;""),VLOOKUP(VLOOKUP(J355,tbl_Teams!C:G,5,0),tbl_Venues!A:B,2,0),""),"")</f>
        <v>Circle Club Newent</v>
      </c>
      <c r="M355" s="16" t="str">
        <f>IFERROR(IF(VLOOKUP(J355,tbl_Teams!$C:$H,6,0)=0,"",VLOOKUP(J355,tbl_Teams!$C:$H,6,0)),"")</f>
        <v/>
      </c>
      <c r="N355" s="16">
        <f>IFERROR(VLOOKUP(J355,tbl_Teams!$C:$I,7,0),"")</f>
        <v>2</v>
      </c>
      <c r="O355" s="16" t="str">
        <f>IF(OR(J355="",K355=""),"Void","")</f>
        <v/>
      </c>
      <c r="P355" s="16">
        <v>7</v>
      </c>
      <c r="Q355" s="38">
        <f>IF(O355="Void","",IF(P355&lt;16,Lookups!$A$1+((P355-1)*7+(N355-1)),Lookups!$A$2+((P355-16)*7+(N355-1))))</f>
        <v>45580</v>
      </c>
      <c r="R355" s="1" t="str">
        <f>IF(O355="Void",TRIM(_xlfn.CONCAT(J355,K355)),J355)</f>
        <v>Upleadon Wanderers</v>
      </c>
      <c r="S355" s="16" t="str">
        <f>IF(O355="Void","VOID","vs")</f>
        <v>vs</v>
      </c>
      <c r="T355" s="1" t="str">
        <f>IF(O355="Void","",K355)</f>
        <v>Flintstones</v>
      </c>
      <c r="U355" s="1" t="str">
        <f>IF(O355="Void","",TRIM(_xlfn.CONCAT(L355," ",M355)))</f>
        <v>Circle Club Newent</v>
      </c>
    </row>
    <row r="356" spans="1:21" x14ac:dyDescent="0.2">
      <c r="A356" s="16">
        <v>531</v>
      </c>
      <c r="B356" s="16">
        <v>3</v>
      </c>
      <c r="C356" s="16">
        <v>8</v>
      </c>
      <c r="D356" s="1">
        <v>1</v>
      </c>
      <c r="E356" s="1">
        <v>3</v>
      </c>
      <c r="F356" s="1" t="str">
        <f>_xlfn.CONCAT($D356,"|",$E356,"|",$B356)</f>
        <v>1|3|3</v>
      </c>
      <c r="G356" s="1" t="str">
        <f>_xlfn.CONCAT($D356,"|",$E356,"|",$C356)</f>
        <v>1|3|8</v>
      </c>
      <c r="H356" s="1" t="str">
        <f>_xlfn.CONCAT(P356,J356)</f>
        <v>7Hucclers</v>
      </c>
      <c r="I356" s="1" t="str">
        <f>_xlfn.CONCAT(P356,K356)</f>
        <v>7Madcaps</v>
      </c>
      <c r="J356" s="1" t="str">
        <f>IFERROR(VLOOKUP(F356,tbl_Teams!A:C,3,0),"")</f>
        <v>Hucclers</v>
      </c>
      <c r="K356" s="1" t="str">
        <f>IFERROR(VLOOKUP(G356,tbl_Teams!$A:$C,3,0),"")</f>
        <v>Madcaps</v>
      </c>
      <c r="L356" s="1" t="str">
        <f>IFERROR(IF(AND(J356&lt;&gt;"",K356&lt;&gt;""),VLOOKUP(VLOOKUP(J356,tbl_Teams!C:G,5,0),tbl_Venues!A:B,2,0),""),"")</f>
        <v>England's Glory</v>
      </c>
      <c r="M356" s="16">
        <f>IFERROR(IF(VLOOKUP(J356,tbl_Teams!$C:$H,6,0)=0,"",VLOOKUP(J356,tbl_Teams!$C:$H,6,0)),"")</f>
        <v>1</v>
      </c>
      <c r="N356" s="16">
        <f>IFERROR(VLOOKUP(J356,tbl_Teams!$C:$I,7,0),"")</f>
        <v>4</v>
      </c>
      <c r="O356" s="16" t="str">
        <f>IF(OR(J356="",K356=""),"Void","")</f>
        <v/>
      </c>
      <c r="P356" s="16">
        <v>7</v>
      </c>
      <c r="Q356" s="38">
        <f>IF(O356="Void","",IF(P356&lt;16,Lookups!$A$1+((P356-1)*7+(N356-1)),Lookups!$A$2+((P356-16)*7+(N356-1))))</f>
        <v>45582</v>
      </c>
      <c r="R356" s="1" t="str">
        <f>IF(O356="Void",TRIM(_xlfn.CONCAT(J356,K356)),J356)</f>
        <v>Hucclers</v>
      </c>
      <c r="S356" s="16" t="str">
        <f>IF(O356="Void","VOID","vs")</f>
        <v>vs</v>
      </c>
      <c r="T356" s="1" t="str">
        <f>IF(O356="Void","",K356)</f>
        <v>Madcaps</v>
      </c>
      <c r="U356" s="1" t="str">
        <f>IF(O356="Void","",TRIM(_xlfn.CONCAT(L356," ",M356)))</f>
        <v>England's Glory 1</v>
      </c>
    </row>
    <row r="357" spans="1:21" x14ac:dyDescent="0.2">
      <c r="A357" s="16">
        <v>532</v>
      </c>
      <c r="B357" s="16">
        <v>4</v>
      </c>
      <c r="C357" s="16">
        <v>7</v>
      </c>
      <c r="D357" s="1">
        <v>1</v>
      </c>
      <c r="E357" s="1">
        <v>3</v>
      </c>
      <c r="F357" s="1" t="str">
        <f>_xlfn.CONCAT($D357,"|",$E357,"|",$B357)</f>
        <v>1|3|4</v>
      </c>
      <c r="G357" s="1" t="str">
        <f>_xlfn.CONCAT($D357,"|",$E357,"|",$C357)</f>
        <v>1|3|7</v>
      </c>
      <c r="H357" s="1" t="str">
        <f>_xlfn.CONCAT(P357,J357)</f>
        <v>7Poets</v>
      </c>
      <c r="I357" s="1" t="str">
        <f>_xlfn.CONCAT(P357,K357)</f>
        <v>7Hits &amp; Misses(City)</v>
      </c>
      <c r="J357" s="1" t="str">
        <f>IFERROR(VLOOKUP(F357,tbl_Teams!A:C,3,0),"")</f>
        <v>Poets</v>
      </c>
      <c r="K357" s="1" t="str">
        <f>IFERROR(VLOOKUP(G357,tbl_Teams!$A:$C,3,0),"")</f>
        <v>Hits &amp; Misses(City)</v>
      </c>
      <c r="L357" s="1" t="str">
        <f>IFERROR(IF(AND(J357&lt;&gt;"",K357&lt;&gt;""),VLOOKUP(VLOOKUP(J357,tbl_Teams!C:G,5,0),tbl_Venues!A:B,2,0),""),"")</f>
        <v>Farmer's Club</v>
      </c>
      <c r="M357" s="16">
        <f>IFERROR(IF(VLOOKUP(J357,tbl_Teams!$C:$H,6,0)=0,"",VLOOKUP(J357,tbl_Teams!$C:$H,6,0)),"")</f>
        <v>2</v>
      </c>
      <c r="N357" s="16">
        <f>IFERROR(VLOOKUP(J357,tbl_Teams!$C:$I,7,0),"")</f>
        <v>2</v>
      </c>
      <c r="O357" s="16" t="str">
        <f>IF(OR(J357="",K357=""),"Void","")</f>
        <v/>
      </c>
      <c r="P357" s="16">
        <v>7</v>
      </c>
      <c r="Q357" s="38">
        <f>IF(O357="Void","",IF(P357&lt;16,Lookups!$A$1+((P357-1)*7+(N357-1)),Lookups!$A$2+((P357-16)*7+(N357-1))))</f>
        <v>45580</v>
      </c>
      <c r="R357" s="1" t="str">
        <f>IF(O357="Void",TRIM(_xlfn.CONCAT(J357,K357)),J357)</f>
        <v>Poets</v>
      </c>
      <c r="S357" s="16" t="str">
        <f>IF(O357="Void","VOID","vs")</f>
        <v>vs</v>
      </c>
      <c r="T357" s="1" t="str">
        <f>IF(O357="Void","",K357)</f>
        <v>Hits &amp; Misses(City)</v>
      </c>
      <c r="U357" s="1" t="str">
        <f>IF(O357="Void","",TRIM(_xlfn.CONCAT(L357," ",M357)))</f>
        <v>Farmer's Club 2</v>
      </c>
    </row>
    <row r="358" spans="1:21" x14ac:dyDescent="0.2">
      <c r="A358" s="16">
        <v>533</v>
      </c>
      <c r="B358" s="16">
        <v>5</v>
      </c>
      <c r="C358" s="16">
        <v>6</v>
      </c>
      <c r="D358" s="1">
        <v>1</v>
      </c>
      <c r="E358" s="1">
        <v>3</v>
      </c>
      <c r="F358" s="1" t="str">
        <f>_xlfn.CONCAT($D358,"|",$E358,"|",$B358)</f>
        <v>1|3|5</v>
      </c>
      <c r="G358" s="1" t="str">
        <f>_xlfn.CONCAT($D358,"|",$E358,"|",$C358)</f>
        <v>1|3|6</v>
      </c>
      <c r="H358" s="1" t="str">
        <f>_xlfn.CONCAT(P358,J358)</f>
        <v>7Grinders</v>
      </c>
      <c r="I358" s="1" t="str">
        <f>_xlfn.CONCAT(P358,K358)</f>
        <v>7Hip Hips</v>
      </c>
      <c r="J358" s="1" t="str">
        <f>IFERROR(VLOOKUP(F358,tbl_Teams!A:C,3,0),"")</f>
        <v>Grinders</v>
      </c>
      <c r="K358" s="1" t="str">
        <f>IFERROR(VLOOKUP(G358,tbl_Teams!$A:$C,3,0),"")</f>
        <v>Hip Hips</v>
      </c>
      <c r="L358" s="1" t="str">
        <f>IFERROR(IF(AND(J358&lt;&gt;"",K358&lt;&gt;""),VLOOKUP(VLOOKUP(J358,tbl_Teams!C:G,5,0),tbl_Venues!A:B,2,0),""),"")</f>
        <v>Churchdown Club</v>
      </c>
      <c r="M358" s="16" t="str">
        <f>IFERROR(IF(VLOOKUP(J358,tbl_Teams!$C:$H,6,0)=0,"",VLOOKUP(J358,tbl_Teams!$C:$H,6,0)),"")</f>
        <v/>
      </c>
      <c r="N358" s="16">
        <f>IFERROR(VLOOKUP(J358,tbl_Teams!$C:$I,7,0),"")</f>
        <v>4</v>
      </c>
      <c r="O358" s="16" t="str">
        <f>IF(OR(J358="",K358=""),"Void","")</f>
        <v/>
      </c>
      <c r="P358" s="16">
        <v>7</v>
      </c>
      <c r="Q358" s="38">
        <f>IF(O358="Void","",IF(P358&lt;16,Lookups!$A$1+((P358-1)*7+(N358-1)),Lookups!$A$2+((P358-16)*7+(N358-1))))</f>
        <v>45582</v>
      </c>
      <c r="R358" s="1" t="str">
        <f>IF(O358="Void",TRIM(_xlfn.CONCAT(J358,K358)),J358)</f>
        <v>Grinders</v>
      </c>
      <c r="S358" s="16" t="str">
        <f>IF(O358="Void","VOID","vs")</f>
        <v>vs</v>
      </c>
      <c r="T358" s="1" t="str">
        <f>IF(O358="Void","",K358)</f>
        <v>Hip Hips</v>
      </c>
      <c r="U358" s="1" t="str">
        <f>IF(O358="Void","",TRIM(_xlfn.CONCAT(L358," ",M358)))</f>
        <v>Churchdown Club</v>
      </c>
    </row>
    <row r="359" spans="1:21" x14ac:dyDescent="0.2">
      <c r="A359" s="16">
        <v>534</v>
      </c>
      <c r="B359" s="16">
        <v>14</v>
      </c>
      <c r="C359" s="16">
        <v>12</v>
      </c>
      <c r="D359" s="1">
        <v>1</v>
      </c>
      <c r="E359" s="1">
        <v>3</v>
      </c>
      <c r="F359" s="1" t="str">
        <f>_xlfn.CONCAT($D359,"|",$E359,"|",$B359)</f>
        <v>1|3|14</v>
      </c>
      <c r="G359" s="1" t="str">
        <f>_xlfn.CONCAT($D359,"|",$E359,"|",$C359)</f>
        <v>1|3|12</v>
      </c>
      <c r="H359" s="1" t="str">
        <f>_xlfn.CONCAT(P359,J359)</f>
        <v>7Locals</v>
      </c>
      <c r="I359" s="1" t="str">
        <f>_xlfn.CONCAT(P359,K359)</f>
        <v>7DM4's</v>
      </c>
      <c r="J359" s="1" t="str">
        <f>IFERROR(VLOOKUP(F359,tbl_Teams!A:C,3,0),"")</f>
        <v>Locals</v>
      </c>
      <c r="K359" s="1" t="str">
        <f>IFERROR(VLOOKUP(G359,tbl_Teams!$A:$C,3,0),"")</f>
        <v>DM4's</v>
      </c>
      <c r="L359" s="1" t="str">
        <f>IFERROR(IF(AND(J359&lt;&gt;"",K359&lt;&gt;""),VLOOKUP(VLOOKUP(J359,tbl_Teams!C:G,5,0),tbl_Venues!A:B,2,0),""),"")</f>
        <v>Junction Inn</v>
      </c>
      <c r="M359" s="16" t="str">
        <f>IFERROR(IF(VLOOKUP(J359,tbl_Teams!$C:$H,6,0)=0,"",VLOOKUP(J359,tbl_Teams!$C:$H,6,0)),"")</f>
        <v/>
      </c>
      <c r="N359" s="16">
        <f>IFERROR(VLOOKUP(J359,tbl_Teams!$C:$I,7,0),"")</f>
        <v>2</v>
      </c>
      <c r="O359" s="16" t="str">
        <f>IF(OR(J359="",K359=""),"Void","")</f>
        <v/>
      </c>
      <c r="P359" s="16">
        <v>7</v>
      </c>
      <c r="Q359" s="38">
        <f>IF(O359="Void","",IF(P359&lt;16,Lookups!$A$1+((P359-1)*7+(N359-1)),Lookups!$A$2+((P359-16)*7+(N359-1))))</f>
        <v>45580</v>
      </c>
      <c r="R359" s="1" t="str">
        <f>IF(O359="Void",TRIM(_xlfn.CONCAT(J359,K359)),J359)</f>
        <v>Locals</v>
      </c>
      <c r="S359" s="16" t="str">
        <f>IF(O359="Void","VOID","vs")</f>
        <v>vs</v>
      </c>
      <c r="T359" s="1" t="str">
        <f>IF(O359="Void","",K359)</f>
        <v>DM4's</v>
      </c>
      <c r="U359" s="1" t="str">
        <f>IF(O359="Void","",TRIM(_xlfn.CONCAT(L359," ",M359)))</f>
        <v>Junction Inn</v>
      </c>
    </row>
    <row r="360" spans="1:21" x14ac:dyDescent="0.2">
      <c r="A360" s="16">
        <v>535</v>
      </c>
      <c r="B360" s="16">
        <v>15</v>
      </c>
      <c r="C360" s="16">
        <v>11</v>
      </c>
      <c r="D360" s="1">
        <v>1</v>
      </c>
      <c r="E360" s="1">
        <v>3</v>
      </c>
      <c r="F360" s="1" t="str">
        <f>_xlfn.CONCAT($D360,"|",$E360,"|",$B360)</f>
        <v>1|3|15</v>
      </c>
      <c r="G360" s="1" t="str">
        <f>_xlfn.CONCAT($D360,"|",$E360,"|",$C360)</f>
        <v>1|3|11</v>
      </c>
      <c r="H360" s="1" t="str">
        <f>_xlfn.CONCAT(P360,J360)</f>
        <v>7Meteors</v>
      </c>
      <c r="I360" s="1" t="str">
        <f>_xlfn.CONCAT(P360,K360)</f>
        <v>7BIJI's S.C.</v>
      </c>
      <c r="J360" s="1" t="str">
        <f>IFERROR(VLOOKUP(F360,tbl_Teams!A:C,3,0),"")</f>
        <v>Meteors</v>
      </c>
      <c r="K360" s="1" t="str">
        <f>IFERROR(VLOOKUP(G360,tbl_Teams!$A:$C,3,0),"")</f>
        <v>BIJI's S.C.</v>
      </c>
      <c r="L360" s="1" t="str">
        <f>IFERROR(IF(AND(J360&lt;&gt;"",K360&lt;&gt;""),VLOOKUP(VLOOKUP(J360,tbl_Teams!C:G,5,0),tbl_Venues!A:B,2,0),""),"")</f>
        <v>Farmer's Club</v>
      </c>
      <c r="M360" s="16">
        <f>IFERROR(IF(VLOOKUP(J360,tbl_Teams!$C:$H,6,0)=0,"",VLOOKUP(J360,tbl_Teams!$C:$H,6,0)),"")</f>
        <v>1</v>
      </c>
      <c r="N360" s="16">
        <f>IFERROR(VLOOKUP(J360,tbl_Teams!$C:$I,7,0),"")</f>
        <v>3</v>
      </c>
      <c r="O360" s="16" t="str">
        <f>IF(OR(J360="",K360=""),"Void","")</f>
        <v/>
      </c>
      <c r="P360" s="16">
        <v>7</v>
      </c>
      <c r="Q360" s="38">
        <f>IF(O360="Void","",IF(P360&lt;16,Lookups!$A$1+((P360-1)*7+(N360-1)),Lookups!$A$2+((P360-16)*7+(N360-1))))</f>
        <v>45581</v>
      </c>
      <c r="R360" s="1" t="str">
        <f>IF(O360="Void",TRIM(_xlfn.CONCAT(J360,K360)),J360)</f>
        <v>Meteors</v>
      </c>
      <c r="S360" s="16" t="str">
        <f>IF(O360="Void","VOID","vs")</f>
        <v>vs</v>
      </c>
      <c r="T360" s="1" t="str">
        <f>IF(O360="Void","",K360)</f>
        <v>BIJI's S.C.</v>
      </c>
      <c r="U360" s="1" t="str">
        <f>IF(O360="Void","",TRIM(_xlfn.CONCAT(L360," ",M360)))</f>
        <v>Farmer's Club 1</v>
      </c>
    </row>
    <row r="361" spans="1:21" x14ac:dyDescent="0.2">
      <c r="A361" s="16">
        <v>536</v>
      </c>
      <c r="B361" s="16">
        <v>16</v>
      </c>
      <c r="C361" s="16">
        <v>13</v>
      </c>
      <c r="D361" s="1">
        <v>1</v>
      </c>
      <c r="E361" s="1">
        <v>3</v>
      </c>
      <c r="F361" s="1" t="str">
        <f>_xlfn.CONCAT($D361,"|",$E361,"|",$B361)</f>
        <v>1|3|16</v>
      </c>
      <c r="G361" s="1" t="str">
        <f>_xlfn.CONCAT($D361,"|",$E361,"|",$C361)</f>
        <v>1|3|13</v>
      </c>
      <c r="H361" s="1" t="str">
        <f>_xlfn.CONCAT(P361,J361)</f>
        <v>7Spreaders</v>
      </c>
      <c r="I361" s="1" t="str">
        <f>_xlfn.CONCAT(P361,K361)</f>
        <v>7Killer Instinct</v>
      </c>
      <c r="J361" s="1" t="str">
        <f>IFERROR(VLOOKUP(F361,tbl_Teams!A:C,3,0),"")</f>
        <v>Spreaders</v>
      </c>
      <c r="K361" s="1" t="str">
        <f>IFERROR(VLOOKUP(G361,tbl_Teams!$A:$C,3,0),"")</f>
        <v>Killer Instinct</v>
      </c>
      <c r="L361" s="1" t="str">
        <f>IFERROR(IF(AND(J361&lt;&gt;"",K361&lt;&gt;""),VLOOKUP(VLOOKUP(J361,tbl_Teams!C:G,5,0),tbl_Venues!A:B,2,0),""),"")</f>
        <v>Churchdown Community Centre</v>
      </c>
      <c r="M361" s="16">
        <f>IFERROR(IF(VLOOKUP(J361,tbl_Teams!$C:$H,6,0)=0,"",VLOOKUP(J361,tbl_Teams!$C:$H,6,0)),"")</f>
        <v>2</v>
      </c>
      <c r="N361" s="16">
        <f>IFERROR(VLOOKUP(J361,tbl_Teams!$C:$I,7,0),"")</f>
        <v>3</v>
      </c>
      <c r="O361" s="16" t="str">
        <f>IF(OR(J361="",K361=""),"Void","")</f>
        <v/>
      </c>
      <c r="P361" s="16">
        <v>7</v>
      </c>
      <c r="Q361" s="38">
        <f>IF(O361="Void","",IF(P361&lt;16,Lookups!$A$1+((P361-1)*7+(N361-1)),Lookups!$A$2+((P361-16)*7+(N361-1))))</f>
        <v>45581</v>
      </c>
      <c r="R361" s="1" t="str">
        <f>IF(O361="Void",TRIM(_xlfn.CONCAT(J361,K361)),J361)</f>
        <v>Spreaders</v>
      </c>
      <c r="S361" s="16" t="str">
        <f>IF(O361="Void","VOID","vs")</f>
        <v>vs</v>
      </c>
      <c r="T361" s="1" t="str">
        <f>IF(O361="Void","",K361)</f>
        <v>Killer Instinct</v>
      </c>
      <c r="U361" s="1" t="str">
        <f>IF(O361="Void","",TRIM(_xlfn.CONCAT(L361," ",M361)))</f>
        <v>Churchdown Community Centre 2</v>
      </c>
    </row>
    <row r="362" spans="1:21" x14ac:dyDescent="0.2">
      <c r="A362" s="16">
        <v>769</v>
      </c>
      <c r="B362" s="16">
        <v>1</v>
      </c>
      <c r="C362" s="16">
        <v>10</v>
      </c>
      <c r="D362" s="1">
        <v>1</v>
      </c>
      <c r="E362" s="1">
        <v>4</v>
      </c>
      <c r="F362" s="1" t="str">
        <f>_xlfn.CONCAT($D362,"|",$E362,"|",$B362)</f>
        <v>1|4|1</v>
      </c>
      <c r="G362" s="1" t="str">
        <f>_xlfn.CONCAT($D362,"|",$E362,"|",$C362)</f>
        <v>1|4|10</v>
      </c>
      <c r="H362" s="1" t="str">
        <f>_xlfn.CONCAT(P362,J362)</f>
        <v>7Jacks Jokers</v>
      </c>
      <c r="I362" s="1" t="str">
        <f>_xlfn.CONCAT(P362,K362)</f>
        <v>7Post Office 'A'</v>
      </c>
      <c r="J362" s="1" t="str">
        <f>IFERROR(VLOOKUP(F362,tbl_Teams!A:C,3,0),"")</f>
        <v>Jacks Jokers</v>
      </c>
      <c r="K362" s="1" t="str">
        <f>IFERROR(VLOOKUP(G362,tbl_Teams!$A:$C,3,0),"")</f>
        <v>Post Office 'A'</v>
      </c>
      <c r="L362" s="1" t="str">
        <f>IFERROR(IF(AND(J362&lt;&gt;"",K362&lt;&gt;""),VLOOKUP(VLOOKUP(J362,tbl_Teams!C:G,5,0),tbl_Venues!A:B,2,0),""),"")</f>
        <v>One Eyed Jacks</v>
      </c>
      <c r="M362" s="16" t="str">
        <f>IFERROR(IF(VLOOKUP(J362,tbl_Teams!$C:$H,6,0)=0,"",VLOOKUP(J362,tbl_Teams!$C:$H,6,0)),"")</f>
        <v/>
      </c>
      <c r="N362" s="16">
        <f>IFERROR(VLOOKUP(J362,tbl_Teams!$C:$I,7,0),"")</f>
        <v>5</v>
      </c>
      <c r="O362" s="16" t="str">
        <f>IF(OR(J362="",K362=""),"Void","")</f>
        <v/>
      </c>
      <c r="P362" s="16">
        <v>7</v>
      </c>
      <c r="Q362" s="38">
        <f>IF(O362="Void","",IF(P362&lt;16,Lookups!$A$1+((P362-1)*7+(N362-1)),Lookups!$A$2+((P362-16)*7+(N362-1))))</f>
        <v>45583</v>
      </c>
      <c r="R362" s="1" t="str">
        <f>IF(O362="Void",TRIM(_xlfn.CONCAT(J362,K362)),J362)</f>
        <v>Jacks Jokers</v>
      </c>
      <c r="S362" s="16" t="str">
        <f>IF(O362="Void","VOID","vs")</f>
        <v>vs</v>
      </c>
      <c r="T362" s="1" t="str">
        <f>IF(O362="Void","",K362)</f>
        <v>Post Office 'A'</v>
      </c>
      <c r="U362" s="1" t="str">
        <f>IF(O362="Void","",TRIM(_xlfn.CONCAT(L362," ",M362)))</f>
        <v>One Eyed Jacks</v>
      </c>
    </row>
    <row r="363" spans="1:21" x14ac:dyDescent="0.2">
      <c r="A363" s="16">
        <v>770</v>
      </c>
      <c r="B363" s="16">
        <v>2</v>
      </c>
      <c r="C363" s="16">
        <v>9</v>
      </c>
      <c r="D363" s="1">
        <v>1</v>
      </c>
      <c r="E363" s="1">
        <v>4</v>
      </c>
      <c r="F363" s="1" t="str">
        <f>_xlfn.CONCAT($D363,"|",$E363,"|",$B363)</f>
        <v>1|4|2</v>
      </c>
      <c r="G363" s="1" t="str">
        <f>_xlfn.CONCAT($D363,"|",$E363,"|",$C363)</f>
        <v>1|4|9</v>
      </c>
      <c r="H363" s="1" t="str">
        <f>_xlfn.CONCAT(P363,J363)</f>
        <v>7Andy Capps</v>
      </c>
      <c r="I363" s="1" t="str">
        <f>_xlfn.CONCAT(P363,K363)</f>
        <v>7Statics</v>
      </c>
      <c r="J363" s="1" t="str">
        <f>IFERROR(VLOOKUP(F363,tbl_Teams!A:C,3,0),"")</f>
        <v>Andy Capps</v>
      </c>
      <c r="K363" s="1" t="str">
        <f>IFERROR(VLOOKUP(G363,tbl_Teams!$A:$C,3,0),"")</f>
        <v>Statics</v>
      </c>
      <c r="L363" s="1" t="str">
        <f>IFERROR(IF(AND(J363&lt;&gt;"",K363&lt;&gt;""),VLOOKUP(VLOOKUP(J363,tbl_Teams!C:G,5,0),tbl_Venues!A:B,2,0),""),"")</f>
        <v>Ramblers Club</v>
      </c>
      <c r="M363" s="16" t="str">
        <f>IFERROR(IF(VLOOKUP(J363,tbl_Teams!$C:$H,6,0)=0,"",VLOOKUP(J363,tbl_Teams!$C:$H,6,0)),"")</f>
        <v/>
      </c>
      <c r="N363" s="16">
        <f>IFERROR(VLOOKUP(J363,tbl_Teams!$C:$I,7,0),"")</f>
        <v>4</v>
      </c>
      <c r="O363" s="16" t="str">
        <f>IF(OR(J363="",K363=""),"Void","")</f>
        <v/>
      </c>
      <c r="P363" s="16">
        <v>7</v>
      </c>
      <c r="Q363" s="38">
        <f>IF(O363="Void","",IF(P363&lt;16,Lookups!$A$1+((P363-1)*7+(N363-1)),Lookups!$A$2+((P363-16)*7+(N363-1))))</f>
        <v>45582</v>
      </c>
      <c r="R363" s="1" t="str">
        <f>IF(O363="Void",TRIM(_xlfn.CONCAT(J363,K363)),J363)</f>
        <v>Andy Capps</v>
      </c>
      <c r="S363" s="16" t="str">
        <f>IF(O363="Void","VOID","vs")</f>
        <v>vs</v>
      </c>
      <c r="T363" s="1" t="str">
        <f>IF(O363="Void","",K363)</f>
        <v>Statics</v>
      </c>
      <c r="U363" s="1" t="str">
        <f>IF(O363="Void","",TRIM(_xlfn.CONCAT(L363," ",M363)))</f>
        <v>Ramblers Club</v>
      </c>
    </row>
    <row r="364" spans="1:21" x14ac:dyDescent="0.2">
      <c r="A364" s="16">
        <v>771</v>
      </c>
      <c r="B364" s="16">
        <v>3</v>
      </c>
      <c r="C364" s="16">
        <v>8</v>
      </c>
      <c r="D364" s="1">
        <v>1</v>
      </c>
      <c r="E364" s="1">
        <v>4</v>
      </c>
      <c r="F364" s="1" t="str">
        <f>_xlfn.CONCAT($D364,"|",$E364,"|",$B364)</f>
        <v>1|4|3</v>
      </c>
      <c r="G364" s="1" t="str">
        <f>_xlfn.CONCAT($D364,"|",$E364,"|",$C364)</f>
        <v>1|4|8</v>
      </c>
      <c r="H364" s="1" t="str">
        <f>_xlfn.CONCAT(P364,J364)</f>
        <v>7Harps S.C.</v>
      </c>
      <c r="I364" s="1" t="str">
        <f>_xlfn.CONCAT(P364,K364)</f>
        <v>7Looney Tunes</v>
      </c>
      <c r="J364" s="1" t="str">
        <f>IFERROR(VLOOKUP(F364,tbl_Teams!A:C,3,0),"")</f>
        <v>Harps S.C.</v>
      </c>
      <c r="K364" s="1" t="str">
        <f>IFERROR(VLOOKUP(G364,tbl_Teams!$A:$C,3,0),"")</f>
        <v>Looney Tunes</v>
      </c>
      <c r="L364" s="1" t="str">
        <f>IFERROR(IF(AND(J364&lt;&gt;"",K364&lt;&gt;""),VLOOKUP(VLOOKUP(J364,tbl_Teams!C:G,5,0),tbl_Venues!A:B,2,0),""),"")</f>
        <v>Farmer's Club</v>
      </c>
      <c r="M364" s="16">
        <f>IFERROR(IF(VLOOKUP(J364,tbl_Teams!$C:$H,6,0)=0,"",VLOOKUP(J364,tbl_Teams!$C:$H,6,0)),"")</f>
        <v>2</v>
      </c>
      <c r="N364" s="16">
        <f>IFERROR(VLOOKUP(J364,tbl_Teams!$C:$I,7,0),"")</f>
        <v>4</v>
      </c>
      <c r="O364" s="16" t="str">
        <f>IF(OR(J364="",K364=""),"Void","")</f>
        <v/>
      </c>
      <c r="P364" s="16">
        <v>7</v>
      </c>
      <c r="Q364" s="38">
        <f>IF(O364="Void","",IF(P364&lt;16,Lookups!$A$1+((P364-1)*7+(N364-1)),Lookups!$A$2+((P364-16)*7+(N364-1))))</f>
        <v>45582</v>
      </c>
      <c r="R364" s="1" t="str">
        <f>IF(O364="Void",TRIM(_xlfn.CONCAT(J364,K364)),J364)</f>
        <v>Harps S.C.</v>
      </c>
      <c r="S364" s="16" t="str">
        <f>IF(O364="Void","VOID","vs")</f>
        <v>vs</v>
      </c>
      <c r="T364" s="1" t="str">
        <f>IF(O364="Void","",K364)</f>
        <v>Looney Tunes</v>
      </c>
      <c r="U364" s="1" t="str">
        <f>IF(O364="Void","",TRIM(_xlfn.CONCAT(L364," ",M364)))</f>
        <v>Farmer's Club 2</v>
      </c>
    </row>
    <row r="365" spans="1:21" x14ac:dyDescent="0.2">
      <c r="A365" s="16">
        <v>772</v>
      </c>
      <c r="B365" s="16">
        <v>4</v>
      </c>
      <c r="C365" s="16">
        <v>7</v>
      </c>
      <c r="D365" s="1">
        <v>1</v>
      </c>
      <c r="E365" s="1">
        <v>4</v>
      </c>
      <c r="F365" s="1" t="str">
        <f>_xlfn.CONCAT($D365,"|",$E365,"|",$B365)</f>
        <v>1|4|4</v>
      </c>
      <c r="G365" s="1" t="str">
        <f>_xlfn.CONCAT($D365,"|",$E365,"|",$C365)</f>
        <v>1|4|7</v>
      </c>
      <c r="H365" s="1" t="str">
        <f>_xlfn.CONCAT(P365,J365)</f>
        <v>7Jolly Boys</v>
      </c>
      <c r="I365" s="1" t="str">
        <f>_xlfn.CONCAT(P365,K365)</f>
        <v>7Star Inn</v>
      </c>
      <c r="J365" s="1" t="str">
        <f>IFERROR(VLOOKUP(F365,tbl_Teams!A:C,3,0),"")</f>
        <v>Jolly Boys</v>
      </c>
      <c r="K365" s="1" t="str">
        <f>IFERROR(VLOOKUP(G365,tbl_Teams!$A:$C,3,0),"")</f>
        <v>Star Inn</v>
      </c>
      <c r="L365" s="1" t="str">
        <f>IFERROR(IF(AND(J365&lt;&gt;"",K365&lt;&gt;""),VLOOKUP(VLOOKUP(J365,tbl_Teams!C:G,5,0),tbl_Venues!A:B,2,0),""),"")</f>
        <v>Spartans Club</v>
      </c>
      <c r="M365" s="16">
        <f>IFERROR(IF(VLOOKUP(J365,tbl_Teams!$C:$H,6,0)=0,"",VLOOKUP(J365,tbl_Teams!$C:$H,6,0)),"")</f>
        <v>1</v>
      </c>
      <c r="N365" s="16">
        <f>IFERROR(VLOOKUP(J365,tbl_Teams!$C:$I,7,0),"")</f>
        <v>4</v>
      </c>
      <c r="O365" s="16" t="str">
        <f>IF(OR(J365="",K365=""),"Void","")</f>
        <v/>
      </c>
      <c r="P365" s="16">
        <v>7</v>
      </c>
      <c r="Q365" s="38">
        <f>IF(O365="Void","",IF(P365&lt;16,Lookups!$A$1+((P365-1)*7+(N365-1)),Lookups!$A$2+((P365-16)*7+(N365-1))))</f>
        <v>45582</v>
      </c>
      <c r="R365" s="1" t="str">
        <f>IF(O365="Void",TRIM(_xlfn.CONCAT(J365,K365)),J365)</f>
        <v>Jolly Boys</v>
      </c>
      <c r="S365" s="16" t="str">
        <f>IF(O365="Void","VOID","vs")</f>
        <v>vs</v>
      </c>
      <c r="T365" s="1" t="str">
        <f>IF(O365="Void","",K365)</f>
        <v>Star Inn</v>
      </c>
      <c r="U365" s="1" t="str">
        <f>IF(O365="Void","",TRIM(_xlfn.CONCAT(L365," ",M365)))</f>
        <v>Spartans Club 1</v>
      </c>
    </row>
    <row r="366" spans="1:21" x14ac:dyDescent="0.2">
      <c r="A366" s="16">
        <v>773</v>
      </c>
      <c r="B366" s="16">
        <v>5</v>
      </c>
      <c r="C366" s="16">
        <v>6</v>
      </c>
      <c r="D366" s="1">
        <v>1</v>
      </c>
      <c r="E366" s="1">
        <v>4</v>
      </c>
      <c r="F366" s="1" t="str">
        <f>_xlfn.CONCAT($D366,"|",$E366,"|",$B366)</f>
        <v>1|4|5</v>
      </c>
      <c r="G366" s="1" t="str">
        <f>_xlfn.CONCAT($D366,"|",$E366,"|",$C366)</f>
        <v>1|4|6</v>
      </c>
      <c r="H366" s="1" t="str">
        <f>_xlfn.CONCAT(P366,J366)</f>
        <v>7Doddlers</v>
      </c>
      <c r="I366" s="1" t="str">
        <f>_xlfn.CONCAT(P366,K366)</f>
        <v>7Co-Op</v>
      </c>
      <c r="J366" s="1" t="str">
        <f>IFERROR(VLOOKUP(F366,tbl_Teams!A:C,3,0),"")</f>
        <v>Doddlers</v>
      </c>
      <c r="K366" s="1" t="str">
        <f>IFERROR(VLOOKUP(G366,tbl_Teams!$A:$C,3,0),"")</f>
        <v>Co-Op</v>
      </c>
      <c r="L366" s="1" t="str">
        <f>IFERROR(IF(AND(J366&lt;&gt;"",K366&lt;&gt;""),VLOOKUP(VLOOKUP(J366,tbl_Teams!C:G,5,0),tbl_Venues!A:B,2,0),""),"")</f>
        <v>Elmbridge Sports &amp; Social Club</v>
      </c>
      <c r="M366" s="16" t="str">
        <f>IFERROR(IF(VLOOKUP(J366,tbl_Teams!$C:$H,6,0)=0,"",VLOOKUP(J366,tbl_Teams!$C:$H,6,0)),"")</f>
        <v/>
      </c>
      <c r="N366" s="16">
        <f>IFERROR(VLOOKUP(J366,tbl_Teams!$C:$I,7,0),"")</f>
        <v>4</v>
      </c>
      <c r="O366" s="16" t="str">
        <f>IF(OR(J366="",K366=""),"Void","")</f>
        <v/>
      </c>
      <c r="P366" s="16">
        <v>7</v>
      </c>
      <c r="Q366" s="38">
        <f>IF(O366="Void","",IF(P366&lt;16,Lookups!$A$1+((P366-1)*7+(N366-1)),Lookups!$A$2+((P366-16)*7+(N366-1))))</f>
        <v>45582</v>
      </c>
      <c r="R366" s="1" t="str">
        <f>IF(O366="Void",TRIM(_xlfn.CONCAT(J366,K366)),J366)</f>
        <v>Doddlers</v>
      </c>
      <c r="S366" s="16" t="str">
        <f>IF(O366="Void","VOID","vs")</f>
        <v>vs</v>
      </c>
      <c r="T366" s="1" t="str">
        <f>IF(O366="Void","",K366)</f>
        <v>Co-Op</v>
      </c>
      <c r="U366" s="1" t="str">
        <f>IF(O366="Void","",TRIM(_xlfn.CONCAT(L366," ",M366)))</f>
        <v>Elmbridge Sports &amp; Social Club</v>
      </c>
    </row>
    <row r="367" spans="1:21" x14ac:dyDescent="0.2">
      <c r="A367" s="16">
        <v>774</v>
      </c>
      <c r="B367" s="16">
        <v>14</v>
      </c>
      <c r="C367" s="16">
        <v>12</v>
      </c>
      <c r="D367" s="1">
        <v>1</v>
      </c>
      <c r="E367" s="1">
        <v>4</v>
      </c>
      <c r="F367" s="1" t="str">
        <f>_xlfn.CONCAT($D367,"|",$E367,"|",$B367)</f>
        <v>1|4|14</v>
      </c>
      <c r="G367" s="1" t="str">
        <f>_xlfn.CONCAT($D367,"|",$E367,"|",$C367)</f>
        <v>1|4|12</v>
      </c>
      <c r="H367" s="1" t="str">
        <f>_xlfn.CONCAT(P367,J367)</f>
        <v>7Atlas S.C.</v>
      </c>
      <c r="I367" s="1" t="str">
        <f>_xlfn.CONCAT(P367,K367)</f>
        <v>7White Hart</v>
      </c>
      <c r="J367" s="1" t="str">
        <f>IFERROR(VLOOKUP(F367,tbl_Teams!A:C,3,0),"")</f>
        <v>Atlas S.C.</v>
      </c>
      <c r="K367" s="1" t="str">
        <f>IFERROR(VLOOKUP(G367,tbl_Teams!$A:$C,3,0),"")</f>
        <v>White Hart</v>
      </c>
      <c r="L367" s="1" t="str">
        <f>IFERROR(IF(AND(J367&lt;&gt;"",K367&lt;&gt;""),VLOOKUP(VLOOKUP(J367,tbl_Teams!C:G,5,0),tbl_Venues!A:B,2,0),""),"")</f>
        <v>Spartans Club</v>
      </c>
      <c r="M367" s="16">
        <f>IFERROR(IF(VLOOKUP(J367,tbl_Teams!$C:$H,6,0)=0,"",VLOOKUP(J367,tbl_Teams!$C:$H,6,0)),"")</f>
        <v>1</v>
      </c>
      <c r="N367" s="16">
        <f>IFERROR(VLOOKUP(J367,tbl_Teams!$C:$I,7,0),"")</f>
        <v>1</v>
      </c>
      <c r="O367" s="16" t="str">
        <f>IF(OR(J367="",K367=""),"Void","")</f>
        <v/>
      </c>
      <c r="P367" s="16">
        <v>7</v>
      </c>
      <c r="Q367" s="38">
        <f>IF(O367="Void","",IF(P367&lt;16,Lookups!$A$1+((P367-1)*7+(N367-1)),Lookups!$A$2+((P367-16)*7+(N367-1))))</f>
        <v>45579</v>
      </c>
      <c r="R367" s="1" t="str">
        <f>IF(O367="Void",TRIM(_xlfn.CONCAT(J367,K367)),J367)</f>
        <v>Atlas S.C.</v>
      </c>
      <c r="S367" s="16" t="str">
        <f>IF(O367="Void","VOID","vs")</f>
        <v>vs</v>
      </c>
      <c r="T367" s="1" t="str">
        <f>IF(O367="Void","",K367)</f>
        <v>White Hart</v>
      </c>
      <c r="U367" s="1" t="str">
        <f>IF(O367="Void","",TRIM(_xlfn.CONCAT(L367," ",M367)))</f>
        <v>Spartans Club 1</v>
      </c>
    </row>
    <row r="368" spans="1:21" x14ac:dyDescent="0.2">
      <c r="A368" s="16">
        <v>775</v>
      </c>
      <c r="B368" s="16">
        <v>15</v>
      </c>
      <c r="C368" s="16">
        <v>11</v>
      </c>
      <c r="D368" s="1">
        <v>1</v>
      </c>
      <c r="E368" s="1">
        <v>4</v>
      </c>
      <c r="F368" s="1" t="str">
        <f>_xlfn.CONCAT($D368,"|",$E368,"|",$B368)</f>
        <v>1|4|15</v>
      </c>
      <c r="G368" s="1" t="str">
        <f>_xlfn.CONCAT($D368,"|",$E368,"|",$C368)</f>
        <v>1|4|11</v>
      </c>
      <c r="H368" s="1" t="str">
        <f>_xlfn.CONCAT(P368,J368)</f>
        <v>7Dark Horses</v>
      </c>
      <c r="I368" s="1" t="str">
        <f>_xlfn.CONCAT(P368,K368)</f>
        <v>7Commies</v>
      </c>
      <c r="J368" s="1" t="str">
        <f>IFERROR(VLOOKUP(F368,tbl_Teams!A:C,3,0),"")</f>
        <v>Dark Horses</v>
      </c>
      <c r="K368" s="1" t="str">
        <f>IFERROR(VLOOKUP(G368,tbl_Teams!$A:$C,3,0),"")</f>
        <v>Commies</v>
      </c>
      <c r="L368" s="1" t="str">
        <f>IFERROR(IF(AND(J368&lt;&gt;"",K368&lt;&gt;""),VLOOKUP(VLOOKUP(J368,tbl_Teams!C:G,5,0),tbl_Venues!A:B,2,0),""),"")</f>
        <v>Old Richians RFC</v>
      </c>
      <c r="M368" s="16" t="str">
        <f>IFERROR(IF(VLOOKUP(J368,tbl_Teams!$C:$H,6,0)=0,"",VLOOKUP(J368,tbl_Teams!$C:$H,6,0)),"")</f>
        <v/>
      </c>
      <c r="N368" s="16">
        <f>IFERROR(VLOOKUP(J368,tbl_Teams!$C:$I,7,0),"")</f>
        <v>2</v>
      </c>
      <c r="O368" s="16" t="str">
        <f>IF(OR(J368="",K368=""),"Void","")</f>
        <v/>
      </c>
      <c r="P368" s="16">
        <v>7</v>
      </c>
      <c r="Q368" s="38">
        <f>IF(O368="Void","",IF(P368&lt;16,Lookups!$A$1+((P368-1)*7+(N368-1)),Lookups!$A$2+((P368-16)*7+(N368-1))))</f>
        <v>45580</v>
      </c>
      <c r="R368" s="1" t="str">
        <f>IF(O368="Void",TRIM(_xlfn.CONCAT(J368,K368)),J368)</f>
        <v>Dark Horses</v>
      </c>
      <c r="S368" s="16" t="str">
        <f>IF(O368="Void","VOID","vs")</f>
        <v>vs</v>
      </c>
      <c r="T368" s="1" t="str">
        <f>IF(O368="Void","",K368)</f>
        <v>Commies</v>
      </c>
      <c r="U368" s="1" t="str">
        <f>IF(O368="Void","",TRIM(_xlfn.CONCAT(L368," ",M368)))</f>
        <v>Old Richians RFC</v>
      </c>
    </row>
    <row r="369" spans="1:21" x14ac:dyDescent="0.2">
      <c r="A369" s="16">
        <v>776</v>
      </c>
      <c r="B369" s="16">
        <v>16</v>
      </c>
      <c r="C369" s="16">
        <v>13</v>
      </c>
      <c r="D369" s="1">
        <v>1</v>
      </c>
      <c r="E369" s="1">
        <v>4</v>
      </c>
      <c r="F369" s="1" t="str">
        <f>_xlfn.CONCAT($D369,"|",$E369,"|",$B369)</f>
        <v>1|4|16</v>
      </c>
      <c r="G369" s="1" t="str">
        <f>_xlfn.CONCAT($D369,"|",$E369,"|",$C369)</f>
        <v>1|4|13</v>
      </c>
      <c r="H369" s="1" t="str">
        <f>_xlfn.CONCAT(P369,J369)</f>
        <v>7Bell Hotel</v>
      </c>
      <c r="I369" s="1" t="str">
        <f>_xlfn.CONCAT(P369,K369)</f>
        <v>7Robinswood Foxes</v>
      </c>
      <c r="J369" s="1" t="str">
        <f>IFERROR(VLOOKUP(F369,tbl_Teams!A:C,3,0),"")</f>
        <v>Bell Hotel</v>
      </c>
      <c r="K369" s="1" t="str">
        <f>IFERROR(VLOOKUP(G369,tbl_Teams!$A:$C,3,0),"")</f>
        <v>Robinswood Foxes</v>
      </c>
      <c r="L369" s="1" t="str">
        <f>IFERROR(IF(AND(J369&lt;&gt;"",K369&lt;&gt;""),VLOOKUP(VLOOKUP(J369,tbl_Teams!C:G,5,0),tbl_Venues!A:B,2,0),""),"")</f>
        <v>Bell Inn Frampton</v>
      </c>
      <c r="M369" s="16" t="str">
        <f>IFERROR(IF(VLOOKUP(J369,tbl_Teams!$C:$H,6,0)=0,"",VLOOKUP(J369,tbl_Teams!$C:$H,6,0)),"")</f>
        <v/>
      </c>
      <c r="N369" s="16">
        <f>IFERROR(VLOOKUP(J369,tbl_Teams!$C:$I,7,0),"")</f>
        <v>5</v>
      </c>
      <c r="O369" s="16" t="str">
        <f>IF(OR(J369="",K369=""),"Void","")</f>
        <v/>
      </c>
      <c r="P369" s="16">
        <v>7</v>
      </c>
      <c r="Q369" s="38">
        <f>IF(O369="Void","",IF(P369&lt;16,Lookups!$A$1+((P369-1)*7+(N369-1)),Lookups!$A$2+((P369-16)*7+(N369-1))))</f>
        <v>45583</v>
      </c>
      <c r="R369" s="1" t="str">
        <f>IF(O369="Void",TRIM(_xlfn.CONCAT(J369,K369)),J369)</f>
        <v>Bell Hotel</v>
      </c>
      <c r="S369" s="16" t="str">
        <f>IF(O369="Void","VOID","vs")</f>
        <v>vs</v>
      </c>
      <c r="T369" s="1" t="str">
        <f>IF(O369="Void","",K369)</f>
        <v>Robinswood Foxes</v>
      </c>
      <c r="U369" s="1" t="str">
        <f>IF(O369="Void","",TRIM(_xlfn.CONCAT(L369," ",M369)))</f>
        <v>Bell Inn Frampton</v>
      </c>
    </row>
    <row r="370" spans="1:21" x14ac:dyDescent="0.2">
      <c r="A370" s="16">
        <v>1009</v>
      </c>
      <c r="B370" s="16">
        <v>1</v>
      </c>
      <c r="C370" s="16">
        <v>10</v>
      </c>
      <c r="D370" s="1">
        <v>1</v>
      </c>
      <c r="E370" s="1">
        <v>5</v>
      </c>
      <c r="F370" s="1" t="str">
        <f>_xlfn.CONCAT($D370,"|",$E370,"|",$B370)</f>
        <v>1|5|1</v>
      </c>
      <c r="G370" s="1" t="str">
        <f>_xlfn.CONCAT($D370,"|",$E370,"|",$C370)</f>
        <v>1|5|10</v>
      </c>
      <c r="H370" s="1" t="str">
        <f>_xlfn.CONCAT(P370,J370)</f>
        <v>7Likely Lads</v>
      </c>
      <c r="I370" s="1" t="str">
        <f>_xlfn.CONCAT(P370,K370)</f>
        <v>7Newent Independents</v>
      </c>
      <c r="J370" s="1" t="str">
        <f>IFERROR(VLOOKUP(F370,tbl_Teams!A:C,3,0),"")</f>
        <v>Likely Lads</v>
      </c>
      <c r="K370" s="1" t="str">
        <f>IFERROR(VLOOKUP(G370,tbl_Teams!$A:$C,3,0),"")</f>
        <v>Newent Independents</v>
      </c>
      <c r="L370" s="1" t="str">
        <f>IFERROR(IF(AND(J370&lt;&gt;"",K370&lt;&gt;""),VLOOKUP(VLOOKUP(J370,tbl_Teams!C:G,5,0),tbl_Venues!A:B,2,0),""),"")</f>
        <v>Farmer's Club</v>
      </c>
      <c r="M370" s="16">
        <f>IFERROR(IF(VLOOKUP(J370,tbl_Teams!$C:$H,6,0)=0,"",VLOOKUP(J370,tbl_Teams!$C:$H,6,0)),"")</f>
        <v>1</v>
      </c>
      <c r="N370" s="16">
        <f>IFERROR(VLOOKUP(J370,tbl_Teams!$C:$I,7,0),"")</f>
        <v>2</v>
      </c>
      <c r="O370" s="16" t="str">
        <f>IF(OR(J370="",K370=""),"Void","")</f>
        <v/>
      </c>
      <c r="P370" s="16">
        <v>7</v>
      </c>
      <c r="Q370" s="38">
        <f>IF(O370="Void","",IF(P370&lt;16,Lookups!$A$1+((P370-1)*7+(N370-1)),Lookups!$A$2+((P370-16)*7+(N370-1))))</f>
        <v>45580</v>
      </c>
      <c r="R370" s="1" t="str">
        <f>IF(O370="Void",TRIM(_xlfn.CONCAT(J370,K370)),J370)</f>
        <v>Likely Lads</v>
      </c>
      <c r="S370" s="16" t="str">
        <f>IF(O370="Void","VOID","vs")</f>
        <v>vs</v>
      </c>
      <c r="T370" s="1" t="str">
        <f>IF(O370="Void","",K370)</f>
        <v>Newent Independents</v>
      </c>
      <c r="U370" s="1" t="str">
        <f>IF(O370="Void","",TRIM(_xlfn.CONCAT(L370," ",M370)))</f>
        <v>Farmer's Club 1</v>
      </c>
    </row>
    <row r="371" spans="1:21" x14ac:dyDescent="0.2">
      <c r="A371" s="16">
        <v>1010</v>
      </c>
      <c r="B371" s="16">
        <v>2</v>
      </c>
      <c r="C371" s="16">
        <v>9</v>
      </c>
      <c r="D371" s="1">
        <v>1</v>
      </c>
      <c r="E371" s="1">
        <v>5</v>
      </c>
      <c r="F371" s="1" t="str">
        <f>_xlfn.CONCAT($D371,"|",$E371,"|",$B371)</f>
        <v>1|5|2</v>
      </c>
      <c r="G371" s="1" t="str">
        <f>_xlfn.CONCAT($D371,"|",$E371,"|",$C371)</f>
        <v>1|5|9</v>
      </c>
      <c r="H371" s="1" t="str">
        <f>_xlfn.CONCAT(P371,J371)</f>
        <v>7Chequers</v>
      </c>
      <c r="I371" s="1" t="str">
        <f>_xlfn.CONCAT(P371,K371)</f>
        <v>7Roamers</v>
      </c>
      <c r="J371" s="1" t="str">
        <f>IFERROR(VLOOKUP(F371,tbl_Teams!A:C,3,0),"")</f>
        <v>Chequers</v>
      </c>
      <c r="K371" s="1" t="str">
        <f>IFERROR(VLOOKUP(G371,tbl_Teams!$A:$C,3,0),"")</f>
        <v>Roamers</v>
      </c>
      <c r="L371" s="1" t="str">
        <f>IFERROR(IF(AND(J371&lt;&gt;"",K371&lt;&gt;""),VLOOKUP(VLOOKUP(J371,tbl_Teams!C:G,5,0),tbl_Venues!A:B,2,0),""),"")</f>
        <v>Ramblers Club</v>
      </c>
      <c r="M371" s="16" t="str">
        <f>IFERROR(IF(VLOOKUP(J371,tbl_Teams!$C:$H,6,0)=0,"",VLOOKUP(J371,tbl_Teams!$C:$H,6,0)),"")</f>
        <v/>
      </c>
      <c r="N371" s="16">
        <f>IFERROR(VLOOKUP(J371,tbl_Teams!$C:$I,7,0),"")</f>
        <v>5</v>
      </c>
      <c r="O371" s="16" t="str">
        <f>IF(OR(J371="",K371=""),"Void","")</f>
        <v/>
      </c>
      <c r="P371" s="16">
        <v>7</v>
      </c>
      <c r="Q371" s="38">
        <f>IF(O371="Void","",IF(P371&lt;16,Lookups!$A$1+((P371-1)*7+(N371-1)),Lookups!$A$2+((P371-16)*7+(N371-1))))</f>
        <v>45583</v>
      </c>
      <c r="R371" s="1" t="str">
        <f>IF(O371="Void",TRIM(_xlfn.CONCAT(J371,K371)),J371)</f>
        <v>Chequers</v>
      </c>
      <c r="S371" s="16" t="str">
        <f>IF(O371="Void","VOID","vs")</f>
        <v>vs</v>
      </c>
      <c r="T371" s="1" t="str">
        <f>IF(O371="Void","",K371)</f>
        <v>Roamers</v>
      </c>
      <c r="U371" s="1" t="str">
        <f>IF(O371="Void","",TRIM(_xlfn.CONCAT(L371," ",M371)))</f>
        <v>Ramblers Club</v>
      </c>
    </row>
    <row r="372" spans="1:21" x14ac:dyDescent="0.2">
      <c r="A372" s="16">
        <v>1011</v>
      </c>
      <c r="B372" s="16">
        <v>3</v>
      </c>
      <c r="C372" s="16">
        <v>8</v>
      </c>
      <c r="D372" s="1">
        <v>1</v>
      </c>
      <c r="E372" s="1">
        <v>5</v>
      </c>
      <c r="F372" s="1" t="str">
        <f>_xlfn.CONCAT($D372,"|",$E372,"|",$B372)</f>
        <v>1|5|3</v>
      </c>
      <c r="G372" s="1" t="str">
        <f>_xlfn.CONCAT($D372,"|",$E372,"|",$C372)</f>
        <v>1|5|8</v>
      </c>
      <c r="H372" s="1" t="str">
        <f>_xlfn.CONCAT(P372,J372)</f>
        <v>7Jaybees</v>
      </c>
      <c r="I372" s="1" t="str">
        <f>_xlfn.CONCAT(P372,K372)</f>
        <v>7Castle Grym</v>
      </c>
      <c r="J372" s="1" t="str">
        <f>IFERROR(VLOOKUP(F372,tbl_Teams!A:C,3,0),"")</f>
        <v>Jaybees</v>
      </c>
      <c r="K372" s="1" t="str">
        <f>IFERROR(VLOOKUP(G372,tbl_Teams!$A:$C,3,0),"")</f>
        <v>Castle Grym</v>
      </c>
      <c r="L372" s="1" t="str">
        <f>IFERROR(IF(AND(J372&lt;&gt;"",K372&lt;&gt;""),VLOOKUP(VLOOKUP(J372,tbl_Teams!C:G,5,0),tbl_Venues!A:B,2,0),""),"")</f>
        <v>England's Glory</v>
      </c>
      <c r="M372" s="16">
        <f>IFERROR(IF(VLOOKUP(J372,tbl_Teams!$C:$H,6,0)=0,"",VLOOKUP(J372,tbl_Teams!$C:$H,6,0)),"")</f>
        <v>2</v>
      </c>
      <c r="N372" s="16">
        <f>IFERROR(VLOOKUP(J372,tbl_Teams!$C:$I,7,0),"")</f>
        <v>3</v>
      </c>
      <c r="O372" s="16" t="str">
        <f>IF(OR(J372="",K372=""),"Void","")</f>
        <v/>
      </c>
      <c r="P372" s="16">
        <v>7</v>
      </c>
      <c r="Q372" s="38">
        <f>IF(O372="Void","",IF(P372&lt;16,Lookups!$A$1+((P372-1)*7+(N372-1)),Lookups!$A$2+((P372-16)*7+(N372-1))))</f>
        <v>45581</v>
      </c>
      <c r="R372" s="1" t="str">
        <f>IF(O372="Void",TRIM(_xlfn.CONCAT(J372,K372)),J372)</f>
        <v>Jaybees</v>
      </c>
      <c r="S372" s="16" t="str">
        <f>IF(O372="Void","VOID","vs")</f>
        <v>vs</v>
      </c>
      <c r="T372" s="1" t="str">
        <f>IF(O372="Void","",K372)</f>
        <v>Castle Grym</v>
      </c>
      <c r="U372" s="1" t="str">
        <f>IF(O372="Void","",TRIM(_xlfn.CONCAT(L372," ",M372)))</f>
        <v>England's Glory 2</v>
      </c>
    </row>
    <row r="373" spans="1:21" x14ac:dyDescent="0.2">
      <c r="A373" s="16">
        <v>1012</v>
      </c>
      <c r="B373" s="16">
        <v>4</v>
      </c>
      <c r="C373" s="16">
        <v>7</v>
      </c>
      <c r="D373" s="1">
        <v>1</v>
      </c>
      <c r="E373" s="1">
        <v>5</v>
      </c>
      <c r="F373" s="1" t="str">
        <f>_xlfn.CONCAT($D373,"|",$E373,"|",$B373)</f>
        <v>1|5|4</v>
      </c>
      <c r="G373" s="1" t="str">
        <f>_xlfn.CONCAT($D373,"|",$E373,"|",$C373)</f>
        <v>1|5|7</v>
      </c>
      <c r="H373" s="1" t="str">
        <f>_xlfn.CONCAT(P373,J373)</f>
        <v>7Beaufort Beavers</v>
      </c>
      <c r="I373" s="1" t="str">
        <f>_xlfn.CONCAT(P373,K373)</f>
        <v>7Dixies Twisters</v>
      </c>
      <c r="J373" s="1" t="str">
        <f>IFERROR(VLOOKUP(F373,tbl_Teams!A:C,3,0),"")</f>
        <v>Beaufort Beavers</v>
      </c>
      <c r="K373" s="1" t="str">
        <f>IFERROR(VLOOKUP(G373,tbl_Teams!$A:$C,3,0),"")</f>
        <v>Dixies Twisters</v>
      </c>
      <c r="L373" s="1" t="str">
        <f>IFERROR(IF(AND(J373&lt;&gt;"",K373&lt;&gt;""),VLOOKUP(VLOOKUP(J373,tbl_Teams!C:G,5,0),tbl_Venues!A:B,2,0),""),"")</f>
        <v>Hardwicke RBL</v>
      </c>
      <c r="M373" s="16">
        <f>IFERROR(IF(VLOOKUP(J373,tbl_Teams!$C:$H,6,0)=0,"",VLOOKUP(J373,tbl_Teams!$C:$H,6,0)),"")</f>
        <v>2</v>
      </c>
      <c r="N373" s="16">
        <f>IFERROR(VLOOKUP(J373,tbl_Teams!$C:$I,7,0),"")</f>
        <v>3</v>
      </c>
      <c r="O373" s="16" t="str">
        <f>IF(OR(J373="",K373=""),"Void","")</f>
        <v/>
      </c>
      <c r="P373" s="16">
        <v>7</v>
      </c>
      <c r="Q373" s="38">
        <f>IF(O373="Void","",IF(P373&lt;16,Lookups!$A$1+((P373-1)*7+(N373-1)),Lookups!$A$2+((P373-16)*7+(N373-1))))</f>
        <v>45581</v>
      </c>
      <c r="R373" s="1" t="str">
        <f>IF(O373="Void",TRIM(_xlfn.CONCAT(J373,K373)),J373)</f>
        <v>Beaufort Beavers</v>
      </c>
      <c r="S373" s="16" t="str">
        <f>IF(O373="Void","VOID","vs")</f>
        <v>vs</v>
      </c>
      <c r="T373" s="1" t="str">
        <f>IF(O373="Void","",K373)</f>
        <v>Dixies Twisters</v>
      </c>
      <c r="U373" s="1" t="str">
        <f>IF(O373="Void","",TRIM(_xlfn.CONCAT(L373," ",M373)))</f>
        <v>Hardwicke RBL 2</v>
      </c>
    </row>
    <row r="374" spans="1:21" x14ac:dyDescent="0.2">
      <c r="A374" s="16">
        <v>1013</v>
      </c>
      <c r="B374" s="16">
        <v>5</v>
      </c>
      <c r="C374" s="16">
        <v>6</v>
      </c>
      <c r="D374" s="1">
        <v>1</v>
      </c>
      <c r="E374" s="1">
        <v>5</v>
      </c>
      <c r="F374" s="1" t="str">
        <f>_xlfn.CONCAT($D374,"|",$E374,"|",$B374)</f>
        <v>1|5|5</v>
      </c>
      <c r="G374" s="1" t="str">
        <f>_xlfn.CONCAT($D374,"|",$E374,"|",$C374)</f>
        <v>1|5|6</v>
      </c>
      <c r="H374" s="1" t="str">
        <f>_xlfn.CONCAT(P374,J374)</f>
        <v>7Hempsted C.C.</v>
      </c>
      <c r="I374" s="1" t="str">
        <f>_xlfn.CONCAT(P374,K374)</f>
        <v>7The Salesmen</v>
      </c>
      <c r="J374" s="1" t="str">
        <f>IFERROR(VLOOKUP(F374,tbl_Teams!A:C,3,0),"")</f>
        <v>Hempsted C.C.</v>
      </c>
      <c r="K374" s="1" t="str">
        <f>IFERROR(VLOOKUP(G374,tbl_Teams!$A:$C,3,0),"")</f>
        <v>The Salesmen</v>
      </c>
      <c r="L374" s="1" t="str">
        <f>IFERROR(IF(AND(J374&lt;&gt;"",K374&lt;&gt;""),VLOOKUP(VLOOKUP(J374,tbl_Teams!C:G,5,0),tbl_Venues!A:B,2,0),""),"")</f>
        <v>Baker Street</v>
      </c>
      <c r="M374" s="16" t="str">
        <f>IFERROR(IF(VLOOKUP(J374,tbl_Teams!$C:$H,6,0)=0,"",VLOOKUP(J374,tbl_Teams!$C:$H,6,0)),"")</f>
        <v/>
      </c>
      <c r="N374" s="16">
        <f>IFERROR(VLOOKUP(J374,tbl_Teams!$C:$I,7,0),"")</f>
        <v>5</v>
      </c>
      <c r="O374" s="16" t="str">
        <f>IF(OR(J374="",K374=""),"Void","")</f>
        <v/>
      </c>
      <c r="P374" s="16">
        <v>7</v>
      </c>
      <c r="Q374" s="38">
        <f>IF(O374="Void","",IF(P374&lt;16,Lookups!$A$1+((P374-1)*7+(N374-1)),Lookups!$A$2+((P374-16)*7+(N374-1))))</f>
        <v>45583</v>
      </c>
      <c r="R374" s="1" t="str">
        <f>IF(O374="Void",TRIM(_xlfn.CONCAT(J374,K374)),J374)</f>
        <v>Hempsted C.C.</v>
      </c>
      <c r="S374" s="16" t="str">
        <f>IF(O374="Void","VOID","vs")</f>
        <v>vs</v>
      </c>
      <c r="T374" s="1" t="str">
        <f>IF(O374="Void","",K374)</f>
        <v>The Salesmen</v>
      </c>
      <c r="U374" s="1" t="str">
        <f>IF(O374="Void","",TRIM(_xlfn.CONCAT(L374," ",M374)))</f>
        <v>Baker Street</v>
      </c>
    </row>
    <row r="375" spans="1:21" x14ac:dyDescent="0.2">
      <c r="A375" s="16">
        <v>1014</v>
      </c>
      <c r="B375" s="16">
        <v>14</v>
      </c>
      <c r="C375" s="16">
        <v>12</v>
      </c>
      <c r="D375" s="1">
        <v>1</v>
      </c>
      <c r="E375" s="1">
        <v>5</v>
      </c>
      <c r="F375" s="1" t="str">
        <f>_xlfn.CONCAT($D375,"|",$E375,"|",$B375)</f>
        <v>1|5|14</v>
      </c>
      <c r="G375" s="1" t="str">
        <f>_xlfn.CONCAT($D375,"|",$E375,"|",$C375)</f>
        <v>1|5|12</v>
      </c>
      <c r="H375" s="1" t="str">
        <f>_xlfn.CONCAT(P375,J375)</f>
        <v>7Hits &amp; Bits</v>
      </c>
      <c r="I375" s="1" t="str">
        <f>_xlfn.CONCAT(P375,K375)</f>
        <v>7Windmill Nomads</v>
      </c>
      <c r="J375" s="1" t="str">
        <f>IFERROR(VLOOKUP(F375,tbl_Teams!A:C,3,0),"")</f>
        <v>Hits &amp; Bits</v>
      </c>
      <c r="K375" s="1" t="str">
        <f>IFERROR(VLOOKUP(G375,tbl_Teams!$A:$C,3,0),"")</f>
        <v>Windmill Nomads</v>
      </c>
      <c r="L375" s="1" t="str">
        <f>IFERROR(IF(AND(J375&lt;&gt;"",K375&lt;&gt;""),VLOOKUP(VLOOKUP(J375,tbl_Teams!C:G,5,0),tbl_Venues!A:B,2,0),""),"")</f>
        <v>Farmer's Club</v>
      </c>
      <c r="M375" s="16">
        <f>IFERROR(IF(VLOOKUP(J375,tbl_Teams!$C:$H,6,0)=0,"",VLOOKUP(J375,tbl_Teams!$C:$H,6,0)),"")</f>
        <v>2</v>
      </c>
      <c r="N375" s="16">
        <f>IFERROR(VLOOKUP(J375,tbl_Teams!$C:$I,7,0),"")</f>
        <v>5</v>
      </c>
      <c r="O375" s="16" t="str">
        <f>IF(OR(J375="",K375=""),"Void","")</f>
        <v/>
      </c>
      <c r="P375" s="16">
        <v>7</v>
      </c>
      <c r="Q375" s="38">
        <f>IF(O375="Void","",IF(P375&lt;16,Lookups!$A$1+((P375-1)*7+(N375-1)),Lookups!$A$2+((P375-16)*7+(N375-1))))</f>
        <v>45583</v>
      </c>
      <c r="R375" s="1" t="str">
        <f>IF(O375="Void",TRIM(_xlfn.CONCAT(J375,K375)),J375)</f>
        <v>Hits &amp; Bits</v>
      </c>
      <c r="S375" s="16" t="str">
        <f>IF(O375="Void","VOID","vs")</f>
        <v>vs</v>
      </c>
      <c r="T375" s="1" t="str">
        <f>IF(O375="Void","",K375)</f>
        <v>Windmill Nomads</v>
      </c>
      <c r="U375" s="1" t="str">
        <f>IF(O375="Void","",TRIM(_xlfn.CONCAT(L375," ",M375)))</f>
        <v>Farmer's Club 2</v>
      </c>
    </row>
    <row r="376" spans="1:21" x14ac:dyDescent="0.2">
      <c r="A376" s="16">
        <v>1015</v>
      </c>
      <c r="B376" s="16">
        <v>15</v>
      </c>
      <c r="C376" s="16">
        <v>11</v>
      </c>
      <c r="D376" s="1">
        <v>1</v>
      </c>
      <c r="E376" s="1">
        <v>5</v>
      </c>
      <c r="F376" s="1" t="str">
        <f>_xlfn.CONCAT($D376,"|",$E376,"|",$B376)</f>
        <v>1|5|15</v>
      </c>
      <c r="G376" s="1" t="str">
        <f>_xlfn.CONCAT($D376,"|",$E376,"|",$C376)</f>
        <v>1|5|11</v>
      </c>
      <c r="H376" s="1" t="str">
        <f>_xlfn.CONCAT(P376,J376)</f>
        <v>7St Aldates</v>
      </c>
      <c r="I376" s="1" t="str">
        <f>_xlfn.CONCAT(P376,K376)</f>
        <v>7Gamblers S.C.</v>
      </c>
      <c r="J376" s="1" t="str">
        <f>IFERROR(VLOOKUP(F376,tbl_Teams!A:C,3,0),"")</f>
        <v>St Aldates</v>
      </c>
      <c r="K376" s="1" t="str">
        <f>IFERROR(VLOOKUP(G376,tbl_Teams!$A:$C,3,0),"")</f>
        <v>Gamblers S.C.</v>
      </c>
      <c r="L376" s="1" t="str">
        <f>IFERROR(IF(AND(J376&lt;&gt;"",K376&lt;&gt;""),VLOOKUP(VLOOKUP(J376,tbl_Teams!C:G,5,0),tbl_Venues!A:B,2,0),""),"")</f>
        <v>Wotton Hall Club</v>
      </c>
      <c r="M376" s="16">
        <f>IFERROR(IF(VLOOKUP(J376,tbl_Teams!$C:$H,6,0)=0,"",VLOOKUP(J376,tbl_Teams!$C:$H,6,0)),"")</f>
        <v>2</v>
      </c>
      <c r="N376" s="16">
        <f>IFERROR(VLOOKUP(J376,tbl_Teams!$C:$I,7,0),"")</f>
        <v>5</v>
      </c>
      <c r="O376" s="16" t="str">
        <f>IF(OR(J376="",K376=""),"Void","")</f>
        <v/>
      </c>
      <c r="P376" s="16">
        <v>7</v>
      </c>
      <c r="Q376" s="38">
        <f>IF(O376="Void","",IF(P376&lt;16,Lookups!$A$1+((P376-1)*7+(N376-1)),Lookups!$A$2+((P376-16)*7+(N376-1))))</f>
        <v>45583</v>
      </c>
      <c r="R376" s="1" t="str">
        <f>IF(O376="Void",TRIM(_xlfn.CONCAT(J376,K376)),J376)</f>
        <v>St Aldates</v>
      </c>
      <c r="S376" s="16" t="str">
        <f>IF(O376="Void","VOID","vs")</f>
        <v>vs</v>
      </c>
      <c r="T376" s="1" t="str">
        <f>IF(O376="Void","",K376)</f>
        <v>Gamblers S.C.</v>
      </c>
      <c r="U376" s="1" t="str">
        <f>IF(O376="Void","",TRIM(_xlfn.CONCAT(L376," ",M376)))</f>
        <v>Wotton Hall Club 2</v>
      </c>
    </row>
    <row r="377" spans="1:21" x14ac:dyDescent="0.2">
      <c r="A377" s="16">
        <v>1016</v>
      </c>
      <c r="B377" s="16">
        <v>16</v>
      </c>
      <c r="C377" s="16">
        <v>13</v>
      </c>
      <c r="D377" s="1">
        <v>1</v>
      </c>
      <c r="E377" s="1">
        <v>5</v>
      </c>
      <c r="F377" s="1" t="str">
        <f>_xlfn.CONCAT($D377,"|",$E377,"|",$B377)</f>
        <v>1|5|16</v>
      </c>
      <c r="G377" s="1" t="str">
        <f>_xlfn.CONCAT($D377,"|",$E377,"|",$C377)</f>
        <v>1|5|13</v>
      </c>
      <c r="H377" s="1" t="str">
        <f>_xlfn.CONCAT(P377,J377)</f>
        <v>7Crescent Knights</v>
      </c>
      <c r="I377" s="1" t="str">
        <f>_xlfn.CONCAT(P377,K377)</f>
        <v>7Runaways</v>
      </c>
      <c r="J377" s="1" t="str">
        <f>IFERROR(VLOOKUP(F377,tbl_Teams!A:C,3,0),"")</f>
        <v>Crescent Knights</v>
      </c>
      <c r="K377" s="1" t="str">
        <f>IFERROR(VLOOKUP(G377,tbl_Teams!$A:$C,3,0),"")</f>
        <v>Runaways</v>
      </c>
      <c r="L377" s="1" t="str">
        <f>IFERROR(IF(AND(J377&lt;&gt;"",K377&lt;&gt;""),VLOOKUP(VLOOKUP(J377,tbl_Teams!C:G,5,0),tbl_Venues!A:B,2,0),""),"")</f>
        <v>Circle Club Newent</v>
      </c>
      <c r="M377" s="16" t="str">
        <f>IFERROR(IF(VLOOKUP(J377,tbl_Teams!$C:$H,6,0)=0,"",VLOOKUP(J377,tbl_Teams!$C:$H,6,0)),"")</f>
        <v/>
      </c>
      <c r="N377" s="16">
        <f>IFERROR(VLOOKUP(J377,tbl_Teams!$C:$I,7,0),"")</f>
        <v>4</v>
      </c>
      <c r="O377" s="16" t="str">
        <f>IF(OR(J377="",K377=""),"Void","")</f>
        <v/>
      </c>
      <c r="P377" s="16">
        <v>7</v>
      </c>
      <c r="Q377" s="38">
        <f>IF(O377="Void","",IF(P377&lt;16,Lookups!$A$1+((P377-1)*7+(N377-1)),Lookups!$A$2+((P377-16)*7+(N377-1))))</f>
        <v>45582</v>
      </c>
      <c r="R377" s="1" t="str">
        <f>IF(O377="Void",TRIM(_xlfn.CONCAT(J377,K377)),J377)</f>
        <v>Crescent Knights</v>
      </c>
      <c r="S377" s="16" t="str">
        <f>IF(O377="Void","VOID","vs")</f>
        <v>vs</v>
      </c>
      <c r="T377" s="1" t="str">
        <f>IF(O377="Void","",K377)</f>
        <v>Runaways</v>
      </c>
      <c r="U377" s="1" t="str">
        <f>IF(O377="Void","",TRIM(_xlfn.CONCAT(L377," ",M377)))</f>
        <v>Circle Club Newent</v>
      </c>
    </row>
    <row r="378" spans="1:21" x14ac:dyDescent="0.2">
      <c r="A378" s="16">
        <v>1249</v>
      </c>
      <c r="B378" s="16">
        <v>1</v>
      </c>
      <c r="C378" s="16">
        <v>10</v>
      </c>
      <c r="D378" s="1">
        <v>1</v>
      </c>
      <c r="E378" s="1">
        <v>6</v>
      </c>
      <c r="F378" s="1" t="str">
        <f>_xlfn.CONCAT($D378,"|",$E378,"|",$B378)</f>
        <v>1|6|1</v>
      </c>
      <c r="G378" s="1" t="str">
        <f>_xlfn.CONCAT($D378,"|",$E378,"|",$C378)</f>
        <v>1|6|10</v>
      </c>
      <c r="H378" s="1" t="str">
        <f>_xlfn.CONCAT(P378,J378)</f>
        <v>7New Indians</v>
      </c>
      <c r="I378" s="1" t="str">
        <f>_xlfn.CONCAT(P378,K378)</f>
        <v>7Westgate Teapots</v>
      </c>
      <c r="J378" s="1" t="str">
        <f>IFERROR(VLOOKUP(F378,tbl_Teams!A:C,3,0),"")</f>
        <v>New Indians</v>
      </c>
      <c r="K378" s="1" t="str">
        <f>IFERROR(VLOOKUP(G378,tbl_Teams!$A:$C,3,0),"")</f>
        <v>Westgate Teapots</v>
      </c>
      <c r="L378" s="1" t="str">
        <f>IFERROR(IF(AND(J378&lt;&gt;"",K378&lt;&gt;""),VLOOKUP(VLOOKUP(J378,tbl_Teams!C:G,5,0),tbl_Venues!A:B,2,0),""),"")</f>
        <v>Churchdown Community Centre</v>
      </c>
      <c r="M378" s="16">
        <f>IFERROR(IF(VLOOKUP(J378,tbl_Teams!$C:$H,6,0)=0,"",VLOOKUP(J378,tbl_Teams!$C:$H,6,0)),"")</f>
        <v>1</v>
      </c>
      <c r="N378" s="16">
        <f>IFERROR(VLOOKUP(J378,tbl_Teams!$C:$I,7,0),"")</f>
        <v>5</v>
      </c>
      <c r="O378" s="16" t="str">
        <f>IF(OR(J378="",K378=""),"Void","")</f>
        <v/>
      </c>
      <c r="P378" s="16">
        <v>7</v>
      </c>
      <c r="Q378" s="38">
        <f>IF(O378="Void","",IF(P378&lt;16,Lookups!$A$1+((P378-1)*7+(N378-1)),Lookups!$A$2+((P378-16)*7+(N378-1))))</f>
        <v>45583</v>
      </c>
      <c r="R378" s="1" t="str">
        <f>IF(O378="Void",TRIM(_xlfn.CONCAT(J378,K378)),J378)</f>
        <v>New Indians</v>
      </c>
      <c r="S378" s="16" t="str">
        <f>IF(O378="Void","VOID","vs")</f>
        <v>vs</v>
      </c>
      <c r="T378" s="1" t="str">
        <f>IF(O378="Void","",K378)</f>
        <v>Westgate Teapots</v>
      </c>
      <c r="U378" s="1" t="str">
        <f>IF(O378="Void","",TRIM(_xlfn.CONCAT(L378," ",M378)))</f>
        <v>Churchdown Community Centre 1</v>
      </c>
    </row>
    <row r="379" spans="1:21" x14ac:dyDescent="0.2">
      <c r="A379" s="16">
        <v>1250</v>
      </c>
      <c r="B379" s="16">
        <v>2</v>
      </c>
      <c r="C379" s="16">
        <v>9</v>
      </c>
      <c r="D379" s="1">
        <v>1</v>
      </c>
      <c r="E379" s="1">
        <v>6</v>
      </c>
      <c r="F379" s="1" t="str">
        <f>_xlfn.CONCAT($D379,"|",$E379,"|",$B379)</f>
        <v>1|6|2</v>
      </c>
      <c r="G379" s="1" t="str">
        <f>_xlfn.CONCAT($D379,"|",$E379,"|",$C379)</f>
        <v>1|6|9</v>
      </c>
      <c r="H379" s="1" t="str">
        <f>_xlfn.CONCAT(P379,J379)</f>
        <v>7</v>
      </c>
      <c r="I379" s="1" t="str">
        <f>_xlfn.CONCAT(P379,K379)</f>
        <v>7509ers</v>
      </c>
      <c r="J379" s="1" t="str">
        <f>IFERROR(VLOOKUP(F379,tbl_Teams!A:C,3,0),"")</f>
        <v/>
      </c>
      <c r="K379" s="1" t="str">
        <f>IFERROR(VLOOKUP(G379,tbl_Teams!$A:$C,3,0),"")</f>
        <v>509ers</v>
      </c>
      <c r="L379" s="1" t="str">
        <f>IFERROR(IF(AND(J379&lt;&gt;"",K379&lt;&gt;""),VLOOKUP(VLOOKUP(J379,tbl_Teams!C:G,5,0),tbl_Venues!A:B,2,0),""),"")</f>
        <v/>
      </c>
      <c r="M379" s="16" t="str">
        <f>IFERROR(IF(VLOOKUP(J379,tbl_Teams!$C:$H,6,0)=0,"",VLOOKUP(J379,tbl_Teams!$C:$H,6,0)),"")</f>
        <v/>
      </c>
      <c r="N379" s="16" t="str">
        <f>IFERROR(VLOOKUP(J379,tbl_Teams!$C:$I,7,0),"")</f>
        <v/>
      </c>
      <c r="O379" s="16" t="str">
        <f>IF(OR(J379="",K379=""),"Void","")</f>
        <v>Void</v>
      </c>
      <c r="P379" s="16">
        <v>7</v>
      </c>
      <c r="Q379" s="38" t="str">
        <f>IF(O379="Void","",IF(P379&lt;16,Lookups!$A$1+((P379-1)*7+(N379-1)),Lookups!$A$2+((P379-16)*7+(N379-1))))</f>
        <v/>
      </c>
      <c r="R379" s="1" t="str">
        <f>IF(O379="Void",TRIM(_xlfn.CONCAT(J379,K379)),J379)</f>
        <v>509ers</v>
      </c>
      <c r="S379" s="16" t="str">
        <f>IF(O379="Void","VOID","vs")</f>
        <v>VOID</v>
      </c>
      <c r="T379" s="1" t="str">
        <f>IF(O379="Void","",K379)</f>
        <v/>
      </c>
      <c r="U379" s="1" t="str">
        <f>IF(O379="Void","",TRIM(_xlfn.CONCAT(L379," ",M379)))</f>
        <v/>
      </c>
    </row>
    <row r="380" spans="1:21" x14ac:dyDescent="0.2">
      <c r="A380" s="16">
        <v>1251</v>
      </c>
      <c r="B380" s="16">
        <v>3</v>
      </c>
      <c r="C380" s="16">
        <v>8</v>
      </c>
      <c r="D380" s="1">
        <v>1</v>
      </c>
      <c r="E380" s="1">
        <v>6</v>
      </c>
      <c r="F380" s="1" t="str">
        <f>_xlfn.CONCAT($D380,"|",$E380,"|",$B380)</f>
        <v>1|6|3</v>
      </c>
      <c r="G380" s="1" t="str">
        <f>_xlfn.CONCAT($D380,"|",$E380,"|",$C380)</f>
        <v>1|6|8</v>
      </c>
      <c r="H380" s="1" t="str">
        <f>_xlfn.CONCAT(P380,J380)</f>
        <v>7Jokers(City)</v>
      </c>
      <c r="I380" s="1" t="str">
        <f>_xlfn.CONCAT(P380,K380)</f>
        <v>7Rising Sun</v>
      </c>
      <c r="J380" s="1" t="str">
        <f>IFERROR(VLOOKUP(F380,tbl_Teams!A:C,3,0),"")</f>
        <v>Jokers(City)</v>
      </c>
      <c r="K380" s="1" t="str">
        <f>IFERROR(VLOOKUP(G380,tbl_Teams!$A:$C,3,0),"")</f>
        <v>Rising Sun</v>
      </c>
      <c r="L380" s="1" t="str">
        <f>IFERROR(IF(AND(J380&lt;&gt;"",K380&lt;&gt;""),VLOOKUP(VLOOKUP(J380,tbl_Teams!C:G,5,0),tbl_Venues!A:B,2,0),""),"")</f>
        <v>One Eyed Jacks</v>
      </c>
      <c r="M380" s="16" t="str">
        <f>IFERROR(IF(VLOOKUP(J380,tbl_Teams!$C:$H,6,0)=0,"",VLOOKUP(J380,tbl_Teams!$C:$H,6,0)),"")</f>
        <v/>
      </c>
      <c r="N380" s="16">
        <f>IFERROR(VLOOKUP(J380,tbl_Teams!$C:$I,7,0),"")</f>
        <v>4</v>
      </c>
      <c r="O380" s="16" t="str">
        <f>IF(OR(J380="",K380=""),"Void","")</f>
        <v/>
      </c>
      <c r="P380" s="16">
        <v>7</v>
      </c>
      <c r="Q380" s="38">
        <f>IF(O380="Void","",IF(P380&lt;16,Lookups!$A$1+((P380-1)*7+(N380-1)),Lookups!$A$2+((P380-16)*7+(N380-1))))</f>
        <v>45582</v>
      </c>
      <c r="R380" s="1" t="str">
        <f>IF(O380="Void",TRIM(_xlfn.CONCAT(J380,K380)),J380)</f>
        <v>Jokers(City)</v>
      </c>
      <c r="S380" s="16" t="str">
        <f>IF(O380="Void","VOID","vs")</f>
        <v>vs</v>
      </c>
      <c r="T380" s="1" t="str">
        <f>IF(O380="Void","",K380)</f>
        <v>Rising Sun</v>
      </c>
      <c r="U380" s="1" t="str">
        <f>IF(O380="Void","",TRIM(_xlfn.CONCAT(L380," ",M380)))</f>
        <v>One Eyed Jacks</v>
      </c>
    </row>
    <row r="381" spans="1:21" x14ac:dyDescent="0.2">
      <c r="A381" s="16">
        <v>1252</v>
      </c>
      <c r="B381" s="16">
        <v>4</v>
      </c>
      <c r="C381" s="16">
        <v>7</v>
      </c>
      <c r="D381" s="1">
        <v>1</v>
      </c>
      <c r="E381" s="1">
        <v>6</v>
      </c>
      <c r="F381" s="1" t="str">
        <f>_xlfn.CONCAT($D381,"|",$E381,"|",$B381)</f>
        <v>1|6|4</v>
      </c>
      <c r="G381" s="1" t="str">
        <f>_xlfn.CONCAT($D381,"|",$E381,"|",$C381)</f>
        <v>1|6|7</v>
      </c>
      <c r="H381" s="1" t="str">
        <f>_xlfn.CONCAT(P381,J381)</f>
        <v>7Renegades</v>
      </c>
      <c r="I381" s="1" t="str">
        <f>_xlfn.CONCAT(P381,K381)</f>
        <v>7Canning Stragglers</v>
      </c>
      <c r="J381" s="1" t="str">
        <f>IFERROR(VLOOKUP(F381,tbl_Teams!A:C,3,0),"")</f>
        <v>Renegades</v>
      </c>
      <c r="K381" s="1" t="str">
        <f>IFERROR(VLOOKUP(G381,tbl_Teams!$A:$C,3,0),"")</f>
        <v>Canning Stragglers</v>
      </c>
      <c r="L381" s="1" t="str">
        <f>IFERROR(IF(AND(J381&lt;&gt;"",K381&lt;&gt;""),VLOOKUP(VLOOKUP(J381,tbl_Teams!C:G,5,0),tbl_Venues!A:B,2,0),""),"")</f>
        <v>Gala Club</v>
      </c>
      <c r="M381" s="16">
        <f>IFERROR(IF(VLOOKUP(J381,tbl_Teams!$C:$H,6,0)=0,"",VLOOKUP(J381,tbl_Teams!$C:$H,6,0)),"")</f>
        <v>2</v>
      </c>
      <c r="N381" s="16">
        <f>IFERROR(VLOOKUP(J381,tbl_Teams!$C:$I,7,0),"")</f>
        <v>5</v>
      </c>
      <c r="O381" s="16" t="str">
        <f>IF(OR(J381="",K381=""),"Void","")</f>
        <v/>
      </c>
      <c r="P381" s="16">
        <v>7</v>
      </c>
      <c r="Q381" s="38">
        <f>IF(O381="Void","",IF(P381&lt;16,Lookups!$A$1+((P381-1)*7+(N381-1)),Lookups!$A$2+((P381-16)*7+(N381-1))))</f>
        <v>45583</v>
      </c>
      <c r="R381" s="1" t="str">
        <f>IF(O381="Void",TRIM(_xlfn.CONCAT(J381,K381)),J381)</f>
        <v>Renegades</v>
      </c>
      <c r="S381" s="16" t="str">
        <f>IF(O381="Void","VOID","vs")</f>
        <v>vs</v>
      </c>
      <c r="T381" s="1" t="str">
        <f>IF(O381="Void","",K381)</f>
        <v>Canning Stragglers</v>
      </c>
      <c r="U381" s="1" t="str">
        <f>IF(O381="Void","",TRIM(_xlfn.CONCAT(L381," ",M381)))</f>
        <v>Gala Club 2</v>
      </c>
    </row>
    <row r="382" spans="1:21" x14ac:dyDescent="0.2">
      <c r="A382" s="16">
        <v>1253</v>
      </c>
      <c r="B382" s="16">
        <v>5</v>
      </c>
      <c r="C382" s="16">
        <v>6</v>
      </c>
      <c r="D382" s="1">
        <v>1</v>
      </c>
      <c r="E382" s="1">
        <v>6</v>
      </c>
      <c r="F382" s="1" t="str">
        <f>_xlfn.CONCAT($D382,"|",$E382,"|",$B382)</f>
        <v>1|6|5</v>
      </c>
      <c r="G382" s="1" t="str">
        <f>_xlfn.CONCAT($D382,"|",$E382,"|",$C382)</f>
        <v>1|6|6</v>
      </c>
      <c r="H382" s="1" t="str">
        <f>_xlfn.CONCAT(P382,J382)</f>
        <v>7Scammells</v>
      </c>
      <c r="I382" s="1" t="str">
        <f>_xlfn.CONCAT(P382,K382)</f>
        <v>7Apaches</v>
      </c>
      <c r="J382" s="1" t="str">
        <f>IFERROR(VLOOKUP(F382,tbl_Teams!A:C,3,0),"")</f>
        <v>Scammells</v>
      </c>
      <c r="K382" s="1" t="str">
        <f>IFERROR(VLOOKUP(G382,tbl_Teams!$A:$C,3,0),"")</f>
        <v>Apaches</v>
      </c>
      <c r="L382" s="1" t="str">
        <f>IFERROR(IF(AND(J382&lt;&gt;"",K382&lt;&gt;""),VLOOKUP(VLOOKUP(J382,tbl_Teams!C:G,5,0),tbl_Venues!A:B,2,0),""),"")</f>
        <v>Gala Club</v>
      </c>
      <c r="M382" s="16">
        <f>IFERROR(IF(VLOOKUP(J382,tbl_Teams!$C:$H,6,0)=0,"",VLOOKUP(J382,tbl_Teams!$C:$H,6,0)),"")</f>
        <v>1</v>
      </c>
      <c r="N382" s="16">
        <f>IFERROR(VLOOKUP(J382,tbl_Teams!$C:$I,7,0),"")</f>
        <v>1</v>
      </c>
      <c r="O382" s="16" t="str">
        <f>IF(OR(J382="",K382=""),"Void","")</f>
        <v/>
      </c>
      <c r="P382" s="16">
        <v>7</v>
      </c>
      <c r="Q382" s="38">
        <f>IF(O382="Void","",IF(P382&lt;16,Lookups!$A$1+((P382-1)*7+(N382-1)),Lookups!$A$2+((P382-16)*7+(N382-1))))</f>
        <v>45579</v>
      </c>
      <c r="R382" s="1" t="str">
        <f>IF(O382="Void",TRIM(_xlfn.CONCAT(J382,K382)),J382)</f>
        <v>Scammells</v>
      </c>
      <c r="S382" s="16" t="str">
        <f>IF(O382="Void","VOID","vs")</f>
        <v>vs</v>
      </c>
      <c r="T382" s="1" t="str">
        <f>IF(O382="Void","",K382)</f>
        <v>Apaches</v>
      </c>
      <c r="U382" s="1" t="str">
        <f>IF(O382="Void","",TRIM(_xlfn.CONCAT(L382," ",M382)))</f>
        <v>Gala Club 1</v>
      </c>
    </row>
    <row r="383" spans="1:21" x14ac:dyDescent="0.2">
      <c r="A383" s="16">
        <v>1254</v>
      </c>
      <c r="B383" s="16">
        <v>14</v>
      </c>
      <c r="C383" s="16">
        <v>12</v>
      </c>
      <c r="D383" s="1">
        <v>1</v>
      </c>
      <c r="E383" s="1">
        <v>6</v>
      </c>
      <c r="F383" s="1" t="str">
        <f>_xlfn.CONCAT($D383,"|",$E383,"|",$B383)</f>
        <v>1|6|14</v>
      </c>
      <c r="G383" s="1" t="str">
        <f>_xlfn.CONCAT($D383,"|",$E383,"|",$C383)</f>
        <v>1|6|12</v>
      </c>
      <c r="H383" s="1" t="str">
        <f>_xlfn.CONCAT(P383,J383)</f>
        <v>7Britwater</v>
      </c>
      <c r="I383" s="1" t="str">
        <f>_xlfn.CONCAT(P383,K383)</f>
        <v>7KE7's</v>
      </c>
      <c r="J383" s="1" t="str">
        <f>IFERROR(VLOOKUP(F383,tbl_Teams!A:C,3,0),"")</f>
        <v>Britwater</v>
      </c>
      <c r="K383" s="1" t="str">
        <f>IFERROR(VLOOKUP(G383,tbl_Teams!$A:$C,3,0),"")</f>
        <v>KE7's</v>
      </c>
      <c r="L383" s="1" t="str">
        <f>IFERROR(IF(AND(J383&lt;&gt;"",K383&lt;&gt;""),VLOOKUP(VLOOKUP(J383,tbl_Teams!C:G,5,0),tbl_Venues!A:B,2,0),""),"")</f>
        <v>Tuffley Community Centre</v>
      </c>
      <c r="M383" s="16" t="str">
        <f>IFERROR(IF(VLOOKUP(J383,tbl_Teams!$C:$H,6,0)=0,"",VLOOKUP(J383,tbl_Teams!$C:$H,6,0)),"")</f>
        <v/>
      </c>
      <c r="N383" s="16">
        <f>IFERROR(VLOOKUP(J383,tbl_Teams!$C:$I,7,0),"")</f>
        <v>5</v>
      </c>
      <c r="O383" s="16" t="str">
        <f>IF(OR(J383="",K383=""),"Void","")</f>
        <v/>
      </c>
      <c r="P383" s="16">
        <v>7</v>
      </c>
      <c r="Q383" s="38">
        <f>IF(O383="Void","",IF(P383&lt;16,Lookups!$A$1+((P383-1)*7+(N383-1)),Lookups!$A$2+((P383-16)*7+(N383-1))))</f>
        <v>45583</v>
      </c>
      <c r="R383" s="1" t="str">
        <f>IF(O383="Void",TRIM(_xlfn.CONCAT(J383,K383)),J383)</f>
        <v>Britwater</v>
      </c>
      <c r="S383" s="16" t="str">
        <f>IF(O383="Void","VOID","vs")</f>
        <v>vs</v>
      </c>
      <c r="T383" s="1" t="str">
        <f>IF(O383="Void","",K383)</f>
        <v>KE7's</v>
      </c>
      <c r="U383" s="1" t="str">
        <f>IF(O383="Void","",TRIM(_xlfn.CONCAT(L383," ",M383)))</f>
        <v>Tuffley Community Centre</v>
      </c>
    </row>
    <row r="384" spans="1:21" x14ac:dyDescent="0.2">
      <c r="A384" s="16">
        <v>1255</v>
      </c>
      <c r="B384" s="16">
        <v>15</v>
      </c>
      <c r="C384" s="16">
        <v>11</v>
      </c>
      <c r="D384" s="1">
        <v>1</v>
      </c>
      <c r="E384" s="1">
        <v>6</v>
      </c>
      <c r="F384" s="1" t="str">
        <f>_xlfn.CONCAT($D384,"|",$E384,"|",$B384)</f>
        <v>1|6|15</v>
      </c>
      <c r="G384" s="1" t="str">
        <f>_xlfn.CONCAT($D384,"|",$E384,"|",$C384)</f>
        <v>1|6|11</v>
      </c>
      <c r="H384" s="1" t="str">
        <f>_xlfn.CONCAT(P384,J384)</f>
        <v>7Cybernetics</v>
      </c>
      <c r="I384" s="1" t="str">
        <f>_xlfn.CONCAT(P384,K384)</f>
        <v>7Walls Top Ten</v>
      </c>
      <c r="J384" s="1" t="str">
        <f>IFERROR(VLOOKUP(F384,tbl_Teams!A:C,3,0),"")</f>
        <v>Cybernetics</v>
      </c>
      <c r="K384" s="1" t="str">
        <f>IFERROR(VLOOKUP(G384,tbl_Teams!$A:$C,3,0),"")</f>
        <v>Walls Top Ten</v>
      </c>
      <c r="L384" s="1" t="str">
        <f>IFERROR(IF(AND(J384&lt;&gt;"",K384&lt;&gt;""),VLOOKUP(VLOOKUP(J384,tbl_Teams!C:G,5,0),tbl_Venues!A:B,2,0),""),"")</f>
        <v>Gala Club</v>
      </c>
      <c r="M384" s="16">
        <f>IFERROR(IF(VLOOKUP(J384,tbl_Teams!$C:$H,6,0)=0,"",VLOOKUP(J384,tbl_Teams!$C:$H,6,0)),"")</f>
        <v>2</v>
      </c>
      <c r="N384" s="16">
        <f>IFERROR(VLOOKUP(J384,tbl_Teams!$C:$I,7,0),"")</f>
        <v>4</v>
      </c>
      <c r="O384" s="16" t="str">
        <f>IF(OR(J384="",K384=""),"Void","")</f>
        <v/>
      </c>
      <c r="P384" s="16">
        <v>7</v>
      </c>
      <c r="Q384" s="38">
        <f>IF(O384="Void","",IF(P384&lt;16,Lookups!$A$1+((P384-1)*7+(N384-1)),Lookups!$A$2+((P384-16)*7+(N384-1))))</f>
        <v>45582</v>
      </c>
      <c r="R384" s="1" t="str">
        <f>IF(O384="Void",TRIM(_xlfn.CONCAT(J384,K384)),J384)</f>
        <v>Cybernetics</v>
      </c>
      <c r="S384" s="16" t="str">
        <f>IF(O384="Void","VOID","vs")</f>
        <v>vs</v>
      </c>
      <c r="T384" s="1" t="str">
        <f>IF(O384="Void","",K384)</f>
        <v>Walls Top Ten</v>
      </c>
      <c r="U384" s="1" t="str">
        <f>IF(O384="Void","",TRIM(_xlfn.CONCAT(L384," ",M384)))</f>
        <v>Gala Club 2</v>
      </c>
    </row>
    <row r="385" spans="1:21" x14ac:dyDescent="0.2">
      <c r="A385" s="16">
        <v>1256</v>
      </c>
      <c r="B385" s="16">
        <v>16</v>
      </c>
      <c r="C385" s="16">
        <v>13</v>
      </c>
      <c r="D385" s="1">
        <v>1</v>
      </c>
      <c r="E385" s="1">
        <v>6</v>
      </c>
      <c r="F385" s="1" t="str">
        <f>_xlfn.CONCAT($D385,"|",$E385,"|",$B385)</f>
        <v>1|6|16</v>
      </c>
      <c r="G385" s="1" t="str">
        <f>_xlfn.CONCAT($D385,"|",$E385,"|",$C385)</f>
        <v>1|6|13</v>
      </c>
      <c r="H385" s="1" t="str">
        <f>_xlfn.CONCAT(P385,J385)</f>
        <v>7Angry Beavers</v>
      </c>
      <c r="I385" s="1" t="str">
        <f>_xlfn.CONCAT(P385,K385)</f>
        <v>7Junction Inn</v>
      </c>
      <c r="J385" s="1" t="str">
        <f>IFERROR(VLOOKUP(F385,tbl_Teams!A:C,3,0),"")</f>
        <v>Angry Beavers</v>
      </c>
      <c r="K385" s="1" t="str">
        <f>IFERROR(VLOOKUP(G385,tbl_Teams!$A:$C,3,0),"")</f>
        <v>Junction Inn</v>
      </c>
      <c r="L385" s="1" t="str">
        <f>IFERROR(IF(AND(J385&lt;&gt;"",K385&lt;&gt;""),VLOOKUP(VLOOKUP(J385,tbl_Teams!C:G,5,0),tbl_Venues!A:B,2,0),""),"")</f>
        <v>Circle Club Newent</v>
      </c>
      <c r="M385" s="16" t="str">
        <f>IFERROR(IF(VLOOKUP(J385,tbl_Teams!$C:$H,6,0)=0,"",VLOOKUP(J385,tbl_Teams!$C:$H,6,0)),"")</f>
        <v/>
      </c>
      <c r="N385" s="16">
        <f>IFERROR(VLOOKUP(J385,tbl_Teams!$C:$I,7,0),"")</f>
        <v>3</v>
      </c>
      <c r="O385" s="16" t="str">
        <f>IF(OR(J385="",K385=""),"Void","")</f>
        <v/>
      </c>
      <c r="P385" s="16">
        <v>7</v>
      </c>
      <c r="Q385" s="38">
        <f>IF(O385="Void","",IF(P385&lt;16,Lookups!$A$1+((P385-1)*7+(N385-1)),Lookups!$A$2+((P385-16)*7+(N385-1))))</f>
        <v>45581</v>
      </c>
      <c r="R385" s="1" t="str">
        <f>IF(O385="Void",TRIM(_xlfn.CONCAT(J385,K385)),J385)</f>
        <v>Angry Beavers</v>
      </c>
      <c r="S385" s="16" t="str">
        <f>IF(O385="Void","VOID","vs")</f>
        <v>vs</v>
      </c>
      <c r="T385" s="1" t="str">
        <f>IF(O385="Void","",K385)</f>
        <v>Junction Inn</v>
      </c>
      <c r="U385" s="1" t="str">
        <f>IF(O385="Void","",TRIM(_xlfn.CONCAT(L385," ",M385)))</f>
        <v>Circle Club Newent</v>
      </c>
    </row>
    <row r="386" spans="1:21" x14ac:dyDescent="0.2">
      <c r="A386" s="16">
        <v>1489</v>
      </c>
      <c r="B386" s="16">
        <v>1</v>
      </c>
      <c r="C386" s="16">
        <v>10</v>
      </c>
      <c r="D386" s="1">
        <v>1</v>
      </c>
      <c r="E386" s="1">
        <v>7</v>
      </c>
      <c r="F386" s="1" t="str">
        <f>_xlfn.CONCAT($D386,"|",$E386,"|",$B386)</f>
        <v>1|7|1</v>
      </c>
      <c r="G386" s="1" t="str">
        <f>_xlfn.CONCAT($D386,"|",$E386,"|",$C386)</f>
        <v>1|7|10</v>
      </c>
      <c r="H386" s="1" t="str">
        <f>_xlfn.CONCAT(P386,J386)</f>
        <v>7Derwents</v>
      </c>
      <c r="I386" s="1" t="str">
        <f>_xlfn.CONCAT(P386,K386)</f>
        <v>7Newent Dragons</v>
      </c>
      <c r="J386" s="1" t="str">
        <f>IFERROR(VLOOKUP(F386,tbl_Teams!A:C,3,0),"")</f>
        <v>Derwents</v>
      </c>
      <c r="K386" s="1" t="str">
        <f>IFERROR(VLOOKUP(G386,tbl_Teams!$A:$C,3,0),"")</f>
        <v>Newent Dragons</v>
      </c>
      <c r="L386" s="1" t="str">
        <f>IFERROR(IF(AND(J386&lt;&gt;"",K386&lt;&gt;""),VLOOKUP(VLOOKUP(J386,tbl_Teams!C:G,5,0),tbl_Venues!A:B,2,0),""),"")</f>
        <v>Farmer's Club</v>
      </c>
      <c r="M386" s="16">
        <f>IFERROR(IF(VLOOKUP(J386,tbl_Teams!$C:$H,6,0)=0,"",VLOOKUP(J386,tbl_Teams!$C:$H,6,0)),"")</f>
        <v>2</v>
      </c>
      <c r="N386" s="16">
        <f>IFERROR(VLOOKUP(J386,tbl_Teams!$C:$I,7,0),"")</f>
        <v>1</v>
      </c>
      <c r="O386" s="16" t="str">
        <f>IF(OR(J386="",K386=""),"Void","")</f>
        <v/>
      </c>
      <c r="P386" s="16">
        <v>7</v>
      </c>
      <c r="Q386" s="38">
        <f>IF(O386="Void","",IF(P386&lt;16,Lookups!$A$1+((P386-1)*7+(N386-1)),Lookups!$A$2+((P386-16)*7+(N386-1))))</f>
        <v>45579</v>
      </c>
      <c r="R386" s="1" t="str">
        <f>IF(O386="Void",TRIM(_xlfn.CONCAT(J386,K386)),J386)</f>
        <v>Derwents</v>
      </c>
      <c r="S386" s="16" t="str">
        <f>IF(O386="Void","VOID","vs")</f>
        <v>vs</v>
      </c>
      <c r="T386" s="1" t="str">
        <f>IF(O386="Void","",K386)</f>
        <v>Newent Dragons</v>
      </c>
      <c r="U386" s="1" t="str">
        <f>IF(O386="Void","",TRIM(_xlfn.CONCAT(L386," ",M386)))</f>
        <v>Farmer's Club 2</v>
      </c>
    </row>
    <row r="387" spans="1:21" x14ac:dyDescent="0.2">
      <c r="A387" s="16">
        <v>1490</v>
      </c>
      <c r="B387" s="16">
        <v>2</v>
      </c>
      <c r="C387" s="16">
        <v>9</v>
      </c>
      <c r="D387" s="1">
        <v>1</v>
      </c>
      <c r="E387" s="1">
        <v>7</v>
      </c>
      <c r="F387" s="1" t="str">
        <f>_xlfn.CONCAT($D387,"|",$E387,"|",$B387)</f>
        <v>1|7|2</v>
      </c>
      <c r="G387" s="1" t="str">
        <f>_xlfn.CONCAT($D387,"|",$E387,"|",$C387)</f>
        <v>1|7|9</v>
      </c>
      <c r="H387" s="1" t="str">
        <f>_xlfn.CONCAT(P387,J387)</f>
        <v>7Sigtels</v>
      </c>
      <c r="I387" s="1" t="str">
        <f>_xlfn.CONCAT(P387,K387)</f>
        <v>7Tipplers</v>
      </c>
      <c r="J387" s="1" t="str">
        <f>IFERROR(VLOOKUP(F387,tbl_Teams!A:C,3,0),"")</f>
        <v>Sigtels</v>
      </c>
      <c r="K387" s="1" t="str">
        <f>IFERROR(VLOOKUP(G387,tbl_Teams!$A:$C,3,0),"")</f>
        <v>Tipplers</v>
      </c>
      <c r="L387" s="1" t="str">
        <f>IFERROR(IF(AND(J387&lt;&gt;"",K387&lt;&gt;""),VLOOKUP(VLOOKUP(J387,tbl_Teams!C:G,5,0),tbl_Venues!A:B,2,0),""),"")</f>
        <v>Wotton Hall Club</v>
      </c>
      <c r="M387" s="16">
        <f>IFERROR(IF(VLOOKUP(J387,tbl_Teams!$C:$H,6,0)=0,"",VLOOKUP(J387,tbl_Teams!$C:$H,6,0)),"")</f>
        <v>2</v>
      </c>
      <c r="N387" s="16">
        <f>IFERROR(VLOOKUP(J387,tbl_Teams!$C:$I,7,0),"")</f>
        <v>2</v>
      </c>
      <c r="O387" s="16" t="str">
        <f>IF(OR(J387="",K387=""),"Void","")</f>
        <v/>
      </c>
      <c r="P387" s="16">
        <v>7</v>
      </c>
      <c r="Q387" s="38">
        <f>IF(O387="Void","",IF(P387&lt;16,Lookups!$A$1+((P387-1)*7+(N387-1)),Lookups!$A$2+((P387-16)*7+(N387-1))))</f>
        <v>45580</v>
      </c>
      <c r="R387" s="1" t="str">
        <f>IF(O387="Void",TRIM(_xlfn.CONCAT(J387,K387)),J387)</f>
        <v>Sigtels</v>
      </c>
      <c r="S387" s="16" t="str">
        <f>IF(O387="Void","VOID","vs")</f>
        <v>vs</v>
      </c>
      <c r="T387" s="1" t="str">
        <f>IF(O387="Void","",K387)</f>
        <v>Tipplers</v>
      </c>
      <c r="U387" s="1" t="str">
        <f>IF(O387="Void","",TRIM(_xlfn.CONCAT(L387," ",M387)))</f>
        <v>Wotton Hall Club 2</v>
      </c>
    </row>
    <row r="388" spans="1:21" x14ac:dyDescent="0.2">
      <c r="A388" s="16">
        <v>1491</v>
      </c>
      <c r="B388" s="16">
        <v>3</v>
      </c>
      <c r="C388" s="16">
        <v>8</v>
      </c>
      <c r="D388" s="1">
        <v>1</v>
      </c>
      <c r="E388" s="1">
        <v>7</v>
      </c>
      <c r="F388" s="1" t="str">
        <f>_xlfn.CONCAT($D388,"|",$E388,"|",$B388)</f>
        <v>1|7|3</v>
      </c>
      <c r="G388" s="1" t="str">
        <f>_xlfn.CONCAT($D388,"|",$E388,"|",$C388)</f>
        <v>1|7|8</v>
      </c>
      <c r="H388" s="1" t="str">
        <f>_xlfn.CONCAT(P388,J388)</f>
        <v>7City Treasurers</v>
      </c>
      <c r="I388" s="1" t="str">
        <f>_xlfn.CONCAT(P388,K388)</f>
        <v>7Incredibowls</v>
      </c>
      <c r="J388" s="1" t="str">
        <f>IFERROR(VLOOKUP(F388,tbl_Teams!A:C,3,0),"")</f>
        <v>City Treasurers</v>
      </c>
      <c r="K388" s="1" t="str">
        <f>IFERROR(VLOOKUP(G388,tbl_Teams!$A:$C,3,0),"")</f>
        <v>Incredibowls</v>
      </c>
      <c r="L388" s="1" t="str">
        <f>IFERROR(IF(AND(J388&lt;&gt;"",K388&lt;&gt;""),VLOOKUP(VLOOKUP(J388,tbl_Teams!C:G,5,0),tbl_Venues!A:B,2,0),""),"")</f>
        <v>Gala Club</v>
      </c>
      <c r="M388" s="16">
        <f>IFERROR(IF(VLOOKUP(J388,tbl_Teams!$C:$H,6,0)=0,"",VLOOKUP(J388,tbl_Teams!$C:$H,6,0)),"")</f>
        <v>2</v>
      </c>
      <c r="N388" s="16">
        <f>IFERROR(VLOOKUP(J388,tbl_Teams!$C:$I,7,0),"")</f>
        <v>2</v>
      </c>
      <c r="O388" s="16" t="str">
        <f>IF(OR(J388="",K388=""),"Void","")</f>
        <v/>
      </c>
      <c r="P388" s="16">
        <v>7</v>
      </c>
      <c r="Q388" s="38">
        <f>IF(O388="Void","",IF(P388&lt;16,Lookups!$A$1+((P388-1)*7+(N388-1)),Lookups!$A$2+((P388-16)*7+(N388-1))))</f>
        <v>45580</v>
      </c>
      <c r="R388" s="1" t="str">
        <f>IF(O388="Void",TRIM(_xlfn.CONCAT(J388,K388)),J388)</f>
        <v>City Treasurers</v>
      </c>
      <c r="S388" s="16" t="str">
        <f>IF(O388="Void","VOID","vs")</f>
        <v>vs</v>
      </c>
      <c r="T388" s="1" t="str">
        <f>IF(O388="Void","",K388)</f>
        <v>Incredibowls</v>
      </c>
      <c r="U388" s="1" t="str">
        <f>IF(O388="Void","",TRIM(_xlfn.CONCAT(L388," ",M388)))</f>
        <v>Gala Club 2</v>
      </c>
    </row>
    <row r="389" spans="1:21" x14ac:dyDescent="0.2">
      <c r="A389" s="16">
        <v>1492</v>
      </c>
      <c r="B389" s="16">
        <v>4</v>
      </c>
      <c r="C389" s="16">
        <v>7</v>
      </c>
      <c r="D389" s="1">
        <v>1</v>
      </c>
      <c r="E389" s="1">
        <v>7</v>
      </c>
      <c r="F389" s="1" t="str">
        <f>_xlfn.CONCAT($D389,"|",$E389,"|",$B389)</f>
        <v>1|7|4</v>
      </c>
      <c r="G389" s="1" t="str">
        <f>_xlfn.CONCAT($D389,"|",$E389,"|",$C389)</f>
        <v>1|7|7</v>
      </c>
      <c r="H389" s="1" t="str">
        <f>_xlfn.CONCAT(P389,J389)</f>
        <v>7Deaf Tigers</v>
      </c>
      <c r="I389" s="1" t="str">
        <f>_xlfn.CONCAT(P389,K389)</f>
        <v>7Gladiators</v>
      </c>
      <c r="J389" s="1" t="str">
        <f>IFERROR(VLOOKUP(F389,tbl_Teams!A:C,3,0),"")</f>
        <v>Deaf Tigers</v>
      </c>
      <c r="K389" s="1" t="str">
        <f>IFERROR(VLOOKUP(G389,tbl_Teams!$A:$C,3,0),"")</f>
        <v>Gladiators</v>
      </c>
      <c r="L389" s="1" t="str">
        <f>IFERROR(IF(AND(J389&lt;&gt;"",K389&lt;&gt;""),VLOOKUP(VLOOKUP(J389,tbl_Teams!C:G,5,0),tbl_Venues!A:B,2,0),""),"")</f>
        <v>One Eyed Jacks</v>
      </c>
      <c r="M389" s="16" t="str">
        <f>IFERROR(IF(VLOOKUP(J389,tbl_Teams!$C:$H,6,0)=0,"",VLOOKUP(J389,tbl_Teams!$C:$H,6,0)),"")</f>
        <v/>
      </c>
      <c r="N389" s="16">
        <f>IFERROR(VLOOKUP(J389,tbl_Teams!$C:$I,7,0),"")</f>
        <v>2</v>
      </c>
      <c r="O389" s="16" t="str">
        <f>IF(OR(J389="",K389=""),"Void","")</f>
        <v/>
      </c>
      <c r="P389" s="16">
        <v>7</v>
      </c>
      <c r="Q389" s="38">
        <f>IF(O389="Void","",IF(P389&lt;16,Lookups!$A$1+((P389-1)*7+(N389-1)),Lookups!$A$2+((P389-16)*7+(N389-1))))</f>
        <v>45580</v>
      </c>
      <c r="R389" s="1" t="str">
        <f>IF(O389="Void",TRIM(_xlfn.CONCAT(J389,K389)),J389)</f>
        <v>Deaf Tigers</v>
      </c>
      <c r="S389" s="16" t="str">
        <f>IF(O389="Void","VOID","vs")</f>
        <v>vs</v>
      </c>
      <c r="T389" s="1" t="str">
        <f>IF(O389="Void","",K389)</f>
        <v>Gladiators</v>
      </c>
      <c r="U389" s="1" t="str">
        <f>IF(O389="Void","",TRIM(_xlfn.CONCAT(L389," ",M389)))</f>
        <v>One Eyed Jacks</v>
      </c>
    </row>
    <row r="390" spans="1:21" x14ac:dyDescent="0.2">
      <c r="A390" s="16">
        <v>1493</v>
      </c>
      <c r="B390" s="16">
        <v>5</v>
      </c>
      <c r="C390" s="16">
        <v>6</v>
      </c>
      <c r="D390" s="1">
        <v>1</v>
      </c>
      <c r="E390" s="1">
        <v>7</v>
      </c>
      <c r="F390" s="1" t="str">
        <f>_xlfn.CONCAT($D390,"|",$E390,"|",$B390)</f>
        <v>1|7|5</v>
      </c>
      <c r="G390" s="1" t="str">
        <f>_xlfn.CONCAT($D390,"|",$E390,"|",$C390)</f>
        <v>1|7|6</v>
      </c>
      <c r="H390" s="1" t="str">
        <f>_xlfn.CONCAT(P390,J390)</f>
        <v>7Hilltops</v>
      </c>
      <c r="I390" s="1" t="str">
        <f>_xlfn.CONCAT(P390,K390)</f>
        <v>7Bloaters S.C.</v>
      </c>
      <c r="J390" s="1" t="str">
        <f>IFERROR(VLOOKUP(F390,tbl_Teams!A:C,3,0),"")</f>
        <v>Hilltops</v>
      </c>
      <c r="K390" s="1" t="str">
        <f>IFERROR(VLOOKUP(G390,tbl_Teams!$A:$C,3,0),"")</f>
        <v>Bloaters S.C.</v>
      </c>
      <c r="L390" s="1" t="str">
        <f>IFERROR(IF(AND(J390&lt;&gt;"",K390&lt;&gt;""),VLOOKUP(VLOOKUP(J390,tbl_Teams!C:G,5,0),tbl_Venues!A:B,2,0),""),"")</f>
        <v>Robinswood Hill Club</v>
      </c>
      <c r="M390" s="16">
        <f>IFERROR(IF(VLOOKUP(J390,tbl_Teams!$C:$H,6,0)=0,"",VLOOKUP(J390,tbl_Teams!$C:$H,6,0)),"")</f>
        <v>1</v>
      </c>
      <c r="N390" s="16">
        <f>IFERROR(VLOOKUP(J390,tbl_Teams!$C:$I,7,0),"")</f>
        <v>4</v>
      </c>
      <c r="O390" s="16" t="str">
        <f>IF(OR(J390="",K390=""),"Void","")</f>
        <v/>
      </c>
      <c r="P390" s="16">
        <v>7</v>
      </c>
      <c r="Q390" s="38">
        <f>IF(O390="Void","",IF(P390&lt;16,Lookups!$A$1+((P390-1)*7+(N390-1)),Lookups!$A$2+((P390-16)*7+(N390-1))))</f>
        <v>45582</v>
      </c>
      <c r="R390" s="1" t="str">
        <f>IF(O390="Void",TRIM(_xlfn.CONCAT(J390,K390)),J390)</f>
        <v>Hilltops</v>
      </c>
      <c r="S390" s="16" t="str">
        <f>IF(O390="Void","VOID","vs")</f>
        <v>vs</v>
      </c>
      <c r="T390" s="1" t="str">
        <f>IF(O390="Void","",K390)</f>
        <v>Bloaters S.C.</v>
      </c>
      <c r="U390" s="1" t="str">
        <f>IF(O390="Void","",TRIM(_xlfn.CONCAT(L390," ",M390)))</f>
        <v>Robinswood Hill Club 1</v>
      </c>
    </row>
    <row r="391" spans="1:21" x14ac:dyDescent="0.2">
      <c r="A391" s="16">
        <v>1494</v>
      </c>
      <c r="B391" s="16">
        <v>14</v>
      </c>
      <c r="C391" s="16">
        <v>12</v>
      </c>
      <c r="D391" s="1">
        <v>1</v>
      </c>
      <c r="E391" s="1">
        <v>7</v>
      </c>
      <c r="F391" s="1" t="str">
        <f>_xlfn.CONCAT($D391,"|",$E391,"|",$B391)</f>
        <v>1|7|14</v>
      </c>
      <c r="G391" s="1" t="str">
        <f>_xlfn.CONCAT($D391,"|",$E391,"|",$C391)</f>
        <v>1|7|12</v>
      </c>
      <c r="H391" s="1" t="str">
        <f>_xlfn.CONCAT(P391,J391)</f>
        <v>7Cruisers</v>
      </c>
      <c r="I391" s="1" t="str">
        <f>_xlfn.CONCAT(P391,K391)</f>
        <v>7More Lager</v>
      </c>
      <c r="J391" s="1" t="str">
        <f>IFERROR(VLOOKUP(F391,tbl_Teams!A:C,3,0),"")</f>
        <v>Cruisers</v>
      </c>
      <c r="K391" s="1" t="str">
        <f>IFERROR(VLOOKUP(G391,tbl_Teams!$A:$C,3,0),"")</f>
        <v>More Lager</v>
      </c>
      <c r="L391" s="1" t="str">
        <f>IFERROR(IF(AND(J391&lt;&gt;"",K391&lt;&gt;""),VLOOKUP(VLOOKUP(J391,tbl_Teams!C:G,5,0),tbl_Venues!A:B,2,0),""),"")</f>
        <v>Baker Street</v>
      </c>
      <c r="M391" s="16" t="str">
        <f>IFERROR(IF(VLOOKUP(J391,tbl_Teams!$C:$H,6,0)=0,"",VLOOKUP(J391,tbl_Teams!$C:$H,6,0)),"")</f>
        <v/>
      </c>
      <c r="N391" s="16">
        <f>IFERROR(VLOOKUP(J391,tbl_Teams!$C:$I,7,0),"")</f>
        <v>2</v>
      </c>
      <c r="O391" s="16" t="str">
        <f>IF(OR(J391="",K391=""),"Void","")</f>
        <v/>
      </c>
      <c r="P391" s="16">
        <v>7</v>
      </c>
      <c r="Q391" s="38">
        <f>IF(O391="Void","",IF(P391&lt;16,Lookups!$A$1+((P391-1)*7+(N391-1)),Lookups!$A$2+((P391-16)*7+(N391-1))))</f>
        <v>45580</v>
      </c>
      <c r="R391" s="1" t="str">
        <f>IF(O391="Void",TRIM(_xlfn.CONCAT(J391,K391)),J391)</f>
        <v>Cruisers</v>
      </c>
      <c r="S391" s="16" t="str">
        <f>IF(O391="Void","VOID","vs")</f>
        <v>vs</v>
      </c>
      <c r="T391" s="1" t="str">
        <f>IF(O391="Void","",K391)</f>
        <v>More Lager</v>
      </c>
      <c r="U391" s="1" t="str">
        <f>IF(O391="Void","",TRIM(_xlfn.CONCAT(L391," ",M391)))</f>
        <v>Baker Street</v>
      </c>
    </row>
    <row r="392" spans="1:21" x14ac:dyDescent="0.2">
      <c r="A392" s="16">
        <v>1495</v>
      </c>
      <c r="B392" s="16">
        <v>15</v>
      </c>
      <c r="C392" s="16">
        <v>11</v>
      </c>
      <c r="D392" s="1">
        <v>1</v>
      </c>
      <c r="E392" s="1">
        <v>7</v>
      </c>
      <c r="F392" s="1" t="str">
        <f>_xlfn.CONCAT($D392,"|",$E392,"|",$B392)</f>
        <v>1|7|15</v>
      </c>
      <c r="G392" s="1" t="str">
        <f>_xlfn.CONCAT($D392,"|",$E392,"|",$C392)</f>
        <v>1|7|11</v>
      </c>
      <c r="H392" s="1" t="str">
        <f>_xlfn.CONCAT(P392,J392)</f>
        <v>7Lassington Rollers</v>
      </c>
      <c r="I392" s="1" t="str">
        <f>_xlfn.CONCAT(P392,K392)</f>
        <v>7The Novices</v>
      </c>
      <c r="J392" s="1" t="str">
        <f>IFERROR(VLOOKUP(F392,tbl_Teams!A:C,3,0),"")</f>
        <v>Lassington Rollers</v>
      </c>
      <c r="K392" s="1" t="str">
        <f>IFERROR(VLOOKUP(G392,tbl_Teams!$A:$C,3,0),"")</f>
        <v>The Novices</v>
      </c>
      <c r="L392" s="1" t="str">
        <f>IFERROR(IF(AND(J392&lt;&gt;"",K392&lt;&gt;""),VLOOKUP(VLOOKUP(J392,tbl_Teams!C:G,5,0),tbl_Venues!A:B,2,0),""),"")</f>
        <v>England's Glory</v>
      </c>
      <c r="M392" s="16">
        <f>IFERROR(IF(VLOOKUP(J392,tbl_Teams!$C:$H,6,0)=0,"",VLOOKUP(J392,tbl_Teams!$C:$H,6,0)),"")</f>
        <v>2</v>
      </c>
      <c r="N392" s="16">
        <f>IFERROR(VLOOKUP(J392,tbl_Teams!$C:$I,7,0),"")</f>
        <v>4</v>
      </c>
      <c r="O392" s="16" t="str">
        <f>IF(OR(J392="",K392=""),"Void","")</f>
        <v/>
      </c>
      <c r="P392" s="16">
        <v>7</v>
      </c>
      <c r="Q392" s="38">
        <f>IF(O392="Void","",IF(P392&lt;16,Lookups!$A$1+((P392-1)*7+(N392-1)),Lookups!$A$2+((P392-16)*7+(N392-1))))</f>
        <v>45582</v>
      </c>
      <c r="R392" s="1" t="str">
        <f>IF(O392="Void",TRIM(_xlfn.CONCAT(J392,K392)),J392)</f>
        <v>Lassington Rollers</v>
      </c>
      <c r="S392" s="16" t="str">
        <f>IF(O392="Void","VOID","vs")</f>
        <v>vs</v>
      </c>
      <c r="T392" s="1" t="str">
        <f>IF(O392="Void","",K392)</f>
        <v>The Novices</v>
      </c>
      <c r="U392" s="1" t="str">
        <f>IF(O392="Void","",TRIM(_xlfn.CONCAT(L392," ",M392)))</f>
        <v>England's Glory 2</v>
      </c>
    </row>
    <row r="393" spans="1:21" x14ac:dyDescent="0.2">
      <c r="A393" s="16">
        <v>1496</v>
      </c>
      <c r="B393" s="16">
        <v>16</v>
      </c>
      <c r="C393" s="16">
        <v>13</v>
      </c>
      <c r="D393" s="1">
        <v>1</v>
      </c>
      <c r="E393" s="1">
        <v>7</v>
      </c>
      <c r="F393" s="1" t="str">
        <f>_xlfn.CONCAT($D393,"|",$E393,"|",$B393)</f>
        <v>1|7|16</v>
      </c>
      <c r="G393" s="1" t="str">
        <f>_xlfn.CONCAT($D393,"|",$E393,"|",$C393)</f>
        <v>1|7|13</v>
      </c>
      <c r="H393" s="1" t="str">
        <f>_xlfn.CONCAT(P393,J393)</f>
        <v>7</v>
      </c>
      <c r="I393" s="1" t="str">
        <f>_xlfn.CONCAT(P393,K393)</f>
        <v>7BMI 'A' Breakaways</v>
      </c>
      <c r="J393" s="1" t="str">
        <f>IFERROR(VLOOKUP(F393,tbl_Teams!A:C,3,0),"")</f>
        <v/>
      </c>
      <c r="K393" s="1" t="str">
        <f>IFERROR(VLOOKUP(G393,tbl_Teams!$A:$C,3,0),"")</f>
        <v>BMI 'A' Breakaways</v>
      </c>
      <c r="L393" s="1" t="str">
        <f>IFERROR(IF(AND(J393&lt;&gt;"",K393&lt;&gt;""),VLOOKUP(VLOOKUP(J393,tbl_Teams!C:G,5,0),tbl_Venues!A:B,2,0),""),"")</f>
        <v/>
      </c>
      <c r="M393" s="16" t="str">
        <f>IFERROR(IF(VLOOKUP(J393,tbl_Teams!$C:$H,6,0)=0,"",VLOOKUP(J393,tbl_Teams!$C:$H,6,0)),"")</f>
        <v/>
      </c>
      <c r="N393" s="16" t="str">
        <f>IFERROR(VLOOKUP(J393,tbl_Teams!$C:$I,7,0),"")</f>
        <v/>
      </c>
      <c r="O393" s="16" t="str">
        <f>IF(OR(J393="",K393=""),"Void","")</f>
        <v>Void</v>
      </c>
      <c r="P393" s="16">
        <v>7</v>
      </c>
      <c r="Q393" s="38" t="str">
        <f>IF(O393="Void","",IF(P393&lt;16,Lookups!$A$1+((P393-1)*7+(N393-1)),Lookups!$A$2+((P393-16)*7+(N393-1))))</f>
        <v/>
      </c>
      <c r="R393" s="1" t="str">
        <f>IF(O393="Void",TRIM(_xlfn.CONCAT(J393,K393)),J393)</f>
        <v>BMI 'A' Breakaways</v>
      </c>
      <c r="S393" s="16" t="str">
        <f>IF(O393="Void","VOID","vs")</f>
        <v>VOID</v>
      </c>
      <c r="T393" s="1" t="str">
        <f>IF(O393="Void","",K393)</f>
        <v/>
      </c>
      <c r="U393" s="1" t="str">
        <f>IF(O393="Void","",TRIM(_xlfn.CONCAT(L393," ",M393)))</f>
        <v/>
      </c>
    </row>
    <row r="394" spans="1:21" x14ac:dyDescent="0.2">
      <c r="A394" s="16">
        <v>57</v>
      </c>
      <c r="B394" s="16">
        <v>5</v>
      </c>
      <c r="C394" s="16">
        <v>16</v>
      </c>
      <c r="D394" s="1">
        <v>1</v>
      </c>
      <c r="E394" s="1">
        <v>1</v>
      </c>
      <c r="F394" s="1" t="str">
        <f>_xlfn.CONCAT($D394,"|",$E394,"|",$B394)</f>
        <v>1|1|5</v>
      </c>
      <c r="G394" s="1" t="str">
        <f>_xlfn.CONCAT($D394,"|",$E394,"|",$C394)</f>
        <v>1|1|16</v>
      </c>
      <c r="H394" s="1" t="str">
        <f>_xlfn.CONCAT(P394,J394)</f>
        <v>8St James Allstars</v>
      </c>
      <c r="I394" s="1" t="str">
        <f>_xlfn.CONCAT(P394,K394)</f>
        <v>8Painswick Ultras</v>
      </c>
      <c r="J394" s="1" t="str">
        <f>IFERROR(VLOOKUP(F394,tbl_Teams!A:C,3,0),"")</f>
        <v>St James Allstars</v>
      </c>
      <c r="K394" s="1" t="str">
        <f>IFERROR(VLOOKUP(G394,tbl_Teams!$A:$C,3,0),"")</f>
        <v>Painswick Ultras</v>
      </c>
      <c r="L394" s="1" t="str">
        <f>IFERROR(IF(AND(J394&lt;&gt;"",K394&lt;&gt;""),VLOOKUP(VLOOKUP(J394,tbl_Teams!C:G,5,0),tbl_Venues!A:B,2,0),""),"")</f>
        <v>St James Club</v>
      </c>
      <c r="M394" s="16" t="str">
        <f>IFERROR(IF(VLOOKUP(J394,tbl_Teams!$C:$H,6,0)=0,"",VLOOKUP(J394,tbl_Teams!$C:$H,6,0)),"")</f>
        <v/>
      </c>
      <c r="N394" s="16">
        <f>IFERROR(VLOOKUP(J394,tbl_Teams!$C:$I,7,0),"")</f>
        <v>5</v>
      </c>
      <c r="O394" s="16" t="str">
        <f>IF(OR(J394="",K394=""),"Void","")</f>
        <v/>
      </c>
      <c r="P394" s="16">
        <v>8</v>
      </c>
      <c r="Q394" s="38">
        <f>IF(O394="Void","",IF(P394&lt;16,Lookups!$A$1+((P394-1)*7+(N394-1)),Lookups!$A$2+((P394-16)*7+(N394-1))))</f>
        <v>45590</v>
      </c>
      <c r="R394" s="1" t="str">
        <f>IF(O394="Void",TRIM(_xlfn.CONCAT(J394,K394)),J394)</f>
        <v>St James Allstars</v>
      </c>
      <c r="S394" s="16" t="str">
        <f>IF(O394="Void","VOID","vs")</f>
        <v>vs</v>
      </c>
      <c r="T394" s="1" t="str">
        <f>IF(O394="Void","",K394)</f>
        <v>Painswick Ultras</v>
      </c>
      <c r="U394" s="1" t="str">
        <f>IF(O394="Void","",TRIM(_xlfn.CONCAT(L394," ",M394)))</f>
        <v>St James Club</v>
      </c>
    </row>
    <row r="395" spans="1:21" x14ac:dyDescent="0.2">
      <c r="A395" s="16">
        <v>58</v>
      </c>
      <c r="B395" s="16">
        <v>6</v>
      </c>
      <c r="C395" s="16">
        <v>4</v>
      </c>
      <c r="D395" s="1">
        <v>1</v>
      </c>
      <c r="E395" s="1">
        <v>1</v>
      </c>
      <c r="F395" s="1" t="str">
        <f>_xlfn.CONCAT($D395,"|",$E395,"|",$B395)</f>
        <v>1|1|6</v>
      </c>
      <c r="G395" s="1" t="str">
        <f>_xlfn.CONCAT($D395,"|",$E395,"|",$C395)</f>
        <v>1|1|4</v>
      </c>
      <c r="H395" s="1" t="str">
        <f>_xlfn.CONCAT(P395,J395)</f>
        <v>8Fabulous Baker Boys</v>
      </c>
      <c r="I395" s="1" t="str">
        <f>_xlfn.CONCAT(P395,K395)</f>
        <v>8Tuffley Robins</v>
      </c>
      <c r="J395" s="1" t="str">
        <f>IFERROR(VLOOKUP(F395,tbl_Teams!A:C,3,0),"")</f>
        <v>Fabulous Baker Boys</v>
      </c>
      <c r="K395" s="1" t="str">
        <f>IFERROR(VLOOKUP(G395,tbl_Teams!$A:$C,3,0),"")</f>
        <v>Tuffley Robins</v>
      </c>
      <c r="L395" s="1" t="str">
        <f>IFERROR(IF(AND(J395&lt;&gt;"",K395&lt;&gt;""),VLOOKUP(VLOOKUP(J395,tbl_Teams!C:G,5,0),tbl_Venues!A:B,2,0),""),"")</f>
        <v>Baker Street</v>
      </c>
      <c r="M395" s="16" t="str">
        <f>IFERROR(IF(VLOOKUP(J395,tbl_Teams!$C:$H,6,0)=0,"",VLOOKUP(J395,tbl_Teams!$C:$H,6,0)),"")</f>
        <v/>
      </c>
      <c r="N395" s="16">
        <f>IFERROR(VLOOKUP(J395,tbl_Teams!$C:$I,7,0),"")</f>
        <v>2</v>
      </c>
      <c r="O395" s="16" t="str">
        <f>IF(OR(J395="",K395=""),"Void","")</f>
        <v/>
      </c>
      <c r="P395" s="16">
        <v>8</v>
      </c>
      <c r="Q395" s="38">
        <f>IF(O395="Void","",IF(P395&lt;16,Lookups!$A$1+((P395-1)*7+(N395-1)),Lookups!$A$2+((P395-16)*7+(N395-1))))</f>
        <v>45587</v>
      </c>
      <c r="R395" s="1" t="str">
        <f>IF(O395="Void",TRIM(_xlfn.CONCAT(J395,K395)),J395)</f>
        <v>Fabulous Baker Boys</v>
      </c>
      <c r="S395" s="16" t="str">
        <f>IF(O395="Void","VOID","vs")</f>
        <v>vs</v>
      </c>
      <c r="T395" s="1" t="str">
        <f>IF(O395="Void","",K395)</f>
        <v>Tuffley Robins</v>
      </c>
      <c r="U395" s="1" t="str">
        <f>IF(O395="Void","",TRIM(_xlfn.CONCAT(L395," ",M395)))</f>
        <v>Baker Street</v>
      </c>
    </row>
    <row r="396" spans="1:21" x14ac:dyDescent="0.2">
      <c r="A396" s="16">
        <v>59</v>
      </c>
      <c r="B396" s="16">
        <v>7</v>
      </c>
      <c r="C396" s="16">
        <v>3</v>
      </c>
      <c r="D396" s="1">
        <v>1</v>
      </c>
      <c r="E396" s="1">
        <v>1</v>
      </c>
      <c r="F396" s="1" t="str">
        <f>_xlfn.CONCAT($D396,"|",$E396,"|",$B396)</f>
        <v>1|1|7</v>
      </c>
      <c r="G396" s="1" t="str">
        <f>_xlfn.CONCAT($D396,"|",$E396,"|",$C396)</f>
        <v>1|1|3</v>
      </c>
      <c r="H396" s="1" t="str">
        <f>_xlfn.CONCAT(P396,J396)</f>
        <v>8Railway</v>
      </c>
      <c r="I396" s="1" t="str">
        <f>_xlfn.CONCAT(P396,K396)</f>
        <v>8Slingers</v>
      </c>
      <c r="J396" s="1" t="str">
        <f>IFERROR(VLOOKUP(F396,tbl_Teams!A:C,3,0),"")</f>
        <v>Railway</v>
      </c>
      <c r="K396" s="1" t="str">
        <f>IFERROR(VLOOKUP(G396,tbl_Teams!$A:$C,3,0),"")</f>
        <v>Slingers</v>
      </c>
      <c r="L396" s="1" t="str">
        <f>IFERROR(IF(AND(J396&lt;&gt;"",K396&lt;&gt;""),VLOOKUP(VLOOKUP(J396,tbl_Teams!C:G,5,0),tbl_Venues!A:B,2,0),""),"")</f>
        <v>Hardwicke RBL</v>
      </c>
      <c r="M396" s="16">
        <f>IFERROR(IF(VLOOKUP(J396,tbl_Teams!$C:$H,6,0)=0,"",VLOOKUP(J396,tbl_Teams!$C:$H,6,0)),"")</f>
        <v>2</v>
      </c>
      <c r="N396" s="16">
        <f>IFERROR(VLOOKUP(J396,tbl_Teams!$C:$I,7,0),"")</f>
        <v>5</v>
      </c>
      <c r="O396" s="16" t="str">
        <f>IF(OR(J396="",K396=""),"Void","")</f>
        <v/>
      </c>
      <c r="P396" s="16">
        <v>8</v>
      </c>
      <c r="Q396" s="38">
        <f>IF(O396="Void","",IF(P396&lt;16,Lookups!$A$1+((P396-1)*7+(N396-1)),Lookups!$A$2+((P396-16)*7+(N396-1))))</f>
        <v>45590</v>
      </c>
      <c r="R396" s="1" t="str">
        <f>IF(O396="Void",TRIM(_xlfn.CONCAT(J396,K396)),J396)</f>
        <v>Railway</v>
      </c>
      <c r="S396" s="16" t="str">
        <f>IF(O396="Void","VOID","vs")</f>
        <v>vs</v>
      </c>
      <c r="T396" s="1" t="str">
        <f>IF(O396="Void","",K396)</f>
        <v>Slingers</v>
      </c>
      <c r="U396" s="1" t="str">
        <f>IF(O396="Void","",TRIM(_xlfn.CONCAT(L396," ",M396)))</f>
        <v>Hardwicke RBL 2</v>
      </c>
    </row>
    <row r="397" spans="1:21" x14ac:dyDescent="0.2">
      <c r="A397" s="16">
        <v>60</v>
      </c>
      <c r="B397" s="16">
        <v>8</v>
      </c>
      <c r="C397" s="16">
        <v>2</v>
      </c>
      <c r="D397" s="1">
        <v>1</v>
      </c>
      <c r="E397" s="1">
        <v>1</v>
      </c>
      <c r="F397" s="1" t="str">
        <f>_xlfn.CONCAT($D397,"|",$E397,"|",$B397)</f>
        <v>1|1|8</v>
      </c>
      <c r="G397" s="1" t="str">
        <f>_xlfn.CONCAT($D397,"|",$E397,"|",$C397)</f>
        <v>1|1|2</v>
      </c>
      <c r="H397" s="1" t="str">
        <f>_xlfn.CONCAT(P397,J397)</f>
        <v>8Lion Cubs</v>
      </c>
      <c r="I397" s="1" t="str">
        <f>_xlfn.CONCAT(P397,K397)</f>
        <v>8Cobblers</v>
      </c>
      <c r="J397" s="1" t="str">
        <f>IFERROR(VLOOKUP(F397,tbl_Teams!A:C,3,0),"")</f>
        <v>Lion Cubs</v>
      </c>
      <c r="K397" s="1" t="str">
        <f>IFERROR(VLOOKUP(G397,tbl_Teams!$A:$C,3,0),"")</f>
        <v>Cobblers</v>
      </c>
      <c r="L397" s="1" t="str">
        <f>IFERROR(IF(AND(J397&lt;&gt;"",K397&lt;&gt;""),VLOOKUP(VLOOKUP(J397,tbl_Teams!C:G,5,0),tbl_Venues!A:B,2,0),""),"")</f>
        <v>Circle Club Newent</v>
      </c>
      <c r="M397" s="16" t="str">
        <f>IFERROR(IF(VLOOKUP(J397,tbl_Teams!$C:$H,6,0)=0,"",VLOOKUP(J397,tbl_Teams!$C:$H,6,0)),"")</f>
        <v/>
      </c>
      <c r="N397" s="16">
        <f>IFERROR(VLOOKUP(J397,tbl_Teams!$C:$I,7,0),"")</f>
        <v>3</v>
      </c>
      <c r="O397" s="16" t="str">
        <f>IF(OR(J397="",K397=""),"Void","")</f>
        <v/>
      </c>
      <c r="P397" s="16">
        <v>8</v>
      </c>
      <c r="Q397" s="38">
        <f>IF(O397="Void","",IF(P397&lt;16,Lookups!$A$1+((P397-1)*7+(N397-1)),Lookups!$A$2+((P397-16)*7+(N397-1))))</f>
        <v>45588</v>
      </c>
      <c r="R397" s="1" t="str">
        <f>IF(O397="Void",TRIM(_xlfn.CONCAT(J397,K397)),J397)</f>
        <v>Lion Cubs</v>
      </c>
      <c r="S397" s="16" t="str">
        <f>IF(O397="Void","VOID","vs")</f>
        <v>vs</v>
      </c>
      <c r="T397" s="1" t="str">
        <f>IF(O397="Void","",K397)</f>
        <v>Cobblers</v>
      </c>
      <c r="U397" s="1" t="str">
        <f>IF(O397="Void","",TRIM(_xlfn.CONCAT(L397," ",M397)))</f>
        <v>Circle Club Newent</v>
      </c>
    </row>
    <row r="398" spans="1:21" x14ac:dyDescent="0.2">
      <c r="A398" s="16">
        <v>61</v>
      </c>
      <c r="B398" s="16">
        <v>9</v>
      </c>
      <c r="C398" s="16">
        <v>1</v>
      </c>
      <c r="D398" s="1">
        <v>1</v>
      </c>
      <c r="E398" s="1">
        <v>1</v>
      </c>
      <c r="F398" s="1" t="str">
        <f>_xlfn.CONCAT($D398,"|",$E398,"|",$B398)</f>
        <v>1|1|9</v>
      </c>
      <c r="G398" s="1" t="str">
        <f>_xlfn.CONCAT($D398,"|",$E398,"|",$C398)</f>
        <v>1|1|1</v>
      </c>
      <c r="H398" s="1" t="str">
        <f>_xlfn.CONCAT(P398,J398)</f>
        <v>8The Jets</v>
      </c>
      <c r="I398" s="1" t="str">
        <f>_xlfn.CONCAT(P398,K398)</f>
        <v>8Maisemore Hornets</v>
      </c>
      <c r="J398" s="1" t="str">
        <f>IFERROR(VLOOKUP(F398,tbl_Teams!A:C,3,0),"")</f>
        <v>The Jets</v>
      </c>
      <c r="K398" s="1" t="str">
        <f>IFERROR(VLOOKUP(G398,tbl_Teams!$A:$C,3,0),"")</f>
        <v>Maisemore Hornets</v>
      </c>
      <c r="L398" s="1" t="str">
        <f>IFERROR(IF(AND(J398&lt;&gt;"",K398&lt;&gt;""),VLOOKUP(VLOOKUP(J398,tbl_Teams!C:G,5,0),tbl_Venues!A:B,2,0),""),"")</f>
        <v>Baker Street</v>
      </c>
      <c r="M398" s="16" t="str">
        <f>IFERROR(IF(VLOOKUP(J398,tbl_Teams!$C:$H,6,0)=0,"",VLOOKUP(J398,tbl_Teams!$C:$H,6,0)),"")</f>
        <v/>
      </c>
      <c r="N398" s="16">
        <f>IFERROR(VLOOKUP(J398,tbl_Teams!$C:$I,7,0),"")</f>
        <v>4</v>
      </c>
      <c r="O398" s="16" t="str">
        <f>IF(OR(J398="",K398=""),"Void","")</f>
        <v/>
      </c>
      <c r="P398" s="16">
        <v>8</v>
      </c>
      <c r="Q398" s="38">
        <f>IF(O398="Void","",IF(P398&lt;16,Lookups!$A$1+((P398-1)*7+(N398-1)),Lookups!$A$2+((P398-16)*7+(N398-1))))</f>
        <v>45589</v>
      </c>
      <c r="R398" s="1" t="str">
        <f>IF(O398="Void",TRIM(_xlfn.CONCAT(J398,K398)),J398)</f>
        <v>The Jets</v>
      </c>
      <c r="S398" s="16" t="str">
        <f>IF(O398="Void","VOID","vs")</f>
        <v>vs</v>
      </c>
      <c r="T398" s="1" t="str">
        <f>IF(O398="Void","",K398)</f>
        <v>Maisemore Hornets</v>
      </c>
      <c r="U398" s="1" t="str">
        <f>IF(O398="Void","",TRIM(_xlfn.CONCAT(L398," ",M398)))</f>
        <v>Baker Street</v>
      </c>
    </row>
    <row r="399" spans="1:21" x14ac:dyDescent="0.2">
      <c r="A399" s="16">
        <v>62</v>
      </c>
      <c r="B399" s="16">
        <v>10</v>
      </c>
      <c r="C399" s="16">
        <v>15</v>
      </c>
      <c r="D399" s="1">
        <v>1</v>
      </c>
      <c r="E399" s="1">
        <v>1</v>
      </c>
      <c r="F399" s="1" t="str">
        <f>_xlfn.CONCAT($D399,"|",$E399,"|",$B399)</f>
        <v>1|1|10</v>
      </c>
      <c r="G399" s="1" t="str">
        <f>_xlfn.CONCAT($D399,"|",$E399,"|",$C399)</f>
        <v>1|1|15</v>
      </c>
      <c r="H399" s="1" t="str">
        <f>_xlfn.CONCAT(P399,J399)</f>
        <v>8Gaelens</v>
      </c>
      <c r="I399" s="1" t="str">
        <f>_xlfn.CONCAT(P399,K399)</f>
        <v>8Redmans Ten</v>
      </c>
      <c r="J399" s="1" t="str">
        <f>IFERROR(VLOOKUP(F399,tbl_Teams!A:C,3,0),"")</f>
        <v>Gaelens</v>
      </c>
      <c r="K399" s="1" t="str">
        <f>IFERROR(VLOOKUP(G399,tbl_Teams!$A:$C,3,0),"")</f>
        <v>Redmans Ten</v>
      </c>
      <c r="L399" s="1" t="str">
        <f>IFERROR(IF(AND(J399&lt;&gt;"",K399&lt;&gt;""),VLOOKUP(VLOOKUP(J399,tbl_Teams!C:G,5,0),tbl_Venues!A:B,2,0),""),"")</f>
        <v>Brockworth RFC</v>
      </c>
      <c r="M399" s="16" t="str">
        <f>IFERROR(IF(VLOOKUP(J399,tbl_Teams!$C:$H,6,0)=0,"",VLOOKUP(J399,tbl_Teams!$C:$H,6,0)),"")</f>
        <v/>
      </c>
      <c r="N399" s="16">
        <f>IFERROR(VLOOKUP(J399,tbl_Teams!$C:$I,7,0),"")</f>
        <v>4</v>
      </c>
      <c r="O399" s="16" t="str">
        <f>IF(OR(J399="",K399=""),"Void","")</f>
        <v/>
      </c>
      <c r="P399" s="16">
        <v>8</v>
      </c>
      <c r="Q399" s="38">
        <f>IF(O399="Void","",IF(P399&lt;16,Lookups!$A$1+((P399-1)*7+(N399-1)),Lookups!$A$2+((P399-16)*7+(N399-1))))</f>
        <v>45589</v>
      </c>
      <c r="R399" s="1" t="str">
        <f>IF(O399="Void",TRIM(_xlfn.CONCAT(J399,K399)),J399)</f>
        <v>Gaelens</v>
      </c>
      <c r="S399" s="16" t="str">
        <f>IF(O399="Void","VOID","vs")</f>
        <v>vs</v>
      </c>
      <c r="T399" s="1" t="str">
        <f>IF(O399="Void","",K399)</f>
        <v>Redmans Ten</v>
      </c>
      <c r="U399" s="1" t="str">
        <f>IF(O399="Void","",TRIM(_xlfn.CONCAT(L399," ",M399)))</f>
        <v>Brockworth RFC</v>
      </c>
    </row>
    <row r="400" spans="1:21" x14ac:dyDescent="0.2">
      <c r="A400" s="16">
        <v>63</v>
      </c>
      <c r="B400" s="16">
        <v>11</v>
      </c>
      <c r="C400" s="16">
        <v>14</v>
      </c>
      <c r="D400" s="1">
        <v>1</v>
      </c>
      <c r="E400" s="1">
        <v>1</v>
      </c>
      <c r="F400" s="1" t="str">
        <f>_xlfn.CONCAT($D400,"|",$E400,"|",$B400)</f>
        <v>1|1|11</v>
      </c>
      <c r="G400" s="1" t="str">
        <f>_xlfn.CONCAT($D400,"|",$E400,"|",$C400)</f>
        <v>1|1|14</v>
      </c>
      <c r="H400" s="1" t="str">
        <f>_xlfn.CONCAT(P400,J400)</f>
        <v>8Hare &amp; Hounds</v>
      </c>
      <c r="I400" s="1" t="str">
        <f>_xlfn.CONCAT(P400,K400)</f>
        <v>8Famous Stampers</v>
      </c>
      <c r="J400" s="1" t="str">
        <f>IFERROR(VLOOKUP(F400,tbl_Teams!A:C,3,0),"")</f>
        <v>Hare &amp; Hounds</v>
      </c>
      <c r="K400" s="1" t="str">
        <f>IFERROR(VLOOKUP(G400,tbl_Teams!$A:$C,3,0),"")</f>
        <v>Famous Stampers</v>
      </c>
      <c r="L400" s="1" t="str">
        <f>IFERROR(IF(AND(J400&lt;&gt;"",K400&lt;&gt;""),VLOOKUP(VLOOKUP(J400,tbl_Teams!C:G,5,0),tbl_Venues!A:B,2,0),""),"")</f>
        <v>Churchdown Club</v>
      </c>
      <c r="M400" s="16" t="str">
        <f>IFERROR(IF(VLOOKUP(J400,tbl_Teams!$C:$H,6,0)=0,"",VLOOKUP(J400,tbl_Teams!$C:$H,6,0)),"")</f>
        <v/>
      </c>
      <c r="N400" s="16">
        <f>IFERROR(VLOOKUP(J400,tbl_Teams!$C:$I,7,0),"")</f>
        <v>5</v>
      </c>
      <c r="O400" s="16" t="str">
        <f>IF(OR(J400="",K400=""),"Void","")</f>
        <v/>
      </c>
      <c r="P400" s="16">
        <v>8</v>
      </c>
      <c r="Q400" s="38">
        <f>IF(O400="Void","",IF(P400&lt;16,Lookups!$A$1+((P400-1)*7+(N400-1)),Lookups!$A$2+((P400-16)*7+(N400-1))))</f>
        <v>45590</v>
      </c>
      <c r="R400" s="1" t="str">
        <f>IF(O400="Void",TRIM(_xlfn.CONCAT(J400,K400)),J400)</f>
        <v>Hare &amp; Hounds</v>
      </c>
      <c r="S400" s="16" t="str">
        <f>IF(O400="Void","VOID","vs")</f>
        <v>vs</v>
      </c>
      <c r="T400" s="1" t="str">
        <f>IF(O400="Void","",K400)</f>
        <v>Famous Stampers</v>
      </c>
      <c r="U400" s="1" t="str">
        <f>IF(O400="Void","",TRIM(_xlfn.CONCAT(L400," ",M400)))</f>
        <v>Churchdown Club</v>
      </c>
    </row>
    <row r="401" spans="1:21" x14ac:dyDescent="0.2">
      <c r="A401" s="16">
        <v>64</v>
      </c>
      <c r="B401" s="16">
        <v>12</v>
      </c>
      <c r="C401" s="16">
        <v>13</v>
      </c>
      <c r="D401" s="1">
        <v>1</v>
      </c>
      <c r="E401" s="1">
        <v>1</v>
      </c>
      <c r="F401" s="1" t="str">
        <f>_xlfn.CONCAT($D401,"|",$E401,"|",$B401)</f>
        <v>1|1|12</v>
      </c>
      <c r="G401" s="1" t="str">
        <f>_xlfn.CONCAT($D401,"|",$E401,"|",$C401)</f>
        <v>1|1|13</v>
      </c>
      <c r="H401" s="1" t="str">
        <f>_xlfn.CONCAT(P401,J401)</f>
        <v>8Impractical Jokers</v>
      </c>
      <c r="I401" s="1" t="str">
        <f>_xlfn.CONCAT(P401,K401)</f>
        <v>8Oval Ball S.C.</v>
      </c>
      <c r="J401" s="1" t="str">
        <f>IFERROR(VLOOKUP(F401,tbl_Teams!A:C,3,0),"")</f>
        <v>Impractical Jokers</v>
      </c>
      <c r="K401" s="1" t="str">
        <f>IFERROR(VLOOKUP(G401,tbl_Teams!$A:$C,3,0),"")</f>
        <v>Oval Ball S.C.</v>
      </c>
      <c r="L401" s="1" t="str">
        <f>IFERROR(IF(AND(J401&lt;&gt;"",K401&lt;&gt;""),VLOOKUP(VLOOKUP(J401,tbl_Teams!C:G,5,0),tbl_Venues!A:B,2,0),""),"")</f>
        <v>St James Club</v>
      </c>
      <c r="M401" s="16" t="str">
        <f>IFERROR(IF(VLOOKUP(J401,tbl_Teams!$C:$H,6,0)=0,"",VLOOKUP(J401,tbl_Teams!$C:$H,6,0)),"")</f>
        <v/>
      </c>
      <c r="N401" s="16">
        <f>IFERROR(VLOOKUP(J401,tbl_Teams!$C:$I,7,0),"")</f>
        <v>1</v>
      </c>
      <c r="O401" s="16" t="str">
        <f>IF(OR(J401="",K401=""),"Void","")</f>
        <v/>
      </c>
      <c r="P401" s="16">
        <v>8</v>
      </c>
      <c r="Q401" s="38">
        <f>IF(O401="Void","",IF(P401&lt;16,Lookups!$A$1+((P401-1)*7+(N401-1)),Lookups!$A$2+((P401-16)*7+(N401-1))))</f>
        <v>45586</v>
      </c>
      <c r="R401" s="1" t="str">
        <f>IF(O401="Void",TRIM(_xlfn.CONCAT(J401,K401)),J401)</f>
        <v>Impractical Jokers</v>
      </c>
      <c r="S401" s="16" t="str">
        <f>IF(O401="Void","VOID","vs")</f>
        <v>vs</v>
      </c>
      <c r="T401" s="1" t="str">
        <f>IF(O401="Void","",K401)</f>
        <v>Oval Ball S.C.</v>
      </c>
      <c r="U401" s="1" t="str">
        <f>IF(O401="Void","",TRIM(_xlfn.CONCAT(L401," ",M401)))</f>
        <v>St James Club</v>
      </c>
    </row>
    <row r="402" spans="1:21" x14ac:dyDescent="0.2">
      <c r="A402" s="16">
        <v>297</v>
      </c>
      <c r="B402" s="16">
        <v>5</v>
      </c>
      <c r="C402" s="16">
        <v>16</v>
      </c>
      <c r="D402" s="1">
        <v>1</v>
      </c>
      <c r="E402" s="1">
        <v>2</v>
      </c>
      <c r="F402" s="1" t="str">
        <f>_xlfn.CONCAT($D402,"|",$E402,"|",$B402)</f>
        <v>1|2|5</v>
      </c>
      <c r="G402" s="1" t="str">
        <f>_xlfn.CONCAT($D402,"|",$E402,"|",$C402)</f>
        <v>1|2|16</v>
      </c>
      <c r="H402" s="1" t="str">
        <f>_xlfn.CONCAT(P402,J402)</f>
        <v>8Walls Monkeys</v>
      </c>
      <c r="I402" s="1" t="str">
        <f>_xlfn.CONCAT(P402,K402)</f>
        <v>8Motor Rollers</v>
      </c>
      <c r="J402" s="1" t="str">
        <f>IFERROR(VLOOKUP(F402,tbl_Teams!A:C,3,0),"")</f>
        <v>Walls Monkeys</v>
      </c>
      <c r="K402" s="1" t="str">
        <f>IFERROR(VLOOKUP(G402,tbl_Teams!$A:$C,3,0),"")</f>
        <v>Motor Rollers</v>
      </c>
      <c r="L402" s="1" t="str">
        <f>IFERROR(IF(AND(J402&lt;&gt;"",K402&lt;&gt;""),VLOOKUP(VLOOKUP(J402,tbl_Teams!C:G,5,0),tbl_Venues!A:B,2,0),""),"")</f>
        <v>Robinswood Hill Club</v>
      </c>
      <c r="M402" s="16">
        <f>IFERROR(IF(VLOOKUP(J402,tbl_Teams!$C:$H,6,0)=0,"",VLOOKUP(J402,tbl_Teams!$C:$H,6,0)),"")</f>
        <v>1</v>
      </c>
      <c r="N402" s="16">
        <f>IFERROR(VLOOKUP(J402,tbl_Teams!$C:$I,7,0),"")</f>
        <v>1</v>
      </c>
      <c r="O402" s="16" t="str">
        <f>IF(OR(J402="",K402=""),"Void","")</f>
        <v/>
      </c>
      <c r="P402" s="16">
        <v>8</v>
      </c>
      <c r="Q402" s="38">
        <f>IF(O402="Void","",IF(P402&lt;16,Lookups!$A$1+((P402-1)*7+(N402-1)),Lookups!$A$2+((P402-16)*7+(N402-1))))</f>
        <v>45586</v>
      </c>
      <c r="R402" s="1" t="str">
        <f>IF(O402="Void",TRIM(_xlfn.CONCAT(J402,K402)),J402)</f>
        <v>Walls Monkeys</v>
      </c>
      <c r="S402" s="16" t="str">
        <f>IF(O402="Void","VOID","vs")</f>
        <v>vs</v>
      </c>
      <c r="T402" s="1" t="str">
        <f>IF(O402="Void","",K402)</f>
        <v>Motor Rollers</v>
      </c>
      <c r="U402" s="1" t="str">
        <f>IF(O402="Void","",TRIM(_xlfn.CONCAT(L402," ",M402)))</f>
        <v>Robinswood Hill Club 1</v>
      </c>
    </row>
    <row r="403" spans="1:21" x14ac:dyDescent="0.2">
      <c r="A403" s="16">
        <v>298</v>
      </c>
      <c r="B403" s="16">
        <v>6</v>
      </c>
      <c r="C403" s="16">
        <v>4</v>
      </c>
      <c r="D403" s="1">
        <v>1</v>
      </c>
      <c r="E403" s="1">
        <v>2</v>
      </c>
      <c r="F403" s="1" t="str">
        <f>_xlfn.CONCAT($D403,"|",$E403,"|",$B403)</f>
        <v>1|2|6</v>
      </c>
      <c r="G403" s="1" t="str">
        <f>_xlfn.CONCAT($D403,"|",$E403,"|",$C403)</f>
        <v>1|2|4</v>
      </c>
      <c r="H403" s="1" t="str">
        <f>_xlfn.CONCAT(P403,J403)</f>
        <v>8Valiants</v>
      </c>
      <c r="I403" s="1" t="str">
        <f>_xlfn.CONCAT(P403,K403)</f>
        <v>8Willows</v>
      </c>
      <c r="J403" s="1" t="str">
        <f>IFERROR(VLOOKUP(F403,tbl_Teams!A:C,3,0),"")</f>
        <v>Valiants</v>
      </c>
      <c r="K403" s="1" t="str">
        <f>IFERROR(VLOOKUP(G403,tbl_Teams!$A:$C,3,0),"")</f>
        <v>Willows</v>
      </c>
      <c r="L403" s="1" t="str">
        <f>IFERROR(IF(AND(J403&lt;&gt;"",K403&lt;&gt;""),VLOOKUP(VLOOKUP(J403,tbl_Teams!C:G,5,0),tbl_Venues!A:B,2,0),""),"")</f>
        <v>Baker Street</v>
      </c>
      <c r="M403" s="16" t="str">
        <f>IFERROR(IF(VLOOKUP(J403,tbl_Teams!$C:$H,6,0)=0,"",VLOOKUP(J403,tbl_Teams!$C:$H,6,0)),"")</f>
        <v/>
      </c>
      <c r="N403" s="16">
        <f>IFERROR(VLOOKUP(J403,tbl_Teams!$C:$I,7,0),"")</f>
        <v>1</v>
      </c>
      <c r="O403" s="16" t="str">
        <f>IF(OR(J403="",K403=""),"Void","")</f>
        <v/>
      </c>
      <c r="P403" s="16">
        <v>8</v>
      </c>
      <c r="Q403" s="38">
        <f>IF(O403="Void","",IF(P403&lt;16,Lookups!$A$1+((P403-1)*7+(N403-1)),Lookups!$A$2+((P403-16)*7+(N403-1))))</f>
        <v>45586</v>
      </c>
      <c r="R403" s="1" t="str">
        <f>IF(O403="Void",TRIM(_xlfn.CONCAT(J403,K403)),J403)</f>
        <v>Valiants</v>
      </c>
      <c r="S403" s="16" t="str">
        <f>IF(O403="Void","VOID","vs")</f>
        <v>vs</v>
      </c>
      <c r="T403" s="1" t="str">
        <f>IF(O403="Void","",K403)</f>
        <v>Willows</v>
      </c>
      <c r="U403" s="1" t="str">
        <f>IF(O403="Void","",TRIM(_xlfn.CONCAT(L403," ",M403)))</f>
        <v>Baker Street</v>
      </c>
    </row>
    <row r="404" spans="1:21" x14ac:dyDescent="0.2">
      <c r="A404" s="16">
        <v>299</v>
      </c>
      <c r="B404" s="16">
        <v>7</v>
      </c>
      <c r="C404" s="16">
        <v>3</v>
      </c>
      <c r="D404" s="1">
        <v>1</v>
      </c>
      <c r="E404" s="1">
        <v>2</v>
      </c>
      <c r="F404" s="1" t="str">
        <f>_xlfn.CONCAT($D404,"|",$E404,"|",$B404)</f>
        <v>1|2|7</v>
      </c>
      <c r="G404" s="1" t="str">
        <f>_xlfn.CONCAT($D404,"|",$E404,"|",$C404)</f>
        <v>1|2|3</v>
      </c>
      <c r="H404" s="1" t="str">
        <f>_xlfn.CONCAT(P404,J404)</f>
        <v>8Exiles S.C.</v>
      </c>
      <c r="I404" s="1" t="str">
        <f>_xlfn.CONCAT(P404,K404)</f>
        <v>8Rugger Sports</v>
      </c>
      <c r="J404" s="1" t="str">
        <f>IFERROR(VLOOKUP(F404,tbl_Teams!A:C,3,0),"")</f>
        <v>Exiles S.C.</v>
      </c>
      <c r="K404" s="1" t="str">
        <f>IFERROR(VLOOKUP(G404,tbl_Teams!$A:$C,3,0),"")</f>
        <v>Rugger Sports</v>
      </c>
      <c r="L404" s="1" t="str">
        <f>IFERROR(IF(AND(J404&lt;&gt;"",K404&lt;&gt;""),VLOOKUP(VLOOKUP(J404,tbl_Teams!C:G,5,0),tbl_Venues!A:B,2,0),""),"")</f>
        <v>Wotton Hall Club</v>
      </c>
      <c r="M404" s="16">
        <f>IFERROR(IF(VLOOKUP(J404,tbl_Teams!$C:$H,6,0)=0,"",VLOOKUP(J404,tbl_Teams!$C:$H,6,0)),"")</f>
        <v>1</v>
      </c>
      <c r="N404" s="16">
        <f>IFERROR(VLOOKUP(J404,tbl_Teams!$C:$I,7,0),"")</f>
        <v>4</v>
      </c>
      <c r="O404" s="16" t="str">
        <f>IF(OR(J404="",K404=""),"Void","")</f>
        <v/>
      </c>
      <c r="P404" s="16">
        <v>8</v>
      </c>
      <c r="Q404" s="38">
        <f>IF(O404="Void","",IF(P404&lt;16,Lookups!$A$1+((P404-1)*7+(N404-1)),Lookups!$A$2+((P404-16)*7+(N404-1))))</f>
        <v>45589</v>
      </c>
      <c r="R404" s="1" t="str">
        <f>IF(O404="Void",TRIM(_xlfn.CONCAT(J404,K404)),J404)</f>
        <v>Exiles S.C.</v>
      </c>
      <c r="S404" s="16" t="str">
        <f>IF(O404="Void","VOID","vs")</f>
        <v>vs</v>
      </c>
      <c r="T404" s="1" t="str">
        <f>IF(O404="Void","",K404)</f>
        <v>Rugger Sports</v>
      </c>
      <c r="U404" s="1" t="str">
        <f>IF(O404="Void","",TRIM(_xlfn.CONCAT(L404," ",M404)))</f>
        <v>Wotton Hall Club 1</v>
      </c>
    </row>
    <row r="405" spans="1:21" x14ac:dyDescent="0.2">
      <c r="A405" s="16">
        <v>300</v>
      </c>
      <c r="B405" s="16">
        <v>8</v>
      </c>
      <c r="C405" s="16">
        <v>2</v>
      </c>
      <c r="D405" s="1">
        <v>1</v>
      </c>
      <c r="E405" s="1">
        <v>2</v>
      </c>
      <c r="F405" s="1" t="str">
        <f>_xlfn.CONCAT($D405,"|",$E405,"|",$B405)</f>
        <v>1|2|8</v>
      </c>
      <c r="G405" s="1" t="str">
        <f>_xlfn.CONCAT($D405,"|",$E405,"|",$C405)</f>
        <v>1|2|2</v>
      </c>
      <c r="H405" s="1" t="str">
        <f>_xlfn.CONCAT(P405,J405)</f>
        <v>8Matson Wolfhounds</v>
      </c>
      <c r="I405" s="1" t="str">
        <f>_xlfn.CONCAT(P405,K405)</f>
        <v>8Arcadians</v>
      </c>
      <c r="J405" s="1" t="str">
        <f>IFERROR(VLOOKUP(F405,tbl_Teams!A:C,3,0),"")</f>
        <v>Matson Wolfhounds</v>
      </c>
      <c r="K405" s="1" t="str">
        <f>IFERROR(VLOOKUP(G405,tbl_Teams!$A:$C,3,0),"")</f>
        <v>Arcadians</v>
      </c>
      <c r="L405" s="1" t="str">
        <f>IFERROR(IF(AND(J405&lt;&gt;"",K405&lt;&gt;""),VLOOKUP(VLOOKUP(J405,tbl_Teams!C:G,5,0),tbl_Venues!A:B,2,0),""),"")</f>
        <v>Matson RFC</v>
      </c>
      <c r="M405" s="16" t="str">
        <f>IFERROR(IF(VLOOKUP(J405,tbl_Teams!$C:$H,6,0)=0,"",VLOOKUP(J405,tbl_Teams!$C:$H,6,0)),"")</f>
        <v/>
      </c>
      <c r="N405" s="16">
        <f>IFERROR(VLOOKUP(J405,tbl_Teams!$C:$I,7,0),"")</f>
        <v>5</v>
      </c>
      <c r="O405" s="16" t="str">
        <f>IF(OR(J405="",K405=""),"Void","")</f>
        <v/>
      </c>
      <c r="P405" s="16">
        <v>8</v>
      </c>
      <c r="Q405" s="38">
        <f>IF(O405="Void","",IF(P405&lt;16,Lookups!$A$1+((P405-1)*7+(N405-1)),Lookups!$A$2+((P405-16)*7+(N405-1))))</f>
        <v>45590</v>
      </c>
      <c r="R405" s="1" t="str">
        <f>IF(O405="Void",TRIM(_xlfn.CONCAT(J405,K405)),J405)</f>
        <v>Matson Wolfhounds</v>
      </c>
      <c r="S405" s="16" t="str">
        <f>IF(O405="Void","VOID","vs")</f>
        <v>vs</v>
      </c>
      <c r="T405" s="1" t="str">
        <f>IF(O405="Void","",K405)</f>
        <v>Arcadians</v>
      </c>
      <c r="U405" s="1" t="str">
        <f>IF(O405="Void","",TRIM(_xlfn.CONCAT(L405," ",M405)))</f>
        <v>Matson RFC</v>
      </c>
    </row>
    <row r="406" spans="1:21" x14ac:dyDescent="0.2">
      <c r="A406" s="16">
        <v>301</v>
      </c>
      <c r="B406" s="16">
        <v>9</v>
      </c>
      <c r="C406" s="16">
        <v>1</v>
      </c>
      <c r="D406" s="1">
        <v>1</v>
      </c>
      <c r="E406" s="1">
        <v>2</v>
      </c>
      <c r="F406" s="1" t="str">
        <f>_xlfn.CONCAT($D406,"|",$E406,"|",$B406)</f>
        <v>1|2|9</v>
      </c>
      <c r="G406" s="1" t="str">
        <f>_xlfn.CONCAT($D406,"|",$E406,"|",$C406)</f>
        <v>1|2|1</v>
      </c>
      <c r="H406" s="1" t="str">
        <f>_xlfn.CONCAT(P406,J406)</f>
        <v>8Avenue Loungers</v>
      </c>
      <c r="I406" s="1" t="str">
        <f>_xlfn.CONCAT(P406,K406)</f>
        <v>8Kingpins</v>
      </c>
      <c r="J406" s="1" t="str">
        <f>IFERROR(VLOOKUP(F406,tbl_Teams!A:C,3,0),"")</f>
        <v>Avenue Loungers</v>
      </c>
      <c r="K406" s="1" t="str">
        <f>IFERROR(VLOOKUP(G406,tbl_Teams!$A:$C,3,0),"")</f>
        <v>Kingpins</v>
      </c>
      <c r="L406" s="1" t="str">
        <f>IFERROR(IF(AND(J406&lt;&gt;"",K406&lt;&gt;""),VLOOKUP(VLOOKUP(J406,tbl_Teams!C:G,5,0),tbl_Venues!A:B,2,0),""),"")</f>
        <v>One Eyed Jacks</v>
      </c>
      <c r="M406" s="16" t="str">
        <f>IFERROR(IF(VLOOKUP(J406,tbl_Teams!$C:$H,6,0)=0,"",VLOOKUP(J406,tbl_Teams!$C:$H,6,0)),"")</f>
        <v/>
      </c>
      <c r="N406" s="16">
        <f>IFERROR(VLOOKUP(J406,tbl_Teams!$C:$I,7,0),"")</f>
        <v>5</v>
      </c>
      <c r="O406" s="16" t="str">
        <f>IF(OR(J406="",K406=""),"Void","")</f>
        <v/>
      </c>
      <c r="P406" s="16">
        <v>8</v>
      </c>
      <c r="Q406" s="38">
        <f>IF(O406="Void","",IF(P406&lt;16,Lookups!$A$1+((P406-1)*7+(N406-1)),Lookups!$A$2+((P406-16)*7+(N406-1))))</f>
        <v>45590</v>
      </c>
      <c r="R406" s="1" t="str">
        <f>IF(O406="Void",TRIM(_xlfn.CONCAT(J406,K406)),J406)</f>
        <v>Avenue Loungers</v>
      </c>
      <c r="S406" s="16" t="str">
        <f>IF(O406="Void","VOID","vs")</f>
        <v>vs</v>
      </c>
      <c r="T406" s="1" t="str">
        <f>IF(O406="Void","",K406)</f>
        <v>Kingpins</v>
      </c>
      <c r="U406" s="1" t="str">
        <f>IF(O406="Void","",TRIM(_xlfn.CONCAT(L406," ",M406)))</f>
        <v>One Eyed Jacks</v>
      </c>
    </row>
    <row r="407" spans="1:21" x14ac:dyDescent="0.2">
      <c r="A407" s="16">
        <v>302</v>
      </c>
      <c r="B407" s="16">
        <v>10</v>
      </c>
      <c r="C407" s="16">
        <v>15</v>
      </c>
      <c r="D407" s="1">
        <v>1</v>
      </c>
      <c r="E407" s="1">
        <v>2</v>
      </c>
      <c r="F407" s="1" t="str">
        <f>_xlfn.CONCAT($D407,"|",$E407,"|",$B407)</f>
        <v>1|2|10</v>
      </c>
      <c r="G407" s="1" t="str">
        <f>_xlfn.CONCAT($D407,"|",$E407,"|",$C407)</f>
        <v>1|2|15</v>
      </c>
      <c r="H407" s="1" t="str">
        <f>_xlfn.CONCAT(P407,J407)</f>
        <v>8Holmleigh Rangers</v>
      </c>
      <c r="I407" s="1" t="str">
        <f>_xlfn.CONCAT(P407,K407)</f>
        <v>8R.G.H.O.C.</v>
      </c>
      <c r="J407" s="1" t="str">
        <f>IFERROR(VLOOKUP(F407,tbl_Teams!A:C,3,0),"")</f>
        <v>Holmleigh Rangers</v>
      </c>
      <c r="K407" s="1" t="str">
        <f>IFERROR(VLOOKUP(G407,tbl_Teams!$A:$C,3,0),"")</f>
        <v>R.G.H.O.C.</v>
      </c>
      <c r="L407" s="1" t="str">
        <f>IFERROR(IF(AND(J407&lt;&gt;"",K407&lt;&gt;""),VLOOKUP(VLOOKUP(J407,tbl_Teams!C:G,5,0),tbl_Venues!A:B,2,0),""),"")</f>
        <v>Ramblers Club</v>
      </c>
      <c r="M407" s="16" t="str">
        <f>IFERROR(IF(VLOOKUP(J407,tbl_Teams!$C:$H,6,0)=0,"",VLOOKUP(J407,tbl_Teams!$C:$H,6,0)),"")</f>
        <v/>
      </c>
      <c r="N407" s="16">
        <f>IFERROR(VLOOKUP(J407,tbl_Teams!$C:$I,7,0),"")</f>
        <v>4</v>
      </c>
      <c r="O407" s="16" t="str">
        <f>IF(OR(J407="",K407=""),"Void","")</f>
        <v/>
      </c>
      <c r="P407" s="16">
        <v>8</v>
      </c>
      <c r="Q407" s="38">
        <f>IF(O407="Void","",IF(P407&lt;16,Lookups!$A$1+((P407-1)*7+(N407-1)),Lookups!$A$2+((P407-16)*7+(N407-1))))</f>
        <v>45589</v>
      </c>
      <c r="R407" s="1" t="str">
        <f>IF(O407="Void",TRIM(_xlfn.CONCAT(J407,K407)),J407)</f>
        <v>Holmleigh Rangers</v>
      </c>
      <c r="S407" s="16" t="str">
        <f>IF(O407="Void","VOID","vs")</f>
        <v>vs</v>
      </c>
      <c r="T407" s="1" t="str">
        <f>IF(O407="Void","",K407)</f>
        <v>R.G.H.O.C.</v>
      </c>
      <c r="U407" s="1" t="str">
        <f>IF(O407="Void","",TRIM(_xlfn.CONCAT(L407," ",M407)))</f>
        <v>Ramblers Club</v>
      </c>
    </row>
    <row r="408" spans="1:21" x14ac:dyDescent="0.2">
      <c r="A408" s="16">
        <v>303</v>
      </c>
      <c r="B408" s="16">
        <v>11</v>
      </c>
      <c r="C408" s="16">
        <v>14</v>
      </c>
      <c r="D408" s="1">
        <v>1</v>
      </c>
      <c r="E408" s="1">
        <v>2</v>
      </c>
      <c r="F408" s="1" t="str">
        <f>_xlfn.CONCAT($D408,"|",$E408,"|",$B408)</f>
        <v>1|2|11</v>
      </c>
      <c r="G408" s="1" t="str">
        <f>_xlfn.CONCAT($D408,"|",$E408,"|",$C408)</f>
        <v>1|2|14</v>
      </c>
      <c r="H408" s="1" t="str">
        <f>_xlfn.CONCAT(P408,J408)</f>
        <v>8St James Extras</v>
      </c>
      <c r="I408" s="1" t="str">
        <f>_xlfn.CONCAT(P408,K408)</f>
        <v>8Indians</v>
      </c>
      <c r="J408" s="1" t="str">
        <f>IFERROR(VLOOKUP(F408,tbl_Teams!A:C,3,0),"")</f>
        <v>St James Extras</v>
      </c>
      <c r="K408" s="1" t="str">
        <f>IFERROR(VLOOKUP(G408,tbl_Teams!$A:$C,3,0),"")</f>
        <v>Indians</v>
      </c>
      <c r="L408" s="1" t="str">
        <f>IFERROR(IF(AND(J408&lt;&gt;"",K408&lt;&gt;""),VLOOKUP(VLOOKUP(J408,tbl_Teams!C:G,5,0),tbl_Venues!A:B,2,0),""),"")</f>
        <v>One Eyed Jacks</v>
      </c>
      <c r="M408" s="16" t="str">
        <f>IFERROR(IF(VLOOKUP(J408,tbl_Teams!$C:$H,6,0)=0,"",VLOOKUP(J408,tbl_Teams!$C:$H,6,0)),"")</f>
        <v/>
      </c>
      <c r="N408" s="16">
        <f>IFERROR(VLOOKUP(J408,tbl_Teams!$C:$I,7,0),"")</f>
        <v>4</v>
      </c>
      <c r="O408" s="16" t="str">
        <f>IF(OR(J408="",K408=""),"Void","")</f>
        <v/>
      </c>
      <c r="P408" s="16">
        <v>8</v>
      </c>
      <c r="Q408" s="38">
        <f>IF(O408="Void","",IF(P408&lt;16,Lookups!$A$1+((P408-1)*7+(N408-1)),Lookups!$A$2+((P408-16)*7+(N408-1))))</f>
        <v>45589</v>
      </c>
      <c r="R408" s="1" t="str">
        <f>IF(O408="Void",TRIM(_xlfn.CONCAT(J408,K408)),J408)</f>
        <v>St James Extras</v>
      </c>
      <c r="S408" s="16" t="str">
        <f>IF(O408="Void","VOID","vs")</f>
        <v>vs</v>
      </c>
      <c r="T408" s="1" t="str">
        <f>IF(O408="Void","",K408)</f>
        <v>Indians</v>
      </c>
      <c r="U408" s="1" t="str">
        <f>IF(O408="Void","",TRIM(_xlfn.CONCAT(L408," ",M408)))</f>
        <v>One Eyed Jacks</v>
      </c>
    </row>
    <row r="409" spans="1:21" x14ac:dyDescent="0.2">
      <c r="A409" s="16">
        <v>304</v>
      </c>
      <c r="B409" s="16">
        <v>12</v>
      </c>
      <c r="C409" s="16">
        <v>13</v>
      </c>
      <c r="D409" s="1">
        <v>1</v>
      </c>
      <c r="E409" s="1">
        <v>2</v>
      </c>
      <c r="F409" s="1" t="str">
        <f>_xlfn.CONCAT($D409,"|",$E409,"|",$B409)</f>
        <v>1|2|12</v>
      </c>
      <c r="G409" s="1" t="str">
        <f>_xlfn.CONCAT($D409,"|",$E409,"|",$C409)</f>
        <v>1|2|13</v>
      </c>
      <c r="H409" s="1" t="str">
        <f>_xlfn.CONCAT(P409,J409)</f>
        <v>8Supermacs</v>
      </c>
      <c r="I409" s="1" t="str">
        <f>_xlfn.CONCAT(P409,K409)</f>
        <v>8Rockets</v>
      </c>
      <c r="J409" s="1" t="str">
        <f>IFERROR(VLOOKUP(F409,tbl_Teams!A:C,3,0),"")</f>
        <v>Supermacs</v>
      </c>
      <c r="K409" s="1" t="str">
        <f>IFERROR(VLOOKUP(G409,tbl_Teams!$A:$C,3,0),"")</f>
        <v>Rockets</v>
      </c>
      <c r="L409" s="1" t="str">
        <f>IFERROR(IF(AND(J409&lt;&gt;"",K409&lt;&gt;""),VLOOKUP(VLOOKUP(J409,tbl_Teams!C:G,5,0),tbl_Venues!A:B,2,0),""),"")</f>
        <v>Ramblers Club</v>
      </c>
      <c r="M409" s="16" t="str">
        <f>IFERROR(IF(VLOOKUP(J409,tbl_Teams!$C:$H,6,0)=0,"",VLOOKUP(J409,tbl_Teams!$C:$H,6,0)),"")</f>
        <v/>
      </c>
      <c r="N409" s="16">
        <f>IFERROR(VLOOKUP(J409,tbl_Teams!$C:$I,7,0),"")</f>
        <v>2</v>
      </c>
      <c r="O409" s="16" t="str">
        <f>IF(OR(J409="",K409=""),"Void","")</f>
        <v/>
      </c>
      <c r="P409" s="16">
        <v>8</v>
      </c>
      <c r="Q409" s="38">
        <f>IF(O409="Void","",IF(P409&lt;16,Lookups!$A$1+((P409-1)*7+(N409-1)),Lookups!$A$2+((P409-16)*7+(N409-1))))</f>
        <v>45587</v>
      </c>
      <c r="R409" s="1" t="str">
        <f>IF(O409="Void",TRIM(_xlfn.CONCAT(J409,K409)),J409)</f>
        <v>Supermacs</v>
      </c>
      <c r="S409" s="16" t="str">
        <f>IF(O409="Void","VOID","vs")</f>
        <v>vs</v>
      </c>
      <c r="T409" s="1" t="str">
        <f>IF(O409="Void","",K409)</f>
        <v>Rockets</v>
      </c>
      <c r="U409" s="1" t="str">
        <f>IF(O409="Void","",TRIM(_xlfn.CONCAT(L409," ",M409)))</f>
        <v>Ramblers Club</v>
      </c>
    </row>
    <row r="410" spans="1:21" x14ac:dyDescent="0.2">
      <c r="A410" s="16">
        <v>537</v>
      </c>
      <c r="B410" s="16">
        <v>5</v>
      </c>
      <c r="C410" s="16">
        <v>16</v>
      </c>
      <c r="D410" s="1">
        <v>1</v>
      </c>
      <c r="E410" s="1">
        <v>3</v>
      </c>
      <c r="F410" s="1" t="str">
        <f>_xlfn.CONCAT($D410,"|",$E410,"|",$B410)</f>
        <v>1|3|5</v>
      </c>
      <c r="G410" s="1" t="str">
        <f>_xlfn.CONCAT($D410,"|",$E410,"|",$C410)</f>
        <v>1|3|16</v>
      </c>
      <c r="H410" s="1" t="str">
        <f>_xlfn.CONCAT(P410,J410)</f>
        <v>8Grinders</v>
      </c>
      <c r="I410" s="1" t="str">
        <f>_xlfn.CONCAT(P410,K410)</f>
        <v>8Spreaders</v>
      </c>
      <c r="J410" s="1" t="str">
        <f>IFERROR(VLOOKUP(F410,tbl_Teams!A:C,3,0),"")</f>
        <v>Grinders</v>
      </c>
      <c r="K410" s="1" t="str">
        <f>IFERROR(VLOOKUP(G410,tbl_Teams!$A:$C,3,0),"")</f>
        <v>Spreaders</v>
      </c>
      <c r="L410" s="1" t="str">
        <f>IFERROR(IF(AND(J410&lt;&gt;"",K410&lt;&gt;""),VLOOKUP(VLOOKUP(J410,tbl_Teams!C:G,5,0),tbl_Venues!A:B,2,0),""),"")</f>
        <v>Churchdown Club</v>
      </c>
      <c r="M410" s="16" t="str">
        <f>IFERROR(IF(VLOOKUP(J410,tbl_Teams!$C:$H,6,0)=0,"",VLOOKUP(J410,tbl_Teams!$C:$H,6,0)),"")</f>
        <v/>
      </c>
      <c r="N410" s="16">
        <f>IFERROR(VLOOKUP(J410,tbl_Teams!$C:$I,7,0),"")</f>
        <v>4</v>
      </c>
      <c r="O410" s="16" t="str">
        <f>IF(OR(J410="",K410=""),"Void","")</f>
        <v/>
      </c>
      <c r="P410" s="16">
        <v>8</v>
      </c>
      <c r="Q410" s="38">
        <f>IF(O410="Void","",IF(P410&lt;16,Lookups!$A$1+((P410-1)*7+(N410-1)),Lookups!$A$2+((P410-16)*7+(N410-1))))</f>
        <v>45589</v>
      </c>
      <c r="R410" s="1" t="str">
        <f>IF(O410="Void",TRIM(_xlfn.CONCAT(J410,K410)),J410)</f>
        <v>Grinders</v>
      </c>
      <c r="S410" s="16" t="str">
        <f>IF(O410="Void","VOID","vs")</f>
        <v>vs</v>
      </c>
      <c r="T410" s="1" t="str">
        <f>IF(O410="Void","",K410)</f>
        <v>Spreaders</v>
      </c>
      <c r="U410" s="1" t="str">
        <f>IF(O410="Void","",TRIM(_xlfn.CONCAT(L410," ",M410)))</f>
        <v>Churchdown Club</v>
      </c>
    </row>
    <row r="411" spans="1:21" x14ac:dyDescent="0.2">
      <c r="A411" s="16">
        <v>538</v>
      </c>
      <c r="B411" s="16">
        <v>6</v>
      </c>
      <c r="C411" s="16">
        <v>4</v>
      </c>
      <c r="D411" s="1">
        <v>1</v>
      </c>
      <c r="E411" s="1">
        <v>3</v>
      </c>
      <c r="F411" s="1" t="str">
        <f>_xlfn.CONCAT($D411,"|",$E411,"|",$B411)</f>
        <v>1|3|6</v>
      </c>
      <c r="G411" s="1" t="str">
        <f>_xlfn.CONCAT($D411,"|",$E411,"|",$C411)</f>
        <v>1|3|4</v>
      </c>
      <c r="H411" s="1" t="str">
        <f>_xlfn.CONCAT(P411,J411)</f>
        <v>8Hip Hips</v>
      </c>
      <c r="I411" s="1" t="str">
        <f>_xlfn.CONCAT(P411,K411)</f>
        <v>8Poets</v>
      </c>
      <c r="J411" s="1" t="str">
        <f>IFERROR(VLOOKUP(F411,tbl_Teams!A:C,3,0),"")</f>
        <v>Hip Hips</v>
      </c>
      <c r="K411" s="1" t="str">
        <f>IFERROR(VLOOKUP(G411,tbl_Teams!$A:$C,3,0),"")</f>
        <v>Poets</v>
      </c>
      <c r="L411" s="1" t="str">
        <f>IFERROR(IF(AND(J411&lt;&gt;"",K411&lt;&gt;""),VLOOKUP(VLOOKUP(J411,tbl_Teams!C:G,5,0),tbl_Venues!A:B,2,0),""),"")</f>
        <v>Saintbridge Club</v>
      </c>
      <c r="M411" s="16">
        <f>IFERROR(IF(VLOOKUP(J411,tbl_Teams!$C:$H,6,0)=0,"",VLOOKUP(J411,tbl_Teams!$C:$H,6,0)),"")</f>
        <v>1</v>
      </c>
      <c r="N411" s="16">
        <f>IFERROR(VLOOKUP(J411,tbl_Teams!$C:$I,7,0),"")</f>
        <v>4</v>
      </c>
      <c r="O411" s="16" t="str">
        <f>IF(OR(J411="",K411=""),"Void","")</f>
        <v/>
      </c>
      <c r="P411" s="16">
        <v>8</v>
      </c>
      <c r="Q411" s="38">
        <f>IF(O411="Void","",IF(P411&lt;16,Lookups!$A$1+((P411-1)*7+(N411-1)),Lookups!$A$2+((P411-16)*7+(N411-1))))</f>
        <v>45589</v>
      </c>
      <c r="R411" s="1" t="str">
        <f>IF(O411="Void",TRIM(_xlfn.CONCAT(J411,K411)),J411)</f>
        <v>Hip Hips</v>
      </c>
      <c r="S411" s="16" t="str">
        <f>IF(O411="Void","VOID","vs")</f>
        <v>vs</v>
      </c>
      <c r="T411" s="1" t="str">
        <f>IF(O411="Void","",K411)</f>
        <v>Poets</v>
      </c>
      <c r="U411" s="1" t="str">
        <f>IF(O411="Void","",TRIM(_xlfn.CONCAT(L411," ",M411)))</f>
        <v>Saintbridge Club 1</v>
      </c>
    </row>
    <row r="412" spans="1:21" x14ac:dyDescent="0.2">
      <c r="A412" s="16">
        <v>539</v>
      </c>
      <c r="B412" s="16">
        <v>7</v>
      </c>
      <c r="C412" s="16">
        <v>3</v>
      </c>
      <c r="D412" s="1">
        <v>1</v>
      </c>
      <c r="E412" s="1">
        <v>3</v>
      </c>
      <c r="F412" s="1" t="str">
        <f>_xlfn.CONCAT($D412,"|",$E412,"|",$B412)</f>
        <v>1|3|7</v>
      </c>
      <c r="G412" s="1" t="str">
        <f>_xlfn.CONCAT($D412,"|",$E412,"|",$C412)</f>
        <v>1|3|3</v>
      </c>
      <c r="H412" s="1" t="str">
        <f>_xlfn.CONCAT(P412,J412)</f>
        <v>8Hits &amp; Misses(City)</v>
      </c>
      <c r="I412" s="1" t="str">
        <f>_xlfn.CONCAT(P412,K412)</f>
        <v>8Hucclers</v>
      </c>
      <c r="J412" s="1" t="str">
        <f>IFERROR(VLOOKUP(F412,tbl_Teams!A:C,3,0),"")</f>
        <v>Hits &amp; Misses(City)</v>
      </c>
      <c r="K412" s="1" t="str">
        <f>IFERROR(VLOOKUP(G412,tbl_Teams!$A:$C,3,0),"")</f>
        <v>Hucclers</v>
      </c>
      <c r="L412" s="1" t="str">
        <f>IFERROR(IF(AND(J412&lt;&gt;"",K412&lt;&gt;""),VLOOKUP(VLOOKUP(J412,tbl_Teams!C:G,5,0),tbl_Venues!A:B,2,0),""),"")</f>
        <v>Saintbridge Club</v>
      </c>
      <c r="M412" s="16">
        <f>IFERROR(IF(VLOOKUP(J412,tbl_Teams!$C:$H,6,0)=0,"",VLOOKUP(J412,tbl_Teams!$C:$H,6,0)),"")</f>
        <v>2</v>
      </c>
      <c r="N412" s="16">
        <f>IFERROR(VLOOKUP(J412,tbl_Teams!$C:$I,7,0),"")</f>
        <v>4</v>
      </c>
      <c r="O412" s="16" t="str">
        <f>IF(OR(J412="",K412=""),"Void","")</f>
        <v/>
      </c>
      <c r="P412" s="16">
        <v>8</v>
      </c>
      <c r="Q412" s="38">
        <f>IF(O412="Void","",IF(P412&lt;16,Lookups!$A$1+((P412-1)*7+(N412-1)),Lookups!$A$2+((P412-16)*7+(N412-1))))</f>
        <v>45589</v>
      </c>
      <c r="R412" s="1" t="str">
        <f>IF(O412="Void",TRIM(_xlfn.CONCAT(J412,K412)),J412)</f>
        <v>Hits &amp; Misses(City)</v>
      </c>
      <c r="S412" s="16" t="str">
        <f>IF(O412="Void","VOID","vs")</f>
        <v>vs</v>
      </c>
      <c r="T412" s="1" t="str">
        <f>IF(O412="Void","",K412)</f>
        <v>Hucclers</v>
      </c>
      <c r="U412" s="1" t="str">
        <f>IF(O412="Void","",TRIM(_xlfn.CONCAT(L412," ",M412)))</f>
        <v>Saintbridge Club 2</v>
      </c>
    </row>
    <row r="413" spans="1:21" x14ac:dyDescent="0.2">
      <c r="A413" s="16">
        <v>540</v>
      </c>
      <c r="B413" s="16">
        <v>8</v>
      </c>
      <c r="C413" s="16">
        <v>2</v>
      </c>
      <c r="D413" s="1">
        <v>1</v>
      </c>
      <c r="E413" s="1">
        <v>3</v>
      </c>
      <c r="F413" s="1" t="str">
        <f>_xlfn.CONCAT($D413,"|",$E413,"|",$B413)</f>
        <v>1|3|8</v>
      </c>
      <c r="G413" s="1" t="str">
        <f>_xlfn.CONCAT($D413,"|",$E413,"|",$C413)</f>
        <v>1|3|2</v>
      </c>
      <c r="H413" s="1" t="str">
        <f>_xlfn.CONCAT(P413,J413)</f>
        <v>8Madcaps</v>
      </c>
      <c r="I413" s="1" t="str">
        <f>_xlfn.CONCAT(P413,K413)</f>
        <v>8Upleadon Wanderers</v>
      </c>
      <c r="J413" s="1" t="str">
        <f>IFERROR(VLOOKUP(F413,tbl_Teams!A:C,3,0),"")</f>
        <v>Madcaps</v>
      </c>
      <c r="K413" s="1" t="str">
        <f>IFERROR(VLOOKUP(G413,tbl_Teams!$A:$C,3,0),"")</f>
        <v>Upleadon Wanderers</v>
      </c>
      <c r="L413" s="1" t="str">
        <f>IFERROR(IF(AND(J413&lt;&gt;"",K413&lt;&gt;""),VLOOKUP(VLOOKUP(J413,tbl_Teams!C:G,5,0),tbl_Venues!A:B,2,0),""),"")</f>
        <v>Spartans Club</v>
      </c>
      <c r="M413" s="16">
        <f>IFERROR(IF(VLOOKUP(J413,tbl_Teams!$C:$H,6,0)=0,"",VLOOKUP(J413,tbl_Teams!$C:$H,6,0)),"")</f>
        <v>2</v>
      </c>
      <c r="N413" s="16">
        <f>IFERROR(VLOOKUP(J413,tbl_Teams!$C:$I,7,0),"")</f>
        <v>2</v>
      </c>
      <c r="O413" s="16" t="str">
        <f>IF(OR(J413="",K413=""),"Void","")</f>
        <v/>
      </c>
      <c r="P413" s="16">
        <v>8</v>
      </c>
      <c r="Q413" s="38">
        <f>IF(O413="Void","",IF(P413&lt;16,Lookups!$A$1+((P413-1)*7+(N413-1)),Lookups!$A$2+((P413-16)*7+(N413-1))))</f>
        <v>45587</v>
      </c>
      <c r="R413" s="1" t="str">
        <f>IF(O413="Void",TRIM(_xlfn.CONCAT(J413,K413)),J413)</f>
        <v>Madcaps</v>
      </c>
      <c r="S413" s="16" t="str">
        <f>IF(O413="Void","VOID","vs")</f>
        <v>vs</v>
      </c>
      <c r="T413" s="1" t="str">
        <f>IF(O413="Void","",K413)</f>
        <v>Upleadon Wanderers</v>
      </c>
      <c r="U413" s="1" t="str">
        <f>IF(O413="Void","",TRIM(_xlfn.CONCAT(L413," ",M413)))</f>
        <v>Spartans Club 2</v>
      </c>
    </row>
    <row r="414" spans="1:21" x14ac:dyDescent="0.2">
      <c r="A414" s="16">
        <v>541</v>
      </c>
      <c r="B414" s="16">
        <v>9</v>
      </c>
      <c r="C414" s="16">
        <v>1</v>
      </c>
      <c r="D414" s="1">
        <v>1</v>
      </c>
      <c r="E414" s="1">
        <v>3</v>
      </c>
      <c r="F414" s="1" t="str">
        <f>_xlfn.CONCAT($D414,"|",$E414,"|",$B414)</f>
        <v>1|3|9</v>
      </c>
      <c r="G414" s="1" t="str">
        <f>_xlfn.CONCAT($D414,"|",$E414,"|",$C414)</f>
        <v>1|3|1</v>
      </c>
      <c r="H414" s="1" t="str">
        <f>_xlfn.CONCAT(P414,J414)</f>
        <v>8Flintstones</v>
      </c>
      <c r="I414" s="1" t="str">
        <f>_xlfn.CONCAT(P414,K414)</f>
        <v>8Elementaries</v>
      </c>
      <c r="J414" s="1" t="str">
        <f>IFERROR(VLOOKUP(F414,tbl_Teams!A:C,3,0),"")</f>
        <v>Flintstones</v>
      </c>
      <c r="K414" s="1" t="str">
        <f>IFERROR(VLOOKUP(G414,tbl_Teams!$A:$C,3,0),"")</f>
        <v>Elementaries</v>
      </c>
      <c r="L414" s="1" t="str">
        <f>IFERROR(IF(AND(J414&lt;&gt;"",K414&lt;&gt;""),VLOOKUP(VLOOKUP(J414,tbl_Teams!C:G,5,0),tbl_Venues!A:B,2,0),""),"")</f>
        <v>England's Glory</v>
      </c>
      <c r="M414" s="16">
        <f>IFERROR(IF(VLOOKUP(J414,tbl_Teams!$C:$H,6,0)=0,"",VLOOKUP(J414,tbl_Teams!$C:$H,6,0)),"")</f>
        <v>1</v>
      </c>
      <c r="N414" s="16">
        <f>IFERROR(VLOOKUP(J414,tbl_Teams!$C:$I,7,0),"")</f>
        <v>5</v>
      </c>
      <c r="O414" s="16" t="str">
        <f>IF(OR(J414="",K414=""),"Void","")</f>
        <v/>
      </c>
      <c r="P414" s="16">
        <v>8</v>
      </c>
      <c r="Q414" s="38">
        <f>IF(O414="Void","",IF(P414&lt;16,Lookups!$A$1+((P414-1)*7+(N414-1)),Lookups!$A$2+((P414-16)*7+(N414-1))))</f>
        <v>45590</v>
      </c>
      <c r="R414" s="1" t="str">
        <f>IF(O414="Void",TRIM(_xlfn.CONCAT(J414,K414)),J414)</f>
        <v>Flintstones</v>
      </c>
      <c r="S414" s="16" t="str">
        <f>IF(O414="Void","VOID","vs")</f>
        <v>vs</v>
      </c>
      <c r="T414" s="1" t="str">
        <f>IF(O414="Void","",K414)</f>
        <v>Elementaries</v>
      </c>
      <c r="U414" s="1" t="str">
        <f>IF(O414="Void","",TRIM(_xlfn.CONCAT(L414," ",M414)))</f>
        <v>England's Glory 1</v>
      </c>
    </row>
    <row r="415" spans="1:21" x14ac:dyDescent="0.2">
      <c r="A415" s="16">
        <v>542</v>
      </c>
      <c r="B415" s="16">
        <v>10</v>
      </c>
      <c r="C415" s="16">
        <v>15</v>
      </c>
      <c r="D415" s="1">
        <v>1</v>
      </c>
      <c r="E415" s="1">
        <v>3</v>
      </c>
      <c r="F415" s="1" t="str">
        <f>_xlfn.CONCAT($D415,"|",$E415,"|",$B415)</f>
        <v>1|3|10</v>
      </c>
      <c r="G415" s="1" t="str">
        <f>_xlfn.CONCAT($D415,"|",$E415,"|",$C415)</f>
        <v>1|3|15</v>
      </c>
      <c r="H415" s="1" t="str">
        <f>_xlfn.CONCAT(P415,J415)</f>
        <v>8All Wood &amp; Balls</v>
      </c>
      <c r="I415" s="1" t="str">
        <f>_xlfn.CONCAT(P415,K415)</f>
        <v>8Meteors</v>
      </c>
      <c r="J415" s="1" t="str">
        <f>IFERROR(VLOOKUP(F415,tbl_Teams!A:C,3,0),"")</f>
        <v>All Wood &amp; Balls</v>
      </c>
      <c r="K415" s="1" t="str">
        <f>IFERROR(VLOOKUP(G415,tbl_Teams!$A:$C,3,0),"")</f>
        <v>Meteors</v>
      </c>
      <c r="L415" s="1" t="str">
        <f>IFERROR(IF(AND(J415&lt;&gt;"",K415&lt;&gt;""),VLOOKUP(VLOOKUP(J415,tbl_Teams!C:G,5,0),tbl_Venues!A:B,2,0),""),"")</f>
        <v>Longlevens RFC</v>
      </c>
      <c r="M415" s="16" t="str">
        <f>IFERROR(IF(VLOOKUP(J415,tbl_Teams!$C:$H,6,0)=0,"",VLOOKUP(J415,tbl_Teams!$C:$H,6,0)),"")</f>
        <v/>
      </c>
      <c r="N415" s="16">
        <f>IFERROR(VLOOKUP(J415,tbl_Teams!$C:$I,7,0),"")</f>
        <v>4</v>
      </c>
      <c r="O415" s="16" t="str">
        <f>IF(OR(J415="",K415=""),"Void","")</f>
        <v/>
      </c>
      <c r="P415" s="16">
        <v>8</v>
      </c>
      <c r="Q415" s="38">
        <f>IF(O415="Void","",IF(P415&lt;16,Lookups!$A$1+((P415-1)*7+(N415-1)),Lookups!$A$2+((P415-16)*7+(N415-1))))</f>
        <v>45589</v>
      </c>
      <c r="R415" s="1" t="str">
        <f>IF(O415="Void",TRIM(_xlfn.CONCAT(J415,K415)),J415)</f>
        <v>All Wood &amp; Balls</v>
      </c>
      <c r="S415" s="16" t="str">
        <f>IF(O415="Void","VOID","vs")</f>
        <v>vs</v>
      </c>
      <c r="T415" s="1" t="str">
        <f>IF(O415="Void","",K415)</f>
        <v>Meteors</v>
      </c>
      <c r="U415" s="1" t="str">
        <f>IF(O415="Void","",TRIM(_xlfn.CONCAT(L415," ",M415)))</f>
        <v>Longlevens RFC</v>
      </c>
    </row>
    <row r="416" spans="1:21" x14ac:dyDescent="0.2">
      <c r="A416" s="16">
        <v>543</v>
      </c>
      <c r="B416" s="16">
        <v>11</v>
      </c>
      <c r="C416" s="16">
        <v>14</v>
      </c>
      <c r="D416" s="1">
        <v>1</v>
      </c>
      <c r="E416" s="1">
        <v>3</v>
      </c>
      <c r="F416" s="1" t="str">
        <f>_xlfn.CONCAT($D416,"|",$E416,"|",$B416)</f>
        <v>1|3|11</v>
      </c>
      <c r="G416" s="1" t="str">
        <f>_xlfn.CONCAT($D416,"|",$E416,"|",$C416)</f>
        <v>1|3|14</v>
      </c>
      <c r="H416" s="1" t="str">
        <f>_xlfn.CONCAT(P416,J416)</f>
        <v>8BIJI's S.C.</v>
      </c>
      <c r="I416" s="1" t="str">
        <f>_xlfn.CONCAT(P416,K416)</f>
        <v>8Locals</v>
      </c>
      <c r="J416" s="1" t="str">
        <f>IFERROR(VLOOKUP(F416,tbl_Teams!A:C,3,0),"")</f>
        <v>BIJI's S.C.</v>
      </c>
      <c r="K416" s="1" t="str">
        <f>IFERROR(VLOOKUP(G416,tbl_Teams!$A:$C,3,0),"")</f>
        <v>Locals</v>
      </c>
      <c r="L416" s="1" t="str">
        <f>IFERROR(IF(AND(J416&lt;&gt;"",K416&lt;&gt;""),VLOOKUP(VLOOKUP(J416,tbl_Teams!C:G,5,0),tbl_Venues!A:B,2,0),""),"")</f>
        <v>Farmer's Club</v>
      </c>
      <c r="M416" s="16">
        <f>IFERROR(IF(VLOOKUP(J416,tbl_Teams!$C:$H,6,0)=0,"",VLOOKUP(J416,tbl_Teams!$C:$H,6,0)),"")</f>
        <v>2</v>
      </c>
      <c r="N416" s="16">
        <f>IFERROR(VLOOKUP(J416,tbl_Teams!$C:$I,7,0),"")</f>
        <v>4</v>
      </c>
      <c r="O416" s="16" t="str">
        <f>IF(OR(J416="",K416=""),"Void","")</f>
        <v/>
      </c>
      <c r="P416" s="16">
        <v>8</v>
      </c>
      <c r="Q416" s="38">
        <f>IF(O416="Void","",IF(P416&lt;16,Lookups!$A$1+((P416-1)*7+(N416-1)),Lookups!$A$2+((P416-16)*7+(N416-1))))</f>
        <v>45589</v>
      </c>
      <c r="R416" s="1" t="str">
        <f>IF(O416="Void",TRIM(_xlfn.CONCAT(J416,K416)),J416)</f>
        <v>BIJI's S.C.</v>
      </c>
      <c r="S416" s="16" t="str">
        <f>IF(O416="Void","VOID","vs")</f>
        <v>vs</v>
      </c>
      <c r="T416" s="1" t="str">
        <f>IF(O416="Void","",K416)</f>
        <v>Locals</v>
      </c>
      <c r="U416" s="1" t="str">
        <f>IF(O416="Void","",TRIM(_xlfn.CONCAT(L416," ",M416)))</f>
        <v>Farmer's Club 2</v>
      </c>
    </row>
    <row r="417" spans="1:21" x14ac:dyDescent="0.2">
      <c r="A417" s="16">
        <v>544</v>
      </c>
      <c r="B417" s="16">
        <v>12</v>
      </c>
      <c r="C417" s="16">
        <v>13</v>
      </c>
      <c r="D417" s="1">
        <v>1</v>
      </c>
      <c r="E417" s="1">
        <v>3</v>
      </c>
      <c r="F417" s="1" t="str">
        <f>_xlfn.CONCAT($D417,"|",$E417,"|",$B417)</f>
        <v>1|3|12</v>
      </c>
      <c r="G417" s="1" t="str">
        <f>_xlfn.CONCAT($D417,"|",$E417,"|",$C417)</f>
        <v>1|3|13</v>
      </c>
      <c r="H417" s="1" t="str">
        <f>_xlfn.CONCAT(P417,J417)</f>
        <v>8DM4's</v>
      </c>
      <c r="I417" s="1" t="str">
        <f>_xlfn.CONCAT(P417,K417)</f>
        <v>8Killer Instinct</v>
      </c>
      <c r="J417" s="1" t="str">
        <f>IFERROR(VLOOKUP(F417,tbl_Teams!A:C,3,0),"")</f>
        <v>DM4's</v>
      </c>
      <c r="K417" s="1" t="str">
        <f>IFERROR(VLOOKUP(G417,tbl_Teams!$A:$C,3,0),"")</f>
        <v>Killer Instinct</v>
      </c>
      <c r="L417" s="1" t="str">
        <f>IFERROR(IF(AND(J417&lt;&gt;"",K417&lt;&gt;""),VLOOKUP(VLOOKUP(J417,tbl_Teams!C:G,5,0),tbl_Venues!A:B,2,0),""),"")</f>
        <v>Spartans Club</v>
      </c>
      <c r="M417" s="16">
        <f>IFERROR(IF(VLOOKUP(J417,tbl_Teams!$C:$H,6,0)=0,"",VLOOKUP(J417,tbl_Teams!$C:$H,6,0)),"")</f>
        <v>1</v>
      </c>
      <c r="N417" s="16">
        <f>IFERROR(VLOOKUP(J417,tbl_Teams!$C:$I,7,0),"")</f>
        <v>4</v>
      </c>
      <c r="O417" s="16" t="str">
        <f>IF(OR(J417="",K417=""),"Void","")</f>
        <v/>
      </c>
      <c r="P417" s="16">
        <v>8</v>
      </c>
      <c r="Q417" s="38">
        <f>IF(O417="Void","",IF(P417&lt;16,Lookups!$A$1+((P417-1)*7+(N417-1)),Lookups!$A$2+((P417-16)*7+(N417-1))))</f>
        <v>45589</v>
      </c>
      <c r="R417" s="1" t="str">
        <f>IF(O417="Void",TRIM(_xlfn.CONCAT(J417,K417)),J417)</f>
        <v>DM4's</v>
      </c>
      <c r="S417" s="16" t="str">
        <f>IF(O417="Void","VOID","vs")</f>
        <v>vs</v>
      </c>
      <c r="T417" s="1" t="str">
        <f>IF(O417="Void","",K417)</f>
        <v>Killer Instinct</v>
      </c>
      <c r="U417" s="1" t="str">
        <f>IF(O417="Void","",TRIM(_xlfn.CONCAT(L417," ",M417)))</f>
        <v>Spartans Club 1</v>
      </c>
    </row>
    <row r="418" spans="1:21" x14ac:dyDescent="0.2">
      <c r="A418" s="16">
        <v>777</v>
      </c>
      <c r="B418" s="16">
        <v>5</v>
      </c>
      <c r="C418" s="16">
        <v>16</v>
      </c>
      <c r="D418" s="1">
        <v>1</v>
      </c>
      <c r="E418" s="1">
        <v>4</v>
      </c>
      <c r="F418" s="1" t="str">
        <f>_xlfn.CONCAT($D418,"|",$E418,"|",$B418)</f>
        <v>1|4|5</v>
      </c>
      <c r="G418" s="1" t="str">
        <f>_xlfn.CONCAT($D418,"|",$E418,"|",$C418)</f>
        <v>1|4|16</v>
      </c>
      <c r="H418" s="1" t="str">
        <f>_xlfn.CONCAT(P418,J418)</f>
        <v>8Doddlers</v>
      </c>
      <c r="I418" s="1" t="str">
        <f>_xlfn.CONCAT(P418,K418)</f>
        <v>8Bell Hotel</v>
      </c>
      <c r="J418" s="1" t="str">
        <f>IFERROR(VLOOKUP(F418,tbl_Teams!A:C,3,0),"")</f>
        <v>Doddlers</v>
      </c>
      <c r="K418" s="1" t="str">
        <f>IFERROR(VLOOKUP(G418,tbl_Teams!$A:$C,3,0),"")</f>
        <v>Bell Hotel</v>
      </c>
      <c r="L418" s="1" t="str">
        <f>IFERROR(IF(AND(J418&lt;&gt;"",K418&lt;&gt;""),VLOOKUP(VLOOKUP(J418,tbl_Teams!C:G,5,0),tbl_Venues!A:B,2,0),""),"")</f>
        <v>Elmbridge Sports &amp; Social Club</v>
      </c>
      <c r="M418" s="16" t="str">
        <f>IFERROR(IF(VLOOKUP(J418,tbl_Teams!$C:$H,6,0)=0,"",VLOOKUP(J418,tbl_Teams!$C:$H,6,0)),"")</f>
        <v/>
      </c>
      <c r="N418" s="16">
        <f>IFERROR(VLOOKUP(J418,tbl_Teams!$C:$I,7,0),"")</f>
        <v>4</v>
      </c>
      <c r="O418" s="16" t="str">
        <f>IF(OR(J418="",K418=""),"Void","")</f>
        <v/>
      </c>
      <c r="P418" s="16">
        <v>8</v>
      </c>
      <c r="Q418" s="38">
        <f>IF(O418="Void","",IF(P418&lt;16,Lookups!$A$1+((P418-1)*7+(N418-1)),Lookups!$A$2+((P418-16)*7+(N418-1))))</f>
        <v>45589</v>
      </c>
      <c r="R418" s="1" t="str">
        <f>IF(O418="Void",TRIM(_xlfn.CONCAT(J418,K418)),J418)</f>
        <v>Doddlers</v>
      </c>
      <c r="S418" s="16" t="str">
        <f>IF(O418="Void","VOID","vs")</f>
        <v>vs</v>
      </c>
      <c r="T418" s="1" t="str">
        <f>IF(O418="Void","",K418)</f>
        <v>Bell Hotel</v>
      </c>
      <c r="U418" s="1" t="str">
        <f>IF(O418="Void","",TRIM(_xlfn.CONCAT(L418," ",M418)))</f>
        <v>Elmbridge Sports &amp; Social Club</v>
      </c>
    </row>
    <row r="419" spans="1:21" x14ac:dyDescent="0.2">
      <c r="A419" s="16">
        <v>778</v>
      </c>
      <c r="B419" s="16">
        <v>6</v>
      </c>
      <c r="C419" s="16">
        <v>4</v>
      </c>
      <c r="D419" s="1">
        <v>1</v>
      </c>
      <c r="E419" s="1">
        <v>4</v>
      </c>
      <c r="F419" s="1" t="str">
        <f>_xlfn.CONCAT($D419,"|",$E419,"|",$B419)</f>
        <v>1|4|6</v>
      </c>
      <c r="G419" s="1" t="str">
        <f>_xlfn.CONCAT($D419,"|",$E419,"|",$C419)</f>
        <v>1|4|4</v>
      </c>
      <c r="H419" s="1" t="str">
        <f>_xlfn.CONCAT(P419,J419)</f>
        <v>8Co-Op</v>
      </c>
      <c r="I419" s="1" t="str">
        <f>_xlfn.CONCAT(P419,K419)</f>
        <v>8Jolly Boys</v>
      </c>
      <c r="J419" s="1" t="str">
        <f>IFERROR(VLOOKUP(F419,tbl_Teams!A:C,3,0),"")</f>
        <v>Co-Op</v>
      </c>
      <c r="K419" s="1" t="str">
        <f>IFERROR(VLOOKUP(G419,tbl_Teams!$A:$C,3,0),"")</f>
        <v>Jolly Boys</v>
      </c>
      <c r="L419" s="1" t="str">
        <f>IFERROR(IF(AND(J419&lt;&gt;"",K419&lt;&gt;""),VLOOKUP(VLOOKUP(J419,tbl_Teams!C:G,5,0),tbl_Venues!A:B,2,0),""),"")</f>
        <v>Gala Club</v>
      </c>
      <c r="M419" s="16">
        <f>IFERROR(IF(VLOOKUP(J419,tbl_Teams!$C:$H,6,0)=0,"",VLOOKUP(J419,tbl_Teams!$C:$H,6,0)),"")</f>
        <v>2</v>
      </c>
      <c r="N419" s="16">
        <f>IFERROR(VLOOKUP(J419,tbl_Teams!$C:$I,7,0),"")</f>
        <v>1</v>
      </c>
      <c r="O419" s="16" t="str">
        <f>IF(OR(J419="",K419=""),"Void","")</f>
        <v/>
      </c>
      <c r="P419" s="16">
        <v>8</v>
      </c>
      <c r="Q419" s="38">
        <f>IF(O419="Void","",IF(P419&lt;16,Lookups!$A$1+((P419-1)*7+(N419-1)),Lookups!$A$2+((P419-16)*7+(N419-1))))</f>
        <v>45586</v>
      </c>
      <c r="R419" s="1" t="str">
        <f>IF(O419="Void",TRIM(_xlfn.CONCAT(J419,K419)),J419)</f>
        <v>Co-Op</v>
      </c>
      <c r="S419" s="16" t="str">
        <f>IF(O419="Void","VOID","vs")</f>
        <v>vs</v>
      </c>
      <c r="T419" s="1" t="str">
        <f>IF(O419="Void","",K419)</f>
        <v>Jolly Boys</v>
      </c>
      <c r="U419" s="1" t="str">
        <f>IF(O419="Void","",TRIM(_xlfn.CONCAT(L419," ",M419)))</f>
        <v>Gala Club 2</v>
      </c>
    </row>
    <row r="420" spans="1:21" x14ac:dyDescent="0.2">
      <c r="A420" s="16">
        <v>779</v>
      </c>
      <c r="B420" s="16">
        <v>7</v>
      </c>
      <c r="C420" s="16">
        <v>3</v>
      </c>
      <c r="D420" s="1">
        <v>1</v>
      </c>
      <c r="E420" s="1">
        <v>4</v>
      </c>
      <c r="F420" s="1" t="str">
        <f>_xlfn.CONCAT($D420,"|",$E420,"|",$B420)</f>
        <v>1|4|7</v>
      </c>
      <c r="G420" s="1" t="str">
        <f>_xlfn.CONCAT($D420,"|",$E420,"|",$C420)</f>
        <v>1|4|3</v>
      </c>
      <c r="H420" s="1" t="str">
        <f>_xlfn.CONCAT(P420,J420)</f>
        <v>8Star Inn</v>
      </c>
      <c r="I420" s="1" t="str">
        <f>_xlfn.CONCAT(P420,K420)</f>
        <v>8Harps S.C.</v>
      </c>
      <c r="J420" s="1" t="str">
        <f>IFERROR(VLOOKUP(F420,tbl_Teams!A:C,3,0),"")</f>
        <v>Star Inn</v>
      </c>
      <c r="K420" s="1" t="str">
        <f>IFERROR(VLOOKUP(G420,tbl_Teams!$A:$C,3,0),"")</f>
        <v>Harps S.C.</v>
      </c>
      <c r="L420" s="1" t="str">
        <f>IFERROR(IF(AND(J420&lt;&gt;"",K420&lt;&gt;""),VLOOKUP(VLOOKUP(J420,tbl_Teams!C:G,5,0),tbl_Venues!A:B,2,0),""),"")</f>
        <v>Wotton Hall Club</v>
      </c>
      <c r="M420" s="16">
        <f>IFERROR(IF(VLOOKUP(J420,tbl_Teams!$C:$H,6,0)=0,"",VLOOKUP(J420,tbl_Teams!$C:$H,6,0)),"")</f>
        <v>2</v>
      </c>
      <c r="N420" s="16">
        <f>IFERROR(VLOOKUP(J420,tbl_Teams!$C:$I,7,0),"")</f>
        <v>5</v>
      </c>
      <c r="O420" s="16" t="str">
        <f>IF(OR(J420="",K420=""),"Void","")</f>
        <v/>
      </c>
      <c r="P420" s="16">
        <v>8</v>
      </c>
      <c r="Q420" s="38">
        <f>IF(O420="Void","",IF(P420&lt;16,Lookups!$A$1+((P420-1)*7+(N420-1)),Lookups!$A$2+((P420-16)*7+(N420-1))))</f>
        <v>45590</v>
      </c>
      <c r="R420" s="1" t="str">
        <f>IF(O420="Void",TRIM(_xlfn.CONCAT(J420,K420)),J420)</f>
        <v>Star Inn</v>
      </c>
      <c r="S420" s="16" t="str">
        <f>IF(O420="Void","VOID","vs")</f>
        <v>vs</v>
      </c>
      <c r="T420" s="1" t="str">
        <f>IF(O420="Void","",K420)</f>
        <v>Harps S.C.</v>
      </c>
      <c r="U420" s="1" t="str">
        <f>IF(O420="Void","",TRIM(_xlfn.CONCAT(L420," ",M420)))</f>
        <v>Wotton Hall Club 2</v>
      </c>
    </row>
    <row r="421" spans="1:21" x14ac:dyDescent="0.2">
      <c r="A421" s="16">
        <v>780</v>
      </c>
      <c r="B421" s="16">
        <v>8</v>
      </c>
      <c r="C421" s="16">
        <v>2</v>
      </c>
      <c r="D421" s="1">
        <v>1</v>
      </c>
      <c r="E421" s="1">
        <v>4</v>
      </c>
      <c r="F421" s="1" t="str">
        <f>_xlfn.CONCAT($D421,"|",$E421,"|",$B421)</f>
        <v>1|4|8</v>
      </c>
      <c r="G421" s="1" t="str">
        <f>_xlfn.CONCAT($D421,"|",$E421,"|",$C421)</f>
        <v>1|4|2</v>
      </c>
      <c r="H421" s="1" t="str">
        <f>_xlfn.CONCAT(P421,J421)</f>
        <v>8Looney Tunes</v>
      </c>
      <c r="I421" s="1" t="str">
        <f>_xlfn.CONCAT(P421,K421)</f>
        <v>8Andy Capps</v>
      </c>
      <c r="J421" s="1" t="str">
        <f>IFERROR(VLOOKUP(F421,tbl_Teams!A:C,3,0),"")</f>
        <v>Looney Tunes</v>
      </c>
      <c r="K421" s="1" t="str">
        <f>IFERROR(VLOOKUP(G421,tbl_Teams!$A:$C,3,0),"")</f>
        <v>Andy Capps</v>
      </c>
      <c r="L421" s="1" t="str">
        <f>IFERROR(IF(AND(J421&lt;&gt;"",K421&lt;&gt;""),VLOOKUP(VLOOKUP(J421,tbl_Teams!C:G,5,0),tbl_Venues!A:B,2,0),""),"")</f>
        <v>Circle Club Newent</v>
      </c>
      <c r="M421" s="16" t="str">
        <f>IFERROR(IF(VLOOKUP(J421,tbl_Teams!$C:$H,6,0)=0,"",VLOOKUP(J421,tbl_Teams!$C:$H,6,0)),"")</f>
        <v/>
      </c>
      <c r="N421" s="16">
        <f>IFERROR(VLOOKUP(J421,tbl_Teams!$C:$I,7,0),"")</f>
        <v>4</v>
      </c>
      <c r="O421" s="16" t="str">
        <f>IF(OR(J421="",K421=""),"Void","")</f>
        <v/>
      </c>
      <c r="P421" s="16">
        <v>8</v>
      </c>
      <c r="Q421" s="38">
        <f>IF(O421="Void","",IF(P421&lt;16,Lookups!$A$1+((P421-1)*7+(N421-1)),Lookups!$A$2+((P421-16)*7+(N421-1))))</f>
        <v>45589</v>
      </c>
      <c r="R421" s="1" t="str">
        <f>IF(O421="Void",TRIM(_xlfn.CONCAT(J421,K421)),J421)</f>
        <v>Looney Tunes</v>
      </c>
      <c r="S421" s="16" t="str">
        <f>IF(O421="Void","VOID","vs")</f>
        <v>vs</v>
      </c>
      <c r="T421" s="1" t="str">
        <f>IF(O421="Void","",K421)</f>
        <v>Andy Capps</v>
      </c>
      <c r="U421" s="1" t="str">
        <f>IF(O421="Void","",TRIM(_xlfn.CONCAT(L421," ",M421)))</f>
        <v>Circle Club Newent</v>
      </c>
    </row>
    <row r="422" spans="1:21" x14ac:dyDescent="0.2">
      <c r="A422" s="16">
        <v>781</v>
      </c>
      <c r="B422" s="16">
        <v>9</v>
      </c>
      <c r="C422" s="16">
        <v>1</v>
      </c>
      <c r="D422" s="1">
        <v>1</v>
      </c>
      <c r="E422" s="1">
        <v>4</v>
      </c>
      <c r="F422" s="1" t="str">
        <f>_xlfn.CONCAT($D422,"|",$E422,"|",$B422)</f>
        <v>1|4|9</v>
      </c>
      <c r="G422" s="1" t="str">
        <f>_xlfn.CONCAT($D422,"|",$E422,"|",$C422)</f>
        <v>1|4|1</v>
      </c>
      <c r="H422" s="1" t="str">
        <f>_xlfn.CONCAT(P422,J422)</f>
        <v>8Statics</v>
      </c>
      <c r="I422" s="1" t="str">
        <f>_xlfn.CONCAT(P422,K422)</f>
        <v>8Jacks Jokers</v>
      </c>
      <c r="J422" s="1" t="str">
        <f>IFERROR(VLOOKUP(F422,tbl_Teams!A:C,3,0),"")</f>
        <v>Statics</v>
      </c>
      <c r="K422" s="1" t="str">
        <f>IFERROR(VLOOKUP(G422,tbl_Teams!$A:$C,3,0),"")</f>
        <v>Jacks Jokers</v>
      </c>
      <c r="L422" s="1" t="str">
        <f>IFERROR(IF(AND(J422&lt;&gt;"",K422&lt;&gt;""),VLOOKUP(VLOOKUP(J422,tbl_Teams!C:G,5,0),tbl_Venues!A:B,2,0),""),"")</f>
        <v>Farmer's Club</v>
      </c>
      <c r="M422" s="16">
        <f>IFERROR(IF(VLOOKUP(J422,tbl_Teams!$C:$H,6,0)=0,"",VLOOKUP(J422,tbl_Teams!$C:$H,6,0)),"")</f>
        <v>2</v>
      </c>
      <c r="N422" s="16">
        <f>IFERROR(VLOOKUP(J422,tbl_Teams!$C:$I,7,0),"")</f>
        <v>1</v>
      </c>
      <c r="O422" s="16" t="str">
        <f>IF(OR(J422="",K422=""),"Void","")</f>
        <v/>
      </c>
      <c r="P422" s="16">
        <v>8</v>
      </c>
      <c r="Q422" s="38">
        <f>IF(O422="Void","",IF(P422&lt;16,Lookups!$A$1+((P422-1)*7+(N422-1)),Lookups!$A$2+((P422-16)*7+(N422-1))))</f>
        <v>45586</v>
      </c>
      <c r="R422" s="1" t="str">
        <f>IF(O422="Void",TRIM(_xlfn.CONCAT(J422,K422)),J422)</f>
        <v>Statics</v>
      </c>
      <c r="S422" s="16" t="str">
        <f>IF(O422="Void","VOID","vs")</f>
        <v>vs</v>
      </c>
      <c r="T422" s="1" t="str">
        <f>IF(O422="Void","",K422)</f>
        <v>Jacks Jokers</v>
      </c>
      <c r="U422" s="1" t="str">
        <f>IF(O422="Void","",TRIM(_xlfn.CONCAT(L422," ",M422)))</f>
        <v>Farmer's Club 2</v>
      </c>
    </row>
    <row r="423" spans="1:21" x14ac:dyDescent="0.2">
      <c r="A423" s="16">
        <v>782</v>
      </c>
      <c r="B423" s="16">
        <v>10</v>
      </c>
      <c r="C423" s="16">
        <v>15</v>
      </c>
      <c r="D423" s="1">
        <v>1</v>
      </c>
      <c r="E423" s="1">
        <v>4</v>
      </c>
      <c r="F423" s="1" t="str">
        <f>_xlfn.CONCAT($D423,"|",$E423,"|",$B423)</f>
        <v>1|4|10</v>
      </c>
      <c r="G423" s="1" t="str">
        <f>_xlfn.CONCAT($D423,"|",$E423,"|",$C423)</f>
        <v>1|4|15</v>
      </c>
      <c r="H423" s="1" t="str">
        <f>_xlfn.CONCAT(P423,J423)</f>
        <v>8Post Office 'A'</v>
      </c>
      <c r="I423" s="1" t="str">
        <f>_xlfn.CONCAT(P423,K423)</f>
        <v>8Dark Horses</v>
      </c>
      <c r="J423" s="1" t="str">
        <f>IFERROR(VLOOKUP(F423,tbl_Teams!A:C,3,0),"")</f>
        <v>Post Office 'A'</v>
      </c>
      <c r="K423" s="1" t="str">
        <f>IFERROR(VLOOKUP(G423,tbl_Teams!$A:$C,3,0),"")</f>
        <v>Dark Horses</v>
      </c>
      <c r="L423" s="1" t="str">
        <f>IFERROR(IF(AND(J423&lt;&gt;"",K423&lt;&gt;""),VLOOKUP(VLOOKUP(J423,tbl_Teams!C:G,5,0),tbl_Venues!A:B,2,0),""),"")</f>
        <v>One Eyed Jacks</v>
      </c>
      <c r="M423" s="16" t="str">
        <f>IFERROR(IF(VLOOKUP(J423,tbl_Teams!$C:$H,6,0)=0,"",VLOOKUP(J423,tbl_Teams!$C:$H,6,0)),"")</f>
        <v/>
      </c>
      <c r="N423" s="16">
        <f>IFERROR(VLOOKUP(J423,tbl_Teams!$C:$I,7,0),"")</f>
        <v>1</v>
      </c>
      <c r="O423" s="16" t="str">
        <f>IF(OR(J423="",K423=""),"Void","")</f>
        <v/>
      </c>
      <c r="P423" s="16">
        <v>8</v>
      </c>
      <c r="Q423" s="38">
        <f>IF(O423="Void","",IF(P423&lt;16,Lookups!$A$1+((P423-1)*7+(N423-1)),Lookups!$A$2+((P423-16)*7+(N423-1))))</f>
        <v>45586</v>
      </c>
      <c r="R423" s="1" t="str">
        <f>IF(O423="Void",TRIM(_xlfn.CONCAT(J423,K423)),J423)</f>
        <v>Post Office 'A'</v>
      </c>
      <c r="S423" s="16" t="str">
        <f>IF(O423="Void","VOID","vs")</f>
        <v>vs</v>
      </c>
      <c r="T423" s="1" t="str">
        <f>IF(O423="Void","",K423)</f>
        <v>Dark Horses</v>
      </c>
      <c r="U423" s="1" t="str">
        <f>IF(O423="Void","",TRIM(_xlfn.CONCAT(L423," ",M423)))</f>
        <v>One Eyed Jacks</v>
      </c>
    </row>
    <row r="424" spans="1:21" x14ac:dyDescent="0.2">
      <c r="A424" s="16">
        <v>783</v>
      </c>
      <c r="B424" s="16">
        <v>11</v>
      </c>
      <c r="C424" s="16">
        <v>14</v>
      </c>
      <c r="D424" s="1">
        <v>1</v>
      </c>
      <c r="E424" s="1">
        <v>4</v>
      </c>
      <c r="F424" s="1" t="str">
        <f>_xlfn.CONCAT($D424,"|",$E424,"|",$B424)</f>
        <v>1|4|11</v>
      </c>
      <c r="G424" s="1" t="str">
        <f>_xlfn.CONCAT($D424,"|",$E424,"|",$C424)</f>
        <v>1|4|14</v>
      </c>
      <c r="H424" s="1" t="str">
        <f>_xlfn.CONCAT(P424,J424)</f>
        <v>8Commies</v>
      </c>
      <c r="I424" s="1" t="str">
        <f>_xlfn.CONCAT(P424,K424)</f>
        <v>8Atlas S.C.</v>
      </c>
      <c r="J424" s="1" t="str">
        <f>IFERROR(VLOOKUP(F424,tbl_Teams!A:C,3,0),"")</f>
        <v>Commies</v>
      </c>
      <c r="K424" s="1" t="str">
        <f>IFERROR(VLOOKUP(G424,tbl_Teams!$A:$C,3,0),"")</f>
        <v>Atlas S.C.</v>
      </c>
      <c r="L424" s="1" t="str">
        <f>IFERROR(IF(AND(J424&lt;&gt;"",K424&lt;&gt;""),VLOOKUP(VLOOKUP(J424,tbl_Teams!C:G,5,0),tbl_Venues!A:B,2,0),""),"")</f>
        <v>Churchdown Community Centre</v>
      </c>
      <c r="M424" s="16">
        <f>IFERROR(IF(VLOOKUP(J424,tbl_Teams!$C:$H,6,0)=0,"",VLOOKUP(J424,tbl_Teams!$C:$H,6,0)),"")</f>
        <v>2</v>
      </c>
      <c r="N424" s="16">
        <f>IFERROR(VLOOKUP(J424,tbl_Teams!$C:$I,7,0),"")</f>
        <v>5</v>
      </c>
      <c r="O424" s="16" t="str">
        <f>IF(OR(J424="",K424=""),"Void","")</f>
        <v/>
      </c>
      <c r="P424" s="16">
        <v>8</v>
      </c>
      <c r="Q424" s="38">
        <f>IF(O424="Void","",IF(P424&lt;16,Lookups!$A$1+((P424-1)*7+(N424-1)),Lookups!$A$2+((P424-16)*7+(N424-1))))</f>
        <v>45590</v>
      </c>
      <c r="R424" s="1" t="str">
        <f>IF(O424="Void",TRIM(_xlfn.CONCAT(J424,K424)),J424)</f>
        <v>Commies</v>
      </c>
      <c r="S424" s="16" t="str">
        <f>IF(O424="Void","VOID","vs")</f>
        <v>vs</v>
      </c>
      <c r="T424" s="1" t="str">
        <f>IF(O424="Void","",K424)</f>
        <v>Atlas S.C.</v>
      </c>
      <c r="U424" s="1" t="str">
        <f>IF(O424="Void","",TRIM(_xlfn.CONCAT(L424," ",M424)))</f>
        <v>Churchdown Community Centre 2</v>
      </c>
    </row>
    <row r="425" spans="1:21" x14ac:dyDescent="0.2">
      <c r="A425" s="16">
        <v>784</v>
      </c>
      <c r="B425" s="16">
        <v>12</v>
      </c>
      <c r="C425" s="16">
        <v>13</v>
      </c>
      <c r="D425" s="1">
        <v>1</v>
      </c>
      <c r="E425" s="1">
        <v>4</v>
      </c>
      <c r="F425" s="1" t="str">
        <f>_xlfn.CONCAT($D425,"|",$E425,"|",$B425)</f>
        <v>1|4|12</v>
      </c>
      <c r="G425" s="1" t="str">
        <f>_xlfn.CONCAT($D425,"|",$E425,"|",$C425)</f>
        <v>1|4|13</v>
      </c>
      <c r="H425" s="1" t="str">
        <f>_xlfn.CONCAT(P425,J425)</f>
        <v>8White Hart</v>
      </c>
      <c r="I425" s="1" t="str">
        <f>_xlfn.CONCAT(P425,K425)</f>
        <v>8Robinswood Foxes</v>
      </c>
      <c r="J425" s="1" t="str">
        <f>IFERROR(VLOOKUP(F425,tbl_Teams!A:C,3,0),"")</f>
        <v>White Hart</v>
      </c>
      <c r="K425" s="1" t="str">
        <f>IFERROR(VLOOKUP(G425,tbl_Teams!$A:$C,3,0),"")</f>
        <v>Robinswood Foxes</v>
      </c>
      <c r="L425" s="1" t="str">
        <f>IFERROR(IF(AND(J425&lt;&gt;"",K425&lt;&gt;""),VLOOKUP(VLOOKUP(J425,tbl_Teams!C:G,5,0),tbl_Venues!A:B,2,0),""),"")</f>
        <v>One Eyed Jacks</v>
      </c>
      <c r="M425" s="16" t="str">
        <f>IFERROR(IF(VLOOKUP(J425,tbl_Teams!$C:$H,6,0)=0,"",VLOOKUP(J425,tbl_Teams!$C:$H,6,0)),"")</f>
        <v/>
      </c>
      <c r="N425" s="16">
        <f>IFERROR(VLOOKUP(J425,tbl_Teams!$C:$I,7,0),"")</f>
        <v>2</v>
      </c>
      <c r="O425" s="16" t="str">
        <f>IF(OR(J425="",K425=""),"Void","")</f>
        <v/>
      </c>
      <c r="P425" s="16">
        <v>8</v>
      </c>
      <c r="Q425" s="38">
        <f>IF(O425="Void","",IF(P425&lt;16,Lookups!$A$1+((P425-1)*7+(N425-1)),Lookups!$A$2+((P425-16)*7+(N425-1))))</f>
        <v>45587</v>
      </c>
      <c r="R425" s="1" t="str">
        <f>IF(O425="Void",TRIM(_xlfn.CONCAT(J425,K425)),J425)</f>
        <v>White Hart</v>
      </c>
      <c r="S425" s="16" t="str">
        <f>IF(O425="Void","VOID","vs")</f>
        <v>vs</v>
      </c>
      <c r="T425" s="1" t="str">
        <f>IF(O425="Void","",K425)</f>
        <v>Robinswood Foxes</v>
      </c>
      <c r="U425" s="1" t="str">
        <f>IF(O425="Void","",TRIM(_xlfn.CONCAT(L425," ",M425)))</f>
        <v>One Eyed Jacks</v>
      </c>
    </row>
    <row r="426" spans="1:21" x14ac:dyDescent="0.2">
      <c r="A426" s="16">
        <v>1017</v>
      </c>
      <c r="B426" s="16">
        <v>5</v>
      </c>
      <c r="C426" s="16">
        <v>16</v>
      </c>
      <c r="D426" s="1">
        <v>1</v>
      </c>
      <c r="E426" s="1">
        <v>5</v>
      </c>
      <c r="F426" s="1" t="str">
        <f>_xlfn.CONCAT($D426,"|",$E426,"|",$B426)</f>
        <v>1|5|5</v>
      </c>
      <c r="G426" s="1" t="str">
        <f>_xlfn.CONCAT($D426,"|",$E426,"|",$C426)</f>
        <v>1|5|16</v>
      </c>
      <c r="H426" s="1" t="str">
        <f>_xlfn.CONCAT(P426,J426)</f>
        <v>8Hempsted C.C.</v>
      </c>
      <c r="I426" s="1" t="str">
        <f>_xlfn.CONCAT(P426,K426)</f>
        <v>8Crescent Knights</v>
      </c>
      <c r="J426" s="1" t="str">
        <f>IFERROR(VLOOKUP(F426,tbl_Teams!A:C,3,0),"")</f>
        <v>Hempsted C.C.</v>
      </c>
      <c r="K426" s="1" t="str">
        <f>IFERROR(VLOOKUP(G426,tbl_Teams!$A:$C,3,0),"")</f>
        <v>Crescent Knights</v>
      </c>
      <c r="L426" s="1" t="str">
        <f>IFERROR(IF(AND(J426&lt;&gt;"",K426&lt;&gt;""),VLOOKUP(VLOOKUP(J426,tbl_Teams!C:G,5,0),tbl_Venues!A:B,2,0),""),"")</f>
        <v>Baker Street</v>
      </c>
      <c r="M426" s="16" t="str">
        <f>IFERROR(IF(VLOOKUP(J426,tbl_Teams!$C:$H,6,0)=0,"",VLOOKUP(J426,tbl_Teams!$C:$H,6,0)),"")</f>
        <v/>
      </c>
      <c r="N426" s="16">
        <f>IFERROR(VLOOKUP(J426,tbl_Teams!$C:$I,7,0),"")</f>
        <v>5</v>
      </c>
      <c r="O426" s="16" t="str">
        <f>IF(OR(J426="",K426=""),"Void","")</f>
        <v/>
      </c>
      <c r="P426" s="16">
        <v>8</v>
      </c>
      <c r="Q426" s="38">
        <f>IF(O426="Void","",IF(P426&lt;16,Lookups!$A$1+((P426-1)*7+(N426-1)),Lookups!$A$2+((P426-16)*7+(N426-1))))</f>
        <v>45590</v>
      </c>
      <c r="R426" s="1" t="str">
        <f>IF(O426="Void",TRIM(_xlfn.CONCAT(J426,K426)),J426)</f>
        <v>Hempsted C.C.</v>
      </c>
      <c r="S426" s="16" t="str">
        <f>IF(O426="Void","VOID","vs")</f>
        <v>vs</v>
      </c>
      <c r="T426" s="1" t="str">
        <f>IF(O426="Void","",K426)</f>
        <v>Crescent Knights</v>
      </c>
      <c r="U426" s="1" t="str">
        <f>IF(O426="Void","",TRIM(_xlfn.CONCAT(L426," ",M426)))</f>
        <v>Baker Street</v>
      </c>
    </row>
    <row r="427" spans="1:21" x14ac:dyDescent="0.2">
      <c r="A427" s="16">
        <v>1018</v>
      </c>
      <c r="B427" s="16">
        <v>6</v>
      </c>
      <c r="C427" s="16">
        <v>4</v>
      </c>
      <c r="D427" s="1">
        <v>1</v>
      </c>
      <c r="E427" s="1">
        <v>5</v>
      </c>
      <c r="F427" s="1" t="str">
        <f>_xlfn.CONCAT($D427,"|",$E427,"|",$B427)</f>
        <v>1|5|6</v>
      </c>
      <c r="G427" s="1" t="str">
        <f>_xlfn.CONCAT($D427,"|",$E427,"|",$C427)</f>
        <v>1|5|4</v>
      </c>
      <c r="H427" s="1" t="str">
        <f>_xlfn.CONCAT(P427,J427)</f>
        <v>8The Salesmen</v>
      </c>
      <c r="I427" s="1" t="str">
        <f>_xlfn.CONCAT(P427,K427)</f>
        <v>8Beaufort Beavers</v>
      </c>
      <c r="J427" s="1" t="str">
        <f>IFERROR(VLOOKUP(F427,tbl_Teams!A:C,3,0),"")</f>
        <v>The Salesmen</v>
      </c>
      <c r="K427" s="1" t="str">
        <f>IFERROR(VLOOKUP(G427,tbl_Teams!$A:$C,3,0),"")</f>
        <v>Beaufort Beavers</v>
      </c>
      <c r="L427" s="1" t="str">
        <f>IFERROR(IF(AND(J427&lt;&gt;"",K427&lt;&gt;""),VLOOKUP(VLOOKUP(J427,tbl_Teams!C:G,5,0),tbl_Venues!A:B,2,0),""),"")</f>
        <v>Tuffley Community Centre</v>
      </c>
      <c r="M427" s="16" t="str">
        <f>IFERROR(IF(VLOOKUP(J427,tbl_Teams!$C:$H,6,0)=0,"",VLOOKUP(J427,tbl_Teams!$C:$H,6,0)),"")</f>
        <v/>
      </c>
      <c r="N427" s="16">
        <f>IFERROR(VLOOKUP(J427,tbl_Teams!$C:$I,7,0),"")</f>
        <v>5</v>
      </c>
      <c r="O427" s="16" t="str">
        <f>IF(OR(J427="",K427=""),"Void","")</f>
        <v/>
      </c>
      <c r="P427" s="16">
        <v>8</v>
      </c>
      <c r="Q427" s="38">
        <f>IF(O427="Void","",IF(P427&lt;16,Lookups!$A$1+((P427-1)*7+(N427-1)),Lookups!$A$2+((P427-16)*7+(N427-1))))</f>
        <v>45590</v>
      </c>
      <c r="R427" s="1" t="str">
        <f>IF(O427="Void",TRIM(_xlfn.CONCAT(J427,K427)),J427)</f>
        <v>The Salesmen</v>
      </c>
      <c r="S427" s="16" t="str">
        <f>IF(O427="Void","VOID","vs")</f>
        <v>vs</v>
      </c>
      <c r="T427" s="1" t="str">
        <f>IF(O427="Void","",K427)</f>
        <v>Beaufort Beavers</v>
      </c>
      <c r="U427" s="1" t="str">
        <f>IF(O427="Void","",TRIM(_xlfn.CONCAT(L427," ",M427)))</f>
        <v>Tuffley Community Centre</v>
      </c>
    </row>
    <row r="428" spans="1:21" x14ac:dyDescent="0.2">
      <c r="A428" s="16">
        <v>1019</v>
      </c>
      <c r="B428" s="16">
        <v>7</v>
      </c>
      <c r="C428" s="16">
        <v>3</v>
      </c>
      <c r="D428" s="1">
        <v>1</v>
      </c>
      <c r="E428" s="1">
        <v>5</v>
      </c>
      <c r="F428" s="1" t="str">
        <f>_xlfn.CONCAT($D428,"|",$E428,"|",$B428)</f>
        <v>1|5|7</v>
      </c>
      <c r="G428" s="1" t="str">
        <f>_xlfn.CONCAT($D428,"|",$E428,"|",$C428)</f>
        <v>1|5|3</v>
      </c>
      <c r="H428" s="1" t="str">
        <f>_xlfn.CONCAT(P428,J428)</f>
        <v>8Dixies Twisters</v>
      </c>
      <c r="I428" s="1" t="str">
        <f>_xlfn.CONCAT(P428,K428)</f>
        <v>8Jaybees</v>
      </c>
      <c r="J428" s="1" t="str">
        <f>IFERROR(VLOOKUP(F428,tbl_Teams!A:C,3,0),"")</f>
        <v>Dixies Twisters</v>
      </c>
      <c r="K428" s="1" t="str">
        <f>IFERROR(VLOOKUP(G428,tbl_Teams!$A:$C,3,0),"")</f>
        <v>Jaybees</v>
      </c>
      <c r="L428" s="1" t="str">
        <f>IFERROR(IF(AND(J428&lt;&gt;"",K428&lt;&gt;""),VLOOKUP(VLOOKUP(J428,tbl_Teams!C:G,5,0),tbl_Venues!A:B,2,0),""),"")</f>
        <v>Coney Hill RFC</v>
      </c>
      <c r="M428" s="16" t="str">
        <f>IFERROR(IF(VLOOKUP(J428,tbl_Teams!$C:$H,6,0)=0,"",VLOOKUP(J428,tbl_Teams!$C:$H,6,0)),"")</f>
        <v/>
      </c>
      <c r="N428" s="16">
        <f>IFERROR(VLOOKUP(J428,tbl_Teams!$C:$I,7,0),"")</f>
        <v>5</v>
      </c>
      <c r="O428" s="16" t="str">
        <f>IF(OR(J428="",K428=""),"Void","")</f>
        <v/>
      </c>
      <c r="P428" s="16">
        <v>8</v>
      </c>
      <c r="Q428" s="38">
        <f>IF(O428="Void","",IF(P428&lt;16,Lookups!$A$1+((P428-1)*7+(N428-1)),Lookups!$A$2+((P428-16)*7+(N428-1))))</f>
        <v>45590</v>
      </c>
      <c r="R428" s="1" t="str">
        <f>IF(O428="Void",TRIM(_xlfn.CONCAT(J428,K428)),J428)</f>
        <v>Dixies Twisters</v>
      </c>
      <c r="S428" s="16" t="str">
        <f>IF(O428="Void","VOID","vs")</f>
        <v>vs</v>
      </c>
      <c r="T428" s="1" t="str">
        <f>IF(O428="Void","",K428)</f>
        <v>Jaybees</v>
      </c>
      <c r="U428" s="1" t="str">
        <f>IF(O428="Void","",TRIM(_xlfn.CONCAT(L428," ",M428)))</f>
        <v>Coney Hill RFC</v>
      </c>
    </row>
    <row r="429" spans="1:21" x14ac:dyDescent="0.2">
      <c r="A429" s="16">
        <v>1020</v>
      </c>
      <c r="B429" s="16">
        <v>8</v>
      </c>
      <c r="C429" s="16">
        <v>2</v>
      </c>
      <c r="D429" s="1">
        <v>1</v>
      </c>
      <c r="E429" s="1">
        <v>5</v>
      </c>
      <c r="F429" s="1" t="str">
        <f>_xlfn.CONCAT($D429,"|",$E429,"|",$B429)</f>
        <v>1|5|8</v>
      </c>
      <c r="G429" s="1" t="str">
        <f>_xlfn.CONCAT($D429,"|",$E429,"|",$C429)</f>
        <v>1|5|2</v>
      </c>
      <c r="H429" s="1" t="str">
        <f>_xlfn.CONCAT(P429,J429)</f>
        <v>8Castle Grym</v>
      </c>
      <c r="I429" s="1" t="str">
        <f>_xlfn.CONCAT(P429,K429)</f>
        <v>8Chequers</v>
      </c>
      <c r="J429" s="1" t="str">
        <f>IFERROR(VLOOKUP(F429,tbl_Teams!A:C,3,0),"")</f>
        <v>Castle Grym</v>
      </c>
      <c r="K429" s="1" t="str">
        <f>IFERROR(VLOOKUP(G429,tbl_Teams!$A:$C,3,0),"")</f>
        <v>Chequers</v>
      </c>
      <c r="L429" s="1" t="str">
        <f>IFERROR(IF(AND(J429&lt;&gt;"",K429&lt;&gt;""),VLOOKUP(VLOOKUP(J429,tbl_Teams!C:G,5,0),tbl_Venues!A:B,2,0),""),"")</f>
        <v>Farmer's Club</v>
      </c>
      <c r="M429" s="16">
        <f>IFERROR(IF(VLOOKUP(J429,tbl_Teams!$C:$H,6,0)=0,"",VLOOKUP(J429,tbl_Teams!$C:$H,6,0)),"")</f>
        <v>1</v>
      </c>
      <c r="N429" s="16">
        <f>IFERROR(VLOOKUP(J429,tbl_Teams!$C:$I,7,0),"")</f>
        <v>5</v>
      </c>
      <c r="O429" s="16" t="str">
        <f>IF(OR(J429="",K429=""),"Void","")</f>
        <v/>
      </c>
      <c r="P429" s="16">
        <v>8</v>
      </c>
      <c r="Q429" s="38">
        <f>IF(O429="Void","",IF(P429&lt;16,Lookups!$A$1+((P429-1)*7+(N429-1)),Lookups!$A$2+((P429-16)*7+(N429-1))))</f>
        <v>45590</v>
      </c>
      <c r="R429" s="1" t="str">
        <f>IF(O429="Void",TRIM(_xlfn.CONCAT(J429,K429)),J429)</f>
        <v>Castle Grym</v>
      </c>
      <c r="S429" s="16" t="str">
        <f>IF(O429="Void","VOID","vs")</f>
        <v>vs</v>
      </c>
      <c r="T429" s="1" t="str">
        <f>IF(O429="Void","",K429)</f>
        <v>Chequers</v>
      </c>
      <c r="U429" s="1" t="str">
        <f>IF(O429="Void","",TRIM(_xlfn.CONCAT(L429," ",M429)))</f>
        <v>Farmer's Club 1</v>
      </c>
    </row>
    <row r="430" spans="1:21" x14ac:dyDescent="0.2">
      <c r="A430" s="16">
        <v>1021</v>
      </c>
      <c r="B430" s="16">
        <v>9</v>
      </c>
      <c r="C430" s="16">
        <v>1</v>
      </c>
      <c r="D430" s="1">
        <v>1</v>
      </c>
      <c r="E430" s="1">
        <v>5</v>
      </c>
      <c r="F430" s="1" t="str">
        <f>_xlfn.CONCAT($D430,"|",$E430,"|",$B430)</f>
        <v>1|5|9</v>
      </c>
      <c r="G430" s="1" t="str">
        <f>_xlfn.CONCAT($D430,"|",$E430,"|",$C430)</f>
        <v>1|5|1</v>
      </c>
      <c r="H430" s="1" t="str">
        <f>_xlfn.CONCAT(P430,J430)</f>
        <v>8Roamers</v>
      </c>
      <c r="I430" s="1" t="str">
        <f>_xlfn.CONCAT(P430,K430)</f>
        <v>8Likely Lads</v>
      </c>
      <c r="J430" s="1" t="str">
        <f>IFERROR(VLOOKUP(F430,tbl_Teams!A:C,3,0),"")</f>
        <v>Roamers</v>
      </c>
      <c r="K430" s="1" t="str">
        <f>IFERROR(VLOOKUP(G430,tbl_Teams!$A:$C,3,0),"")</f>
        <v>Likely Lads</v>
      </c>
      <c r="L430" s="1" t="str">
        <f>IFERROR(IF(AND(J430&lt;&gt;"",K430&lt;&gt;""),VLOOKUP(VLOOKUP(J430,tbl_Teams!C:G,5,0),tbl_Venues!A:B,2,0),""),"")</f>
        <v>Longlevens RFC</v>
      </c>
      <c r="M430" s="16" t="str">
        <f>IFERROR(IF(VLOOKUP(J430,tbl_Teams!$C:$H,6,0)=0,"",VLOOKUP(J430,tbl_Teams!$C:$H,6,0)),"")</f>
        <v/>
      </c>
      <c r="N430" s="16">
        <f>IFERROR(VLOOKUP(J430,tbl_Teams!$C:$I,7,0),"")</f>
        <v>2</v>
      </c>
      <c r="O430" s="16" t="str">
        <f>IF(OR(J430="",K430=""),"Void","")</f>
        <v/>
      </c>
      <c r="P430" s="16">
        <v>8</v>
      </c>
      <c r="Q430" s="38">
        <f>IF(O430="Void","",IF(P430&lt;16,Lookups!$A$1+((P430-1)*7+(N430-1)),Lookups!$A$2+((P430-16)*7+(N430-1))))</f>
        <v>45587</v>
      </c>
      <c r="R430" s="1" t="str">
        <f>IF(O430="Void",TRIM(_xlfn.CONCAT(J430,K430)),J430)</f>
        <v>Roamers</v>
      </c>
      <c r="S430" s="16" t="str">
        <f>IF(O430="Void","VOID","vs")</f>
        <v>vs</v>
      </c>
      <c r="T430" s="1" t="str">
        <f>IF(O430="Void","",K430)</f>
        <v>Likely Lads</v>
      </c>
      <c r="U430" s="1" t="str">
        <f>IF(O430="Void","",TRIM(_xlfn.CONCAT(L430," ",M430)))</f>
        <v>Longlevens RFC</v>
      </c>
    </row>
    <row r="431" spans="1:21" x14ac:dyDescent="0.2">
      <c r="A431" s="16">
        <v>1022</v>
      </c>
      <c r="B431" s="16">
        <v>10</v>
      </c>
      <c r="C431" s="16">
        <v>15</v>
      </c>
      <c r="D431" s="1">
        <v>1</v>
      </c>
      <c r="E431" s="1">
        <v>5</v>
      </c>
      <c r="F431" s="1" t="str">
        <f>_xlfn.CONCAT($D431,"|",$E431,"|",$B431)</f>
        <v>1|5|10</v>
      </c>
      <c r="G431" s="1" t="str">
        <f>_xlfn.CONCAT($D431,"|",$E431,"|",$C431)</f>
        <v>1|5|15</v>
      </c>
      <c r="H431" s="1" t="str">
        <f>_xlfn.CONCAT(P431,J431)</f>
        <v>8Newent Independents</v>
      </c>
      <c r="I431" s="1" t="str">
        <f>_xlfn.CONCAT(P431,K431)</f>
        <v>8St Aldates</v>
      </c>
      <c r="J431" s="1" t="str">
        <f>IFERROR(VLOOKUP(F431,tbl_Teams!A:C,3,0),"")</f>
        <v>Newent Independents</v>
      </c>
      <c r="K431" s="1" t="str">
        <f>IFERROR(VLOOKUP(G431,tbl_Teams!$A:$C,3,0),"")</f>
        <v>St Aldates</v>
      </c>
      <c r="L431" s="1" t="str">
        <f>IFERROR(IF(AND(J431&lt;&gt;"",K431&lt;&gt;""),VLOOKUP(VLOOKUP(J431,tbl_Teams!C:G,5,0),tbl_Venues!A:B,2,0),""),"")</f>
        <v>Circle Club Newent</v>
      </c>
      <c r="M431" s="16" t="str">
        <f>IFERROR(IF(VLOOKUP(J431,tbl_Teams!$C:$H,6,0)=0,"",VLOOKUP(J431,tbl_Teams!$C:$H,6,0)),"")</f>
        <v/>
      </c>
      <c r="N431" s="16">
        <f>IFERROR(VLOOKUP(J431,tbl_Teams!$C:$I,7,0),"")</f>
        <v>2</v>
      </c>
      <c r="O431" s="16" t="str">
        <f>IF(OR(J431="",K431=""),"Void","")</f>
        <v/>
      </c>
      <c r="P431" s="16">
        <v>8</v>
      </c>
      <c r="Q431" s="38">
        <f>IF(O431="Void","",IF(P431&lt;16,Lookups!$A$1+((P431-1)*7+(N431-1)),Lookups!$A$2+((P431-16)*7+(N431-1))))</f>
        <v>45587</v>
      </c>
      <c r="R431" s="1" t="str">
        <f>IF(O431="Void",TRIM(_xlfn.CONCAT(J431,K431)),J431)</f>
        <v>Newent Independents</v>
      </c>
      <c r="S431" s="16" t="str">
        <f>IF(O431="Void","VOID","vs")</f>
        <v>vs</v>
      </c>
      <c r="T431" s="1" t="str">
        <f>IF(O431="Void","",K431)</f>
        <v>St Aldates</v>
      </c>
      <c r="U431" s="1" t="str">
        <f>IF(O431="Void","",TRIM(_xlfn.CONCAT(L431," ",M431)))</f>
        <v>Circle Club Newent</v>
      </c>
    </row>
    <row r="432" spans="1:21" x14ac:dyDescent="0.2">
      <c r="A432" s="16">
        <v>1023</v>
      </c>
      <c r="B432" s="16">
        <v>11</v>
      </c>
      <c r="C432" s="16">
        <v>14</v>
      </c>
      <c r="D432" s="1">
        <v>1</v>
      </c>
      <c r="E432" s="1">
        <v>5</v>
      </c>
      <c r="F432" s="1" t="str">
        <f>_xlfn.CONCAT($D432,"|",$E432,"|",$B432)</f>
        <v>1|5|11</v>
      </c>
      <c r="G432" s="1" t="str">
        <f>_xlfn.CONCAT($D432,"|",$E432,"|",$C432)</f>
        <v>1|5|14</v>
      </c>
      <c r="H432" s="1" t="str">
        <f>_xlfn.CONCAT(P432,J432)</f>
        <v>8Gamblers S.C.</v>
      </c>
      <c r="I432" s="1" t="str">
        <f>_xlfn.CONCAT(P432,K432)</f>
        <v>8Hits &amp; Bits</v>
      </c>
      <c r="J432" s="1" t="str">
        <f>IFERROR(VLOOKUP(F432,tbl_Teams!A:C,3,0),"")</f>
        <v>Gamblers S.C.</v>
      </c>
      <c r="K432" s="1" t="str">
        <f>IFERROR(VLOOKUP(G432,tbl_Teams!$A:$C,3,0),"")</f>
        <v>Hits &amp; Bits</v>
      </c>
      <c r="L432" s="1" t="str">
        <f>IFERROR(IF(AND(J432&lt;&gt;"",K432&lt;&gt;""),VLOOKUP(VLOOKUP(J432,tbl_Teams!C:G,5,0),tbl_Venues!A:B,2,0),""),"")</f>
        <v>Coney Hill RFC</v>
      </c>
      <c r="M432" s="16" t="str">
        <f>IFERROR(IF(VLOOKUP(J432,tbl_Teams!$C:$H,6,0)=0,"",VLOOKUP(J432,tbl_Teams!$C:$H,6,0)),"")</f>
        <v/>
      </c>
      <c r="N432" s="16">
        <f>IFERROR(VLOOKUP(J432,tbl_Teams!$C:$I,7,0),"")</f>
        <v>4</v>
      </c>
      <c r="O432" s="16" t="str">
        <f>IF(OR(J432="",K432=""),"Void","")</f>
        <v/>
      </c>
      <c r="P432" s="16">
        <v>8</v>
      </c>
      <c r="Q432" s="38">
        <f>IF(O432="Void","",IF(P432&lt;16,Lookups!$A$1+((P432-1)*7+(N432-1)),Lookups!$A$2+((P432-16)*7+(N432-1))))</f>
        <v>45589</v>
      </c>
      <c r="R432" s="1" t="str">
        <f>IF(O432="Void",TRIM(_xlfn.CONCAT(J432,K432)),J432)</f>
        <v>Gamblers S.C.</v>
      </c>
      <c r="S432" s="16" t="str">
        <f>IF(O432="Void","VOID","vs")</f>
        <v>vs</v>
      </c>
      <c r="T432" s="1" t="str">
        <f>IF(O432="Void","",K432)</f>
        <v>Hits &amp; Bits</v>
      </c>
      <c r="U432" s="1" t="str">
        <f>IF(O432="Void","",TRIM(_xlfn.CONCAT(L432," ",M432)))</f>
        <v>Coney Hill RFC</v>
      </c>
    </row>
    <row r="433" spans="1:21" x14ac:dyDescent="0.2">
      <c r="A433" s="16">
        <v>1024</v>
      </c>
      <c r="B433" s="16">
        <v>12</v>
      </c>
      <c r="C433" s="16">
        <v>13</v>
      </c>
      <c r="D433" s="1">
        <v>1</v>
      </c>
      <c r="E433" s="1">
        <v>5</v>
      </c>
      <c r="F433" s="1" t="str">
        <f>_xlfn.CONCAT($D433,"|",$E433,"|",$B433)</f>
        <v>1|5|12</v>
      </c>
      <c r="G433" s="1" t="str">
        <f>_xlfn.CONCAT($D433,"|",$E433,"|",$C433)</f>
        <v>1|5|13</v>
      </c>
      <c r="H433" s="1" t="str">
        <f>_xlfn.CONCAT(P433,J433)</f>
        <v>8Windmill Nomads</v>
      </c>
      <c r="I433" s="1" t="str">
        <f>_xlfn.CONCAT(P433,K433)</f>
        <v>8Runaways</v>
      </c>
      <c r="J433" s="1" t="str">
        <f>IFERROR(VLOOKUP(F433,tbl_Teams!A:C,3,0),"")</f>
        <v>Windmill Nomads</v>
      </c>
      <c r="K433" s="1" t="str">
        <f>IFERROR(VLOOKUP(G433,tbl_Teams!$A:$C,3,0),"")</f>
        <v>Runaways</v>
      </c>
      <c r="L433" s="1" t="str">
        <f>IFERROR(IF(AND(J433&lt;&gt;"",K433&lt;&gt;""),VLOOKUP(VLOOKUP(J433,tbl_Teams!C:G,5,0),tbl_Venues!A:B,2,0),""),"")</f>
        <v>Saintbridge Club</v>
      </c>
      <c r="M433" s="16">
        <f>IFERROR(IF(VLOOKUP(J433,tbl_Teams!$C:$H,6,0)=0,"",VLOOKUP(J433,tbl_Teams!$C:$H,6,0)),"")</f>
        <v>2</v>
      </c>
      <c r="N433" s="16">
        <f>IFERROR(VLOOKUP(J433,tbl_Teams!$C:$I,7,0),"")</f>
        <v>3</v>
      </c>
      <c r="O433" s="16" t="str">
        <f>IF(OR(J433="",K433=""),"Void","")</f>
        <v/>
      </c>
      <c r="P433" s="16">
        <v>8</v>
      </c>
      <c r="Q433" s="38">
        <f>IF(O433="Void","",IF(P433&lt;16,Lookups!$A$1+((P433-1)*7+(N433-1)),Lookups!$A$2+((P433-16)*7+(N433-1))))</f>
        <v>45588</v>
      </c>
      <c r="R433" s="1" t="str">
        <f>IF(O433="Void",TRIM(_xlfn.CONCAT(J433,K433)),J433)</f>
        <v>Windmill Nomads</v>
      </c>
      <c r="S433" s="16" t="str">
        <f>IF(O433="Void","VOID","vs")</f>
        <v>vs</v>
      </c>
      <c r="T433" s="1" t="str">
        <f>IF(O433="Void","",K433)</f>
        <v>Runaways</v>
      </c>
      <c r="U433" s="1" t="str">
        <f>IF(O433="Void","",TRIM(_xlfn.CONCAT(L433," ",M433)))</f>
        <v>Saintbridge Club 2</v>
      </c>
    </row>
    <row r="434" spans="1:21" x14ac:dyDescent="0.2">
      <c r="A434" s="16">
        <v>1257</v>
      </c>
      <c r="B434" s="16">
        <v>5</v>
      </c>
      <c r="C434" s="16">
        <v>16</v>
      </c>
      <c r="D434" s="1">
        <v>1</v>
      </c>
      <c r="E434" s="1">
        <v>6</v>
      </c>
      <c r="F434" s="1" t="str">
        <f>_xlfn.CONCAT($D434,"|",$E434,"|",$B434)</f>
        <v>1|6|5</v>
      </c>
      <c r="G434" s="1" t="str">
        <f>_xlfn.CONCAT($D434,"|",$E434,"|",$C434)</f>
        <v>1|6|16</v>
      </c>
      <c r="H434" s="1" t="str">
        <f>_xlfn.CONCAT(P434,J434)</f>
        <v>8Scammells</v>
      </c>
      <c r="I434" s="1" t="str">
        <f>_xlfn.CONCAT(P434,K434)</f>
        <v>8Angry Beavers</v>
      </c>
      <c r="J434" s="1" t="str">
        <f>IFERROR(VLOOKUP(F434,tbl_Teams!A:C,3,0),"")</f>
        <v>Scammells</v>
      </c>
      <c r="K434" s="1" t="str">
        <f>IFERROR(VLOOKUP(G434,tbl_Teams!$A:$C,3,0),"")</f>
        <v>Angry Beavers</v>
      </c>
      <c r="L434" s="1" t="str">
        <f>IFERROR(IF(AND(J434&lt;&gt;"",K434&lt;&gt;""),VLOOKUP(VLOOKUP(J434,tbl_Teams!C:G,5,0),tbl_Venues!A:B,2,0),""),"")</f>
        <v>Gala Club</v>
      </c>
      <c r="M434" s="16">
        <f>IFERROR(IF(VLOOKUP(J434,tbl_Teams!$C:$H,6,0)=0,"",VLOOKUP(J434,tbl_Teams!$C:$H,6,0)),"")</f>
        <v>1</v>
      </c>
      <c r="N434" s="16">
        <f>IFERROR(VLOOKUP(J434,tbl_Teams!$C:$I,7,0),"")</f>
        <v>1</v>
      </c>
      <c r="O434" s="16" t="str">
        <f>IF(OR(J434="",K434=""),"Void","")</f>
        <v/>
      </c>
      <c r="P434" s="16">
        <v>8</v>
      </c>
      <c r="Q434" s="38">
        <f>IF(O434="Void","",IF(P434&lt;16,Lookups!$A$1+((P434-1)*7+(N434-1)),Lookups!$A$2+((P434-16)*7+(N434-1))))</f>
        <v>45586</v>
      </c>
      <c r="R434" s="1" t="str">
        <f>IF(O434="Void",TRIM(_xlfn.CONCAT(J434,K434)),J434)</f>
        <v>Scammells</v>
      </c>
      <c r="S434" s="16" t="str">
        <f>IF(O434="Void","VOID","vs")</f>
        <v>vs</v>
      </c>
      <c r="T434" s="1" t="str">
        <f>IF(O434="Void","",K434)</f>
        <v>Angry Beavers</v>
      </c>
      <c r="U434" s="1" t="str">
        <f>IF(O434="Void","",TRIM(_xlfn.CONCAT(L434," ",M434)))</f>
        <v>Gala Club 1</v>
      </c>
    </row>
    <row r="435" spans="1:21" x14ac:dyDescent="0.2">
      <c r="A435" s="16">
        <v>1258</v>
      </c>
      <c r="B435" s="16">
        <v>6</v>
      </c>
      <c r="C435" s="16">
        <v>4</v>
      </c>
      <c r="D435" s="1">
        <v>1</v>
      </c>
      <c r="E435" s="1">
        <v>6</v>
      </c>
      <c r="F435" s="1" t="str">
        <f>_xlfn.CONCAT($D435,"|",$E435,"|",$B435)</f>
        <v>1|6|6</v>
      </c>
      <c r="G435" s="1" t="str">
        <f>_xlfn.CONCAT($D435,"|",$E435,"|",$C435)</f>
        <v>1|6|4</v>
      </c>
      <c r="H435" s="1" t="str">
        <f>_xlfn.CONCAT(P435,J435)</f>
        <v>8Apaches</v>
      </c>
      <c r="I435" s="1" t="str">
        <f>_xlfn.CONCAT(P435,K435)</f>
        <v>8Renegades</v>
      </c>
      <c r="J435" s="1" t="str">
        <f>IFERROR(VLOOKUP(F435,tbl_Teams!A:C,3,0),"")</f>
        <v>Apaches</v>
      </c>
      <c r="K435" s="1" t="str">
        <f>IFERROR(VLOOKUP(G435,tbl_Teams!$A:$C,3,0),"")</f>
        <v>Renegades</v>
      </c>
      <c r="L435" s="1" t="str">
        <f>IFERROR(IF(AND(J435&lt;&gt;"",K435&lt;&gt;""),VLOOKUP(VLOOKUP(J435,tbl_Teams!C:G,5,0),tbl_Venues!A:B,2,0),""),"")</f>
        <v>Hardwicke RBL</v>
      </c>
      <c r="M435" s="16">
        <f>IFERROR(IF(VLOOKUP(J435,tbl_Teams!$C:$H,6,0)=0,"",VLOOKUP(J435,tbl_Teams!$C:$H,6,0)),"")</f>
        <v>1</v>
      </c>
      <c r="N435" s="16">
        <f>IFERROR(VLOOKUP(J435,tbl_Teams!$C:$I,7,0),"")</f>
        <v>5</v>
      </c>
      <c r="O435" s="16" t="str">
        <f>IF(OR(J435="",K435=""),"Void","")</f>
        <v/>
      </c>
      <c r="P435" s="16">
        <v>8</v>
      </c>
      <c r="Q435" s="38">
        <f>IF(O435="Void","",IF(P435&lt;16,Lookups!$A$1+((P435-1)*7+(N435-1)),Lookups!$A$2+((P435-16)*7+(N435-1))))</f>
        <v>45590</v>
      </c>
      <c r="R435" s="1" t="str">
        <f>IF(O435="Void",TRIM(_xlfn.CONCAT(J435,K435)),J435)</f>
        <v>Apaches</v>
      </c>
      <c r="S435" s="16" t="str">
        <f>IF(O435="Void","VOID","vs")</f>
        <v>vs</v>
      </c>
      <c r="T435" s="1" t="str">
        <f>IF(O435="Void","",K435)</f>
        <v>Renegades</v>
      </c>
      <c r="U435" s="1" t="str">
        <f>IF(O435="Void","",TRIM(_xlfn.CONCAT(L435," ",M435)))</f>
        <v>Hardwicke RBL 1</v>
      </c>
    </row>
    <row r="436" spans="1:21" x14ac:dyDescent="0.2">
      <c r="A436" s="16">
        <v>1259</v>
      </c>
      <c r="B436" s="16">
        <v>7</v>
      </c>
      <c r="C436" s="16">
        <v>3</v>
      </c>
      <c r="D436" s="1">
        <v>1</v>
      </c>
      <c r="E436" s="1">
        <v>6</v>
      </c>
      <c r="F436" s="1" t="str">
        <f>_xlfn.CONCAT($D436,"|",$E436,"|",$B436)</f>
        <v>1|6|7</v>
      </c>
      <c r="G436" s="1" t="str">
        <f>_xlfn.CONCAT($D436,"|",$E436,"|",$C436)</f>
        <v>1|6|3</v>
      </c>
      <c r="H436" s="1" t="str">
        <f>_xlfn.CONCAT(P436,J436)</f>
        <v>8Canning Stragglers</v>
      </c>
      <c r="I436" s="1" t="str">
        <f>_xlfn.CONCAT(P436,K436)</f>
        <v>8Jokers(City)</v>
      </c>
      <c r="J436" s="1" t="str">
        <f>IFERROR(VLOOKUP(F436,tbl_Teams!A:C,3,0),"")</f>
        <v>Canning Stragglers</v>
      </c>
      <c r="K436" s="1" t="str">
        <f>IFERROR(VLOOKUP(G436,tbl_Teams!$A:$C,3,0),"")</f>
        <v>Jokers(City)</v>
      </c>
      <c r="L436" s="1" t="str">
        <f>IFERROR(IF(AND(J436&lt;&gt;"",K436&lt;&gt;""),VLOOKUP(VLOOKUP(J436,tbl_Teams!C:G,5,0),tbl_Venues!A:B,2,0),""),"")</f>
        <v>Churchdown Club</v>
      </c>
      <c r="M436" s="16" t="str">
        <f>IFERROR(IF(VLOOKUP(J436,tbl_Teams!$C:$H,6,0)=0,"",VLOOKUP(J436,tbl_Teams!$C:$H,6,0)),"")</f>
        <v/>
      </c>
      <c r="N436" s="16">
        <f>IFERROR(VLOOKUP(J436,tbl_Teams!$C:$I,7,0),"")</f>
        <v>3</v>
      </c>
      <c r="O436" s="16" t="str">
        <f>IF(OR(J436="",K436=""),"Void","")</f>
        <v/>
      </c>
      <c r="P436" s="16">
        <v>8</v>
      </c>
      <c r="Q436" s="38">
        <f>IF(O436="Void","",IF(P436&lt;16,Lookups!$A$1+((P436-1)*7+(N436-1)),Lookups!$A$2+((P436-16)*7+(N436-1))))</f>
        <v>45588</v>
      </c>
      <c r="R436" s="1" t="str">
        <f>IF(O436="Void",TRIM(_xlfn.CONCAT(J436,K436)),J436)</f>
        <v>Canning Stragglers</v>
      </c>
      <c r="S436" s="16" t="str">
        <f>IF(O436="Void","VOID","vs")</f>
        <v>vs</v>
      </c>
      <c r="T436" s="1" t="str">
        <f>IF(O436="Void","",K436)</f>
        <v>Jokers(City)</v>
      </c>
      <c r="U436" s="1" t="str">
        <f>IF(O436="Void","",TRIM(_xlfn.CONCAT(L436," ",M436)))</f>
        <v>Churchdown Club</v>
      </c>
    </row>
    <row r="437" spans="1:21" x14ac:dyDescent="0.2">
      <c r="A437" s="16">
        <v>1260</v>
      </c>
      <c r="B437" s="16">
        <v>8</v>
      </c>
      <c r="C437" s="16">
        <v>2</v>
      </c>
      <c r="D437" s="1">
        <v>1</v>
      </c>
      <c r="E437" s="1">
        <v>6</v>
      </c>
      <c r="F437" s="1" t="str">
        <f>_xlfn.CONCAT($D437,"|",$E437,"|",$B437)</f>
        <v>1|6|8</v>
      </c>
      <c r="G437" s="1" t="str">
        <f>_xlfn.CONCAT($D437,"|",$E437,"|",$C437)</f>
        <v>1|6|2</v>
      </c>
      <c r="H437" s="1" t="str">
        <f>_xlfn.CONCAT(P437,J437)</f>
        <v>8Rising Sun</v>
      </c>
      <c r="I437" s="1" t="str">
        <f>_xlfn.CONCAT(P437,K437)</f>
        <v>8</v>
      </c>
      <c r="J437" s="1" t="str">
        <f>IFERROR(VLOOKUP(F437,tbl_Teams!A:C,3,0),"")</f>
        <v>Rising Sun</v>
      </c>
      <c r="K437" s="1" t="str">
        <f>IFERROR(VLOOKUP(G437,tbl_Teams!$A:$C,3,0),"")</f>
        <v/>
      </c>
      <c r="L437" s="1" t="str">
        <f>IFERROR(IF(AND(J437&lt;&gt;"",K437&lt;&gt;""),VLOOKUP(VLOOKUP(J437,tbl_Teams!C:G,5,0),tbl_Venues!A:B,2,0),""),"")</f>
        <v/>
      </c>
      <c r="M437" s="16">
        <f>IFERROR(IF(VLOOKUP(J437,tbl_Teams!$C:$H,6,0)=0,"",VLOOKUP(J437,tbl_Teams!$C:$H,6,0)),"")</f>
        <v>2</v>
      </c>
      <c r="N437" s="16">
        <f>IFERROR(VLOOKUP(J437,tbl_Teams!$C:$I,7,0),"")</f>
        <v>3</v>
      </c>
      <c r="O437" s="16" t="str">
        <f>IF(OR(J437="",K437=""),"Void","")</f>
        <v>Void</v>
      </c>
      <c r="P437" s="16">
        <v>8</v>
      </c>
      <c r="Q437" s="38" t="str">
        <f>IF(O437="Void","",IF(P437&lt;16,Lookups!$A$1+((P437-1)*7+(N437-1)),Lookups!$A$2+((P437-16)*7+(N437-1))))</f>
        <v/>
      </c>
      <c r="R437" s="1" t="str">
        <f>IF(O437="Void",TRIM(_xlfn.CONCAT(J437,K437)),J437)</f>
        <v>Rising Sun</v>
      </c>
      <c r="S437" s="16" t="str">
        <f>IF(O437="Void","VOID","vs")</f>
        <v>VOID</v>
      </c>
      <c r="T437" s="1" t="str">
        <f>IF(O437="Void","",K437)</f>
        <v/>
      </c>
      <c r="U437" s="1" t="str">
        <f>IF(O437="Void","",TRIM(_xlfn.CONCAT(L437," ",M437)))</f>
        <v/>
      </c>
    </row>
    <row r="438" spans="1:21" x14ac:dyDescent="0.2">
      <c r="A438" s="16">
        <v>1261</v>
      </c>
      <c r="B438" s="16">
        <v>9</v>
      </c>
      <c r="C438" s="16">
        <v>1</v>
      </c>
      <c r="D438" s="1">
        <v>1</v>
      </c>
      <c r="E438" s="1">
        <v>6</v>
      </c>
      <c r="F438" s="1" t="str">
        <f>_xlfn.CONCAT($D438,"|",$E438,"|",$B438)</f>
        <v>1|6|9</v>
      </c>
      <c r="G438" s="1" t="str">
        <f>_xlfn.CONCAT($D438,"|",$E438,"|",$C438)</f>
        <v>1|6|1</v>
      </c>
      <c r="H438" s="1" t="str">
        <f>_xlfn.CONCAT(P438,J438)</f>
        <v>8509ers</v>
      </c>
      <c r="I438" s="1" t="str">
        <f>_xlfn.CONCAT(P438,K438)</f>
        <v>8New Indians</v>
      </c>
      <c r="J438" s="1" t="str">
        <f>IFERROR(VLOOKUP(F438,tbl_Teams!A:C,3,0),"")</f>
        <v>509ers</v>
      </c>
      <c r="K438" s="1" t="str">
        <f>IFERROR(VLOOKUP(G438,tbl_Teams!$A:$C,3,0),"")</f>
        <v>New Indians</v>
      </c>
      <c r="L438" s="1" t="str">
        <f>IFERROR(IF(AND(J438&lt;&gt;"",K438&lt;&gt;""),VLOOKUP(VLOOKUP(J438,tbl_Teams!C:G,5,0),tbl_Venues!A:B,2,0),""),"")</f>
        <v>Robinswood Hill Club</v>
      </c>
      <c r="M438" s="16">
        <f>IFERROR(IF(VLOOKUP(J438,tbl_Teams!$C:$H,6,0)=0,"",VLOOKUP(J438,tbl_Teams!$C:$H,6,0)),"")</f>
        <v>2</v>
      </c>
      <c r="N438" s="16">
        <f>IFERROR(VLOOKUP(J438,tbl_Teams!$C:$I,7,0),"")</f>
        <v>5</v>
      </c>
      <c r="O438" s="16" t="str">
        <f>IF(OR(J438="",K438=""),"Void","")</f>
        <v/>
      </c>
      <c r="P438" s="16">
        <v>8</v>
      </c>
      <c r="Q438" s="38">
        <f>IF(O438="Void","",IF(P438&lt;16,Lookups!$A$1+((P438-1)*7+(N438-1)),Lookups!$A$2+((P438-16)*7+(N438-1))))</f>
        <v>45590</v>
      </c>
      <c r="R438" s="1" t="str">
        <f>IF(O438="Void",TRIM(_xlfn.CONCAT(J438,K438)),J438)</f>
        <v>509ers</v>
      </c>
      <c r="S438" s="16" t="str">
        <f>IF(O438="Void","VOID","vs")</f>
        <v>vs</v>
      </c>
      <c r="T438" s="1" t="str">
        <f>IF(O438="Void","",K438)</f>
        <v>New Indians</v>
      </c>
      <c r="U438" s="1" t="str">
        <f>IF(O438="Void","",TRIM(_xlfn.CONCAT(L438," ",M438)))</f>
        <v>Robinswood Hill Club 2</v>
      </c>
    </row>
    <row r="439" spans="1:21" x14ac:dyDescent="0.2">
      <c r="A439" s="16">
        <v>1262</v>
      </c>
      <c r="B439" s="16">
        <v>10</v>
      </c>
      <c r="C439" s="16">
        <v>15</v>
      </c>
      <c r="D439" s="1">
        <v>1</v>
      </c>
      <c r="E439" s="1">
        <v>6</v>
      </c>
      <c r="F439" s="1" t="str">
        <f>_xlfn.CONCAT($D439,"|",$E439,"|",$B439)</f>
        <v>1|6|10</v>
      </c>
      <c r="G439" s="1" t="str">
        <f>_xlfn.CONCAT($D439,"|",$E439,"|",$C439)</f>
        <v>1|6|15</v>
      </c>
      <c r="H439" s="1" t="str">
        <f>_xlfn.CONCAT(P439,J439)</f>
        <v>8Westgate Teapots</v>
      </c>
      <c r="I439" s="1" t="str">
        <f>_xlfn.CONCAT(P439,K439)</f>
        <v>8Cybernetics</v>
      </c>
      <c r="J439" s="1" t="str">
        <f>IFERROR(VLOOKUP(F439,tbl_Teams!A:C,3,0),"")</f>
        <v>Westgate Teapots</v>
      </c>
      <c r="K439" s="1" t="str">
        <f>IFERROR(VLOOKUP(G439,tbl_Teams!$A:$C,3,0),"")</f>
        <v>Cybernetics</v>
      </c>
      <c r="L439" s="1" t="str">
        <f>IFERROR(IF(AND(J439&lt;&gt;"",K439&lt;&gt;""),VLOOKUP(VLOOKUP(J439,tbl_Teams!C:G,5,0),tbl_Venues!A:B,2,0),""),"")</f>
        <v>Wotton Hall Club</v>
      </c>
      <c r="M439" s="16">
        <f>IFERROR(IF(VLOOKUP(J439,tbl_Teams!$C:$H,6,0)=0,"",VLOOKUP(J439,tbl_Teams!$C:$H,6,0)),"")</f>
        <v>1</v>
      </c>
      <c r="N439" s="16">
        <f>IFERROR(VLOOKUP(J439,tbl_Teams!$C:$I,7,0),"")</f>
        <v>1</v>
      </c>
      <c r="O439" s="16" t="str">
        <f>IF(OR(J439="",K439=""),"Void","")</f>
        <v/>
      </c>
      <c r="P439" s="16">
        <v>8</v>
      </c>
      <c r="Q439" s="38">
        <f>IF(O439="Void","",IF(P439&lt;16,Lookups!$A$1+((P439-1)*7+(N439-1)),Lookups!$A$2+((P439-16)*7+(N439-1))))</f>
        <v>45586</v>
      </c>
      <c r="R439" s="1" t="str">
        <f>IF(O439="Void",TRIM(_xlfn.CONCAT(J439,K439)),J439)</f>
        <v>Westgate Teapots</v>
      </c>
      <c r="S439" s="16" t="str">
        <f>IF(O439="Void","VOID","vs")</f>
        <v>vs</v>
      </c>
      <c r="T439" s="1" t="str">
        <f>IF(O439="Void","",K439)</f>
        <v>Cybernetics</v>
      </c>
      <c r="U439" s="1" t="str">
        <f>IF(O439="Void","",TRIM(_xlfn.CONCAT(L439," ",M439)))</f>
        <v>Wotton Hall Club 1</v>
      </c>
    </row>
    <row r="440" spans="1:21" x14ac:dyDescent="0.2">
      <c r="A440" s="16">
        <v>1263</v>
      </c>
      <c r="B440" s="16">
        <v>11</v>
      </c>
      <c r="C440" s="16">
        <v>14</v>
      </c>
      <c r="D440" s="1">
        <v>1</v>
      </c>
      <c r="E440" s="1">
        <v>6</v>
      </c>
      <c r="F440" s="1" t="str">
        <f>_xlfn.CONCAT($D440,"|",$E440,"|",$B440)</f>
        <v>1|6|11</v>
      </c>
      <c r="G440" s="1" t="str">
        <f>_xlfn.CONCAT($D440,"|",$E440,"|",$C440)</f>
        <v>1|6|14</v>
      </c>
      <c r="H440" s="1" t="str">
        <f>_xlfn.CONCAT(P440,J440)</f>
        <v>8Walls Top Ten</v>
      </c>
      <c r="I440" s="1" t="str">
        <f>_xlfn.CONCAT(P440,K440)</f>
        <v>8Britwater</v>
      </c>
      <c r="J440" s="1" t="str">
        <f>IFERROR(VLOOKUP(F440,tbl_Teams!A:C,3,0),"")</f>
        <v>Walls Top Ten</v>
      </c>
      <c r="K440" s="1" t="str">
        <f>IFERROR(VLOOKUP(G440,tbl_Teams!$A:$C,3,0),"")</f>
        <v>Britwater</v>
      </c>
      <c r="L440" s="1" t="str">
        <f>IFERROR(IF(AND(J440&lt;&gt;"",K440&lt;&gt;""),VLOOKUP(VLOOKUP(J440,tbl_Teams!C:G,5,0),tbl_Venues!A:B,2,0),""),"")</f>
        <v>England's Glory</v>
      </c>
      <c r="M440" s="16">
        <f>IFERROR(IF(VLOOKUP(J440,tbl_Teams!$C:$H,6,0)=0,"",VLOOKUP(J440,tbl_Teams!$C:$H,6,0)),"")</f>
        <v>1</v>
      </c>
      <c r="N440" s="16">
        <f>IFERROR(VLOOKUP(J440,tbl_Teams!$C:$I,7,0),"")</f>
        <v>4</v>
      </c>
      <c r="O440" s="16" t="str">
        <f>IF(OR(J440="",K440=""),"Void","")</f>
        <v/>
      </c>
      <c r="P440" s="16">
        <v>8</v>
      </c>
      <c r="Q440" s="38">
        <f>IF(O440="Void","",IF(P440&lt;16,Lookups!$A$1+((P440-1)*7+(N440-1)),Lookups!$A$2+((P440-16)*7+(N440-1))))</f>
        <v>45589</v>
      </c>
      <c r="R440" s="1" t="str">
        <f>IF(O440="Void",TRIM(_xlfn.CONCAT(J440,K440)),J440)</f>
        <v>Walls Top Ten</v>
      </c>
      <c r="S440" s="16" t="str">
        <f>IF(O440="Void","VOID","vs")</f>
        <v>vs</v>
      </c>
      <c r="T440" s="1" t="str">
        <f>IF(O440="Void","",K440)</f>
        <v>Britwater</v>
      </c>
      <c r="U440" s="1" t="str">
        <f>IF(O440="Void","",TRIM(_xlfn.CONCAT(L440," ",M440)))</f>
        <v>England's Glory 1</v>
      </c>
    </row>
    <row r="441" spans="1:21" x14ac:dyDescent="0.2">
      <c r="A441" s="16">
        <v>1264</v>
      </c>
      <c r="B441" s="16">
        <v>12</v>
      </c>
      <c r="C441" s="16">
        <v>13</v>
      </c>
      <c r="D441" s="1">
        <v>1</v>
      </c>
      <c r="E441" s="1">
        <v>6</v>
      </c>
      <c r="F441" s="1" t="str">
        <f>_xlfn.CONCAT($D441,"|",$E441,"|",$B441)</f>
        <v>1|6|12</v>
      </c>
      <c r="G441" s="1" t="str">
        <f>_xlfn.CONCAT($D441,"|",$E441,"|",$C441)</f>
        <v>1|6|13</v>
      </c>
      <c r="H441" s="1" t="str">
        <f>_xlfn.CONCAT(P441,J441)</f>
        <v>8KE7's</v>
      </c>
      <c r="I441" s="1" t="str">
        <f>_xlfn.CONCAT(P441,K441)</f>
        <v>8Junction Inn</v>
      </c>
      <c r="J441" s="1" t="str">
        <f>IFERROR(VLOOKUP(F441,tbl_Teams!A:C,3,0),"")</f>
        <v>KE7's</v>
      </c>
      <c r="K441" s="1" t="str">
        <f>IFERROR(VLOOKUP(G441,tbl_Teams!$A:$C,3,0),"")</f>
        <v>Junction Inn</v>
      </c>
      <c r="L441" s="1" t="str">
        <f>IFERROR(IF(AND(J441&lt;&gt;"",K441&lt;&gt;""),VLOOKUP(VLOOKUP(J441,tbl_Teams!C:G,5,0),tbl_Venues!A:B,2,0),""),"")</f>
        <v>Old Richians RFC</v>
      </c>
      <c r="M441" s="16" t="str">
        <f>IFERROR(IF(VLOOKUP(J441,tbl_Teams!$C:$H,6,0)=0,"",VLOOKUP(J441,tbl_Teams!$C:$H,6,0)),"")</f>
        <v/>
      </c>
      <c r="N441" s="16">
        <f>IFERROR(VLOOKUP(J441,tbl_Teams!$C:$I,7,0),"")</f>
        <v>3</v>
      </c>
      <c r="O441" s="16" t="str">
        <f>IF(OR(J441="",K441=""),"Void","")</f>
        <v/>
      </c>
      <c r="P441" s="16">
        <v>8</v>
      </c>
      <c r="Q441" s="38">
        <f>IF(O441="Void","",IF(P441&lt;16,Lookups!$A$1+((P441-1)*7+(N441-1)),Lookups!$A$2+((P441-16)*7+(N441-1))))</f>
        <v>45588</v>
      </c>
      <c r="R441" s="1" t="str">
        <f>IF(O441="Void",TRIM(_xlfn.CONCAT(J441,K441)),J441)</f>
        <v>KE7's</v>
      </c>
      <c r="S441" s="16" t="str">
        <f>IF(O441="Void","VOID","vs")</f>
        <v>vs</v>
      </c>
      <c r="T441" s="1" t="str">
        <f>IF(O441="Void","",K441)</f>
        <v>Junction Inn</v>
      </c>
      <c r="U441" s="1" t="str">
        <f>IF(O441="Void","",TRIM(_xlfn.CONCAT(L441," ",M441)))</f>
        <v>Old Richians RFC</v>
      </c>
    </row>
    <row r="442" spans="1:21" x14ac:dyDescent="0.2">
      <c r="A442" s="16">
        <v>1497</v>
      </c>
      <c r="B442" s="16">
        <v>5</v>
      </c>
      <c r="C442" s="16">
        <v>16</v>
      </c>
      <c r="D442" s="1">
        <v>1</v>
      </c>
      <c r="E442" s="1">
        <v>7</v>
      </c>
      <c r="F442" s="1" t="str">
        <f>_xlfn.CONCAT($D442,"|",$E442,"|",$B442)</f>
        <v>1|7|5</v>
      </c>
      <c r="G442" s="1" t="str">
        <f>_xlfn.CONCAT($D442,"|",$E442,"|",$C442)</f>
        <v>1|7|16</v>
      </c>
      <c r="H442" s="1" t="str">
        <f>_xlfn.CONCAT(P442,J442)</f>
        <v>8Hilltops</v>
      </c>
      <c r="I442" s="1" t="str">
        <f>_xlfn.CONCAT(P442,K442)</f>
        <v>8</v>
      </c>
      <c r="J442" s="1" t="str">
        <f>IFERROR(VLOOKUP(F442,tbl_Teams!A:C,3,0),"")</f>
        <v>Hilltops</v>
      </c>
      <c r="K442" s="1" t="str">
        <f>IFERROR(VLOOKUP(G442,tbl_Teams!$A:$C,3,0),"")</f>
        <v/>
      </c>
      <c r="L442" s="1" t="str">
        <f>IFERROR(IF(AND(J442&lt;&gt;"",K442&lt;&gt;""),VLOOKUP(VLOOKUP(J442,tbl_Teams!C:G,5,0),tbl_Venues!A:B,2,0),""),"")</f>
        <v/>
      </c>
      <c r="M442" s="16">
        <f>IFERROR(IF(VLOOKUP(J442,tbl_Teams!$C:$H,6,0)=0,"",VLOOKUP(J442,tbl_Teams!$C:$H,6,0)),"")</f>
        <v>1</v>
      </c>
      <c r="N442" s="16">
        <f>IFERROR(VLOOKUP(J442,tbl_Teams!$C:$I,7,0),"")</f>
        <v>4</v>
      </c>
      <c r="O442" s="16" t="str">
        <f>IF(OR(J442="",K442=""),"Void","")</f>
        <v>Void</v>
      </c>
      <c r="P442" s="16">
        <v>8</v>
      </c>
      <c r="Q442" s="38" t="str">
        <f>IF(O442="Void","",IF(P442&lt;16,Lookups!$A$1+((P442-1)*7+(N442-1)),Lookups!$A$2+((P442-16)*7+(N442-1))))</f>
        <v/>
      </c>
      <c r="R442" s="1" t="str">
        <f>IF(O442="Void",TRIM(_xlfn.CONCAT(J442,K442)),J442)</f>
        <v>Hilltops</v>
      </c>
      <c r="S442" s="16" t="str">
        <f>IF(O442="Void","VOID","vs")</f>
        <v>VOID</v>
      </c>
      <c r="T442" s="1" t="str">
        <f>IF(O442="Void","",K442)</f>
        <v/>
      </c>
      <c r="U442" s="1" t="str">
        <f>IF(O442="Void","",TRIM(_xlfn.CONCAT(L442," ",M442)))</f>
        <v/>
      </c>
    </row>
    <row r="443" spans="1:21" x14ac:dyDescent="0.2">
      <c r="A443" s="16">
        <v>1498</v>
      </c>
      <c r="B443" s="16">
        <v>6</v>
      </c>
      <c r="C443" s="16">
        <v>4</v>
      </c>
      <c r="D443" s="1">
        <v>1</v>
      </c>
      <c r="E443" s="1">
        <v>7</v>
      </c>
      <c r="F443" s="1" t="str">
        <f>_xlfn.CONCAT($D443,"|",$E443,"|",$B443)</f>
        <v>1|7|6</v>
      </c>
      <c r="G443" s="1" t="str">
        <f>_xlfn.CONCAT($D443,"|",$E443,"|",$C443)</f>
        <v>1|7|4</v>
      </c>
      <c r="H443" s="1" t="str">
        <f>_xlfn.CONCAT(P443,J443)</f>
        <v>8Bloaters S.C.</v>
      </c>
      <c r="I443" s="1" t="str">
        <f>_xlfn.CONCAT(P443,K443)</f>
        <v>8Deaf Tigers</v>
      </c>
      <c r="J443" s="1" t="str">
        <f>IFERROR(VLOOKUP(F443,tbl_Teams!A:C,3,0),"")</f>
        <v>Bloaters S.C.</v>
      </c>
      <c r="K443" s="1" t="str">
        <f>IFERROR(VLOOKUP(G443,tbl_Teams!$A:$C,3,0),"")</f>
        <v>Deaf Tigers</v>
      </c>
      <c r="L443" s="1" t="str">
        <f>IFERROR(IF(AND(J443&lt;&gt;"",K443&lt;&gt;""),VLOOKUP(VLOOKUP(J443,tbl_Teams!C:G,5,0),tbl_Venues!A:B,2,0),""),"")</f>
        <v>Spartans Club</v>
      </c>
      <c r="M443" s="16">
        <f>IFERROR(IF(VLOOKUP(J443,tbl_Teams!$C:$H,6,0)=0,"",VLOOKUP(J443,tbl_Teams!$C:$H,6,0)),"")</f>
        <v>2</v>
      </c>
      <c r="N443" s="16">
        <f>IFERROR(VLOOKUP(J443,tbl_Teams!$C:$I,7,0),"")</f>
        <v>3</v>
      </c>
      <c r="O443" s="16" t="str">
        <f>IF(OR(J443="",K443=""),"Void","")</f>
        <v/>
      </c>
      <c r="P443" s="16">
        <v>8</v>
      </c>
      <c r="Q443" s="38">
        <f>IF(O443="Void","",IF(P443&lt;16,Lookups!$A$1+((P443-1)*7+(N443-1)),Lookups!$A$2+((P443-16)*7+(N443-1))))</f>
        <v>45588</v>
      </c>
      <c r="R443" s="1" t="str">
        <f>IF(O443="Void",TRIM(_xlfn.CONCAT(J443,K443)),J443)</f>
        <v>Bloaters S.C.</v>
      </c>
      <c r="S443" s="16" t="str">
        <f>IF(O443="Void","VOID","vs")</f>
        <v>vs</v>
      </c>
      <c r="T443" s="1" t="str">
        <f>IF(O443="Void","",K443)</f>
        <v>Deaf Tigers</v>
      </c>
      <c r="U443" s="1" t="str">
        <f>IF(O443="Void","",TRIM(_xlfn.CONCAT(L443," ",M443)))</f>
        <v>Spartans Club 2</v>
      </c>
    </row>
    <row r="444" spans="1:21" x14ac:dyDescent="0.2">
      <c r="A444" s="16">
        <v>1499</v>
      </c>
      <c r="B444" s="16">
        <v>7</v>
      </c>
      <c r="C444" s="16">
        <v>3</v>
      </c>
      <c r="D444" s="1">
        <v>1</v>
      </c>
      <c r="E444" s="1">
        <v>7</v>
      </c>
      <c r="F444" s="1" t="str">
        <f>_xlfn.CONCAT($D444,"|",$E444,"|",$B444)</f>
        <v>1|7|7</v>
      </c>
      <c r="G444" s="1" t="str">
        <f>_xlfn.CONCAT($D444,"|",$E444,"|",$C444)</f>
        <v>1|7|3</v>
      </c>
      <c r="H444" s="1" t="str">
        <f>_xlfn.CONCAT(P444,J444)</f>
        <v>8Gladiators</v>
      </c>
      <c r="I444" s="1" t="str">
        <f>_xlfn.CONCAT(P444,K444)</f>
        <v>8City Treasurers</v>
      </c>
      <c r="J444" s="1" t="str">
        <f>IFERROR(VLOOKUP(F444,tbl_Teams!A:C,3,0),"")</f>
        <v>Gladiators</v>
      </c>
      <c r="K444" s="1" t="str">
        <f>IFERROR(VLOOKUP(G444,tbl_Teams!$A:$C,3,0),"")</f>
        <v>City Treasurers</v>
      </c>
      <c r="L444" s="1" t="str">
        <f>IFERROR(IF(AND(J444&lt;&gt;"",K444&lt;&gt;""),VLOOKUP(VLOOKUP(J444,tbl_Teams!C:G,5,0),tbl_Venues!A:B,2,0),""),"")</f>
        <v>Farmer's Club</v>
      </c>
      <c r="M444" s="16">
        <f>IFERROR(IF(VLOOKUP(J444,tbl_Teams!$C:$H,6,0)=0,"",VLOOKUP(J444,tbl_Teams!$C:$H,6,0)),"")</f>
        <v>1</v>
      </c>
      <c r="N444" s="16">
        <f>IFERROR(VLOOKUP(J444,tbl_Teams!$C:$I,7,0),"")</f>
        <v>3</v>
      </c>
      <c r="O444" s="16" t="str">
        <f>IF(OR(J444="",K444=""),"Void","")</f>
        <v/>
      </c>
      <c r="P444" s="16">
        <v>8</v>
      </c>
      <c r="Q444" s="38">
        <f>IF(O444="Void","",IF(P444&lt;16,Lookups!$A$1+((P444-1)*7+(N444-1)),Lookups!$A$2+((P444-16)*7+(N444-1))))</f>
        <v>45588</v>
      </c>
      <c r="R444" s="1" t="str">
        <f>IF(O444="Void",TRIM(_xlfn.CONCAT(J444,K444)),J444)</f>
        <v>Gladiators</v>
      </c>
      <c r="S444" s="16" t="str">
        <f>IF(O444="Void","VOID","vs")</f>
        <v>vs</v>
      </c>
      <c r="T444" s="1" t="str">
        <f>IF(O444="Void","",K444)</f>
        <v>City Treasurers</v>
      </c>
      <c r="U444" s="1" t="str">
        <f>IF(O444="Void","",TRIM(_xlfn.CONCAT(L444," ",M444)))</f>
        <v>Farmer's Club 1</v>
      </c>
    </row>
    <row r="445" spans="1:21" x14ac:dyDescent="0.2">
      <c r="A445" s="16">
        <v>1500</v>
      </c>
      <c r="B445" s="16">
        <v>8</v>
      </c>
      <c r="C445" s="16">
        <v>2</v>
      </c>
      <c r="D445" s="1">
        <v>1</v>
      </c>
      <c r="E445" s="1">
        <v>7</v>
      </c>
      <c r="F445" s="1" t="str">
        <f>_xlfn.CONCAT($D445,"|",$E445,"|",$B445)</f>
        <v>1|7|8</v>
      </c>
      <c r="G445" s="1" t="str">
        <f>_xlfn.CONCAT($D445,"|",$E445,"|",$C445)</f>
        <v>1|7|2</v>
      </c>
      <c r="H445" s="1" t="str">
        <f>_xlfn.CONCAT(P445,J445)</f>
        <v>8Incredibowls</v>
      </c>
      <c r="I445" s="1" t="str">
        <f>_xlfn.CONCAT(P445,K445)</f>
        <v>8Sigtels</v>
      </c>
      <c r="J445" s="1" t="str">
        <f>IFERROR(VLOOKUP(F445,tbl_Teams!A:C,3,0),"")</f>
        <v>Incredibowls</v>
      </c>
      <c r="K445" s="1" t="str">
        <f>IFERROR(VLOOKUP(G445,tbl_Teams!$A:$C,3,0),"")</f>
        <v>Sigtels</v>
      </c>
      <c r="L445" s="1" t="str">
        <f>IFERROR(IF(AND(J445&lt;&gt;"",K445&lt;&gt;""),VLOOKUP(VLOOKUP(J445,tbl_Teams!C:G,5,0),tbl_Venues!A:B,2,0),""),"")</f>
        <v>St James Club</v>
      </c>
      <c r="M445" s="16" t="str">
        <f>IFERROR(IF(VLOOKUP(J445,tbl_Teams!$C:$H,6,0)=0,"",VLOOKUP(J445,tbl_Teams!$C:$H,6,0)),"")</f>
        <v/>
      </c>
      <c r="N445" s="16">
        <f>IFERROR(VLOOKUP(J445,tbl_Teams!$C:$I,7,0),"")</f>
        <v>4</v>
      </c>
      <c r="O445" s="16" t="str">
        <f>IF(OR(J445="",K445=""),"Void","")</f>
        <v/>
      </c>
      <c r="P445" s="16">
        <v>8</v>
      </c>
      <c r="Q445" s="38">
        <f>IF(O445="Void","",IF(P445&lt;16,Lookups!$A$1+((P445-1)*7+(N445-1)),Lookups!$A$2+((P445-16)*7+(N445-1))))</f>
        <v>45589</v>
      </c>
      <c r="R445" s="1" t="str">
        <f>IF(O445="Void",TRIM(_xlfn.CONCAT(J445,K445)),J445)</f>
        <v>Incredibowls</v>
      </c>
      <c r="S445" s="16" t="str">
        <f>IF(O445="Void","VOID","vs")</f>
        <v>vs</v>
      </c>
      <c r="T445" s="1" t="str">
        <f>IF(O445="Void","",K445)</f>
        <v>Sigtels</v>
      </c>
      <c r="U445" s="1" t="str">
        <f>IF(O445="Void","",TRIM(_xlfn.CONCAT(L445," ",M445)))</f>
        <v>St James Club</v>
      </c>
    </row>
    <row r="446" spans="1:21" x14ac:dyDescent="0.2">
      <c r="A446" s="16">
        <v>1501</v>
      </c>
      <c r="B446" s="16">
        <v>9</v>
      </c>
      <c r="C446" s="16">
        <v>1</v>
      </c>
      <c r="D446" s="1">
        <v>1</v>
      </c>
      <c r="E446" s="1">
        <v>7</v>
      </c>
      <c r="F446" s="1" t="str">
        <f>_xlfn.CONCAT($D446,"|",$E446,"|",$B446)</f>
        <v>1|7|9</v>
      </c>
      <c r="G446" s="1" t="str">
        <f>_xlfn.CONCAT($D446,"|",$E446,"|",$C446)</f>
        <v>1|7|1</v>
      </c>
      <c r="H446" s="1" t="str">
        <f>_xlfn.CONCAT(P446,J446)</f>
        <v>8Tipplers</v>
      </c>
      <c r="I446" s="1" t="str">
        <f>_xlfn.CONCAT(P446,K446)</f>
        <v>8Derwents</v>
      </c>
      <c r="J446" s="1" t="str">
        <f>IFERROR(VLOOKUP(F446,tbl_Teams!A:C,3,0),"")</f>
        <v>Tipplers</v>
      </c>
      <c r="K446" s="1" t="str">
        <f>IFERROR(VLOOKUP(G446,tbl_Teams!$A:$C,3,0),"")</f>
        <v>Derwents</v>
      </c>
      <c r="L446" s="1" t="str">
        <f>IFERROR(IF(AND(J446&lt;&gt;"",K446&lt;&gt;""),VLOOKUP(VLOOKUP(J446,tbl_Teams!C:G,5,0),tbl_Venues!A:B,2,0),""),"")</f>
        <v>Wotton Hall Club</v>
      </c>
      <c r="M446" s="16">
        <f>IFERROR(IF(VLOOKUP(J446,tbl_Teams!$C:$H,6,0)=0,"",VLOOKUP(J446,tbl_Teams!$C:$H,6,0)),"")</f>
        <v>1</v>
      </c>
      <c r="N446" s="16">
        <f>IFERROR(VLOOKUP(J446,tbl_Teams!$C:$I,7,0),"")</f>
        <v>5</v>
      </c>
      <c r="O446" s="16" t="str">
        <f>IF(OR(J446="",K446=""),"Void","")</f>
        <v/>
      </c>
      <c r="P446" s="16">
        <v>8</v>
      </c>
      <c r="Q446" s="38">
        <f>IF(O446="Void","",IF(P446&lt;16,Lookups!$A$1+((P446-1)*7+(N446-1)),Lookups!$A$2+((P446-16)*7+(N446-1))))</f>
        <v>45590</v>
      </c>
      <c r="R446" s="1" t="str">
        <f>IF(O446="Void",TRIM(_xlfn.CONCAT(J446,K446)),J446)</f>
        <v>Tipplers</v>
      </c>
      <c r="S446" s="16" t="str">
        <f>IF(O446="Void","VOID","vs")</f>
        <v>vs</v>
      </c>
      <c r="T446" s="1" t="str">
        <f>IF(O446="Void","",K446)</f>
        <v>Derwents</v>
      </c>
      <c r="U446" s="1" t="str">
        <f>IF(O446="Void","",TRIM(_xlfn.CONCAT(L446," ",M446)))</f>
        <v>Wotton Hall Club 1</v>
      </c>
    </row>
    <row r="447" spans="1:21" x14ac:dyDescent="0.2">
      <c r="A447" s="16">
        <v>1502</v>
      </c>
      <c r="B447" s="16">
        <v>10</v>
      </c>
      <c r="C447" s="16">
        <v>15</v>
      </c>
      <c r="D447" s="1">
        <v>1</v>
      </c>
      <c r="E447" s="1">
        <v>7</v>
      </c>
      <c r="F447" s="1" t="str">
        <f>_xlfn.CONCAT($D447,"|",$E447,"|",$B447)</f>
        <v>1|7|10</v>
      </c>
      <c r="G447" s="1" t="str">
        <f>_xlfn.CONCAT($D447,"|",$E447,"|",$C447)</f>
        <v>1|7|15</v>
      </c>
      <c r="H447" s="1" t="str">
        <f>_xlfn.CONCAT(P447,J447)</f>
        <v>8Newent Dragons</v>
      </c>
      <c r="I447" s="1" t="str">
        <f>_xlfn.CONCAT(P447,K447)</f>
        <v>8Lassington Rollers</v>
      </c>
      <c r="J447" s="1" t="str">
        <f>IFERROR(VLOOKUP(F447,tbl_Teams!A:C,3,0),"")</f>
        <v>Newent Dragons</v>
      </c>
      <c r="K447" s="1" t="str">
        <f>IFERROR(VLOOKUP(G447,tbl_Teams!$A:$C,3,0),"")</f>
        <v>Lassington Rollers</v>
      </c>
      <c r="L447" s="1" t="str">
        <f>IFERROR(IF(AND(J447&lt;&gt;"",K447&lt;&gt;""),VLOOKUP(VLOOKUP(J447,tbl_Teams!C:G,5,0),tbl_Venues!A:B,2,0),""),"")</f>
        <v>Circle Club Newent</v>
      </c>
      <c r="M447" s="16" t="str">
        <f>IFERROR(IF(VLOOKUP(J447,tbl_Teams!$C:$H,6,0)=0,"",VLOOKUP(J447,tbl_Teams!$C:$H,6,0)),"")</f>
        <v/>
      </c>
      <c r="N447" s="16">
        <f>IFERROR(VLOOKUP(J447,tbl_Teams!$C:$I,7,0),"")</f>
        <v>5</v>
      </c>
      <c r="O447" s="16" t="str">
        <f>IF(OR(J447="",K447=""),"Void","")</f>
        <v/>
      </c>
      <c r="P447" s="16">
        <v>8</v>
      </c>
      <c r="Q447" s="38">
        <f>IF(O447="Void","",IF(P447&lt;16,Lookups!$A$1+((P447-1)*7+(N447-1)),Lookups!$A$2+((P447-16)*7+(N447-1))))</f>
        <v>45590</v>
      </c>
      <c r="R447" s="1" t="str">
        <f>IF(O447="Void",TRIM(_xlfn.CONCAT(J447,K447)),J447)</f>
        <v>Newent Dragons</v>
      </c>
      <c r="S447" s="16" t="str">
        <f>IF(O447="Void","VOID","vs")</f>
        <v>vs</v>
      </c>
      <c r="T447" s="1" t="str">
        <f>IF(O447="Void","",K447)</f>
        <v>Lassington Rollers</v>
      </c>
      <c r="U447" s="1" t="str">
        <f>IF(O447="Void","",TRIM(_xlfn.CONCAT(L447," ",M447)))</f>
        <v>Circle Club Newent</v>
      </c>
    </row>
    <row r="448" spans="1:21" x14ac:dyDescent="0.2">
      <c r="A448" s="16">
        <v>1503</v>
      </c>
      <c r="B448" s="16">
        <v>11</v>
      </c>
      <c r="C448" s="16">
        <v>14</v>
      </c>
      <c r="D448" s="1">
        <v>1</v>
      </c>
      <c r="E448" s="1">
        <v>7</v>
      </c>
      <c r="F448" s="1" t="str">
        <f>_xlfn.CONCAT($D448,"|",$E448,"|",$B448)</f>
        <v>1|7|11</v>
      </c>
      <c r="G448" s="1" t="str">
        <f>_xlfn.CONCAT($D448,"|",$E448,"|",$C448)</f>
        <v>1|7|14</v>
      </c>
      <c r="H448" s="1" t="str">
        <f>_xlfn.CONCAT(P448,J448)</f>
        <v>8The Novices</v>
      </c>
      <c r="I448" s="1" t="str">
        <f>_xlfn.CONCAT(P448,K448)</f>
        <v>8Cruisers</v>
      </c>
      <c r="J448" s="1" t="str">
        <f>IFERROR(VLOOKUP(F448,tbl_Teams!A:C,3,0),"")</f>
        <v>The Novices</v>
      </c>
      <c r="K448" s="1" t="str">
        <f>IFERROR(VLOOKUP(G448,tbl_Teams!$A:$C,3,0),"")</f>
        <v>Cruisers</v>
      </c>
      <c r="L448" s="1" t="str">
        <f>IFERROR(IF(AND(J448&lt;&gt;"",K448&lt;&gt;""),VLOOKUP(VLOOKUP(J448,tbl_Teams!C:G,5,0),tbl_Venues!A:B,2,0),""),"")</f>
        <v>Gala Club</v>
      </c>
      <c r="M448" s="16">
        <f>IFERROR(IF(VLOOKUP(J448,tbl_Teams!$C:$H,6,0)=0,"",VLOOKUP(J448,tbl_Teams!$C:$H,6,0)),"")</f>
        <v>2</v>
      </c>
      <c r="N448" s="16">
        <f>IFERROR(VLOOKUP(J448,tbl_Teams!$C:$I,7,0),"")</f>
        <v>3</v>
      </c>
      <c r="O448" s="16" t="str">
        <f>IF(OR(J448="",K448=""),"Void","")</f>
        <v/>
      </c>
      <c r="P448" s="16">
        <v>8</v>
      </c>
      <c r="Q448" s="38">
        <f>IF(O448="Void","",IF(P448&lt;16,Lookups!$A$1+((P448-1)*7+(N448-1)),Lookups!$A$2+((P448-16)*7+(N448-1))))</f>
        <v>45588</v>
      </c>
      <c r="R448" s="1" t="str">
        <f>IF(O448="Void",TRIM(_xlfn.CONCAT(J448,K448)),J448)</f>
        <v>The Novices</v>
      </c>
      <c r="S448" s="16" t="str">
        <f>IF(O448="Void","VOID","vs")</f>
        <v>vs</v>
      </c>
      <c r="T448" s="1" t="str">
        <f>IF(O448="Void","",K448)</f>
        <v>Cruisers</v>
      </c>
      <c r="U448" s="1" t="str">
        <f>IF(O448="Void","",TRIM(_xlfn.CONCAT(L448," ",M448)))</f>
        <v>Gala Club 2</v>
      </c>
    </row>
    <row r="449" spans="1:21" x14ac:dyDescent="0.2">
      <c r="A449" s="16">
        <v>1504</v>
      </c>
      <c r="B449" s="16">
        <v>12</v>
      </c>
      <c r="C449" s="16">
        <v>13</v>
      </c>
      <c r="D449" s="1">
        <v>1</v>
      </c>
      <c r="E449" s="1">
        <v>7</v>
      </c>
      <c r="F449" s="1" t="str">
        <f>_xlfn.CONCAT($D449,"|",$E449,"|",$B449)</f>
        <v>1|7|12</v>
      </c>
      <c r="G449" s="1" t="str">
        <f>_xlfn.CONCAT($D449,"|",$E449,"|",$C449)</f>
        <v>1|7|13</v>
      </c>
      <c r="H449" s="1" t="str">
        <f>_xlfn.CONCAT(P449,J449)</f>
        <v>8More Lager</v>
      </c>
      <c r="I449" s="1" t="str">
        <f>_xlfn.CONCAT(P449,K449)</f>
        <v>8BMI 'A' Breakaways</v>
      </c>
      <c r="J449" s="1" t="str">
        <f>IFERROR(VLOOKUP(F449,tbl_Teams!A:C,3,0),"")</f>
        <v>More Lager</v>
      </c>
      <c r="K449" s="1" t="str">
        <f>IFERROR(VLOOKUP(G449,tbl_Teams!$A:$C,3,0),"")</f>
        <v>BMI 'A' Breakaways</v>
      </c>
      <c r="L449" s="1" t="str">
        <f>IFERROR(IF(AND(J449&lt;&gt;"",K449&lt;&gt;""),VLOOKUP(VLOOKUP(J449,tbl_Teams!C:G,5,0),tbl_Venues!A:B,2,0),""),"")</f>
        <v>Red Lion Huntley</v>
      </c>
      <c r="M449" s="16" t="str">
        <f>IFERROR(IF(VLOOKUP(J449,tbl_Teams!$C:$H,6,0)=0,"",VLOOKUP(J449,tbl_Teams!$C:$H,6,0)),"")</f>
        <v/>
      </c>
      <c r="N449" s="16">
        <f>IFERROR(VLOOKUP(J449,tbl_Teams!$C:$I,7,0),"")</f>
        <v>4</v>
      </c>
      <c r="O449" s="16" t="str">
        <f>IF(OR(J449="",K449=""),"Void","")</f>
        <v/>
      </c>
      <c r="P449" s="16">
        <v>8</v>
      </c>
      <c r="Q449" s="38">
        <f>IF(O449="Void","",IF(P449&lt;16,Lookups!$A$1+((P449-1)*7+(N449-1)),Lookups!$A$2+((P449-16)*7+(N449-1))))</f>
        <v>45589</v>
      </c>
      <c r="R449" s="1" t="str">
        <f>IF(O449="Void",TRIM(_xlfn.CONCAT(J449,K449)),J449)</f>
        <v>More Lager</v>
      </c>
      <c r="S449" s="16" t="str">
        <f>IF(O449="Void","VOID","vs")</f>
        <v>vs</v>
      </c>
      <c r="T449" s="1" t="str">
        <f>IF(O449="Void","",K449)</f>
        <v>BMI 'A' Breakaways</v>
      </c>
      <c r="U449" s="1" t="str">
        <f>IF(O449="Void","",TRIM(_xlfn.CONCAT(L449," ",M449)))</f>
        <v>Red Lion Huntley</v>
      </c>
    </row>
    <row r="450" spans="1:21" x14ac:dyDescent="0.2">
      <c r="A450" s="16">
        <v>65</v>
      </c>
      <c r="B450" s="16">
        <v>1</v>
      </c>
      <c r="C450" s="16">
        <v>8</v>
      </c>
      <c r="D450" s="1">
        <v>1</v>
      </c>
      <c r="E450" s="1">
        <v>1</v>
      </c>
      <c r="F450" s="1" t="str">
        <f>_xlfn.CONCAT($D450,"|",$E450,"|",$B450)</f>
        <v>1|1|1</v>
      </c>
      <c r="G450" s="1" t="str">
        <f>_xlfn.CONCAT($D450,"|",$E450,"|",$C450)</f>
        <v>1|1|8</v>
      </c>
      <c r="H450" s="1" t="str">
        <f>_xlfn.CONCAT(P450,J450)</f>
        <v>9Maisemore Hornets</v>
      </c>
      <c r="I450" s="1" t="str">
        <f>_xlfn.CONCAT(P450,K450)</f>
        <v>9Lion Cubs</v>
      </c>
      <c r="J450" s="1" t="str">
        <f>IFERROR(VLOOKUP(F450,tbl_Teams!A:C,3,0),"")</f>
        <v>Maisemore Hornets</v>
      </c>
      <c r="K450" s="1" t="str">
        <f>IFERROR(VLOOKUP(G450,tbl_Teams!$A:$C,3,0),"")</f>
        <v>Lion Cubs</v>
      </c>
      <c r="L450" s="1" t="str">
        <f>IFERROR(IF(AND(J450&lt;&gt;"",K450&lt;&gt;""),VLOOKUP(VLOOKUP(J450,tbl_Teams!C:G,5,0),tbl_Venues!A:B,2,0),""),"")</f>
        <v>St James Club</v>
      </c>
      <c r="M450" s="16" t="str">
        <f>IFERROR(IF(VLOOKUP(J450,tbl_Teams!$C:$H,6,0)=0,"",VLOOKUP(J450,tbl_Teams!$C:$H,6,0)),"")</f>
        <v/>
      </c>
      <c r="N450" s="16">
        <f>IFERROR(VLOOKUP(J450,tbl_Teams!$C:$I,7,0),"")</f>
        <v>2</v>
      </c>
      <c r="O450" s="16" t="str">
        <f>IF(OR(J450="",K450=""),"Void","")</f>
        <v/>
      </c>
      <c r="P450" s="16">
        <v>9</v>
      </c>
      <c r="Q450" s="38">
        <f>IF(O450="Void","",IF(P450&lt;16,Lookups!$A$1+((P450-1)*7+(N450-1)),Lookups!$A$2+((P450-16)*7+(N450-1))))</f>
        <v>45594</v>
      </c>
      <c r="R450" s="1" t="str">
        <f>IF(O450="Void",TRIM(_xlfn.CONCAT(J450,K450)),J450)</f>
        <v>Maisemore Hornets</v>
      </c>
      <c r="S450" s="16" t="str">
        <f>IF(O450="Void","VOID","vs")</f>
        <v>vs</v>
      </c>
      <c r="T450" s="1" t="str">
        <f>IF(O450="Void","",K450)</f>
        <v>Lion Cubs</v>
      </c>
      <c r="U450" s="1" t="str">
        <f>IF(O450="Void","",TRIM(_xlfn.CONCAT(L450," ",M450)))</f>
        <v>St James Club</v>
      </c>
    </row>
    <row r="451" spans="1:21" x14ac:dyDescent="0.2">
      <c r="A451" s="16">
        <v>66</v>
      </c>
      <c r="B451" s="16">
        <v>2</v>
      </c>
      <c r="C451" s="16">
        <v>7</v>
      </c>
      <c r="D451" s="1">
        <v>1</v>
      </c>
      <c r="E451" s="1">
        <v>1</v>
      </c>
      <c r="F451" s="1" t="str">
        <f>_xlfn.CONCAT($D451,"|",$E451,"|",$B451)</f>
        <v>1|1|2</v>
      </c>
      <c r="G451" s="1" t="str">
        <f>_xlfn.CONCAT($D451,"|",$E451,"|",$C451)</f>
        <v>1|1|7</v>
      </c>
      <c r="H451" s="1" t="str">
        <f>_xlfn.CONCAT(P451,J451)</f>
        <v>9Cobblers</v>
      </c>
      <c r="I451" s="1" t="str">
        <f>_xlfn.CONCAT(P451,K451)</f>
        <v>9Railway</v>
      </c>
      <c r="J451" s="1" t="str">
        <f>IFERROR(VLOOKUP(F451,tbl_Teams!A:C,3,0),"")</f>
        <v>Cobblers</v>
      </c>
      <c r="K451" s="1" t="str">
        <f>IFERROR(VLOOKUP(G451,tbl_Teams!$A:$C,3,0),"")</f>
        <v>Railway</v>
      </c>
      <c r="L451" s="1" t="str">
        <f>IFERROR(IF(AND(J451&lt;&gt;"",K451&lt;&gt;""),VLOOKUP(VLOOKUP(J451,tbl_Teams!C:G,5,0),tbl_Venues!A:B,2,0),""),"")</f>
        <v>Tuffley Community Centre</v>
      </c>
      <c r="M451" s="16" t="str">
        <f>IFERROR(IF(VLOOKUP(J451,tbl_Teams!$C:$H,6,0)=0,"",VLOOKUP(J451,tbl_Teams!$C:$H,6,0)),"")</f>
        <v/>
      </c>
      <c r="N451" s="16">
        <f>IFERROR(VLOOKUP(J451,tbl_Teams!$C:$I,7,0),"")</f>
        <v>1</v>
      </c>
      <c r="O451" s="16" t="str">
        <f>IF(OR(J451="",K451=""),"Void","")</f>
        <v/>
      </c>
      <c r="P451" s="16">
        <v>9</v>
      </c>
      <c r="Q451" s="38">
        <f>IF(O451="Void","",IF(P451&lt;16,Lookups!$A$1+((P451-1)*7+(N451-1)),Lookups!$A$2+((P451-16)*7+(N451-1))))</f>
        <v>45593</v>
      </c>
      <c r="R451" s="1" t="str">
        <f>IF(O451="Void",TRIM(_xlfn.CONCAT(J451,K451)),J451)</f>
        <v>Cobblers</v>
      </c>
      <c r="S451" s="16" t="str">
        <f>IF(O451="Void","VOID","vs")</f>
        <v>vs</v>
      </c>
      <c r="T451" s="1" t="str">
        <f>IF(O451="Void","",K451)</f>
        <v>Railway</v>
      </c>
      <c r="U451" s="1" t="str">
        <f>IF(O451="Void","",TRIM(_xlfn.CONCAT(L451," ",M451)))</f>
        <v>Tuffley Community Centre</v>
      </c>
    </row>
    <row r="452" spans="1:21" x14ac:dyDescent="0.2">
      <c r="A452" s="16">
        <v>67</v>
      </c>
      <c r="B452" s="16">
        <v>3</v>
      </c>
      <c r="C452" s="16">
        <v>6</v>
      </c>
      <c r="D452" s="1">
        <v>1</v>
      </c>
      <c r="E452" s="1">
        <v>1</v>
      </c>
      <c r="F452" s="1" t="str">
        <f>_xlfn.CONCAT($D452,"|",$E452,"|",$B452)</f>
        <v>1|1|3</v>
      </c>
      <c r="G452" s="1" t="str">
        <f>_xlfn.CONCAT($D452,"|",$E452,"|",$C452)</f>
        <v>1|1|6</v>
      </c>
      <c r="H452" s="1" t="str">
        <f>_xlfn.CONCAT(P452,J452)</f>
        <v>9Slingers</v>
      </c>
      <c r="I452" s="1" t="str">
        <f>_xlfn.CONCAT(P452,K452)</f>
        <v>9Fabulous Baker Boys</v>
      </c>
      <c r="J452" s="1" t="str">
        <f>IFERROR(VLOOKUP(F452,tbl_Teams!A:C,3,0),"")</f>
        <v>Slingers</v>
      </c>
      <c r="K452" s="1" t="str">
        <f>IFERROR(VLOOKUP(G452,tbl_Teams!$A:$C,3,0),"")</f>
        <v>Fabulous Baker Boys</v>
      </c>
      <c r="L452" s="1" t="str">
        <f>IFERROR(IF(AND(J452&lt;&gt;"",K452&lt;&gt;""),VLOOKUP(VLOOKUP(J452,tbl_Teams!C:G,5,0),tbl_Venues!A:B,2,0),""),"")</f>
        <v>BMI Club</v>
      </c>
      <c r="M452" s="16" t="str">
        <f>IFERROR(IF(VLOOKUP(J452,tbl_Teams!$C:$H,6,0)=0,"",VLOOKUP(J452,tbl_Teams!$C:$H,6,0)),"")</f>
        <v/>
      </c>
      <c r="N452" s="16">
        <f>IFERROR(VLOOKUP(J452,tbl_Teams!$C:$I,7,0),"")</f>
        <v>3</v>
      </c>
      <c r="O452" s="16" t="str">
        <f>IF(OR(J452="",K452=""),"Void","")</f>
        <v/>
      </c>
      <c r="P452" s="16">
        <v>9</v>
      </c>
      <c r="Q452" s="38">
        <f>IF(O452="Void","",IF(P452&lt;16,Lookups!$A$1+((P452-1)*7+(N452-1)),Lookups!$A$2+((P452-16)*7+(N452-1))))</f>
        <v>45595</v>
      </c>
      <c r="R452" s="1" t="str">
        <f>IF(O452="Void",TRIM(_xlfn.CONCAT(J452,K452)),J452)</f>
        <v>Slingers</v>
      </c>
      <c r="S452" s="16" t="str">
        <f>IF(O452="Void","VOID","vs")</f>
        <v>vs</v>
      </c>
      <c r="T452" s="1" t="str">
        <f>IF(O452="Void","",K452)</f>
        <v>Fabulous Baker Boys</v>
      </c>
      <c r="U452" s="1" t="str">
        <f>IF(O452="Void","",TRIM(_xlfn.CONCAT(L452," ",M452)))</f>
        <v>BMI Club</v>
      </c>
    </row>
    <row r="453" spans="1:21" x14ac:dyDescent="0.2">
      <c r="A453" s="16">
        <v>68</v>
      </c>
      <c r="B453" s="16">
        <v>4</v>
      </c>
      <c r="C453" s="16">
        <v>5</v>
      </c>
      <c r="D453" s="1">
        <v>1</v>
      </c>
      <c r="E453" s="1">
        <v>1</v>
      </c>
      <c r="F453" s="1" t="str">
        <f>_xlfn.CONCAT($D453,"|",$E453,"|",$B453)</f>
        <v>1|1|4</v>
      </c>
      <c r="G453" s="1" t="str">
        <f>_xlfn.CONCAT($D453,"|",$E453,"|",$C453)</f>
        <v>1|1|5</v>
      </c>
      <c r="H453" s="1" t="str">
        <f>_xlfn.CONCAT(P453,J453)</f>
        <v>9Tuffley Robins</v>
      </c>
      <c r="I453" s="1" t="str">
        <f>_xlfn.CONCAT(P453,K453)</f>
        <v>9St James Allstars</v>
      </c>
      <c r="J453" s="1" t="str">
        <f>IFERROR(VLOOKUP(F453,tbl_Teams!A:C,3,0),"")</f>
        <v>Tuffley Robins</v>
      </c>
      <c r="K453" s="1" t="str">
        <f>IFERROR(VLOOKUP(G453,tbl_Teams!$A:$C,3,0),"")</f>
        <v>St James Allstars</v>
      </c>
      <c r="L453" s="1" t="str">
        <f>IFERROR(IF(AND(J453&lt;&gt;"",K453&lt;&gt;""),VLOOKUP(VLOOKUP(J453,tbl_Teams!C:G,5,0),tbl_Venues!A:B,2,0),""),"")</f>
        <v>Robinswood Hill Club</v>
      </c>
      <c r="M453" s="16">
        <f>IFERROR(IF(VLOOKUP(J453,tbl_Teams!$C:$H,6,0)=0,"",VLOOKUP(J453,tbl_Teams!$C:$H,6,0)),"")</f>
        <v>1</v>
      </c>
      <c r="N453" s="16">
        <f>IFERROR(VLOOKUP(J453,tbl_Teams!$C:$I,7,0),"")</f>
        <v>2</v>
      </c>
      <c r="O453" s="16" t="str">
        <f>IF(OR(J453="",K453=""),"Void","")</f>
        <v/>
      </c>
      <c r="P453" s="16">
        <v>9</v>
      </c>
      <c r="Q453" s="38">
        <f>IF(O453="Void","",IF(P453&lt;16,Lookups!$A$1+((P453-1)*7+(N453-1)),Lookups!$A$2+((P453-16)*7+(N453-1))))</f>
        <v>45594</v>
      </c>
      <c r="R453" s="1" t="str">
        <f>IF(O453="Void",TRIM(_xlfn.CONCAT(J453,K453)),J453)</f>
        <v>Tuffley Robins</v>
      </c>
      <c r="S453" s="16" t="str">
        <f>IF(O453="Void","VOID","vs")</f>
        <v>vs</v>
      </c>
      <c r="T453" s="1" t="str">
        <f>IF(O453="Void","",K453)</f>
        <v>St James Allstars</v>
      </c>
      <c r="U453" s="1" t="str">
        <f>IF(O453="Void","",TRIM(_xlfn.CONCAT(L453," ",M453)))</f>
        <v>Robinswood Hill Club 1</v>
      </c>
    </row>
    <row r="454" spans="1:21" x14ac:dyDescent="0.2">
      <c r="A454" s="16">
        <v>69</v>
      </c>
      <c r="B454" s="16">
        <v>13</v>
      </c>
      <c r="C454" s="16">
        <v>11</v>
      </c>
      <c r="D454" s="1">
        <v>1</v>
      </c>
      <c r="E454" s="1">
        <v>1</v>
      </c>
      <c r="F454" s="1" t="str">
        <f>_xlfn.CONCAT($D454,"|",$E454,"|",$B454)</f>
        <v>1|1|13</v>
      </c>
      <c r="G454" s="1" t="str">
        <f>_xlfn.CONCAT($D454,"|",$E454,"|",$C454)</f>
        <v>1|1|11</v>
      </c>
      <c r="H454" s="1" t="str">
        <f>_xlfn.CONCAT(P454,J454)</f>
        <v>9Oval Ball S.C.</v>
      </c>
      <c r="I454" s="1" t="str">
        <f>_xlfn.CONCAT(P454,K454)</f>
        <v>9Hare &amp; Hounds</v>
      </c>
      <c r="J454" s="1" t="str">
        <f>IFERROR(VLOOKUP(F454,tbl_Teams!A:C,3,0),"")</f>
        <v>Oval Ball S.C.</v>
      </c>
      <c r="K454" s="1" t="str">
        <f>IFERROR(VLOOKUP(G454,tbl_Teams!$A:$C,3,0),"")</f>
        <v>Hare &amp; Hounds</v>
      </c>
      <c r="L454" s="1" t="str">
        <f>IFERROR(IF(AND(J454&lt;&gt;"",K454&lt;&gt;""),VLOOKUP(VLOOKUP(J454,tbl_Teams!C:G,5,0),tbl_Venues!A:B,2,0),""),"")</f>
        <v>One Eyed Jacks</v>
      </c>
      <c r="M454" s="16" t="str">
        <f>IFERROR(IF(VLOOKUP(J454,tbl_Teams!$C:$H,6,0)=0,"",VLOOKUP(J454,tbl_Teams!$C:$H,6,0)),"")</f>
        <v/>
      </c>
      <c r="N454" s="16">
        <f>IFERROR(VLOOKUP(J454,tbl_Teams!$C:$I,7,0),"")</f>
        <v>3</v>
      </c>
      <c r="O454" s="16" t="str">
        <f>IF(OR(J454="",K454=""),"Void","")</f>
        <v/>
      </c>
      <c r="P454" s="16">
        <v>9</v>
      </c>
      <c r="Q454" s="38">
        <f>IF(O454="Void","",IF(P454&lt;16,Lookups!$A$1+((P454-1)*7+(N454-1)),Lookups!$A$2+((P454-16)*7+(N454-1))))</f>
        <v>45595</v>
      </c>
      <c r="R454" s="1" t="str">
        <f>IF(O454="Void",TRIM(_xlfn.CONCAT(J454,K454)),J454)</f>
        <v>Oval Ball S.C.</v>
      </c>
      <c r="S454" s="16" t="str">
        <f>IF(O454="Void","VOID","vs")</f>
        <v>vs</v>
      </c>
      <c r="T454" s="1" t="str">
        <f>IF(O454="Void","",K454)</f>
        <v>Hare &amp; Hounds</v>
      </c>
      <c r="U454" s="1" t="str">
        <f>IF(O454="Void","",TRIM(_xlfn.CONCAT(L454," ",M454)))</f>
        <v>One Eyed Jacks</v>
      </c>
    </row>
    <row r="455" spans="1:21" x14ac:dyDescent="0.2">
      <c r="A455" s="16">
        <v>70</v>
      </c>
      <c r="B455" s="16">
        <v>14</v>
      </c>
      <c r="C455" s="16">
        <v>10</v>
      </c>
      <c r="D455" s="1">
        <v>1</v>
      </c>
      <c r="E455" s="1">
        <v>1</v>
      </c>
      <c r="F455" s="1" t="str">
        <f>_xlfn.CONCAT($D455,"|",$E455,"|",$B455)</f>
        <v>1|1|14</v>
      </c>
      <c r="G455" s="1" t="str">
        <f>_xlfn.CONCAT($D455,"|",$E455,"|",$C455)</f>
        <v>1|1|10</v>
      </c>
      <c r="H455" s="1" t="str">
        <f>_xlfn.CONCAT(P455,J455)</f>
        <v>9Famous Stampers</v>
      </c>
      <c r="I455" s="1" t="str">
        <f>_xlfn.CONCAT(P455,K455)</f>
        <v>9Gaelens</v>
      </c>
      <c r="J455" s="1" t="str">
        <f>IFERROR(VLOOKUP(F455,tbl_Teams!A:C,3,0),"")</f>
        <v>Famous Stampers</v>
      </c>
      <c r="K455" s="1" t="str">
        <f>IFERROR(VLOOKUP(G455,tbl_Teams!$A:$C,3,0),"")</f>
        <v>Gaelens</v>
      </c>
      <c r="L455" s="1" t="str">
        <f>IFERROR(IF(AND(J455&lt;&gt;"",K455&lt;&gt;""),VLOOKUP(VLOOKUP(J455,tbl_Teams!C:G,5,0),tbl_Venues!A:B,2,0),""),"")</f>
        <v>Hardwicke RBL</v>
      </c>
      <c r="M455" s="16">
        <f>IFERROR(IF(VLOOKUP(J455,tbl_Teams!$C:$H,6,0)=0,"",VLOOKUP(J455,tbl_Teams!$C:$H,6,0)),"")</f>
        <v>1</v>
      </c>
      <c r="N455" s="16">
        <f>IFERROR(VLOOKUP(J455,tbl_Teams!$C:$I,7,0),"")</f>
        <v>5</v>
      </c>
      <c r="O455" s="16" t="str">
        <f>IF(OR(J455="",K455=""),"Void","")</f>
        <v/>
      </c>
      <c r="P455" s="16">
        <v>9</v>
      </c>
      <c r="Q455" s="38">
        <f>IF(O455="Void","",IF(P455&lt;16,Lookups!$A$1+((P455-1)*7+(N455-1)),Lookups!$A$2+((P455-16)*7+(N455-1))))</f>
        <v>45597</v>
      </c>
      <c r="R455" s="1" t="str">
        <f>IF(O455="Void",TRIM(_xlfn.CONCAT(J455,K455)),J455)</f>
        <v>Famous Stampers</v>
      </c>
      <c r="S455" s="16" t="str">
        <f>IF(O455="Void","VOID","vs")</f>
        <v>vs</v>
      </c>
      <c r="T455" s="1" t="str">
        <f>IF(O455="Void","",K455)</f>
        <v>Gaelens</v>
      </c>
      <c r="U455" s="1" t="str">
        <f>IF(O455="Void","",TRIM(_xlfn.CONCAT(L455," ",M455)))</f>
        <v>Hardwicke RBL 1</v>
      </c>
    </row>
    <row r="456" spans="1:21" x14ac:dyDescent="0.2">
      <c r="A456" s="16">
        <v>71</v>
      </c>
      <c r="B456" s="16">
        <v>15</v>
      </c>
      <c r="C456" s="16">
        <v>9</v>
      </c>
      <c r="D456" s="1">
        <v>1</v>
      </c>
      <c r="E456" s="1">
        <v>1</v>
      </c>
      <c r="F456" s="1" t="str">
        <f>_xlfn.CONCAT($D456,"|",$E456,"|",$B456)</f>
        <v>1|1|15</v>
      </c>
      <c r="G456" s="1" t="str">
        <f>_xlfn.CONCAT($D456,"|",$E456,"|",$C456)</f>
        <v>1|1|9</v>
      </c>
      <c r="H456" s="1" t="str">
        <f>_xlfn.CONCAT(P456,J456)</f>
        <v>9Redmans Ten</v>
      </c>
      <c r="I456" s="1" t="str">
        <f>_xlfn.CONCAT(P456,K456)</f>
        <v>9The Jets</v>
      </c>
      <c r="J456" s="1" t="str">
        <f>IFERROR(VLOOKUP(F456,tbl_Teams!A:C,3,0),"")</f>
        <v>Redmans Ten</v>
      </c>
      <c r="K456" s="1" t="str">
        <f>IFERROR(VLOOKUP(G456,tbl_Teams!$A:$C,3,0),"")</f>
        <v>The Jets</v>
      </c>
      <c r="L456" s="1" t="str">
        <f>IFERROR(IF(AND(J456&lt;&gt;"",K456&lt;&gt;""),VLOOKUP(VLOOKUP(J456,tbl_Teams!C:G,5,0),tbl_Venues!A:B,2,0),""),"")</f>
        <v>Wotton Hall Club</v>
      </c>
      <c r="M456" s="16">
        <f>IFERROR(IF(VLOOKUP(J456,tbl_Teams!$C:$H,6,0)=0,"",VLOOKUP(J456,tbl_Teams!$C:$H,6,0)),"")</f>
        <v>1</v>
      </c>
      <c r="N456" s="16">
        <f>IFERROR(VLOOKUP(J456,tbl_Teams!$C:$I,7,0),"")</f>
        <v>4</v>
      </c>
      <c r="O456" s="16" t="str">
        <f>IF(OR(J456="",K456=""),"Void","")</f>
        <v/>
      </c>
      <c r="P456" s="16">
        <v>9</v>
      </c>
      <c r="Q456" s="38">
        <f>IF(O456="Void","",IF(P456&lt;16,Lookups!$A$1+((P456-1)*7+(N456-1)),Lookups!$A$2+((P456-16)*7+(N456-1))))</f>
        <v>45596</v>
      </c>
      <c r="R456" s="1" t="str">
        <f>IF(O456="Void",TRIM(_xlfn.CONCAT(J456,K456)),J456)</f>
        <v>Redmans Ten</v>
      </c>
      <c r="S456" s="16" t="str">
        <f>IF(O456="Void","VOID","vs")</f>
        <v>vs</v>
      </c>
      <c r="T456" s="1" t="str">
        <f>IF(O456="Void","",K456)</f>
        <v>The Jets</v>
      </c>
      <c r="U456" s="1" t="str">
        <f>IF(O456="Void","",TRIM(_xlfn.CONCAT(L456," ",M456)))</f>
        <v>Wotton Hall Club 1</v>
      </c>
    </row>
    <row r="457" spans="1:21" x14ac:dyDescent="0.2">
      <c r="A457" s="16">
        <v>72</v>
      </c>
      <c r="B457" s="16">
        <v>16</v>
      </c>
      <c r="C457" s="16">
        <v>12</v>
      </c>
      <c r="D457" s="1">
        <v>1</v>
      </c>
      <c r="E457" s="1">
        <v>1</v>
      </c>
      <c r="F457" s="1" t="str">
        <f>_xlfn.CONCAT($D457,"|",$E457,"|",$B457)</f>
        <v>1|1|16</v>
      </c>
      <c r="G457" s="1" t="str">
        <f>_xlfn.CONCAT($D457,"|",$E457,"|",$C457)</f>
        <v>1|1|12</v>
      </c>
      <c r="H457" s="1" t="str">
        <f>_xlfn.CONCAT(P457,J457)</f>
        <v>9Painswick Ultras</v>
      </c>
      <c r="I457" s="1" t="str">
        <f>_xlfn.CONCAT(P457,K457)</f>
        <v>9Impractical Jokers</v>
      </c>
      <c r="J457" s="1" t="str">
        <f>IFERROR(VLOOKUP(F457,tbl_Teams!A:C,3,0),"")</f>
        <v>Painswick Ultras</v>
      </c>
      <c r="K457" s="1" t="str">
        <f>IFERROR(VLOOKUP(G457,tbl_Teams!$A:$C,3,0),"")</f>
        <v>Impractical Jokers</v>
      </c>
      <c r="L457" s="1" t="str">
        <f>IFERROR(IF(AND(J457&lt;&gt;"",K457&lt;&gt;""),VLOOKUP(VLOOKUP(J457,tbl_Teams!C:G,5,0),tbl_Venues!A:B,2,0),""),"")</f>
        <v>Saintbridge Club</v>
      </c>
      <c r="M457" s="16">
        <f>IFERROR(IF(VLOOKUP(J457,tbl_Teams!$C:$H,6,0)=0,"",VLOOKUP(J457,tbl_Teams!$C:$H,6,0)),"")</f>
        <v>1</v>
      </c>
      <c r="N457" s="16">
        <f>IFERROR(VLOOKUP(J457,tbl_Teams!$C:$I,7,0),"")</f>
        <v>3</v>
      </c>
      <c r="O457" s="16" t="str">
        <f>IF(OR(J457="",K457=""),"Void","")</f>
        <v/>
      </c>
      <c r="P457" s="16">
        <v>9</v>
      </c>
      <c r="Q457" s="38">
        <f>IF(O457="Void","",IF(P457&lt;16,Lookups!$A$1+((P457-1)*7+(N457-1)),Lookups!$A$2+((P457-16)*7+(N457-1))))</f>
        <v>45595</v>
      </c>
      <c r="R457" s="1" t="str">
        <f>IF(O457="Void",TRIM(_xlfn.CONCAT(J457,K457)),J457)</f>
        <v>Painswick Ultras</v>
      </c>
      <c r="S457" s="16" t="str">
        <f>IF(O457="Void","VOID","vs")</f>
        <v>vs</v>
      </c>
      <c r="T457" s="1" t="str">
        <f>IF(O457="Void","",K457)</f>
        <v>Impractical Jokers</v>
      </c>
      <c r="U457" s="1" t="str">
        <f>IF(O457="Void","",TRIM(_xlfn.CONCAT(L457," ",M457)))</f>
        <v>Saintbridge Club 1</v>
      </c>
    </row>
    <row r="458" spans="1:21" x14ac:dyDescent="0.2">
      <c r="A458" s="16">
        <v>305</v>
      </c>
      <c r="B458" s="16">
        <v>1</v>
      </c>
      <c r="C458" s="16">
        <v>8</v>
      </c>
      <c r="D458" s="1">
        <v>1</v>
      </c>
      <c r="E458" s="1">
        <v>2</v>
      </c>
      <c r="F458" s="1" t="str">
        <f>_xlfn.CONCAT($D458,"|",$E458,"|",$B458)</f>
        <v>1|2|1</v>
      </c>
      <c r="G458" s="1" t="str">
        <f>_xlfn.CONCAT($D458,"|",$E458,"|",$C458)</f>
        <v>1|2|8</v>
      </c>
      <c r="H458" s="1" t="str">
        <f>_xlfn.CONCAT(P458,J458)</f>
        <v>9Kingpins</v>
      </c>
      <c r="I458" s="1" t="str">
        <f>_xlfn.CONCAT(P458,K458)</f>
        <v>9Matson Wolfhounds</v>
      </c>
      <c r="J458" s="1" t="str">
        <f>IFERROR(VLOOKUP(F458,tbl_Teams!A:C,3,0),"")</f>
        <v>Kingpins</v>
      </c>
      <c r="K458" s="1" t="str">
        <f>IFERROR(VLOOKUP(G458,tbl_Teams!$A:$C,3,0),"")</f>
        <v>Matson Wolfhounds</v>
      </c>
      <c r="L458" s="1" t="str">
        <f>IFERROR(IF(AND(J458&lt;&gt;"",K458&lt;&gt;""),VLOOKUP(VLOOKUP(J458,tbl_Teams!C:G,5,0),tbl_Venues!A:B,2,0),""),"")</f>
        <v>Robinswood Hill Club</v>
      </c>
      <c r="M458" s="16">
        <f>IFERROR(IF(VLOOKUP(J458,tbl_Teams!$C:$H,6,0)=0,"",VLOOKUP(J458,tbl_Teams!$C:$H,6,0)),"")</f>
        <v>2</v>
      </c>
      <c r="N458" s="16">
        <f>IFERROR(VLOOKUP(J458,tbl_Teams!$C:$I,7,0),"")</f>
        <v>5</v>
      </c>
      <c r="O458" s="16" t="str">
        <f>IF(OR(J458="",K458=""),"Void","")</f>
        <v/>
      </c>
      <c r="P458" s="16">
        <v>9</v>
      </c>
      <c r="Q458" s="38">
        <f>IF(O458="Void","",IF(P458&lt;16,Lookups!$A$1+((P458-1)*7+(N458-1)),Lookups!$A$2+((P458-16)*7+(N458-1))))</f>
        <v>45597</v>
      </c>
      <c r="R458" s="1" t="str">
        <f>IF(O458="Void",TRIM(_xlfn.CONCAT(J458,K458)),J458)</f>
        <v>Kingpins</v>
      </c>
      <c r="S458" s="16" t="str">
        <f>IF(O458="Void","VOID","vs")</f>
        <v>vs</v>
      </c>
      <c r="T458" s="1" t="str">
        <f>IF(O458="Void","",K458)</f>
        <v>Matson Wolfhounds</v>
      </c>
      <c r="U458" s="1" t="str">
        <f>IF(O458="Void","",TRIM(_xlfn.CONCAT(L458," ",M458)))</f>
        <v>Robinswood Hill Club 2</v>
      </c>
    </row>
    <row r="459" spans="1:21" x14ac:dyDescent="0.2">
      <c r="A459" s="16">
        <v>306</v>
      </c>
      <c r="B459" s="16">
        <v>2</v>
      </c>
      <c r="C459" s="16">
        <v>7</v>
      </c>
      <c r="D459" s="1">
        <v>1</v>
      </c>
      <c r="E459" s="1">
        <v>2</v>
      </c>
      <c r="F459" s="1" t="str">
        <f>_xlfn.CONCAT($D459,"|",$E459,"|",$B459)</f>
        <v>1|2|2</v>
      </c>
      <c r="G459" s="1" t="str">
        <f>_xlfn.CONCAT($D459,"|",$E459,"|",$C459)</f>
        <v>1|2|7</v>
      </c>
      <c r="H459" s="1" t="str">
        <f>_xlfn.CONCAT(P459,J459)</f>
        <v>9Arcadians</v>
      </c>
      <c r="I459" s="1" t="str">
        <f>_xlfn.CONCAT(P459,K459)</f>
        <v>9Exiles S.C.</v>
      </c>
      <c r="J459" s="1" t="str">
        <f>IFERROR(VLOOKUP(F459,tbl_Teams!A:C,3,0),"")</f>
        <v>Arcadians</v>
      </c>
      <c r="K459" s="1" t="str">
        <f>IFERROR(VLOOKUP(G459,tbl_Teams!$A:$C,3,0),"")</f>
        <v>Exiles S.C.</v>
      </c>
      <c r="L459" s="1" t="str">
        <f>IFERROR(IF(AND(J459&lt;&gt;"",K459&lt;&gt;""),VLOOKUP(VLOOKUP(J459,tbl_Teams!C:G,5,0),tbl_Venues!A:B,2,0),""),"")</f>
        <v>BMI Club</v>
      </c>
      <c r="M459" s="16" t="str">
        <f>IFERROR(IF(VLOOKUP(J459,tbl_Teams!$C:$H,6,0)=0,"",VLOOKUP(J459,tbl_Teams!$C:$H,6,0)),"")</f>
        <v/>
      </c>
      <c r="N459" s="16">
        <f>IFERROR(VLOOKUP(J459,tbl_Teams!$C:$I,7,0),"")</f>
        <v>4</v>
      </c>
      <c r="O459" s="16" t="str">
        <f>IF(OR(J459="",K459=""),"Void","")</f>
        <v/>
      </c>
      <c r="P459" s="16">
        <v>9</v>
      </c>
      <c r="Q459" s="38">
        <f>IF(O459="Void","",IF(P459&lt;16,Lookups!$A$1+((P459-1)*7+(N459-1)),Lookups!$A$2+((P459-16)*7+(N459-1))))</f>
        <v>45596</v>
      </c>
      <c r="R459" s="1" t="str">
        <f>IF(O459="Void",TRIM(_xlfn.CONCAT(J459,K459)),J459)</f>
        <v>Arcadians</v>
      </c>
      <c r="S459" s="16" t="str">
        <f>IF(O459="Void","VOID","vs")</f>
        <v>vs</v>
      </c>
      <c r="T459" s="1" t="str">
        <f>IF(O459="Void","",K459)</f>
        <v>Exiles S.C.</v>
      </c>
      <c r="U459" s="1" t="str">
        <f>IF(O459="Void","",TRIM(_xlfn.CONCAT(L459," ",M459)))</f>
        <v>BMI Club</v>
      </c>
    </row>
    <row r="460" spans="1:21" x14ac:dyDescent="0.2">
      <c r="A460" s="16">
        <v>307</v>
      </c>
      <c r="B460" s="16">
        <v>3</v>
      </c>
      <c r="C460" s="16">
        <v>6</v>
      </c>
      <c r="D460" s="1">
        <v>1</v>
      </c>
      <c r="E460" s="1">
        <v>2</v>
      </c>
      <c r="F460" s="1" t="str">
        <f>_xlfn.CONCAT($D460,"|",$E460,"|",$B460)</f>
        <v>1|2|3</v>
      </c>
      <c r="G460" s="1" t="str">
        <f>_xlfn.CONCAT($D460,"|",$E460,"|",$C460)</f>
        <v>1|2|6</v>
      </c>
      <c r="H460" s="1" t="str">
        <f>_xlfn.CONCAT(P460,J460)</f>
        <v>9Rugger Sports</v>
      </c>
      <c r="I460" s="1" t="str">
        <f>_xlfn.CONCAT(P460,K460)</f>
        <v>9Valiants</v>
      </c>
      <c r="J460" s="1" t="str">
        <f>IFERROR(VLOOKUP(F460,tbl_Teams!A:C,3,0),"")</f>
        <v>Rugger Sports</v>
      </c>
      <c r="K460" s="1" t="str">
        <f>IFERROR(VLOOKUP(G460,tbl_Teams!$A:$C,3,0),"")</f>
        <v>Valiants</v>
      </c>
      <c r="L460" s="1" t="str">
        <f>IFERROR(IF(AND(J460&lt;&gt;"",K460&lt;&gt;""),VLOOKUP(VLOOKUP(J460,tbl_Teams!C:G,5,0),tbl_Venues!A:B,2,0),""),"")</f>
        <v>Longlevens Community Centre</v>
      </c>
      <c r="M460" s="16" t="str">
        <f>IFERROR(IF(VLOOKUP(J460,tbl_Teams!$C:$H,6,0)=0,"",VLOOKUP(J460,tbl_Teams!$C:$H,6,0)),"")</f>
        <v/>
      </c>
      <c r="N460" s="16">
        <f>IFERROR(VLOOKUP(J460,tbl_Teams!$C:$I,7,0),"")</f>
        <v>2</v>
      </c>
      <c r="O460" s="16" t="str">
        <f>IF(OR(J460="",K460=""),"Void","")</f>
        <v/>
      </c>
      <c r="P460" s="16">
        <v>9</v>
      </c>
      <c r="Q460" s="38">
        <f>IF(O460="Void","",IF(P460&lt;16,Lookups!$A$1+((P460-1)*7+(N460-1)),Lookups!$A$2+((P460-16)*7+(N460-1))))</f>
        <v>45594</v>
      </c>
      <c r="R460" s="1" t="str">
        <f>IF(O460="Void",TRIM(_xlfn.CONCAT(J460,K460)),J460)</f>
        <v>Rugger Sports</v>
      </c>
      <c r="S460" s="16" t="str">
        <f>IF(O460="Void","VOID","vs")</f>
        <v>vs</v>
      </c>
      <c r="T460" s="1" t="str">
        <f>IF(O460="Void","",K460)</f>
        <v>Valiants</v>
      </c>
      <c r="U460" s="1" t="str">
        <f>IF(O460="Void","",TRIM(_xlfn.CONCAT(L460," ",M460)))</f>
        <v>Longlevens Community Centre</v>
      </c>
    </row>
    <row r="461" spans="1:21" x14ac:dyDescent="0.2">
      <c r="A461" s="16">
        <v>308</v>
      </c>
      <c r="B461" s="16">
        <v>4</v>
      </c>
      <c r="C461" s="16">
        <v>5</v>
      </c>
      <c r="D461" s="1">
        <v>1</v>
      </c>
      <c r="E461" s="1">
        <v>2</v>
      </c>
      <c r="F461" s="1" t="str">
        <f>_xlfn.CONCAT($D461,"|",$E461,"|",$B461)</f>
        <v>1|2|4</v>
      </c>
      <c r="G461" s="1" t="str">
        <f>_xlfn.CONCAT($D461,"|",$E461,"|",$C461)</f>
        <v>1|2|5</v>
      </c>
      <c r="H461" s="1" t="str">
        <f>_xlfn.CONCAT(P461,J461)</f>
        <v>9Willows</v>
      </c>
      <c r="I461" s="1" t="str">
        <f>_xlfn.CONCAT(P461,K461)</f>
        <v>9Walls Monkeys</v>
      </c>
      <c r="J461" s="1" t="str">
        <f>IFERROR(VLOOKUP(F461,tbl_Teams!A:C,3,0),"")</f>
        <v>Willows</v>
      </c>
      <c r="K461" s="1" t="str">
        <f>IFERROR(VLOOKUP(G461,tbl_Teams!$A:$C,3,0),"")</f>
        <v>Walls Monkeys</v>
      </c>
      <c r="L461" s="1" t="str">
        <f>IFERROR(IF(AND(J461&lt;&gt;"",K461&lt;&gt;""),VLOOKUP(VLOOKUP(J461,tbl_Teams!C:G,5,0),tbl_Venues!A:B,2,0),""),"")</f>
        <v>Ramblers Club</v>
      </c>
      <c r="M461" s="16" t="str">
        <f>IFERROR(IF(VLOOKUP(J461,tbl_Teams!$C:$H,6,0)=0,"",VLOOKUP(J461,tbl_Teams!$C:$H,6,0)),"")</f>
        <v/>
      </c>
      <c r="N461" s="16">
        <f>IFERROR(VLOOKUP(J461,tbl_Teams!$C:$I,7,0),"")</f>
        <v>3</v>
      </c>
      <c r="O461" s="16" t="str">
        <f>IF(OR(J461="",K461=""),"Void","")</f>
        <v/>
      </c>
      <c r="P461" s="16">
        <v>9</v>
      </c>
      <c r="Q461" s="38">
        <f>IF(O461="Void","",IF(P461&lt;16,Lookups!$A$1+((P461-1)*7+(N461-1)),Lookups!$A$2+((P461-16)*7+(N461-1))))</f>
        <v>45595</v>
      </c>
      <c r="R461" s="1" t="str">
        <f>IF(O461="Void",TRIM(_xlfn.CONCAT(J461,K461)),J461)</f>
        <v>Willows</v>
      </c>
      <c r="S461" s="16" t="str">
        <f>IF(O461="Void","VOID","vs")</f>
        <v>vs</v>
      </c>
      <c r="T461" s="1" t="str">
        <f>IF(O461="Void","",K461)</f>
        <v>Walls Monkeys</v>
      </c>
      <c r="U461" s="1" t="str">
        <f>IF(O461="Void","",TRIM(_xlfn.CONCAT(L461," ",M461)))</f>
        <v>Ramblers Club</v>
      </c>
    </row>
    <row r="462" spans="1:21" x14ac:dyDescent="0.2">
      <c r="A462" s="16">
        <v>309</v>
      </c>
      <c r="B462" s="16">
        <v>13</v>
      </c>
      <c r="C462" s="16">
        <v>11</v>
      </c>
      <c r="D462" s="1">
        <v>1</v>
      </c>
      <c r="E462" s="1">
        <v>2</v>
      </c>
      <c r="F462" s="1" t="str">
        <f>_xlfn.CONCAT($D462,"|",$E462,"|",$B462)</f>
        <v>1|2|13</v>
      </c>
      <c r="G462" s="1" t="str">
        <f>_xlfn.CONCAT($D462,"|",$E462,"|",$C462)</f>
        <v>1|2|11</v>
      </c>
      <c r="H462" s="1" t="str">
        <f>_xlfn.CONCAT(P462,J462)</f>
        <v>9Rockets</v>
      </c>
      <c r="I462" s="1" t="str">
        <f>_xlfn.CONCAT(P462,K462)</f>
        <v>9St James Extras</v>
      </c>
      <c r="J462" s="1" t="str">
        <f>IFERROR(VLOOKUP(F462,tbl_Teams!A:C,3,0),"")</f>
        <v>Rockets</v>
      </c>
      <c r="K462" s="1" t="str">
        <f>IFERROR(VLOOKUP(G462,tbl_Teams!$A:$C,3,0),"")</f>
        <v>St James Extras</v>
      </c>
      <c r="L462" s="1" t="str">
        <f>IFERROR(IF(AND(J462&lt;&gt;"",K462&lt;&gt;""),VLOOKUP(VLOOKUP(J462,tbl_Teams!C:G,5,0),tbl_Venues!A:B,2,0),""),"")</f>
        <v>Old Richians RFC</v>
      </c>
      <c r="M462" s="16" t="str">
        <f>IFERROR(IF(VLOOKUP(J462,tbl_Teams!$C:$H,6,0)=0,"",VLOOKUP(J462,tbl_Teams!$C:$H,6,0)),"")</f>
        <v/>
      </c>
      <c r="N462" s="16">
        <f>IFERROR(VLOOKUP(J462,tbl_Teams!$C:$I,7,0),"")</f>
        <v>4</v>
      </c>
      <c r="O462" s="16" t="str">
        <f>IF(OR(J462="",K462=""),"Void","")</f>
        <v/>
      </c>
      <c r="P462" s="16">
        <v>9</v>
      </c>
      <c r="Q462" s="38">
        <f>IF(O462="Void","",IF(P462&lt;16,Lookups!$A$1+((P462-1)*7+(N462-1)),Lookups!$A$2+((P462-16)*7+(N462-1))))</f>
        <v>45596</v>
      </c>
      <c r="R462" s="1" t="str">
        <f>IF(O462="Void",TRIM(_xlfn.CONCAT(J462,K462)),J462)</f>
        <v>Rockets</v>
      </c>
      <c r="S462" s="16" t="str">
        <f>IF(O462="Void","VOID","vs")</f>
        <v>vs</v>
      </c>
      <c r="T462" s="1" t="str">
        <f>IF(O462="Void","",K462)</f>
        <v>St James Extras</v>
      </c>
      <c r="U462" s="1" t="str">
        <f>IF(O462="Void","",TRIM(_xlfn.CONCAT(L462," ",M462)))</f>
        <v>Old Richians RFC</v>
      </c>
    </row>
    <row r="463" spans="1:21" x14ac:dyDescent="0.2">
      <c r="A463" s="16">
        <v>310</v>
      </c>
      <c r="B463" s="16">
        <v>14</v>
      </c>
      <c r="C463" s="16">
        <v>10</v>
      </c>
      <c r="D463" s="1">
        <v>1</v>
      </c>
      <c r="E463" s="1">
        <v>2</v>
      </c>
      <c r="F463" s="1" t="str">
        <f>_xlfn.CONCAT($D463,"|",$E463,"|",$B463)</f>
        <v>1|2|14</v>
      </c>
      <c r="G463" s="1" t="str">
        <f>_xlfn.CONCAT($D463,"|",$E463,"|",$C463)</f>
        <v>1|2|10</v>
      </c>
      <c r="H463" s="1" t="str">
        <f>_xlfn.CONCAT(P463,J463)</f>
        <v>9Indians</v>
      </c>
      <c r="I463" s="1" t="str">
        <f>_xlfn.CONCAT(P463,K463)</f>
        <v>9Holmleigh Rangers</v>
      </c>
      <c r="J463" s="1" t="str">
        <f>IFERROR(VLOOKUP(F463,tbl_Teams!A:C,3,0),"")</f>
        <v>Indians</v>
      </c>
      <c r="K463" s="1" t="str">
        <f>IFERROR(VLOOKUP(G463,tbl_Teams!$A:$C,3,0),"")</f>
        <v>Holmleigh Rangers</v>
      </c>
      <c r="L463" s="1" t="str">
        <f>IFERROR(IF(AND(J463&lt;&gt;"",K463&lt;&gt;""),VLOOKUP(VLOOKUP(J463,tbl_Teams!C:G,5,0),tbl_Venues!A:B,2,0),""),"")</f>
        <v>Saintbridge Club</v>
      </c>
      <c r="M463" s="16">
        <f>IFERROR(IF(VLOOKUP(J463,tbl_Teams!$C:$H,6,0)=0,"",VLOOKUP(J463,tbl_Teams!$C:$H,6,0)),"")</f>
        <v>1</v>
      </c>
      <c r="N463" s="16">
        <f>IFERROR(VLOOKUP(J463,tbl_Teams!$C:$I,7,0),"")</f>
        <v>4</v>
      </c>
      <c r="O463" s="16" t="str">
        <f>IF(OR(J463="",K463=""),"Void","")</f>
        <v/>
      </c>
      <c r="P463" s="16">
        <v>9</v>
      </c>
      <c r="Q463" s="38">
        <f>IF(O463="Void","",IF(P463&lt;16,Lookups!$A$1+((P463-1)*7+(N463-1)),Lookups!$A$2+((P463-16)*7+(N463-1))))</f>
        <v>45596</v>
      </c>
      <c r="R463" s="1" t="str">
        <f>IF(O463="Void",TRIM(_xlfn.CONCAT(J463,K463)),J463)</f>
        <v>Indians</v>
      </c>
      <c r="S463" s="16" t="str">
        <f>IF(O463="Void","VOID","vs")</f>
        <v>vs</v>
      </c>
      <c r="T463" s="1" t="str">
        <f>IF(O463="Void","",K463)</f>
        <v>Holmleigh Rangers</v>
      </c>
      <c r="U463" s="1" t="str">
        <f>IF(O463="Void","",TRIM(_xlfn.CONCAT(L463," ",M463)))</f>
        <v>Saintbridge Club 1</v>
      </c>
    </row>
    <row r="464" spans="1:21" x14ac:dyDescent="0.2">
      <c r="A464" s="16">
        <v>311</v>
      </c>
      <c r="B464" s="16">
        <v>15</v>
      </c>
      <c r="C464" s="16">
        <v>9</v>
      </c>
      <c r="D464" s="1">
        <v>1</v>
      </c>
      <c r="E464" s="1">
        <v>2</v>
      </c>
      <c r="F464" s="1" t="str">
        <f>_xlfn.CONCAT($D464,"|",$E464,"|",$B464)</f>
        <v>1|2|15</v>
      </c>
      <c r="G464" s="1" t="str">
        <f>_xlfn.CONCAT($D464,"|",$E464,"|",$C464)</f>
        <v>1|2|9</v>
      </c>
      <c r="H464" s="1" t="str">
        <f>_xlfn.CONCAT(P464,J464)</f>
        <v>9R.G.H.O.C.</v>
      </c>
      <c r="I464" s="1" t="str">
        <f>_xlfn.CONCAT(P464,K464)</f>
        <v>9Avenue Loungers</v>
      </c>
      <c r="J464" s="1" t="str">
        <f>IFERROR(VLOOKUP(F464,tbl_Teams!A:C,3,0),"")</f>
        <v>R.G.H.O.C.</v>
      </c>
      <c r="K464" s="1" t="str">
        <f>IFERROR(VLOOKUP(G464,tbl_Teams!$A:$C,3,0),"")</f>
        <v>Avenue Loungers</v>
      </c>
      <c r="L464" s="1" t="str">
        <f>IFERROR(IF(AND(J464&lt;&gt;"",K464&lt;&gt;""),VLOOKUP(VLOOKUP(J464,tbl_Teams!C:G,5,0),tbl_Venues!A:B,2,0),""),"")</f>
        <v>Hardwicke RBL</v>
      </c>
      <c r="M464" s="16">
        <f>IFERROR(IF(VLOOKUP(J464,tbl_Teams!$C:$H,6,0)=0,"",VLOOKUP(J464,tbl_Teams!$C:$H,6,0)),"")</f>
        <v>2</v>
      </c>
      <c r="N464" s="16">
        <f>IFERROR(VLOOKUP(J464,tbl_Teams!$C:$I,7,0),"")</f>
        <v>5</v>
      </c>
      <c r="O464" s="16" t="str">
        <f>IF(OR(J464="",K464=""),"Void","")</f>
        <v/>
      </c>
      <c r="P464" s="16">
        <v>9</v>
      </c>
      <c r="Q464" s="38">
        <f>IF(O464="Void","",IF(P464&lt;16,Lookups!$A$1+((P464-1)*7+(N464-1)),Lookups!$A$2+((P464-16)*7+(N464-1))))</f>
        <v>45597</v>
      </c>
      <c r="R464" s="1" t="str">
        <f>IF(O464="Void",TRIM(_xlfn.CONCAT(J464,K464)),J464)</f>
        <v>R.G.H.O.C.</v>
      </c>
      <c r="S464" s="16" t="str">
        <f>IF(O464="Void","VOID","vs")</f>
        <v>vs</v>
      </c>
      <c r="T464" s="1" t="str">
        <f>IF(O464="Void","",K464)</f>
        <v>Avenue Loungers</v>
      </c>
      <c r="U464" s="1" t="str">
        <f>IF(O464="Void","",TRIM(_xlfn.CONCAT(L464," ",M464)))</f>
        <v>Hardwicke RBL 2</v>
      </c>
    </row>
    <row r="465" spans="1:21" x14ac:dyDescent="0.2">
      <c r="A465" s="16">
        <v>312</v>
      </c>
      <c r="B465" s="16">
        <v>16</v>
      </c>
      <c r="C465" s="16">
        <v>12</v>
      </c>
      <c r="D465" s="1">
        <v>1</v>
      </c>
      <c r="E465" s="1">
        <v>2</v>
      </c>
      <c r="F465" s="1" t="str">
        <f>_xlfn.CONCAT($D465,"|",$E465,"|",$B465)</f>
        <v>1|2|16</v>
      </c>
      <c r="G465" s="1" t="str">
        <f>_xlfn.CONCAT($D465,"|",$E465,"|",$C465)</f>
        <v>1|2|12</v>
      </c>
      <c r="H465" s="1" t="str">
        <f>_xlfn.CONCAT(P465,J465)</f>
        <v>9Motor Rollers</v>
      </c>
      <c r="I465" s="1" t="str">
        <f>_xlfn.CONCAT(P465,K465)</f>
        <v>9Supermacs</v>
      </c>
      <c r="J465" s="1" t="str">
        <f>IFERROR(VLOOKUP(F465,tbl_Teams!A:C,3,0),"")</f>
        <v>Motor Rollers</v>
      </c>
      <c r="K465" s="1" t="str">
        <f>IFERROR(VLOOKUP(G465,tbl_Teams!$A:$C,3,0),"")</f>
        <v>Supermacs</v>
      </c>
      <c r="L465" s="1" t="str">
        <f>IFERROR(IF(AND(J465&lt;&gt;"",K465&lt;&gt;""),VLOOKUP(VLOOKUP(J465,tbl_Teams!C:G,5,0),tbl_Venues!A:B,2,0),""),"")</f>
        <v>Wotton Hall Club</v>
      </c>
      <c r="M465" s="16">
        <f>IFERROR(IF(VLOOKUP(J465,tbl_Teams!$C:$H,6,0)=0,"",VLOOKUP(J465,tbl_Teams!$C:$H,6,0)),"")</f>
        <v>1</v>
      </c>
      <c r="N465" s="16">
        <f>IFERROR(VLOOKUP(J465,tbl_Teams!$C:$I,7,0),"")</f>
        <v>2</v>
      </c>
      <c r="O465" s="16" t="str">
        <f>IF(OR(J465="",K465=""),"Void","")</f>
        <v/>
      </c>
      <c r="P465" s="16">
        <v>9</v>
      </c>
      <c r="Q465" s="38">
        <f>IF(O465="Void","",IF(P465&lt;16,Lookups!$A$1+((P465-1)*7+(N465-1)),Lookups!$A$2+((P465-16)*7+(N465-1))))</f>
        <v>45594</v>
      </c>
      <c r="R465" s="1" t="str">
        <f>IF(O465="Void",TRIM(_xlfn.CONCAT(J465,K465)),J465)</f>
        <v>Motor Rollers</v>
      </c>
      <c r="S465" s="16" t="str">
        <f>IF(O465="Void","VOID","vs")</f>
        <v>vs</v>
      </c>
      <c r="T465" s="1" t="str">
        <f>IF(O465="Void","",K465)</f>
        <v>Supermacs</v>
      </c>
      <c r="U465" s="1" t="str">
        <f>IF(O465="Void","",TRIM(_xlfn.CONCAT(L465," ",M465)))</f>
        <v>Wotton Hall Club 1</v>
      </c>
    </row>
    <row r="466" spans="1:21" x14ac:dyDescent="0.2">
      <c r="A466" s="16">
        <v>545</v>
      </c>
      <c r="B466" s="16">
        <v>1</v>
      </c>
      <c r="C466" s="16">
        <v>8</v>
      </c>
      <c r="D466" s="1">
        <v>1</v>
      </c>
      <c r="E466" s="1">
        <v>3</v>
      </c>
      <c r="F466" s="1" t="str">
        <f>_xlfn.CONCAT($D466,"|",$E466,"|",$B466)</f>
        <v>1|3|1</v>
      </c>
      <c r="G466" s="1" t="str">
        <f>_xlfn.CONCAT($D466,"|",$E466,"|",$C466)</f>
        <v>1|3|8</v>
      </c>
      <c r="H466" s="1" t="str">
        <f>_xlfn.CONCAT(P466,J466)</f>
        <v>9Elementaries</v>
      </c>
      <c r="I466" s="1" t="str">
        <f>_xlfn.CONCAT(P466,K466)</f>
        <v>9Madcaps</v>
      </c>
      <c r="J466" s="1" t="str">
        <f>IFERROR(VLOOKUP(F466,tbl_Teams!A:C,3,0),"")</f>
        <v>Elementaries</v>
      </c>
      <c r="K466" s="1" t="str">
        <f>IFERROR(VLOOKUP(G466,tbl_Teams!$A:$C,3,0),"")</f>
        <v>Madcaps</v>
      </c>
      <c r="L466" s="1" t="str">
        <f>IFERROR(IF(AND(J466&lt;&gt;"",K466&lt;&gt;""),VLOOKUP(VLOOKUP(J466,tbl_Teams!C:G,5,0),tbl_Venues!A:B,2,0),""),"")</f>
        <v>Baker Street</v>
      </c>
      <c r="M466" s="16" t="str">
        <f>IFERROR(IF(VLOOKUP(J466,tbl_Teams!$C:$H,6,0)=0,"",VLOOKUP(J466,tbl_Teams!$C:$H,6,0)),"")</f>
        <v/>
      </c>
      <c r="N466" s="16">
        <f>IFERROR(VLOOKUP(J466,tbl_Teams!$C:$I,7,0),"")</f>
        <v>3</v>
      </c>
      <c r="O466" s="16" t="str">
        <f>IF(OR(J466="",K466=""),"Void","")</f>
        <v/>
      </c>
      <c r="P466" s="16">
        <v>9</v>
      </c>
      <c r="Q466" s="38">
        <f>IF(O466="Void","",IF(P466&lt;16,Lookups!$A$1+((P466-1)*7+(N466-1)),Lookups!$A$2+((P466-16)*7+(N466-1))))</f>
        <v>45595</v>
      </c>
      <c r="R466" s="1" t="str">
        <f>IF(O466="Void",TRIM(_xlfn.CONCAT(J466,K466)),J466)</f>
        <v>Elementaries</v>
      </c>
      <c r="S466" s="16" t="str">
        <f>IF(O466="Void","VOID","vs")</f>
        <v>vs</v>
      </c>
      <c r="T466" s="1" t="str">
        <f>IF(O466="Void","",K466)</f>
        <v>Madcaps</v>
      </c>
      <c r="U466" s="1" t="str">
        <f>IF(O466="Void","",TRIM(_xlfn.CONCAT(L466," ",M466)))</f>
        <v>Baker Street</v>
      </c>
    </row>
    <row r="467" spans="1:21" x14ac:dyDescent="0.2">
      <c r="A467" s="16">
        <v>546</v>
      </c>
      <c r="B467" s="16">
        <v>2</v>
      </c>
      <c r="C467" s="16">
        <v>7</v>
      </c>
      <c r="D467" s="1">
        <v>1</v>
      </c>
      <c r="E467" s="1">
        <v>3</v>
      </c>
      <c r="F467" s="1" t="str">
        <f>_xlfn.CONCAT($D467,"|",$E467,"|",$B467)</f>
        <v>1|3|2</v>
      </c>
      <c r="G467" s="1" t="str">
        <f>_xlfn.CONCAT($D467,"|",$E467,"|",$C467)</f>
        <v>1|3|7</v>
      </c>
      <c r="H467" s="1" t="str">
        <f>_xlfn.CONCAT(P467,J467)</f>
        <v>9Upleadon Wanderers</v>
      </c>
      <c r="I467" s="1" t="str">
        <f>_xlfn.CONCAT(P467,K467)</f>
        <v>9Hits &amp; Misses(City)</v>
      </c>
      <c r="J467" s="1" t="str">
        <f>IFERROR(VLOOKUP(F467,tbl_Teams!A:C,3,0),"")</f>
        <v>Upleadon Wanderers</v>
      </c>
      <c r="K467" s="1" t="str">
        <f>IFERROR(VLOOKUP(G467,tbl_Teams!$A:$C,3,0),"")</f>
        <v>Hits &amp; Misses(City)</v>
      </c>
      <c r="L467" s="1" t="str">
        <f>IFERROR(IF(AND(J467&lt;&gt;"",K467&lt;&gt;""),VLOOKUP(VLOOKUP(J467,tbl_Teams!C:G,5,0),tbl_Venues!A:B,2,0),""),"")</f>
        <v>Circle Club Newent</v>
      </c>
      <c r="M467" s="16" t="str">
        <f>IFERROR(IF(VLOOKUP(J467,tbl_Teams!$C:$H,6,0)=0,"",VLOOKUP(J467,tbl_Teams!$C:$H,6,0)),"")</f>
        <v/>
      </c>
      <c r="N467" s="16">
        <f>IFERROR(VLOOKUP(J467,tbl_Teams!$C:$I,7,0),"")</f>
        <v>2</v>
      </c>
      <c r="O467" s="16" t="str">
        <f>IF(OR(J467="",K467=""),"Void","")</f>
        <v/>
      </c>
      <c r="P467" s="16">
        <v>9</v>
      </c>
      <c r="Q467" s="38">
        <f>IF(O467="Void","",IF(P467&lt;16,Lookups!$A$1+((P467-1)*7+(N467-1)),Lookups!$A$2+((P467-16)*7+(N467-1))))</f>
        <v>45594</v>
      </c>
      <c r="R467" s="1" t="str">
        <f>IF(O467="Void",TRIM(_xlfn.CONCAT(J467,K467)),J467)</f>
        <v>Upleadon Wanderers</v>
      </c>
      <c r="S467" s="16" t="str">
        <f>IF(O467="Void","VOID","vs")</f>
        <v>vs</v>
      </c>
      <c r="T467" s="1" t="str">
        <f>IF(O467="Void","",K467)</f>
        <v>Hits &amp; Misses(City)</v>
      </c>
      <c r="U467" s="1" t="str">
        <f>IF(O467="Void","",TRIM(_xlfn.CONCAT(L467," ",M467)))</f>
        <v>Circle Club Newent</v>
      </c>
    </row>
    <row r="468" spans="1:21" x14ac:dyDescent="0.2">
      <c r="A468" s="16">
        <v>547</v>
      </c>
      <c r="B468" s="16">
        <v>3</v>
      </c>
      <c r="C468" s="16">
        <v>6</v>
      </c>
      <c r="D468" s="1">
        <v>1</v>
      </c>
      <c r="E468" s="1">
        <v>3</v>
      </c>
      <c r="F468" s="1" t="str">
        <f>_xlfn.CONCAT($D468,"|",$E468,"|",$B468)</f>
        <v>1|3|3</v>
      </c>
      <c r="G468" s="1" t="str">
        <f>_xlfn.CONCAT($D468,"|",$E468,"|",$C468)</f>
        <v>1|3|6</v>
      </c>
      <c r="H468" s="1" t="str">
        <f>_xlfn.CONCAT(P468,J468)</f>
        <v>9Hucclers</v>
      </c>
      <c r="I468" s="1" t="str">
        <f>_xlfn.CONCAT(P468,K468)</f>
        <v>9Hip Hips</v>
      </c>
      <c r="J468" s="1" t="str">
        <f>IFERROR(VLOOKUP(F468,tbl_Teams!A:C,3,0),"")</f>
        <v>Hucclers</v>
      </c>
      <c r="K468" s="1" t="str">
        <f>IFERROR(VLOOKUP(G468,tbl_Teams!$A:$C,3,0),"")</f>
        <v>Hip Hips</v>
      </c>
      <c r="L468" s="1" t="str">
        <f>IFERROR(IF(AND(J468&lt;&gt;"",K468&lt;&gt;""),VLOOKUP(VLOOKUP(J468,tbl_Teams!C:G,5,0),tbl_Venues!A:B,2,0),""),"")</f>
        <v>England's Glory</v>
      </c>
      <c r="M468" s="16">
        <f>IFERROR(IF(VLOOKUP(J468,tbl_Teams!$C:$H,6,0)=0,"",VLOOKUP(J468,tbl_Teams!$C:$H,6,0)),"")</f>
        <v>1</v>
      </c>
      <c r="N468" s="16">
        <f>IFERROR(VLOOKUP(J468,tbl_Teams!$C:$I,7,0),"")</f>
        <v>4</v>
      </c>
      <c r="O468" s="16" t="str">
        <f>IF(OR(J468="",K468=""),"Void","")</f>
        <v/>
      </c>
      <c r="P468" s="16">
        <v>9</v>
      </c>
      <c r="Q468" s="38">
        <f>IF(O468="Void","",IF(P468&lt;16,Lookups!$A$1+((P468-1)*7+(N468-1)),Lookups!$A$2+((P468-16)*7+(N468-1))))</f>
        <v>45596</v>
      </c>
      <c r="R468" s="1" t="str">
        <f>IF(O468="Void",TRIM(_xlfn.CONCAT(J468,K468)),J468)</f>
        <v>Hucclers</v>
      </c>
      <c r="S468" s="16" t="str">
        <f>IF(O468="Void","VOID","vs")</f>
        <v>vs</v>
      </c>
      <c r="T468" s="1" t="str">
        <f>IF(O468="Void","",K468)</f>
        <v>Hip Hips</v>
      </c>
      <c r="U468" s="1" t="str">
        <f>IF(O468="Void","",TRIM(_xlfn.CONCAT(L468," ",M468)))</f>
        <v>England's Glory 1</v>
      </c>
    </row>
    <row r="469" spans="1:21" x14ac:dyDescent="0.2">
      <c r="A469" s="16">
        <v>548</v>
      </c>
      <c r="B469" s="16">
        <v>4</v>
      </c>
      <c r="C469" s="16">
        <v>5</v>
      </c>
      <c r="D469" s="1">
        <v>1</v>
      </c>
      <c r="E469" s="1">
        <v>3</v>
      </c>
      <c r="F469" s="1" t="str">
        <f>_xlfn.CONCAT($D469,"|",$E469,"|",$B469)</f>
        <v>1|3|4</v>
      </c>
      <c r="G469" s="1" t="str">
        <f>_xlfn.CONCAT($D469,"|",$E469,"|",$C469)</f>
        <v>1|3|5</v>
      </c>
      <c r="H469" s="1" t="str">
        <f>_xlfn.CONCAT(P469,J469)</f>
        <v>9Poets</v>
      </c>
      <c r="I469" s="1" t="str">
        <f>_xlfn.CONCAT(P469,K469)</f>
        <v>9Grinders</v>
      </c>
      <c r="J469" s="1" t="str">
        <f>IFERROR(VLOOKUP(F469,tbl_Teams!A:C,3,0),"")</f>
        <v>Poets</v>
      </c>
      <c r="K469" s="1" t="str">
        <f>IFERROR(VLOOKUP(G469,tbl_Teams!$A:$C,3,0),"")</f>
        <v>Grinders</v>
      </c>
      <c r="L469" s="1" t="str">
        <f>IFERROR(IF(AND(J469&lt;&gt;"",K469&lt;&gt;""),VLOOKUP(VLOOKUP(J469,tbl_Teams!C:G,5,0),tbl_Venues!A:B,2,0),""),"")</f>
        <v>Farmer's Club</v>
      </c>
      <c r="M469" s="16">
        <f>IFERROR(IF(VLOOKUP(J469,tbl_Teams!$C:$H,6,0)=0,"",VLOOKUP(J469,tbl_Teams!$C:$H,6,0)),"")</f>
        <v>2</v>
      </c>
      <c r="N469" s="16">
        <f>IFERROR(VLOOKUP(J469,tbl_Teams!$C:$I,7,0),"")</f>
        <v>2</v>
      </c>
      <c r="O469" s="16" t="str">
        <f>IF(OR(J469="",K469=""),"Void","")</f>
        <v/>
      </c>
      <c r="P469" s="16">
        <v>9</v>
      </c>
      <c r="Q469" s="38">
        <f>IF(O469="Void","",IF(P469&lt;16,Lookups!$A$1+((P469-1)*7+(N469-1)),Lookups!$A$2+((P469-16)*7+(N469-1))))</f>
        <v>45594</v>
      </c>
      <c r="R469" s="1" t="str">
        <f>IF(O469="Void",TRIM(_xlfn.CONCAT(J469,K469)),J469)</f>
        <v>Poets</v>
      </c>
      <c r="S469" s="16" t="str">
        <f>IF(O469="Void","VOID","vs")</f>
        <v>vs</v>
      </c>
      <c r="T469" s="1" t="str">
        <f>IF(O469="Void","",K469)</f>
        <v>Grinders</v>
      </c>
      <c r="U469" s="1" t="str">
        <f>IF(O469="Void","",TRIM(_xlfn.CONCAT(L469," ",M469)))</f>
        <v>Farmer's Club 2</v>
      </c>
    </row>
    <row r="470" spans="1:21" x14ac:dyDescent="0.2">
      <c r="A470" s="16">
        <v>549</v>
      </c>
      <c r="B470" s="16">
        <v>13</v>
      </c>
      <c r="C470" s="16">
        <v>11</v>
      </c>
      <c r="D470" s="1">
        <v>1</v>
      </c>
      <c r="E470" s="1">
        <v>3</v>
      </c>
      <c r="F470" s="1" t="str">
        <f>_xlfn.CONCAT($D470,"|",$E470,"|",$B470)</f>
        <v>1|3|13</v>
      </c>
      <c r="G470" s="1" t="str">
        <f>_xlfn.CONCAT($D470,"|",$E470,"|",$C470)</f>
        <v>1|3|11</v>
      </c>
      <c r="H470" s="1" t="str">
        <f>_xlfn.CONCAT(P470,J470)</f>
        <v>9Killer Instinct</v>
      </c>
      <c r="I470" s="1" t="str">
        <f>_xlfn.CONCAT(P470,K470)</f>
        <v>9BIJI's S.C.</v>
      </c>
      <c r="J470" s="1" t="str">
        <f>IFERROR(VLOOKUP(F470,tbl_Teams!A:C,3,0),"")</f>
        <v>Killer Instinct</v>
      </c>
      <c r="K470" s="1" t="str">
        <f>IFERROR(VLOOKUP(G470,tbl_Teams!$A:$C,3,0),"")</f>
        <v>BIJI's S.C.</v>
      </c>
      <c r="L470" s="1" t="str">
        <f>IFERROR(IF(AND(J470&lt;&gt;"",K470&lt;&gt;""),VLOOKUP(VLOOKUP(J470,tbl_Teams!C:G,5,0),tbl_Venues!A:B,2,0),""),"")</f>
        <v>Matchplay Stroud</v>
      </c>
      <c r="M470" s="16">
        <f>IFERROR(IF(VLOOKUP(J470,tbl_Teams!$C:$H,6,0)=0,"",VLOOKUP(J470,tbl_Teams!$C:$H,6,0)),"")</f>
        <v>3</v>
      </c>
      <c r="N470" s="16">
        <f>IFERROR(VLOOKUP(J470,tbl_Teams!$C:$I,7,0),"")</f>
        <v>3</v>
      </c>
      <c r="O470" s="16" t="str">
        <f>IF(OR(J470="",K470=""),"Void","")</f>
        <v/>
      </c>
      <c r="P470" s="16">
        <v>9</v>
      </c>
      <c r="Q470" s="38">
        <f>IF(O470="Void","",IF(P470&lt;16,Lookups!$A$1+((P470-1)*7+(N470-1)),Lookups!$A$2+((P470-16)*7+(N470-1))))</f>
        <v>45595</v>
      </c>
      <c r="R470" s="1" t="str">
        <f>IF(O470="Void",TRIM(_xlfn.CONCAT(J470,K470)),J470)</f>
        <v>Killer Instinct</v>
      </c>
      <c r="S470" s="16" t="str">
        <f>IF(O470="Void","VOID","vs")</f>
        <v>vs</v>
      </c>
      <c r="T470" s="1" t="str">
        <f>IF(O470="Void","",K470)</f>
        <v>BIJI's S.C.</v>
      </c>
      <c r="U470" s="1" t="str">
        <f>IF(O470="Void","",TRIM(_xlfn.CONCAT(L470," ",M470)))</f>
        <v>Matchplay Stroud 3</v>
      </c>
    </row>
    <row r="471" spans="1:21" x14ac:dyDescent="0.2">
      <c r="A471" s="16">
        <v>550</v>
      </c>
      <c r="B471" s="16">
        <v>14</v>
      </c>
      <c r="C471" s="16">
        <v>10</v>
      </c>
      <c r="D471" s="1">
        <v>1</v>
      </c>
      <c r="E471" s="1">
        <v>3</v>
      </c>
      <c r="F471" s="1" t="str">
        <f>_xlfn.CONCAT($D471,"|",$E471,"|",$B471)</f>
        <v>1|3|14</v>
      </c>
      <c r="G471" s="1" t="str">
        <f>_xlfn.CONCAT($D471,"|",$E471,"|",$C471)</f>
        <v>1|3|10</v>
      </c>
      <c r="H471" s="1" t="str">
        <f>_xlfn.CONCAT(P471,J471)</f>
        <v>9Locals</v>
      </c>
      <c r="I471" s="1" t="str">
        <f>_xlfn.CONCAT(P471,K471)</f>
        <v>9All Wood &amp; Balls</v>
      </c>
      <c r="J471" s="1" t="str">
        <f>IFERROR(VLOOKUP(F471,tbl_Teams!A:C,3,0),"")</f>
        <v>Locals</v>
      </c>
      <c r="K471" s="1" t="str">
        <f>IFERROR(VLOOKUP(G471,tbl_Teams!$A:$C,3,0),"")</f>
        <v>All Wood &amp; Balls</v>
      </c>
      <c r="L471" s="1" t="str">
        <f>IFERROR(IF(AND(J471&lt;&gt;"",K471&lt;&gt;""),VLOOKUP(VLOOKUP(J471,tbl_Teams!C:G,5,0),tbl_Venues!A:B,2,0),""),"")</f>
        <v>Junction Inn</v>
      </c>
      <c r="M471" s="16" t="str">
        <f>IFERROR(IF(VLOOKUP(J471,tbl_Teams!$C:$H,6,0)=0,"",VLOOKUP(J471,tbl_Teams!$C:$H,6,0)),"")</f>
        <v/>
      </c>
      <c r="N471" s="16">
        <f>IFERROR(VLOOKUP(J471,tbl_Teams!$C:$I,7,0),"")</f>
        <v>2</v>
      </c>
      <c r="O471" s="16" t="str">
        <f>IF(OR(J471="",K471=""),"Void","")</f>
        <v/>
      </c>
      <c r="P471" s="16">
        <v>9</v>
      </c>
      <c r="Q471" s="38">
        <f>IF(O471="Void","",IF(P471&lt;16,Lookups!$A$1+((P471-1)*7+(N471-1)),Lookups!$A$2+((P471-16)*7+(N471-1))))</f>
        <v>45594</v>
      </c>
      <c r="R471" s="1" t="str">
        <f>IF(O471="Void",TRIM(_xlfn.CONCAT(J471,K471)),J471)</f>
        <v>Locals</v>
      </c>
      <c r="S471" s="16" t="str">
        <f>IF(O471="Void","VOID","vs")</f>
        <v>vs</v>
      </c>
      <c r="T471" s="1" t="str">
        <f>IF(O471="Void","",K471)</f>
        <v>All Wood &amp; Balls</v>
      </c>
      <c r="U471" s="1" t="str">
        <f>IF(O471="Void","",TRIM(_xlfn.CONCAT(L471," ",M471)))</f>
        <v>Junction Inn</v>
      </c>
    </row>
    <row r="472" spans="1:21" x14ac:dyDescent="0.2">
      <c r="A472" s="16">
        <v>551</v>
      </c>
      <c r="B472" s="16">
        <v>15</v>
      </c>
      <c r="C472" s="16">
        <v>9</v>
      </c>
      <c r="D472" s="1">
        <v>1</v>
      </c>
      <c r="E472" s="1">
        <v>3</v>
      </c>
      <c r="F472" s="1" t="str">
        <f>_xlfn.CONCAT($D472,"|",$E472,"|",$B472)</f>
        <v>1|3|15</v>
      </c>
      <c r="G472" s="1" t="str">
        <f>_xlfn.CONCAT($D472,"|",$E472,"|",$C472)</f>
        <v>1|3|9</v>
      </c>
      <c r="H472" s="1" t="str">
        <f>_xlfn.CONCAT(P472,J472)</f>
        <v>9Meteors</v>
      </c>
      <c r="I472" s="1" t="str">
        <f>_xlfn.CONCAT(P472,K472)</f>
        <v>9Flintstones</v>
      </c>
      <c r="J472" s="1" t="str">
        <f>IFERROR(VLOOKUP(F472,tbl_Teams!A:C,3,0),"")</f>
        <v>Meteors</v>
      </c>
      <c r="K472" s="1" t="str">
        <f>IFERROR(VLOOKUP(G472,tbl_Teams!$A:$C,3,0),"")</f>
        <v>Flintstones</v>
      </c>
      <c r="L472" s="1" t="str">
        <f>IFERROR(IF(AND(J472&lt;&gt;"",K472&lt;&gt;""),VLOOKUP(VLOOKUP(J472,tbl_Teams!C:G,5,0),tbl_Venues!A:B,2,0),""),"")</f>
        <v>Farmer's Club</v>
      </c>
      <c r="M472" s="16">
        <f>IFERROR(IF(VLOOKUP(J472,tbl_Teams!$C:$H,6,0)=0,"",VLOOKUP(J472,tbl_Teams!$C:$H,6,0)),"")</f>
        <v>1</v>
      </c>
      <c r="N472" s="16">
        <f>IFERROR(VLOOKUP(J472,tbl_Teams!$C:$I,7,0),"")</f>
        <v>3</v>
      </c>
      <c r="O472" s="16" t="str">
        <f>IF(OR(J472="",K472=""),"Void","")</f>
        <v/>
      </c>
      <c r="P472" s="16">
        <v>9</v>
      </c>
      <c r="Q472" s="38">
        <f>IF(O472="Void","",IF(P472&lt;16,Lookups!$A$1+((P472-1)*7+(N472-1)),Lookups!$A$2+((P472-16)*7+(N472-1))))</f>
        <v>45595</v>
      </c>
      <c r="R472" s="1" t="str">
        <f>IF(O472="Void",TRIM(_xlfn.CONCAT(J472,K472)),J472)</f>
        <v>Meteors</v>
      </c>
      <c r="S472" s="16" t="str">
        <f>IF(O472="Void","VOID","vs")</f>
        <v>vs</v>
      </c>
      <c r="T472" s="1" t="str">
        <f>IF(O472="Void","",K472)</f>
        <v>Flintstones</v>
      </c>
      <c r="U472" s="1" t="str">
        <f>IF(O472="Void","",TRIM(_xlfn.CONCAT(L472," ",M472)))</f>
        <v>Farmer's Club 1</v>
      </c>
    </row>
    <row r="473" spans="1:21" x14ac:dyDescent="0.2">
      <c r="A473" s="16">
        <v>552</v>
      </c>
      <c r="B473" s="16">
        <v>16</v>
      </c>
      <c r="C473" s="16">
        <v>12</v>
      </c>
      <c r="D473" s="1">
        <v>1</v>
      </c>
      <c r="E473" s="1">
        <v>3</v>
      </c>
      <c r="F473" s="1" t="str">
        <f>_xlfn.CONCAT($D473,"|",$E473,"|",$B473)</f>
        <v>1|3|16</v>
      </c>
      <c r="G473" s="1" t="str">
        <f>_xlfn.CONCAT($D473,"|",$E473,"|",$C473)</f>
        <v>1|3|12</v>
      </c>
      <c r="H473" s="1" t="str">
        <f>_xlfn.CONCAT(P473,J473)</f>
        <v>9Spreaders</v>
      </c>
      <c r="I473" s="1" t="str">
        <f>_xlfn.CONCAT(P473,K473)</f>
        <v>9DM4's</v>
      </c>
      <c r="J473" s="1" t="str">
        <f>IFERROR(VLOOKUP(F473,tbl_Teams!A:C,3,0),"")</f>
        <v>Spreaders</v>
      </c>
      <c r="K473" s="1" t="str">
        <f>IFERROR(VLOOKUP(G473,tbl_Teams!$A:$C,3,0),"")</f>
        <v>DM4's</v>
      </c>
      <c r="L473" s="1" t="str">
        <f>IFERROR(IF(AND(J473&lt;&gt;"",K473&lt;&gt;""),VLOOKUP(VLOOKUP(J473,tbl_Teams!C:G,5,0),tbl_Venues!A:B,2,0),""),"")</f>
        <v>Churchdown Community Centre</v>
      </c>
      <c r="M473" s="16">
        <f>IFERROR(IF(VLOOKUP(J473,tbl_Teams!$C:$H,6,0)=0,"",VLOOKUP(J473,tbl_Teams!$C:$H,6,0)),"")</f>
        <v>2</v>
      </c>
      <c r="N473" s="16">
        <f>IFERROR(VLOOKUP(J473,tbl_Teams!$C:$I,7,0),"")</f>
        <v>3</v>
      </c>
      <c r="O473" s="16" t="str">
        <f>IF(OR(J473="",K473=""),"Void","")</f>
        <v/>
      </c>
      <c r="P473" s="16">
        <v>9</v>
      </c>
      <c r="Q473" s="38">
        <f>IF(O473="Void","",IF(P473&lt;16,Lookups!$A$1+((P473-1)*7+(N473-1)),Lookups!$A$2+((P473-16)*7+(N473-1))))</f>
        <v>45595</v>
      </c>
      <c r="R473" s="1" t="str">
        <f>IF(O473="Void",TRIM(_xlfn.CONCAT(J473,K473)),J473)</f>
        <v>Spreaders</v>
      </c>
      <c r="S473" s="16" t="str">
        <f>IF(O473="Void","VOID","vs")</f>
        <v>vs</v>
      </c>
      <c r="T473" s="1" t="str">
        <f>IF(O473="Void","",K473)</f>
        <v>DM4's</v>
      </c>
      <c r="U473" s="1" t="str">
        <f>IF(O473="Void","",TRIM(_xlfn.CONCAT(L473," ",M473)))</f>
        <v>Churchdown Community Centre 2</v>
      </c>
    </row>
    <row r="474" spans="1:21" x14ac:dyDescent="0.2">
      <c r="A474" s="16">
        <v>785</v>
      </c>
      <c r="B474" s="16">
        <v>1</v>
      </c>
      <c r="C474" s="16">
        <v>8</v>
      </c>
      <c r="D474" s="1">
        <v>1</v>
      </c>
      <c r="E474" s="1">
        <v>4</v>
      </c>
      <c r="F474" s="1" t="str">
        <f>_xlfn.CONCAT($D474,"|",$E474,"|",$B474)</f>
        <v>1|4|1</v>
      </c>
      <c r="G474" s="1" t="str">
        <f>_xlfn.CONCAT($D474,"|",$E474,"|",$C474)</f>
        <v>1|4|8</v>
      </c>
      <c r="H474" s="1" t="str">
        <f>_xlfn.CONCAT(P474,J474)</f>
        <v>9Jacks Jokers</v>
      </c>
      <c r="I474" s="1" t="str">
        <f>_xlfn.CONCAT(P474,K474)</f>
        <v>9Looney Tunes</v>
      </c>
      <c r="J474" s="1" t="str">
        <f>IFERROR(VLOOKUP(F474,tbl_Teams!A:C,3,0),"")</f>
        <v>Jacks Jokers</v>
      </c>
      <c r="K474" s="1" t="str">
        <f>IFERROR(VLOOKUP(G474,tbl_Teams!$A:$C,3,0),"")</f>
        <v>Looney Tunes</v>
      </c>
      <c r="L474" s="1" t="str">
        <f>IFERROR(IF(AND(J474&lt;&gt;"",K474&lt;&gt;""),VLOOKUP(VLOOKUP(J474,tbl_Teams!C:G,5,0),tbl_Venues!A:B,2,0),""),"")</f>
        <v>One Eyed Jacks</v>
      </c>
      <c r="M474" s="16" t="str">
        <f>IFERROR(IF(VLOOKUP(J474,tbl_Teams!$C:$H,6,0)=0,"",VLOOKUP(J474,tbl_Teams!$C:$H,6,0)),"")</f>
        <v/>
      </c>
      <c r="N474" s="16">
        <f>IFERROR(VLOOKUP(J474,tbl_Teams!$C:$I,7,0),"")</f>
        <v>5</v>
      </c>
      <c r="O474" s="16" t="str">
        <f>IF(OR(J474="",K474=""),"Void","")</f>
        <v/>
      </c>
      <c r="P474" s="16">
        <v>9</v>
      </c>
      <c r="Q474" s="38">
        <f>IF(O474="Void","",IF(P474&lt;16,Lookups!$A$1+((P474-1)*7+(N474-1)),Lookups!$A$2+((P474-16)*7+(N474-1))))</f>
        <v>45597</v>
      </c>
      <c r="R474" s="1" t="str">
        <f>IF(O474="Void",TRIM(_xlfn.CONCAT(J474,K474)),J474)</f>
        <v>Jacks Jokers</v>
      </c>
      <c r="S474" s="16" t="str">
        <f>IF(O474="Void","VOID","vs")</f>
        <v>vs</v>
      </c>
      <c r="T474" s="1" t="str">
        <f>IF(O474="Void","",K474)</f>
        <v>Looney Tunes</v>
      </c>
      <c r="U474" s="1" t="str">
        <f>IF(O474="Void","",TRIM(_xlfn.CONCAT(L474," ",M474)))</f>
        <v>One Eyed Jacks</v>
      </c>
    </row>
    <row r="475" spans="1:21" x14ac:dyDescent="0.2">
      <c r="A475" s="16">
        <v>786</v>
      </c>
      <c r="B475" s="16">
        <v>2</v>
      </c>
      <c r="C475" s="16">
        <v>7</v>
      </c>
      <c r="D475" s="1">
        <v>1</v>
      </c>
      <c r="E475" s="1">
        <v>4</v>
      </c>
      <c r="F475" s="1" t="str">
        <f>_xlfn.CONCAT($D475,"|",$E475,"|",$B475)</f>
        <v>1|4|2</v>
      </c>
      <c r="G475" s="1" t="str">
        <f>_xlfn.CONCAT($D475,"|",$E475,"|",$C475)</f>
        <v>1|4|7</v>
      </c>
      <c r="H475" s="1" t="str">
        <f>_xlfn.CONCAT(P475,J475)</f>
        <v>9Andy Capps</v>
      </c>
      <c r="I475" s="1" t="str">
        <f>_xlfn.CONCAT(P475,K475)</f>
        <v>9Star Inn</v>
      </c>
      <c r="J475" s="1" t="str">
        <f>IFERROR(VLOOKUP(F475,tbl_Teams!A:C,3,0),"")</f>
        <v>Andy Capps</v>
      </c>
      <c r="K475" s="1" t="str">
        <f>IFERROR(VLOOKUP(G475,tbl_Teams!$A:$C,3,0),"")</f>
        <v>Star Inn</v>
      </c>
      <c r="L475" s="1" t="str">
        <f>IFERROR(IF(AND(J475&lt;&gt;"",K475&lt;&gt;""),VLOOKUP(VLOOKUP(J475,tbl_Teams!C:G,5,0),tbl_Venues!A:B,2,0),""),"")</f>
        <v>Ramblers Club</v>
      </c>
      <c r="M475" s="16" t="str">
        <f>IFERROR(IF(VLOOKUP(J475,tbl_Teams!$C:$H,6,0)=0,"",VLOOKUP(J475,tbl_Teams!$C:$H,6,0)),"")</f>
        <v/>
      </c>
      <c r="N475" s="16">
        <f>IFERROR(VLOOKUP(J475,tbl_Teams!$C:$I,7,0),"")</f>
        <v>4</v>
      </c>
      <c r="O475" s="16" t="str">
        <f>IF(OR(J475="",K475=""),"Void","")</f>
        <v/>
      </c>
      <c r="P475" s="16">
        <v>9</v>
      </c>
      <c r="Q475" s="38">
        <f>IF(O475="Void","",IF(P475&lt;16,Lookups!$A$1+((P475-1)*7+(N475-1)),Lookups!$A$2+((P475-16)*7+(N475-1))))</f>
        <v>45596</v>
      </c>
      <c r="R475" s="1" t="str">
        <f>IF(O475="Void",TRIM(_xlfn.CONCAT(J475,K475)),J475)</f>
        <v>Andy Capps</v>
      </c>
      <c r="S475" s="16" t="str">
        <f>IF(O475="Void","VOID","vs")</f>
        <v>vs</v>
      </c>
      <c r="T475" s="1" t="str">
        <f>IF(O475="Void","",K475)</f>
        <v>Star Inn</v>
      </c>
      <c r="U475" s="1" t="str">
        <f>IF(O475="Void","",TRIM(_xlfn.CONCAT(L475," ",M475)))</f>
        <v>Ramblers Club</v>
      </c>
    </row>
    <row r="476" spans="1:21" x14ac:dyDescent="0.2">
      <c r="A476" s="16">
        <v>787</v>
      </c>
      <c r="B476" s="16">
        <v>3</v>
      </c>
      <c r="C476" s="16">
        <v>6</v>
      </c>
      <c r="D476" s="1">
        <v>1</v>
      </c>
      <c r="E476" s="1">
        <v>4</v>
      </c>
      <c r="F476" s="1" t="str">
        <f>_xlfn.CONCAT($D476,"|",$E476,"|",$B476)</f>
        <v>1|4|3</v>
      </c>
      <c r="G476" s="1" t="str">
        <f>_xlfn.CONCAT($D476,"|",$E476,"|",$C476)</f>
        <v>1|4|6</v>
      </c>
      <c r="H476" s="1" t="str">
        <f>_xlfn.CONCAT(P476,J476)</f>
        <v>9Harps S.C.</v>
      </c>
      <c r="I476" s="1" t="str">
        <f>_xlfn.CONCAT(P476,K476)</f>
        <v>9Co-Op</v>
      </c>
      <c r="J476" s="1" t="str">
        <f>IFERROR(VLOOKUP(F476,tbl_Teams!A:C,3,0),"")</f>
        <v>Harps S.C.</v>
      </c>
      <c r="K476" s="1" t="str">
        <f>IFERROR(VLOOKUP(G476,tbl_Teams!$A:$C,3,0),"")</f>
        <v>Co-Op</v>
      </c>
      <c r="L476" s="1" t="str">
        <f>IFERROR(IF(AND(J476&lt;&gt;"",K476&lt;&gt;""),VLOOKUP(VLOOKUP(J476,tbl_Teams!C:G,5,0),tbl_Venues!A:B,2,0),""),"")</f>
        <v>Farmer's Club</v>
      </c>
      <c r="M476" s="16">
        <f>IFERROR(IF(VLOOKUP(J476,tbl_Teams!$C:$H,6,0)=0,"",VLOOKUP(J476,tbl_Teams!$C:$H,6,0)),"")</f>
        <v>2</v>
      </c>
      <c r="N476" s="16">
        <f>IFERROR(VLOOKUP(J476,tbl_Teams!$C:$I,7,0),"")</f>
        <v>4</v>
      </c>
      <c r="O476" s="16" t="str">
        <f>IF(OR(J476="",K476=""),"Void","")</f>
        <v/>
      </c>
      <c r="P476" s="16">
        <v>9</v>
      </c>
      <c r="Q476" s="38">
        <f>IF(O476="Void","",IF(P476&lt;16,Lookups!$A$1+((P476-1)*7+(N476-1)),Lookups!$A$2+((P476-16)*7+(N476-1))))</f>
        <v>45596</v>
      </c>
      <c r="R476" s="1" t="str">
        <f>IF(O476="Void",TRIM(_xlfn.CONCAT(J476,K476)),J476)</f>
        <v>Harps S.C.</v>
      </c>
      <c r="S476" s="16" t="str">
        <f>IF(O476="Void","VOID","vs")</f>
        <v>vs</v>
      </c>
      <c r="T476" s="1" t="str">
        <f>IF(O476="Void","",K476)</f>
        <v>Co-Op</v>
      </c>
      <c r="U476" s="1" t="str">
        <f>IF(O476="Void","",TRIM(_xlfn.CONCAT(L476," ",M476)))</f>
        <v>Farmer's Club 2</v>
      </c>
    </row>
    <row r="477" spans="1:21" x14ac:dyDescent="0.2">
      <c r="A477" s="16">
        <v>788</v>
      </c>
      <c r="B477" s="16">
        <v>4</v>
      </c>
      <c r="C477" s="16">
        <v>5</v>
      </c>
      <c r="D477" s="1">
        <v>1</v>
      </c>
      <c r="E477" s="1">
        <v>4</v>
      </c>
      <c r="F477" s="1" t="str">
        <f>_xlfn.CONCAT($D477,"|",$E477,"|",$B477)</f>
        <v>1|4|4</v>
      </c>
      <c r="G477" s="1" t="str">
        <f>_xlfn.CONCAT($D477,"|",$E477,"|",$C477)</f>
        <v>1|4|5</v>
      </c>
      <c r="H477" s="1" t="str">
        <f>_xlfn.CONCAT(P477,J477)</f>
        <v>9Jolly Boys</v>
      </c>
      <c r="I477" s="1" t="str">
        <f>_xlfn.CONCAT(P477,K477)</f>
        <v>9Doddlers</v>
      </c>
      <c r="J477" s="1" t="str">
        <f>IFERROR(VLOOKUP(F477,tbl_Teams!A:C,3,0),"")</f>
        <v>Jolly Boys</v>
      </c>
      <c r="K477" s="1" t="str">
        <f>IFERROR(VLOOKUP(G477,tbl_Teams!$A:$C,3,0),"")</f>
        <v>Doddlers</v>
      </c>
      <c r="L477" s="1" t="str">
        <f>IFERROR(IF(AND(J477&lt;&gt;"",K477&lt;&gt;""),VLOOKUP(VLOOKUP(J477,tbl_Teams!C:G,5,0),tbl_Venues!A:B,2,0),""),"")</f>
        <v>Spartans Club</v>
      </c>
      <c r="M477" s="16">
        <f>IFERROR(IF(VLOOKUP(J477,tbl_Teams!$C:$H,6,0)=0,"",VLOOKUP(J477,tbl_Teams!$C:$H,6,0)),"")</f>
        <v>1</v>
      </c>
      <c r="N477" s="16">
        <f>IFERROR(VLOOKUP(J477,tbl_Teams!$C:$I,7,0),"")</f>
        <v>4</v>
      </c>
      <c r="O477" s="16" t="str">
        <f>IF(OR(J477="",K477=""),"Void","")</f>
        <v/>
      </c>
      <c r="P477" s="16">
        <v>9</v>
      </c>
      <c r="Q477" s="38">
        <f>IF(O477="Void","",IF(P477&lt;16,Lookups!$A$1+((P477-1)*7+(N477-1)),Lookups!$A$2+((P477-16)*7+(N477-1))))</f>
        <v>45596</v>
      </c>
      <c r="R477" s="1" t="str">
        <f>IF(O477="Void",TRIM(_xlfn.CONCAT(J477,K477)),J477)</f>
        <v>Jolly Boys</v>
      </c>
      <c r="S477" s="16" t="str">
        <f>IF(O477="Void","VOID","vs")</f>
        <v>vs</v>
      </c>
      <c r="T477" s="1" t="str">
        <f>IF(O477="Void","",K477)</f>
        <v>Doddlers</v>
      </c>
      <c r="U477" s="1" t="str">
        <f>IF(O477="Void","",TRIM(_xlfn.CONCAT(L477," ",M477)))</f>
        <v>Spartans Club 1</v>
      </c>
    </row>
    <row r="478" spans="1:21" x14ac:dyDescent="0.2">
      <c r="A478" s="16">
        <v>789</v>
      </c>
      <c r="B478" s="16">
        <v>13</v>
      </c>
      <c r="C478" s="16">
        <v>11</v>
      </c>
      <c r="D478" s="1">
        <v>1</v>
      </c>
      <c r="E478" s="1">
        <v>4</v>
      </c>
      <c r="F478" s="1" t="str">
        <f>_xlfn.CONCAT($D478,"|",$E478,"|",$B478)</f>
        <v>1|4|13</v>
      </c>
      <c r="G478" s="1" t="str">
        <f>_xlfn.CONCAT($D478,"|",$E478,"|",$C478)</f>
        <v>1|4|11</v>
      </c>
      <c r="H478" s="1" t="str">
        <f>_xlfn.CONCAT(P478,J478)</f>
        <v>9Robinswood Foxes</v>
      </c>
      <c r="I478" s="1" t="str">
        <f>_xlfn.CONCAT(P478,K478)</f>
        <v>9Commies</v>
      </c>
      <c r="J478" s="1" t="str">
        <f>IFERROR(VLOOKUP(F478,tbl_Teams!A:C,3,0),"")</f>
        <v>Robinswood Foxes</v>
      </c>
      <c r="K478" s="1" t="str">
        <f>IFERROR(VLOOKUP(G478,tbl_Teams!$A:$C,3,0),"")</f>
        <v>Commies</v>
      </c>
      <c r="L478" s="1" t="str">
        <f>IFERROR(IF(AND(J478&lt;&gt;"",K478&lt;&gt;""),VLOOKUP(VLOOKUP(J478,tbl_Teams!C:G,5,0),tbl_Venues!A:B,2,0),""),"")</f>
        <v>Robinswood Hill Club</v>
      </c>
      <c r="M478" s="16">
        <f>IFERROR(IF(VLOOKUP(J478,tbl_Teams!$C:$H,6,0)=0,"",VLOOKUP(J478,tbl_Teams!$C:$H,6,0)),"")</f>
        <v>1</v>
      </c>
      <c r="N478" s="16">
        <f>IFERROR(VLOOKUP(J478,tbl_Teams!$C:$I,7,0),"")</f>
        <v>1</v>
      </c>
      <c r="O478" s="16" t="str">
        <f>IF(OR(J478="",K478=""),"Void","")</f>
        <v/>
      </c>
      <c r="P478" s="16">
        <v>9</v>
      </c>
      <c r="Q478" s="38">
        <f>IF(O478="Void","",IF(P478&lt;16,Lookups!$A$1+((P478-1)*7+(N478-1)),Lookups!$A$2+((P478-16)*7+(N478-1))))</f>
        <v>45593</v>
      </c>
      <c r="R478" s="1" t="str">
        <f>IF(O478="Void",TRIM(_xlfn.CONCAT(J478,K478)),J478)</f>
        <v>Robinswood Foxes</v>
      </c>
      <c r="S478" s="16" t="str">
        <f>IF(O478="Void","VOID","vs")</f>
        <v>vs</v>
      </c>
      <c r="T478" s="1" t="str">
        <f>IF(O478="Void","",K478)</f>
        <v>Commies</v>
      </c>
      <c r="U478" s="1" t="str">
        <f>IF(O478="Void","",TRIM(_xlfn.CONCAT(L478," ",M478)))</f>
        <v>Robinswood Hill Club 1</v>
      </c>
    </row>
    <row r="479" spans="1:21" x14ac:dyDescent="0.2">
      <c r="A479" s="16">
        <v>790</v>
      </c>
      <c r="B479" s="16">
        <v>14</v>
      </c>
      <c r="C479" s="16">
        <v>10</v>
      </c>
      <c r="D479" s="1">
        <v>1</v>
      </c>
      <c r="E479" s="1">
        <v>4</v>
      </c>
      <c r="F479" s="1" t="str">
        <f>_xlfn.CONCAT($D479,"|",$E479,"|",$B479)</f>
        <v>1|4|14</v>
      </c>
      <c r="G479" s="1" t="str">
        <f>_xlfn.CONCAT($D479,"|",$E479,"|",$C479)</f>
        <v>1|4|10</v>
      </c>
      <c r="H479" s="1" t="str">
        <f>_xlfn.CONCAT(P479,J479)</f>
        <v>9Atlas S.C.</v>
      </c>
      <c r="I479" s="1" t="str">
        <f>_xlfn.CONCAT(P479,K479)</f>
        <v>9Post Office 'A'</v>
      </c>
      <c r="J479" s="1" t="str">
        <f>IFERROR(VLOOKUP(F479,tbl_Teams!A:C,3,0),"")</f>
        <v>Atlas S.C.</v>
      </c>
      <c r="K479" s="1" t="str">
        <f>IFERROR(VLOOKUP(G479,tbl_Teams!$A:$C,3,0),"")</f>
        <v>Post Office 'A'</v>
      </c>
      <c r="L479" s="1" t="str">
        <f>IFERROR(IF(AND(J479&lt;&gt;"",K479&lt;&gt;""),VLOOKUP(VLOOKUP(J479,tbl_Teams!C:G,5,0),tbl_Venues!A:B,2,0),""),"")</f>
        <v>Spartans Club</v>
      </c>
      <c r="M479" s="16">
        <f>IFERROR(IF(VLOOKUP(J479,tbl_Teams!$C:$H,6,0)=0,"",VLOOKUP(J479,tbl_Teams!$C:$H,6,0)),"")</f>
        <v>1</v>
      </c>
      <c r="N479" s="16">
        <f>IFERROR(VLOOKUP(J479,tbl_Teams!$C:$I,7,0),"")</f>
        <v>1</v>
      </c>
      <c r="O479" s="16" t="str">
        <f>IF(OR(J479="",K479=""),"Void","")</f>
        <v/>
      </c>
      <c r="P479" s="16">
        <v>9</v>
      </c>
      <c r="Q479" s="38">
        <f>IF(O479="Void","",IF(P479&lt;16,Lookups!$A$1+((P479-1)*7+(N479-1)),Lookups!$A$2+((P479-16)*7+(N479-1))))</f>
        <v>45593</v>
      </c>
      <c r="R479" s="1" t="str">
        <f>IF(O479="Void",TRIM(_xlfn.CONCAT(J479,K479)),J479)</f>
        <v>Atlas S.C.</v>
      </c>
      <c r="S479" s="16" t="str">
        <f>IF(O479="Void","VOID","vs")</f>
        <v>vs</v>
      </c>
      <c r="T479" s="1" t="str">
        <f>IF(O479="Void","",K479)</f>
        <v>Post Office 'A'</v>
      </c>
      <c r="U479" s="1" t="str">
        <f>IF(O479="Void","",TRIM(_xlfn.CONCAT(L479," ",M479)))</f>
        <v>Spartans Club 1</v>
      </c>
    </row>
    <row r="480" spans="1:21" x14ac:dyDescent="0.2">
      <c r="A480" s="16">
        <v>791</v>
      </c>
      <c r="B480" s="16">
        <v>15</v>
      </c>
      <c r="C480" s="16">
        <v>9</v>
      </c>
      <c r="D480" s="1">
        <v>1</v>
      </c>
      <c r="E480" s="1">
        <v>4</v>
      </c>
      <c r="F480" s="1" t="str">
        <f>_xlfn.CONCAT($D480,"|",$E480,"|",$B480)</f>
        <v>1|4|15</v>
      </c>
      <c r="G480" s="1" t="str">
        <f>_xlfn.CONCAT($D480,"|",$E480,"|",$C480)</f>
        <v>1|4|9</v>
      </c>
      <c r="H480" s="1" t="str">
        <f>_xlfn.CONCAT(P480,J480)</f>
        <v>9Dark Horses</v>
      </c>
      <c r="I480" s="1" t="str">
        <f>_xlfn.CONCAT(P480,K480)</f>
        <v>9Statics</v>
      </c>
      <c r="J480" s="1" t="str">
        <f>IFERROR(VLOOKUP(F480,tbl_Teams!A:C,3,0),"")</f>
        <v>Dark Horses</v>
      </c>
      <c r="K480" s="1" t="str">
        <f>IFERROR(VLOOKUP(G480,tbl_Teams!$A:$C,3,0),"")</f>
        <v>Statics</v>
      </c>
      <c r="L480" s="1" t="str">
        <f>IFERROR(IF(AND(J480&lt;&gt;"",K480&lt;&gt;""),VLOOKUP(VLOOKUP(J480,tbl_Teams!C:G,5,0),tbl_Venues!A:B,2,0),""),"")</f>
        <v>Old Richians RFC</v>
      </c>
      <c r="M480" s="16" t="str">
        <f>IFERROR(IF(VLOOKUP(J480,tbl_Teams!$C:$H,6,0)=0,"",VLOOKUP(J480,tbl_Teams!$C:$H,6,0)),"")</f>
        <v/>
      </c>
      <c r="N480" s="16">
        <f>IFERROR(VLOOKUP(J480,tbl_Teams!$C:$I,7,0),"")</f>
        <v>2</v>
      </c>
      <c r="O480" s="16" t="str">
        <f>IF(OR(J480="",K480=""),"Void","")</f>
        <v/>
      </c>
      <c r="P480" s="16">
        <v>9</v>
      </c>
      <c r="Q480" s="38">
        <f>IF(O480="Void","",IF(P480&lt;16,Lookups!$A$1+((P480-1)*7+(N480-1)),Lookups!$A$2+((P480-16)*7+(N480-1))))</f>
        <v>45594</v>
      </c>
      <c r="R480" s="1" t="str">
        <f>IF(O480="Void",TRIM(_xlfn.CONCAT(J480,K480)),J480)</f>
        <v>Dark Horses</v>
      </c>
      <c r="S480" s="16" t="str">
        <f>IF(O480="Void","VOID","vs")</f>
        <v>vs</v>
      </c>
      <c r="T480" s="1" t="str">
        <f>IF(O480="Void","",K480)</f>
        <v>Statics</v>
      </c>
      <c r="U480" s="1" t="str">
        <f>IF(O480="Void","",TRIM(_xlfn.CONCAT(L480," ",M480)))</f>
        <v>Old Richians RFC</v>
      </c>
    </row>
    <row r="481" spans="1:21" x14ac:dyDescent="0.2">
      <c r="A481" s="16">
        <v>792</v>
      </c>
      <c r="B481" s="16">
        <v>16</v>
      </c>
      <c r="C481" s="16">
        <v>12</v>
      </c>
      <c r="D481" s="1">
        <v>1</v>
      </c>
      <c r="E481" s="1">
        <v>4</v>
      </c>
      <c r="F481" s="1" t="str">
        <f>_xlfn.CONCAT($D481,"|",$E481,"|",$B481)</f>
        <v>1|4|16</v>
      </c>
      <c r="G481" s="1" t="str">
        <f>_xlfn.CONCAT($D481,"|",$E481,"|",$C481)</f>
        <v>1|4|12</v>
      </c>
      <c r="H481" s="1" t="str">
        <f>_xlfn.CONCAT(P481,J481)</f>
        <v>9Bell Hotel</v>
      </c>
      <c r="I481" s="1" t="str">
        <f>_xlfn.CONCAT(P481,K481)</f>
        <v>9White Hart</v>
      </c>
      <c r="J481" s="1" t="str">
        <f>IFERROR(VLOOKUP(F481,tbl_Teams!A:C,3,0),"")</f>
        <v>Bell Hotel</v>
      </c>
      <c r="K481" s="1" t="str">
        <f>IFERROR(VLOOKUP(G481,tbl_Teams!$A:$C,3,0),"")</f>
        <v>White Hart</v>
      </c>
      <c r="L481" s="1" t="str">
        <f>IFERROR(IF(AND(J481&lt;&gt;"",K481&lt;&gt;""),VLOOKUP(VLOOKUP(J481,tbl_Teams!C:G,5,0),tbl_Venues!A:B,2,0),""),"")</f>
        <v>Bell Inn Frampton</v>
      </c>
      <c r="M481" s="16" t="str">
        <f>IFERROR(IF(VLOOKUP(J481,tbl_Teams!$C:$H,6,0)=0,"",VLOOKUP(J481,tbl_Teams!$C:$H,6,0)),"")</f>
        <v/>
      </c>
      <c r="N481" s="16">
        <f>IFERROR(VLOOKUP(J481,tbl_Teams!$C:$I,7,0),"")</f>
        <v>5</v>
      </c>
      <c r="O481" s="16" t="str">
        <f>IF(OR(J481="",K481=""),"Void","")</f>
        <v/>
      </c>
      <c r="P481" s="16">
        <v>9</v>
      </c>
      <c r="Q481" s="38">
        <f>IF(O481="Void","",IF(P481&lt;16,Lookups!$A$1+((P481-1)*7+(N481-1)),Lookups!$A$2+((P481-16)*7+(N481-1))))</f>
        <v>45597</v>
      </c>
      <c r="R481" s="1" t="str">
        <f>IF(O481="Void",TRIM(_xlfn.CONCAT(J481,K481)),J481)</f>
        <v>Bell Hotel</v>
      </c>
      <c r="S481" s="16" t="str">
        <f>IF(O481="Void","VOID","vs")</f>
        <v>vs</v>
      </c>
      <c r="T481" s="1" t="str">
        <f>IF(O481="Void","",K481)</f>
        <v>White Hart</v>
      </c>
      <c r="U481" s="1" t="str">
        <f>IF(O481="Void","",TRIM(_xlfn.CONCAT(L481," ",M481)))</f>
        <v>Bell Inn Frampton</v>
      </c>
    </row>
    <row r="482" spans="1:21" x14ac:dyDescent="0.2">
      <c r="A482" s="16">
        <v>1025</v>
      </c>
      <c r="B482" s="16">
        <v>1</v>
      </c>
      <c r="C482" s="16">
        <v>8</v>
      </c>
      <c r="D482" s="1">
        <v>1</v>
      </c>
      <c r="E482" s="1">
        <v>5</v>
      </c>
      <c r="F482" s="1" t="str">
        <f>_xlfn.CONCAT($D482,"|",$E482,"|",$B482)</f>
        <v>1|5|1</v>
      </c>
      <c r="G482" s="1" t="str">
        <f>_xlfn.CONCAT($D482,"|",$E482,"|",$C482)</f>
        <v>1|5|8</v>
      </c>
      <c r="H482" s="1" t="str">
        <f>_xlfn.CONCAT(P482,J482)</f>
        <v>9Likely Lads</v>
      </c>
      <c r="I482" s="1" t="str">
        <f>_xlfn.CONCAT(P482,K482)</f>
        <v>9Castle Grym</v>
      </c>
      <c r="J482" s="1" t="str">
        <f>IFERROR(VLOOKUP(F482,tbl_Teams!A:C,3,0),"")</f>
        <v>Likely Lads</v>
      </c>
      <c r="K482" s="1" t="str">
        <f>IFERROR(VLOOKUP(G482,tbl_Teams!$A:$C,3,0),"")</f>
        <v>Castle Grym</v>
      </c>
      <c r="L482" s="1" t="str">
        <f>IFERROR(IF(AND(J482&lt;&gt;"",K482&lt;&gt;""),VLOOKUP(VLOOKUP(J482,tbl_Teams!C:G,5,0),tbl_Venues!A:B,2,0),""),"")</f>
        <v>Farmer's Club</v>
      </c>
      <c r="M482" s="16">
        <f>IFERROR(IF(VLOOKUP(J482,tbl_Teams!$C:$H,6,0)=0,"",VLOOKUP(J482,tbl_Teams!$C:$H,6,0)),"")</f>
        <v>1</v>
      </c>
      <c r="N482" s="16">
        <f>IFERROR(VLOOKUP(J482,tbl_Teams!$C:$I,7,0),"")</f>
        <v>2</v>
      </c>
      <c r="O482" s="16" t="str">
        <f>IF(OR(J482="",K482=""),"Void","")</f>
        <v/>
      </c>
      <c r="P482" s="16">
        <v>9</v>
      </c>
      <c r="Q482" s="38">
        <f>IF(O482="Void","",IF(P482&lt;16,Lookups!$A$1+((P482-1)*7+(N482-1)),Lookups!$A$2+((P482-16)*7+(N482-1))))</f>
        <v>45594</v>
      </c>
      <c r="R482" s="1" t="str">
        <f>IF(O482="Void",TRIM(_xlfn.CONCAT(J482,K482)),J482)</f>
        <v>Likely Lads</v>
      </c>
      <c r="S482" s="16" t="str">
        <f>IF(O482="Void","VOID","vs")</f>
        <v>vs</v>
      </c>
      <c r="T482" s="1" t="str">
        <f>IF(O482="Void","",K482)</f>
        <v>Castle Grym</v>
      </c>
      <c r="U482" s="1" t="str">
        <f>IF(O482="Void","",TRIM(_xlfn.CONCAT(L482," ",M482)))</f>
        <v>Farmer's Club 1</v>
      </c>
    </row>
    <row r="483" spans="1:21" x14ac:dyDescent="0.2">
      <c r="A483" s="16">
        <v>1026</v>
      </c>
      <c r="B483" s="16">
        <v>2</v>
      </c>
      <c r="C483" s="16">
        <v>7</v>
      </c>
      <c r="D483" s="1">
        <v>1</v>
      </c>
      <c r="E483" s="1">
        <v>5</v>
      </c>
      <c r="F483" s="1" t="str">
        <f>_xlfn.CONCAT($D483,"|",$E483,"|",$B483)</f>
        <v>1|5|2</v>
      </c>
      <c r="G483" s="1" t="str">
        <f>_xlfn.CONCAT($D483,"|",$E483,"|",$C483)</f>
        <v>1|5|7</v>
      </c>
      <c r="H483" s="1" t="str">
        <f>_xlfn.CONCAT(P483,J483)</f>
        <v>9Chequers</v>
      </c>
      <c r="I483" s="1" t="str">
        <f>_xlfn.CONCAT(P483,K483)</f>
        <v>9Dixies Twisters</v>
      </c>
      <c r="J483" s="1" t="str">
        <f>IFERROR(VLOOKUP(F483,tbl_Teams!A:C,3,0),"")</f>
        <v>Chequers</v>
      </c>
      <c r="K483" s="1" t="str">
        <f>IFERROR(VLOOKUP(G483,tbl_Teams!$A:$C,3,0),"")</f>
        <v>Dixies Twisters</v>
      </c>
      <c r="L483" s="1" t="str">
        <f>IFERROR(IF(AND(J483&lt;&gt;"",K483&lt;&gt;""),VLOOKUP(VLOOKUP(J483,tbl_Teams!C:G,5,0),tbl_Venues!A:B,2,0),""),"")</f>
        <v>Ramblers Club</v>
      </c>
      <c r="M483" s="16" t="str">
        <f>IFERROR(IF(VLOOKUP(J483,tbl_Teams!$C:$H,6,0)=0,"",VLOOKUP(J483,tbl_Teams!$C:$H,6,0)),"")</f>
        <v/>
      </c>
      <c r="N483" s="16">
        <f>IFERROR(VLOOKUP(J483,tbl_Teams!$C:$I,7,0),"")</f>
        <v>5</v>
      </c>
      <c r="O483" s="16" t="str">
        <f>IF(OR(J483="",K483=""),"Void","")</f>
        <v/>
      </c>
      <c r="P483" s="16">
        <v>9</v>
      </c>
      <c r="Q483" s="38">
        <f>IF(O483="Void","",IF(P483&lt;16,Lookups!$A$1+((P483-1)*7+(N483-1)),Lookups!$A$2+((P483-16)*7+(N483-1))))</f>
        <v>45597</v>
      </c>
      <c r="R483" s="1" t="str">
        <f>IF(O483="Void",TRIM(_xlfn.CONCAT(J483,K483)),J483)</f>
        <v>Chequers</v>
      </c>
      <c r="S483" s="16" t="str">
        <f>IF(O483="Void","VOID","vs")</f>
        <v>vs</v>
      </c>
      <c r="T483" s="1" t="str">
        <f>IF(O483="Void","",K483)</f>
        <v>Dixies Twisters</v>
      </c>
      <c r="U483" s="1" t="str">
        <f>IF(O483="Void","",TRIM(_xlfn.CONCAT(L483," ",M483)))</f>
        <v>Ramblers Club</v>
      </c>
    </row>
    <row r="484" spans="1:21" x14ac:dyDescent="0.2">
      <c r="A484" s="16">
        <v>1027</v>
      </c>
      <c r="B484" s="16">
        <v>3</v>
      </c>
      <c r="C484" s="16">
        <v>6</v>
      </c>
      <c r="D484" s="1">
        <v>1</v>
      </c>
      <c r="E484" s="1">
        <v>5</v>
      </c>
      <c r="F484" s="1" t="str">
        <f>_xlfn.CONCAT($D484,"|",$E484,"|",$B484)</f>
        <v>1|5|3</v>
      </c>
      <c r="G484" s="1" t="str">
        <f>_xlfn.CONCAT($D484,"|",$E484,"|",$C484)</f>
        <v>1|5|6</v>
      </c>
      <c r="H484" s="1" t="str">
        <f>_xlfn.CONCAT(P484,J484)</f>
        <v>9Jaybees</v>
      </c>
      <c r="I484" s="1" t="str">
        <f>_xlfn.CONCAT(P484,K484)</f>
        <v>9The Salesmen</v>
      </c>
      <c r="J484" s="1" t="str">
        <f>IFERROR(VLOOKUP(F484,tbl_Teams!A:C,3,0),"")</f>
        <v>Jaybees</v>
      </c>
      <c r="K484" s="1" t="str">
        <f>IFERROR(VLOOKUP(G484,tbl_Teams!$A:$C,3,0),"")</f>
        <v>The Salesmen</v>
      </c>
      <c r="L484" s="1" t="str">
        <f>IFERROR(IF(AND(J484&lt;&gt;"",K484&lt;&gt;""),VLOOKUP(VLOOKUP(J484,tbl_Teams!C:G,5,0),tbl_Venues!A:B,2,0),""),"")</f>
        <v>England's Glory</v>
      </c>
      <c r="M484" s="16">
        <f>IFERROR(IF(VLOOKUP(J484,tbl_Teams!$C:$H,6,0)=0,"",VLOOKUP(J484,tbl_Teams!$C:$H,6,0)),"")</f>
        <v>2</v>
      </c>
      <c r="N484" s="16">
        <f>IFERROR(VLOOKUP(J484,tbl_Teams!$C:$I,7,0),"")</f>
        <v>3</v>
      </c>
      <c r="O484" s="16" t="str">
        <f>IF(OR(J484="",K484=""),"Void","")</f>
        <v/>
      </c>
      <c r="P484" s="16">
        <v>9</v>
      </c>
      <c r="Q484" s="38">
        <f>IF(O484="Void","",IF(P484&lt;16,Lookups!$A$1+((P484-1)*7+(N484-1)),Lookups!$A$2+((P484-16)*7+(N484-1))))</f>
        <v>45595</v>
      </c>
      <c r="R484" s="1" t="str">
        <f>IF(O484="Void",TRIM(_xlfn.CONCAT(J484,K484)),J484)</f>
        <v>Jaybees</v>
      </c>
      <c r="S484" s="16" t="str">
        <f>IF(O484="Void","VOID","vs")</f>
        <v>vs</v>
      </c>
      <c r="T484" s="1" t="str">
        <f>IF(O484="Void","",K484)</f>
        <v>The Salesmen</v>
      </c>
      <c r="U484" s="1" t="str">
        <f>IF(O484="Void","",TRIM(_xlfn.CONCAT(L484," ",M484)))</f>
        <v>England's Glory 2</v>
      </c>
    </row>
    <row r="485" spans="1:21" x14ac:dyDescent="0.2">
      <c r="A485" s="16">
        <v>1028</v>
      </c>
      <c r="B485" s="16">
        <v>4</v>
      </c>
      <c r="C485" s="16">
        <v>5</v>
      </c>
      <c r="D485" s="1">
        <v>1</v>
      </c>
      <c r="E485" s="1">
        <v>5</v>
      </c>
      <c r="F485" s="1" t="str">
        <f>_xlfn.CONCAT($D485,"|",$E485,"|",$B485)</f>
        <v>1|5|4</v>
      </c>
      <c r="G485" s="1" t="str">
        <f>_xlfn.CONCAT($D485,"|",$E485,"|",$C485)</f>
        <v>1|5|5</v>
      </c>
      <c r="H485" s="1" t="str">
        <f>_xlfn.CONCAT(P485,J485)</f>
        <v>9Beaufort Beavers</v>
      </c>
      <c r="I485" s="1" t="str">
        <f>_xlfn.CONCAT(P485,K485)</f>
        <v>9Hempsted C.C.</v>
      </c>
      <c r="J485" s="1" t="str">
        <f>IFERROR(VLOOKUP(F485,tbl_Teams!A:C,3,0),"")</f>
        <v>Beaufort Beavers</v>
      </c>
      <c r="K485" s="1" t="str">
        <f>IFERROR(VLOOKUP(G485,tbl_Teams!$A:$C,3,0),"")</f>
        <v>Hempsted C.C.</v>
      </c>
      <c r="L485" s="1" t="str">
        <f>IFERROR(IF(AND(J485&lt;&gt;"",K485&lt;&gt;""),VLOOKUP(VLOOKUP(J485,tbl_Teams!C:G,5,0),tbl_Venues!A:B,2,0),""),"")</f>
        <v>Hardwicke RBL</v>
      </c>
      <c r="M485" s="16">
        <f>IFERROR(IF(VLOOKUP(J485,tbl_Teams!$C:$H,6,0)=0,"",VLOOKUP(J485,tbl_Teams!$C:$H,6,0)),"")</f>
        <v>2</v>
      </c>
      <c r="N485" s="16">
        <f>IFERROR(VLOOKUP(J485,tbl_Teams!$C:$I,7,0),"")</f>
        <v>3</v>
      </c>
      <c r="O485" s="16" t="str">
        <f>IF(OR(J485="",K485=""),"Void","")</f>
        <v/>
      </c>
      <c r="P485" s="16">
        <v>9</v>
      </c>
      <c r="Q485" s="38">
        <f>IF(O485="Void","",IF(P485&lt;16,Lookups!$A$1+((P485-1)*7+(N485-1)),Lookups!$A$2+((P485-16)*7+(N485-1))))</f>
        <v>45595</v>
      </c>
      <c r="R485" s="1" t="str">
        <f>IF(O485="Void",TRIM(_xlfn.CONCAT(J485,K485)),J485)</f>
        <v>Beaufort Beavers</v>
      </c>
      <c r="S485" s="16" t="str">
        <f>IF(O485="Void","VOID","vs")</f>
        <v>vs</v>
      </c>
      <c r="T485" s="1" t="str">
        <f>IF(O485="Void","",K485)</f>
        <v>Hempsted C.C.</v>
      </c>
      <c r="U485" s="1" t="str">
        <f>IF(O485="Void","",TRIM(_xlfn.CONCAT(L485," ",M485)))</f>
        <v>Hardwicke RBL 2</v>
      </c>
    </row>
    <row r="486" spans="1:21" x14ac:dyDescent="0.2">
      <c r="A486" s="16">
        <v>1029</v>
      </c>
      <c r="B486" s="16">
        <v>13</v>
      </c>
      <c r="C486" s="16">
        <v>11</v>
      </c>
      <c r="D486" s="1">
        <v>1</v>
      </c>
      <c r="E486" s="1">
        <v>5</v>
      </c>
      <c r="F486" s="1" t="str">
        <f>_xlfn.CONCAT($D486,"|",$E486,"|",$B486)</f>
        <v>1|5|13</v>
      </c>
      <c r="G486" s="1" t="str">
        <f>_xlfn.CONCAT($D486,"|",$E486,"|",$C486)</f>
        <v>1|5|11</v>
      </c>
      <c r="H486" s="1" t="str">
        <f>_xlfn.CONCAT(P486,J486)</f>
        <v>9Runaways</v>
      </c>
      <c r="I486" s="1" t="str">
        <f>_xlfn.CONCAT(P486,K486)</f>
        <v>9Gamblers S.C.</v>
      </c>
      <c r="J486" s="1" t="str">
        <f>IFERROR(VLOOKUP(F486,tbl_Teams!A:C,3,0),"")</f>
        <v>Runaways</v>
      </c>
      <c r="K486" s="1" t="str">
        <f>IFERROR(VLOOKUP(G486,tbl_Teams!$A:$C,3,0),"")</f>
        <v>Gamblers S.C.</v>
      </c>
      <c r="L486" s="1" t="str">
        <f>IFERROR(IF(AND(J486&lt;&gt;"",K486&lt;&gt;""),VLOOKUP(VLOOKUP(J486,tbl_Teams!C:G,5,0),tbl_Venues!A:B,2,0),""),"")</f>
        <v>Churchdown Club</v>
      </c>
      <c r="M486" s="16" t="str">
        <f>IFERROR(IF(VLOOKUP(J486,tbl_Teams!$C:$H,6,0)=0,"",VLOOKUP(J486,tbl_Teams!$C:$H,6,0)),"")</f>
        <v/>
      </c>
      <c r="N486" s="16">
        <f>IFERROR(VLOOKUP(J486,tbl_Teams!$C:$I,7,0),"")</f>
        <v>4</v>
      </c>
      <c r="O486" s="16" t="str">
        <f>IF(OR(J486="",K486=""),"Void","")</f>
        <v/>
      </c>
      <c r="P486" s="16">
        <v>9</v>
      </c>
      <c r="Q486" s="38">
        <f>IF(O486="Void","",IF(P486&lt;16,Lookups!$A$1+((P486-1)*7+(N486-1)),Lookups!$A$2+((P486-16)*7+(N486-1))))</f>
        <v>45596</v>
      </c>
      <c r="R486" s="1" t="str">
        <f>IF(O486="Void",TRIM(_xlfn.CONCAT(J486,K486)),J486)</f>
        <v>Runaways</v>
      </c>
      <c r="S486" s="16" t="str">
        <f>IF(O486="Void","VOID","vs")</f>
        <v>vs</v>
      </c>
      <c r="T486" s="1" t="str">
        <f>IF(O486="Void","",K486)</f>
        <v>Gamblers S.C.</v>
      </c>
      <c r="U486" s="1" t="str">
        <f>IF(O486="Void","",TRIM(_xlfn.CONCAT(L486," ",M486)))</f>
        <v>Churchdown Club</v>
      </c>
    </row>
    <row r="487" spans="1:21" x14ac:dyDescent="0.2">
      <c r="A487" s="16">
        <v>1030</v>
      </c>
      <c r="B487" s="16">
        <v>14</v>
      </c>
      <c r="C487" s="16">
        <v>10</v>
      </c>
      <c r="D487" s="1">
        <v>1</v>
      </c>
      <c r="E487" s="1">
        <v>5</v>
      </c>
      <c r="F487" s="1" t="str">
        <f>_xlfn.CONCAT($D487,"|",$E487,"|",$B487)</f>
        <v>1|5|14</v>
      </c>
      <c r="G487" s="1" t="str">
        <f>_xlfn.CONCAT($D487,"|",$E487,"|",$C487)</f>
        <v>1|5|10</v>
      </c>
      <c r="H487" s="1" t="str">
        <f>_xlfn.CONCAT(P487,J487)</f>
        <v>9Hits &amp; Bits</v>
      </c>
      <c r="I487" s="1" t="str">
        <f>_xlfn.CONCAT(P487,K487)</f>
        <v>9Newent Independents</v>
      </c>
      <c r="J487" s="1" t="str">
        <f>IFERROR(VLOOKUP(F487,tbl_Teams!A:C,3,0),"")</f>
        <v>Hits &amp; Bits</v>
      </c>
      <c r="K487" s="1" t="str">
        <f>IFERROR(VLOOKUP(G487,tbl_Teams!$A:$C,3,0),"")</f>
        <v>Newent Independents</v>
      </c>
      <c r="L487" s="1" t="str">
        <f>IFERROR(IF(AND(J487&lt;&gt;"",K487&lt;&gt;""),VLOOKUP(VLOOKUP(J487,tbl_Teams!C:G,5,0),tbl_Venues!A:B,2,0),""),"")</f>
        <v>Farmer's Club</v>
      </c>
      <c r="M487" s="16">
        <f>IFERROR(IF(VLOOKUP(J487,tbl_Teams!$C:$H,6,0)=0,"",VLOOKUP(J487,tbl_Teams!$C:$H,6,0)),"")</f>
        <v>2</v>
      </c>
      <c r="N487" s="16">
        <f>IFERROR(VLOOKUP(J487,tbl_Teams!$C:$I,7,0),"")</f>
        <v>5</v>
      </c>
      <c r="O487" s="16" t="str">
        <f>IF(OR(J487="",K487=""),"Void","")</f>
        <v/>
      </c>
      <c r="P487" s="16">
        <v>9</v>
      </c>
      <c r="Q487" s="38">
        <f>IF(O487="Void","",IF(P487&lt;16,Lookups!$A$1+((P487-1)*7+(N487-1)),Lookups!$A$2+((P487-16)*7+(N487-1))))</f>
        <v>45597</v>
      </c>
      <c r="R487" s="1" t="str">
        <f>IF(O487="Void",TRIM(_xlfn.CONCAT(J487,K487)),J487)</f>
        <v>Hits &amp; Bits</v>
      </c>
      <c r="S487" s="16" t="str">
        <f>IF(O487="Void","VOID","vs")</f>
        <v>vs</v>
      </c>
      <c r="T487" s="1" t="str">
        <f>IF(O487="Void","",K487)</f>
        <v>Newent Independents</v>
      </c>
      <c r="U487" s="1" t="str">
        <f>IF(O487="Void","",TRIM(_xlfn.CONCAT(L487," ",M487)))</f>
        <v>Farmer's Club 2</v>
      </c>
    </row>
    <row r="488" spans="1:21" x14ac:dyDescent="0.2">
      <c r="A488" s="16">
        <v>1031</v>
      </c>
      <c r="B488" s="16">
        <v>15</v>
      </c>
      <c r="C488" s="16">
        <v>9</v>
      </c>
      <c r="D488" s="1">
        <v>1</v>
      </c>
      <c r="E488" s="1">
        <v>5</v>
      </c>
      <c r="F488" s="1" t="str">
        <f>_xlfn.CONCAT($D488,"|",$E488,"|",$B488)</f>
        <v>1|5|15</v>
      </c>
      <c r="G488" s="1" t="str">
        <f>_xlfn.CONCAT($D488,"|",$E488,"|",$C488)</f>
        <v>1|5|9</v>
      </c>
      <c r="H488" s="1" t="str">
        <f>_xlfn.CONCAT(P488,J488)</f>
        <v>9St Aldates</v>
      </c>
      <c r="I488" s="1" t="str">
        <f>_xlfn.CONCAT(P488,K488)</f>
        <v>9Roamers</v>
      </c>
      <c r="J488" s="1" t="str">
        <f>IFERROR(VLOOKUP(F488,tbl_Teams!A:C,3,0),"")</f>
        <v>St Aldates</v>
      </c>
      <c r="K488" s="1" t="str">
        <f>IFERROR(VLOOKUP(G488,tbl_Teams!$A:$C,3,0),"")</f>
        <v>Roamers</v>
      </c>
      <c r="L488" s="1" t="str">
        <f>IFERROR(IF(AND(J488&lt;&gt;"",K488&lt;&gt;""),VLOOKUP(VLOOKUP(J488,tbl_Teams!C:G,5,0),tbl_Venues!A:B,2,0),""),"")</f>
        <v>Wotton Hall Club</v>
      </c>
      <c r="M488" s="16">
        <f>IFERROR(IF(VLOOKUP(J488,tbl_Teams!$C:$H,6,0)=0,"",VLOOKUP(J488,tbl_Teams!$C:$H,6,0)),"")</f>
        <v>2</v>
      </c>
      <c r="N488" s="16">
        <f>IFERROR(VLOOKUP(J488,tbl_Teams!$C:$I,7,0),"")</f>
        <v>5</v>
      </c>
      <c r="O488" s="16" t="str">
        <f>IF(OR(J488="",K488=""),"Void","")</f>
        <v/>
      </c>
      <c r="P488" s="16">
        <v>9</v>
      </c>
      <c r="Q488" s="38">
        <f>IF(O488="Void","",IF(P488&lt;16,Lookups!$A$1+((P488-1)*7+(N488-1)),Lookups!$A$2+((P488-16)*7+(N488-1))))</f>
        <v>45597</v>
      </c>
      <c r="R488" s="1" t="str">
        <f>IF(O488="Void",TRIM(_xlfn.CONCAT(J488,K488)),J488)</f>
        <v>St Aldates</v>
      </c>
      <c r="S488" s="16" t="str">
        <f>IF(O488="Void","VOID","vs")</f>
        <v>vs</v>
      </c>
      <c r="T488" s="1" t="str">
        <f>IF(O488="Void","",K488)</f>
        <v>Roamers</v>
      </c>
      <c r="U488" s="1" t="str">
        <f>IF(O488="Void","",TRIM(_xlfn.CONCAT(L488," ",M488)))</f>
        <v>Wotton Hall Club 2</v>
      </c>
    </row>
    <row r="489" spans="1:21" x14ac:dyDescent="0.2">
      <c r="A489" s="16">
        <v>1032</v>
      </c>
      <c r="B489" s="16">
        <v>16</v>
      </c>
      <c r="C489" s="16">
        <v>12</v>
      </c>
      <c r="D489" s="1">
        <v>1</v>
      </c>
      <c r="E489" s="1">
        <v>5</v>
      </c>
      <c r="F489" s="1" t="str">
        <f>_xlfn.CONCAT($D489,"|",$E489,"|",$B489)</f>
        <v>1|5|16</v>
      </c>
      <c r="G489" s="1" t="str">
        <f>_xlfn.CONCAT($D489,"|",$E489,"|",$C489)</f>
        <v>1|5|12</v>
      </c>
      <c r="H489" s="1" t="str">
        <f>_xlfn.CONCAT(P489,J489)</f>
        <v>9Crescent Knights</v>
      </c>
      <c r="I489" s="1" t="str">
        <f>_xlfn.CONCAT(P489,K489)</f>
        <v>9Windmill Nomads</v>
      </c>
      <c r="J489" s="1" t="str">
        <f>IFERROR(VLOOKUP(F489,tbl_Teams!A:C,3,0),"")</f>
        <v>Crescent Knights</v>
      </c>
      <c r="K489" s="1" t="str">
        <f>IFERROR(VLOOKUP(G489,tbl_Teams!$A:$C,3,0),"")</f>
        <v>Windmill Nomads</v>
      </c>
      <c r="L489" s="1" t="str">
        <f>IFERROR(IF(AND(J489&lt;&gt;"",K489&lt;&gt;""),VLOOKUP(VLOOKUP(J489,tbl_Teams!C:G,5,0),tbl_Venues!A:B,2,0),""),"")</f>
        <v>Circle Club Newent</v>
      </c>
      <c r="M489" s="16" t="str">
        <f>IFERROR(IF(VLOOKUP(J489,tbl_Teams!$C:$H,6,0)=0,"",VLOOKUP(J489,tbl_Teams!$C:$H,6,0)),"")</f>
        <v/>
      </c>
      <c r="N489" s="16">
        <f>IFERROR(VLOOKUP(J489,tbl_Teams!$C:$I,7,0),"")</f>
        <v>4</v>
      </c>
      <c r="O489" s="16" t="str">
        <f>IF(OR(J489="",K489=""),"Void","")</f>
        <v/>
      </c>
      <c r="P489" s="16">
        <v>9</v>
      </c>
      <c r="Q489" s="38">
        <f>IF(O489="Void","",IF(P489&lt;16,Lookups!$A$1+((P489-1)*7+(N489-1)),Lookups!$A$2+((P489-16)*7+(N489-1))))</f>
        <v>45596</v>
      </c>
      <c r="R489" s="1" t="str">
        <f>IF(O489="Void",TRIM(_xlfn.CONCAT(J489,K489)),J489)</f>
        <v>Crescent Knights</v>
      </c>
      <c r="S489" s="16" t="str">
        <f>IF(O489="Void","VOID","vs")</f>
        <v>vs</v>
      </c>
      <c r="T489" s="1" t="str">
        <f>IF(O489="Void","",K489)</f>
        <v>Windmill Nomads</v>
      </c>
      <c r="U489" s="1" t="str">
        <f>IF(O489="Void","",TRIM(_xlfn.CONCAT(L489," ",M489)))</f>
        <v>Circle Club Newent</v>
      </c>
    </row>
    <row r="490" spans="1:21" x14ac:dyDescent="0.2">
      <c r="A490" s="16">
        <v>1265</v>
      </c>
      <c r="B490" s="16">
        <v>1</v>
      </c>
      <c r="C490" s="16">
        <v>8</v>
      </c>
      <c r="D490" s="1">
        <v>1</v>
      </c>
      <c r="E490" s="1">
        <v>6</v>
      </c>
      <c r="F490" s="1" t="str">
        <f>_xlfn.CONCAT($D490,"|",$E490,"|",$B490)</f>
        <v>1|6|1</v>
      </c>
      <c r="G490" s="1" t="str">
        <f>_xlfn.CONCAT($D490,"|",$E490,"|",$C490)</f>
        <v>1|6|8</v>
      </c>
      <c r="H490" s="1" t="str">
        <f>_xlfn.CONCAT(P490,J490)</f>
        <v>9New Indians</v>
      </c>
      <c r="I490" s="1" t="str">
        <f>_xlfn.CONCAT(P490,K490)</f>
        <v>9Rising Sun</v>
      </c>
      <c r="J490" s="1" t="str">
        <f>IFERROR(VLOOKUP(F490,tbl_Teams!A:C,3,0),"")</f>
        <v>New Indians</v>
      </c>
      <c r="K490" s="1" t="str">
        <f>IFERROR(VLOOKUP(G490,tbl_Teams!$A:$C,3,0),"")</f>
        <v>Rising Sun</v>
      </c>
      <c r="L490" s="1" t="str">
        <f>IFERROR(IF(AND(J490&lt;&gt;"",K490&lt;&gt;""),VLOOKUP(VLOOKUP(J490,tbl_Teams!C:G,5,0),tbl_Venues!A:B,2,0),""),"")</f>
        <v>Churchdown Community Centre</v>
      </c>
      <c r="M490" s="16">
        <f>IFERROR(IF(VLOOKUP(J490,tbl_Teams!$C:$H,6,0)=0,"",VLOOKUP(J490,tbl_Teams!$C:$H,6,0)),"")</f>
        <v>1</v>
      </c>
      <c r="N490" s="16">
        <f>IFERROR(VLOOKUP(J490,tbl_Teams!$C:$I,7,0),"")</f>
        <v>5</v>
      </c>
      <c r="O490" s="16" t="str">
        <f>IF(OR(J490="",K490=""),"Void","")</f>
        <v/>
      </c>
      <c r="P490" s="16">
        <v>9</v>
      </c>
      <c r="Q490" s="38">
        <f>IF(O490="Void","",IF(P490&lt;16,Lookups!$A$1+((P490-1)*7+(N490-1)),Lookups!$A$2+((P490-16)*7+(N490-1))))</f>
        <v>45597</v>
      </c>
      <c r="R490" s="1" t="str">
        <f>IF(O490="Void",TRIM(_xlfn.CONCAT(J490,K490)),J490)</f>
        <v>New Indians</v>
      </c>
      <c r="S490" s="16" t="str">
        <f>IF(O490="Void","VOID","vs")</f>
        <v>vs</v>
      </c>
      <c r="T490" s="1" t="str">
        <f>IF(O490="Void","",K490)</f>
        <v>Rising Sun</v>
      </c>
      <c r="U490" s="1" t="str">
        <f>IF(O490="Void","",TRIM(_xlfn.CONCAT(L490," ",M490)))</f>
        <v>Churchdown Community Centre 1</v>
      </c>
    </row>
    <row r="491" spans="1:21" x14ac:dyDescent="0.2">
      <c r="A491" s="16">
        <v>1266</v>
      </c>
      <c r="B491" s="16">
        <v>2</v>
      </c>
      <c r="C491" s="16">
        <v>7</v>
      </c>
      <c r="D491" s="1">
        <v>1</v>
      </c>
      <c r="E491" s="1">
        <v>6</v>
      </c>
      <c r="F491" s="1" t="str">
        <f>_xlfn.CONCAT($D491,"|",$E491,"|",$B491)</f>
        <v>1|6|2</v>
      </c>
      <c r="G491" s="1" t="str">
        <f>_xlfn.CONCAT($D491,"|",$E491,"|",$C491)</f>
        <v>1|6|7</v>
      </c>
      <c r="H491" s="1" t="str">
        <f>_xlfn.CONCAT(P491,J491)</f>
        <v>9</v>
      </c>
      <c r="I491" s="1" t="str">
        <f>_xlfn.CONCAT(P491,K491)</f>
        <v>9Canning Stragglers</v>
      </c>
      <c r="J491" s="1" t="str">
        <f>IFERROR(VLOOKUP(F491,tbl_Teams!A:C,3,0),"")</f>
        <v/>
      </c>
      <c r="K491" s="1" t="str">
        <f>IFERROR(VLOOKUP(G491,tbl_Teams!$A:$C,3,0),"")</f>
        <v>Canning Stragglers</v>
      </c>
      <c r="L491" s="1" t="str">
        <f>IFERROR(IF(AND(J491&lt;&gt;"",K491&lt;&gt;""),VLOOKUP(VLOOKUP(J491,tbl_Teams!C:G,5,0),tbl_Venues!A:B,2,0),""),"")</f>
        <v/>
      </c>
      <c r="M491" s="16" t="str">
        <f>IFERROR(IF(VLOOKUP(J491,tbl_Teams!$C:$H,6,0)=0,"",VLOOKUP(J491,tbl_Teams!$C:$H,6,0)),"")</f>
        <v/>
      </c>
      <c r="N491" s="16" t="str">
        <f>IFERROR(VLOOKUP(J491,tbl_Teams!$C:$I,7,0),"")</f>
        <v/>
      </c>
      <c r="O491" s="16" t="str">
        <f>IF(OR(J491="",K491=""),"Void","")</f>
        <v>Void</v>
      </c>
      <c r="P491" s="16">
        <v>9</v>
      </c>
      <c r="Q491" s="38" t="str">
        <f>IF(O491="Void","",IF(P491&lt;16,Lookups!$A$1+((P491-1)*7+(N491-1)),Lookups!$A$2+((P491-16)*7+(N491-1))))</f>
        <v/>
      </c>
      <c r="R491" s="1" t="str">
        <f>IF(O491="Void",TRIM(_xlfn.CONCAT(J491,K491)),J491)</f>
        <v>Canning Stragglers</v>
      </c>
      <c r="S491" s="16" t="str">
        <f>IF(O491="Void","VOID","vs")</f>
        <v>VOID</v>
      </c>
      <c r="T491" s="1" t="str">
        <f>IF(O491="Void","",K491)</f>
        <v/>
      </c>
      <c r="U491" s="1" t="str">
        <f>IF(O491="Void","",TRIM(_xlfn.CONCAT(L491," ",M491)))</f>
        <v/>
      </c>
    </row>
    <row r="492" spans="1:21" x14ac:dyDescent="0.2">
      <c r="A492" s="16">
        <v>1267</v>
      </c>
      <c r="B492" s="16">
        <v>3</v>
      </c>
      <c r="C492" s="16">
        <v>6</v>
      </c>
      <c r="D492" s="1">
        <v>1</v>
      </c>
      <c r="E492" s="1">
        <v>6</v>
      </c>
      <c r="F492" s="1" t="str">
        <f>_xlfn.CONCAT($D492,"|",$E492,"|",$B492)</f>
        <v>1|6|3</v>
      </c>
      <c r="G492" s="1" t="str">
        <f>_xlfn.CONCAT($D492,"|",$E492,"|",$C492)</f>
        <v>1|6|6</v>
      </c>
      <c r="H492" s="1" t="str">
        <f>_xlfn.CONCAT(P492,J492)</f>
        <v>9Jokers(City)</v>
      </c>
      <c r="I492" s="1" t="str">
        <f>_xlfn.CONCAT(P492,K492)</f>
        <v>9Apaches</v>
      </c>
      <c r="J492" s="1" t="str">
        <f>IFERROR(VLOOKUP(F492,tbl_Teams!A:C,3,0),"")</f>
        <v>Jokers(City)</v>
      </c>
      <c r="K492" s="1" t="str">
        <f>IFERROR(VLOOKUP(G492,tbl_Teams!$A:$C,3,0),"")</f>
        <v>Apaches</v>
      </c>
      <c r="L492" s="1" t="str">
        <f>IFERROR(IF(AND(J492&lt;&gt;"",K492&lt;&gt;""),VLOOKUP(VLOOKUP(J492,tbl_Teams!C:G,5,0),tbl_Venues!A:B,2,0),""),"")</f>
        <v>One Eyed Jacks</v>
      </c>
      <c r="M492" s="16" t="str">
        <f>IFERROR(IF(VLOOKUP(J492,tbl_Teams!$C:$H,6,0)=0,"",VLOOKUP(J492,tbl_Teams!$C:$H,6,0)),"")</f>
        <v/>
      </c>
      <c r="N492" s="16">
        <f>IFERROR(VLOOKUP(J492,tbl_Teams!$C:$I,7,0),"")</f>
        <v>4</v>
      </c>
      <c r="O492" s="16" t="str">
        <f>IF(OR(J492="",K492=""),"Void","")</f>
        <v/>
      </c>
      <c r="P492" s="16">
        <v>9</v>
      </c>
      <c r="Q492" s="38">
        <f>IF(O492="Void","",IF(P492&lt;16,Lookups!$A$1+((P492-1)*7+(N492-1)),Lookups!$A$2+((P492-16)*7+(N492-1))))</f>
        <v>45596</v>
      </c>
      <c r="R492" s="1" t="str">
        <f>IF(O492="Void",TRIM(_xlfn.CONCAT(J492,K492)),J492)</f>
        <v>Jokers(City)</v>
      </c>
      <c r="S492" s="16" t="str">
        <f>IF(O492="Void","VOID","vs")</f>
        <v>vs</v>
      </c>
      <c r="T492" s="1" t="str">
        <f>IF(O492="Void","",K492)</f>
        <v>Apaches</v>
      </c>
      <c r="U492" s="1" t="str">
        <f>IF(O492="Void","",TRIM(_xlfn.CONCAT(L492," ",M492)))</f>
        <v>One Eyed Jacks</v>
      </c>
    </row>
    <row r="493" spans="1:21" x14ac:dyDescent="0.2">
      <c r="A493" s="16">
        <v>1268</v>
      </c>
      <c r="B493" s="16">
        <v>4</v>
      </c>
      <c r="C493" s="16">
        <v>5</v>
      </c>
      <c r="D493" s="1">
        <v>1</v>
      </c>
      <c r="E493" s="1">
        <v>6</v>
      </c>
      <c r="F493" s="1" t="str">
        <f>_xlfn.CONCAT($D493,"|",$E493,"|",$B493)</f>
        <v>1|6|4</v>
      </c>
      <c r="G493" s="1" t="str">
        <f>_xlfn.CONCAT($D493,"|",$E493,"|",$C493)</f>
        <v>1|6|5</v>
      </c>
      <c r="H493" s="1" t="str">
        <f>_xlfn.CONCAT(P493,J493)</f>
        <v>9Renegades</v>
      </c>
      <c r="I493" s="1" t="str">
        <f>_xlfn.CONCAT(P493,K493)</f>
        <v>9Scammells</v>
      </c>
      <c r="J493" s="1" t="str">
        <f>IFERROR(VLOOKUP(F493,tbl_Teams!A:C,3,0),"")</f>
        <v>Renegades</v>
      </c>
      <c r="K493" s="1" t="str">
        <f>IFERROR(VLOOKUP(G493,tbl_Teams!$A:$C,3,0),"")</f>
        <v>Scammells</v>
      </c>
      <c r="L493" s="1" t="str">
        <f>IFERROR(IF(AND(J493&lt;&gt;"",K493&lt;&gt;""),VLOOKUP(VLOOKUP(J493,tbl_Teams!C:G,5,0),tbl_Venues!A:B,2,0),""),"")</f>
        <v>Gala Club</v>
      </c>
      <c r="M493" s="16">
        <f>IFERROR(IF(VLOOKUP(J493,tbl_Teams!$C:$H,6,0)=0,"",VLOOKUP(J493,tbl_Teams!$C:$H,6,0)),"")</f>
        <v>2</v>
      </c>
      <c r="N493" s="16">
        <f>IFERROR(VLOOKUP(J493,tbl_Teams!$C:$I,7,0),"")</f>
        <v>5</v>
      </c>
      <c r="O493" s="16" t="str">
        <f>IF(OR(J493="",K493=""),"Void","")</f>
        <v/>
      </c>
      <c r="P493" s="16">
        <v>9</v>
      </c>
      <c r="Q493" s="38">
        <f>IF(O493="Void","",IF(P493&lt;16,Lookups!$A$1+((P493-1)*7+(N493-1)),Lookups!$A$2+((P493-16)*7+(N493-1))))</f>
        <v>45597</v>
      </c>
      <c r="R493" s="1" t="str">
        <f>IF(O493="Void",TRIM(_xlfn.CONCAT(J493,K493)),J493)</f>
        <v>Renegades</v>
      </c>
      <c r="S493" s="16" t="str">
        <f>IF(O493="Void","VOID","vs")</f>
        <v>vs</v>
      </c>
      <c r="T493" s="1" t="str">
        <f>IF(O493="Void","",K493)</f>
        <v>Scammells</v>
      </c>
      <c r="U493" s="1" t="str">
        <f>IF(O493="Void","",TRIM(_xlfn.CONCAT(L493," ",M493)))</f>
        <v>Gala Club 2</v>
      </c>
    </row>
    <row r="494" spans="1:21" x14ac:dyDescent="0.2">
      <c r="A494" s="16">
        <v>1269</v>
      </c>
      <c r="B494" s="16">
        <v>13</v>
      </c>
      <c r="C494" s="16">
        <v>11</v>
      </c>
      <c r="D494" s="1">
        <v>1</v>
      </c>
      <c r="E494" s="1">
        <v>6</v>
      </c>
      <c r="F494" s="1" t="str">
        <f>_xlfn.CONCAT($D494,"|",$E494,"|",$B494)</f>
        <v>1|6|13</v>
      </c>
      <c r="G494" s="1" t="str">
        <f>_xlfn.CONCAT($D494,"|",$E494,"|",$C494)</f>
        <v>1|6|11</v>
      </c>
      <c r="H494" s="1" t="str">
        <f>_xlfn.CONCAT(P494,J494)</f>
        <v>9Junction Inn</v>
      </c>
      <c r="I494" s="1" t="str">
        <f>_xlfn.CONCAT(P494,K494)</f>
        <v>9Walls Top Ten</v>
      </c>
      <c r="J494" s="1" t="str">
        <f>IFERROR(VLOOKUP(F494,tbl_Teams!A:C,3,0),"")</f>
        <v>Junction Inn</v>
      </c>
      <c r="K494" s="1" t="str">
        <f>IFERROR(VLOOKUP(G494,tbl_Teams!$A:$C,3,0),"")</f>
        <v>Walls Top Ten</v>
      </c>
      <c r="L494" s="1" t="str">
        <f>IFERROR(IF(AND(J494&lt;&gt;"",K494&lt;&gt;""),VLOOKUP(VLOOKUP(J494,tbl_Teams!C:G,5,0),tbl_Venues!A:B,2,0),""),"")</f>
        <v>Junction Inn</v>
      </c>
      <c r="M494" s="16" t="str">
        <f>IFERROR(IF(VLOOKUP(J494,tbl_Teams!$C:$H,6,0)=0,"",VLOOKUP(J494,tbl_Teams!$C:$H,6,0)),"")</f>
        <v/>
      </c>
      <c r="N494" s="16">
        <f>IFERROR(VLOOKUP(J494,tbl_Teams!$C:$I,7,0),"")</f>
        <v>3</v>
      </c>
      <c r="O494" s="16" t="str">
        <f>IF(OR(J494="",K494=""),"Void","")</f>
        <v/>
      </c>
      <c r="P494" s="16">
        <v>9</v>
      </c>
      <c r="Q494" s="38">
        <f>IF(O494="Void","",IF(P494&lt;16,Lookups!$A$1+((P494-1)*7+(N494-1)),Lookups!$A$2+((P494-16)*7+(N494-1))))</f>
        <v>45595</v>
      </c>
      <c r="R494" s="1" t="str">
        <f>IF(O494="Void",TRIM(_xlfn.CONCAT(J494,K494)),J494)</f>
        <v>Junction Inn</v>
      </c>
      <c r="S494" s="16" t="str">
        <f>IF(O494="Void","VOID","vs")</f>
        <v>vs</v>
      </c>
      <c r="T494" s="1" t="str">
        <f>IF(O494="Void","",K494)</f>
        <v>Walls Top Ten</v>
      </c>
      <c r="U494" s="1" t="str">
        <f>IF(O494="Void","",TRIM(_xlfn.CONCAT(L494," ",M494)))</f>
        <v>Junction Inn</v>
      </c>
    </row>
    <row r="495" spans="1:21" x14ac:dyDescent="0.2">
      <c r="A495" s="16">
        <v>1270</v>
      </c>
      <c r="B495" s="16">
        <v>14</v>
      </c>
      <c r="C495" s="16">
        <v>10</v>
      </c>
      <c r="D495" s="1">
        <v>1</v>
      </c>
      <c r="E495" s="1">
        <v>6</v>
      </c>
      <c r="F495" s="1" t="str">
        <f>_xlfn.CONCAT($D495,"|",$E495,"|",$B495)</f>
        <v>1|6|14</v>
      </c>
      <c r="G495" s="1" t="str">
        <f>_xlfn.CONCAT($D495,"|",$E495,"|",$C495)</f>
        <v>1|6|10</v>
      </c>
      <c r="H495" s="1" t="str">
        <f>_xlfn.CONCAT(P495,J495)</f>
        <v>9Britwater</v>
      </c>
      <c r="I495" s="1" t="str">
        <f>_xlfn.CONCAT(P495,K495)</f>
        <v>9Westgate Teapots</v>
      </c>
      <c r="J495" s="1" t="str">
        <f>IFERROR(VLOOKUP(F495,tbl_Teams!A:C,3,0),"")</f>
        <v>Britwater</v>
      </c>
      <c r="K495" s="1" t="str">
        <f>IFERROR(VLOOKUP(G495,tbl_Teams!$A:$C,3,0),"")</f>
        <v>Westgate Teapots</v>
      </c>
      <c r="L495" s="1" t="str">
        <f>IFERROR(IF(AND(J495&lt;&gt;"",K495&lt;&gt;""),VLOOKUP(VLOOKUP(J495,tbl_Teams!C:G,5,0),tbl_Venues!A:B,2,0),""),"")</f>
        <v>Tuffley Community Centre</v>
      </c>
      <c r="M495" s="16" t="str">
        <f>IFERROR(IF(VLOOKUP(J495,tbl_Teams!$C:$H,6,0)=0,"",VLOOKUP(J495,tbl_Teams!$C:$H,6,0)),"")</f>
        <v/>
      </c>
      <c r="N495" s="16">
        <f>IFERROR(VLOOKUP(J495,tbl_Teams!$C:$I,7,0),"")</f>
        <v>5</v>
      </c>
      <c r="O495" s="16" t="str">
        <f>IF(OR(J495="",K495=""),"Void","")</f>
        <v/>
      </c>
      <c r="P495" s="16">
        <v>9</v>
      </c>
      <c r="Q495" s="38">
        <f>IF(O495="Void","",IF(P495&lt;16,Lookups!$A$1+((P495-1)*7+(N495-1)),Lookups!$A$2+((P495-16)*7+(N495-1))))</f>
        <v>45597</v>
      </c>
      <c r="R495" s="1" t="str">
        <f>IF(O495="Void",TRIM(_xlfn.CONCAT(J495,K495)),J495)</f>
        <v>Britwater</v>
      </c>
      <c r="S495" s="16" t="str">
        <f>IF(O495="Void","VOID","vs")</f>
        <v>vs</v>
      </c>
      <c r="T495" s="1" t="str">
        <f>IF(O495="Void","",K495)</f>
        <v>Westgate Teapots</v>
      </c>
      <c r="U495" s="1" t="str">
        <f>IF(O495="Void","",TRIM(_xlfn.CONCAT(L495," ",M495)))</f>
        <v>Tuffley Community Centre</v>
      </c>
    </row>
    <row r="496" spans="1:21" x14ac:dyDescent="0.2">
      <c r="A496" s="16">
        <v>1271</v>
      </c>
      <c r="B496" s="16">
        <v>15</v>
      </c>
      <c r="C496" s="16">
        <v>9</v>
      </c>
      <c r="D496" s="1">
        <v>1</v>
      </c>
      <c r="E496" s="1">
        <v>6</v>
      </c>
      <c r="F496" s="1" t="str">
        <f>_xlfn.CONCAT($D496,"|",$E496,"|",$B496)</f>
        <v>1|6|15</v>
      </c>
      <c r="G496" s="1" t="str">
        <f>_xlfn.CONCAT($D496,"|",$E496,"|",$C496)</f>
        <v>1|6|9</v>
      </c>
      <c r="H496" s="1" t="str">
        <f>_xlfn.CONCAT(P496,J496)</f>
        <v>9Cybernetics</v>
      </c>
      <c r="I496" s="1" t="str">
        <f>_xlfn.CONCAT(P496,K496)</f>
        <v>9509ers</v>
      </c>
      <c r="J496" s="1" t="str">
        <f>IFERROR(VLOOKUP(F496,tbl_Teams!A:C,3,0),"")</f>
        <v>Cybernetics</v>
      </c>
      <c r="K496" s="1" t="str">
        <f>IFERROR(VLOOKUP(G496,tbl_Teams!$A:$C,3,0),"")</f>
        <v>509ers</v>
      </c>
      <c r="L496" s="1" t="str">
        <f>IFERROR(IF(AND(J496&lt;&gt;"",K496&lt;&gt;""),VLOOKUP(VLOOKUP(J496,tbl_Teams!C:G,5,0),tbl_Venues!A:B,2,0),""),"")</f>
        <v>Gala Club</v>
      </c>
      <c r="M496" s="16">
        <f>IFERROR(IF(VLOOKUP(J496,tbl_Teams!$C:$H,6,0)=0,"",VLOOKUP(J496,tbl_Teams!$C:$H,6,0)),"")</f>
        <v>2</v>
      </c>
      <c r="N496" s="16">
        <f>IFERROR(VLOOKUP(J496,tbl_Teams!$C:$I,7,0),"")</f>
        <v>4</v>
      </c>
      <c r="O496" s="16" t="str">
        <f>IF(OR(J496="",K496=""),"Void","")</f>
        <v/>
      </c>
      <c r="P496" s="16">
        <v>9</v>
      </c>
      <c r="Q496" s="38">
        <f>IF(O496="Void","",IF(P496&lt;16,Lookups!$A$1+((P496-1)*7+(N496-1)),Lookups!$A$2+((P496-16)*7+(N496-1))))</f>
        <v>45596</v>
      </c>
      <c r="R496" s="1" t="str">
        <f>IF(O496="Void",TRIM(_xlfn.CONCAT(J496,K496)),J496)</f>
        <v>Cybernetics</v>
      </c>
      <c r="S496" s="16" t="str">
        <f>IF(O496="Void","VOID","vs")</f>
        <v>vs</v>
      </c>
      <c r="T496" s="1" t="str">
        <f>IF(O496="Void","",K496)</f>
        <v>509ers</v>
      </c>
      <c r="U496" s="1" t="str">
        <f>IF(O496="Void","",TRIM(_xlfn.CONCAT(L496," ",M496)))</f>
        <v>Gala Club 2</v>
      </c>
    </row>
    <row r="497" spans="1:21" x14ac:dyDescent="0.2">
      <c r="A497" s="16">
        <v>1272</v>
      </c>
      <c r="B497" s="16">
        <v>16</v>
      </c>
      <c r="C497" s="16">
        <v>12</v>
      </c>
      <c r="D497" s="1">
        <v>1</v>
      </c>
      <c r="E497" s="1">
        <v>6</v>
      </c>
      <c r="F497" s="1" t="str">
        <f>_xlfn.CONCAT($D497,"|",$E497,"|",$B497)</f>
        <v>1|6|16</v>
      </c>
      <c r="G497" s="1" t="str">
        <f>_xlfn.CONCAT($D497,"|",$E497,"|",$C497)</f>
        <v>1|6|12</v>
      </c>
      <c r="H497" s="1" t="str">
        <f>_xlfn.CONCAT(P497,J497)</f>
        <v>9Angry Beavers</v>
      </c>
      <c r="I497" s="1" t="str">
        <f>_xlfn.CONCAT(P497,K497)</f>
        <v>9KE7's</v>
      </c>
      <c r="J497" s="1" t="str">
        <f>IFERROR(VLOOKUP(F497,tbl_Teams!A:C,3,0),"")</f>
        <v>Angry Beavers</v>
      </c>
      <c r="K497" s="1" t="str">
        <f>IFERROR(VLOOKUP(G497,tbl_Teams!$A:$C,3,0),"")</f>
        <v>KE7's</v>
      </c>
      <c r="L497" s="1" t="str">
        <f>IFERROR(IF(AND(J497&lt;&gt;"",K497&lt;&gt;""),VLOOKUP(VLOOKUP(J497,tbl_Teams!C:G,5,0),tbl_Venues!A:B,2,0),""),"")</f>
        <v>Circle Club Newent</v>
      </c>
      <c r="M497" s="16" t="str">
        <f>IFERROR(IF(VLOOKUP(J497,tbl_Teams!$C:$H,6,0)=0,"",VLOOKUP(J497,tbl_Teams!$C:$H,6,0)),"")</f>
        <v/>
      </c>
      <c r="N497" s="16">
        <f>IFERROR(VLOOKUP(J497,tbl_Teams!$C:$I,7,0),"")</f>
        <v>3</v>
      </c>
      <c r="O497" s="16" t="str">
        <f>IF(OR(J497="",K497=""),"Void","")</f>
        <v/>
      </c>
      <c r="P497" s="16">
        <v>9</v>
      </c>
      <c r="Q497" s="38">
        <f>IF(O497="Void","",IF(P497&lt;16,Lookups!$A$1+((P497-1)*7+(N497-1)),Lookups!$A$2+((P497-16)*7+(N497-1))))</f>
        <v>45595</v>
      </c>
      <c r="R497" s="1" t="str">
        <f>IF(O497="Void",TRIM(_xlfn.CONCAT(J497,K497)),J497)</f>
        <v>Angry Beavers</v>
      </c>
      <c r="S497" s="16" t="str">
        <f>IF(O497="Void","VOID","vs")</f>
        <v>vs</v>
      </c>
      <c r="T497" s="1" t="str">
        <f>IF(O497="Void","",K497)</f>
        <v>KE7's</v>
      </c>
      <c r="U497" s="1" t="str">
        <f>IF(O497="Void","",TRIM(_xlfn.CONCAT(L497," ",M497)))</f>
        <v>Circle Club Newent</v>
      </c>
    </row>
    <row r="498" spans="1:21" x14ac:dyDescent="0.2">
      <c r="A498" s="16">
        <v>1505</v>
      </c>
      <c r="B498" s="16">
        <v>1</v>
      </c>
      <c r="C498" s="16">
        <v>8</v>
      </c>
      <c r="D498" s="1">
        <v>1</v>
      </c>
      <c r="E498" s="1">
        <v>7</v>
      </c>
      <c r="F498" s="1" t="str">
        <f>_xlfn.CONCAT($D498,"|",$E498,"|",$B498)</f>
        <v>1|7|1</v>
      </c>
      <c r="G498" s="1" t="str">
        <f>_xlfn.CONCAT($D498,"|",$E498,"|",$C498)</f>
        <v>1|7|8</v>
      </c>
      <c r="H498" s="1" t="str">
        <f>_xlfn.CONCAT(P498,J498)</f>
        <v>9Derwents</v>
      </c>
      <c r="I498" s="1" t="str">
        <f>_xlfn.CONCAT(P498,K498)</f>
        <v>9Incredibowls</v>
      </c>
      <c r="J498" s="1" t="str">
        <f>IFERROR(VLOOKUP(F498,tbl_Teams!A:C,3,0),"")</f>
        <v>Derwents</v>
      </c>
      <c r="K498" s="1" t="str">
        <f>IFERROR(VLOOKUP(G498,tbl_Teams!$A:$C,3,0),"")</f>
        <v>Incredibowls</v>
      </c>
      <c r="L498" s="1" t="str">
        <f>IFERROR(IF(AND(J498&lt;&gt;"",K498&lt;&gt;""),VLOOKUP(VLOOKUP(J498,tbl_Teams!C:G,5,0),tbl_Venues!A:B,2,0),""),"")</f>
        <v>Farmer's Club</v>
      </c>
      <c r="M498" s="16">
        <f>IFERROR(IF(VLOOKUP(J498,tbl_Teams!$C:$H,6,0)=0,"",VLOOKUP(J498,tbl_Teams!$C:$H,6,0)),"")</f>
        <v>2</v>
      </c>
      <c r="N498" s="16">
        <f>IFERROR(VLOOKUP(J498,tbl_Teams!$C:$I,7,0),"")</f>
        <v>1</v>
      </c>
      <c r="O498" s="16" t="str">
        <f>IF(OR(J498="",K498=""),"Void","")</f>
        <v/>
      </c>
      <c r="P498" s="16">
        <v>9</v>
      </c>
      <c r="Q498" s="38">
        <f>IF(O498="Void","",IF(P498&lt;16,Lookups!$A$1+((P498-1)*7+(N498-1)),Lookups!$A$2+((P498-16)*7+(N498-1))))</f>
        <v>45593</v>
      </c>
      <c r="R498" s="1" t="str">
        <f>IF(O498="Void",TRIM(_xlfn.CONCAT(J498,K498)),J498)</f>
        <v>Derwents</v>
      </c>
      <c r="S498" s="16" t="str">
        <f>IF(O498="Void","VOID","vs")</f>
        <v>vs</v>
      </c>
      <c r="T498" s="1" t="str">
        <f>IF(O498="Void","",K498)</f>
        <v>Incredibowls</v>
      </c>
      <c r="U498" s="1" t="str">
        <f>IF(O498="Void","",TRIM(_xlfn.CONCAT(L498," ",M498)))</f>
        <v>Farmer's Club 2</v>
      </c>
    </row>
    <row r="499" spans="1:21" x14ac:dyDescent="0.2">
      <c r="A499" s="16">
        <v>1506</v>
      </c>
      <c r="B499" s="16">
        <v>2</v>
      </c>
      <c r="C499" s="16">
        <v>7</v>
      </c>
      <c r="D499" s="1">
        <v>1</v>
      </c>
      <c r="E499" s="1">
        <v>7</v>
      </c>
      <c r="F499" s="1" t="str">
        <f>_xlfn.CONCAT($D499,"|",$E499,"|",$B499)</f>
        <v>1|7|2</v>
      </c>
      <c r="G499" s="1" t="str">
        <f>_xlfn.CONCAT($D499,"|",$E499,"|",$C499)</f>
        <v>1|7|7</v>
      </c>
      <c r="H499" s="1" t="str">
        <f>_xlfn.CONCAT(P499,J499)</f>
        <v>9Sigtels</v>
      </c>
      <c r="I499" s="1" t="str">
        <f>_xlfn.CONCAT(P499,K499)</f>
        <v>9Gladiators</v>
      </c>
      <c r="J499" s="1" t="str">
        <f>IFERROR(VLOOKUP(F499,tbl_Teams!A:C,3,0),"")</f>
        <v>Sigtels</v>
      </c>
      <c r="K499" s="1" t="str">
        <f>IFERROR(VLOOKUP(G499,tbl_Teams!$A:$C,3,0),"")</f>
        <v>Gladiators</v>
      </c>
      <c r="L499" s="1" t="str">
        <f>IFERROR(IF(AND(J499&lt;&gt;"",K499&lt;&gt;""),VLOOKUP(VLOOKUP(J499,tbl_Teams!C:G,5,0),tbl_Venues!A:B,2,0),""),"")</f>
        <v>Wotton Hall Club</v>
      </c>
      <c r="M499" s="16">
        <f>IFERROR(IF(VLOOKUP(J499,tbl_Teams!$C:$H,6,0)=0,"",VLOOKUP(J499,tbl_Teams!$C:$H,6,0)),"")</f>
        <v>2</v>
      </c>
      <c r="N499" s="16">
        <f>IFERROR(VLOOKUP(J499,tbl_Teams!$C:$I,7,0),"")</f>
        <v>2</v>
      </c>
      <c r="O499" s="16" t="str">
        <f>IF(OR(J499="",K499=""),"Void","")</f>
        <v/>
      </c>
      <c r="P499" s="16">
        <v>9</v>
      </c>
      <c r="Q499" s="38">
        <f>IF(O499="Void","",IF(P499&lt;16,Lookups!$A$1+((P499-1)*7+(N499-1)),Lookups!$A$2+((P499-16)*7+(N499-1))))</f>
        <v>45594</v>
      </c>
      <c r="R499" s="1" t="str">
        <f>IF(O499="Void",TRIM(_xlfn.CONCAT(J499,K499)),J499)</f>
        <v>Sigtels</v>
      </c>
      <c r="S499" s="16" t="str">
        <f>IF(O499="Void","VOID","vs")</f>
        <v>vs</v>
      </c>
      <c r="T499" s="1" t="str">
        <f>IF(O499="Void","",K499)</f>
        <v>Gladiators</v>
      </c>
      <c r="U499" s="1" t="str">
        <f>IF(O499="Void","",TRIM(_xlfn.CONCAT(L499," ",M499)))</f>
        <v>Wotton Hall Club 2</v>
      </c>
    </row>
    <row r="500" spans="1:21" x14ac:dyDescent="0.2">
      <c r="A500" s="16">
        <v>1507</v>
      </c>
      <c r="B500" s="16">
        <v>3</v>
      </c>
      <c r="C500" s="16">
        <v>6</v>
      </c>
      <c r="D500" s="1">
        <v>1</v>
      </c>
      <c r="E500" s="1">
        <v>7</v>
      </c>
      <c r="F500" s="1" t="str">
        <f>_xlfn.CONCAT($D500,"|",$E500,"|",$B500)</f>
        <v>1|7|3</v>
      </c>
      <c r="G500" s="1" t="str">
        <f>_xlfn.CONCAT($D500,"|",$E500,"|",$C500)</f>
        <v>1|7|6</v>
      </c>
      <c r="H500" s="1" t="str">
        <f>_xlfn.CONCAT(P500,J500)</f>
        <v>9City Treasurers</v>
      </c>
      <c r="I500" s="1" t="str">
        <f>_xlfn.CONCAT(P500,K500)</f>
        <v>9Bloaters S.C.</v>
      </c>
      <c r="J500" s="1" t="str">
        <f>IFERROR(VLOOKUP(F500,tbl_Teams!A:C,3,0),"")</f>
        <v>City Treasurers</v>
      </c>
      <c r="K500" s="1" t="str">
        <f>IFERROR(VLOOKUP(G500,tbl_Teams!$A:$C,3,0),"")</f>
        <v>Bloaters S.C.</v>
      </c>
      <c r="L500" s="1" t="str">
        <f>IFERROR(IF(AND(J500&lt;&gt;"",K500&lt;&gt;""),VLOOKUP(VLOOKUP(J500,tbl_Teams!C:G,5,0),tbl_Venues!A:B,2,0),""),"")</f>
        <v>Gala Club</v>
      </c>
      <c r="M500" s="16">
        <f>IFERROR(IF(VLOOKUP(J500,tbl_Teams!$C:$H,6,0)=0,"",VLOOKUP(J500,tbl_Teams!$C:$H,6,0)),"")</f>
        <v>2</v>
      </c>
      <c r="N500" s="16">
        <f>IFERROR(VLOOKUP(J500,tbl_Teams!$C:$I,7,0),"")</f>
        <v>2</v>
      </c>
      <c r="O500" s="16" t="str">
        <f>IF(OR(J500="",K500=""),"Void","")</f>
        <v/>
      </c>
      <c r="P500" s="16">
        <v>9</v>
      </c>
      <c r="Q500" s="38">
        <f>IF(O500="Void","",IF(P500&lt;16,Lookups!$A$1+((P500-1)*7+(N500-1)),Lookups!$A$2+((P500-16)*7+(N500-1))))</f>
        <v>45594</v>
      </c>
      <c r="R500" s="1" t="str">
        <f>IF(O500="Void",TRIM(_xlfn.CONCAT(J500,K500)),J500)</f>
        <v>City Treasurers</v>
      </c>
      <c r="S500" s="16" t="str">
        <f>IF(O500="Void","VOID","vs")</f>
        <v>vs</v>
      </c>
      <c r="T500" s="1" t="str">
        <f>IF(O500="Void","",K500)</f>
        <v>Bloaters S.C.</v>
      </c>
      <c r="U500" s="1" t="str">
        <f>IF(O500="Void","",TRIM(_xlfn.CONCAT(L500," ",M500)))</f>
        <v>Gala Club 2</v>
      </c>
    </row>
    <row r="501" spans="1:21" x14ac:dyDescent="0.2">
      <c r="A501" s="16">
        <v>1508</v>
      </c>
      <c r="B501" s="16">
        <v>4</v>
      </c>
      <c r="C501" s="16">
        <v>5</v>
      </c>
      <c r="D501" s="1">
        <v>1</v>
      </c>
      <c r="E501" s="1">
        <v>7</v>
      </c>
      <c r="F501" s="1" t="str">
        <f>_xlfn.CONCAT($D501,"|",$E501,"|",$B501)</f>
        <v>1|7|4</v>
      </c>
      <c r="G501" s="1" t="str">
        <f>_xlfn.CONCAT($D501,"|",$E501,"|",$C501)</f>
        <v>1|7|5</v>
      </c>
      <c r="H501" s="1" t="str">
        <f>_xlfn.CONCAT(P501,J501)</f>
        <v>9Deaf Tigers</v>
      </c>
      <c r="I501" s="1" t="str">
        <f>_xlfn.CONCAT(P501,K501)</f>
        <v>9Hilltops</v>
      </c>
      <c r="J501" s="1" t="str">
        <f>IFERROR(VLOOKUP(F501,tbl_Teams!A:C,3,0),"")</f>
        <v>Deaf Tigers</v>
      </c>
      <c r="K501" s="1" t="str">
        <f>IFERROR(VLOOKUP(G501,tbl_Teams!$A:$C,3,0),"")</f>
        <v>Hilltops</v>
      </c>
      <c r="L501" s="1" t="str">
        <f>IFERROR(IF(AND(J501&lt;&gt;"",K501&lt;&gt;""),VLOOKUP(VLOOKUP(J501,tbl_Teams!C:G,5,0),tbl_Venues!A:B,2,0),""),"")</f>
        <v>One Eyed Jacks</v>
      </c>
      <c r="M501" s="16" t="str">
        <f>IFERROR(IF(VLOOKUP(J501,tbl_Teams!$C:$H,6,0)=0,"",VLOOKUP(J501,tbl_Teams!$C:$H,6,0)),"")</f>
        <v/>
      </c>
      <c r="N501" s="16">
        <f>IFERROR(VLOOKUP(J501,tbl_Teams!$C:$I,7,0),"")</f>
        <v>2</v>
      </c>
      <c r="O501" s="16" t="str">
        <f>IF(OR(J501="",K501=""),"Void","")</f>
        <v/>
      </c>
      <c r="P501" s="16">
        <v>9</v>
      </c>
      <c r="Q501" s="38">
        <f>IF(O501="Void","",IF(P501&lt;16,Lookups!$A$1+((P501-1)*7+(N501-1)),Lookups!$A$2+((P501-16)*7+(N501-1))))</f>
        <v>45594</v>
      </c>
      <c r="R501" s="1" t="str">
        <f>IF(O501="Void",TRIM(_xlfn.CONCAT(J501,K501)),J501)</f>
        <v>Deaf Tigers</v>
      </c>
      <c r="S501" s="16" t="str">
        <f>IF(O501="Void","VOID","vs")</f>
        <v>vs</v>
      </c>
      <c r="T501" s="1" t="str">
        <f>IF(O501="Void","",K501)</f>
        <v>Hilltops</v>
      </c>
      <c r="U501" s="1" t="str">
        <f>IF(O501="Void","",TRIM(_xlfn.CONCAT(L501," ",M501)))</f>
        <v>One Eyed Jacks</v>
      </c>
    </row>
    <row r="502" spans="1:21" x14ac:dyDescent="0.2">
      <c r="A502" s="16">
        <v>1509</v>
      </c>
      <c r="B502" s="16">
        <v>13</v>
      </c>
      <c r="C502" s="16">
        <v>11</v>
      </c>
      <c r="D502" s="1">
        <v>1</v>
      </c>
      <c r="E502" s="1">
        <v>7</v>
      </c>
      <c r="F502" s="1" t="str">
        <f>_xlfn.CONCAT($D502,"|",$E502,"|",$B502)</f>
        <v>1|7|13</v>
      </c>
      <c r="G502" s="1" t="str">
        <f>_xlfn.CONCAT($D502,"|",$E502,"|",$C502)</f>
        <v>1|7|11</v>
      </c>
      <c r="H502" s="1" t="str">
        <f>_xlfn.CONCAT(P502,J502)</f>
        <v>9BMI 'A' Breakaways</v>
      </c>
      <c r="I502" s="1" t="str">
        <f>_xlfn.CONCAT(P502,K502)</f>
        <v>9The Novices</v>
      </c>
      <c r="J502" s="1" t="str">
        <f>IFERROR(VLOOKUP(F502,tbl_Teams!A:C,3,0),"")</f>
        <v>BMI 'A' Breakaways</v>
      </c>
      <c r="K502" s="1" t="str">
        <f>IFERROR(VLOOKUP(G502,tbl_Teams!$A:$C,3,0),"")</f>
        <v>The Novices</v>
      </c>
      <c r="L502" s="1" t="str">
        <f>IFERROR(IF(AND(J502&lt;&gt;"",K502&lt;&gt;""),VLOOKUP(VLOOKUP(J502,tbl_Teams!C:G,5,0),tbl_Venues!A:B,2,0),""),"")</f>
        <v>St James Club</v>
      </c>
      <c r="M502" s="16" t="str">
        <f>IFERROR(IF(VLOOKUP(J502,tbl_Teams!$C:$H,6,0)=0,"",VLOOKUP(J502,tbl_Teams!$C:$H,6,0)),"")</f>
        <v/>
      </c>
      <c r="N502" s="16">
        <f>IFERROR(VLOOKUP(J502,tbl_Teams!$C:$I,7,0),"")</f>
        <v>3</v>
      </c>
      <c r="O502" s="16" t="str">
        <f>IF(OR(J502="",K502=""),"Void","")</f>
        <v/>
      </c>
      <c r="P502" s="16">
        <v>9</v>
      </c>
      <c r="Q502" s="38">
        <f>IF(O502="Void","",IF(P502&lt;16,Lookups!$A$1+((P502-1)*7+(N502-1)),Lookups!$A$2+((P502-16)*7+(N502-1))))</f>
        <v>45595</v>
      </c>
      <c r="R502" s="1" t="str">
        <f>IF(O502="Void",TRIM(_xlfn.CONCAT(J502,K502)),J502)</f>
        <v>BMI 'A' Breakaways</v>
      </c>
      <c r="S502" s="16" t="str">
        <f>IF(O502="Void","VOID","vs")</f>
        <v>vs</v>
      </c>
      <c r="T502" s="1" t="str">
        <f>IF(O502="Void","",K502)</f>
        <v>The Novices</v>
      </c>
      <c r="U502" s="1" t="str">
        <f>IF(O502="Void","",TRIM(_xlfn.CONCAT(L502," ",M502)))</f>
        <v>St James Club</v>
      </c>
    </row>
    <row r="503" spans="1:21" x14ac:dyDescent="0.2">
      <c r="A503" s="16">
        <v>1510</v>
      </c>
      <c r="B503" s="16">
        <v>14</v>
      </c>
      <c r="C503" s="16">
        <v>10</v>
      </c>
      <c r="D503" s="1">
        <v>1</v>
      </c>
      <c r="E503" s="1">
        <v>7</v>
      </c>
      <c r="F503" s="1" t="str">
        <f>_xlfn.CONCAT($D503,"|",$E503,"|",$B503)</f>
        <v>1|7|14</v>
      </c>
      <c r="G503" s="1" t="str">
        <f>_xlfn.CONCAT($D503,"|",$E503,"|",$C503)</f>
        <v>1|7|10</v>
      </c>
      <c r="H503" s="1" t="str">
        <f>_xlfn.CONCAT(P503,J503)</f>
        <v>9Cruisers</v>
      </c>
      <c r="I503" s="1" t="str">
        <f>_xlfn.CONCAT(P503,K503)</f>
        <v>9Newent Dragons</v>
      </c>
      <c r="J503" s="1" t="str">
        <f>IFERROR(VLOOKUP(F503,tbl_Teams!A:C,3,0),"")</f>
        <v>Cruisers</v>
      </c>
      <c r="K503" s="1" t="str">
        <f>IFERROR(VLOOKUP(G503,tbl_Teams!$A:$C,3,0),"")</f>
        <v>Newent Dragons</v>
      </c>
      <c r="L503" s="1" t="str">
        <f>IFERROR(IF(AND(J503&lt;&gt;"",K503&lt;&gt;""),VLOOKUP(VLOOKUP(J503,tbl_Teams!C:G,5,0),tbl_Venues!A:B,2,0),""),"")</f>
        <v>Baker Street</v>
      </c>
      <c r="M503" s="16" t="str">
        <f>IFERROR(IF(VLOOKUP(J503,tbl_Teams!$C:$H,6,0)=0,"",VLOOKUP(J503,tbl_Teams!$C:$H,6,0)),"")</f>
        <v/>
      </c>
      <c r="N503" s="16">
        <f>IFERROR(VLOOKUP(J503,tbl_Teams!$C:$I,7,0),"")</f>
        <v>2</v>
      </c>
      <c r="O503" s="16" t="str">
        <f>IF(OR(J503="",K503=""),"Void","")</f>
        <v/>
      </c>
      <c r="P503" s="16">
        <v>9</v>
      </c>
      <c r="Q503" s="38">
        <f>IF(O503="Void","",IF(P503&lt;16,Lookups!$A$1+((P503-1)*7+(N503-1)),Lookups!$A$2+((P503-16)*7+(N503-1))))</f>
        <v>45594</v>
      </c>
      <c r="R503" s="1" t="str">
        <f>IF(O503="Void",TRIM(_xlfn.CONCAT(J503,K503)),J503)</f>
        <v>Cruisers</v>
      </c>
      <c r="S503" s="16" t="str">
        <f>IF(O503="Void","VOID","vs")</f>
        <v>vs</v>
      </c>
      <c r="T503" s="1" t="str">
        <f>IF(O503="Void","",K503)</f>
        <v>Newent Dragons</v>
      </c>
      <c r="U503" s="1" t="str">
        <f>IF(O503="Void","",TRIM(_xlfn.CONCAT(L503," ",M503)))</f>
        <v>Baker Street</v>
      </c>
    </row>
    <row r="504" spans="1:21" x14ac:dyDescent="0.2">
      <c r="A504" s="16">
        <v>1511</v>
      </c>
      <c r="B504" s="16">
        <v>15</v>
      </c>
      <c r="C504" s="16">
        <v>9</v>
      </c>
      <c r="D504" s="1">
        <v>1</v>
      </c>
      <c r="E504" s="1">
        <v>7</v>
      </c>
      <c r="F504" s="1" t="str">
        <f>_xlfn.CONCAT($D504,"|",$E504,"|",$B504)</f>
        <v>1|7|15</v>
      </c>
      <c r="G504" s="1" t="str">
        <f>_xlfn.CONCAT($D504,"|",$E504,"|",$C504)</f>
        <v>1|7|9</v>
      </c>
      <c r="H504" s="1" t="str">
        <f>_xlfn.CONCAT(P504,J504)</f>
        <v>9Lassington Rollers</v>
      </c>
      <c r="I504" s="1" t="str">
        <f>_xlfn.CONCAT(P504,K504)</f>
        <v>9Tipplers</v>
      </c>
      <c r="J504" s="1" t="str">
        <f>IFERROR(VLOOKUP(F504,tbl_Teams!A:C,3,0),"")</f>
        <v>Lassington Rollers</v>
      </c>
      <c r="K504" s="1" t="str">
        <f>IFERROR(VLOOKUP(G504,tbl_Teams!$A:$C,3,0),"")</f>
        <v>Tipplers</v>
      </c>
      <c r="L504" s="1" t="str">
        <f>IFERROR(IF(AND(J504&lt;&gt;"",K504&lt;&gt;""),VLOOKUP(VLOOKUP(J504,tbl_Teams!C:G,5,0),tbl_Venues!A:B,2,0),""),"")</f>
        <v>England's Glory</v>
      </c>
      <c r="M504" s="16">
        <f>IFERROR(IF(VLOOKUP(J504,tbl_Teams!$C:$H,6,0)=0,"",VLOOKUP(J504,tbl_Teams!$C:$H,6,0)),"")</f>
        <v>2</v>
      </c>
      <c r="N504" s="16">
        <f>IFERROR(VLOOKUP(J504,tbl_Teams!$C:$I,7,0),"")</f>
        <v>4</v>
      </c>
      <c r="O504" s="16" t="str">
        <f>IF(OR(J504="",K504=""),"Void","")</f>
        <v/>
      </c>
      <c r="P504" s="16">
        <v>9</v>
      </c>
      <c r="Q504" s="38">
        <f>IF(O504="Void","",IF(P504&lt;16,Lookups!$A$1+((P504-1)*7+(N504-1)),Lookups!$A$2+((P504-16)*7+(N504-1))))</f>
        <v>45596</v>
      </c>
      <c r="R504" s="1" t="str">
        <f>IF(O504="Void",TRIM(_xlfn.CONCAT(J504,K504)),J504)</f>
        <v>Lassington Rollers</v>
      </c>
      <c r="S504" s="16" t="str">
        <f>IF(O504="Void","VOID","vs")</f>
        <v>vs</v>
      </c>
      <c r="T504" s="1" t="str">
        <f>IF(O504="Void","",K504)</f>
        <v>Tipplers</v>
      </c>
      <c r="U504" s="1" t="str">
        <f>IF(O504="Void","",TRIM(_xlfn.CONCAT(L504," ",M504)))</f>
        <v>England's Glory 2</v>
      </c>
    </row>
    <row r="505" spans="1:21" x14ac:dyDescent="0.2">
      <c r="A505" s="16">
        <v>1512</v>
      </c>
      <c r="B505" s="16">
        <v>16</v>
      </c>
      <c r="C505" s="16">
        <v>12</v>
      </c>
      <c r="D505" s="1">
        <v>1</v>
      </c>
      <c r="E505" s="1">
        <v>7</v>
      </c>
      <c r="F505" s="1" t="str">
        <f>_xlfn.CONCAT($D505,"|",$E505,"|",$B505)</f>
        <v>1|7|16</v>
      </c>
      <c r="G505" s="1" t="str">
        <f>_xlfn.CONCAT($D505,"|",$E505,"|",$C505)</f>
        <v>1|7|12</v>
      </c>
      <c r="H505" s="1" t="str">
        <f>_xlfn.CONCAT(P505,J505)</f>
        <v>9</v>
      </c>
      <c r="I505" s="1" t="str">
        <f>_xlfn.CONCAT(P505,K505)</f>
        <v>9More Lager</v>
      </c>
      <c r="J505" s="1" t="str">
        <f>IFERROR(VLOOKUP(F505,tbl_Teams!A:C,3,0),"")</f>
        <v/>
      </c>
      <c r="K505" s="1" t="str">
        <f>IFERROR(VLOOKUP(G505,tbl_Teams!$A:$C,3,0),"")</f>
        <v>More Lager</v>
      </c>
      <c r="L505" s="1" t="str">
        <f>IFERROR(IF(AND(J505&lt;&gt;"",K505&lt;&gt;""),VLOOKUP(VLOOKUP(J505,tbl_Teams!C:G,5,0),tbl_Venues!A:B,2,0),""),"")</f>
        <v/>
      </c>
      <c r="M505" s="16" t="str">
        <f>IFERROR(IF(VLOOKUP(J505,tbl_Teams!$C:$H,6,0)=0,"",VLOOKUP(J505,tbl_Teams!$C:$H,6,0)),"")</f>
        <v/>
      </c>
      <c r="N505" s="16" t="str">
        <f>IFERROR(VLOOKUP(J505,tbl_Teams!$C:$I,7,0),"")</f>
        <v/>
      </c>
      <c r="O505" s="16" t="str">
        <f>IF(OR(J505="",K505=""),"Void","")</f>
        <v>Void</v>
      </c>
      <c r="P505" s="16">
        <v>9</v>
      </c>
      <c r="Q505" s="38" t="str">
        <f>IF(O505="Void","",IF(P505&lt;16,Lookups!$A$1+((P505-1)*7+(N505-1)),Lookups!$A$2+((P505-16)*7+(N505-1))))</f>
        <v/>
      </c>
      <c r="R505" s="1" t="str">
        <f>IF(O505="Void",TRIM(_xlfn.CONCAT(J505,K505)),J505)</f>
        <v>More Lager</v>
      </c>
      <c r="S505" s="16" t="str">
        <f>IF(O505="Void","VOID","vs")</f>
        <v>VOID</v>
      </c>
      <c r="T505" s="1" t="str">
        <f>IF(O505="Void","",K505)</f>
        <v/>
      </c>
      <c r="U505" s="1" t="str">
        <f>IF(O505="Void","",TRIM(_xlfn.CONCAT(L505," ",M505)))</f>
        <v/>
      </c>
    </row>
    <row r="506" spans="1:21" x14ac:dyDescent="0.2">
      <c r="A506" s="16">
        <v>73</v>
      </c>
      <c r="B506" s="16">
        <v>4</v>
      </c>
      <c r="C506" s="16">
        <v>16</v>
      </c>
      <c r="D506" s="1">
        <v>1</v>
      </c>
      <c r="E506" s="1">
        <v>1</v>
      </c>
      <c r="F506" s="1" t="str">
        <f>_xlfn.CONCAT($D506,"|",$E506,"|",$B506)</f>
        <v>1|1|4</v>
      </c>
      <c r="G506" s="1" t="str">
        <f>_xlfn.CONCAT($D506,"|",$E506,"|",$C506)</f>
        <v>1|1|16</v>
      </c>
      <c r="H506" s="1" t="str">
        <f>_xlfn.CONCAT(P506,J506)</f>
        <v>10Tuffley Robins</v>
      </c>
      <c r="I506" s="1" t="str">
        <f>_xlfn.CONCAT(P506,K506)</f>
        <v>10Painswick Ultras</v>
      </c>
      <c r="J506" s="1" t="str">
        <f>IFERROR(VLOOKUP(F506,tbl_Teams!A:C,3,0),"")</f>
        <v>Tuffley Robins</v>
      </c>
      <c r="K506" s="1" t="str">
        <f>IFERROR(VLOOKUP(G506,tbl_Teams!$A:$C,3,0),"")</f>
        <v>Painswick Ultras</v>
      </c>
      <c r="L506" s="1" t="str">
        <f>IFERROR(IF(AND(J506&lt;&gt;"",K506&lt;&gt;""),VLOOKUP(VLOOKUP(J506,tbl_Teams!C:G,5,0),tbl_Venues!A:B,2,0),""),"")</f>
        <v>Robinswood Hill Club</v>
      </c>
      <c r="M506" s="16">
        <f>IFERROR(IF(VLOOKUP(J506,tbl_Teams!$C:$H,6,0)=0,"",VLOOKUP(J506,tbl_Teams!$C:$H,6,0)),"")</f>
        <v>1</v>
      </c>
      <c r="N506" s="16">
        <f>IFERROR(VLOOKUP(J506,tbl_Teams!$C:$I,7,0),"")</f>
        <v>2</v>
      </c>
      <c r="O506" s="16" t="str">
        <f>IF(OR(J506="",K506=""),"Void","")</f>
        <v/>
      </c>
      <c r="P506" s="16">
        <v>10</v>
      </c>
      <c r="Q506" s="38">
        <f>IF(O506="Void","",IF(P506&lt;16,Lookups!$A$1+((P506-1)*7+(N506-1)),Lookups!$A$2+((P506-16)*7+(N506-1))))</f>
        <v>45601</v>
      </c>
      <c r="R506" s="1" t="str">
        <f>IF(O506="Void",TRIM(_xlfn.CONCAT(J506,K506)),J506)</f>
        <v>Tuffley Robins</v>
      </c>
      <c r="S506" s="16" t="str">
        <f>IF(O506="Void","VOID","vs")</f>
        <v>vs</v>
      </c>
      <c r="T506" s="1" t="str">
        <f>IF(O506="Void","",K506)</f>
        <v>Painswick Ultras</v>
      </c>
      <c r="U506" s="1" t="str">
        <f>IF(O506="Void","",TRIM(_xlfn.CONCAT(L506," ",M506)))</f>
        <v>Robinswood Hill Club 1</v>
      </c>
    </row>
    <row r="507" spans="1:21" x14ac:dyDescent="0.2">
      <c r="A507" s="16">
        <v>74</v>
      </c>
      <c r="B507" s="16">
        <v>5</v>
      </c>
      <c r="C507" s="16">
        <v>3</v>
      </c>
      <c r="D507" s="1">
        <v>1</v>
      </c>
      <c r="E507" s="1">
        <v>1</v>
      </c>
      <c r="F507" s="1" t="str">
        <f>_xlfn.CONCAT($D507,"|",$E507,"|",$B507)</f>
        <v>1|1|5</v>
      </c>
      <c r="G507" s="1" t="str">
        <f>_xlfn.CONCAT($D507,"|",$E507,"|",$C507)</f>
        <v>1|1|3</v>
      </c>
      <c r="H507" s="1" t="str">
        <f>_xlfn.CONCAT(P507,J507)</f>
        <v>10St James Allstars</v>
      </c>
      <c r="I507" s="1" t="str">
        <f>_xlfn.CONCAT(P507,K507)</f>
        <v>10Slingers</v>
      </c>
      <c r="J507" s="1" t="str">
        <f>IFERROR(VLOOKUP(F507,tbl_Teams!A:C,3,0),"")</f>
        <v>St James Allstars</v>
      </c>
      <c r="K507" s="1" t="str">
        <f>IFERROR(VLOOKUP(G507,tbl_Teams!$A:$C,3,0),"")</f>
        <v>Slingers</v>
      </c>
      <c r="L507" s="1" t="str">
        <f>IFERROR(IF(AND(J507&lt;&gt;"",K507&lt;&gt;""),VLOOKUP(VLOOKUP(J507,tbl_Teams!C:G,5,0),tbl_Venues!A:B,2,0),""),"")</f>
        <v>St James Club</v>
      </c>
      <c r="M507" s="16" t="str">
        <f>IFERROR(IF(VLOOKUP(J507,tbl_Teams!$C:$H,6,0)=0,"",VLOOKUP(J507,tbl_Teams!$C:$H,6,0)),"")</f>
        <v/>
      </c>
      <c r="N507" s="16">
        <f>IFERROR(VLOOKUP(J507,tbl_Teams!$C:$I,7,0),"")</f>
        <v>5</v>
      </c>
      <c r="O507" s="16" t="str">
        <f>IF(OR(J507="",K507=""),"Void","")</f>
        <v/>
      </c>
      <c r="P507" s="16">
        <v>10</v>
      </c>
      <c r="Q507" s="38">
        <f>IF(O507="Void","",IF(P507&lt;16,Lookups!$A$1+((P507-1)*7+(N507-1)),Lookups!$A$2+((P507-16)*7+(N507-1))))</f>
        <v>45604</v>
      </c>
      <c r="R507" s="1" t="str">
        <f>IF(O507="Void",TRIM(_xlfn.CONCAT(J507,K507)),J507)</f>
        <v>St James Allstars</v>
      </c>
      <c r="S507" s="16" t="str">
        <f>IF(O507="Void","VOID","vs")</f>
        <v>vs</v>
      </c>
      <c r="T507" s="1" t="str">
        <f>IF(O507="Void","",K507)</f>
        <v>Slingers</v>
      </c>
      <c r="U507" s="1" t="str">
        <f>IF(O507="Void","",TRIM(_xlfn.CONCAT(L507," ",M507)))</f>
        <v>St James Club</v>
      </c>
    </row>
    <row r="508" spans="1:21" x14ac:dyDescent="0.2">
      <c r="A508" s="16">
        <v>75</v>
      </c>
      <c r="B508" s="16">
        <v>6</v>
      </c>
      <c r="C508" s="16">
        <v>2</v>
      </c>
      <c r="D508" s="1">
        <v>1</v>
      </c>
      <c r="E508" s="1">
        <v>1</v>
      </c>
      <c r="F508" s="1" t="str">
        <f>_xlfn.CONCAT($D508,"|",$E508,"|",$B508)</f>
        <v>1|1|6</v>
      </c>
      <c r="G508" s="1" t="str">
        <f>_xlfn.CONCAT($D508,"|",$E508,"|",$C508)</f>
        <v>1|1|2</v>
      </c>
      <c r="H508" s="1" t="str">
        <f>_xlfn.CONCAT(P508,J508)</f>
        <v>10Fabulous Baker Boys</v>
      </c>
      <c r="I508" s="1" t="str">
        <f>_xlfn.CONCAT(P508,K508)</f>
        <v>10Cobblers</v>
      </c>
      <c r="J508" s="1" t="str">
        <f>IFERROR(VLOOKUP(F508,tbl_Teams!A:C,3,0),"")</f>
        <v>Fabulous Baker Boys</v>
      </c>
      <c r="K508" s="1" t="str">
        <f>IFERROR(VLOOKUP(G508,tbl_Teams!$A:$C,3,0),"")</f>
        <v>Cobblers</v>
      </c>
      <c r="L508" s="1" t="str">
        <f>IFERROR(IF(AND(J508&lt;&gt;"",K508&lt;&gt;""),VLOOKUP(VLOOKUP(J508,tbl_Teams!C:G,5,0),tbl_Venues!A:B,2,0),""),"")</f>
        <v>Baker Street</v>
      </c>
      <c r="M508" s="16" t="str">
        <f>IFERROR(IF(VLOOKUP(J508,tbl_Teams!$C:$H,6,0)=0,"",VLOOKUP(J508,tbl_Teams!$C:$H,6,0)),"")</f>
        <v/>
      </c>
      <c r="N508" s="16">
        <f>IFERROR(VLOOKUP(J508,tbl_Teams!$C:$I,7,0),"")</f>
        <v>2</v>
      </c>
      <c r="O508" s="16" t="str">
        <f>IF(OR(J508="",K508=""),"Void","")</f>
        <v/>
      </c>
      <c r="P508" s="16">
        <v>10</v>
      </c>
      <c r="Q508" s="38">
        <f>IF(O508="Void","",IF(P508&lt;16,Lookups!$A$1+((P508-1)*7+(N508-1)),Lookups!$A$2+((P508-16)*7+(N508-1))))</f>
        <v>45601</v>
      </c>
      <c r="R508" s="1" t="str">
        <f>IF(O508="Void",TRIM(_xlfn.CONCAT(J508,K508)),J508)</f>
        <v>Fabulous Baker Boys</v>
      </c>
      <c r="S508" s="16" t="str">
        <f>IF(O508="Void","VOID","vs")</f>
        <v>vs</v>
      </c>
      <c r="T508" s="1" t="str">
        <f>IF(O508="Void","",K508)</f>
        <v>Cobblers</v>
      </c>
      <c r="U508" s="1" t="str">
        <f>IF(O508="Void","",TRIM(_xlfn.CONCAT(L508," ",M508)))</f>
        <v>Baker Street</v>
      </c>
    </row>
    <row r="509" spans="1:21" x14ac:dyDescent="0.2">
      <c r="A509" s="16">
        <v>76</v>
      </c>
      <c r="B509" s="16">
        <v>7</v>
      </c>
      <c r="C509" s="16">
        <v>1</v>
      </c>
      <c r="D509" s="1">
        <v>1</v>
      </c>
      <c r="E509" s="1">
        <v>1</v>
      </c>
      <c r="F509" s="1" t="str">
        <f>_xlfn.CONCAT($D509,"|",$E509,"|",$B509)</f>
        <v>1|1|7</v>
      </c>
      <c r="G509" s="1" t="str">
        <f>_xlfn.CONCAT($D509,"|",$E509,"|",$C509)</f>
        <v>1|1|1</v>
      </c>
      <c r="H509" s="1" t="str">
        <f>_xlfn.CONCAT(P509,J509)</f>
        <v>10Railway</v>
      </c>
      <c r="I509" s="1" t="str">
        <f>_xlfn.CONCAT(P509,K509)</f>
        <v>10Maisemore Hornets</v>
      </c>
      <c r="J509" s="1" t="str">
        <f>IFERROR(VLOOKUP(F509,tbl_Teams!A:C,3,0),"")</f>
        <v>Railway</v>
      </c>
      <c r="K509" s="1" t="str">
        <f>IFERROR(VLOOKUP(G509,tbl_Teams!$A:$C,3,0),"")</f>
        <v>Maisemore Hornets</v>
      </c>
      <c r="L509" s="1" t="str">
        <f>IFERROR(IF(AND(J509&lt;&gt;"",K509&lt;&gt;""),VLOOKUP(VLOOKUP(J509,tbl_Teams!C:G,5,0),tbl_Venues!A:B,2,0),""),"")</f>
        <v>Hardwicke RBL</v>
      </c>
      <c r="M509" s="16">
        <f>IFERROR(IF(VLOOKUP(J509,tbl_Teams!$C:$H,6,0)=0,"",VLOOKUP(J509,tbl_Teams!$C:$H,6,0)),"")</f>
        <v>2</v>
      </c>
      <c r="N509" s="16">
        <f>IFERROR(VLOOKUP(J509,tbl_Teams!$C:$I,7,0),"")</f>
        <v>5</v>
      </c>
      <c r="O509" s="16" t="str">
        <f>IF(OR(J509="",K509=""),"Void","")</f>
        <v/>
      </c>
      <c r="P509" s="16">
        <v>10</v>
      </c>
      <c r="Q509" s="38">
        <f>IF(O509="Void","",IF(P509&lt;16,Lookups!$A$1+((P509-1)*7+(N509-1)),Lookups!$A$2+((P509-16)*7+(N509-1))))</f>
        <v>45604</v>
      </c>
      <c r="R509" s="1" t="str">
        <f>IF(O509="Void",TRIM(_xlfn.CONCAT(J509,K509)),J509)</f>
        <v>Railway</v>
      </c>
      <c r="S509" s="16" t="str">
        <f>IF(O509="Void","VOID","vs")</f>
        <v>vs</v>
      </c>
      <c r="T509" s="1" t="str">
        <f>IF(O509="Void","",K509)</f>
        <v>Maisemore Hornets</v>
      </c>
      <c r="U509" s="1" t="str">
        <f>IF(O509="Void","",TRIM(_xlfn.CONCAT(L509," ",M509)))</f>
        <v>Hardwicke RBL 2</v>
      </c>
    </row>
    <row r="510" spans="1:21" x14ac:dyDescent="0.2">
      <c r="A510" s="16">
        <v>77</v>
      </c>
      <c r="B510" s="16">
        <v>8</v>
      </c>
      <c r="C510" s="16">
        <v>15</v>
      </c>
      <c r="D510" s="1">
        <v>1</v>
      </c>
      <c r="E510" s="1">
        <v>1</v>
      </c>
      <c r="F510" s="1" t="str">
        <f>_xlfn.CONCAT($D510,"|",$E510,"|",$B510)</f>
        <v>1|1|8</v>
      </c>
      <c r="G510" s="1" t="str">
        <f>_xlfn.CONCAT($D510,"|",$E510,"|",$C510)</f>
        <v>1|1|15</v>
      </c>
      <c r="H510" s="1" t="str">
        <f>_xlfn.CONCAT(P510,J510)</f>
        <v>10Lion Cubs</v>
      </c>
      <c r="I510" s="1" t="str">
        <f>_xlfn.CONCAT(P510,K510)</f>
        <v>10Redmans Ten</v>
      </c>
      <c r="J510" s="1" t="str">
        <f>IFERROR(VLOOKUP(F510,tbl_Teams!A:C,3,0),"")</f>
        <v>Lion Cubs</v>
      </c>
      <c r="K510" s="1" t="str">
        <f>IFERROR(VLOOKUP(G510,tbl_Teams!$A:$C,3,0),"")</f>
        <v>Redmans Ten</v>
      </c>
      <c r="L510" s="1" t="str">
        <f>IFERROR(IF(AND(J510&lt;&gt;"",K510&lt;&gt;""),VLOOKUP(VLOOKUP(J510,tbl_Teams!C:G,5,0),tbl_Venues!A:B,2,0),""),"")</f>
        <v>Circle Club Newent</v>
      </c>
      <c r="M510" s="16" t="str">
        <f>IFERROR(IF(VLOOKUP(J510,tbl_Teams!$C:$H,6,0)=0,"",VLOOKUP(J510,tbl_Teams!$C:$H,6,0)),"")</f>
        <v/>
      </c>
      <c r="N510" s="16">
        <f>IFERROR(VLOOKUP(J510,tbl_Teams!$C:$I,7,0),"")</f>
        <v>3</v>
      </c>
      <c r="O510" s="16" t="str">
        <f>IF(OR(J510="",K510=""),"Void","")</f>
        <v/>
      </c>
      <c r="P510" s="16">
        <v>10</v>
      </c>
      <c r="Q510" s="38">
        <f>IF(O510="Void","",IF(P510&lt;16,Lookups!$A$1+((P510-1)*7+(N510-1)),Lookups!$A$2+((P510-16)*7+(N510-1))))</f>
        <v>45602</v>
      </c>
      <c r="R510" s="1" t="str">
        <f>IF(O510="Void",TRIM(_xlfn.CONCAT(J510,K510)),J510)</f>
        <v>Lion Cubs</v>
      </c>
      <c r="S510" s="16" t="str">
        <f>IF(O510="Void","VOID","vs")</f>
        <v>vs</v>
      </c>
      <c r="T510" s="1" t="str">
        <f>IF(O510="Void","",K510)</f>
        <v>Redmans Ten</v>
      </c>
      <c r="U510" s="1" t="str">
        <f>IF(O510="Void","",TRIM(_xlfn.CONCAT(L510," ",M510)))</f>
        <v>Circle Club Newent</v>
      </c>
    </row>
    <row r="511" spans="1:21" x14ac:dyDescent="0.2">
      <c r="A511" s="16">
        <v>78</v>
      </c>
      <c r="B511" s="16">
        <v>9</v>
      </c>
      <c r="C511" s="16">
        <v>14</v>
      </c>
      <c r="D511" s="1">
        <v>1</v>
      </c>
      <c r="E511" s="1">
        <v>1</v>
      </c>
      <c r="F511" s="1" t="str">
        <f>_xlfn.CONCAT($D511,"|",$E511,"|",$B511)</f>
        <v>1|1|9</v>
      </c>
      <c r="G511" s="1" t="str">
        <f>_xlfn.CONCAT($D511,"|",$E511,"|",$C511)</f>
        <v>1|1|14</v>
      </c>
      <c r="H511" s="1" t="str">
        <f>_xlfn.CONCAT(P511,J511)</f>
        <v>10The Jets</v>
      </c>
      <c r="I511" s="1" t="str">
        <f>_xlfn.CONCAT(P511,K511)</f>
        <v>10Famous Stampers</v>
      </c>
      <c r="J511" s="1" t="str">
        <f>IFERROR(VLOOKUP(F511,tbl_Teams!A:C,3,0),"")</f>
        <v>The Jets</v>
      </c>
      <c r="K511" s="1" t="str">
        <f>IFERROR(VLOOKUP(G511,tbl_Teams!$A:$C,3,0),"")</f>
        <v>Famous Stampers</v>
      </c>
      <c r="L511" s="1" t="str">
        <f>IFERROR(IF(AND(J511&lt;&gt;"",K511&lt;&gt;""),VLOOKUP(VLOOKUP(J511,tbl_Teams!C:G,5,0),tbl_Venues!A:B,2,0),""),"")</f>
        <v>Baker Street</v>
      </c>
      <c r="M511" s="16" t="str">
        <f>IFERROR(IF(VLOOKUP(J511,tbl_Teams!$C:$H,6,0)=0,"",VLOOKUP(J511,tbl_Teams!$C:$H,6,0)),"")</f>
        <v/>
      </c>
      <c r="N511" s="16">
        <f>IFERROR(VLOOKUP(J511,tbl_Teams!$C:$I,7,0),"")</f>
        <v>4</v>
      </c>
      <c r="O511" s="16" t="str">
        <f>IF(OR(J511="",K511=""),"Void","")</f>
        <v/>
      </c>
      <c r="P511" s="16">
        <v>10</v>
      </c>
      <c r="Q511" s="38">
        <f>IF(O511="Void","",IF(P511&lt;16,Lookups!$A$1+((P511-1)*7+(N511-1)),Lookups!$A$2+((P511-16)*7+(N511-1))))</f>
        <v>45603</v>
      </c>
      <c r="R511" s="1" t="str">
        <f>IF(O511="Void",TRIM(_xlfn.CONCAT(J511,K511)),J511)</f>
        <v>The Jets</v>
      </c>
      <c r="S511" s="16" t="str">
        <f>IF(O511="Void","VOID","vs")</f>
        <v>vs</v>
      </c>
      <c r="T511" s="1" t="str">
        <f>IF(O511="Void","",K511)</f>
        <v>Famous Stampers</v>
      </c>
      <c r="U511" s="1" t="str">
        <f>IF(O511="Void","",TRIM(_xlfn.CONCAT(L511," ",M511)))</f>
        <v>Baker Street</v>
      </c>
    </row>
    <row r="512" spans="1:21" x14ac:dyDescent="0.2">
      <c r="A512" s="16">
        <v>79</v>
      </c>
      <c r="B512" s="16">
        <v>10</v>
      </c>
      <c r="C512" s="16">
        <v>13</v>
      </c>
      <c r="D512" s="1">
        <v>1</v>
      </c>
      <c r="E512" s="1">
        <v>1</v>
      </c>
      <c r="F512" s="1" t="str">
        <f>_xlfn.CONCAT($D512,"|",$E512,"|",$B512)</f>
        <v>1|1|10</v>
      </c>
      <c r="G512" s="1" t="str">
        <f>_xlfn.CONCAT($D512,"|",$E512,"|",$C512)</f>
        <v>1|1|13</v>
      </c>
      <c r="H512" s="1" t="str">
        <f>_xlfn.CONCAT(P512,J512)</f>
        <v>10Gaelens</v>
      </c>
      <c r="I512" s="1" t="str">
        <f>_xlfn.CONCAT(P512,K512)</f>
        <v>10Oval Ball S.C.</v>
      </c>
      <c r="J512" s="1" t="str">
        <f>IFERROR(VLOOKUP(F512,tbl_Teams!A:C,3,0),"")</f>
        <v>Gaelens</v>
      </c>
      <c r="K512" s="1" t="str">
        <f>IFERROR(VLOOKUP(G512,tbl_Teams!$A:$C,3,0),"")</f>
        <v>Oval Ball S.C.</v>
      </c>
      <c r="L512" s="1" t="str">
        <f>IFERROR(IF(AND(J512&lt;&gt;"",K512&lt;&gt;""),VLOOKUP(VLOOKUP(J512,tbl_Teams!C:G,5,0),tbl_Venues!A:B,2,0),""),"")</f>
        <v>Brockworth RFC</v>
      </c>
      <c r="M512" s="16" t="str">
        <f>IFERROR(IF(VLOOKUP(J512,tbl_Teams!$C:$H,6,0)=0,"",VLOOKUP(J512,tbl_Teams!$C:$H,6,0)),"")</f>
        <v/>
      </c>
      <c r="N512" s="16">
        <f>IFERROR(VLOOKUP(J512,tbl_Teams!$C:$I,7,0),"")</f>
        <v>4</v>
      </c>
      <c r="O512" s="16" t="str">
        <f>IF(OR(J512="",K512=""),"Void","")</f>
        <v/>
      </c>
      <c r="P512" s="16">
        <v>10</v>
      </c>
      <c r="Q512" s="38">
        <f>IF(O512="Void","",IF(P512&lt;16,Lookups!$A$1+((P512-1)*7+(N512-1)),Lookups!$A$2+((P512-16)*7+(N512-1))))</f>
        <v>45603</v>
      </c>
      <c r="R512" s="1" t="str">
        <f>IF(O512="Void",TRIM(_xlfn.CONCAT(J512,K512)),J512)</f>
        <v>Gaelens</v>
      </c>
      <c r="S512" s="16" t="str">
        <f>IF(O512="Void","VOID","vs")</f>
        <v>vs</v>
      </c>
      <c r="T512" s="1" t="str">
        <f>IF(O512="Void","",K512)</f>
        <v>Oval Ball S.C.</v>
      </c>
      <c r="U512" s="1" t="str">
        <f>IF(O512="Void","",TRIM(_xlfn.CONCAT(L512," ",M512)))</f>
        <v>Brockworth RFC</v>
      </c>
    </row>
    <row r="513" spans="1:21" x14ac:dyDescent="0.2">
      <c r="A513" s="16">
        <v>80</v>
      </c>
      <c r="B513" s="16">
        <v>11</v>
      </c>
      <c r="C513" s="16">
        <v>12</v>
      </c>
      <c r="D513" s="1">
        <v>1</v>
      </c>
      <c r="E513" s="1">
        <v>1</v>
      </c>
      <c r="F513" s="1" t="str">
        <f>_xlfn.CONCAT($D513,"|",$E513,"|",$B513)</f>
        <v>1|1|11</v>
      </c>
      <c r="G513" s="1" t="str">
        <f>_xlfn.CONCAT($D513,"|",$E513,"|",$C513)</f>
        <v>1|1|12</v>
      </c>
      <c r="H513" s="1" t="str">
        <f>_xlfn.CONCAT(P513,J513)</f>
        <v>10Hare &amp; Hounds</v>
      </c>
      <c r="I513" s="1" t="str">
        <f>_xlfn.CONCAT(P513,K513)</f>
        <v>10Impractical Jokers</v>
      </c>
      <c r="J513" s="1" t="str">
        <f>IFERROR(VLOOKUP(F513,tbl_Teams!A:C,3,0),"")</f>
        <v>Hare &amp; Hounds</v>
      </c>
      <c r="K513" s="1" t="str">
        <f>IFERROR(VLOOKUP(G513,tbl_Teams!$A:$C,3,0),"")</f>
        <v>Impractical Jokers</v>
      </c>
      <c r="L513" s="1" t="str">
        <f>IFERROR(IF(AND(J513&lt;&gt;"",K513&lt;&gt;""),VLOOKUP(VLOOKUP(J513,tbl_Teams!C:G,5,0),tbl_Venues!A:B,2,0),""),"")</f>
        <v>Churchdown Club</v>
      </c>
      <c r="M513" s="16" t="str">
        <f>IFERROR(IF(VLOOKUP(J513,tbl_Teams!$C:$H,6,0)=0,"",VLOOKUP(J513,tbl_Teams!$C:$H,6,0)),"")</f>
        <v/>
      </c>
      <c r="N513" s="16">
        <f>IFERROR(VLOOKUP(J513,tbl_Teams!$C:$I,7,0),"")</f>
        <v>5</v>
      </c>
      <c r="O513" s="16" t="str">
        <f>IF(OR(J513="",K513=""),"Void","")</f>
        <v/>
      </c>
      <c r="P513" s="16">
        <v>10</v>
      </c>
      <c r="Q513" s="38">
        <f>IF(O513="Void","",IF(P513&lt;16,Lookups!$A$1+((P513-1)*7+(N513-1)),Lookups!$A$2+((P513-16)*7+(N513-1))))</f>
        <v>45604</v>
      </c>
      <c r="R513" s="1" t="str">
        <f>IF(O513="Void",TRIM(_xlfn.CONCAT(J513,K513)),J513)</f>
        <v>Hare &amp; Hounds</v>
      </c>
      <c r="S513" s="16" t="str">
        <f>IF(O513="Void","VOID","vs")</f>
        <v>vs</v>
      </c>
      <c r="T513" s="1" t="str">
        <f>IF(O513="Void","",K513)</f>
        <v>Impractical Jokers</v>
      </c>
      <c r="U513" s="1" t="str">
        <f>IF(O513="Void","",TRIM(_xlfn.CONCAT(L513," ",M513)))</f>
        <v>Churchdown Club</v>
      </c>
    </row>
    <row r="514" spans="1:21" x14ac:dyDescent="0.2">
      <c r="A514" s="16">
        <v>313</v>
      </c>
      <c r="B514" s="16">
        <v>4</v>
      </c>
      <c r="C514" s="16">
        <v>16</v>
      </c>
      <c r="D514" s="1">
        <v>1</v>
      </c>
      <c r="E514" s="1">
        <v>2</v>
      </c>
      <c r="F514" s="1" t="str">
        <f>_xlfn.CONCAT($D514,"|",$E514,"|",$B514)</f>
        <v>1|2|4</v>
      </c>
      <c r="G514" s="1" t="str">
        <f>_xlfn.CONCAT($D514,"|",$E514,"|",$C514)</f>
        <v>1|2|16</v>
      </c>
      <c r="H514" s="1" t="str">
        <f>_xlfn.CONCAT(P514,J514)</f>
        <v>10Willows</v>
      </c>
      <c r="I514" s="1" t="str">
        <f>_xlfn.CONCAT(P514,K514)</f>
        <v>10Motor Rollers</v>
      </c>
      <c r="J514" s="1" t="str">
        <f>IFERROR(VLOOKUP(F514,tbl_Teams!A:C,3,0),"")</f>
        <v>Willows</v>
      </c>
      <c r="K514" s="1" t="str">
        <f>IFERROR(VLOOKUP(G514,tbl_Teams!$A:$C,3,0),"")</f>
        <v>Motor Rollers</v>
      </c>
      <c r="L514" s="1" t="str">
        <f>IFERROR(IF(AND(J514&lt;&gt;"",K514&lt;&gt;""),VLOOKUP(VLOOKUP(J514,tbl_Teams!C:G,5,0),tbl_Venues!A:B,2,0),""),"")</f>
        <v>Ramblers Club</v>
      </c>
      <c r="M514" s="16" t="str">
        <f>IFERROR(IF(VLOOKUP(J514,tbl_Teams!$C:$H,6,0)=0,"",VLOOKUP(J514,tbl_Teams!$C:$H,6,0)),"")</f>
        <v/>
      </c>
      <c r="N514" s="16">
        <f>IFERROR(VLOOKUP(J514,tbl_Teams!$C:$I,7,0),"")</f>
        <v>3</v>
      </c>
      <c r="O514" s="16" t="str">
        <f>IF(OR(J514="",K514=""),"Void","")</f>
        <v/>
      </c>
      <c r="P514" s="16">
        <v>10</v>
      </c>
      <c r="Q514" s="38">
        <f>IF(O514="Void","",IF(P514&lt;16,Lookups!$A$1+((P514-1)*7+(N514-1)),Lookups!$A$2+((P514-16)*7+(N514-1))))</f>
        <v>45602</v>
      </c>
      <c r="R514" s="1" t="str">
        <f>IF(O514="Void",TRIM(_xlfn.CONCAT(J514,K514)),J514)</f>
        <v>Willows</v>
      </c>
      <c r="S514" s="16" t="str">
        <f>IF(O514="Void","VOID","vs")</f>
        <v>vs</v>
      </c>
      <c r="T514" s="1" t="str">
        <f>IF(O514="Void","",K514)</f>
        <v>Motor Rollers</v>
      </c>
      <c r="U514" s="1" t="str">
        <f>IF(O514="Void","",TRIM(_xlfn.CONCAT(L514," ",M514)))</f>
        <v>Ramblers Club</v>
      </c>
    </row>
    <row r="515" spans="1:21" x14ac:dyDescent="0.2">
      <c r="A515" s="16">
        <v>314</v>
      </c>
      <c r="B515" s="16">
        <v>5</v>
      </c>
      <c r="C515" s="16">
        <v>3</v>
      </c>
      <c r="D515" s="1">
        <v>1</v>
      </c>
      <c r="E515" s="1">
        <v>2</v>
      </c>
      <c r="F515" s="1" t="str">
        <f>_xlfn.CONCAT($D515,"|",$E515,"|",$B515)</f>
        <v>1|2|5</v>
      </c>
      <c r="G515" s="1" t="str">
        <f>_xlfn.CONCAT($D515,"|",$E515,"|",$C515)</f>
        <v>1|2|3</v>
      </c>
      <c r="H515" s="1" t="str">
        <f>_xlfn.CONCAT(P515,J515)</f>
        <v>10Walls Monkeys</v>
      </c>
      <c r="I515" s="1" t="str">
        <f>_xlfn.CONCAT(P515,K515)</f>
        <v>10Rugger Sports</v>
      </c>
      <c r="J515" s="1" t="str">
        <f>IFERROR(VLOOKUP(F515,tbl_Teams!A:C,3,0),"")</f>
        <v>Walls Monkeys</v>
      </c>
      <c r="K515" s="1" t="str">
        <f>IFERROR(VLOOKUP(G515,tbl_Teams!$A:$C,3,0),"")</f>
        <v>Rugger Sports</v>
      </c>
      <c r="L515" s="1" t="str">
        <f>IFERROR(IF(AND(J515&lt;&gt;"",K515&lt;&gt;""),VLOOKUP(VLOOKUP(J515,tbl_Teams!C:G,5,0),tbl_Venues!A:B,2,0),""),"")</f>
        <v>Robinswood Hill Club</v>
      </c>
      <c r="M515" s="16">
        <f>IFERROR(IF(VLOOKUP(J515,tbl_Teams!$C:$H,6,0)=0,"",VLOOKUP(J515,tbl_Teams!$C:$H,6,0)),"")</f>
        <v>1</v>
      </c>
      <c r="N515" s="16">
        <f>IFERROR(VLOOKUP(J515,tbl_Teams!$C:$I,7,0),"")</f>
        <v>1</v>
      </c>
      <c r="O515" s="16" t="str">
        <f>IF(OR(J515="",K515=""),"Void","")</f>
        <v/>
      </c>
      <c r="P515" s="16">
        <v>10</v>
      </c>
      <c r="Q515" s="38">
        <f>IF(O515="Void","",IF(P515&lt;16,Lookups!$A$1+((P515-1)*7+(N515-1)),Lookups!$A$2+((P515-16)*7+(N515-1))))</f>
        <v>45600</v>
      </c>
      <c r="R515" s="1" t="str">
        <f>IF(O515="Void",TRIM(_xlfn.CONCAT(J515,K515)),J515)</f>
        <v>Walls Monkeys</v>
      </c>
      <c r="S515" s="16" t="str">
        <f>IF(O515="Void","VOID","vs")</f>
        <v>vs</v>
      </c>
      <c r="T515" s="1" t="str">
        <f>IF(O515="Void","",K515)</f>
        <v>Rugger Sports</v>
      </c>
      <c r="U515" s="1" t="str">
        <f>IF(O515="Void","",TRIM(_xlfn.CONCAT(L515," ",M515)))</f>
        <v>Robinswood Hill Club 1</v>
      </c>
    </row>
    <row r="516" spans="1:21" x14ac:dyDescent="0.2">
      <c r="A516" s="16">
        <v>315</v>
      </c>
      <c r="B516" s="16">
        <v>6</v>
      </c>
      <c r="C516" s="16">
        <v>2</v>
      </c>
      <c r="D516" s="1">
        <v>1</v>
      </c>
      <c r="E516" s="1">
        <v>2</v>
      </c>
      <c r="F516" s="1" t="str">
        <f>_xlfn.CONCAT($D516,"|",$E516,"|",$B516)</f>
        <v>1|2|6</v>
      </c>
      <c r="G516" s="1" t="str">
        <f>_xlfn.CONCAT($D516,"|",$E516,"|",$C516)</f>
        <v>1|2|2</v>
      </c>
      <c r="H516" s="1" t="str">
        <f>_xlfn.CONCAT(P516,J516)</f>
        <v>10Valiants</v>
      </c>
      <c r="I516" s="1" t="str">
        <f>_xlfn.CONCAT(P516,K516)</f>
        <v>10Arcadians</v>
      </c>
      <c r="J516" s="1" t="str">
        <f>IFERROR(VLOOKUP(F516,tbl_Teams!A:C,3,0),"")</f>
        <v>Valiants</v>
      </c>
      <c r="K516" s="1" t="str">
        <f>IFERROR(VLOOKUP(G516,tbl_Teams!$A:$C,3,0),"")</f>
        <v>Arcadians</v>
      </c>
      <c r="L516" s="1" t="str">
        <f>IFERROR(IF(AND(J516&lt;&gt;"",K516&lt;&gt;""),VLOOKUP(VLOOKUP(J516,tbl_Teams!C:G,5,0),tbl_Venues!A:B,2,0),""),"")</f>
        <v>Baker Street</v>
      </c>
      <c r="M516" s="16" t="str">
        <f>IFERROR(IF(VLOOKUP(J516,tbl_Teams!$C:$H,6,0)=0,"",VLOOKUP(J516,tbl_Teams!$C:$H,6,0)),"")</f>
        <v/>
      </c>
      <c r="N516" s="16">
        <f>IFERROR(VLOOKUP(J516,tbl_Teams!$C:$I,7,0),"")</f>
        <v>1</v>
      </c>
      <c r="O516" s="16" t="str">
        <f>IF(OR(J516="",K516=""),"Void","")</f>
        <v/>
      </c>
      <c r="P516" s="16">
        <v>10</v>
      </c>
      <c r="Q516" s="38">
        <f>IF(O516="Void","",IF(P516&lt;16,Lookups!$A$1+((P516-1)*7+(N516-1)),Lookups!$A$2+((P516-16)*7+(N516-1))))</f>
        <v>45600</v>
      </c>
      <c r="R516" s="1" t="str">
        <f>IF(O516="Void",TRIM(_xlfn.CONCAT(J516,K516)),J516)</f>
        <v>Valiants</v>
      </c>
      <c r="S516" s="16" t="str">
        <f>IF(O516="Void","VOID","vs")</f>
        <v>vs</v>
      </c>
      <c r="T516" s="1" t="str">
        <f>IF(O516="Void","",K516)</f>
        <v>Arcadians</v>
      </c>
      <c r="U516" s="1" t="str">
        <f>IF(O516="Void","",TRIM(_xlfn.CONCAT(L516," ",M516)))</f>
        <v>Baker Street</v>
      </c>
    </row>
    <row r="517" spans="1:21" x14ac:dyDescent="0.2">
      <c r="A517" s="16">
        <v>316</v>
      </c>
      <c r="B517" s="16">
        <v>7</v>
      </c>
      <c r="C517" s="16">
        <v>1</v>
      </c>
      <c r="D517" s="1">
        <v>1</v>
      </c>
      <c r="E517" s="1">
        <v>2</v>
      </c>
      <c r="F517" s="1" t="str">
        <f>_xlfn.CONCAT($D517,"|",$E517,"|",$B517)</f>
        <v>1|2|7</v>
      </c>
      <c r="G517" s="1" t="str">
        <f>_xlfn.CONCAT($D517,"|",$E517,"|",$C517)</f>
        <v>1|2|1</v>
      </c>
      <c r="H517" s="1" t="str">
        <f>_xlfn.CONCAT(P517,J517)</f>
        <v>10Exiles S.C.</v>
      </c>
      <c r="I517" s="1" t="str">
        <f>_xlfn.CONCAT(P517,K517)</f>
        <v>10Kingpins</v>
      </c>
      <c r="J517" s="1" t="str">
        <f>IFERROR(VLOOKUP(F517,tbl_Teams!A:C,3,0),"")</f>
        <v>Exiles S.C.</v>
      </c>
      <c r="K517" s="1" t="str">
        <f>IFERROR(VLOOKUP(G517,tbl_Teams!$A:$C,3,0),"")</f>
        <v>Kingpins</v>
      </c>
      <c r="L517" s="1" t="str">
        <f>IFERROR(IF(AND(J517&lt;&gt;"",K517&lt;&gt;""),VLOOKUP(VLOOKUP(J517,tbl_Teams!C:G,5,0),tbl_Venues!A:B,2,0),""),"")</f>
        <v>Wotton Hall Club</v>
      </c>
      <c r="M517" s="16">
        <f>IFERROR(IF(VLOOKUP(J517,tbl_Teams!$C:$H,6,0)=0,"",VLOOKUP(J517,tbl_Teams!$C:$H,6,0)),"")</f>
        <v>1</v>
      </c>
      <c r="N517" s="16">
        <f>IFERROR(VLOOKUP(J517,tbl_Teams!$C:$I,7,0),"")</f>
        <v>4</v>
      </c>
      <c r="O517" s="16" t="str">
        <f>IF(OR(J517="",K517=""),"Void","")</f>
        <v/>
      </c>
      <c r="P517" s="16">
        <v>10</v>
      </c>
      <c r="Q517" s="38">
        <f>IF(O517="Void","",IF(P517&lt;16,Lookups!$A$1+((P517-1)*7+(N517-1)),Lookups!$A$2+((P517-16)*7+(N517-1))))</f>
        <v>45603</v>
      </c>
      <c r="R517" s="1" t="str">
        <f>IF(O517="Void",TRIM(_xlfn.CONCAT(J517,K517)),J517)</f>
        <v>Exiles S.C.</v>
      </c>
      <c r="S517" s="16" t="str">
        <f>IF(O517="Void","VOID","vs")</f>
        <v>vs</v>
      </c>
      <c r="T517" s="1" t="str">
        <f>IF(O517="Void","",K517)</f>
        <v>Kingpins</v>
      </c>
      <c r="U517" s="1" t="str">
        <f>IF(O517="Void","",TRIM(_xlfn.CONCAT(L517," ",M517)))</f>
        <v>Wotton Hall Club 1</v>
      </c>
    </row>
    <row r="518" spans="1:21" x14ac:dyDescent="0.2">
      <c r="A518" s="16">
        <v>317</v>
      </c>
      <c r="B518" s="16">
        <v>8</v>
      </c>
      <c r="C518" s="16">
        <v>15</v>
      </c>
      <c r="D518" s="1">
        <v>1</v>
      </c>
      <c r="E518" s="1">
        <v>2</v>
      </c>
      <c r="F518" s="1" t="str">
        <f>_xlfn.CONCAT($D518,"|",$E518,"|",$B518)</f>
        <v>1|2|8</v>
      </c>
      <c r="G518" s="1" t="str">
        <f>_xlfn.CONCAT($D518,"|",$E518,"|",$C518)</f>
        <v>1|2|15</v>
      </c>
      <c r="H518" s="1" t="str">
        <f>_xlfn.CONCAT(P518,J518)</f>
        <v>10Matson Wolfhounds</v>
      </c>
      <c r="I518" s="1" t="str">
        <f>_xlfn.CONCAT(P518,K518)</f>
        <v>10R.G.H.O.C.</v>
      </c>
      <c r="J518" s="1" t="str">
        <f>IFERROR(VLOOKUP(F518,tbl_Teams!A:C,3,0),"")</f>
        <v>Matson Wolfhounds</v>
      </c>
      <c r="K518" s="1" t="str">
        <f>IFERROR(VLOOKUP(G518,tbl_Teams!$A:$C,3,0),"")</f>
        <v>R.G.H.O.C.</v>
      </c>
      <c r="L518" s="1" t="str">
        <f>IFERROR(IF(AND(J518&lt;&gt;"",K518&lt;&gt;""),VLOOKUP(VLOOKUP(J518,tbl_Teams!C:G,5,0),tbl_Venues!A:B,2,0),""),"")</f>
        <v>Matson RFC</v>
      </c>
      <c r="M518" s="16" t="str">
        <f>IFERROR(IF(VLOOKUP(J518,tbl_Teams!$C:$H,6,0)=0,"",VLOOKUP(J518,tbl_Teams!$C:$H,6,0)),"")</f>
        <v/>
      </c>
      <c r="N518" s="16">
        <f>IFERROR(VLOOKUP(J518,tbl_Teams!$C:$I,7,0),"")</f>
        <v>5</v>
      </c>
      <c r="O518" s="16" t="str">
        <f>IF(OR(J518="",K518=""),"Void","")</f>
        <v/>
      </c>
      <c r="P518" s="16">
        <v>10</v>
      </c>
      <c r="Q518" s="38">
        <f>IF(O518="Void","",IF(P518&lt;16,Lookups!$A$1+((P518-1)*7+(N518-1)),Lookups!$A$2+((P518-16)*7+(N518-1))))</f>
        <v>45604</v>
      </c>
      <c r="R518" s="1" t="str">
        <f>IF(O518="Void",TRIM(_xlfn.CONCAT(J518,K518)),J518)</f>
        <v>Matson Wolfhounds</v>
      </c>
      <c r="S518" s="16" t="str">
        <f>IF(O518="Void","VOID","vs")</f>
        <v>vs</v>
      </c>
      <c r="T518" s="1" t="str">
        <f>IF(O518="Void","",K518)</f>
        <v>R.G.H.O.C.</v>
      </c>
      <c r="U518" s="1" t="str">
        <f>IF(O518="Void","",TRIM(_xlfn.CONCAT(L518," ",M518)))</f>
        <v>Matson RFC</v>
      </c>
    </row>
    <row r="519" spans="1:21" x14ac:dyDescent="0.2">
      <c r="A519" s="16">
        <v>318</v>
      </c>
      <c r="B519" s="16">
        <v>9</v>
      </c>
      <c r="C519" s="16">
        <v>14</v>
      </c>
      <c r="D519" s="1">
        <v>1</v>
      </c>
      <c r="E519" s="1">
        <v>2</v>
      </c>
      <c r="F519" s="1" t="str">
        <f>_xlfn.CONCAT($D519,"|",$E519,"|",$B519)</f>
        <v>1|2|9</v>
      </c>
      <c r="G519" s="1" t="str">
        <f>_xlfn.CONCAT($D519,"|",$E519,"|",$C519)</f>
        <v>1|2|14</v>
      </c>
      <c r="H519" s="1" t="str">
        <f>_xlfn.CONCAT(P519,J519)</f>
        <v>10Avenue Loungers</v>
      </c>
      <c r="I519" s="1" t="str">
        <f>_xlfn.CONCAT(P519,K519)</f>
        <v>10Indians</v>
      </c>
      <c r="J519" s="1" t="str">
        <f>IFERROR(VLOOKUP(F519,tbl_Teams!A:C,3,0),"")</f>
        <v>Avenue Loungers</v>
      </c>
      <c r="K519" s="1" t="str">
        <f>IFERROR(VLOOKUP(G519,tbl_Teams!$A:$C,3,0),"")</f>
        <v>Indians</v>
      </c>
      <c r="L519" s="1" t="str">
        <f>IFERROR(IF(AND(J519&lt;&gt;"",K519&lt;&gt;""),VLOOKUP(VLOOKUP(J519,tbl_Teams!C:G,5,0),tbl_Venues!A:B,2,0),""),"")</f>
        <v>One Eyed Jacks</v>
      </c>
      <c r="M519" s="16" t="str">
        <f>IFERROR(IF(VLOOKUP(J519,tbl_Teams!$C:$H,6,0)=0,"",VLOOKUP(J519,tbl_Teams!$C:$H,6,0)),"")</f>
        <v/>
      </c>
      <c r="N519" s="16">
        <f>IFERROR(VLOOKUP(J519,tbl_Teams!$C:$I,7,0),"")</f>
        <v>5</v>
      </c>
      <c r="O519" s="16" t="str">
        <f>IF(OR(J519="",K519=""),"Void","")</f>
        <v/>
      </c>
      <c r="P519" s="16">
        <v>10</v>
      </c>
      <c r="Q519" s="38">
        <f>IF(O519="Void","",IF(P519&lt;16,Lookups!$A$1+((P519-1)*7+(N519-1)),Lookups!$A$2+((P519-16)*7+(N519-1))))</f>
        <v>45604</v>
      </c>
      <c r="R519" s="1" t="str">
        <f>IF(O519="Void",TRIM(_xlfn.CONCAT(J519,K519)),J519)</f>
        <v>Avenue Loungers</v>
      </c>
      <c r="S519" s="16" t="str">
        <f>IF(O519="Void","VOID","vs")</f>
        <v>vs</v>
      </c>
      <c r="T519" s="1" t="str">
        <f>IF(O519="Void","",K519)</f>
        <v>Indians</v>
      </c>
      <c r="U519" s="1" t="str">
        <f>IF(O519="Void","",TRIM(_xlfn.CONCAT(L519," ",M519)))</f>
        <v>One Eyed Jacks</v>
      </c>
    </row>
    <row r="520" spans="1:21" x14ac:dyDescent="0.2">
      <c r="A520" s="16">
        <v>319</v>
      </c>
      <c r="B520" s="16">
        <v>10</v>
      </c>
      <c r="C520" s="16">
        <v>13</v>
      </c>
      <c r="D520" s="1">
        <v>1</v>
      </c>
      <c r="E520" s="1">
        <v>2</v>
      </c>
      <c r="F520" s="1" t="str">
        <f>_xlfn.CONCAT($D520,"|",$E520,"|",$B520)</f>
        <v>1|2|10</v>
      </c>
      <c r="G520" s="1" t="str">
        <f>_xlfn.CONCAT($D520,"|",$E520,"|",$C520)</f>
        <v>1|2|13</v>
      </c>
      <c r="H520" s="1" t="str">
        <f>_xlfn.CONCAT(P520,J520)</f>
        <v>10Holmleigh Rangers</v>
      </c>
      <c r="I520" s="1" t="str">
        <f>_xlfn.CONCAT(P520,K520)</f>
        <v>10Rockets</v>
      </c>
      <c r="J520" s="1" t="str">
        <f>IFERROR(VLOOKUP(F520,tbl_Teams!A:C,3,0),"")</f>
        <v>Holmleigh Rangers</v>
      </c>
      <c r="K520" s="1" t="str">
        <f>IFERROR(VLOOKUP(G520,tbl_Teams!$A:$C,3,0),"")</f>
        <v>Rockets</v>
      </c>
      <c r="L520" s="1" t="str">
        <f>IFERROR(IF(AND(J520&lt;&gt;"",K520&lt;&gt;""),VLOOKUP(VLOOKUP(J520,tbl_Teams!C:G,5,0),tbl_Venues!A:B,2,0),""),"")</f>
        <v>Ramblers Club</v>
      </c>
      <c r="M520" s="16" t="str">
        <f>IFERROR(IF(VLOOKUP(J520,tbl_Teams!$C:$H,6,0)=0,"",VLOOKUP(J520,tbl_Teams!$C:$H,6,0)),"")</f>
        <v/>
      </c>
      <c r="N520" s="16">
        <f>IFERROR(VLOOKUP(J520,tbl_Teams!$C:$I,7,0),"")</f>
        <v>4</v>
      </c>
      <c r="O520" s="16" t="str">
        <f>IF(OR(J520="",K520=""),"Void","")</f>
        <v/>
      </c>
      <c r="P520" s="16">
        <v>10</v>
      </c>
      <c r="Q520" s="38">
        <f>IF(O520="Void","",IF(P520&lt;16,Lookups!$A$1+((P520-1)*7+(N520-1)),Lookups!$A$2+((P520-16)*7+(N520-1))))</f>
        <v>45603</v>
      </c>
      <c r="R520" s="1" t="str">
        <f>IF(O520="Void",TRIM(_xlfn.CONCAT(J520,K520)),J520)</f>
        <v>Holmleigh Rangers</v>
      </c>
      <c r="S520" s="16" t="str">
        <f>IF(O520="Void","VOID","vs")</f>
        <v>vs</v>
      </c>
      <c r="T520" s="1" t="str">
        <f>IF(O520="Void","",K520)</f>
        <v>Rockets</v>
      </c>
      <c r="U520" s="1" t="str">
        <f>IF(O520="Void","",TRIM(_xlfn.CONCAT(L520," ",M520)))</f>
        <v>Ramblers Club</v>
      </c>
    </row>
    <row r="521" spans="1:21" x14ac:dyDescent="0.2">
      <c r="A521" s="16">
        <v>320</v>
      </c>
      <c r="B521" s="16">
        <v>11</v>
      </c>
      <c r="C521" s="16">
        <v>12</v>
      </c>
      <c r="D521" s="1">
        <v>1</v>
      </c>
      <c r="E521" s="1">
        <v>2</v>
      </c>
      <c r="F521" s="1" t="str">
        <f>_xlfn.CONCAT($D521,"|",$E521,"|",$B521)</f>
        <v>1|2|11</v>
      </c>
      <c r="G521" s="1" t="str">
        <f>_xlfn.CONCAT($D521,"|",$E521,"|",$C521)</f>
        <v>1|2|12</v>
      </c>
      <c r="H521" s="1" t="str">
        <f>_xlfn.CONCAT(P521,J521)</f>
        <v>10St James Extras</v>
      </c>
      <c r="I521" s="1" t="str">
        <f>_xlfn.CONCAT(P521,K521)</f>
        <v>10Supermacs</v>
      </c>
      <c r="J521" s="1" t="str">
        <f>IFERROR(VLOOKUP(F521,tbl_Teams!A:C,3,0),"")</f>
        <v>St James Extras</v>
      </c>
      <c r="K521" s="1" t="str">
        <f>IFERROR(VLOOKUP(G521,tbl_Teams!$A:$C,3,0),"")</f>
        <v>Supermacs</v>
      </c>
      <c r="L521" s="1" t="str">
        <f>IFERROR(IF(AND(J521&lt;&gt;"",K521&lt;&gt;""),VLOOKUP(VLOOKUP(J521,tbl_Teams!C:G,5,0),tbl_Venues!A:B,2,0),""),"")</f>
        <v>One Eyed Jacks</v>
      </c>
      <c r="M521" s="16" t="str">
        <f>IFERROR(IF(VLOOKUP(J521,tbl_Teams!$C:$H,6,0)=0,"",VLOOKUP(J521,tbl_Teams!$C:$H,6,0)),"")</f>
        <v/>
      </c>
      <c r="N521" s="16">
        <f>IFERROR(VLOOKUP(J521,tbl_Teams!$C:$I,7,0),"")</f>
        <v>4</v>
      </c>
      <c r="O521" s="16" t="str">
        <f>IF(OR(J521="",K521=""),"Void","")</f>
        <v/>
      </c>
      <c r="P521" s="16">
        <v>10</v>
      </c>
      <c r="Q521" s="38">
        <f>IF(O521="Void","",IF(P521&lt;16,Lookups!$A$1+((P521-1)*7+(N521-1)),Lookups!$A$2+((P521-16)*7+(N521-1))))</f>
        <v>45603</v>
      </c>
      <c r="R521" s="1" t="str">
        <f>IF(O521="Void",TRIM(_xlfn.CONCAT(J521,K521)),J521)</f>
        <v>St James Extras</v>
      </c>
      <c r="S521" s="16" t="str">
        <f>IF(O521="Void","VOID","vs")</f>
        <v>vs</v>
      </c>
      <c r="T521" s="1" t="str">
        <f>IF(O521="Void","",K521)</f>
        <v>Supermacs</v>
      </c>
      <c r="U521" s="1" t="str">
        <f>IF(O521="Void","",TRIM(_xlfn.CONCAT(L521," ",M521)))</f>
        <v>One Eyed Jacks</v>
      </c>
    </row>
    <row r="522" spans="1:21" x14ac:dyDescent="0.2">
      <c r="A522" s="16">
        <v>553</v>
      </c>
      <c r="B522" s="16">
        <v>4</v>
      </c>
      <c r="C522" s="16">
        <v>16</v>
      </c>
      <c r="D522" s="1">
        <v>1</v>
      </c>
      <c r="E522" s="1">
        <v>3</v>
      </c>
      <c r="F522" s="1" t="str">
        <f>_xlfn.CONCAT($D522,"|",$E522,"|",$B522)</f>
        <v>1|3|4</v>
      </c>
      <c r="G522" s="1" t="str">
        <f>_xlfn.CONCAT($D522,"|",$E522,"|",$C522)</f>
        <v>1|3|16</v>
      </c>
      <c r="H522" s="1" t="str">
        <f>_xlfn.CONCAT(P522,J522)</f>
        <v>10Poets</v>
      </c>
      <c r="I522" s="1" t="str">
        <f>_xlfn.CONCAT(P522,K522)</f>
        <v>10Spreaders</v>
      </c>
      <c r="J522" s="1" t="str">
        <f>IFERROR(VLOOKUP(F522,tbl_Teams!A:C,3,0),"")</f>
        <v>Poets</v>
      </c>
      <c r="K522" s="1" t="str">
        <f>IFERROR(VLOOKUP(G522,tbl_Teams!$A:$C,3,0),"")</f>
        <v>Spreaders</v>
      </c>
      <c r="L522" s="1" t="str">
        <f>IFERROR(IF(AND(J522&lt;&gt;"",K522&lt;&gt;""),VLOOKUP(VLOOKUP(J522,tbl_Teams!C:G,5,0),tbl_Venues!A:B,2,0),""),"")</f>
        <v>Farmer's Club</v>
      </c>
      <c r="M522" s="16">
        <f>IFERROR(IF(VLOOKUP(J522,tbl_Teams!$C:$H,6,0)=0,"",VLOOKUP(J522,tbl_Teams!$C:$H,6,0)),"")</f>
        <v>2</v>
      </c>
      <c r="N522" s="16">
        <f>IFERROR(VLOOKUP(J522,tbl_Teams!$C:$I,7,0),"")</f>
        <v>2</v>
      </c>
      <c r="O522" s="16" t="str">
        <f>IF(OR(J522="",K522=""),"Void","")</f>
        <v/>
      </c>
      <c r="P522" s="16">
        <v>10</v>
      </c>
      <c r="Q522" s="38">
        <f>IF(O522="Void","",IF(P522&lt;16,Lookups!$A$1+((P522-1)*7+(N522-1)),Lookups!$A$2+((P522-16)*7+(N522-1))))</f>
        <v>45601</v>
      </c>
      <c r="R522" s="1" t="str">
        <f>IF(O522="Void",TRIM(_xlfn.CONCAT(J522,K522)),J522)</f>
        <v>Poets</v>
      </c>
      <c r="S522" s="16" t="str">
        <f>IF(O522="Void","VOID","vs")</f>
        <v>vs</v>
      </c>
      <c r="T522" s="1" t="str">
        <f>IF(O522="Void","",K522)</f>
        <v>Spreaders</v>
      </c>
      <c r="U522" s="1" t="str">
        <f>IF(O522="Void","",TRIM(_xlfn.CONCAT(L522," ",M522)))</f>
        <v>Farmer's Club 2</v>
      </c>
    </row>
    <row r="523" spans="1:21" x14ac:dyDescent="0.2">
      <c r="A523" s="16">
        <v>554</v>
      </c>
      <c r="B523" s="16">
        <v>5</v>
      </c>
      <c r="C523" s="16">
        <v>3</v>
      </c>
      <c r="D523" s="1">
        <v>1</v>
      </c>
      <c r="E523" s="1">
        <v>3</v>
      </c>
      <c r="F523" s="1" t="str">
        <f>_xlfn.CONCAT($D523,"|",$E523,"|",$B523)</f>
        <v>1|3|5</v>
      </c>
      <c r="G523" s="1" t="str">
        <f>_xlfn.CONCAT($D523,"|",$E523,"|",$C523)</f>
        <v>1|3|3</v>
      </c>
      <c r="H523" s="1" t="str">
        <f>_xlfn.CONCAT(P523,J523)</f>
        <v>10Grinders</v>
      </c>
      <c r="I523" s="1" t="str">
        <f>_xlfn.CONCAT(P523,K523)</f>
        <v>10Hucclers</v>
      </c>
      <c r="J523" s="1" t="str">
        <f>IFERROR(VLOOKUP(F523,tbl_Teams!A:C,3,0),"")</f>
        <v>Grinders</v>
      </c>
      <c r="K523" s="1" t="str">
        <f>IFERROR(VLOOKUP(G523,tbl_Teams!$A:$C,3,0),"")</f>
        <v>Hucclers</v>
      </c>
      <c r="L523" s="1" t="str">
        <f>IFERROR(IF(AND(J523&lt;&gt;"",K523&lt;&gt;""),VLOOKUP(VLOOKUP(J523,tbl_Teams!C:G,5,0),tbl_Venues!A:B,2,0),""),"")</f>
        <v>Churchdown Club</v>
      </c>
      <c r="M523" s="16" t="str">
        <f>IFERROR(IF(VLOOKUP(J523,tbl_Teams!$C:$H,6,0)=0,"",VLOOKUP(J523,tbl_Teams!$C:$H,6,0)),"")</f>
        <v/>
      </c>
      <c r="N523" s="16">
        <f>IFERROR(VLOOKUP(J523,tbl_Teams!$C:$I,7,0),"")</f>
        <v>4</v>
      </c>
      <c r="O523" s="16" t="str">
        <f>IF(OR(J523="",K523=""),"Void","")</f>
        <v/>
      </c>
      <c r="P523" s="16">
        <v>10</v>
      </c>
      <c r="Q523" s="38">
        <f>IF(O523="Void","",IF(P523&lt;16,Lookups!$A$1+((P523-1)*7+(N523-1)),Lookups!$A$2+((P523-16)*7+(N523-1))))</f>
        <v>45603</v>
      </c>
      <c r="R523" s="1" t="str">
        <f>IF(O523="Void",TRIM(_xlfn.CONCAT(J523,K523)),J523)</f>
        <v>Grinders</v>
      </c>
      <c r="S523" s="16" t="str">
        <f>IF(O523="Void","VOID","vs")</f>
        <v>vs</v>
      </c>
      <c r="T523" s="1" t="str">
        <f>IF(O523="Void","",K523)</f>
        <v>Hucclers</v>
      </c>
      <c r="U523" s="1" t="str">
        <f>IF(O523="Void","",TRIM(_xlfn.CONCAT(L523," ",M523)))</f>
        <v>Churchdown Club</v>
      </c>
    </row>
    <row r="524" spans="1:21" x14ac:dyDescent="0.2">
      <c r="A524" s="16">
        <v>555</v>
      </c>
      <c r="B524" s="16">
        <v>6</v>
      </c>
      <c r="C524" s="16">
        <v>2</v>
      </c>
      <c r="D524" s="1">
        <v>1</v>
      </c>
      <c r="E524" s="1">
        <v>3</v>
      </c>
      <c r="F524" s="1" t="str">
        <f>_xlfn.CONCAT($D524,"|",$E524,"|",$B524)</f>
        <v>1|3|6</v>
      </c>
      <c r="G524" s="1" t="str">
        <f>_xlfn.CONCAT($D524,"|",$E524,"|",$C524)</f>
        <v>1|3|2</v>
      </c>
      <c r="H524" s="1" t="str">
        <f>_xlfn.CONCAT(P524,J524)</f>
        <v>10Hip Hips</v>
      </c>
      <c r="I524" s="1" t="str">
        <f>_xlfn.CONCAT(P524,K524)</f>
        <v>10Upleadon Wanderers</v>
      </c>
      <c r="J524" s="1" t="str">
        <f>IFERROR(VLOOKUP(F524,tbl_Teams!A:C,3,0),"")</f>
        <v>Hip Hips</v>
      </c>
      <c r="K524" s="1" t="str">
        <f>IFERROR(VLOOKUP(G524,tbl_Teams!$A:$C,3,0),"")</f>
        <v>Upleadon Wanderers</v>
      </c>
      <c r="L524" s="1" t="str">
        <f>IFERROR(IF(AND(J524&lt;&gt;"",K524&lt;&gt;""),VLOOKUP(VLOOKUP(J524,tbl_Teams!C:G,5,0),tbl_Venues!A:B,2,0),""),"")</f>
        <v>Saintbridge Club</v>
      </c>
      <c r="M524" s="16">
        <f>IFERROR(IF(VLOOKUP(J524,tbl_Teams!$C:$H,6,0)=0,"",VLOOKUP(J524,tbl_Teams!$C:$H,6,0)),"")</f>
        <v>1</v>
      </c>
      <c r="N524" s="16">
        <f>IFERROR(VLOOKUP(J524,tbl_Teams!$C:$I,7,0),"")</f>
        <v>4</v>
      </c>
      <c r="O524" s="16" t="str">
        <f>IF(OR(J524="",K524=""),"Void","")</f>
        <v/>
      </c>
      <c r="P524" s="16">
        <v>10</v>
      </c>
      <c r="Q524" s="38">
        <f>IF(O524="Void","",IF(P524&lt;16,Lookups!$A$1+((P524-1)*7+(N524-1)),Lookups!$A$2+((P524-16)*7+(N524-1))))</f>
        <v>45603</v>
      </c>
      <c r="R524" s="1" t="str">
        <f>IF(O524="Void",TRIM(_xlfn.CONCAT(J524,K524)),J524)</f>
        <v>Hip Hips</v>
      </c>
      <c r="S524" s="16" t="str">
        <f>IF(O524="Void","VOID","vs")</f>
        <v>vs</v>
      </c>
      <c r="T524" s="1" t="str">
        <f>IF(O524="Void","",K524)</f>
        <v>Upleadon Wanderers</v>
      </c>
      <c r="U524" s="1" t="str">
        <f>IF(O524="Void","",TRIM(_xlfn.CONCAT(L524," ",M524)))</f>
        <v>Saintbridge Club 1</v>
      </c>
    </row>
    <row r="525" spans="1:21" x14ac:dyDescent="0.2">
      <c r="A525" s="16">
        <v>556</v>
      </c>
      <c r="B525" s="16">
        <v>7</v>
      </c>
      <c r="C525" s="16">
        <v>1</v>
      </c>
      <c r="D525" s="1">
        <v>1</v>
      </c>
      <c r="E525" s="1">
        <v>3</v>
      </c>
      <c r="F525" s="1" t="str">
        <f>_xlfn.CONCAT($D525,"|",$E525,"|",$B525)</f>
        <v>1|3|7</v>
      </c>
      <c r="G525" s="1" t="str">
        <f>_xlfn.CONCAT($D525,"|",$E525,"|",$C525)</f>
        <v>1|3|1</v>
      </c>
      <c r="H525" s="1" t="str">
        <f>_xlfn.CONCAT(P525,J525)</f>
        <v>10Hits &amp; Misses(City)</v>
      </c>
      <c r="I525" s="1" t="str">
        <f>_xlfn.CONCAT(P525,K525)</f>
        <v>10Elementaries</v>
      </c>
      <c r="J525" s="1" t="str">
        <f>IFERROR(VLOOKUP(F525,tbl_Teams!A:C,3,0),"")</f>
        <v>Hits &amp; Misses(City)</v>
      </c>
      <c r="K525" s="1" t="str">
        <f>IFERROR(VLOOKUP(G525,tbl_Teams!$A:$C,3,0),"")</f>
        <v>Elementaries</v>
      </c>
      <c r="L525" s="1" t="str">
        <f>IFERROR(IF(AND(J525&lt;&gt;"",K525&lt;&gt;""),VLOOKUP(VLOOKUP(J525,tbl_Teams!C:G,5,0),tbl_Venues!A:B,2,0),""),"")</f>
        <v>Saintbridge Club</v>
      </c>
      <c r="M525" s="16">
        <f>IFERROR(IF(VLOOKUP(J525,tbl_Teams!$C:$H,6,0)=0,"",VLOOKUP(J525,tbl_Teams!$C:$H,6,0)),"")</f>
        <v>2</v>
      </c>
      <c r="N525" s="16">
        <f>IFERROR(VLOOKUP(J525,tbl_Teams!$C:$I,7,0),"")</f>
        <v>4</v>
      </c>
      <c r="O525" s="16" t="str">
        <f>IF(OR(J525="",K525=""),"Void","")</f>
        <v/>
      </c>
      <c r="P525" s="16">
        <v>10</v>
      </c>
      <c r="Q525" s="38">
        <f>IF(O525="Void","",IF(P525&lt;16,Lookups!$A$1+((P525-1)*7+(N525-1)),Lookups!$A$2+((P525-16)*7+(N525-1))))</f>
        <v>45603</v>
      </c>
      <c r="R525" s="1" t="str">
        <f>IF(O525="Void",TRIM(_xlfn.CONCAT(J525,K525)),J525)</f>
        <v>Hits &amp; Misses(City)</v>
      </c>
      <c r="S525" s="16" t="str">
        <f>IF(O525="Void","VOID","vs")</f>
        <v>vs</v>
      </c>
      <c r="T525" s="1" t="str">
        <f>IF(O525="Void","",K525)</f>
        <v>Elementaries</v>
      </c>
      <c r="U525" s="1" t="str">
        <f>IF(O525="Void","",TRIM(_xlfn.CONCAT(L525," ",M525)))</f>
        <v>Saintbridge Club 2</v>
      </c>
    </row>
    <row r="526" spans="1:21" x14ac:dyDescent="0.2">
      <c r="A526" s="16">
        <v>557</v>
      </c>
      <c r="B526" s="16">
        <v>8</v>
      </c>
      <c r="C526" s="16">
        <v>15</v>
      </c>
      <c r="D526" s="1">
        <v>1</v>
      </c>
      <c r="E526" s="1">
        <v>3</v>
      </c>
      <c r="F526" s="1" t="str">
        <f>_xlfn.CONCAT($D526,"|",$E526,"|",$B526)</f>
        <v>1|3|8</v>
      </c>
      <c r="G526" s="1" t="str">
        <f>_xlfn.CONCAT($D526,"|",$E526,"|",$C526)</f>
        <v>1|3|15</v>
      </c>
      <c r="H526" s="1" t="str">
        <f>_xlfn.CONCAT(P526,J526)</f>
        <v>10Madcaps</v>
      </c>
      <c r="I526" s="1" t="str">
        <f>_xlfn.CONCAT(P526,K526)</f>
        <v>10Meteors</v>
      </c>
      <c r="J526" s="1" t="str">
        <f>IFERROR(VLOOKUP(F526,tbl_Teams!A:C,3,0),"")</f>
        <v>Madcaps</v>
      </c>
      <c r="K526" s="1" t="str">
        <f>IFERROR(VLOOKUP(G526,tbl_Teams!$A:$C,3,0),"")</f>
        <v>Meteors</v>
      </c>
      <c r="L526" s="1" t="str">
        <f>IFERROR(IF(AND(J526&lt;&gt;"",K526&lt;&gt;""),VLOOKUP(VLOOKUP(J526,tbl_Teams!C:G,5,0),tbl_Venues!A:B,2,0),""),"")</f>
        <v>Spartans Club</v>
      </c>
      <c r="M526" s="16">
        <f>IFERROR(IF(VLOOKUP(J526,tbl_Teams!$C:$H,6,0)=0,"",VLOOKUP(J526,tbl_Teams!$C:$H,6,0)),"")</f>
        <v>2</v>
      </c>
      <c r="N526" s="16">
        <f>IFERROR(VLOOKUP(J526,tbl_Teams!$C:$I,7,0),"")</f>
        <v>2</v>
      </c>
      <c r="O526" s="16" t="str">
        <f>IF(OR(J526="",K526=""),"Void","")</f>
        <v/>
      </c>
      <c r="P526" s="16">
        <v>10</v>
      </c>
      <c r="Q526" s="38">
        <f>IF(O526="Void","",IF(P526&lt;16,Lookups!$A$1+((P526-1)*7+(N526-1)),Lookups!$A$2+((P526-16)*7+(N526-1))))</f>
        <v>45601</v>
      </c>
      <c r="R526" s="1" t="str">
        <f>IF(O526="Void",TRIM(_xlfn.CONCAT(J526,K526)),J526)</f>
        <v>Madcaps</v>
      </c>
      <c r="S526" s="16" t="str">
        <f>IF(O526="Void","VOID","vs")</f>
        <v>vs</v>
      </c>
      <c r="T526" s="1" t="str">
        <f>IF(O526="Void","",K526)</f>
        <v>Meteors</v>
      </c>
      <c r="U526" s="1" t="str">
        <f>IF(O526="Void","",TRIM(_xlfn.CONCAT(L526," ",M526)))</f>
        <v>Spartans Club 2</v>
      </c>
    </row>
    <row r="527" spans="1:21" x14ac:dyDescent="0.2">
      <c r="A527" s="16">
        <v>558</v>
      </c>
      <c r="B527" s="16">
        <v>9</v>
      </c>
      <c r="C527" s="16">
        <v>14</v>
      </c>
      <c r="D527" s="1">
        <v>1</v>
      </c>
      <c r="E527" s="1">
        <v>3</v>
      </c>
      <c r="F527" s="1" t="str">
        <f>_xlfn.CONCAT($D527,"|",$E527,"|",$B527)</f>
        <v>1|3|9</v>
      </c>
      <c r="G527" s="1" t="str">
        <f>_xlfn.CONCAT($D527,"|",$E527,"|",$C527)</f>
        <v>1|3|14</v>
      </c>
      <c r="H527" s="1" t="str">
        <f>_xlfn.CONCAT(P527,J527)</f>
        <v>10Flintstones</v>
      </c>
      <c r="I527" s="1" t="str">
        <f>_xlfn.CONCAT(P527,K527)</f>
        <v>10Locals</v>
      </c>
      <c r="J527" s="1" t="str">
        <f>IFERROR(VLOOKUP(F527,tbl_Teams!A:C,3,0),"")</f>
        <v>Flintstones</v>
      </c>
      <c r="K527" s="1" t="str">
        <f>IFERROR(VLOOKUP(G527,tbl_Teams!$A:$C,3,0),"")</f>
        <v>Locals</v>
      </c>
      <c r="L527" s="1" t="str">
        <f>IFERROR(IF(AND(J527&lt;&gt;"",K527&lt;&gt;""),VLOOKUP(VLOOKUP(J527,tbl_Teams!C:G,5,0),tbl_Venues!A:B,2,0),""),"")</f>
        <v>England's Glory</v>
      </c>
      <c r="M527" s="16">
        <f>IFERROR(IF(VLOOKUP(J527,tbl_Teams!$C:$H,6,0)=0,"",VLOOKUP(J527,tbl_Teams!$C:$H,6,0)),"")</f>
        <v>1</v>
      </c>
      <c r="N527" s="16">
        <f>IFERROR(VLOOKUP(J527,tbl_Teams!$C:$I,7,0),"")</f>
        <v>5</v>
      </c>
      <c r="O527" s="16" t="str">
        <f>IF(OR(J527="",K527=""),"Void","")</f>
        <v/>
      </c>
      <c r="P527" s="16">
        <v>10</v>
      </c>
      <c r="Q527" s="38">
        <f>IF(O527="Void","",IF(P527&lt;16,Lookups!$A$1+((P527-1)*7+(N527-1)),Lookups!$A$2+((P527-16)*7+(N527-1))))</f>
        <v>45604</v>
      </c>
      <c r="R527" s="1" t="str">
        <f>IF(O527="Void",TRIM(_xlfn.CONCAT(J527,K527)),J527)</f>
        <v>Flintstones</v>
      </c>
      <c r="S527" s="16" t="str">
        <f>IF(O527="Void","VOID","vs")</f>
        <v>vs</v>
      </c>
      <c r="T527" s="1" t="str">
        <f>IF(O527="Void","",K527)</f>
        <v>Locals</v>
      </c>
      <c r="U527" s="1" t="str">
        <f>IF(O527="Void","",TRIM(_xlfn.CONCAT(L527," ",M527)))</f>
        <v>England's Glory 1</v>
      </c>
    </row>
    <row r="528" spans="1:21" x14ac:dyDescent="0.2">
      <c r="A528" s="16">
        <v>559</v>
      </c>
      <c r="B528" s="16">
        <v>10</v>
      </c>
      <c r="C528" s="16">
        <v>13</v>
      </c>
      <c r="D528" s="1">
        <v>1</v>
      </c>
      <c r="E528" s="1">
        <v>3</v>
      </c>
      <c r="F528" s="1" t="str">
        <f>_xlfn.CONCAT($D528,"|",$E528,"|",$B528)</f>
        <v>1|3|10</v>
      </c>
      <c r="G528" s="1" t="str">
        <f>_xlfn.CONCAT($D528,"|",$E528,"|",$C528)</f>
        <v>1|3|13</v>
      </c>
      <c r="H528" s="1" t="str">
        <f>_xlfn.CONCAT(P528,J528)</f>
        <v>10All Wood &amp; Balls</v>
      </c>
      <c r="I528" s="1" t="str">
        <f>_xlfn.CONCAT(P528,K528)</f>
        <v>10Killer Instinct</v>
      </c>
      <c r="J528" s="1" t="str">
        <f>IFERROR(VLOOKUP(F528,tbl_Teams!A:C,3,0),"")</f>
        <v>All Wood &amp; Balls</v>
      </c>
      <c r="K528" s="1" t="str">
        <f>IFERROR(VLOOKUP(G528,tbl_Teams!$A:$C,3,0),"")</f>
        <v>Killer Instinct</v>
      </c>
      <c r="L528" s="1" t="str">
        <f>IFERROR(IF(AND(J528&lt;&gt;"",K528&lt;&gt;""),VLOOKUP(VLOOKUP(J528,tbl_Teams!C:G,5,0),tbl_Venues!A:B,2,0),""),"")</f>
        <v>Longlevens RFC</v>
      </c>
      <c r="M528" s="16" t="str">
        <f>IFERROR(IF(VLOOKUP(J528,tbl_Teams!$C:$H,6,0)=0,"",VLOOKUP(J528,tbl_Teams!$C:$H,6,0)),"")</f>
        <v/>
      </c>
      <c r="N528" s="16">
        <f>IFERROR(VLOOKUP(J528,tbl_Teams!$C:$I,7,0),"")</f>
        <v>4</v>
      </c>
      <c r="O528" s="16" t="str">
        <f>IF(OR(J528="",K528=""),"Void","")</f>
        <v/>
      </c>
      <c r="P528" s="16">
        <v>10</v>
      </c>
      <c r="Q528" s="38">
        <f>IF(O528="Void","",IF(P528&lt;16,Lookups!$A$1+((P528-1)*7+(N528-1)),Lookups!$A$2+((P528-16)*7+(N528-1))))</f>
        <v>45603</v>
      </c>
      <c r="R528" s="1" t="str">
        <f>IF(O528="Void",TRIM(_xlfn.CONCAT(J528,K528)),J528)</f>
        <v>All Wood &amp; Balls</v>
      </c>
      <c r="S528" s="16" t="str">
        <f>IF(O528="Void","VOID","vs")</f>
        <v>vs</v>
      </c>
      <c r="T528" s="1" t="str">
        <f>IF(O528="Void","",K528)</f>
        <v>Killer Instinct</v>
      </c>
      <c r="U528" s="1" t="str">
        <f>IF(O528="Void","",TRIM(_xlfn.CONCAT(L528," ",M528)))</f>
        <v>Longlevens RFC</v>
      </c>
    </row>
    <row r="529" spans="1:21" x14ac:dyDescent="0.2">
      <c r="A529" s="16">
        <v>560</v>
      </c>
      <c r="B529" s="16">
        <v>11</v>
      </c>
      <c r="C529" s="16">
        <v>12</v>
      </c>
      <c r="D529" s="1">
        <v>1</v>
      </c>
      <c r="E529" s="1">
        <v>3</v>
      </c>
      <c r="F529" s="1" t="str">
        <f>_xlfn.CONCAT($D529,"|",$E529,"|",$B529)</f>
        <v>1|3|11</v>
      </c>
      <c r="G529" s="1" t="str">
        <f>_xlfn.CONCAT($D529,"|",$E529,"|",$C529)</f>
        <v>1|3|12</v>
      </c>
      <c r="H529" s="1" t="str">
        <f>_xlfn.CONCAT(P529,J529)</f>
        <v>10BIJI's S.C.</v>
      </c>
      <c r="I529" s="1" t="str">
        <f>_xlfn.CONCAT(P529,K529)</f>
        <v>10DM4's</v>
      </c>
      <c r="J529" s="1" t="str">
        <f>IFERROR(VLOOKUP(F529,tbl_Teams!A:C,3,0),"")</f>
        <v>BIJI's S.C.</v>
      </c>
      <c r="K529" s="1" t="str">
        <f>IFERROR(VLOOKUP(G529,tbl_Teams!$A:$C,3,0),"")</f>
        <v>DM4's</v>
      </c>
      <c r="L529" s="1" t="str">
        <f>IFERROR(IF(AND(J529&lt;&gt;"",K529&lt;&gt;""),VLOOKUP(VLOOKUP(J529,tbl_Teams!C:G,5,0),tbl_Venues!A:B,2,0),""),"")</f>
        <v>Farmer's Club</v>
      </c>
      <c r="M529" s="16">
        <f>IFERROR(IF(VLOOKUP(J529,tbl_Teams!$C:$H,6,0)=0,"",VLOOKUP(J529,tbl_Teams!$C:$H,6,0)),"")</f>
        <v>2</v>
      </c>
      <c r="N529" s="16">
        <f>IFERROR(VLOOKUP(J529,tbl_Teams!$C:$I,7,0),"")</f>
        <v>4</v>
      </c>
      <c r="O529" s="16" t="str">
        <f>IF(OR(J529="",K529=""),"Void","")</f>
        <v/>
      </c>
      <c r="P529" s="16">
        <v>10</v>
      </c>
      <c r="Q529" s="38">
        <f>IF(O529="Void","",IF(P529&lt;16,Lookups!$A$1+((P529-1)*7+(N529-1)),Lookups!$A$2+((P529-16)*7+(N529-1))))</f>
        <v>45603</v>
      </c>
      <c r="R529" s="1" t="str">
        <f>IF(O529="Void",TRIM(_xlfn.CONCAT(J529,K529)),J529)</f>
        <v>BIJI's S.C.</v>
      </c>
      <c r="S529" s="16" t="str">
        <f>IF(O529="Void","VOID","vs")</f>
        <v>vs</v>
      </c>
      <c r="T529" s="1" t="str">
        <f>IF(O529="Void","",K529)</f>
        <v>DM4's</v>
      </c>
      <c r="U529" s="1" t="str">
        <f>IF(O529="Void","",TRIM(_xlfn.CONCAT(L529," ",M529)))</f>
        <v>Farmer's Club 2</v>
      </c>
    </row>
    <row r="530" spans="1:21" x14ac:dyDescent="0.2">
      <c r="A530" s="16">
        <v>793</v>
      </c>
      <c r="B530" s="16">
        <v>4</v>
      </c>
      <c r="C530" s="16">
        <v>16</v>
      </c>
      <c r="D530" s="1">
        <v>1</v>
      </c>
      <c r="E530" s="1">
        <v>4</v>
      </c>
      <c r="F530" s="1" t="str">
        <f>_xlfn.CONCAT($D530,"|",$E530,"|",$B530)</f>
        <v>1|4|4</v>
      </c>
      <c r="G530" s="1" t="str">
        <f>_xlfn.CONCAT($D530,"|",$E530,"|",$C530)</f>
        <v>1|4|16</v>
      </c>
      <c r="H530" s="1" t="str">
        <f>_xlfn.CONCAT(P530,J530)</f>
        <v>10Jolly Boys</v>
      </c>
      <c r="I530" s="1" t="str">
        <f>_xlfn.CONCAT(P530,K530)</f>
        <v>10Bell Hotel</v>
      </c>
      <c r="J530" s="1" t="str">
        <f>IFERROR(VLOOKUP(F530,tbl_Teams!A:C,3,0),"")</f>
        <v>Jolly Boys</v>
      </c>
      <c r="K530" s="1" t="str">
        <f>IFERROR(VLOOKUP(G530,tbl_Teams!$A:$C,3,0),"")</f>
        <v>Bell Hotel</v>
      </c>
      <c r="L530" s="1" t="str">
        <f>IFERROR(IF(AND(J530&lt;&gt;"",K530&lt;&gt;""),VLOOKUP(VLOOKUP(J530,tbl_Teams!C:G,5,0),tbl_Venues!A:B,2,0),""),"")</f>
        <v>Spartans Club</v>
      </c>
      <c r="M530" s="16">
        <f>IFERROR(IF(VLOOKUP(J530,tbl_Teams!$C:$H,6,0)=0,"",VLOOKUP(J530,tbl_Teams!$C:$H,6,0)),"")</f>
        <v>1</v>
      </c>
      <c r="N530" s="16">
        <f>IFERROR(VLOOKUP(J530,tbl_Teams!$C:$I,7,0),"")</f>
        <v>4</v>
      </c>
      <c r="O530" s="16" t="str">
        <f>IF(OR(J530="",K530=""),"Void","")</f>
        <v/>
      </c>
      <c r="P530" s="16">
        <v>10</v>
      </c>
      <c r="Q530" s="38">
        <f>IF(O530="Void","",IF(P530&lt;16,Lookups!$A$1+((P530-1)*7+(N530-1)),Lookups!$A$2+((P530-16)*7+(N530-1))))</f>
        <v>45603</v>
      </c>
      <c r="R530" s="1" t="str">
        <f>IF(O530="Void",TRIM(_xlfn.CONCAT(J530,K530)),J530)</f>
        <v>Jolly Boys</v>
      </c>
      <c r="S530" s="16" t="str">
        <f>IF(O530="Void","VOID","vs")</f>
        <v>vs</v>
      </c>
      <c r="T530" s="1" t="str">
        <f>IF(O530="Void","",K530)</f>
        <v>Bell Hotel</v>
      </c>
      <c r="U530" s="1" t="str">
        <f>IF(O530="Void","",TRIM(_xlfn.CONCAT(L530," ",M530)))</f>
        <v>Spartans Club 1</v>
      </c>
    </row>
    <row r="531" spans="1:21" x14ac:dyDescent="0.2">
      <c r="A531" s="16">
        <v>794</v>
      </c>
      <c r="B531" s="16">
        <v>5</v>
      </c>
      <c r="C531" s="16">
        <v>3</v>
      </c>
      <c r="D531" s="1">
        <v>1</v>
      </c>
      <c r="E531" s="1">
        <v>4</v>
      </c>
      <c r="F531" s="1" t="str">
        <f>_xlfn.CONCAT($D531,"|",$E531,"|",$B531)</f>
        <v>1|4|5</v>
      </c>
      <c r="G531" s="1" t="str">
        <f>_xlfn.CONCAT($D531,"|",$E531,"|",$C531)</f>
        <v>1|4|3</v>
      </c>
      <c r="H531" s="1" t="str">
        <f>_xlfn.CONCAT(P531,J531)</f>
        <v>10Doddlers</v>
      </c>
      <c r="I531" s="1" t="str">
        <f>_xlfn.CONCAT(P531,K531)</f>
        <v>10Harps S.C.</v>
      </c>
      <c r="J531" s="1" t="str">
        <f>IFERROR(VLOOKUP(F531,tbl_Teams!A:C,3,0),"")</f>
        <v>Doddlers</v>
      </c>
      <c r="K531" s="1" t="str">
        <f>IFERROR(VLOOKUP(G531,tbl_Teams!$A:$C,3,0),"")</f>
        <v>Harps S.C.</v>
      </c>
      <c r="L531" s="1" t="str">
        <f>IFERROR(IF(AND(J531&lt;&gt;"",K531&lt;&gt;""),VLOOKUP(VLOOKUP(J531,tbl_Teams!C:G,5,0),tbl_Venues!A:B,2,0),""),"")</f>
        <v>Elmbridge Sports &amp; Social Club</v>
      </c>
      <c r="M531" s="16" t="str">
        <f>IFERROR(IF(VLOOKUP(J531,tbl_Teams!$C:$H,6,0)=0,"",VLOOKUP(J531,tbl_Teams!$C:$H,6,0)),"")</f>
        <v/>
      </c>
      <c r="N531" s="16">
        <f>IFERROR(VLOOKUP(J531,tbl_Teams!$C:$I,7,0),"")</f>
        <v>4</v>
      </c>
      <c r="O531" s="16" t="str">
        <f>IF(OR(J531="",K531=""),"Void","")</f>
        <v/>
      </c>
      <c r="P531" s="16">
        <v>10</v>
      </c>
      <c r="Q531" s="38">
        <f>IF(O531="Void","",IF(P531&lt;16,Lookups!$A$1+((P531-1)*7+(N531-1)),Lookups!$A$2+((P531-16)*7+(N531-1))))</f>
        <v>45603</v>
      </c>
      <c r="R531" s="1" t="str">
        <f>IF(O531="Void",TRIM(_xlfn.CONCAT(J531,K531)),J531)</f>
        <v>Doddlers</v>
      </c>
      <c r="S531" s="16" t="str">
        <f>IF(O531="Void","VOID","vs")</f>
        <v>vs</v>
      </c>
      <c r="T531" s="1" t="str">
        <f>IF(O531="Void","",K531)</f>
        <v>Harps S.C.</v>
      </c>
      <c r="U531" s="1" t="str">
        <f>IF(O531="Void","",TRIM(_xlfn.CONCAT(L531," ",M531)))</f>
        <v>Elmbridge Sports &amp; Social Club</v>
      </c>
    </row>
    <row r="532" spans="1:21" x14ac:dyDescent="0.2">
      <c r="A532" s="16">
        <v>795</v>
      </c>
      <c r="B532" s="16">
        <v>6</v>
      </c>
      <c r="C532" s="16">
        <v>2</v>
      </c>
      <c r="D532" s="1">
        <v>1</v>
      </c>
      <c r="E532" s="1">
        <v>4</v>
      </c>
      <c r="F532" s="1" t="str">
        <f>_xlfn.CONCAT($D532,"|",$E532,"|",$B532)</f>
        <v>1|4|6</v>
      </c>
      <c r="G532" s="1" t="str">
        <f>_xlfn.CONCAT($D532,"|",$E532,"|",$C532)</f>
        <v>1|4|2</v>
      </c>
      <c r="H532" s="1" t="str">
        <f>_xlfn.CONCAT(P532,J532)</f>
        <v>10Co-Op</v>
      </c>
      <c r="I532" s="1" t="str">
        <f>_xlfn.CONCAT(P532,K532)</f>
        <v>10Andy Capps</v>
      </c>
      <c r="J532" s="1" t="str">
        <f>IFERROR(VLOOKUP(F532,tbl_Teams!A:C,3,0),"")</f>
        <v>Co-Op</v>
      </c>
      <c r="K532" s="1" t="str">
        <f>IFERROR(VLOOKUP(G532,tbl_Teams!$A:$C,3,0),"")</f>
        <v>Andy Capps</v>
      </c>
      <c r="L532" s="1" t="str">
        <f>IFERROR(IF(AND(J532&lt;&gt;"",K532&lt;&gt;""),VLOOKUP(VLOOKUP(J532,tbl_Teams!C:G,5,0),tbl_Venues!A:B,2,0),""),"")</f>
        <v>Gala Club</v>
      </c>
      <c r="M532" s="16">
        <f>IFERROR(IF(VLOOKUP(J532,tbl_Teams!$C:$H,6,0)=0,"",VLOOKUP(J532,tbl_Teams!$C:$H,6,0)),"")</f>
        <v>2</v>
      </c>
      <c r="N532" s="16">
        <f>IFERROR(VLOOKUP(J532,tbl_Teams!$C:$I,7,0),"")</f>
        <v>1</v>
      </c>
      <c r="O532" s="16" t="str">
        <f>IF(OR(J532="",K532=""),"Void","")</f>
        <v/>
      </c>
      <c r="P532" s="16">
        <v>10</v>
      </c>
      <c r="Q532" s="38">
        <f>IF(O532="Void","",IF(P532&lt;16,Lookups!$A$1+((P532-1)*7+(N532-1)),Lookups!$A$2+((P532-16)*7+(N532-1))))</f>
        <v>45600</v>
      </c>
      <c r="R532" s="1" t="str">
        <f>IF(O532="Void",TRIM(_xlfn.CONCAT(J532,K532)),J532)</f>
        <v>Co-Op</v>
      </c>
      <c r="S532" s="16" t="str">
        <f>IF(O532="Void","VOID","vs")</f>
        <v>vs</v>
      </c>
      <c r="T532" s="1" t="str">
        <f>IF(O532="Void","",K532)</f>
        <v>Andy Capps</v>
      </c>
      <c r="U532" s="1" t="str">
        <f>IF(O532="Void","",TRIM(_xlfn.CONCAT(L532," ",M532)))</f>
        <v>Gala Club 2</v>
      </c>
    </row>
    <row r="533" spans="1:21" x14ac:dyDescent="0.2">
      <c r="A533" s="16">
        <v>796</v>
      </c>
      <c r="B533" s="16">
        <v>7</v>
      </c>
      <c r="C533" s="16">
        <v>1</v>
      </c>
      <c r="D533" s="1">
        <v>1</v>
      </c>
      <c r="E533" s="1">
        <v>4</v>
      </c>
      <c r="F533" s="1" t="str">
        <f>_xlfn.CONCAT($D533,"|",$E533,"|",$B533)</f>
        <v>1|4|7</v>
      </c>
      <c r="G533" s="1" t="str">
        <f>_xlfn.CONCAT($D533,"|",$E533,"|",$C533)</f>
        <v>1|4|1</v>
      </c>
      <c r="H533" s="1" t="str">
        <f>_xlfn.CONCAT(P533,J533)</f>
        <v>10Star Inn</v>
      </c>
      <c r="I533" s="1" t="str">
        <f>_xlfn.CONCAT(P533,K533)</f>
        <v>10Jacks Jokers</v>
      </c>
      <c r="J533" s="1" t="str">
        <f>IFERROR(VLOOKUP(F533,tbl_Teams!A:C,3,0),"")</f>
        <v>Star Inn</v>
      </c>
      <c r="K533" s="1" t="str">
        <f>IFERROR(VLOOKUP(G533,tbl_Teams!$A:$C,3,0),"")</f>
        <v>Jacks Jokers</v>
      </c>
      <c r="L533" s="1" t="str">
        <f>IFERROR(IF(AND(J533&lt;&gt;"",K533&lt;&gt;""),VLOOKUP(VLOOKUP(J533,tbl_Teams!C:G,5,0),tbl_Venues!A:B,2,0),""),"")</f>
        <v>Wotton Hall Club</v>
      </c>
      <c r="M533" s="16">
        <f>IFERROR(IF(VLOOKUP(J533,tbl_Teams!$C:$H,6,0)=0,"",VLOOKUP(J533,tbl_Teams!$C:$H,6,0)),"")</f>
        <v>2</v>
      </c>
      <c r="N533" s="16">
        <f>IFERROR(VLOOKUP(J533,tbl_Teams!$C:$I,7,0),"")</f>
        <v>5</v>
      </c>
      <c r="O533" s="16" t="str">
        <f>IF(OR(J533="",K533=""),"Void","")</f>
        <v/>
      </c>
      <c r="P533" s="16">
        <v>10</v>
      </c>
      <c r="Q533" s="38">
        <f>IF(O533="Void","",IF(P533&lt;16,Lookups!$A$1+((P533-1)*7+(N533-1)),Lookups!$A$2+((P533-16)*7+(N533-1))))</f>
        <v>45604</v>
      </c>
      <c r="R533" s="1" t="str">
        <f>IF(O533="Void",TRIM(_xlfn.CONCAT(J533,K533)),J533)</f>
        <v>Star Inn</v>
      </c>
      <c r="S533" s="16" t="str">
        <f>IF(O533="Void","VOID","vs")</f>
        <v>vs</v>
      </c>
      <c r="T533" s="1" t="str">
        <f>IF(O533="Void","",K533)</f>
        <v>Jacks Jokers</v>
      </c>
      <c r="U533" s="1" t="str">
        <f>IF(O533="Void","",TRIM(_xlfn.CONCAT(L533," ",M533)))</f>
        <v>Wotton Hall Club 2</v>
      </c>
    </row>
    <row r="534" spans="1:21" x14ac:dyDescent="0.2">
      <c r="A534" s="16">
        <v>797</v>
      </c>
      <c r="B534" s="16">
        <v>8</v>
      </c>
      <c r="C534" s="16">
        <v>15</v>
      </c>
      <c r="D534" s="1">
        <v>1</v>
      </c>
      <c r="E534" s="1">
        <v>4</v>
      </c>
      <c r="F534" s="1" t="str">
        <f>_xlfn.CONCAT($D534,"|",$E534,"|",$B534)</f>
        <v>1|4|8</v>
      </c>
      <c r="G534" s="1" t="str">
        <f>_xlfn.CONCAT($D534,"|",$E534,"|",$C534)</f>
        <v>1|4|15</v>
      </c>
      <c r="H534" s="1" t="str">
        <f>_xlfn.CONCAT(P534,J534)</f>
        <v>10Looney Tunes</v>
      </c>
      <c r="I534" s="1" t="str">
        <f>_xlfn.CONCAT(P534,K534)</f>
        <v>10Dark Horses</v>
      </c>
      <c r="J534" s="1" t="str">
        <f>IFERROR(VLOOKUP(F534,tbl_Teams!A:C,3,0),"")</f>
        <v>Looney Tunes</v>
      </c>
      <c r="K534" s="1" t="str">
        <f>IFERROR(VLOOKUP(G534,tbl_Teams!$A:$C,3,0),"")</f>
        <v>Dark Horses</v>
      </c>
      <c r="L534" s="1" t="str">
        <f>IFERROR(IF(AND(J534&lt;&gt;"",K534&lt;&gt;""),VLOOKUP(VLOOKUP(J534,tbl_Teams!C:G,5,0),tbl_Venues!A:B,2,0),""),"")</f>
        <v>Circle Club Newent</v>
      </c>
      <c r="M534" s="16" t="str">
        <f>IFERROR(IF(VLOOKUP(J534,tbl_Teams!$C:$H,6,0)=0,"",VLOOKUP(J534,tbl_Teams!$C:$H,6,0)),"")</f>
        <v/>
      </c>
      <c r="N534" s="16">
        <f>IFERROR(VLOOKUP(J534,tbl_Teams!$C:$I,7,0),"")</f>
        <v>4</v>
      </c>
      <c r="O534" s="16" t="str">
        <f>IF(OR(J534="",K534=""),"Void","")</f>
        <v/>
      </c>
      <c r="P534" s="16">
        <v>10</v>
      </c>
      <c r="Q534" s="38">
        <f>IF(O534="Void","",IF(P534&lt;16,Lookups!$A$1+((P534-1)*7+(N534-1)),Lookups!$A$2+((P534-16)*7+(N534-1))))</f>
        <v>45603</v>
      </c>
      <c r="R534" s="1" t="str">
        <f>IF(O534="Void",TRIM(_xlfn.CONCAT(J534,K534)),J534)</f>
        <v>Looney Tunes</v>
      </c>
      <c r="S534" s="16" t="str">
        <f>IF(O534="Void","VOID","vs")</f>
        <v>vs</v>
      </c>
      <c r="T534" s="1" t="str">
        <f>IF(O534="Void","",K534)</f>
        <v>Dark Horses</v>
      </c>
      <c r="U534" s="1" t="str">
        <f>IF(O534="Void","",TRIM(_xlfn.CONCAT(L534," ",M534)))</f>
        <v>Circle Club Newent</v>
      </c>
    </row>
    <row r="535" spans="1:21" x14ac:dyDescent="0.2">
      <c r="A535" s="16">
        <v>798</v>
      </c>
      <c r="B535" s="16">
        <v>9</v>
      </c>
      <c r="C535" s="16">
        <v>14</v>
      </c>
      <c r="D535" s="1">
        <v>1</v>
      </c>
      <c r="E535" s="1">
        <v>4</v>
      </c>
      <c r="F535" s="1" t="str">
        <f>_xlfn.CONCAT($D535,"|",$E535,"|",$B535)</f>
        <v>1|4|9</v>
      </c>
      <c r="G535" s="1" t="str">
        <f>_xlfn.CONCAT($D535,"|",$E535,"|",$C535)</f>
        <v>1|4|14</v>
      </c>
      <c r="H535" s="1" t="str">
        <f>_xlfn.CONCAT(P535,J535)</f>
        <v>10Statics</v>
      </c>
      <c r="I535" s="1" t="str">
        <f>_xlfn.CONCAT(P535,K535)</f>
        <v>10Atlas S.C.</v>
      </c>
      <c r="J535" s="1" t="str">
        <f>IFERROR(VLOOKUP(F535,tbl_Teams!A:C,3,0),"")</f>
        <v>Statics</v>
      </c>
      <c r="K535" s="1" t="str">
        <f>IFERROR(VLOOKUP(G535,tbl_Teams!$A:$C,3,0),"")</f>
        <v>Atlas S.C.</v>
      </c>
      <c r="L535" s="1" t="str">
        <f>IFERROR(IF(AND(J535&lt;&gt;"",K535&lt;&gt;""),VLOOKUP(VLOOKUP(J535,tbl_Teams!C:G,5,0),tbl_Venues!A:B,2,0),""),"")</f>
        <v>Farmer's Club</v>
      </c>
      <c r="M535" s="16">
        <f>IFERROR(IF(VLOOKUP(J535,tbl_Teams!$C:$H,6,0)=0,"",VLOOKUP(J535,tbl_Teams!$C:$H,6,0)),"")</f>
        <v>2</v>
      </c>
      <c r="N535" s="16">
        <f>IFERROR(VLOOKUP(J535,tbl_Teams!$C:$I,7,0),"")</f>
        <v>1</v>
      </c>
      <c r="O535" s="16" t="str">
        <f>IF(OR(J535="",K535=""),"Void","")</f>
        <v/>
      </c>
      <c r="P535" s="16">
        <v>10</v>
      </c>
      <c r="Q535" s="38">
        <f>IF(O535="Void","",IF(P535&lt;16,Lookups!$A$1+((P535-1)*7+(N535-1)),Lookups!$A$2+((P535-16)*7+(N535-1))))</f>
        <v>45600</v>
      </c>
      <c r="R535" s="1" t="str">
        <f>IF(O535="Void",TRIM(_xlfn.CONCAT(J535,K535)),J535)</f>
        <v>Statics</v>
      </c>
      <c r="S535" s="16" t="str">
        <f>IF(O535="Void","VOID","vs")</f>
        <v>vs</v>
      </c>
      <c r="T535" s="1" t="str">
        <f>IF(O535="Void","",K535)</f>
        <v>Atlas S.C.</v>
      </c>
      <c r="U535" s="1" t="str">
        <f>IF(O535="Void","",TRIM(_xlfn.CONCAT(L535," ",M535)))</f>
        <v>Farmer's Club 2</v>
      </c>
    </row>
    <row r="536" spans="1:21" x14ac:dyDescent="0.2">
      <c r="A536" s="16">
        <v>799</v>
      </c>
      <c r="B536" s="16">
        <v>10</v>
      </c>
      <c r="C536" s="16">
        <v>13</v>
      </c>
      <c r="D536" s="1">
        <v>1</v>
      </c>
      <c r="E536" s="1">
        <v>4</v>
      </c>
      <c r="F536" s="1" t="str">
        <f>_xlfn.CONCAT($D536,"|",$E536,"|",$B536)</f>
        <v>1|4|10</v>
      </c>
      <c r="G536" s="1" t="str">
        <f>_xlfn.CONCAT($D536,"|",$E536,"|",$C536)</f>
        <v>1|4|13</v>
      </c>
      <c r="H536" s="1" t="str">
        <f>_xlfn.CONCAT(P536,J536)</f>
        <v>10Post Office 'A'</v>
      </c>
      <c r="I536" s="1" t="str">
        <f>_xlfn.CONCAT(P536,K536)</f>
        <v>10Robinswood Foxes</v>
      </c>
      <c r="J536" s="1" t="str">
        <f>IFERROR(VLOOKUP(F536,tbl_Teams!A:C,3,0),"")</f>
        <v>Post Office 'A'</v>
      </c>
      <c r="K536" s="1" t="str">
        <f>IFERROR(VLOOKUP(G536,tbl_Teams!$A:$C,3,0),"")</f>
        <v>Robinswood Foxes</v>
      </c>
      <c r="L536" s="1" t="str">
        <f>IFERROR(IF(AND(J536&lt;&gt;"",K536&lt;&gt;""),VLOOKUP(VLOOKUP(J536,tbl_Teams!C:G,5,0),tbl_Venues!A:B,2,0),""),"")</f>
        <v>One Eyed Jacks</v>
      </c>
      <c r="M536" s="16" t="str">
        <f>IFERROR(IF(VLOOKUP(J536,tbl_Teams!$C:$H,6,0)=0,"",VLOOKUP(J536,tbl_Teams!$C:$H,6,0)),"")</f>
        <v/>
      </c>
      <c r="N536" s="16">
        <f>IFERROR(VLOOKUP(J536,tbl_Teams!$C:$I,7,0),"")</f>
        <v>1</v>
      </c>
      <c r="O536" s="16" t="str">
        <f>IF(OR(J536="",K536=""),"Void","")</f>
        <v/>
      </c>
      <c r="P536" s="16">
        <v>10</v>
      </c>
      <c r="Q536" s="38">
        <f>IF(O536="Void","",IF(P536&lt;16,Lookups!$A$1+((P536-1)*7+(N536-1)),Lookups!$A$2+((P536-16)*7+(N536-1))))</f>
        <v>45600</v>
      </c>
      <c r="R536" s="1" t="str">
        <f>IF(O536="Void",TRIM(_xlfn.CONCAT(J536,K536)),J536)</f>
        <v>Post Office 'A'</v>
      </c>
      <c r="S536" s="16" t="str">
        <f>IF(O536="Void","VOID","vs")</f>
        <v>vs</v>
      </c>
      <c r="T536" s="1" t="str">
        <f>IF(O536="Void","",K536)</f>
        <v>Robinswood Foxes</v>
      </c>
      <c r="U536" s="1" t="str">
        <f>IF(O536="Void","",TRIM(_xlfn.CONCAT(L536," ",M536)))</f>
        <v>One Eyed Jacks</v>
      </c>
    </row>
    <row r="537" spans="1:21" x14ac:dyDescent="0.2">
      <c r="A537" s="16">
        <v>800</v>
      </c>
      <c r="B537" s="16">
        <v>11</v>
      </c>
      <c r="C537" s="16">
        <v>12</v>
      </c>
      <c r="D537" s="1">
        <v>1</v>
      </c>
      <c r="E537" s="1">
        <v>4</v>
      </c>
      <c r="F537" s="1" t="str">
        <f>_xlfn.CONCAT($D537,"|",$E537,"|",$B537)</f>
        <v>1|4|11</v>
      </c>
      <c r="G537" s="1" t="str">
        <f>_xlfn.CONCAT($D537,"|",$E537,"|",$C537)</f>
        <v>1|4|12</v>
      </c>
      <c r="H537" s="1" t="str">
        <f>_xlfn.CONCAT(P537,J537)</f>
        <v>10Commies</v>
      </c>
      <c r="I537" s="1" t="str">
        <f>_xlfn.CONCAT(P537,K537)</f>
        <v>10White Hart</v>
      </c>
      <c r="J537" s="1" t="str">
        <f>IFERROR(VLOOKUP(F537,tbl_Teams!A:C,3,0),"")</f>
        <v>Commies</v>
      </c>
      <c r="K537" s="1" t="str">
        <f>IFERROR(VLOOKUP(G537,tbl_Teams!$A:$C,3,0),"")</f>
        <v>White Hart</v>
      </c>
      <c r="L537" s="1" t="str">
        <f>IFERROR(IF(AND(J537&lt;&gt;"",K537&lt;&gt;""),VLOOKUP(VLOOKUP(J537,tbl_Teams!C:G,5,0),tbl_Venues!A:B,2,0),""),"")</f>
        <v>Churchdown Community Centre</v>
      </c>
      <c r="M537" s="16">
        <f>IFERROR(IF(VLOOKUP(J537,tbl_Teams!$C:$H,6,0)=0,"",VLOOKUP(J537,tbl_Teams!$C:$H,6,0)),"")</f>
        <v>2</v>
      </c>
      <c r="N537" s="16">
        <f>IFERROR(VLOOKUP(J537,tbl_Teams!$C:$I,7,0),"")</f>
        <v>5</v>
      </c>
      <c r="O537" s="16" t="str">
        <f>IF(OR(J537="",K537=""),"Void","")</f>
        <v/>
      </c>
      <c r="P537" s="16">
        <v>10</v>
      </c>
      <c r="Q537" s="38">
        <f>IF(O537="Void","",IF(P537&lt;16,Lookups!$A$1+((P537-1)*7+(N537-1)),Lookups!$A$2+((P537-16)*7+(N537-1))))</f>
        <v>45604</v>
      </c>
      <c r="R537" s="1" t="str">
        <f>IF(O537="Void",TRIM(_xlfn.CONCAT(J537,K537)),J537)</f>
        <v>Commies</v>
      </c>
      <c r="S537" s="16" t="str">
        <f>IF(O537="Void","VOID","vs")</f>
        <v>vs</v>
      </c>
      <c r="T537" s="1" t="str">
        <f>IF(O537="Void","",K537)</f>
        <v>White Hart</v>
      </c>
      <c r="U537" s="1" t="str">
        <f>IF(O537="Void","",TRIM(_xlfn.CONCAT(L537," ",M537)))</f>
        <v>Churchdown Community Centre 2</v>
      </c>
    </row>
    <row r="538" spans="1:21" x14ac:dyDescent="0.2">
      <c r="A538" s="16">
        <v>1033</v>
      </c>
      <c r="B538" s="16">
        <v>4</v>
      </c>
      <c r="C538" s="16">
        <v>16</v>
      </c>
      <c r="D538" s="1">
        <v>1</v>
      </c>
      <c r="E538" s="1">
        <v>5</v>
      </c>
      <c r="F538" s="1" t="str">
        <f>_xlfn.CONCAT($D538,"|",$E538,"|",$B538)</f>
        <v>1|5|4</v>
      </c>
      <c r="G538" s="1" t="str">
        <f>_xlfn.CONCAT($D538,"|",$E538,"|",$C538)</f>
        <v>1|5|16</v>
      </c>
      <c r="H538" s="1" t="str">
        <f>_xlfn.CONCAT(P538,J538)</f>
        <v>10Beaufort Beavers</v>
      </c>
      <c r="I538" s="1" t="str">
        <f>_xlfn.CONCAT(P538,K538)</f>
        <v>10Crescent Knights</v>
      </c>
      <c r="J538" s="1" t="str">
        <f>IFERROR(VLOOKUP(F538,tbl_Teams!A:C,3,0),"")</f>
        <v>Beaufort Beavers</v>
      </c>
      <c r="K538" s="1" t="str">
        <f>IFERROR(VLOOKUP(G538,tbl_Teams!$A:$C,3,0),"")</f>
        <v>Crescent Knights</v>
      </c>
      <c r="L538" s="1" t="str">
        <f>IFERROR(IF(AND(J538&lt;&gt;"",K538&lt;&gt;""),VLOOKUP(VLOOKUP(J538,tbl_Teams!C:G,5,0),tbl_Venues!A:B,2,0),""),"")</f>
        <v>Hardwicke RBL</v>
      </c>
      <c r="M538" s="16">
        <f>IFERROR(IF(VLOOKUP(J538,tbl_Teams!$C:$H,6,0)=0,"",VLOOKUP(J538,tbl_Teams!$C:$H,6,0)),"")</f>
        <v>2</v>
      </c>
      <c r="N538" s="16">
        <f>IFERROR(VLOOKUP(J538,tbl_Teams!$C:$I,7,0),"")</f>
        <v>3</v>
      </c>
      <c r="O538" s="16" t="str">
        <f>IF(OR(J538="",K538=""),"Void","")</f>
        <v/>
      </c>
      <c r="P538" s="16">
        <v>10</v>
      </c>
      <c r="Q538" s="38">
        <f>IF(O538="Void","",IF(P538&lt;16,Lookups!$A$1+((P538-1)*7+(N538-1)),Lookups!$A$2+((P538-16)*7+(N538-1))))</f>
        <v>45602</v>
      </c>
      <c r="R538" s="1" t="str">
        <f>IF(O538="Void",TRIM(_xlfn.CONCAT(J538,K538)),J538)</f>
        <v>Beaufort Beavers</v>
      </c>
      <c r="S538" s="16" t="str">
        <f>IF(O538="Void","VOID","vs")</f>
        <v>vs</v>
      </c>
      <c r="T538" s="1" t="str">
        <f>IF(O538="Void","",K538)</f>
        <v>Crescent Knights</v>
      </c>
      <c r="U538" s="1" t="str">
        <f>IF(O538="Void","",TRIM(_xlfn.CONCAT(L538," ",M538)))</f>
        <v>Hardwicke RBL 2</v>
      </c>
    </row>
    <row r="539" spans="1:21" x14ac:dyDescent="0.2">
      <c r="A539" s="16">
        <v>1034</v>
      </c>
      <c r="B539" s="16">
        <v>5</v>
      </c>
      <c r="C539" s="16">
        <v>3</v>
      </c>
      <c r="D539" s="1">
        <v>1</v>
      </c>
      <c r="E539" s="1">
        <v>5</v>
      </c>
      <c r="F539" s="1" t="str">
        <f>_xlfn.CONCAT($D539,"|",$E539,"|",$B539)</f>
        <v>1|5|5</v>
      </c>
      <c r="G539" s="1" t="str">
        <f>_xlfn.CONCAT($D539,"|",$E539,"|",$C539)</f>
        <v>1|5|3</v>
      </c>
      <c r="H539" s="1" t="str">
        <f>_xlfn.CONCAT(P539,J539)</f>
        <v>10Hempsted C.C.</v>
      </c>
      <c r="I539" s="1" t="str">
        <f>_xlfn.CONCAT(P539,K539)</f>
        <v>10Jaybees</v>
      </c>
      <c r="J539" s="1" t="str">
        <f>IFERROR(VLOOKUP(F539,tbl_Teams!A:C,3,0),"")</f>
        <v>Hempsted C.C.</v>
      </c>
      <c r="K539" s="1" t="str">
        <f>IFERROR(VLOOKUP(G539,tbl_Teams!$A:$C,3,0),"")</f>
        <v>Jaybees</v>
      </c>
      <c r="L539" s="1" t="str">
        <f>IFERROR(IF(AND(J539&lt;&gt;"",K539&lt;&gt;""),VLOOKUP(VLOOKUP(J539,tbl_Teams!C:G,5,0),tbl_Venues!A:B,2,0),""),"")</f>
        <v>Baker Street</v>
      </c>
      <c r="M539" s="16" t="str">
        <f>IFERROR(IF(VLOOKUP(J539,tbl_Teams!$C:$H,6,0)=0,"",VLOOKUP(J539,tbl_Teams!$C:$H,6,0)),"")</f>
        <v/>
      </c>
      <c r="N539" s="16">
        <f>IFERROR(VLOOKUP(J539,tbl_Teams!$C:$I,7,0),"")</f>
        <v>5</v>
      </c>
      <c r="O539" s="16" t="str">
        <f>IF(OR(J539="",K539=""),"Void","")</f>
        <v/>
      </c>
      <c r="P539" s="16">
        <v>10</v>
      </c>
      <c r="Q539" s="38">
        <f>IF(O539="Void","",IF(P539&lt;16,Lookups!$A$1+((P539-1)*7+(N539-1)),Lookups!$A$2+((P539-16)*7+(N539-1))))</f>
        <v>45604</v>
      </c>
      <c r="R539" s="1" t="str">
        <f>IF(O539="Void",TRIM(_xlfn.CONCAT(J539,K539)),J539)</f>
        <v>Hempsted C.C.</v>
      </c>
      <c r="S539" s="16" t="str">
        <f>IF(O539="Void","VOID","vs")</f>
        <v>vs</v>
      </c>
      <c r="T539" s="1" t="str">
        <f>IF(O539="Void","",K539)</f>
        <v>Jaybees</v>
      </c>
      <c r="U539" s="1" t="str">
        <f>IF(O539="Void","",TRIM(_xlfn.CONCAT(L539," ",M539)))</f>
        <v>Baker Street</v>
      </c>
    </row>
    <row r="540" spans="1:21" x14ac:dyDescent="0.2">
      <c r="A540" s="16">
        <v>1035</v>
      </c>
      <c r="B540" s="16">
        <v>6</v>
      </c>
      <c r="C540" s="16">
        <v>2</v>
      </c>
      <c r="D540" s="1">
        <v>1</v>
      </c>
      <c r="E540" s="1">
        <v>5</v>
      </c>
      <c r="F540" s="1" t="str">
        <f>_xlfn.CONCAT($D540,"|",$E540,"|",$B540)</f>
        <v>1|5|6</v>
      </c>
      <c r="G540" s="1" t="str">
        <f>_xlfn.CONCAT($D540,"|",$E540,"|",$C540)</f>
        <v>1|5|2</v>
      </c>
      <c r="H540" s="1" t="str">
        <f>_xlfn.CONCAT(P540,J540)</f>
        <v>10The Salesmen</v>
      </c>
      <c r="I540" s="1" t="str">
        <f>_xlfn.CONCAT(P540,K540)</f>
        <v>10Chequers</v>
      </c>
      <c r="J540" s="1" t="str">
        <f>IFERROR(VLOOKUP(F540,tbl_Teams!A:C,3,0),"")</f>
        <v>The Salesmen</v>
      </c>
      <c r="K540" s="1" t="str">
        <f>IFERROR(VLOOKUP(G540,tbl_Teams!$A:$C,3,0),"")</f>
        <v>Chequers</v>
      </c>
      <c r="L540" s="1" t="str">
        <f>IFERROR(IF(AND(J540&lt;&gt;"",K540&lt;&gt;""),VLOOKUP(VLOOKUP(J540,tbl_Teams!C:G,5,0),tbl_Venues!A:B,2,0),""),"")</f>
        <v>Tuffley Community Centre</v>
      </c>
      <c r="M540" s="16" t="str">
        <f>IFERROR(IF(VLOOKUP(J540,tbl_Teams!$C:$H,6,0)=0,"",VLOOKUP(J540,tbl_Teams!$C:$H,6,0)),"")</f>
        <v/>
      </c>
      <c r="N540" s="16">
        <f>IFERROR(VLOOKUP(J540,tbl_Teams!$C:$I,7,0),"")</f>
        <v>5</v>
      </c>
      <c r="O540" s="16" t="str">
        <f>IF(OR(J540="",K540=""),"Void","")</f>
        <v/>
      </c>
      <c r="P540" s="16">
        <v>10</v>
      </c>
      <c r="Q540" s="38">
        <f>IF(O540="Void","",IF(P540&lt;16,Lookups!$A$1+((P540-1)*7+(N540-1)),Lookups!$A$2+((P540-16)*7+(N540-1))))</f>
        <v>45604</v>
      </c>
      <c r="R540" s="1" t="str">
        <f>IF(O540="Void",TRIM(_xlfn.CONCAT(J540,K540)),J540)</f>
        <v>The Salesmen</v>
      </c>
      <c r="S540" s="16" t="str">
        <f>IF(O540="Void","VOID","vs")</f>
        <v>vs</v>
      </c>
      <c r="T540" s="1" t="str">
        <f>IF(O540="Void","",K540)</f>
        <v>Chequers</v>
      </c>
      <c r="U540" s="1" t="str">
        <f>IF(O540="Void","",TRIM(_xlfn.CONCAT(L540," ",M540)))</f>
        <v>Tuffley Community Centre</v>
      </c>
    </row>
    <row r="541" spans="1:21" x14ac:dyDescent="0.2">
      <c r="A541" s="16">
        <v>1036</v>
      </c>
      <c r="B541" s="16">
        <v>7</v>
      </c>
      <c r="C541" s="16">
        <v>1</v>
      </c>
      <c r="D541" s="1">
        <v>1</v>
      </c>
      <c r="E541" s="1">
        <v>5</v>
      </c>
      <c r="F541" s="1" t="str">
        <f>_xlfn.CONCAT($D541,"|",$E541,"|",$B541)</f>
        <v>1|5|7</v>
      </c>
      <c r="G541" s="1" t="str">
        <f>_xlfn.CONCAT($D541,"|",$E541,"|",$C541)</f>
        <v>1|5|1</v>
      </c>
      <c r="H541" s="1" t="str">
        <f>_xlfn.CONCAT(P541,J541)</f>
        <v>10Dixies Twisters</v>
      </c>
      <c r="I541" s="1" t="str">
        <f>_xlfn.CONCAT(P541,K541)</f>
        <v>10Likely Lads</v>
      </c>
      <c r="J541" s="1" t="str">
        <f>IFERROR(VLOOKUP(F541,tbl_Teams!A:C,3,0),"")</f>
        <v>Dixies Twisters</v>
      </c>
      <c r="K541" s="1" t="str">
        <f>IFERROR(VLOOKUP(G541,tbl_Teams!$A:$C,3,0),"")</f>
        <v>Likely Lads</v>
      </c>
      <c r="L541" s="1" t="str">
        <f>IFERROR(IF(AND(J541&lt;&gt;"",K541&lt;&gt;""),VLOOKUP(VLOOKUP(J541,tbl_Teams!C:G,5,0),tbl_Venues!A:B,2,0),""),"")</f>
        <v>Coney Hill RFC</v>
      </c>
      <c r="M541" s="16" t="str">
        <f>IFERROR(IF(VLOOKUP(J541,tbl_Teams!$C:$H,6,0)=0,"",VLOOKUP(J541,tbl_Teams!$C:$H,6,0)),"")</f>
        <v/>
      </c>
      <c r="N541" s="16">
        <f>IFERROR(VLOOKUP(J541,tbl_Teams!$C:$I,7,0),"")</f>
        <v>5</v>
      </c>
      <c r="O541" s="16" t="str">
        <f>IF(OR(J541="",K541=""),"Void","")</f>
        <v/>
      </c>
      <c r="P541" s="16">
        <v>10</v>
      </c>
      <c r="Q541" s="38">
        <f>IF(O541="Void","",IF(P541&lt;16,Lookups!$A$1+((P541-1)*7+(N541-1)),Lookups!$A$2+((P541-16)*7+(N541-1))))</f>
        <v>45604</v>
      </c>
      <c r="R541" s="1" t="str">
        <f>IF(O541="Void",TRIM(_xlfn.CONCAT(J541,K541)),J541)</f>
        <v>Dixies Twisters</v>
      </c>
      <c r="S541" s="16" t="str">
        <f>IF(O541="Void","VOID","vs")</f>
        <v>vs</v>
      </c>
      <c r="T541" s="1" t="str">
        <f>IF(O541="Void","",K541)</f>
        <v>Likely Lads</v>
      </c>
      <c r="U541" s="1" t="str">
        <f>IF(O541="Void","",TRIM(_xlfn.CONCAT(L541," ",M541)))</f>
        <v>Coney Hill RFC</v>
      </c>
    </row>
    <row r="542" spans="1:21" x14ac:dyDescent="0.2">
      <c r="A542" s="16">
        <v>1037</v>
      </c>
      <c r="B542" s="16">
        <v>8</v>
      </c>
      <c r="C542" s="16">
        <v>15</v>
      </c>
      <c r="D542" s="1">
        <v>1</v>
      </c>
      <c r="E542" s="1">
        <v>5</v>
      </c>
      <c r="F542" s="1" t="str">
        <f>_xlfn.CONCAT($D542,"|",$E542,"|",$B542)</f>
        <v>1|5|8</v>
      </c>
      <c r="G542" s="1" t="str">
        <f>_xlfn.CONCAT($D542,"|",$E542,"|",$C542)</f>
        <v>1|5|15</v>
      </c>
      <c r="H542" s="1" t="str">
        <f>_xlfn.CONCAT(P542,J542)</f>
        <v>10Castle Grym</v>
      </c>
      <c r="I542" s="1" t="str">
        <f>_xlfn.CONCAT(P542,K542)</f>
        <v>10St Aldates</v>
      </c>
      <c r="J542" s="1" t="str">
        <f>IFERROR(VLOOKUP(F542,tbl_Teams!A:C,3,0),"")</f>
        <v>Castle Grym</v>
      </c>
      <c r="K542" s="1" t="str">
        <f>IFERROR(VLOOKUP(G542,tbl_Teams!$A:$C,3,0),"")</f>
        <v>St Aldates</v>
      </c>
      <c r="L542" s="1" t="str">
        <f>IFERROR(IF(AND(J542&lt;&gt;"",K542&lt;&gt;""),VLOOKUP(VLOOKUP(J542,tbl_Teams!C:G,5,0),tbl_Venues!A:B,2,0),""),"")</f>
        <v>Farmer's Club</v>
      </c>
      <c r="M542" s="16">
        <f>IFERROR(IF(VLOOKUP(J542,tbl_Teams!$C:$H,6,0)=0,"",VLOOKUP(J542,tbl_Teams!$C:$H,6,0)),"")</f>
        <v>1</v>
      </c>
      <c r="N542" s="16">
        <f>IFERROR(VLOOKUP(J542,tbl_Teams!$C:$I,7,0),"")</f>
        <v>5</v>
      </c>
      <c r="O542" s="16" t="str">
        <f>IF(OR(J542="",K542=""),"Void","")</f>
        <v/>
      </c>
      <c r="P542" s="16">
        <v>10</v>
      </c>
      <c r="Q542" s="38">
        <f>IF(O542="Void","",IF(P542&lt;16,Lookups!$A$1+((P542-1)*7+(N542-1)),Lookups!$A$2+((P542-16)*7+(N542-1))))</f>
        <v>45604</v>
      </c>
      <c r="R542" s="1" t="str">
        <f>IF(O542="Void",TRIM(_xlfn.CONCAT(J542,K542)),J542)</f>
        <v>Castle Grym</v>
      </c>
      <c r="S542" s="16" t="str">
        <f>IF(O542="Void","VOID","vs")</f>
        <v>vs</v>
      </c>
      <c r="T542" s="1" t="str">
        <f>IF(O542="Void","",K542)</f>
        <v>St Aldates</v>
      </c>
      <c r="U542" s="1" t="str">
        <f>IF(O542="Void","",TRIM(_xlfn.CONCAT(L542," ",M542)))</f>
        <v>Farmer's Club 1</v>
      </c>
    </row>
    <row r="543" spans="1:21" x14ac:dyDescent="0.2">
      <c r="A543" s="16">
        <v>1038</v>
      </c>
      <c r="B543" s="16">
        <v>9</v>
      </c>
      <c r="C543" s="16">
        <v>14</v>
      </c>
      <c r="D543" s="1">
        <v>1</v>
      </c>
      <c r="E543" s="1">
        <v>5</v>
      </c>
      <c r="F543" s="1" t="str">
        <f>_xlfn.CONCAT($D543,"|",$E543,"|",$B543)</f>
        <v>1|5|9</v>
      </c>
      <c r="G543" s="1" t="str">
        <f>_xlfn.CONCAT($D543,"|",$E543,"|",$C543)</f>
        <v>1|5|14</v>
      </c>
      <c r="H543" s="1" t="str">
        <f>_xlfn.CONCAT(P543,J543)</f>
        <v>10Roamers</v>
      </c>
      <c r="I543" s="1" t="str">
        <f>_xlfn.CONCAT(P543,K543)</f>
        <v>10Hits &amp; Bits</v>
      </c>
      <c r="J543" s="1" t="str">
        <f>IFERROR(VLOOKUP(F543,tbl_Teams!A:C,3,0),"")</f>
        <v>Roamers</v>
      </c>
      <c r="K543" s="1" t="str">
        <f>IFERROR(VLOOKUP(G543,tbl_Teams!$A:$C,3,0),"")</f>
        <v>Hits &amp; Bits</v>
      </c>
      <c r="L543" s="1" t="str">
        <f>IFERROR(IF(AND(J543&lt;&gt;"",K543&lt;&gt;""),VLOOKUP(VLOOKUP(J543,tbl_Teams!C:G,5,0),tbl_Venues!A:B,2,0),""),"")</f>
        <v>Longlevens RFC</v>
      </c>
      <c r="M543" s="16" t="str">
        <f>IFERROR(IF(VLOOKUP(J543,tbl_Teams!$C:$H,6,0)=0,"",VLOOKUP(J543,tbl_Teams!$C:$H,6,0)),"")</f>
        <v/>
      </c>
      <c r="N543" s="16">
        <f>IFERROR(VLOOKUP(J543,tbl_Teams!$C:$I,7,0),"")</f>
        <v>2</v>
      </c>
      <c r="O543" s="16" t="str">
        <f>IF(OR(J543="",K543=""),"Void","")</f>
        <v/>
      </c>
      <c r="P543" s="16">
        <v>10</v>
      </c>
      <c r="Q543" s="38">
        <f>IF(O543="Void","",IF(P543&lt;16,Lookups!$A$1+((P543-1)*7+(N543-1)),Lookups!$A$2+((P543-16)*7+(N543-1))))</f>
        <v>45601</v>
      </c>
      <c r="R543" s="1" t="str">
        <f>IF(O543="Void",TRIM(_xlfn.CONCAT(J543,K543)),J543)</f>
        <v>Roamers</v>
      </c>
      <c r="S543" s="16" t="str">
        <f>IF(O543="Void","VOID","vs")</f>
        <v>vs</v>
      </c>
      <c r="T543" s="1" t="str">
        <f>IF(O543="Void","",K543)</f>
        <v>Hits &amp; Bits</v>
      </c>
      <c r="U543" s="1" t="str">
        <f>IF(O543="Void","",TRIM(_xlfn.CONCAT(L543," ",M543)))</f>
        <v>Longlevens RFC</v>
      </c>
    </row>
    <row r="544" spans="1:21" x14ac:dyDescent="0.2">
      <c r="A544" s="16">
        <v>1039</v>
      </c>
      <c r="B544" s="16">
        <v>10</v>
      </c>
      <c r="C544" s="16">
        <v>13</v>
      </c>
      <c r="D544" s="1">
        <v>1</v>
      </c>
      <c r="E544" s="1">
        <v>5</v>
      </c>
      <c r="F544" s="1" t="str">
        <f>_xlfn.CONCAT($D544,"|",$E544,"|",$B544)</f>
        <v>1|5|10</v>
      </c>
      <c r="G544" s="1" t="str">
        <f>_xlfn.CONCAT($D544,"|",$E544,"|",$C544)</f>
        <v>1|5|13</v>
      </c>
      <c r="H544" s="1" t="str">
        <f>_xlfn.CONCAT(P544,J544)</f>
        <v>10Newent Independents</v>
      </c>
      <c r="I544" s="1" t="str">
        <f>_xlfn.CONCAT(P544,K544)</f>
        <v>10Runaways</v>
      </c>
      <c r="J544" s="1" t="str">
        <f>IFERROR(VLOOKUP(F544,tbl_Teams!A:C,3,0),"")</f>
        <v>Newent Independents</v>
      </c>
      <c r="K544" s="1" t="str">
        <f>IFERROR(VLOOKUP(G544,tbl_Teams!$A:$C,3,0),"")</f>
        <v>Runaways</v>
      </c>
      <c r="L544" s="1" t="str">
        <f>IFERROR(IF(AND(J544&lt;&gt;"",K544&lt;&gt;""),VLOOKUP(VLOOKUP(J544,tbl_Teams!C:G,5,0),tbl_Venues!A:B,2,0),""),"")</f>
        <v>Circle Club Newent</v>
      </c>
      <c r="M544" s="16" t="str">
        <f>IFERROR(IF(VLOOKUP(J544,tbl_Teams!$C:$H,6,0)=0,"",VLOOKUP(J544,tbl_Teams!$C:$H,6,0)),"")</f>
        <v/>
      </c>
      <c r="N544" s="16">
        <f>IFERROR(VLOOKUP(J544,tbl_Teams!$C:$I,7,0),"")</f>
        <v>2</v>
      </c>
      <c r="O544" s="16" t="str">
        <f>IF(OR(J544="",K544=""),"Void","")</f>
        <v/>
      </c>
      <c r="P544" s="16">
        <v>10</v>
      </c>
      <c r="Q544" s="38">
        <f>IF(O544="Void","",IF(P544&lt;16,Lookups!$A$1+((P544-1)*7+(N544-1)),Lookups!$A$2+((P544-16)*7+(N544-1))))</f>
        <v>45601</v>
      </c>
      <c r="R544" s="1" t="str">
        <f>IF(O544="Void",TRIM(_xlfn.CONCAT(J544,K544)),J544)</f>
        <v>Newent Independents</v>
      </c>
      <c r="S544" s="16" t="str">
        <f>IF(O544="Void","VOID","vs")</f>
        <v>vs</v>
      </c>
      <c r="T544" s="1" t="str">
        <f>IF(O544="Void","",K544)</f>
        <v>Runaways</v>
      </c>
      <c r="U544" s="1" t="str">
        <f>IF(O544="Void","",TRIM(_xlfn.CONCAT(L544," ",M544)))</f>
        <v>Circle Club Newent</v>
      </c>
    </row>
    <row r="545" spans="1:21" x14ac:dyDescent="0.2">
      <c r="A545" s="16">
        <v>1040</v>
      </c>
      <c r="B545" s="16">
        <v>11</v>
      </c>
      <c r="C545" s="16">
        <v>12</v>
      </c>
      <c r="D545" s="1">
        <v>1</v>
      </c>
      <c r="E545" s="1">
        <v>5</v>
      </c>
      <c r="F545" s="1" t="str">
        <f>_xlfn.CONCAT($D545,"|",$E545,"|",$B545)</f>
        <v>1|5|11</v>
      </c>
      <c r="G545" s="1" t="str">
        <f>_xlfn.CONCAT($D545,"|",$E545,"|",$C545)</f>
        <v>1|5|12</v>
      </c>
      <c r="H545" s="1" t="str">
        <f>_xlfn.CONCAT(P545,J545)</f>
        <v>10Gamblers S.C.</v>
      </c>
      <c r="I545" s="1" t="str">
        <f>_xlfn.CONCAT(P545,K545)</f>
        <v>10Windmill Nomads</v>
      </c>
      <c r="J545" s="1" t="str">
        <f>IFERROR(VLOOKUP(F545,tbl_Teams!A:C,3,0),"")</f>
        <v>Gamblers S.C.</v>
      </c>
      <c r="K545" s="1" t="str">
        <f>IFERROR(VLOOKUP(G545,tbl_Teams!$A:$C,3,0),"")</f>
        <v>Windmill Nomads</v>
      </c>
      <c r="L545" s="1" t="str">
        <f>IFERROR(IF(AND(J545&lt;&gt;"",K545&lt;&gt;""),VLOOKUP(VLOOKUP(J545,tbl_Teams!C:G,5,0),tbl_Venues!A:B,2,0),""),"")</f>
        <v>Coney Hill RFC</v>
      </c>
      <c r="M545" s="16" t="str">
        <f>IFERROR(IF(VLOOKUP(J545,tbl_Teams!$C:$H,6,0)=0,"",VLOOKUP(J545,tbl_Teams!$C:$H,6,0)),"")</f>
        <v/>
      </c>
      <c r="N545" s="16">
        <f>IFERROR(VLOOKUP(J545,tbl_Teams!$C:$I,7,0),"")</f>
        <v>4</v>
      </c>
      <c r="O545" s="16" t="str">
        <f>IF(OR(J545="",K545=""),"Void","")</f>
        <v/>
      </c>
      <c r="P545" s="16">
        <v>10</v>
      </c>
      <c r="Q545" s="38">
        <f>IF(O545="Void","",IF(P545&lt;16,Lookups!$A$1+((P545-1)*7+(N545-1)),Lookups!$A$2+((P545-16)*7+(N545-1))))</f>
        <v>45603</v>
      </c>
      <c r="R545" s="1" t="str">
        <f>IF(O545="Void",TRIM(_xlfn.CONCAT(J545,K545)),J545)</f>
        <v>Gamblers S.C.</v>
      </c>
      <c r="S545" s="16" t="str">
        <f>IF(O545="Void","VOID","vs")</f>
        <v>vs</v>
      </c>
      <c r="T545" s="1" t="str">
        <f>IF(O545="Void","",K545)</f>
        <v>Windmill Nomads</v>
      </c>
      <c r="U545" s="1" t="str">
        <f>IF(O545="Void","",TRIM(_xlfn.CONCAT(L545," ",M545)))</f>
        <v>Coney Hill RFC</v>
      </c>
    </row>
    <row r="546" spans="1:21" x14ac:dyDescent="0.2">
      <c r="A546" s="16">
        <v>1273</v>
      </c>
      <c r="B546" s="16">
        <v>4</v>
      </c>
      <c r="C546" s="16">
        <v>16</v>
      </c>
      <c r="D546" s="1">
        <v>1</v>
      </c>
      <c r="E546" s="1">
        <v>6</v>
      </c>
      <c r="F546" s="1" t="str">
        <f>_xlfn.CONCAT($D546,"|",$E546,"|",$B546)</f>
        <v>1|6|4</v>
      </c>
      <c r="G546" s="1" t="str">
        <f>_xlfn.CONCAT($D546,"|",$E546,"|",$C546)</f>
        <v>1|6|16</v>
      </c>
      <c r="H546" s="1" t="str">
        <f>_xlfn.CONCAT(P546,J546)</f>
        <v>10Renegades</v>
      </c>
      <c r="I546" s="1" t="str">
        <f>_xlfn.CONCAT(P546,K546)</f>
        <v>10Angry Beavers</v>
      </c>
      <c r="J546" s="1" t="str">
        <f>IFERROR(VLOOKUP(F546,tbl_Teams!A:C,3,0),"")</f>
        <v>Renegades</v>
      </c>
      <c r="K546" s="1" t="str">
        <f>IFERROR(VLOOKUP(G546,tbl_Teams!$A:$C,3,0),"")</f>
        <v>Angry Beavers</v>
      </c>
      <c r="L546" s="1" t="str">
        <f>IFERROR(IF(AND(J546&lt;&gt;"",K546&lt;&gt;""),VLOOKUP(VLOOKUP(J546,tbl_Teams!C:G,5,0),tbl_Venues!A:B,2,0),""),"")</f>
        <v>Gala Club</v>
      </c>
      <c r="M546" s="16">
        <f>IFERROR(IF(VLOOKUP(J546,tbl_Teams!$C:$H,6,0)=0,"",VLOOKUP(J546,tbl_Teams!$C:$H,6,0)),"")</f>
        <v>2</v>
      </c>
      <c r="N546" s="16">
        <f>IFERROR(VLOOKUP(J546,tbl_Teams!$C:$I,7,0),"")</f>
        <v>5</v>
      </c>
      <c r="O546" s="16" t="str">
        <f>IF(OR(J546="",K546=""),"Void","")</f>
        <v/>
      </c>
      <c r="P546" s="16">
        <v>10</v>
      </c>
      <c r="Q546" s="38">
        <f>IF(O546="Void","",IF(P546&lt;16,Lookups!$A$1+((P546-1)*7+(N546-1)),Lookups!$A$2+((P546-16)*7+(N546-1))))</f>
        <v>45604</v>
      </c>
      <c r="R546" s="1" t="str">
        <f>IF(O546="Void",TRIM(_xlfn.CONCAT(J546,K546)),J546)</f>
        <v>Renegades</v>
      </c>
      <c r="S546" s="16" t="str">
        <f>IF(O546="Void","VOID","vs")</f>
        <v>vs</v>
      </c>
      <c r="T546" s="1" t="str">
        <f>IF(O546="Void","",K546)</f>
        <v>Angry Beavers</v>
      </c>
      <c r="U546" s="1" t="str">
        <f>IF(O546="Void","",TRIM(_xlfn.CONCAT(L546," ",M546)))</f>
        <v>Gala Club 2</v>
      </c>
    </row>
    <row r="547" spans="1:21" x14ac:dyDescent="0.2">
      <c r="A547" s="16">
        <v>1274</v>
      </c>
      <c r="B547" s="16">
        <v>5</v>
      </c>
      <c r="C547" s="16">
        <v>3</v>
      </c>
      <c r="D547" s="1">
        <v>1</v>
      </c>
      <c r="E547" s="1">
        <v>6</v>
      </c>
      <c r="F547" s="1" t="str">
        <f>_xlfn.CONCAT($D547,"|",$E547,"|",$B547)</f>
        <v>1|6|5</v>
      </c>
      <c r="G547" s="1" t="str">
        <f>_xlfn.CONCAT($D547,"|",$E547,"|",$C547)</f>
        <v>1|6|3</v>
      </c>
      <c r="H547" s="1" t="str">
        <f>_xlfn.CONCAT(P547,J547)</f>
        <v>10Scammells</v>
      </c>
      <c r="I547" s="1" t="str">
        <f>_xlfn.CONCAT(P547,K547)</f>
        <v>10Jokers(City)</v>
      </c>
      <c r="J547" s="1" t="str">
        <f>IFERROR(VLOOKUP(F547,tbl_Teams!A:C,3,0),"")</f>
        <v>Scammells</v>
      </c>
      <c r="K547" s="1" t="str">
        <f>IFERROR(VLOOKUP(G547,tbl_Teams!$A:$C,3,0),"")</f>
        <v>Jokers(City)</v>
      </c>
      <c r="L547" s="1" t="str">
        <f>IFERROR(IF(AND(J547&lt;&gt;"",K547&lt;&gt;""),VLOOKUP(VLOOKUP(J547,tbl_Teams!C:G,5,0),tbl_Venues!A:B,2,0),""),"")</f>
        <v>Gala Club</v>
      </c>
      <c r="M547" s="16">
        <f>IFERROR(IF(VLOOKUP(J547,tbl_Teams!$C:$H,6,0)=0,"",VLOOKUP(J547,tbl_Teams!$C:$H,6,0)),"")</f>
        <v>1</v>
      </c>
      <c r="N547" s="16">
        <f>IFERROR(VLOOKUP(J547,tbl_Teams!$C:$I,7,0),"")</f>
        <v>1</v>
      </c>
      <c r="O547" s="16" t="str">
        <f>IF(OR(J547="",K547=""),"Void","")</f>
        <v/>
      </c>
      <c r="P547" s="16">
        <v>10</v>
      </c>
      <c r="Q547" s="38">
        <f>IF(O547="Void","",IF(P547&lt;16,Lookups!$A$1+((P547-1)*7+(N547-1)),Lookups!$A$2+((P547-16)*7+(N547-1))))</f>
        <v>45600</v>
      </c>
      <c r="R547" s="1" t="str">
        <f>IF(O547="Void",TRIM(_xlfn.CONCAT(J547,K547)),J547)</f>
        <v>Scammells</v>
      </c>
      <c r="S547" s="16" t="str">
        <f>IF(O547="Void","VOID","vs")</f>
        <v>vs</v>
      </c>
      <c r="T547" s="1" t="str">
        <f>IF(O547="Void","",K547)</f>
        <v>Jokers(City)</v>
      </c>
      <c r="U547" s="1" t="str">
        <f>IF(O547="Void","",TRIM(_xlfn.CONCAT(L547," ",M547)))</f>
        <v>Gala Club 1</v>
      </c>
    </row>
    <row r="548" spans="1:21" x14ac:dyDescent="0.2">
      <c r="A548" s="16">
        <v>1275</v>
      </c>
      <c r="B548" s="16">
        <v>6</v>
      </c>
      <c r="C548" s="16">
        <v>2</v>
      </c>
      <c r="D548" s="1">
        <v>1</v>
      </c>
      <c r="E548" s="1">
        <v>6</v>
      </c>
      <c r="F548" s="1" t="str">
        <f>_xlfn.CONCAT($D548,"|",$E548,"|",$B548)</f>
        <v>1|6|6</v>
      </c>
      <c r="G548" s="1" t="str">
        <f>_xlfn.CONCAT($D548,"|",$E548,"|",$C548)</f>
        <v>1|6|2</v>
      </c>
      <c r="H548" s="1" t="str">
        <f>_xlfn.CONCAT(P548,J548)</f>
        <v>10Apaches</v>
      </c>
      <c r="I548" s="1" t="str">
        <f>_xlfn.CONCAT(P548,K548)</f>
        <v>10</v>
      </c>
      <c r="J548" s="1" t="str">
        <f>IFERROR(VLOOKUP(F548,tbl_Teams!A:C,3,0),"")</f>
        <v>Apaches</v>
      </c>
      <c r="K548" s="1" t="str">
        <f>IFERROR(VLOOKUP(G548,tbl_Teams!$A:$C,3,0),"")</f>
        <v/>
      </c>
      <c r="L548" s="1" t="str">
        <f>IFERROR(IF(AND(J548&lt;&gt;"",K548&lt;&gt;""),VLOOKUP(VLOOKUP(J548,tbl_Teams!C:G,5,0),tbl_Venues!A:B,2,0),""),"")</f>
        <v/>
      </c>
      <c r="M548" s="16">
        <f>IFERROR(IF(VLOOKUP(J548,tbl_Teams!$C:$H,6,0)=0,"",VLOOKUP(J548,tbl_Teams!$C:$H,6,0)),"")</f>
        <v>1</v>
      </c>
      <c r="N548" s="16">
        <f>IFERROR(VLOOKUP(J548,tbl_Teams!$C:$I,7,0),"")</f>
        <v>5</v>
      </c>
      <c r="O548" s="16" t="str">
        <f>IF(OR(J548="",K548=""),"Void","")</f>
        <v>Void</v>
      </c>
      <c r="P548" s="16">
        <v>10</v>
      </c>
      <c r="Q548" s="38" t="str">
        <f>IF(O548="Void","",IF(P548&lt;16,Lookups!$A$1+((P548-1)*7+(N548-1)),Lookups!$A$2+((P548-16)*7+(N548-1))))</f>
        <v/>
      </c>
      <c r="R548" s="1" t="str">
        <f>IF(O548="Void",TRIM(_xlfn.CONCAT(J548,K548)),J548)</f>
        <v>Apaches</v>
      </c>
      <c r="S548" s="16" t="str">
        <f>IF(O548="Void","VOID","vs")</f>
        <v>VOID</v>
      </c>
      <c r="T548" s="1" t="str">
        <f>IF(O548="Void","",K548)</f>
        <v/>
      </c>
      <c r="U548" s="1" t="str">
        <f>IF(O548="Void","",TRIM(_xlfn.CONCAT(L548," ",M548)))</f>
        <v/>
      </c>
    </row>
    <row r="549" spans="1:21" x14ac:dyDescent="0.2">
      <c r="A549" s="16">
        <v>1276</v>
      </c>
      <c r="B549" s="16">
        <v>7</v>
      </c>
      <c r="C549" s="16">
        <v>1</v>
      </c>
      <c r="D549" s="1">
        <v>1</v>
      </c>
      <c r="E549" s="1">
        <v>6</v>
      </c>
      <c r="F549" s="1" t="str">
        <f>_xlfn.CONCAT($D549,"|",$E549,"|",$B549)</f>
        <v>1|6|7</v>
      </c>
      <c r="G549" s="1" t="str">
        <f>_xlfn.CONCAT($D549,"|",$E549,"|",$C549)</f>
        <v>1|6|1</v>
      </c>
      <c r="H549" s="1" t="str">
        <f>_xlfn.CONCAT(P549,J549)</f>
        <v>10Canning Stragglers</v>
      </c>
      <c r="I549" s="1" t="str">
        <f>_xlfn.CONCAT(P549,K549)</f>
        <v>10New Indians</v>
      </c>
      <c r="J549" s="1" t="str">
        <f>IFERROR(VLOOKUP(F549,tbl_Teams!A:C,3,0),"")</f>
        <v>Canning Stragglers</v>
      </c>
      <c r="K549" s="1" t="str">
        <f>IFERROR(VLOOKUP(G549,tbl_Teams!$A:$C,3,0),"")</f>
        <v>New Indians</v>
      </c>
      <c r="L549" s="1" t="str">
        <f>IFERROR(IF(AND(J549&lt;&gt;"",K549&lt;&gt;""),VLOOKUP(VLOOKUP(J549,tbl_Teams!C:G,5,0),tbl_Venues!A:B,2,0),""),"")</f>
        <v>Churchdown Club</v>
      </c>
      <c r="M549" s="16" t="str">
        <f>IFERROR(IF(VLOOKUP(J549,tbl_Teams!$C:$H,6,0)=0,"",VLOOKUP(J549,tbl_Teams!$C:$H,6,0)),"")</f>
        <v/>
      </c>
      <c r="N549" s="16">
        <f>IFERROR(VLOOKUP(J549,tbl_Teams!$C:$I,7,0),"")</f>
        <v>3</v>
      </c>
      <c r="O549" s="16" t="str">
        <f>IF(OR(J549="",K549=""),"Void","")</f>
        <v/>
      </c>
      <c r="P549" s="16">
        <v>10</v>
      </c>
      <c r="Q549" s="38">
        <f>IF(O549="Void","",IF(P549&lt;16,Lookups!$A$1+((P549-1)*7+(N549-1)),Lookups!$A$2+((P549-16)*7+(N549-1))))</f>
        <v>45602</v>
      </c>
      <c r="R549" s="1" t="str">
        <f>IF(O549="Void",TRIM(_xlfn.CONCAT(J549,K549)),J549)</f>
        <v>Canning Stragglers</v>
      </c>
      <c r="S549" s="16" t="str">
        <f>IF(O549="Void","VOID","vs")</f>
        <v>vs</v>
      </c>
      <c r="T549" s="1" t="str">
        <f>IF(O549="Void","",K549)</f>
        <v>New Indians</v>
      </c>
      <c r="U549" s="1" t="str">
        <f>IF(O549="Void","",TRIM(_xlfn.CONCAT(L549," ",M549)))</f>
        <v>Churchdown Club</v>
      </c>
    </row>
    <row r="550" spans="1:21" x14ac:dyDescent="0.2">
      <c r="A550" s="16">
        <v>1277</v>
      </c>
      <c r="B550" s="16">
        <v>8</v>
      </c>
      <c r="C550" s="16">
        <v>15</v>
      </c>
      <c r="D550" s="1">
        <v>1</v>
      </c>
      <c r="E550" s="1">
        <v>6</v>
      </c>
      <c r="F550" s="1" t="str">
        <f>_xlfn.CONCAT($D550,"|",$E550,"|",$B550)</f>
        <v>1|6|8</v>
      </c>
      <c r="G550" s="1" t="str">
        <f>_xlfn.CONCAT($D550,"|",$E550,"|",$C550)</f>
        <v>1|6|15</v>
      </c>
      <c r="H550" s="1" t="str">
        <f>_xlfn.CONCAT(P550,J550)</f>
        <v>10Rising Sun</v>
      </c>
      <c r="I550" s="1" t="str">
        <f>_xlfn.CONCAT(P550,K550)</f>
        <v>10Cybernetics</v>
      </c>
      <c r="J550" s="1" t="str">
        <f>IFERROR(VLOOKUP(F550,tbl_Teams!A:C,3,0),"")</f>
        <v>Rising Sun</v>
      </c>
      <c r="K550" s="1" t="str">
        <f>IFERROR(VLOOKUP(G550,tbl_Teams!$A:$C,3,0),"")</f>
        <v>Cybernetics</v>
      </c>
      <c r="L550" s="1" t="str">
        <f>IFERROR(IF(AND(J550&lt;&gt;"",K550&lt;&gt;""),VLOOKUP(VLOOKUP(J550,tbl_Teams!C:G,5,0),tbl_Venues!A:B,2,0),""),"")</f>
        <v>Farmer's Club</v>
      </c>
      <c r="M550" s="16">
        <f>IFERROR(IF(VLOOKUP(J550,tbl_Teams!$C:$H,6,0)=0,"",VLOOKUP(J550,tbl_Teams!$C:$H,6,0)),"")</f>
        <v>2</v>
      </c>
      <c r="N550" s="16">
        <f>IFERROR(VLOOKUP(J550,tbl_Teams!$C:$I,7,0),"")</f>
        <v>3</v>
      </c>
      <c r="O550" s="16" t="str">
        <f>IF(OR(J550="",K550=""),"Void","")</f>
        <v/>
      </c>
      <c r="P550" s="16">
        <v>10</v>
      </c>
      <c r="Q550" s="38">
        <f>IF(O550="Void","",IF(P550&lt;16,Lookups!$A$1+((P550-1)*7+(N550-1)),Lookups!$A$2+((P550-16)*7+(N550-1))))</f>
        <v>45602</v>
      </c>
      <c r="R550" s="1" t="str">
        <f>IF(O550="Void",TRIM(_xlfn.CONCAT(J550,K550)),J550)</f>
        <v>Rising Sun</v>
      </c>
      <c r="S550" s="16" t="str">
        <f>IF(O550="Void","VOID","vs")</f>
        <v>vs</v>
      </c>
      <c r="T550" s="1" t="str">
        <f>IF(O550="Void","",K550)</f>
        <v>Cybernetics</v>
      </c>
      <c r="U550" s="1" t="str">
        <f>IF(O550="Void","",TRIM(_xlfn.CONCAT(L550," ",M550)))</f>
        <v>Farmer's Club 2</v>
      </c>
    </row>
    <row r="551" spans="1:21" x14ac:dyDescent="0.2">
      <c r="A551" s="16">
        <v>1278</v>
      </c>
      <c r="B551" s="16">
        <v>9</v>
      </c>
      <c r="C551" s="16">
        <v>14</v>
      </c>
      <c r="D551" s="1">
        <v>1</v>
      </c>
      <c r="E551" s="1">
        <v>6</v>
      </c>
      <c r="F551" s="1" t="str">
        <f>_xlfn.CONCAT($D551,"|",$E551,"|",$B551)</f>
        <v>1|6|9</v>
      </c>
      <c r="G551" s="1" t="str">
        <f>_xlfn.CONCAT($D551,"|",$E551,"|",$C551)</f>
        <v>1|6|14</v>
      </c>
      <c r="H551" s="1" t="str">
        <f>_xlfn.CONCAT(P551,J551)</f>
        <v>10509ers</v>
      </c>
      <c r="I551" s="1" t="str">
        <f>_xlfn.CONCAT(P551,K551)</f>
        <v>10Britwater</v>
      </c>
      <c r="J551" s="1" t="str">
        <f>IFERROR(VLOOKUP(F551,tbl_Teams!A:C,3,0),"")</f>
        <v>509ers</v>
      </c>
      <c r="K551" s="1" t="str">
        <f>IFERROR(VLOOKUP(G551,tbl_Teams!$A:$C,3,0),"")</f>
        <v>Britwater</v>
      </c>
      <c r="L551" s="1" t="str">
        <f>IFERROR(IF(AND(J551&lt;&gt;"",K551&lt;&gt;""),VLOOKUP(VLOOKUP(J551,tbl_Teams!C:G,5,0),tbl_Venues!A:B,2,0),""),"")</f>
        <v>Robinswood Hill Club</v>
      </c>
      <c r="M551" s="16">
        <f>IFERROR(IF(VLOOKUP(J551,tbl_Teams!$C:$H,6,0)=0,"",VLOOKUP(J551,tbl_Teams!$C:$H,6,0)),"")</f>
        <v>2</v>
      </c>
      <c r="N551" s="16">
        <f>IFERROR(VLOOKUP(J551,tbl_Teams!$C:$I,7,0),"")</f>
        <v>5</v>
      </c>
      <c r="O551" s="16" t="str">
        <f>IF(OR(J551="",K551=""),"Void","")</f>
        <v/>
      </c>
      <c r="P551" s="16">
        <v>10</v>
      </c>
      <c r="Q551" s="38">
        <f>IF(O551="Void","",IF(P551&lt;16,Lookups!$A$1+((P551-1)*7+(N551-1)),Lookups!$A$2+((P551-16)*7+(N551-1))))</f>
        <v>45604</v>
      </c>
      <c r="R551" s="1" t="str">
        <f>IF(O551="Void",TRIM(_xlfn.CONCAT(J551,K551)),J551)</f>
        <v>509ers</v>
      </c>
      <c r="S551" s="16" t="str">
        <f>IF(O551="Void","VOID","vs")</f>
        <v>vs</v>
      </c>
      <c r="T551" s="1" t="str">
        <f>IF(O551="Void","",K551)</f>
        <v>Britwater</v>
      </c>
      <c r="U551" s="1" t="str">
        <f>IF(O551="Void","",TRIM(_xlfn.CONCAT(L551," ",M551)))</f>
        <v>Robinswood Hill Club 2</v>
      </c>
    </row>
    <row r="552" spans="1:21" x14ac:dyDescent="0.2">
      <c r="A552" s="16">
        <v>1279</v>
      </c>
      <c r="B552" s="16">
        <v>10</v>
      </c>
      <c r="C552" s="16">
        <v>13</v>
      </c>
      <c r="D552" s="1">
        <v>1</v>
      </c>
      <c r="E552" s="1">
        <v>6</v>
      </c>
      <c r="F552" s="1" t="str">
        <f>_xlfn.CONCAT($D552,"|",$E552,"|",$B552)</f>
        <v>1|6|10</v>
      </c>
      <c r="G552" s="1" t="str">
        <f>_xlfn.CONCAT($D552,"|",$E552,"|",$C552)</f>
        <v>1|6|13</v>
      </c>
      <c r="H552" s="1" t="str">
        <f>_xlfn.CONCAT(P552,J552)</f>
        <v>10Westgate Teapots</v>
      </c>
      <c r="I552" s="1" t="str">
        <f>_xlfn.CONCAT(P552,K552)</f>
        <v>10Junction Inn</v>
      </c>
      <c r="J552" s="1" t="str">
        <f>IFERROR(VLOOKUP(F552,tbl_Teams!A:C,3,0),"")</f>
        <v>Westgate Teapots</v>
      </c>
      <c r="K552" s="1" t="str">
        <f>IFERROR(VLOOKUP(G552,tbl_Teams!$A:$C,3,0),"")</f>
        <v>Junction Inn</v>
      </c>
      <c r="L552" s="1" t="str">
        <f>IFERROR(IF(AND(J552&lt;&gt;"",K552&lt;&gt;""),VLOOKUP(VLOOKUP(J552,tbl_Teams!C:G,5,0),tbl_Venues!A:B,2,0),""),"")</f>
        <v>Wotton Hall Club</v>
      </c>
      <c r="M552" s="16">
        <f>IFERROR(IF(VLOOKUP(J552,tbl_Teams!$C:$H,6,0)=0,"",VLOOKUP(J552,tbl_Teams!$C:$H,6,0)),"")</f>
        <v>1</v>
      </c>
      <c r="N552" s="16">
        <f>IFERROR(VLOOKUP(J552,tbl_Teams!$C:$I,7,0),"")</f>
        <v>1</v>
      </c>
      <c r="O552" s="16" t="str">
        <f>IF(OR(J552="",K552=""),"Void","")</f>
        <v/>
      </c>
      <c r="P552" s="16">
        <v>10</v>
      </c>
      <c r="Q552" s="38">
        <f>IF(O552="Void","",IF(P552&lt;16,Lookups!$A$1+((P552-1)*7+(N552-1)),Lookups!$A$2+((P552-16)*7+(N552-1))))</f>
        <v>45600</v>
      </c>
      <c r="R552" s="1" t="str">
        <f>IF(O552="Void",TRIM(_xlfn.CONCAT(J552,K552)),J552)</f>
        <v>Westgate Teapots</v>
      </c>
      <c r="S552" s="16" t="str">
        <f>IF(O552="Void","VOID","vs")</f>
        <v>vs</v>
      </c>
      <c r="T552" s="1" t="str">
        <f>IF(O552="Void","",K552)</f>
        <v>Junction Inn</v>
      </c>
      <c r="U552" s="1" t="str">
        <f>IF(O552="Void","",TRIM(_xlfn.CONCAT(L552," ",M552)))</f>
        <v>Wotton Hall Club 1</v>
      </c>
    </row>
    <row r="553" spans="1:21" x14ac:dyDescent="0.2">
      <c r="A553" s="16">
        <v>1280</v>
      </c>
      <c r="B553" s="16">
        <v>11</v>
      </c>
      <c r="C553" s="16">
        <v>12</v>
      </c>
      <c r="D553" s="1">
        <v>1</v>
      </c>
      <c r="E553" s="1">
        <v>6</v>
      </c>
      <c r="F553" s="1" t="str">
        <f>_xlfn.CONCAT($D553,"|",$E553,"|",$B553)</f>
        <v>1|6|11</v>
      </c>
      <c r="G553" s="1" t="str">
        <f>_xlfn.CONCAT($D553,"|",$E553,"|",$C553)</f>
        <v>1|6|12</v>
      </c>
      <c r="H553" s="1" t="str">
        <f>_xlfn.CONCAT(P553,J553)</f>
        <v>10Walls Top Ten</v>
      </c>
      <c r="I553" s="1" t="str">
        <f>_xlfn.CONCAT(P553,K553)</f>
        <v>10KE7's</v>
      </c>
      <c r="J553" s="1" t="str">
        <f>IFERROR(VLOOKUP(F553,tbl_Teams!A:C,3,0),"")</f>
        <v>Walls Top Ten</v>
      </c>
      <c r="K553" s="1" t="str">
        <f>IFERROR(VLOOKUP(G553,tbl_Teams!$A:$C,3,0),"")</f>
        <v>KE7's</v>
      </c>
      <c r="L553" s="1" t="str">
        <f>IFERROR(IF(AND(J553&lt;&gt;"",K553&lt;&gt;""),VLOOKUP(VLOOKUP(J553,tbl_Teams!C:G,5,0),tbl_Venues!A:B,2,0),""),"")</f>
        <v>England's Glory</v>
      </c>
      <c r="M553" s="16">
        <f>IFERROR(IF(VLOOKUP(J553,tbl_Teams!$C:$H,6,0)=0,"",VLOOKUP(J553,tbl_Teams!$C:$H,6,0)),"")</f>
        <v>1</v>
      </c>
      <c r="N553" s="16">
        <f>IFERROR(VLOOKUP(J553,tbl_Teams!$C:$I,7,0),"")</f>
        <v>4</v>
      </c>
      <c r="O553" s="16" t="str">
        <f>IF(OR(J553="",K553=""),"Void","")</f>
        <v/>
      </c>
      <c r="P553" s="16">
        <v>10</v>
      </c>
      <c r="Q553" s="38">
        <f>IF(O553="Void","",IF(P553&lt;16,Lookups!$A$1+((P553-1)*7+(N553-1)),Lookups!$A$2+((P553-16)*7+(N553-1))))</f>
        <v>45603</v>
      </c>
      <c r="R553" s="1" t="str">
        <f>IF(O553="Void",TRIM(_xlfn.CONCAT(J553,K553)),J553)</f>
        <v>Walls Top Ten</v>
      </c>
      <c r="S553" s="16" t="str">
        <f>IF(O553="Void","VOID","vs")</f>
        <v>vs</v>
      </c>
      <c r="T553" s="1" t="str">
        <f>IF(O553="Void","",K553)</f>
        <v>KE7's</v>
      </c>
      <c r="U553" s="1" t="str">
        <f>IF(O553="Void","",TRIM(_xlfn.CONCAT(L553," ",M553)))</f>
        <v>England's Glory 1</v>
      </c>
    </row>
    <row r="554" spans="1:21" x14ac:dyDescent="0.2">
      <c r="A554" s="16">
        <v>1513</v>
      </c>
      <c r="B554" s="16">
        <v>4</v>
      </c>
      <c r="C554" s="16">
        <v>16</v>
      </c>
      <c r="D554" s="1">
        <v>1</v>
      </c>
      <c r="E554" s="1">
        <v>7</v>
      </c>
      <c r="F554" s="1" t="str">
        <f>_xlfn.CONCAT($D554,"|",$E554,"|",$B554)</f>
        <v>1|7|4</v>
      </c>
      <c r="G554" s="1" t="str">
        <f>_xlfn.CONCAT($D554,"|",$E554,"|",$C554)</f>
        <v>1|7|16</v>
      </c>
      <c r="H554" s="1" t="str">
        <f>_xlfn.CONCAT(P554,J554)</f>
        <v>10Deaf Tigers</v>
      </c>
      <c r="I554" s="1" t="str">
        <f>_xlfn.CONCAT(P554,K554)</f>
        <v>10</v>
      </c>
      <c r="J554" s="1" t="str">
        <f>IFERROR(VLOOKUP(F554,tbl_Teams!A:C,3,0),"")</f>
        <v>Deaf Tigers</v>
      </c>
      <c r="K554" s="1" t="str">
        <f>IFERROR(VLOOKUP(G554,tbl_Teams!$A:$C,3,0),"")</f>
        <v/>
      </c>
      <c r="L554" s="1" t="str">
        <f>IFERROR(IF(AND(J554&lt;&gt;"",K554&lt;&gt;""),VLOOKUP(VLOOKUP(J554,tbl_Teams!C:G,5,0),tbl_Venues!A:B,2,0),""),"")</f>
        <v/>
      </c>
      <c r="M554" s="16" t="str">
        <f>IFERROR(IF(VLOOKUP(J554,tbl_Teams!$C:$H,6,0)=0,"",VLOOKUP(J554,tbl_Teams!$C:$H,6,0)),"")</f>
        <v/>
      </c>
      <c r="N554" s="16">
        <f>IFERROR(VLOOKUP(J554,tbl_Teams!$C:$I,7,0),"")</f>
        <v>2</v>
      </c>
      <c r="O554" s="16" t="str">
        <f>IF(OR(J554="",K554=""),"Void","")</f>
        <v>Void</v>
      </c>
      <c r="P554" s="16">
        <v>10</v>
      </c>
      <c r="Q554" s="38" t="str">
        <f>IF(O554="Void","",IF(P554&lt;16,Lookups!$A$1+((P554-1)*7+(N554-1)),Lookups!$A$2+((P554-16)*7+(N554-1))))</f>
        <v/>
      </c>
      <c r="R554" s="1" t="str">
        <f>IF(O554="Void",TRIM(_xlfn.CONCAT(J554,K554)),J554)</f>
        <v>Deaf Tigers</v>
      </c>
      <c r="S554" s="16" t="str">
        <f>IF(O554="Void","VOID","vs")</f>
        <v>VOID</v>
      </c>
      <c r="T554" s="1" t="str">
        <f>IF(O554="Void","",K554)</f>
        <v/>
      </c>
      <c r="U554" s="1" t="str">
        <f>IF(O554="Void","",TRIM(_xlfn.CONCAT(L554," ",M554)))</f>
        <v/>
      </c>
    </row>
    <row r="555" spans="1:21" x14ac:dyDescent="0.2">
      <c r="A555" s="16">
        <v>1514</v>
      </c>
      <c r="B555" s="16">
        <v>5</v>
      </c>
      <c r="C555" s="16">
        <v>3</v>
      </c>
      <c r="D555" s="1">
        <v>1</v>
      </c>
      <c r="E555" s="1">
        <v>7</v>
      </c>
      <c r="F555" s="1" t="str">
        <f>_xlfn.CONCAT($D555,"|",$E555,"|",$B555)</f>
        <v>1|7|5</v>
      </c>
      <c r="G555" s="1" t="str">
        <f>_xlfn.CONCAT($D555,"|",$E555,"|",$C555)</f>
        <v>1|7|3</v>
      </c>
      <c r="H555" s="1" t="str">
        <f>_xlfn.CONCAT(P555,J555)</f>
        <v>10Hilltops</v>
      </c>
      <c r="I555" s="1" t="str">
        <f>_xlfn.CONCAT(P555,K555)</f>
        <v>10City Treasurers</v>
      </c>
      <c r="J555" s="1" t="str">
        <f>IFERROR(VLOOKUP(F555,tbl_Teams!A:C,3,0),"")</f>
        <v>Hilltops</v>
      </c>
      <c r="K555" s="1" t="str">
        <f>IFERROR(VLOOKUP(G555,tbl_Teams!$A:$C,3,0),"")</f>
        <v>City Treasurers</v>
      </c>
      <c r="L555" s="1" t="str">
        <f>IFERROR(IF(AND(J555&lt;&gt;"",K555&lt;&gt;""),VLOOKUP(VLOOKUP(J555,tbl_Teams!C:G,5,0),tbl_Venues!A:B,2,0),""),"")</f>
        <v>Robinswood Hill Club</v>
      </c>
      <c r="M555" s="16">
        <f>IFERROR(IF(VLOOKUP(J555,tbl_Teams!$C:$H,6,0)=0,"",VLOOKUP(J555,tbl_Teams!$C:$H,6,0)),"")</f>
        <v>1</v>
      </c>
      <c r="N555" s="16">
        <f>IFERROR(VLOOKUP(J555,tbl_Teams!$C:$I,7,0),"")</f>
        <v>4</v>
      </c>
      <c r="O555" s="16" t="str">
        <f>IF(OR(J555="",K555=""),"Void","")</f>
        <v/>
      </c>
      <c r="P555" s="16">
        <v>10</v>
      </c>
      <c r="Q555" s="38">
        <f>IF(O555="Void","",IF(P555&lt;16,Lookups!$A$1+((P555-1)*7+(N555-1)),Lookups!$A$2+((P555-16)*7+(N555-1))))</f>
        <v>45603</v>
      </c>
      <c r="R555" s="1" t="str">
        <f>IF(O555="Void",TRIM(_xlfn.CONCAT(J555,K555)),J555)</f>
        <v>Hilltops</v>
      </c>
      <c r="S555" s="16" t="str">
        <f>IF(O555="Void","VOID","vs")</f>
        <v>vs</v>
      </c>
      <c r="T555" s="1" t="str">
        <f>IF(O555="Void","",K555)</f>
        <v>City Treasurers</v>
      </c>
      <c r="U555" s="1" t="str">
        <f>IF(O555="Void","",TRIM(_xlfn.CONCAT(L555," ",M555)))</f>
        <v>Robinswood Hill Club 1</v>
      </c>
    </row>
    <row r="556" spans="1:21" x14ac:dyDescent="0.2">
      <c r="A556" s="16">
        <v>1515</v>
      </c>
      <c r="B556" s="16">
        <v>6</v>
      </c>
      <c r="C556" s="16">
        <v>2</v>
      </c>
      <c r="D556" s="1">
        <v>1</v>
      </c>
      <c r="E556" s="1">
        <v>7</v>
      </c>
      <c r="F556" s="1" t="str">
        <f>_xlfn.CONCAT($D556,"|",$E556,"|",$B556)</f>
        <v>1|7|6</v>
      </c>
      <c r="G556" s="1" t="str">
        <f>_xlfn.CONCAT($D556,"|",$E556,"|",$C556)</f>
        <v>1|7|2</v>
      </c>
      <c r="H556" s="1" t="str">
        <f>_xlfn.CONCAT(P556,J556)</f>
        <v>10Bloaters S.C.</v>
      </c>
      <c r="I556" s="1" t="str">
        <f>_xlfn.CONCAT(P556,K556)</f>
        <v>10Sigtels</v>
      </c>
      <c r="J556" s="1" t="str">
        <f>IFERROR(VLOOKUP(F556,tbl_Teams!A:C,3,0),"")</f>
        <v>Bloaters S.C.</v>
      </c>
      <c r="K556" s="1" t="str">
        <f>IFERROR(VLOOKUP(G556,tbl_Teams!$A:$C,3,0),"")</f>
        <v>Sigtels</v>
      </c>
      <c r="L556" s="1" t="str">
        <f>IFERROR(IF(AND(J556&lt;&gt;"",K556&lt;&gt;""),VLOOKUP(VLOOKUP(J556,tbl_Teams!C:G,5,0),tbl_Venues!A:B,2,0),""),"")</f>
        <v>Spartans Club</v>
      </c>
      <c r="M556" s="16">
        <f>IFERROR(IF(VLOOKUP(J556,tbl_Teams!$C:$H,6,0)=0,"",VLOOKUP(J556,tbl_Teams!$C:$H,6,0)),"")</f>
        <v>2</v>
      </c>
      <c r="N556" s="16">
        <f>IFERROR(VLOOKUP(J556,tbl_Teams!$C:$I,7,0),"")</f>
        <v>3</v>
      </c>
      <c r="O556" s="16" t="str">
        <f>IF(OR(J556="",K556=""),"Void","")</f>
        <v/>
      </c>
      <c r="P556" s="16">
        <v>10</v>
      </c>
      <c r="Q556" s="38">
        <f>IF(O556="Void","",IF(P556&lt;16,Lookups!$A$1+((P556-1)*7+(N556-1)),Lookups!$A$2+((P556-16)*7+(N556-1))))</f>
        <v>45602</v>
      </c>
      <c r="R556" s="1" t="str">
        <f>IF(O556="Void",TRIM(_xlfn.CONCAT(J556,K556)),J556)</f>
        <v>Bloaters S.C.</v>
      </c>
      <c r="S556" s="16" t="str">
        <f>IF(O556="Void","VOID","vs")</f>
        <v>vs</v>
      </c>
      <c r="T556" s="1" t="str">
        <f>IF(O556="Void","",K556)</f>
        <v>Sigtels</v>
      </c>
      <c r="U556" s="1" t="str">
        <f>IF(O556="Void","",TRIM(_xlfn.CONCAT(L556," ",M556)))</f>
        <v>Spartans Club 2</v>
      </c>
    </row>
    <row r="557" spans="1:21" x14ac:dyDescent="0.2">
      <c r="A557" s="16">
        <v>1516</v>
      </c>
      <c r="B557" s="16">
        <v>7</v>
      </c>
      <c r="C557" s="16">
        <v>1</v>
      </c>
      <c r="D557" s="1">
        <v>1</v>
      </c>
      <c r="E557" s="1">
        <v>7</v>
      </c>
      <c r="F557" s="1" t="str">
        <f>_xlfn.CONCAT($D557,"|",$E557,"|",$B557)</f>
        <v>1|7|7</v>
      </c>
      <c r="G557" s="1" t="str">
        <f>_xlfn.CONCAT($D557,"|",$E557,"|",$C557)</f>
        <v>1|7|1</v>
      </c>
      <c r="H557" s="1" t="str">
        <f>_xlfn.CONCAT(P557,J557)</f>
        <v>10Gladiators</v>
      </c>
      <c r="I557" s="1" t="str">
        <f>_xlfn.CONCAT(P557,K557)</f>
        <v>10Derwents</v>
      </c>
      <c r="J557" s="1" t="str">
        <f>IFERROR(VLOOKUP(F557,tbl_Teams!A:C,3,0),"")</f>
        <v>Gladiators</v>
      </c>
      <c r="K557" s="1" t="str">
        <f>IFERROR(VLOOKUP(G557,tbl_Teams!$A:$C,3,0),"")</f>
        <v>Derwents</v>
      </c>
      <c r="L557" s="1" t="str">
        <f>IFERROR(IF(AND(J557&lt;&gt;"",K557&lt;&gt;""),VLOOKUP(VLOOKUP(J557,tbl_Teams!C:G,5,0),tbl_Venues!A:B,2,0),""),"")</f>
        <v>Farmer's Club</v>
      </c>
      <c r="M557" s="16">
        <f>IFERROR(IF(VLOOKUP(J557,tbl_Teams!$C:$H,6,0)=0,"",VLOOKUP(J557,tbl_Teams!$C:$H,6,0)),"")</f>
        <v>1</v>
      </c>
      <c r="N557" s="16">
        <f>IFERROR(VLOOKUP(J557,tbl_Teams!$C:$I,7,0),"")</f>
        <v>3</v>
      </c>
      <c r="O557" s="16" t="str">
        <f>IF(OR(J557="",K557=""),"Void","")</f>
        <v/>
      </c>
      <c r="P557" s="16">
        <v>10</v>
      </c>
      <c r="Q557" s="38">
        <f>IF(O557="Void","",IF(P557&lt;16,Lookups!$A$1+((P557-1)*7+(N557-1)),Lookups!$A$2+((P557-16)*7+(N557-1))))</f>
        <v>45602</v>
      </c>
      <c r="R557" s="1" t="str">
        <f>IF(O557="Void",TRIM(_xlfn.CONCAT(J557,K557)),J557)</f>
        <v>Gladiators</v>
      </c>
      <c r="S557" s="16" t="str">
        <f>IF(O557="Void","VOID","vs")</f>
        <v>vs</v>
      </c>
      <c r="T557" s="1" t="str">
        <f>IF(O557="Void","",K557)</f>
        <v>Derwents</v>
      </c>
      <c r="U557" s="1" t="str">
        <f>IF(O557="Void","",TRIM(_xlfn.CONCAT(L557," ",M557)))</f>
        <v>Farmer's Club 1</v>
      </c>
    </row>
    <row r="558" spans="1:21" x14ac:dyDescent="0.2">
      <c r="A558" s="16">
        <v>1517</v>
      </c>
      <c r="B558" s="16">
        <v>8</v>
      </c>
      <c r="C558" s="16">
        <v>15</v>
      </c>
      <c r="D558" s="1">
        <v>1</v>
      </c>
      <c r="E558" s="1">
        <v>7</v>
      </c>
      <c r="F558" s="1" t="str">
        <f>_xlfn.CONCAT($D558,"|",$E558,"|",$B558)</f>
        <v>1|7|8</v>
      </c>
      <c r="G558" s="1" t="str">
        <f>_xlfn.CONCAT($D558,"|",$E558,"|",$C558)</f>
        <v>1|7|15</v>
      </c>
      <c r="H558" s="1" t="str">
        <f>_xlfn.CONCAT(P558,J558)</f>
        <v>10Incredibowls</v>
      </c>
      <c r="I558" s="1" t="str">
        <f>_xlfn.CONCAT(P558,K558)</f>
        <v>10Lassington Rollers</v>
      </c>
      <c r="J558" s="1" t="str">
        <f>IFERROR(VLOOKUP(F558,tbl_Teams!A:C,3,0),"")</f>
        <v>Incredibowls</v>
      </c>
      <c r="K558" s="1" t="str">
        <f>IFERROR(VLOOKUP(G558,tbl_Teams!$A:$C,3,0),"")</f>
        <v>Lassington Rollers</v>
      </c>
      <c r="L558" s="1" t="str">
        <f>IFERROR(IF(AND(J558&lt;&gt;"",K558&lt;&gt;""),VLOOKUP(VLOOKUP(J558,tbl_Teams!C:G,5,0),tbl_Venues!A:B,2,0),""),"")</f>
        <v>St James Club</v>
      </c>
      <c r="M558" s="16" t="str">
        <f>IFERROR(IF(VLOOKUP(J558,tbl_Teams!$C:$H,6,0)=0,"",VLOOKUP(J558,tbl_Teams!$C:$H,6,0)),"")</f>
        <v/>
      </c>
      <c r="N558" s="16">
        <f>IFERROR(VLOOKUP(J558,tbl_Teams!$C:$I,7,0),"")</f>
        <v>4</v>
      </c>
      <c r="O558" s="16" t="str">
        <f>IF(OR(J558="",K558=""),"Void","")</f>
        <v/>
      </c>
      <c r="P558" s="16">
        <v>10</v>
      </c>
      <c r="Q558" s="38">
        <f>IF(O558="Void","",IF(P558&lt;16,Lookups!$A$1+((P558-1)*7+(N558-1)),Lookups!$A$2+((P558-16)*7+(N558-1))))</f>
        <v>45603</v>
      </c>
      <c r="R558" s="1" t="str">
        <f>IF(O558="Void",TRIM(_xlfn.CONCAT(J558,K558)),J558)</f>
        <v>Incredibowls</v>
      </c>
      <c r="S558" s="16" t="str">
        <f>IF(O558="Void","VOID","vs")</f>
        <v>vs</v>
      </c>
      <c r="T558" s="1" t="str">
        <f>IF(O558="Void","",K558)</f>
        <v>Lassington Rollers</v>
      </c>
      <c r="U558" s="1" t="str">
        <f>IF(O558="Void","",TRIM(_xlfn.CONCAT(L558," ",M558)))</f>
        <v>St James Club</v>
      </c>
    </row>
    <row r="559" spans="1:21" x14ac:dyDescent="0.2">
      <c r="A559" s="16">
        <v>1518</v>
      </c>
      <c r="B559" s="16">
        <v>9</v>
      </c>
      <c r="C559" s="16">
        <v>14</v>
      </c>
      <c r="D559" s="1">
        <v>1</v>
      </c>
      <c r="E559" s="1">
        <v>7</v>
      </c>
      <c r="F559" s="1" t="str">
        <f>_xlfn.CONCAT($D559,"|",$E559,"|",$B559)</f>
        <v>1|7|9</v>
      </c>
      <c r="G559" s="1" t="str">
        <f>_xlfn.CONCAT($D559,"|",$E559,"|",$C559)</f>
        <v>1|7|14</v>
      </c>
      <c r="H559" s="1" t="str">
        <f>_xlfn.CONCAT(P559,J559)</f>
        <v>10Tipplers</v>
      </c>
      <c r="I559" s="1" t="str">
        <f>_xlfn.CONCAT(P559,K559)</f>
        <v>10Cruisers</v>
      </c>
      <c r="J559" s="1" t="str">
        <f>IFERROR(VLOOKUP(F559,tbl_Teams!A:C,3,0),"")</f>
        <v>Tipplers</v>
      </c>
      <c r="K559" s="1" t="str">
        <f>IFERROR(VLOOKUP(G559,tbl_Teams!$A:$C,3,0),"")</f>
        <v>Cruisers</v>
      </c>
      <c r="L559" s="1" t="str">
        <f>IFERROR(IF(AND(J559&lt;&gt;"",K559&lt;&gt;""),VLOOKUP(VLOOKUP(J559,tbl_Teams!C:G,5,0),tbl_Venues!A:B,2,0),""),"")</f>
        <v>Wotton Hall Club</v>
      </c>
      <c r="M559" s="16">
        <f>IFERROR(IF(VLOOKUP(J559,tbl_Teams!$C:$H,6,0)=0,"",VLOOKUP(J559,tbl_Teams!$C:$H,6,0)),"")</f>
        <v>1</v>
      </c>
      <c r="N559" s="16">
        <f>IFERROR(VLOOKUP(J559,tbl_Teams!$C:$I,7,0),"")</f>
        <v>5</v>
      </c>
      <c r="O559" s="16" t="str">
        <f>IF(OR(J559="",K559=""),"Void","")</f>
        <v/>
      </c>
      <c r="P559" s="16">
        <v>10</v>
      </c>
      <c r="Q559" s="38">
        <f>IF(O559="Void","",IF(P559&lt;16,Lookups!$A$1+((P559-1)*7+(N559-1)),Lookups!$A$2+((P559-16)*7+(N559-1))))</f>
        <v>45604</v>
      </c>
      <c r="R559" s="1" t="str">
        <f>IF(O559="Void",TRIM(_xlfn.CONCAT(J559,K559)),J559)</f>
        <v>Tipplers</v>
      </c>
      <c r="S559" s="16" t="str">
        <f>IF(O559="Void","VOID","vs")</f>
        <v>vs</v>
      </c>
      <c r="T559" s="1" t="str">
        <f>IF(O559="Void","",K559)</f>
        <v>Cruisers</v>
      </c>
      <c r="U559" s="1" t="str">
        <f>IF(O559="Void","",TRIM(_xlfn.CONCAT(L559," ",M559)))</f>
        <v>Wotton Hall Club 1</v>
      </c>
    </row>
    <row r="560" spans="1:21" x14ac:dyDescent="0.2">
      <c r="A560" s="16">
        <v>1519</v>
      </c>
      <c r="B560" s="16">
        <v>10</v>
      </c>
      <c r="C560" s="16">
        <v>13</v>
      </c>
      <c r="D560" s="1">
        <v>1</v>
      </c>
      <c r="E560" s="1">
        <v>7</v>
      </c>
      <c r="F560" s="1" t="str">
        <f>_xlfn.CONCAT($D560,"|",$E560,"|",$B560)</f>
        <v>1|7|10</v>
      </c>
      <c r="G560" s="1" t="str">
        <f>_xlfn.CONCAT($D560,"|",$E560,"|",$C560)</f>
        <v>1|7|13</v>
      </c>
      <c r="H560" s="1" t="str">
        <f>_xlfn.CONCAT(P560,J560)</f>
        <v>10Newent Dragons</v>
      </c>
      <c r="I560" s="1" t="str">
        <f>_xlfn.CONCAT(P560,K560)</f>
        <v>10BMI 'A' Breakaways</v>
      </c>
      <c r="J560" s="1" t="str">
        <f>IFERROR(VLOOKUP(F560,tbl_Teams!A:C,3,0),"")</f>
        <v>Newent Dragons</v>
      </c>
      <c r="K560" s="1" t="str">
        <f>IFERROR(VLOOKUP(G560,tbl_Teams!$A:$C,3,0),"")</f>
        <v>BMI 'A' Breakaways</v>
      </c>
      <c r="L560" s="1" t="str">
        <f>IFERROR(IF(AND(J560&lt;&gt;"",K560&lt;&gt;""),VLOOKUP(VLOOKUP(J560,tbl_Teams!C:G,5,0),tbl_Venues!A:B,2,0),""),"")</f>
        <v>Circle Club Newent</v>
      </c>
      <c r="M560" s="16" t="str">
        <f>IFERROR(IF(VLOOKUP(J560,tbl_Teams!$C:$H,6,0)=0,"",VLOOKUP(J560,tbl_Teams!$C:$H,6,0)),"")</f>
        <v/>
      </c>
      <c r="N560" s="16">
        <f>IFERROR(VLOOKUP(J560,tbl_Teams!$C:$I,7,0),"")</f>
        <v>5</v>
      </c>
      <c r="O560" s="16" t="str">
        <f>IF(OR(J560="",K560=""),"Void","")</f>
        <v/>
      </c>
      <c r="P560" s="16">
        <v>10</v>
      </c>
      <c r="Q560" s="38">
        <f>IF(O560="Void","",IF(P560&lt;16,Lookups!$A$1+((P560-1)*7+(N560-1)),Lookups!$A$2+((P560-16)*7+(N560-1))))</f>
        <v>45604</v>
      </c>
      <c r="R560" s="1" t="str">
        <f>IF(O560="Void",TRIM(_xlfn.CONCAT(J560,K560)),J560)</f>
        <v>Newent Dragons</v>
      </c>
      <c r="S560" s="16" t="str">
        <f>IF(O560="Void","VOID","vs")</f>
        <v>vs</v>
      </c>
      <c r="T560" s="1" t="str">
        <f>IF(O560="Void","",K560)</f>
        <v>BMI 'A' Breakaways</v>
      </c>
      <c r="U560" s="1" t="str">
        <f>IF(O560="Void","",TRIM(_xlfn.CONCAT(L560," ",M560)))</f>
        <v>Circle Club Newent</v>
      </c>
    </row>
    <row r="561" spans="1:21" x14ac:dyDescent="0.2">
      <c r="A561" s="16">
        <v>1520</v>
      </c>
      <c r="B561" s="16">
        <v>11</v>
      </c>
      <c r="C561" s="16">
        <v>12</v>
      </c>
      <c r="D561" s="1">
        <v>1</v>
      </c>
      <c r="E561" s="1">
        <v>7</v>
      </c>
      <c r="F561" s="1" t="str">
        <f>_xlfn.CONCAT($D561,"|",$E561,"|",$B561)</f>
        <v>1|7|11</v>
      </c>
      <c r="G561" s="1" t="str">
        <f>_xlfn.CONCAT($D561,"|",$E561,"|",$C561)</f>
        <v>1|7|12</v>
      </c>
      <c r="H561" s="1" t="str">
        <f>_xlfn.CONCAT(P561,J561)</f>
        <v>10The Novices</v>
      </c>
      <c r="I561" s="1" t="str">
        <f>_xlfn.CONCAT(P561,K561)</f>
        <v>10More Lager</v>
      </c>
      <c r="J561" s="1" t="str">
        <f>IFERROR(VLOOKUP(F561,tbl_Teams!A:C,3,0),"")</f>
        <v>The Novices</v>
      </c>
      <c r="K561" s="1" t="str">
        <f>IFERROR(VLOOKUP(G561,tbl_Teams!$A:$C,3,0),"")</f>
        <v>More Lager</v>
      </c>
      <c r="L561" s="1" t="str">
        <f>IFERROR(IF(AND(J561&lt;&gt;"",K561&lt;&gt;""),VLOOKUP(VLOOKUP(J561,tbl_Teams!C:G,5,0),tbl_Venues!A:B,2,0),""),"")</f>
        <v>Gala Club</v>
      </c>
      <c r="M561" s="16">
        <f>IFERROR(IF(VLOOKUP(J561,tbl_Teams!$C:$H,6,0)=0,"",VLOOKUP(J561,tbl_Teams!$C:$H,6,0)),"")</f>
        <v>2</v>
      </c>
      <c r="N561" s="16">
        <f>IFERROR(VLOOKUP(J561,tbl_Teams!$C:$I,7,0),"")</f>
        <v>3</v>
      </c>
      <c r="O561" s="16" t="str">
        <f>IF(OR(J561="",K561=""),"Void","")</f>
        <v/>
      </c>
      <c r="P561" s="16">
        <v>10</v>
      </c>
      <c r="Q561" s="38">
        <f>IF(O561="Void","",IF(P561&lt;16,Lookups!$A$1+((P561-1)*7+(N561-1)),Lookups!$A$2+((P561-16)*7+(N561-1))))</f>
        <v>45602</v>
      </c>
      <c r="R561" s="1" t="str">
        <f>IF(O561="Void",TRIM(_xlfn.CONCAT(J561,K561)),J561)</f>
        <v>The Novices</v>
      </c>
      <c r="S561" s="16" t="str">
        <f>IF(O561="Void","VOID","vs")</f>
        <v>vs</v>
      </c>
      <c r="T561" s="1" t="str">
        <f>IF(O561="Void","",K561)</f>
        <v>More Lager</v>
      </c>
      <c r="U561" s="1" t="str">
        <f>IF(O561="Void","",TRIM(_xlfn.CONCAT(L561," ",M561)))</f>
        <v>Gala Club 2</v>
      </c>
    </row>
    <row r="562" spans="1:21" x14ac:dyDescent="0.2">
      <c r="A562" s="16">
        <v>81</v>
      </c>
      <c r="B562" s="16">
        <v>1</v>
      </c>
      <c r="C562" s="16">
        <v>6</v>
      </c>
      <c r="D562" s="1">
        <v>1</v>
      </c>
      <c r="E562" s="1">
        <v>1</v>
      </c>
      <c r="F562" s="1" t="str">
        <f>_xlfn.CONCAT($D562,"|",$E562,"|",$B562)</f>
        <v>1|1|1</v>
      </c>
      <c r="G562" s="1" t="str">
        <f>_xlfn.CONCAT($D562,"|",$E562,"|",$C562)</f>
        <v>1|1|6</v>
      </c>
      <c r="H562" s="1" t="str">
        <f>_xlfn.CONCAT(P562,J562)</f>
        <v>11Maisemore Hornets</v>
      </c>
      <c r="I562" s="1" t="str">
        <f>_xlfn.CONCAT(P562,K562)</f>
        <v>11Fabulous Baker Boys</v>
      </c>
      <c r="J562" s="1" t="str">
        <f>IFERROR(VLOOKUP(F562,tbl_Teams!A:C,3,0),"")</f>
        <v>Maisemore Hornets</v>
      </c>
      <c r="K562" s="1" t="str">
        <f>IFERROR(VLOOKUP(G562,tbl_Teams!$A:$C,3,0),"")</f>
        <v>Fabulous Baker Boys</v>
      </c>
      <c r="L562" s="1" t="str">
        <f>IFERROR(IF(AND(J562&lt;&gt;"",K562&lt;&gt;""),VLOOKUP(VLOOKUP(J562,tbl_Teams!C:G,5,0),tbl_Venues!A:B,2,0),""),"")</f>
        <v>St James Club</v>
      </c>
      <c r="M562" s="16" t="str">
        <f>IFERROR(IF(VLOOKUP(J562,tbl_Teams!$C:$H,6,0)=0,"",VLOOKUP(J562,tbl_Teams!$C:$H,6,0)),"")</f>
        <v/>
      </c>
      <c r="N562" s="16">
        <f>IFERROR(VLOOKUP(J562,tbl_Teams!$C:$I,7,0),"")</f>
        <v>2</v>
      </c>
      <c r="O562" s="16" t="str">
        <f>IF(OR(J562="",K562=""),"Void","")</f>
        <v/>
      </c>
      <c r="P562" s="16">
        <v>11</v>
      </c>
      <c r="Q562" s="38">
        <f>IF(O562="Void","",IF(P562&lt;16,Lookups!$A$1+((P562-1)*7+(N562-1)),Lookups!$A$2+((P562-16)*7+(N562-1))))</f>
        <v>45608</v>
      </c>
      <c r="R562" s="1" t="str">
        <f>IF(O562="Void",TRIM(_xlfn.CONCAT(J562,K562)),J562)</f>
        <v>Maisemore Hornets</v>
      </c>
      <c r="S562" s="16" t="str">
        <f>IF(O562="Void","VOID","vs")</f>
        <v>vs</v>
      </c>
      <c r="T562" s="1" t="str">
        <f>IF(O562="Void","",K562)</f>
        <v>Fabulous Baker Boys</v>
      </c>
      <c r="U562" s="1" t="str">
        <f>IF(O562="Void","",TRIM(_xlfn.CONCAT(L562," ",M562)))</f>
        <v>St James Club</v>
      </c>
    </row>
    <row r="563" spans="1:21" x14ac:dyDescent="0.2">
      <c r="A563" s="16">
        <v>82</v>
      </c>
      <c r="B563" s="16">
        <v>2</v>
      </c>
      <c r="C563" s="16">
        <v>5</v>
      </c>
      <c r="D563" s="1">
        <v>1</v>
      </c>
      <c r="E563" s="1">
        <v>1</v>
      </c>
      <c r="F563" s="1" t="str">
        <f>_xlfn.CONCAT($D563,"|",$E563,"|",$B563)</f>
        <v>1|1|2</v>
      </c>
      <c r="G563" s="1" t="str">
        <f>_xlfn.CONCAT($D563,"|",$E563,"|",$C563)</f>
        <v>1|1|5</v>
      </c>
      <c r="H563" s="1" t="str">
        <f>_xlfn.CONCAT(P563,J563)</f>
        <v>11Cobblers</v>
      </c>
      <c r="I563" s="1" t="str">
        <f>_xlfn.CONCAT(P563,K563)</f>
        <v>11St James Allstars</v>
      </c>
      <c r="J563" s="1" t="str">
        <f>IFERROR(VLOOKUP(F563,tbl_Teams!A:C,3,0),"")</f>
        <v>Cobblers</v>
      </c>
      <c r="K563" s="1" t="str">
        <f>IFERROR(VLOOKUP(G563,tbl_Teams!$A:$C,3,0),"")</f>
        <v>St James Allstars</v>
      </c>
      <c r="L563" s="1" t="str">
        <f>IFERROR(IF(AND(J563&lt;&gt;"",K563&lt;&gt;""),VLOOKUP(VLOOKUP(J563,tbl_Teams!C:G,5,0),tbl_Venues!A:B,2,0),""),"")</f>
        <v>Tuffley Community Centre</v>
      </c>
      <c r="M563" s="16" t="str">
        <f>IFERROR(IF(VLOOKUP(J563,tbl_Teams!$C:$H,6,0)=0,"",VLOOKUP(J563,tbl_Teams!$C:$H,6,0)),"")</f>
        <v/>
      </c>
      <c r="N563" s="16">
        <f>IFERROR(VLOOKUP(J563,tbl_Teams!$C:$I,7,0),"")</f>
        <v>1</v>
      </c>
      <c r="O563" s="16" t="str">
        <f>IF(OR(J563="",K563=""),"Void","")</f>
        <v/>
      </c>
      <c r="P563" s="16">
        <v>11</v>
      </c>
      <c r="Q563" s="38">
        <f>IF(O563="Void","",IF(P563&lt;16,Lookups!$A$1+((P563-1)*7+(N563-1)),Lookups!$A$2+((P563-16)*7+(N563-1))))</f>
        <v>45607</v>
      </c>
      <c r="R563" s="1" t="str">
        <f>IF(O563="Void",TRIM(_xlfn.CONCAT(J563,K563)),J563)</f>
        <v>Cobblers</v>
      </c>
      <c r="S563" s="16" t="str">
        <f>IF(O563="Void","VOID","vs")</f>
        <v>vs</v>
      </c>
      <c r="T563" s="1" t="str">
        <f>IF(O563="Void","",K563)</f>
        <v>St James Allstars</v>
      </c>
      <c r="U563" s="1" t="str">
        <f>IF(O563="Void","",TRIM(_xlfn.CONCAT(L563," ",M563)))</f>
        <v>Tuffley Community Centre</v>
      </c>
    </row>
    <row r="564" spans="1:21" x14ac:dyDescent="0.2">
      <c r="A564" s="16">
        <v>83</v>
      </c>
      <c r="B564" s="16">
        <v>3</v>
      </c>
      <c r="C564" s="16">
        <v>4</v>
      </c>
      <c r="D564" s="1">
        <v>1</v>
      </c>
      <c r="E564" s="1">
        <v>1</v>
      </c>
      <c r="F564" s="1" t="str">
        <f>_xlfn.CONCAT($D564,"|",$E564,"|",$B564)</f>
        <v>1|1|3</v>
      </c>
      <c r="G564" s="1" t="str">
        <f>_xlfn.CONCAT($D564,"|",$E564,"|",$C564)</f>
        <v>1|1|4</v>
      </c>
      <c r="H564" s="1" t="str">
        <f>_xlfn.CONCAT(P564,J564)</f>
        <v>11Slingers</v>
      </c>
      <c r="I564" s="1" t="str">
        <f>_xlfn.CONCAT(P564,K564)</f>
        <v>11Tuffley Robins</v>
      </c>
      <c r="J564" s="1" t="str">
        <f>IFERROR(VLOOKUP(F564,tbl_Teams!A:C,3,0),"")</f>
        <v>Slingers</v>
      </c>
      <c r="K564" s="1" t="str">
        <f>IFERROR(VLOOKUP(G564,tbl_Teams!$A:$C,3,0),"")</f>
        <v>Tuffley Robins</v>
      </c>
      <c r="L564" s="1" t="str">
        <f>IFERROR(IF(AND(J564&lt;&gt;"",K564&lt;&gt;""),VLOOKUP(VLOOKUP(J564,tbl_Teams!C:G,5,0),tbl_Venues!A:B,2,0),""),"")</f>
        <v>BMI Club</v>
      </c>
      <c r="M564" s="16" t="str">
        <f>IFERROR(IF(VLOOKUP(J564,tbl_Teams!$C:$H,6,0)=0,"",VLOOKUP(J564,tbl_Teams!$C:$H,6,0)),"")</f>
        <v/>
      </c>
      <c r="N564" s="16">
        <f>IFERROR(VLOOKUP(J564,tbl_Teams!$C:$I,7,0),"")</f>
        <v>3</v>
      </c>
      <c r="O564" s="16" t="str">
        <f>IF(OR(J564="",K564=""),"Void","")</f>
        <v/>
      </c>
      <c r="P564" s="16">
        <v>11</v>
      </c>
      <c r="Q564" s="38">
        <f>IF(O564="Void","",IF(P564&lt;16,Lookups!$A$1+((P564-1)*7+(N564-1)),Lookups!$A$2+((P564-16)*7+(N564-1))))</f>
        <v>45609</v>
      </c>
      <c r="R564" s="1" t="str">
        <f>IF(O564="Void",TRIM(_xlfn.CONCAT(J564,K564)),J564)</f>
        <v>Slingers</v>
      </c>
      <c r="S564" s="16" t="str">
        <f>IF(O564="Void","VOID","vs")</f>
        <v>vs</v>
      </c>
      <c r="T564" s="1" t="str">
        <f>IF(O564="Void","",K564)</f>
        <v>Tuffley Robins</v>
      </c>
      <c r="U564" s="1" t="str">
        <f>IF(O564="Void","",TRIM(_xlfn.CONCAT(L564," ",M564)))</f>
        <v>BMI Club</v>
      </c>
    </row>
    <row r="565" spans="1:21" x14ac:dyDescent="0.2">
      <c r="A565" s="16">
        <v>84</v>
      </c>
      <c r="B565" s="16">
        <v>12</v>
      </c>
      <c r="C565" s="16">
        <v>10</v>
      </c>
      <c r="D565" s="1">
        <v>1</v>
      </c>
      <c r="E565" s="1">
        <v>1</v>
      </c>
      <c r="F565" s="1" t="str">
        <f>_xlfn.CONCAT($D565,"|",$E565,"|",$B565)</f>
        <v>1|1|12</v>
      </c>
      <c r="G565" s="1" t="str">
        <f>_xlfn.CONCAT($D565,"|",$E565,"|",$C565)</f>
        <v>1|1|10</v>
      </c>
      <c r="H565" s="1" t="str">
        <f>_xlfn.CONCAT(P565,J565)</f>
        <v>11Impractical Jokers</v>
      </c>
      <c r="I565" s="1" t="str">
        <f>_xlfn.CONCAT(P565,K565)</f>
        <v>11Gaelens</v>
      </c>
      <c r="J565" s="1" t="str">
        <f>IFERROR(VLOOKUP(F565,tbl_Teams!A:C,3,0),"")</f>
        <v>Impractical Jokers</v>
      </c>
      <c r="K565" s="1" t="str">
        <f>IFERROR(VLOOKUP(G565,tbl_Teams!$A:$C,3,0),"")</f>
        <v>Gaelens</v>
      </c>
      <c r="L565" s="1" t="str">
        <f>IFERROR(IF(AND(J565&lt;&gt;"",K565&lt;&gt;""),VLOOKUP(VLOOKUP(J565,tbl_Teams!C:G,5,0),tbl_Venues!A:B,2,0),""),"")</f>
        <v>St James Club</v>
      </c>
      <c r="M565" s="16" t="str">
        <f>IFERROR(IF(VLOOKUP(J565,tbl_Teams!$C:$H,6,0)=0,"",VLOOKUP(J565,tbl_Teams!$C:$H,6,0)),"")</f>
        <v/>
      </c>
      <c r="N565" s="16">
        <f>IFERROR(VLOOKUP(J565,tbl_Teams!$C:$I,7,0),"")</f>
        <v>1</v>
      </c>
      <c r="O565" s="16" t="str">
        <f>IF(OR(J565="",K565=""),"Void","")</f>
        <v/>
      </c>
      <c r="P565" s="16">
        <v>11</v>
      </c>
      <c r="Q565" s="38">
        <f>IF(O565="Void","",IF(P565&lt;16,Lookups!$A$1+((P565-1)*7+(N565-1)),Lookups!$A$2+((P565-16)*7+(N565-1))))</f>
        <v>45607</v>
      </c>
      <c r="R565" s="1" t="str">
        <f>IF(O565="Void",TRIM(_xlfn.CONCAT(J565,K565)),J565)</f>
        <v>Impractical Jokers</v>
      </c>
      <c r="S565" s="16" t="str">
        <f>IF(O565="Void","VOID","vs")</f>
        <v>vs</v>
      </c>
      <c r="T565" s="1" t="str">
        <f>IF(O565="Void","",K565)</f>
        <v>Gaelens</v>
      </c>
      <c r="U565" s="1" t="str">
        <f>IF(O565="Void","",TRIM(_xlfn.CONCAT(L565," ",M565)))</f>
        <v>St James Club</v>
      </c>
    </row>
    <row r="566" spans="1:21" x14ac:dyDescent="0.2">
      <c r="A566" s="16">
        <v>85</v>
      </c>
      <c r="B566" s="16">
        <v>13</v>
      </c>
      <c r="C566" s="16">
        <v>9</v>
      </c>
      <c r="D566" s="1">
        <v>1</v>
      </c>
      <c r="E566" s="1">
        <v>1</v>
      </c>
      <c r="F566" s="1" t="str">
        <f>_xlfn.CONCAT($D566,"|",$E566,"|",$B566)</f>
        <v>1|1|13</v>
      </c>
      <c r="G566" s="1" t="str">
        <f>_xlfn.CONCAT($D566,"|",$E566,"|",$C566)</f>
        <v>1|1|9</v>
      </c>
      <c r="H566" s="1" t="str">
        <f>_xlfn.CONCAT(P566,J566)</f>
        <v>11Oval Ball S.C.</v>
      </c>
      <c r="I566" s="1" t="str">
        <f>_xlfn.CONCAT(P566,K566)</f>
        <v>11The Jets</v>
      </c>
      <c r="J566" s="1" t="str">
        <f>IFERROR(VLOOKUP(F566,tbl_Teams!A:C,3,0),"")</f>
        <v>Oval Ball S.C.</v>
      </c>
      <c r="K566" s="1" t="str">
        <f>IFERROR(VLOOKUP(G566,tbl_Teams!$A:$C,3,0),"")</f>
        <v>The Jets</v>
      </c>
      <c r="L566" s="1" t="str">
        <f>IFERROR(IF(AND(J566&lt;&gt;"",K566&lt;&gt;""),VLOOKUP(VLOOKUP(J566,tbl_Teams!C:G,5,0),tbl_Venues!A:B,2,0),""),"")</f>
        <v>One Eyed Jacks</v>
      </c>
      <c r="M566" s="16" t="str">
        <f>IFERROR(IF(VLOOKUP(J566,tbl_Teams!$C:$H,6,0)=0,"",VLOOKUP(J566,tbl_Teams!$C:$H,6,0)),"")</f>
        <v/>
      </c>
      <c r="N566" s="16">
        <f>IFERROR(VLOOKUP(J566,tbl_Teams!$C:$I,7,0),"")</f>
        <v>3</v>
      </c>
      <c r="O566" s="16" t="str">
        <f>IF(OR(J566="",K566=""),"Void","")</f>
        <v/>
      </c>
      <c r="P566" s="16">
        <v>11</v>
      </c>
      <c r="Q566" s="38">
        <f>IF(O566="Void","",IF(P566&lt;16,Lookups!$A$1+((P566-1)*7+(N566-1)),Lookups!$A$2+((P566-16)*7+(N566-1))))</f>
        <v>45609</v>
      </c>
      <c r="R566" s="1" t="str">
        <f>IF(O566="Void",TRIM(_xlfn.CONCAT(J566,K566)),J566)</f>
        <v>Oval Ball S.C.</v>
      </c>
      <c r="S566" s="16" t="str">
        <f>IF(O566="Void","VOID","vs")</f>
        <v>vs</v>
      </c>
      <c r="T566" s="1" t="str">
        <f>IF(O566="Void","",K566)</f>
        <v>The Jets</v>
      </c>
      <c r="U566" s="1" t="str">
        <f>IF(O566="Void","",TRIM(_xlfn.CONCAT(L566," ",M566)))</f>
        <v>One Eyed Jacks</v>
      </c>
    </row>
    <row r="567" spans="1:21" x14ac:dyDescent="0.2">
      <c r="A567" s="16">
        <v>86</v>
      </c>
      <c r="B567" s="16">
        <v>14</v>
      </c>
      <c r="C567" s="16">
        <v>8</v>
      </c>
      <c r="D567" s="1">
        <v>1</v>
      </c>
      <c r="E567" s="1">
        <v>1</v>
      </c>
      <c r="F567" s="1" t="str">
        <f>_xlfn.CONCAT($D567,"|",$E567,"|",$B567)</f>
        <v>1|1|14</v>
      </c>
      <c r="G567" s="1" t="str">
        <f>_xlfn.CONCAT($D567,"|",$E567,"|",$C567)</f>
        <v>1|1|8</v>
      </c>
      <c r="H567" s="1" t="str">
        <f>_xlfn.CONCAT(P567,J567)</f>
        <v>11Famous Stampers</v>
      </c>
      <c r="I567" s="1" t="str">
        <f>_xlfn.CONCAT(P567,K567)</f>
        <v>11Lion Cubs</v>
      </c>
      <c r="J567" s="1" t="str">
        <f>IFERROR(VLOOKUP(F567,tbl_Teams!A:C,3,0),"")</f>
        <v>Famous Stampers</v>
      </c>
      <c r="K567" s="1" t="str">
        <f>IFERROR(VLOOKUP(G567,tbl_Teams!$A:$C,3,0),"")</f>
        <v>Lion Cubs</v>
      </c>
      <c r="L567" s="1" t="str">
        <f>IFERROR(IF(AND(J567&lt;&gt;"",K567&lt;&gt;""),VLOOKUP(VLOOKUP(J567,tbl_Teams!C:G,5,0),tbl_Venues!A:B,2,0),""),"")</f>
        <v>Hardwicke RBL</v>
      </c>
      <c r="M567" s="16">
        <f>IFERROR(IF(VLOOKUP(J567,tbl_Teams!$C:$H,6,0)=0,"",VLOOKUP(J567,tbl_Teams!$C:$H,6,0)),"")</f>
        <v>1</v>
      </c>
      <c r="N567" s="16">
        <f>IFERROR(VLOOKUP(J567,tbl_Teams!$C:$I,7,0),"")</f>
        <v>5</v>
      </c>
      <c r="O567" s="16" t="str">
        <f>IF(OR(J567="",K567=""),"Void","")</f>
        <v/>
      </c>
      <c r="P567" s="16">
        <v>11</v>
      </c>
      <c r="Q567" s="38">
        <f>IF(O567="Void","",IF(P567&lt;16,Lookups!$A$1+((P567-1)*7+(N567-1)),Lookups!$A$2+((P567-16)*7+(N567-1))))</f>
        <v>45611</v>
      </c>
      <c r="R567" s="1" t="str">
        <f>IF(O567="Void",TRIM(_xlfn.CONCAT(J567,K567)),J567)</f>
        <v>Famous Stampers</v>
      </c>
      <c r="S567" s="16" t="str">
        <f>IF(O567="Void","VOID","vs")</f>
        <v>vs</v>
      </c>
      <c r="T567" s="1" t="str">
        <f>IF(O567="Void","",K567)</f>
        <v>Lion Cubs</v>
      </c>
      <c r="U567" s="1" t="str">
        <f>IF(O567="Void","",TRIM(_xlfn.CONCAT(L567," ",M567)))</f>
        <v>Hardwicke RBL 1</v>
      </c>
    </row>
    <row r="568" spans="1:21" x14ac:dyDescent="0.2">
      <c r="A568" s="16">
        <v>87</v>
      </c>
      <c r="B568" s="16">
        <v>15</v>
      </c>
      <c r="C568" s="16">
        <v>7</v>
      </c>
      <c r="D568" s="1">
        <v>1</v>
      </c>
      <c r="E568" s="1">
        <v>1</v>
      </c>
      <c r="F568" s="1" t="str">
        <f>_xlfn.CONCAT($D568,"|",$E568,"|",$B568)</f>
        <v>1|1|15</v>
      </c>
      <c r="G568" s="1" t="str">
        <f>_xlfn.CONCAT($D568,"|",$E568,"|",$C568)</f>
        <v>1|1|7</v>
      </c>
      <c r="H568" s="1" t="str">
        <f>_xlfn.CONCAT(P568,J568)</f>
        <v>11Redmans Ten</v>
      </c>
      <c r="I568" s="1" t="str">
        <f>_xlfn.CONCAT(P568,K568)</f>
        <v>11Railway</v>
      </c>
      <c r="J568" s="1" t="str">
        <f>IFERROR(VLOOKUP(F568,tbl_Teams!A:C,3,0),"")</f>
        <v>Redmans Ten</v>
      </c>
      <c r="K568" s="1" t="str">
        <f>IFERROR(VLOOKUP(G568,tbl_Teams!$A:$C,3,0),"")</f>
        <v>Railway</v>
      </c>
      <c r="L568" s="1" t="str">
        <f>IFERROR(IF(AND(J568&lt;&gt;"",K568&lt;&gt;""),VLOOKUP(VLOOKUP(J568,tbl_Teams!C:G,5,0),tbl_Venues!A:B,2,0),""),"")</f>
        <v>Wotton Hall Club</v>
      </c>
      <c r="M568" s="16">
        <f>IFERROR(IF(VLOOKUP(J568,tbl_Teams!$C:$H,6,0)=0,"",VLOOKUP(J568,tbl_Teams!$C:$H,6,0)),"")</f>
        <v>1</v>
      </c>
      <c r="N568" s="16">
        <f>IFERROR(VLOOKUP(J568,tbl_Teams!$C:$I,7,0),"")</f>
        <v>4</v>
      </c>
      <c r="O568" s="16" t="str">
        <f>IF(OR(J568="",K568=""),"Void","")</f>
        <v/>
      </c>
      <c r="P568" s="16">
        <v>11</v>
      </c>
      <c r="Q568" s="38">
        <f>IF(O568="Void","",IF(P568&lt;16,Lookups!$A$1+((P568-1)*7+(N568-1)),Lookups!$A$2+((P568-16)*7+(N568-1))))</f>
        <v>45610</v>
      </c>
      <c r="R568" s="1" t="str">
        <f>IF(O568="Void",TRIM(_xlfn.CONCAT(J568,K568)),J568)</f>
        <v>Redmans Ten</v>
      </c>
      <c r="S568" s="16" t="str">
        <f>IF(O568="Void","VOID","vs")</f>
        <v>vs</v>
      </c>
      <c r="T568" s="1" t="str">
        <f>IF(O568="Void","",K568)</f>
        <v>Railway</v>
      </c>
      <c r="U568" s="1" t="str">
        <f>IF(O568="Void","",TRIM(_xlfn.CONCAT(L568," ",M568)))</f>
        <v>Wotton Hall Club 1</v>
      </c>
    </row>
    <row r="569" spans="1:21" x14ac:dyDescent="0.2">
      <c r="A569" s="16">
        <v>88</v>
      </c>
      <c r="B569" s="16">
        <v>16</v>
      </c>
      <c r="C569" s="16">
        <v>11</v>
      </c>
      <c r="D569" s="1">
        <v>1</v>
      </c>
      <c r="E569" s="1">
        <v>1</v>
      </c>
      <c r="F569" s="1" t="str">
        <f>_xlfn.CONCAT($D569,"|",$E569,"|",$B569)</f>
        <v>1|1|16</v>
      </c>
      <c r="G569" s="1" t="str">
        <f>_xlfn.CONCAT($D569,"|",$E569,"|",$C569)</f>
        <v>1|1|11</v>
      </c>
      <c r="H569" s="1" t="str">
        <f>_xlfn.CONCAT(P569,J569)</f>
        <v>11Painswick Ultras</v>
      </c>
      <c r="I569" s="1" t="str">
        <f>_xlfn.CONCAT(P569,K569)</f>
        <v>11Hare &amp; Hounds</v>
      </c>
      <c r="J569" s="1" t="str">
        <f>IFERROR(VLOOKUP(F569,tbl_Teams!A:C,3,0),"")</f>
        <v>Painswick Ultras</v>
      </c>
      <c r="K569" s="1" t="str">
        <f>IFERROR(VLOOKUP(G569,tbl_Teams!$A:$C,3,0),"")</f>
        <v>Hare &amp; Hounds</v>
      </c>
      <c r="L569" s="1" t="str">
        <f>IFERROR(IF(AND(J569&lt;&gt;"",K569&lt;&gt;""),VLOOKUP(VLOOKUP(J569,tbl_Teams!C:G,5,0),tbl_Venues!A:B,2,0),""),"")</f>
        <v>Saintbridge Club</v>
      </c>
      <c r="M569" s="16">
        <f>IFERROR(IF(VLOOKUP(J569,tbl_Teams!$C:$H,6,0)=0,"",VLOOKUP(J569,tbl_Teams!$C:$H,6,0)),"")</f>
        <v>1</v>
      </c>
      <c r="N569" s="16">
        <f>IFERROR(VLOOKUP(J569,tbl_Teams!$C:$I,7,0),"")</f>
        <v>3</v>
      </c>
      <c r="O569" s="16" t="str">
        <f>IF(OR(J569="",K569=""),"Void","")</f>
        <v/>
      </c>
      <c r="P569" s="16">
        <v>11</v>
      </c>
      <c r="Q569" s="38">
        <f>IF(O569="Void","",IF(P569&lt;16,Lookups!$A$1+((P569-1)*7+(N569-1)),Lookups!$A$2+((P569-16)*7+(N569-1))))</f>
        <v>45609</v>
      </c>
      <c r="R569" s="1" t="str">
        <f>IF(O569="Void",TRIM(_xlfn.CONCAT(J569,K569)),J569)</f>
        <v>Painswick Ultras</v>
      </c>
      <c r="S569" s="16" t="str">
        <f>IF(O569="Void","VOID","vs")</f>
        <v>vs</v>
      </c>
      <c r="T569" s="1" t="str">
        <f>IF(O569="Void","",K569)</f>
        <v>Hare &amp; Hounds</v>
      </c>
      <c r="U569" s="1" t="str">
        <f>IF(O569="Void","",TRIM(_xlfn.CONCAT(L569," ",M569)))</f>
        <v>Saintbridge Club 1</v>
      </c>
    </row>
    <row r="570" spans="1:21" x14ac:dyDescent="0.2">
      <c r="A570" s="16">
        <v>321</v>
      </c>
      <c r="B570" s="16">
        <v>1</v>
      </c>
      <c r="C570" s="16">
        <v>6</v>
      </c>
      <c r="D570" s="1">
        <v>1</v>
      </c>
      <c r="E570" s="1">
        <v>2</v>
      </c>
      <c r="F570" s="1" t="str">
        <f>_xlfn.CONCAT($D570,"|",$E570,"|",$B570)</f>
        <v>1|2|1</v>
      </c>
      <c r="G570" s="1" t="str">
        <f>_xlfn.CONCAT($D570,"|",$E570,"|",$C570)</f>
        <v>1|2|6</v>
      </c>
      <c r="H570" s="1" t="str">
        <f>_xlfn.CONCAT(P570,J570)</f>
        <v>11Kingpins</v>
      </c>
      <c r="I570" s="1" t="str">
        <f>_xlfn.CONCAT(P570,K570)</f>
        <v>11Valiants</v>
      </c>
      <c r="J570" s="1" t="str">
        <f>IFERROR(VLOOKUP(F570,tbl_Teams!A:C,3,0),"")</f>
        <v>Kingpins</v>
      </c>
      <c r="K570" s="1" t="str">
        <f>IFERROR(VLOOKUP(G570,tbl_Teams!$A:$C,3,0),"")</f>
        <v>Valiants</v>
      </c>
      <c r="L570" s="1" t="str">
        <f>IFERROR(IF(AND(J570&lt;&gt;"",K570&lt;&gt;""),VLOOKUP(VLOOKUP(J570,tbl_Teams!C:G,5,0),tbl_Venues!A:B,2,0),""),"")</f>
        <v>Robinswood Hill Club</v>
      </c>
      <c r="M570" s="16">
        <f>IFERROR(IF(VLOOKUP(J570,tbl_Teams!$C:$H,6,0)=0,"",VLOOKUP(J570,tbl_Teams!$C:$H,6,0)),"")</f>
        <v>2</v>
      </c>
      <c r="N570" s="16">
        <f>IFERROR(VLOOKUP(J570,tbl_Teams!$C:$I,7,0),"")</f>
        <v>5</v>
      </c>
      <c r="O570" s="16" t="str">
        <f>IF(OR(J570="",K570=""),"Void","")</f>
        <v/>
      </c>
      <c r="P570" s="16">
        <v>11</v>
      </c>
      <c r="Q570" s="38">
        <f>IF(O570="Void","",IF(P570&lt;16,Lookups!$A$1+((P570-1)*7+(N570-1)),Lookups!$A$2+((P570-16)*7+(N570-1))))</f>
        <v>45611</v>
      </c>
      <c r="R570" s="1" t="str">
        <f>IF(O570="Void",TRIM(_xlfn.CONCAT(J570,K570)),J570)</f>
        <v>Kingpins</v>
      </c>
      <c r="S570" s="16" t="str">
        <f>IF(O570="Void","VOID","vs")</f>
        <v>vs</v>
      </c>
      <c r="T570" s="1" t="str">
        <f>IF(O570="Void","",K570)</f>
        <v>Valiants</v>
      </c>
      <c r="U570" s="1" t="str">
        <f>IF(O570="Void","",TRIM(_xlfn.CONCAT(L570," ",M570)))</f>
        <v>Robinswood Hill Club 2</v>
      </c>
    </row>
    <row r="571" spans="1:21" x14ac:dyDescent="0.2">
      <c r="A571" s="16">
        <v>322</v>
      </c>
      <c r="B571" s="16">
        <v>2</v>
      </c>
      <c r="C571" s="16">
        <v>5</v>
      </c>
      <c r="D571" s="1">
        <v>1</v>
      </c>
      <c r="E571" s="1">
        <v>2</v>
      </c>
      <c r="F571" s="1" t="str">
        <f>_xlfn.CONCAT($D571,"|",$E571,"|",$B571)</f>
        <v>1|2|2</v>
      </c>
      <c r="G571" s="1" t="str">
        <f>_xlfn.CONCAT($D571,"|",$E571,"|",$C571)</f>
        <v>1|2|5</v>
      </c>
      <c r="H571" s="1" t="str">
        <f>_xlfn.CONCAT(P571,J571)</f>
        <v>11Arcadians</v>
      </c>
      <c r="I571" s="1" t="str">
        <f>_xlfn.CONCAT(P571,K571)</f>
        <v>11Walls Monkeys</v>
      </c>
      <c r="J571" s="1" t="str">
        <f>IFERROR(VLOOKUP(F571,tbl_Teams!A:C,3,0),"")</f>
        <v>Arcadians</v>
      </c>
      <c r="K571" s="1" t="str">
        <f>IFERROR(VLOOKUP(G571,tbl_Teams!$A:$C,3,0),"")</f>
        <v>Walls Monkeys</v>
      </c>
      <c r="L571" s="1" t="str">
        <f>IFERROR(IF(AND(J571&lt;&gt;"",K571&lt;&gt;""),VLOOKUP(VLOOKUP(J571,tbl_Teams!C:G,5,0),tbl_Venues!A:B,2,0),""),"")</f>
        <v>BMI Club</v>
      </c>
      <c r="M571" s="16" t="str">
        <f>IFERROR(IF(VLOOKUP(J571,tbl_Teams!$C:$H,6,0)=0,"",VLOOKUP(J571,tbl_Teams!$C:$H,6,0)),"")</f>
        <v/>
      </c>
      <c r="N571" s="16">
        <f>IFERROR(VLOOKUP(J571,tbl_Teams!$C:$I,7,0),"")</f>
        <v>4</v>
      </c>
      <c r="O571" s="16" t="str">
        <f>IF(OR(J571="",K571=""),"Void","")</f>
        <v/>
      </c>
      <c r="P571" s="16">
        <v>11</v>
      </c>
      <c r="Q571" s="38">
        <f>IF(O571="Void","",IF(P571&lt;16,Lookups!$A$1+((P571-1)*7+(N571-1)),Lookups!$A$2+((P571-16)*7+(N571-1))))</f>
        <v>45610</v>
      </c>
      <c r="R571" s="1" t="str">
        <f>IF(O571="Void",TRIM(_xlfn.CONCAT(J571,K571)),J571)</f>
        <v>Arcadians</v>
      </c>
      <c r="S571" s="16" t="str">
        <f>IF(O571="Void","VOID","vs")</f>
        <v>vs</v>
      </c>
      <c r="T571" s="1" t="str">
        <f>IF(O571="Void","",K571)</f>
        <v>Walls Monkeys</v>
      </c>
      <c r="U571" s="1" t="str">
        <f>IF(O571="Void","",TRIM(_xlfn.CONCAT(L571," ",M571)))</f>
        <v>BMI Club</v>
      </c>
    </row>
    <row r="572" spans="1:21" x14ac:dyDescent="0.2">
      <c r="A572" s="16">
        <v>323</v>
      </c>
      <c r="B572" s="16">
        <v>3</v>
      </c>
      <c r="C572" s="16">
        <v>4</v>
      </c>
      <c r="D572" s="1">
        <v>1</v>
      </c>
      <c r="E572" s="1">
        <v>2</v>
      </c>
      <c r="F572" s="1" t="str">
        <f>_xlfn.CONCAT($D572,"|",$E572,"|",$B572)</f>
        <v>1|2|3</v>
      </c>
      <c r="G572" s="1" t="str">
        <f>_xlfn.CONCAT($D572,"|",$E572,"|",$C572)</f>
        <v>1|2|4</v>
      </c>
      <c r="H572" s="1" t="str">
        <f>_xlfn.CONCAT(P572,J572)</f>
        <v>11Rugger Sports</v>
      </c>
      <c r="I572" s="1" t="str">
        <f>_xlfn.CONCAT(P572,K572)</f>
        <v>11Willows</v>
      </c>
      <c r="J572" s="1" t="str">
        <f>IFERROR(VLOOKUP(F572,tbl_Teams!A:C,3,0),"")</f>
        <v>Rugger Sports</v>
      </c>
      <c r="K572" s="1" t="str">
        <f>IFERROR(VLOOKUP(G572,tbl_Teams!$A:$C,3,0),"")</f>
        <v>Willows</v>
      </c>
      <c r="L572" s="1" t="str">
        <f>IFERROR(IF(AND(J572&lt;&gt;"",K572&lt;&gt;""),VLOOKUP(VLOOKUP(J572,tbl_Teams!C:G,5,0),tbl_Venues!A:B,2,0),""),"")</f>
        <v>Longlevens Community Centre</v>
      </c>
      <c r="M572" s="16" t="str">
        <f>IFERROR(IF(VLOOKUP(J572,tbl_Teams!$C:$H,6,0)=0,"",VLOOKUP(J572,tbl_Teams!$C:$H,6,0)),"")</f>
        <v/>
      </c>
      <c r="N572" s="16">
        <f>IFERROR(VLOOKUP(J572,tbl_Teams!$C:$I,7,0),"")</f>
        <v>2</v>
      </c>
      <c r="O572" s="16" t="str">
        <f>IF(OR(J572="",K572=""),"Void","")</f>
        <v/>
      </c>
      <c r="P572" s="16">
        <v>11</v>
      </c>
      <c r="Q572" s="38">
        <f>IF(O572="Void","",IF(P572&lt;16,Lookups!$A$1+((P572-1)*7+(N572-1)),Lookups!$A$2+((P572-16)*7+(N572-1))))</f>
        <v>45608</v>
      </c>
      <c r="R572" s="1" t="str">
        <f>IF(O572="Void",TRIM(_xlfn.CONCAT(J572,K572)),J572)</f>
        <v>Rugger Sports</v>
      </c>
      <c r="S572" s="16" t="str">
        <f>IF(O572="Void","VOID","vs")</f>
        <v>vs</v>
      </c>
      <c r="T572" s="1" t="str">
        <f>IF(O572="Void","",K572)</f>
        <v>Willows</v>
      </c>
      <c r="U572" s="1" t="str">
        <f>IF(O572="Void","",TRIM(_xlfn.CONCAT(L572," ",M572)))</f>
        <v>Longlevens Community Centre</v>
      </c>
    </row>
    <row r="573" spans="1:21" x14ac:dyDescent="0.2">
      <c r="A573" s="16">
        <v>324</v>
      </c>
      <c r="B573" s="16">
        <v>12</v>
      </c>
      <c r="C573" s="16">
        <v>10</v>
      </c>
      <c r="D573" s="1">
        <v>1</v>
      </c>
      <c r="E573" s="1">
        <v>2</v>
      </c>
      <c r="F573" s="1" t="str">
        <f>_xlfn.CONCAT($D573,"|",$E573,"|",$B573)</f>
        <v>1|2|12</v>
      </c>
      <c r="G573" s="1" t="str">
        <f>_xlfn.CONCAT($D573,"|",$E573,"|",$C573)</f>
        <v>1|2|10</v>
      </c>
      <c r="H573" s="1" t="str">
        <f>_xlfn.CONCAT(P573,J573)</f>
        <v>11Supermacs</v>
      </c>
      <c r="I573" s="1" t="str">
        <f>_xlfn.CONCAT(P573,K573)</f>
        <v>11Holmleigh Rangers</v>
      </c>
      <c r="J573" s="1" t="str">
        <f>IFERROR(VLOOKUP(F573,tbl_Teams!A:C,3,0),"")</f>
        <v>Supermacs</v>
      </c>
      <c r="K573" s="1" t="str">
        <f>IFERROR(VLOOKUP(G573,tbl_Teams!$A:$C,3,0),"")</f>
        <v>Holmleigh Rangers</v>
      </c>
      <c r="L573" s="1" t="str">
        <f>IFERROR(IF(AND(J573&lt;&gt;"",K573&lt;&gt;""),VLOOKUP(VLOOKUP(J573,tbl_Teams!C:G,5,0),tbl_Venues!A:B,2,0),""),"")</f>
        <v>Ramblers Club</v>
      </c>
      <c r="M573" s="16" t="str">
        <f>IFERROR(IF(VLOOKUP(J573,tbl_Teams!$C:$H,6,0)=0,"",VLOOKUP(J573,tbl_Teams!$C:$H,6,0)),"")</f>
        <v/>
      </c>
      <c r="N573" s="16">
        <f>IFERROR(VLOOKUP(J573,tbl_Teams!$C:$I,7,0),"")</f>
        <v>2</v>
      </c>
      <c r="O573" s="16" t="str">
        <f>IF(OR(J573="",K573=""),"Void","")</f>
        <v/>
      </c>
      <c r="P573" s="16">
        <v>11</v>
      </c>
      <c r="Q573" s="38">
        <f>IF(O573="Void","",IF(P573&lt;16,Lookups!$A$1+((P573-1)*7+(N573-1)),Lookups!$A$2+((P573-16)*7+(N573-1))))</f>
        <v>45608</v>
      </c>
      <c r="R573" s="1" t="str">
        <f>IF(O573="Void",TRIM(_xlfn.CONCAT(J573,K573)),J573)</f>
        <v>Supermacs</v>
      </c>
      <c r="S573" s="16" t="str">
        <f>IF(O573="Void","VOID","vs")</f>
        <v>vs</v>
      </c>
      <c r="T573" s="1" t="str">
        <f>IF(O573="Void","",K573)</f>
        <v>Holmleigh Rangers</v>
      </c>
      <c r="U573" s="1" t="str">
        <f>IF(O573="Void","",TRIM(_xlfn.CONCAT(L573," ",M573)))</f>
        <v>Ramblers Club</v>
      </c>
    </row>
    <row r="574" spans="1:21" x14ac:dyDescent="0.2">
      <c r="A574" s="16">
        <v>325</v>
      </c>
      <c r="B574" s="16">
        <v>13</v>
      </c>
      <c r="C574" s="16">
        <v>9</v>
      </c>
      <c r="D574" s="1">
        <v>1</v>
      </c>
      <c r="E574" s="1">
        <v>2</v>
      </c>
      <c r="F574" s="1" t="str">
        <f>_xlfn.CONCAT($D574,"|",$E574,"|",$B574)</f>
        <v>1|2|13</v>
      </c>
      <c r="G574" s="1" t="str">
        <f>_xlfn.CONCAT($D574,"|",$E574,"|",$C574)</f>
        <v>1|2|9</v>
      </c>
      <c r="H574" s="1" t="str">
        <f>_xlfn.CONCAT(P574,J574)</f>
        <v>11Rockets</v>
      </c>
      <c r="I574" s="1" t="str">
        <f>_xlfn.CONCAT(P574,K574)</f>
        <v>11Avenue Loungers</v>
      </c>
      <c r="J574" s="1" t="str">
        <f>IFERROR(VLOOKUP(F574,tbl_Teams!A:C,3,0),"")</f>
        <v>Rockets</v>
      </c>
      <c r="K574" s="1" t="str">
        <f>IFERROR(VLOOKUP(G574,tbl_Teams!$A:$C,3,0),"")</f>
        <v>Avenue Loungers</v>
      </c>
      <c r="L574" s="1" t="str">
        <f>IFERROR(IF(AND(J574&lt;&gt;"",K574&lt;&gt;""),VLOOKUP(VLOOKUP(J574,tbl_Teams!C:G,5,0),tbl_Venues!A:B,2,0),""),"")</f>
        <v>Old Richians RFC</v>
      </c>
      <c r="M574" s="16" t="str">
        <f>IFERROR(IF(VLOOKUP(J574,tbl_Teams!$C:$H,6,0)=0,"",VLOOKUP(J574,tbl_Teams!$C:$H,6,0)),"")</f>
        <v/>
      </c>
      <c r="N574" s="16">
        <f>IFERROR(VLOOKUP(J574,tbl_Teams!$C:$I,7,0),"")</f>
        <v>4</v>
      </c>
      <c r="O574" s="16" t="str">
        <f>IF(OR(J574="",K574=""),"Void","")</f>
        <v/>
      </c>
      <c r="P574" s="16">
        <v>11</v>
      </c>
      <c r="Q574" s="38">
        <f>IF(O574="Void","",IF(P574&lt;16,Lookups!$A$1+((P574-1)*7+(N574-1)),Lookups!$A$2+((P574-16)*7+(N574-1))))</f>
        <v>45610</v>
      </c>
      <c r="R574" s="1" t="str">
        <f>IF(O574="Void",TRIM(_xlfn.CONCAT(J574,K574)),J574)</f>
        <v>Rockets</v>
      </c>
      <c r="S574" s="16" t="str">
        <f>IF(O574="Void","VOID","vs")</f>
        <v>vs</v>
      </c>
      <c r="T574" s="1" t="str">
        <f>IF(O574="Void","",K574)</f>
        <v>Avenue Loungers</v>
      </c>
      <c r="U574" s="1" t="str">
        <f>IF(O574="Void","",TRIM(_xlfn.CONCAT(L574," ",M574)))</f>
        <v>Old Richians RFC</v>
      </c>
    </row>
    <row r="575" spans="1:21" x14ac:dyDescent="0.2">
      <c r="A575" s="16">
        <v>326</v>
      </c>
      <c r="B575" s="16">
        <v>14</v>
      </c>
      <c r="C575" s="16">
        <v>8</v>
      </c>
      <c r="D575" s="1">
        <v>1</v>
      </c>
      <c r="E575" s="1">
        <v>2</v>
      </c>
      <c r="F575" s="1" t="str">
        <f>_xlfn.CONCAT($D575,"|",$E575,"|",$B575)</f>
        <v>1|2|14</v>
      </c>
      <c r="G575" s="1" t="str">
        <f>_xlfn.CONCAT($D575,"|",$E575,"|",$C575)</f>
        <v>1|2|8</v>
      </c>
      <c r="H575" s="1" t="str">
        <f>_xlfn.CONCAT(P575,J575)</f>
        <v>11Indians</v>
      </c>
      <c r="I575" s="1" t="str">
        <f>_xlfn.CONCAT(P575,K575)</f>
        <v>11Matson Wolfhounds</v>
      </c>
      <c r="J575" s="1" t="str">
        <f>IFERROR(VLOOKUP(F575,tbl_Teams!A:C,3,0),"")</f>
        <v>Indians</v>
      </c>
      <c r="K575" s="1" t="str">
        <f>IFERROR(VLOOKUP(G575,tbl_Teams!$A:$C,3,0),"")</f>
        <v>Matson Wolfhounds</v>
      </c>
      <c r="L575" s="1" t="str">
        <f>IFERROR(IF(AND(J575&lt;&gt;"",K575&lt;&gt;""),VLOOKUP(VLOOKUP(J575,tbl_Teams!C:G,5,0),tbl_Venues!A:B,2,0),""),"")</f>
        <v>Saintbridge Club</v>
      </c>
      <c r="M575" s="16">
        <f>IFERROR(IF(VLOOKUP(J575,tbl_Teams!$C:$H,6,0)=0,"",VLOOKUP(J575,tbl_Teams!$C:$H,6,0)),"")</f>
        <v>1</v>
      </c>
      <c r="N575" s="16">
        <f>IFERROR(VLOOKUP(J575,tbl_Teams!$C:$I,7,0),"")</f>
        <v>4</v>
      </c>
      <c r="O575" s="16" t="str">
        <f>IF(OR(J575="",K575=""),"Void","")</f>
        <v/>
      </c>
      <c r="P575" s="16">
        <v>11</v>
      </c>
      <c r="Q575" s="38">
        <f>IF(O575="Void","",IF(P575&lt;16,Lookups!$A$1+((P575-1)*7+(N575-1)),Lookups!$A$2+((P575-16)*7+(N575-1))))</f>
        <v>45610</v>
      </c>
      <c r="R575" s="1" t="str">
        <f>IF(O575="Void",TRIM(_xlfn.CONCAT(J575,K575)),J575)</f>
        <v>Indians</v>
      </c>
      <c r="S575" s="16" t="str">
        <f>IF(O575="Void","VOID","vs")</f>
        <v>vs</v>
      </c>
      <c r="T575" s="1" t="str">
        <f>IF(O575="Void","",K575)</f>
        <v>Matson Wolfhounds</v>
      </c>
      <c r="U575" s="1" t="str">
        <f>IF(O575="Void","",TRIM(_xlfn.CONCAT(L575," ",M575)))</f>
        <v>Saintbridge Club 1</v>
      </c>
    </row>
    <row r="576" spans="1:21" x14ac:dyDescent="0.2">
      <c r="A576" s="16">
        <v>327</v>
      </c>
      <c r="B576" s="16">
        <v>15</v>
      </c>
      <c r="C576" s="16">
        <v>7</v>
      </c>
      <c r="D576" s="1">
        <v>1</v>
      </c>
      <c r="E576" s="1">
        <v>2</v>
      </c>
      <c r="F576" s="1" t="str">
        <f>_xlfn.CONCAT($D576,"|",$E576,"|",$B576)</f>
        <v>1|2|15</v>
      </c>
      <c r="G576" s="1" t="str">
        <f>_xlfn.CONCAT($D576,"|",$E576,"|",$C576)</f>
        <v>1|2|7</v>
      </c>
      <c r="H576" s="1" t="str">
        <f>_xlfn.CONCAT(P576,J576)</f>
        <v>11R.G.H.O.C.</v>
      </c>
      <c r="I576" s="1" t="str">
        <f>_xlfn.CONCAT(P576,K576)</f>
        <v>11Exiles S.C.</v>
      </c>
      <c r="J576" s="1" t="str">
        <f>IFERROR(VLOOKUP(F576,tbl_Teams!A:C,3,0),"")</f>
        <v>R.G.H.O.C.</v>
      </c>
      <c r="K576" s="1" t="str">
        <f>IFERROR(VLOOKUP(G576,tbl_Teams!$A:$C,3,0),"")</f>
        <v>Exiles S.C.</v>
      </c>
      <c r="L576" s="1" t="str">
        <f>IFERROR(IF(AND(J576&lt;&gt;"",K576&lt;&gt;""),VLOOKUP(VLOOKUP(J576,tbl_Teams!C:G,5,0),tbl_Venues!A:B,2,0),""),"")</f>
        <v>Hardwicke RBL</v>
      </c>
      <c r="M576" s="16">
        <f>IFERROR(IF(VLOOKUP(J576,tbl_Teams!$C:$H,6,0)=0,"",VLOOKUP(J576,tbl_Teams!$C:$H,6,0)),"")</f>
        <v>2</v>
      </c>
      <c r="N576" s="16">
        <f>IFERROR(VLOOKUP(J576,tbl_Teams!$C:$I,7,0),"")</f>
        <v>5</v>
      </c>
      <c r="O576" s="16" t="str">
        <f>IF(OR(J576="",K576=""),"Void","")</f>
        <v/>
      </c>
      <c r="P576" s="16">
        <v>11</v>
      </c>
      <c r="Q576" s="38">
        <f>IF(O576="Void","",IF(P576&lt;16,Lookups!$A$1+((P576-1)*7+(N576-1)),Lookups!$A$2+((P576-16)*7+(N576-1))))</f>
        <v>45611</v>
      </c>
      <c r="R576" s="1" t="str">
        <f>IF(O576="Void",TRIM(_xlfn.CONCAT(J576,K576)),J576)</f>
        <v>R.G.H.O.C.</v>
      </c>
      <c r="S576" s="16" t="str">
        <f>IF(O576="Void","VOID","vs")</f>
        <v>vs</v>
      </c>
      <c r="T576" s="1" t="str">
        <f>IF(O576="Void","",K576)</f>
        <v>Exiles S.C.</v>
      </c>
      <c r="U576" s="1" t="str">
        <f>IF(O576="Void","",TRIM(_xlfn.CONCAT(L576," ",M576)))</f>
        <v>Hardwicke RBL 2</v>
      </c>
    </row>
    <row r="577" spans="1:21" x14ac:dyDescent="0.2">
      <c r="A577" s="16">
        <v>328</v>
      </c>
      <c r="B577" s="16">
        <v>16</v>
      </c>
      <c r="C577" s="16">
        <v>11</v>
      </c>
      <c r="D577" s="1">
        <v>1</v>
      </c>
      <c r="E577" s="1">
        <v>2</v>
      </c>
      <c r="F577" s="1" t="str">
        <f>_xlfn.CONCAT($D577,"|",$E577,"|",$B577)</f>
        <v>1|2|16</v>
      </c>
      <c r="G577" s="1" t="str">
        <f>_xlfn.CONCAT($D577,"|",$E577,"|",$C577)</f>
        <v>1|2|11</v>
      </c>
      <c r="H577" s="1" t="str">
        <f>_xlfn.CONCAT(P577,J577)</f>
        <v>11Motor Rollers</v>
      </c>
      <c r="I577" s="1" t="str">
        <f>_xlfn.CONCAT(P577,K577)</f>
        <v>11St James Extras</v>
      </c>
      <c r="J577" s="1" t="str">
        <f>IFERROR(VLOOKUP(F577,tbl_Teams!A:C,3,0),"")</f>
        <v>Motor Rollers</v>
      </c>
      <c r="K577" s="1" t="str">
        <f>IFERROR(VLOOKUP(G577,tbl_Teams!$A:$C,3,0),"")</f>
        <v>St James Extras</v>
      </c>
      <c r="L577" s="1" t="str">
        <f>IFERROR(IF(AND(J577&lt;&gt;"",K577&lt;&gt;""),VLOOKUP(VLOOKUP(J577,tbl_Teams!C:G,5,0),tbl_Venues!A:B,2,0),""),"")</f>
        <v>Wotton Hall Club</v>
      </c>
      <c r="M577" s="16">
        <f>IFERROR(IF(VLOOKUP(J577,tbl_Teams!$C:$H,6,0)=0,"",VLOOKUP(J577,tbl_Teams!$C:$H,6,0)),"")</f>
        <v>1</v>
      </c>
      <c r="N577" s="16">
        <f>IFERROR(VLOOKUP(J577,tbl_Teams!$C:$I,7,0),"")</f>
        <v>2</v>
      </c>
      <c r="O577" s="16" t="str">
        <f>IF(OR(J577="",K577=""),"Void","")</f>
        <v/>
      </c>
      <c r="P577" s="16">
        <v>11</v>
      </c>
      <c r="Q577" s="38">
        <f>IF(O577="Void","",IF(P577&lt;16,Lookups!$A$1+((P577-1)*7+(N577-1)),Lookups!$A$2+((P577-16)*7+(N577-1))))</f>
        <v>45608</v>
      </c>
      <c r="R577" s="1" t="str">
        <f>IF(O577="Void",TRIM(_xlfn.CONCAT(J577,K577)),J577)</f>
        <v>Motor Rollers</v>
      </c>
      <c r="S577" s="16" t="str">
        <f>IF(O577="Void","VOID","vs")</f>
        <v>vs</v>
      </c>
      <c r="T577" s="1" t="str">
        <f>IF(O577="Void","",K577)</f>
        <v>St James Extras</v>
      </c>
      <c r="U577" s="1" t="str">
        <f>IF(O577="Void","",TRIM(_xlfn.CONCAT(L577," ",M577)))</f>
        <v>Wotton Hall Club 1</v>
      </c>
    </row>
    <row r="578" spans="1:21" x14ac:dyDescent="0.2">
      <c r="A578" s="16">
        <v>561</v>
      </c>
      <c r="B578" s="16">
        <v>1</v>
      </c>
      <c r="C578" s="16">
        <v>6</v>
      </c>
      <c r="D578" s="1">
        <v>1</v>
      </c>
      <c r="E578" s="1">
        <v>3</v>
      </c>
      <c r="F578" s="1" t="str">
        <f>_xlfn.CONCAT($D578,"|",$E578,"|",$B578)</f>
        <v>1|3|1</v>
      </c>
      <c r="G578" s="1" t="str">
        <f>_xlfn.CONCAT($D578,"|",$E578,"|",$C578)</f>
        <v>1|3|6</v>
      </c>
      <c r="H578" s="1" t="str">
        <f>_xlfn.CONCAT(P578,J578)</f>
        <v>11Elementaries</v>
      </c>
      <c r="I578" s="1" t="str">
        <f>_xlfn.CONCAT(P578,K578)</f>
        <v>11Hip Hips</v>
      </c>
      <c r="J578" s="1" t="str">
        <f>IFERROR(VLOOKUP(F578,tbl_Teams!A:C,3,0),"")</f>
        <v>Elementaries</v>
      </c>
      <c r="K578" s="1" t="str">
        <f>IFERROR(VLOOKUP(G578,tbl_Teams!$A:$C,3,0),"")</f>
        <v>Hip Hips</v>
      </c>
      <c r="L578" s="1" t="str">
        <f>IFERROR(IF(AND(J578&lt;&gt;"",K578&lt;&gt;""),VLOOKUP(VLOOKUP(J578,tbl_Teams!C:G,5,0),tbl_Venues!A:B,2,0),""),"")</f>
        <v>Baker Street</v>
      </c>
      <c r="M578" s="16" t="str">
        <f>IFERROR(IF(VLOOKUP(J578,tbl_Teams!$C:$H,6,0)=0,"",VLOOKUP(J578,tbl_Teams!$C:$H,6,0)),"")</f>
        <v/>
      </c>
      <c r="N578" s="16">
        <f>IFERROR(VLOOKUP(J578,tbl_Teams!$C:$I,7,0),"")</f>
        <v>3</v>
      </c>
      <c r="O578" s="16" t="str">
        <f>IF(OR(J578="",K578=""),"Void","")</f>
        <v/>
      </c>
      <c r="P578" s="16">
        <v>11</v>
      </c>
      <c r="Q578" s="38">
        <f>IF(O578="Void","",IF(P578&lt;16,Lookups!$A$1+((P578-1)*7+(N578-1)),Lookups!$A$2+((P578-16)*7+(N578-1))))</f>
        <v>45609</v>
      </c>
      <c r="R578" s="1" t="str">
        <f>IF(O578="Void",TRIM(_xlfn.CONCAT(J578,K578)),J578)</f>
        <v>Elementaries</v>
      </c>
      <c r="S578" s="16" t="str">
        <f>IF(O578="Void","VOID","vs")</f>
        <v>vs</v>
      </c>
      <c r="T578" s="1" t="str">
        <f>IF(O578="Void","",K578)</f>
        <v>Hip Hips</v>
      </c>
      <c r="U578" s="1" t="str">
        <f>IF(O578="Void","",TRIM(_xlfn.CONCAT(L578," ",M578)))</f>
        <v>Baker Street</v>
      </c>
    </row>
    <row r="579" spans="1:21" x14ac:dyDescent="0.2">
      <c r="A579" s="16">
        <v>562</v>
      </c>
      <c r="B579" s="16">
        <v>2</v>
      </c>
      <c r="C579" s="16">
        <v>5</v>
      </c>
      <c r="D579" s="1">
        <v>1</v>
      </c>
      <c r="E579" s="1">
        <v>3</v>
      </c>
      <c r="F579" s="1" t="str">
        <f>_xlfn.CONCAT($D579,"|",$E579,"|",$B579)</f>
        <v>1|3|2</v>
      </c>
      <c r="G579" s="1" t="str">
        <f>_xlfn.CONCAT($D579,"|",$E579,"|",$C579)</f>
        <v>1|3|5</v>
      </c>
      <c r="H579" s="1" t="str">
        <f>_xlfn.CONCAT(P579,J579)</f>
        <v>11Upleadon Wanderers</v>
      </c>
      <c r="I579" s="1" t="str">
        <f>_xlfn.CONCAT(P579,K579)</f>
        <v>11Grinders</v>
      </c>
      <c r="J579" s="1" t="str">
        <f>IFERROR(VLOOKUP(F579,tbl_Teams!A:C,3,0),"")</f>
        <v>Upleadon Wanderers</v>
      </c>
      <c r="K579" s="1" t="str">
        <f>IFERROR(VLOOKUP(G579,tbl_Teams!$A:$C,3,0),"")</f>
        <v>Grinders</v>
      </c>
      <c r="L579" s="1" t="str">
        <f>IFERROR(IF(AND(J579&lt;&gt;"",K579&lt;&gt;""),VLOOKUP(VLOOKUP(J579,tbl_Teams!C:G,5,0),tbl_Venues!A:B,2,0),""),"")</f>
        <v>Circle Club Newent</v>
      </c>
      <c r="M579" s="16" t="str">
        <f>IFERROR(IF(VLOOKUP(J579,tbl_Teams!$C:$H,6,0)=0,"",VLOOKUP(J579,tbl_Teams!$C:$H,6,0)),"")</f>
        <v/>
      </c>
      <c r="N579" s="16">
        <f>IFERROR(VLOOKUP(J579,tbl_Teams!$C:$I,7,0),"")</f>
        <v>2</v>
      </c>
      <c r="O579" s="16" t="str">
        <f>IF(OR(J579="",K579=""),"Void","")</f>
        <v/>
      </c>
      <c r="P579" s="16">
        <v>11</v>
      </c>
      <c r="Q579" s="38">
        <f>IF(O579="Void","",IF(P579&lt;16,Lookups!$A$1+((P579-1)*7+(N579-1)),Lookups!$A$2+((P579-16)*7+(N579-1))))</f>
        <v>45608</v>
      </c>
      <c r="R579" s="1" t="str">
        <f>IF(O579="Void",TRIM(_xlfn.CONCAT(J579,K579)),J579)</f>
        <v>Upleadon Wanderers</v>
      </c>
      <c r="S579" s="16" t="str">
        <f>IF(O579="Void","VOID","vs")</f>
        <v>vs</v>
      </c>
      <c r="T579" s="1" t="str">
        <f>IF(O579="Void","",K579)</f>
        <v>Grinders</v>
      </c>
      <c r="U579" s="1" t="str">
        <f>IF(O579="Void","",TRIM(_xlfn.CONCAT(L579," ",M579)))</f>
        <v>Circle Club Newent</v>
      </c>
    </row>
    <row r="580" spans="1:21" x14ac:dyDescent="0.2">
      <c r="A580" s="16">
        <v>563</v>
      </c>
      <c r="B580" s="16">
        <v>3</v>
      </c>
      <c r="C580" s="16">
        <v>4</v>
      </c>
      <c r="D580" s="1">
        <v>1</v>
      </c>
      <c r="E580" s="1">
        <v>3</v>
      </c>
      <c r="F580" s="1" t="str">
        <f>_xlfn.CONCAT($D580,"|",$E580,"|",$B580)</f>
        <v>1|3|3</v>
      </c>
      <c r="G580" s="1" t="str">
        <f>_xlfn.CONCAT($D580,"|",$E580,"|",$C580)</f>
        <v>1|3|4</v>
      </c>
      <c r="H580" s="1" t="str">
        <f>_xlfn.CONCAT(P580,J580)</f>
        <v>11Hucclers</v>
      </c>
      <c r="I580" s="1" t="str">
        <f>_xlfn.CONCAT(P580,K580)</f>
        <v>11Poets</v>
      </c>
      <c r="J580" s="1" t="str">
        <f>IFERROR(VLOOKUP(F580,tbl_Teams!A:C,3,0),"")</f>
        <v>Hucclers</v>
      </c>
      <c r="K580" s="1" t="str">
        <f>IFERROR(VLOOKUP(G580,tbl_Teams!$A:$C,3,0),"")</f>
        <v>Poets</v>
      </c>
      <c r="L580" s="1" t="str">
        <f>IFERROR(IF(AND(J580&lt;&gt;"",K580&lt;&gt;""),VLOOKUP(VLOOKUP(J580,tbl_Teams!C:G,5,0),tbl_Venues!A:B,2,0),""),"")</f>
        <v>England's Glory</v>
      </c>
      <c r="M580" s="16">
        <f>IFERROR(IF(VLOOKUP(J580,tbl_Teams!$C:$H,6,0)=0,"",VLOOKUP(J580,tbl_Teams!$C:$H,6,0)),"")</f>
        <v>1</v>
      </c>
      <c r="N580" s="16">
        <f>IFERROR(VLOOKUP(J580,tbl_Teams!$C:$I,7,0),"")</f>
        <v>4</v>
      </c>
      <c r="O580" s="16" t="str">
        <f>IF(OR(J580="",K580=""),"Void","")</f>
        <v/>
      </c>
      <c r="P580" s="16">
        <v>11</v>
      </c>
      <c r="Q580" s="38">
        <f>IF(O580="Void","",IF(P580&lt;16,Lookups!$A$1+((P580-1)*7+(N580-1)),Lookups!$A$2+((P580-16)*7+(N580-1))))</f>
        <v>45610</v>
      </c>
      <c r="R580" s="1" t="str">
        <f>IF(O580="Void",TRIM(_xlfn.CONCAT(J580,K580)),J580)</f>
        <v>Hucclers</v>
      </c>
      <c r="S580" s="16" t="str">
        <f>IF(O580="Void","VOID","vs")</f>
        <v>vs</v>
      </c>
      <c r="T580" s="1" t="str">
        <f>IF(O580="Void","",K580)</f>
        <v>Poets</v>
      </c>
      <c r="U580" s="1" t="str">
        <f>IF(O580="Void","",TRIM(_xlfn.CONCAT(L580," ",M580)))</f>
        <v>England's Glory 1</v>
      </c>
    </row>
    <row r="581" spans="1:21" x14ac:dyDescent="0.2">
      <c r="A581" s="16">
        <v>564</v>
      </c>
      <c r="B581" s="16">
        <v>12</v>
      </c>
      <c r="C581" s="16">
        <v>10</v>
      </c>
      <c r="D581" s="1">
        <v>1</v>
      </c>
      <c r="E581" s="1">
        <v>3</v>
      </c>
      <c r="F581" s="1" t="str">
        <f>_xlfn.CONCAT($D581,"|",$E581,"|",$B581)</f>
        <v>1|3|12</v>
      </c>
      <c r="G581" s="1" t="str">
        <f>_xlfn.CONCAT($D581,"|",$E581,"|",$C581)</f>
        <v>1|3|10</v>
      </c>
      <c r="H581" s="1" t="str">
        <f>_xlfn.CONCAT(P581,J581)</f>
        <v>11DM4's</v>
      </c>
      <c r="I581" s="1" t="str">
        <f>_xlfn.CONCAT(P581,K581)</f>
        <v>11All Wood &amp; Balls</v>
      </c>
      <c r="J581" s="1" t="str">
        <f>IFERROR(VLOOKUP(F581,tbl_Teams!A:C,3,0),"")</f>
        <v>DM4's</v>
      </c>
      <c r="K581" s="1" t="str">
        <f>IFERROR(VLOOKUP(G581,tbl_Teams!$A:$C,3,0),"")</f>
        <v>All Wood &amp; Balls</v>
      </c>
      <c r="L581" s="1" t="str">
        <f>IFERROR(IF(AND(J581&lt;&gt;"",K581&lt;&gt;""),VLOOKUP(VLOOKUP(J581,tbl_Teams!C:G,5,0),tbl_Venues!A:B,2,0),""),"")</f>
        <v>Spartans Club</v>
      </c>
      <c r="M581" s="16">
        <f>IFERROR(IF(VLOOKUP(J581,tbl_Teams!$C:$H,6,0)=0,"",VLOOKUP(J581,tbl_Teams!$C:$H,6,0)),"")</f>
        <v>1</v>
      </c>
      <c r="N581" s="16">
        <f>IFERROR(VLOOKUP(J581,tbl_Teams!$C:$I,7,0),"")</f>
        <v>4</v>
      </c>
      <c r="O581" s="16" t="str">
        <f>IF(OR(J581="",K581=""),"Void","")</f>
        <v/>
      </c>
      <c r="P581" s="16">
        <v>11</v>
      </c>
      <c r="Q581" s="38">
        <f>IF(O581="Void","",IF(P581&lt;16,Lookups!$A$1+((P581-1)*7+(N581-1)),Lookups!$A$2+((P581-16)*7+(N581-1))))</f>
        <v>45610</v>
      </c>
      <c r="R581" s="1" t="str">
        <f>IF(O581="Void",TRIM(_xlfn.CONCAT(J581,K581)),J581)</f>
        <v>DM4's</v>
      </c>
      <c r="S581" s="16" t="str">
        <f>IF(O581="Void","VOID","vs")</f>
        <v>vs</v>
      </c>
      <c r="T581" s="1" t="str">
        <f>IF(O581="Void","",K581)</f>
        <v>All Wood &amp; Balls</v>
      </c>
      <c r="U581" s="1" t="str">
        <f>IF(O581="Void","",TRIM(_xlfn.CONCAT(L581," ",M581)))</f>
        <v>Spartans Club 1</v>
      </c>
    </row>
    <row r="582" spans="1:21" x14ac:dyDescent="0.2">
      <c r="A582" s="16">
        <v>565</v>
      </c>
      <c r="B582" s="16">
        <v>13</v>
      </c>
      <c r="C582" s="16">
        <v>9</v>
      </c>
      <c r="D582" s="1">
        <v>1</v>
      </c>
      <c r="E582" s="1">
        <v>3</v>
      </c>
      <c r="F582" s="1" t="str">
        <f>_xlfn.CONCAT($D582,"|",$E582,"|",$B582)</f>
        <v>1|3|13</v>
      </c>
      <c r="G582" s="1" t="str">
        <f>_xlfn.CONCAT($D582,"|",$E582,"|",$C582)</f>
        <v>1|3|9</v>
      </c>
      <c r="H582" s="1" t="str">
        <f>_xlfn.CONCAT(P582,J582)</f>
        <v>11Killer Instinct</v>
      </c>
      <c r="I582" s="1" t="str">
        <f>_xlfn.CONCAT(P582,K582)</f>
        <v>11Flintstones</v>
      </c>
      <c r="J582" s="1" t="str">
        <f>IFERROR(VLOOKUP(F582,tbl_Teams!A:C,3,0),"")</f>
        <v>Killer Instinct</v>
      </c>
      <c r="K582" s="1" t="str">
        <f>IFERROR(VLOOKUP(G582,tbl_Teams!$A:$C,3,0),"")</f>
        <v>Flintstones</v>
      </c>
      <c r="L582" s="1" t="str">
        <f>IFERROR(IF(AND(J582&lt;&gt;"",K582&lt;&gt;""),VLOOKUP(VLOOKUP(J582,tbl_Teams!C:G,5,0),tbl_Venues!A:B,2,0),""),"")</f>
        <v>Matchplay Stroud</v>
      </c>
      <c r="M582" s="16">
        <f>IFERROR(IF(VLOOKUP(J582,tbl_Teams!$C:$H,6,0)=0,"",VLOOKUP(J582,tbl_Teams!$C:$H,6,0)),"")</f>
        <v>3</v>
      </c>
      <c r="N582" s="16">
        <f>IFERROR(VLOOKUP(J582,tbl_Teams!$C:$I,7,0),"")</f>
        <v>3</v>
      </c>
      <c r="O582" s="16" t="str">
        <f>IF(OR(J582="",K582=""),"Void","")</f>
        <v/>
      </c>
      <c r="P582" s="16">
        <v>11</v>
      </c>
      <c r="Q582" s="38">
        <f>IF(O582="Void","",IF(P582&lt;16,Lookups!$A$1+((P582-1)*7+(N582-1)),Lookups!$A$2+((P582-16)*7+(N582-1))))</f>
        <v>45609</v>
      </c>
      <c r="R582" s="1" t="str">
        <f>IF(O582="Void",TRIM(_xlfn.CONCAT(J582,K582)),J582)</f>
        <v>Killer Instinct</v>
      </c>
      <c r="S582" s="16" t="str">
        <f>IF(O582="Void","VOID","vs")</f>
        <v>vs</v>
      </c>
      <c r="T582" s="1" t="str">
        <f>IF(O582="Void","",K582)</f>
        <v>Flintstones</v>
      </c>
      <c r="U582" s="1" t="str">
        <f>IF(O582="Void","",TRIM(_xlfn.CONCAT(L582," ",M582)))</f>
        <v>Matchplay Stroud 3</v>
      </c>
    </row>
    <row r="583" spans="1:21" x14ac:dyDescent="0.2">
      <c r="A583" s="16">
        <v>566</v>
      </c>
      <c r="B583" s="16">
        <v>14</v>
      </c>
      <c r="C583" s="16">
        <v>8</v>
      </c>
      <c r="D583" s="1">
        <v>1</v>
      </c>
      <c r="E583" s="1">
        <v>3</v>
      </c>
      <c r="F583" s="1" t="str">
        <f>_xlfn.CONCAT($D583,"|",$E583,"|",$B583)</f>
        <v>1|3|14</v>
      </c>
      <c r="G583" s="1" t="str">
        <f>_xlfn.CONCAT($D583,"|",$E583,"|",$C583)</f>
        <v>1|3|8</v>
      </c>
      <c r="H583" s="1" t="str">
        <f>_xlfn.CONCAT(P583,J583)</f>
        <v>11Locals</v>
      </c>
      <c r="I583" s="1" t="str">
        <f>_xlfn.CONCAT(P583,K583)</f>
        <v>11Madcaps</v>
      </c>
      <c r="J583" s="1" t="str">
        <f>IFERROR(VLOOKUP(F583,tbl_Teams!A:C,3,0),"")</f>
        <v>Locals</v>
      </c>
      <c r="K583" s="1" t="str">
        <f>IFERROR(VLOOKUP(G583,tbl_Teams!$A:$C,3,0),"")</f>
        <v>Madcaps</v>
      </c>
      <c r="L583" s="1" t="str">
        <f>IFERROR(IF(AND(J583&lt;&gt;"",K583&lt;&gt;""),VLOOKUP(VLOOKUP(J583,tbl_Teams!C:G,5,0),tbl_Venues!A:B,2,0),""),"")</f>
        <v>Junction Inn</v>
      </c>
      <c r="M583" s="16" t="str">
        <f>IFERROR(IF(VLOOKUP(J583,tbl_Teams!$C:$H,6,0)=0,"",VLOOKUP(J583,tbl_Teams!$C:$H,6,0)),"")</f>
        <v/>
      </c>
      <c r="N583" s="16">
        <f>IFERROR(VLOOKUP(J583,tbl_Teams!$C:$I,7,0),"")</f>
        <v>2</v>
      </c>
      <c r="O583" s="16" t="str">
        <f>IF(OR(J583="",K583=""),"Void","")</f>
        <v/>
      </c>
      <c r="P583" s="16">
        <v>11</v>
      </c>
      <c r="Q583" s="38">
        <f>IF(O583="Void","",IF(P583&lt;16,Lookups!$A$1+((P583-1)*7+(N583-1)),Lookups!$A$2+((P583-16)*7+(N583-1))))</f>
        <v>45608</v>
      </c>
      <c r="R583" s="1" t="str">
        <f>IF(O583="Void",TRIM(_xlfn.CONCAT(J583,K583)),J583)</f>
        <v>Locals</v>
      </c>
      <c r="S583" s="16" t="str">
        <f>IF(O583="Void","VOID","vs")</f>
        <v>vs</v>
      </c>
      <c r="T583" s="1" t="str">
        <f>IF(O583="Void","",K583)</f>
        <v>Madcaps</v>
      </c>
      <c r="U583" s="1" t="str">
        <f>IF(O583="Void","",TRIM(_xlfn.CONCAT(L583," ",M583)))</f>
        <v>Junction Inn</v>
      </c>
    </row>
    <row r="584" spans="1:21" x14ac:dyDescent="0.2">
      <c r="A584" s="16">
        <v>567</v>
      </c>
      <c r="B584" s="16">
        <v>15</v>
      </c>
      <c r="C584" s="16">
        <v>7</v>
      </c>
      <c r="D584" s="1">
        <v>1</v>
      </c>
      <c r="E584" s="1">
        <v>3</v>
      </c>
      <c r="F584" s="1" t="str">
        <f>_xlfn.CONCAT($D584,"|",$E584,"|",$B584)</f>
        <v>1|3|15</v>
      </c>
      <c r="G584" s="1" t="str">
        <f>_xlfn.CONCAT($D584,"|",$E584,"|",$C584)</f>
        <v>1|3|7</v>
      </c>
      <c r="H584" s="1" t="str">
        <f>_xlfn.CONCAT(P584,J584)</f>
        <v>11Meteors</v>
      </c>
      <c r="I584" s="1" t="str">
        <f>_xlfn.CONCAT(P584,K584)</f>
        <v>11Hits &amp; Misses(City)</v>
      </c>
      <c r="J584" s="1" t="str">
        <f>IFERROR(VLOOKUP(F584,tbl_Teams!A:C,3,0),"")</f>
        <v>Meteors</v>
      </c>
      <c r="K584" s="1" t="str">
        <f>IFERROR(VLOOKUP(G584,tbl_Teams!$A:$C,3,0),"")</f>
        <v>Hits &amp; Misses(City)</v>
      </c>
      <c r="L584" s="1" t="str">
        <f>IFERROR(IF(AND(J584&lt;&gt;"",K584&lt;&gt;""),VLOOKUP(VLOOKUP(J584,tbl_Teams!C:G,5,0),tbl_Venues!A:B,2,0),""),"")</f>
        <v>Farmer's Club</v>
      </c>
      <c r="M584" s="16">
        <f>IFERROR(IF(VLOOKUP(J584,tbl_Teams!$C:$H,6,0)=0,"",VLOOKUP(J584,tbl_Teams!$C:$H,6,0)),"")</f>
        <v>1</v>
      </c>
      <c r="N584" s="16">
        <f>IFERROR(VLOOKUP(J584,tbl_Teams!$C:$I,7,0),"")</f>
        <v>3</v>
      </c>
      <c r="O584" s="16" t="str">
        <f>IF(OR(J584="",K584=""),"Void","")</f>
        <v/>
      </c>
      <c r="P584" s="16">
        <v>11</v>
      </c>
      <c r="Q584" s="38">
        <f>IF(O584="Void","",IF(P584&lt;16,Lookups!$A$1+((P584-1)*7+(N584-1)),Lookups!$A$2+((P584-16)*7+(N584-1))))</f>
        <v>45609</v>
      </c>
      <c r="R584" s="1" t="str">
        <f>IF(O584="Void",TRIM(_xlfn.CONCAT(J584,K584)),J584)</f>
        <v>Meteors</v>
      </c>
      <c r="S584" s="16" t="str">
        <f>IF(O584="Void","VOID","vs")</f>
        <v>vs</v>
      </c>
      <c r="T584" s="1" t="str">
        <f>IF(O584="Void","",K584)</f>
        <v>Hits &amp; Misses(City)</v>
      </c>
      <c r="U584" s="1" t="str">
        <f>IF(O584="Void","",TRIM(_xlfn.CONCAT(L584," ",M584)))</f>
        <v>Farmer's Club 1</v>
      </c>
    </row>
    <row r="585" spans="1:21" x14ac:dyDescent="0.2">
      <c r="A585" s="16">
        <v>568</v>
      </c>
      <c r="B585" s="16">
        <v>16</v>
      </c>
      <c r="C585" s="16">
        <v>11</v>
      </c>
      <c r="D585" s="1">
        <v>1</v>
      </c>
      <c r="E585" s="1">
        <v>3</v>
      </c>
      <c r="F585" s="1" t="str">
        <f>_xlfn.CONCAT($D585,"|",$E585,"|",$B585)</f>
        <v>1|3|16</v>
      </c>
      <c r="G585" s="1" t="str">
        <f>_xlfn.CONCAT($D585,"|",$E585,"|",$C585)</f>
        <v>1|3|11</v>
      </c>
      <c r="H585" s="1" t="str">
        <f>_xlfn.CONCAT(P585,J585)</f>
        <v>11Spreaders</v>
      </c>
      <c r="I585" s="1" t="str">
        <f>_xlfn.CONCAT(P585,K585)</f>
        <v>11BIJI's S.C.</v>
      </c>
      <c r="J585" s="1" t="str">
        <f>IFERROR(VLOOKUP(F585,tbl_Teams!A:C,3,0),"")</f>
        <v>Spreaders</v>
      </c>
      <c r="K585" s="1" t="str">
        <f>IFERROR(VLOOKUP(G585,tbl_Teams!$A:$C,3,0),"")</f>
        <v>BIJI's S.C.</v>
      </c>
      <c r="L585" s="1" t="str">
        <f>IFERROR(IF(AND(J585&lt;&gt;"",K585&lt;&gt;""),VLOOKUP(VLOOKUP(J585,tbl_Teams!C:G,5,0),tbl_Venues!A:B,2,0),""),"")</f>
        <v>Churchdown Community Centre</v>
      </c>
      <c r="M585" s="16">
        <f>IFERROR(IF(VLOOKUP(J585,tbl_Teams!$C:$H,6,0)=0,"",VLOOKUP(J585,tbl_Teams!$C:$H,6,0)),"")</f>
        <v>2</v>
      </c>
      <c r="N585" s="16">
        <f>IFERROR(VLOOKUP(J585,tbl_Teams!$C:$I,7,0),"")</f>
        <v>3</v>
      </c>
      <c r="O585" s="16" t="str">
        <f>IF(OR(J585="",K585=""),"Void","")</f>
        <v/>
      </c>
      <c r="P585" s="16">
        <v>11</v>
      </c>
      <c r="Q585" s="38">
        <f>IF(O585="Void","",IF(P585&lt;16,Lookups!$A$1+((P585-1)*7+(N585-1)),Lookups!$A$2+((P585-16)*7+(N585-1))))</f>
        <v>45609</v>
      </c>
      <c r="R585" s="1" t="str">
        <f>IF(O585="Void",TRIM(_xlfn.CONCAT(J585,K585)),J585)</f>
        <v>Spreaders</v>
      </c>
      <c r="S585" s="16" t="str">
        <f>IF(O585="Void","VOID","vs")</f>
        <v>vs</v>
      </c>
      <c r="T585" s="1" t="str">
        <f>IF(O585="Void","",K585)</f>
        <v>BIJI's S.C.</v>
      </c>
      <c r="U585" s="1" t="str">
        <f>IF(O585="Void","",TRIM(_xlfn.CONCAT(L585," ",M585)))</f>
        <v>Churchdown Community Centre 2</v>
      </c>
    </row>
    <row r="586" spans="1:21" x14ac:dyDescent="0.2">
      <c r="A586" s="16">
        <v>801</v>
      </c>
      <c r="B586" s="16">
        <v>1</v>
      </c>
      <c r="C586" s="16">
        <v>6</v>
      </c>
      <c r="D586" s="1">
        <v>1</v>
      </c>
      <c r="E586" s="1">
        <v>4</v>
      </c>
      <c r="F586" s="1" t="str">
        <f>_xlfn.CONCAT($D586,"|",$E586,"|",$B586)</f>
        <v>1|4|1</v>
      </c>
      <c r="G586" s="1" t="str">
        <f>_xlfn.CONCAT($D586,"|",$E586,"|",$C586)</f>
        <v>1|4|6</v>
      </c>
      <c r="H586" s="1" t="str">
        <f>_xlfn.CONCAT(P586,J586)</f>
        <v>11Jacks Jokers</v>
      </c>
      <c r="I586" s="1" t="str">
        <f>_xlfn.CONCAT(P586,K586)</f>
        <v>11Co-Op</v>
      </c>
      <c r="J586" s="1" t="str">
        <f>IFERROR(VLOOKUP(F586,tbl_Teams!A:C,3,0),"")</f>
        <v>Jacks Jokers</v>
      </c>
      <c r="K586" s="1" t="str">
        <f>IFERROR(VLOOKUP(G586,tbl_Teams!$A:$C,3,0),"")</f>
        <v>Co-Op</v>
      </c>
      <c r="L586" s="1" t="str">
        <f>IFERROR(IF(AND(J586&lt;&gt;"",K586&lt;&gt;""),VLOOKUP(VLOOKUP(J586,tbl_Teams!C:G,5,0),tbl_Venues!A:B,2,0),""),"")</f>
        <v>One Eyed Jacks</v>
      </c>
      <c r="M586" s="16" t="str">
        <f>IFERROR(IF(VLOOKUP(J586,tbl_Teams!$C:$H,6,0)=0,"",VLOOKUP(J586,tbl_Teams!$C:$H,6,0)),"")</f>
        <v/>
      </c>
      <c r="N586" s="16">
        <f>IFERROR(VLOOKUP(J586,tbl_Teams!$C:$I,7,0),"")</f>
        <v>5</v>
      </c>
      <c r="O586" s="16" t="str">
        <f>IF(OR(J586="",K586=""),"Void","")</f>
        <v/>
      </c>
      <c r="P586" s="16">
        <v>11</v>
      </c>
      <c r="Q586" s="38">
        <f>IF(O586="Void","",IF(P586&lt;16,Lookups!$A$1+((P586-1)*7+(N586-1)),Lookups!$A$2+((P586-16)*7+(N586-1))))</f>
        <v>45611</v>
      </c>
      <c r="R586" s="1" t="str">
        <f>IF(O586="Void",TRIM(_xlfn.CONCAT(J586,K586)),J586)</f>
        <v>Jacks Jokers</v>
      </c>
      <c r="S586" s="16" t="str">
        <f>IF(O586="Void","VOID","vs")</f>
        <v>vs</v>
      </c>
      <c r="T586" s="1" t="str">
        <f>IF(O586="Void","",K586)</f>
        <v>Co-Op</v>
      </c>
      <c r="U586" s="1" t="str">
        <f>IF(O586="Void","",TRIM(_xlfn.CONCAT(L586," ",M586)))</f>
        <v>One Eyed Jacks</v>
      </c>
    </row>
    <row r="587" spans="1:21" x14ac:dyDescent="0.2">
      <c r="A587" s="16">
        <v>802</v>
      </c>
      <c r="B587" s="16">
        <v>2</v>
      </c>
      <c r="C587" s="16">
        <v>5</v>
      </c>
      <c r="D587" s="1">
        <v>1</v>
      </c>
      <c r="E587" s="1">
        <v>4</v>
      </c>
      <c r="F587" s="1" t="str">
        <f>_xlfn.CONCAT($D587,"|",$E587,"|",$B587)</f>
        <v>1|4|2</v>
      </c>
      <c r="G587" s="1" t="str">
        <f>_xlfn.CONCAT($D587,"|",$E587,"|",$C587)</f>
        <v>1|4|5</v>
      </c>
      <c r="H587" s="1" t="str">
        <f>_xlfn.CONCAT(P587,J587)</f>
        <v>11Andy Capps</v>
      </c>
      <c r="I587" s="1" t="str">
        <f>_xlfn.CONCAT(P587,K587)</f>
        <v>11Doddlers</v>
      </c>
      <c r="J587" s="1" t="str">
        <f>IFERROR(VLOOKUP(F587,tbl_Teams!A:C,3,0),"")</f>
        <v>Andy Capps</v>
      </c>
      <c r="K587" s="1" t="str">
        <f>IFERROR(VLOOKUP(G587,tbl_Teams!$A:$C,3,0),"")</f>
        <v>Doddlers</v>
      </c>
      <c r="L587" s="1" t="str">
        <f>IFERROR(IF(AND(J587&lt;&gt;"",K587&lt;&gt;""),VLOOKUP(VLOOKUP(J587,tbl_Teams!C:G,5,0),tbl_Venues!A:B,2,0),""),"")</f>
        <v>Ramblers Club</v>
      </c>
      <c r="M587" s="16" t="str">
        <f>IFERROR(IF(VLOOKUP(J587,tbl_Teams!$C:$H,6,0)=0,"",VLOOKUP(J587,tbl_Teams!$C:$H,6,0)),"")</f>
        <v/>
      </c>
      <c r="N587" s="16">
        <f>IFERROR(VLOOKUP(J587,tbl_Teams!$C:$I,7,0),"")</f>
        <v>4</v>
      </c>
      <c r="O587" s="16" t="str">
        <f>IF(OR(J587="",K587=""),"Void","")</f>
        <v/>
      </c>
      <c r="P587" s="16">
        <v>11</v>
      </c>
      <c r="Q587" s="38">
        <f>IF(O587="Void","",IF(P587&lt;16,Lookups!$A$1+((P587-1)*7+(N587-1)),Lookups!$A$2+((P587-16)*7+(N587-1))))</f>
        <v>45610</v>
      </c>
      <c r="R587" s="1" t="str">
        <f>IF(O587="Void",TRIM(_xlfn.CONCAT(J587,K587)),J587)</f>
        <v>Andy Capps</v>
      </c>
      <c r="S587" s="16" t="str">
        <f>IF(O587="Void","VOID","vs")</f>
        <v>vs</v>
      </c>
      <c r="T587" s="1" t="str">
        <f>IF(O587="Void","",K587)</f>
        <v>Doddlers</v>
      </c>
      <c r="U587" s="1" t="str">
        <f>IF(O587="Void","",TRIM(_xlfn.CONCAT(L587," ",M587)))</f>
        <v>Ramblers Club</v>
      </c>
    </row>
    <row r="588" spans="1:21" x14ac:dyDescent="0.2">
      <c r="A588" s="16">
        <v>803</v>
      </c>
      <c r="B588" s="16">
        <v>3</v>
      </c>
      <c r="C588" s="16">
        <v>4</v>
      </c>
      <c r="D588" s="1">
        <v>1</v>
      </c>
      <c r="E588" s="1">
        <v>4</v>
      </c>
      <c r="F588" s="1" t="str">
        <f>_xlfn.CONCAT($D588,"|",$E588,"|",$B588)</f>
        <v>1|4|3</v>
      </c>
      <c r="G588" s="1" t="str">
        <f>_xlfn.CONCAT($D588,"|",$E588,"|",$C588)</f>
        <v>1|4|4</v>
      </c>
      <c r="H588" s="1" t="str">
        <f>_xlfn.CONCAT(P588,J588)</f>
        <v>11Harps S.C.</v>
      </c>
      <c r="I588" s="1" t="str">
        <f>_xlfn.CONCAT(P588,K588)</f>
        <v>11Jolly Boys</v>
      </c>
      <c r="J588" s="1" t="str">
        <f>IFERROR(VLOOKUP(F588,tbl_Teams!A:C,3,0),"")</f>
        <v>Harps S.C.</v>
      </c>
      <c r="K588" s="1" t="str">
        <f>IFERROR(VLOOKUP(G588,tbl_Teams!$A:$C,3,0),"")</f>
        <v>Jolly Boys</v>
      </c>
      <c r="L588" s="1" t="str">
        <f>IFERROR(IF(AND(J588&lt;&gt;"",K588&lt;&gt;""),VLOOKUP(VLOOKUP(J588,tbl_Teams!C:G,5,0),tbl_Venues!A:B,2,0),""),"")</f>
        <v>Farmer's Club</v>
      </c>
      <c r="M588" s="16">
        <f>IFERROR(IF(VLOOKUP(J588,tbl_Teams!$C:$H,6,0)=0,"",VLOOKUP(J588,tbl_Teams!$C:$H,6,0)),"")</f>
        <v>2</v>
      </c>
      <c r="N588" s="16">
        <f>IFERROR(VLOOKUP(J588,tbl_Teams!$C:$I,7,0),"")</f>
        <v>4</v>
      </c>
      <c r="O588" s="16" t="str">
        <f>IF(OR(J588="",K588=""),"Void","")</f>
        <v/>
      </c>
      <c r="P588" s="16">
        <v>11</v>
      </c>
      <c r="Q588" s="38">
        <f>IF(O588="Void","",IF(P588&lt;16,Lookups!$A$1+((P588-1)*7+(N588-1)),Lookups!$A$2+((P588-16)*7+(N588-1))))</f>
        <v>45610</v>
      </c>
      <c r="R588" s="1" t="str">
        <f>IF(O588="Void",TRIM(_xlfn.CONCAT(J588,K588)),J588)</f>
        <v>Harps S.C.</v>
      </c>
      <c r="S588" s="16" t="str">
        <f>IF(O588="Void","VOID","vs")</f>
        <v>vs</v>
      </c>
      <c r="T588" s="1" t="str">
        <f>IF(O588="Void","",K588)</f>
        <v>Jolly Boys</v>
      </c>
      <c r="U588" s="1" t="str">
        <f>IF(O588="Void","",TRIM(_xlfn.CONCAT(L588," ",M588)))</f>
        <v>Farmer's Club 2</v>
      </c>
    </row>
    <row r="589" spans="1:21" x14ac:dyDescent="0.2">
      <c r="A589" s="16">
        <v>804</v>
      </c>
      <c r="B589" s="16">
        <v>12</v>
      </c>
      <c r="C589" s="16">
        <v>10</v>
      </c>
      <c r="D589" s="1">
        <v>1</v>
      </c>
      <c r="E589" s="1">
        <v>4</v>
      </c>
      <c r="F589" s="1" t="str">
        <f>_xlfn.CONCAT($D589,"|",$E589,"|",$B589)</f>
        <v>1|4|12</v>
      </c>
      <c r="G589" s="1" t="str">
        <f>_xlfn.CONCAT($D589,"|",$E589,"|",$C589)</f>
        <v>1|4|10</v>
      </c>
      <c r="H589" s="1" t="str">
        <f>_xlfn.CONCAT(P589,J589)</f>
        <v>11White Hart</v>
      </c>
      <c r="I589" s="1" t="str">
        <f>_xlfn.CONCAT(P589,K589)</f>
        <v>11Post Office 'A'</v>
      </c>
      <c r="J589" s="1" t="str">
        <f>IFERROR(VLOOKUP(F589,tbl_Teams!A:C,3,0),"")</f>
        <v>White Hart</v>
      </c>
      <c r="K589" s="1" t="str">
        <f>IFERROR(VLOOKUP(G589,tbl_Teams!$A:$C,3,0),"")</f>
        <v>Post Office 'A'</v>
      </c>
      <c r="L589" s="1" t="str">
        <f>IFERROR(IF(AND(J589&lt;&gt;"",K589&lt;&gt;""),VLOOKUP(VLOOKUP(J589,tbl_Teams!C:G,5,0),tbl_Venues!A:B,2,0),""),"")</f>
        <v>One Eyed Jacks</v>
      </c>
      <c r="M589" s="16" t="str">
        <f>IFERROR(IF(VLOOKUP(J589,tbl_Teams!$C:$H,6,0)=0,"",VLOOKUP(J589,tbl_Teams!$C:$H,6,0)),"")</f>
        <v/>
      </c>
      <c r="N589" s="16">
        <f>IFERROR(VLOOKUP(J589,tbl_Teams!$C:$I,7,0),"")</f>
        <v>2</v>
      </c>
      <c r="O589" s="16" t="str">
        <f>IF(OR(J589="",K589=""),"Void","")</f>
        <v/>
      </c>
      <c r="P589" s="16">
        <v>11</v>
      </c>
      <c r="Q589" s="38">
        <f>IF(O589="Void","",IF(P589&lt;16,Lookups!$A$1+((P589-1)*7+(N589-1)),Lookups!$A$2+((P589-16)*7+(N589-1))))</f>
        <v>45608</v>
      </c>
      <c r="R589" s="1" t="str">
        <f>IF(O589="Void",TRIM(_xlfn.CONCAT(J589,K589)),J589)</f>
        <v>White Hart</v>
      </c>
      <c r="S589" s="16" t="str">
        <f>IF(O589="Void","VOID","vs")</f>
        <v>vs</v>
      </c>
      <c r="T589" s="1" t="str">
        <f>IF(O589="Void","",K589)</f>
        <v>Post Office 'A'</v>
      </c>
      <c r="U589" s="1" t="str">
        <f>IF(O589="Void","",TRIM(_xlfn.CONCAT(L589," ",M589)))</f>
        <v>One Eyed Jacks</v>
      </c>
    </row>
    <row r="590" spans="1:21" x14ac:dyDescent="0.2">
      <c r="A590" s="16">
        <v>805</v>
      </c>
      <c r="B590" s="16">
        <v>13</v>
      </c>
      <c r="C590" s="16">
        <v>9</v>
      </c>
      <c r="D590" s="1">
        <v>1</v>
      </c>
      <c r="E590" s="1">
        <v>4</v>
      </c>
      <c r="F590" s="1" t="str">
        <f>_xlfn.CONCAT($D590,"|",$E590,"|",$B590)</f>
        <v>1|4|13</v>
      </c>
      <c r="G590" s="1" t="str">
        <f>_xlfn.CONCAT($D590,"|",$E590,"|",$C590)</f>
        <v>1|4|9</v>
      </c>
      <c r="H590" s="1" t="str">
        <f>_xlfn.CONCAT(P590,J590)</f>
        <v>11Robinswood Foxes</v>
      </c>
      <c r="I590" s="1" t="str">
        <f>_xlfn.CONCAT(P590,K590)</f>
        <v>11Statics</v>
      </c>
      <c r="J590" s="1" t="str">
        <f>IFERROR(VLOOKUP(F590,tbl_Teams!A:C,3,0),"")</f>
        <v>Robinswood Foxes</v>
      </c>
      <c r="K590" s="1" t="str">
        <f>IFERROR(VLOOKUP(G590,tbl_Teams!$A:$C,3,0),"")</f>
        <v>Statics</v>
      </c>
      <c r="L590" s="1" t="str">
        <f>IFERROR(IF(AND(J590&lt;&gt;"",K590&lt;&gt;""),VLOOKUP(VLOOKUP(J590,tbl_Teams!C:G,5,0),tbl_Venues!A:B,2,0),""),"")</f>
        <v>Robinswood Hill Club</v>
      </c>
      <c r="M590" s="16">
        <f>IFERROR(IF(VLOOKUP(J590,tbl_Teams!$C:$H,6,0)=0,"",VLOOKUP(J590,tbl_Teams!$C:$H,6,0)),"")</f>
        <v>1</v>
      </c>
      <c r="N590" s="16">
        <f>IFERROR(VLOOKUP(J590,tbl_Teams!$C:$I,7,0),"")</f>
        <v>1</v>
      </c>
      <c r="O590" s="16" t="str">
        <f>IF(OR(J590="",K590=""),"Void","")</f>
        <v/>
      </c>
      <c r="P590" s="16">
        <v>11</v>
      </c>
      <c r="Q590" s="38">
        <f>IF(O590="Void","",IF(P590&lt;16,Lookups!$A$1+((P590-1)*7+(N590-1)),Lookups!$A$2+((P590-16)*7+(N590-1))))</f>
        <v>45607</v>
      </c>
      <c r="R590" s="1" t="str">
        <f>IF(O590="Void",TRIM(_xlfn.CONCAT(J590,K590)),J590)</f>
        <v>Robinswood Foxes</v>
      </c>
      <c r="S590" s="16" t="str">
        <f>IF(O590="Void","VOID","vs")</f>
        <v>vs</v>
      </c>
      <c r="T590" s="1" t="str">
        <f>IF(O590="Void","",K590)</f>
        <v>Statics</v>
      </c>
      <c r="U590" s="1" t="str">
        <f>IF(O590="Void","",TRIM(_xlfn.CONCAT(L590," ",M590)))</f>
        <v>Robinswood Hill Club 1</v>
      </c>
    </row>
    <row r="591" spans="1:21" x14ac:dyDescent="0.2">
      <c r="A591" s="16">
        <v>806</v>
      </c>
      <c r="B591" s="16">
        <v>14</v>
      </c>
      <c r="C591" s="16">
        <v>8</v>
      </c>
      <c r="D591" s="1">
        <v>1</v>
      </c>
      <c r="E591" s="1">
        <v>4</v>
      </c>
      <c r="F591" s="1" t="str">
        <f>_xlfn.CONCAT($D591,"|",$E591,"|",$B591)</f>
        <v>1|4|14</v>
      </c>
      <c r="G591" s="1" t="str">
        <f>_xlfn.CONCAT($D591,"|",$E591,"|",$C591)</f>
        <v>1|4|8</v>
      </c>
      <c r="H591" s="1" t="str">
        <f>_xlfn.CONCAT(P591,J591)</f>
        <v>11Atlas S.C.</v>
      </c>
      <c r="I591" s="1" t="str">
        <f>_xlfn.CONCAT(P591,K591)</f>
        <v>11Looney Tunes</v>
      </c>
      <c r="J591" s="1" t="str">
        <f>IFERROR(VLOOKUP(F591,tbl_Teams!A:C,3,0),"")</f>
        <v>Atlas S.C.</v>
      </c>
      <c r="K591" s="1" t="str">
        <f>IFERROR(VLOOKUP(G591,tbl_Teams!$A:$C,3,0),"")</f>
        <v>Looney Tunes</v>
      </c>
      <c r="L591" s="1" t="str">
        <f>IFERROR(IF(AND(J591&lt;&gt;"",K591&lt;&gt;""),VLOOKUP(VLOOKUP(J591,tbl_Teams!C:G,5,0),tbl_Venues!A:B,2,0),""),"")</f>
        <v>Spartans Club</v>
      </c>
      <c r="M591" s="16">
        <f>IFERROR(IF(VLOOKUP(J591,tbl_Teams!$C:$H,6,0)=0,"",VLOOKUP(J591,tbl_Teams!$C:$H,6,0)),"")</f>
        <v>1</v>
      </c>
      <c r="N591" s="16">
        <f>IFERROR(VLOOKUP(J591,tbl_Teams!$C:$I,7,0),"")</f>
        <v>1</v>
      </c>
      <c r="O591" s="16" t="str">
        <f>IF(OR(J591="",K591=""),"Void","")</f>
        <v/>
      </c>
      <c r="P591" s="16">
        <v>11</v>
      </c>
      <c r="Q591" s="38">
        <f>IF(O591="Void","",IF(P591&lt;16,Lookups!$A$1+((P591-1)*7+(N591-1)),Lookups!$A$2+((P591-16)*7+(N591-1))))</f>
        <v>45607</v>
      </c>
      <c r="R591" s="1" t="str">
        <f>IF(O591="Void",TRIM(_xlfn.CONCAT(J591,K591)),J591)</f>
        <v>Atlas S.C.</v>
      </c>
      <c r="S591" s="16" t="str">
        <f>IF(O591="Void","VOID","vs")</f>
        <v>vs</v>
      </c>
      <c r="T591" s="1" t="str">
        <f>IF(O591="Void","",K591)</f>
        <v>Looney Tunes</v>
      </c>
      <c r="U591" s="1" t="str">
        <f>IF(O591="Void","",TRIM(_xlfn.CONCAT(L591," ",M591)))</f>
        <v>Spartans Club 1</v>
      </c>
    </row>
    <row r="592" spans="1:21" x14ac:dyDescent="0.2">
      <c r="A592" s="16">
        <v>807</v>
      </c>
      <c r="B592" s="16">
        <v>15</v>
      </c>
      <c r="C592" s="16">
        <v>7</v>
      </c>
      <c r="D592" s="1">
        <v>1</v>
      </c>
      <c r="E592" s="1">
        <v>4</v>
      </c>
      <c r="F592" s="1" t="str">
        <f>_xlfn.CONCAT($D592,"|",$E592,"|",$B592)</f>
        <v>1|4|15</v>
      </c>
      <c r="G592" s="1" t="str">
        <f>_xlfn.CONCAT($D592,"|",$E592,"|",$C592)</f>
        <v>1|4|7</v>
      </c>
      <c r="H592" s="1" t="str">
        <f>_xlfn.CONCAT(P592,J592)</f>
        <v>11Dark Horses</v>
      </c>
      <c r="I592" s="1" t="str">
        <f>_xlfn.CONCAT(P592,K592)</f>
        <v>11Star Inn</v>
      </c>
      <c r="J592" s="1" t="str">
        <f>IFERROR(VLOOKUP(F592,tbl_Teams!A:C,3,0),"")</f>
        <v>Dark Horses</v>
      </c>
      <c r="K592" s="1" t="str">
        <f>IFERROR(VLOOKUP(G592,tbl_Teams!$A:$C,3,0),"")</f>
        <v>Star Inn</v>
      </c>
      <c r="L592" s="1" t="str">
        <f>IFERROR(IF(AND(J592&lt;&gt;"",K592&lt;&gt;""),VLOOKUP(VLOOKUP(J592,tbl_Teams!C:G,5,0),tbl_Venues!A:B,2,0),""),"")</f>
        <v>Old Richians RFC</v>
      </c>
      <c r="M592" s="16" t="str">
        <f>IFERROR(IF(VLOOKUP(J592,tbl_Teams!$C:$H,6,0)=0,"",VLOOKUP(J592,tbl_Teams!$C:$H,6,0)),"")</f>
        <v/>
      </c>
      <c r="N592" s="16">
        <f>IFERROR(VLOOKUP(J592,tbl_Teams!$C:$I,7,0),"")</f>
        <v>2</v>
      </c>
      <c r="O592" s="16" t="str">
        <f>IF(OR(J592="",K592=""),"Void","")</f>
        <v/>
      </c>
      <c r="P592" s="16">
        <v>11</v>
      </c>
      <c r="Q592" s="38">
        <f>IF(O592="Void","",IF(P592&lt;16,Lookups!$A$1+((P592-1)*7+(N592-1)),Lookups!$A$2+((P592-16)*7+(N592-1))))</f>
        <v>45608</v>
      </c>
      <c r="R592" s="1" t="str">
        <f>IF(O592="Void",TRIM(_xlfn.CONCAT(J592,K592)),J592)</f>
        <v>Dark Horses</v>
      </c>
      <c r="S592" s="16" t="str">
        <f>IF(O592="Void","VOID","vs")</f>
        <v>vs</v>
      </c>
      <c r="T592" s="1" t="str">
        <f>IF(O592="Void","",K592)</f>
        <v>Star Inn</v>
      </c>
      <c r="U592" s="1" t="str">
        <f>IF(O592="Void","",TRIM(_xlfn.CONCAT(L592," ",M592)))</f>
        <v>Old Richians RFC</v>
      </c>
    </row>
    <row r="593" spans="1:21" x14ac:dyDescent="0.2">
      <c r="A593" s="16">
        <v>808</v>
      </c>
      <c r="B593" s="16">
        <v>16</v>
      </c>
      <c r="C593" s="16">
        <v>11</v>
      </c>
      <c r="D593" s="1">
        <v>1</v>
      </c>
      <c r="E593" s="1">
        <v>4</v>
      </c>
      <c r="F593" s="1" t="str">
        <f>_xlfn.CONCAT($D593,"|",$E593,"|",$B593)</f>
        <v>1|4|16</v>
      </c>
      <c r="G593" s="1" t="str">
        <f>_xlfn.CONCAT($D593,"|",$E593,"|",$C593)</f>
        <v>1|4|11</v>
      </c>
      <c r="H593" s="1" t="str">
        <f>_xlfn.CONCAT(P593,J593)</f>
        <v>11Bell Hotel</v>
      </c>
      <c r="I593" s="1" t="str">
        <f>_xlfn.CONCAT(P593,K593)</f>
        <v>11Commies</v>
      </c>
      <c r="J593" s="1" t="str">
        <f>IFERROR(VLOOKUP(F593,tbl_Teams!A:C,3,0),"")</f>
        <v>Bell Hotel</v>
      </c>
      <c r="K593" s="1" t="str">
        <f>IFERROR(VLOOKUP(G593,tbl_Teams!$A:$C,3,0),"")</f>
        <v>Commies</v>
      </c>
      <c r="L593" s="1" t="str">
        <f>IFERROR(IF(AND(J593&lt;&gt;"",K593&lt;&gt;""),VLOOKUP(VLOOKUP(J593,tbl_Teams!C:G,5,0),tbl_Venues!A:B,2,0),""),"")</f>
        <v>Bell Inn Frampton</v>
      </c>
      <c r="M593" s="16" t="str">
        <f>IFERROR(IF(VLOOKUP(J593,tbl_Teams!$C:$H,6,0)=0,"",VLOOKUP(J593,tbl_Teams!$C:$H,6,0)),"")</f>
        <v/>
      </c>
      <c r="N593" s="16">
        <f>IFERROR(VLOOKUP(J593,tbl_Teams!$C:$I,7,0),"")</f>
        <v>5</v>
      </c>
      <c r="O593" s="16" t="str">
        <f>IF(OR(J593="",K593=""),"Void","")</f>
        <v/>
      </c>
      <c r="P593" s="16">
        <v>11</v>
      </c>
      <c r="Q593" s="38">
        <f>IF(O593="Void","",IF(P593&lt;16,Lookups!$A$1+((P593-1)*7+(N593-1)),Lookups!$A$2+((P593-16)*7+(N593-1))))</f>
        <v>45611</v>
      </c>
      <c r="R593" s="1" t="str">
        <f>IF(O593="Void",TRIM(_xlfn.CONCAT(J593,K593)),J593)</f>
        <v>Bell Hotel</v>
      </c>
      <c r="S593" s="16" t="str">
        <f>IF(O593="Void","VOID","vs")</f>
        <v>vs</v>
      </c>
      <c r="T593" s="1" t="str">
        <f>IF(O593="Void","",K593)</f>
        <v>Commies</v>
      </c>
      <c r="U593" s="1" t="str">
        <f>IF(O593="Void","",TRIM(_xlfn.CONCAT(L593," ",M593)))</f>
        <v>Bell Inn Frampton</v>
      </c>
    </row>
    <row r="594" spans="1:21" x14ac:dyDescent="0.2">
      <c r="A594" s="16">
        <v>1041</v>
      </c>
      <c r="B594" s="16">
        <v>1</v>
      </c>
      <c r="C594" s="16">
        <v>6</v>
      </c>
      <c r="D594" s="1">
        <v>1</v>
      </c>
      <c r="E594" s="1">
        <v>5</v>
      </c>
      <c r="F594" s="1" t="str">
        <f>_xlfn.CONCAT($D594,"|",$E594,"|",$B594)</f>
        <v>1|5|1</v>
      </c>
      <c r="G594" s="1" t="str">
        <f>_xlfn.CONCAT($D594,"|",$E594,"|",$C594)</f>
        <v>1|5|6</v>
      </c>
      <c r="H594" s="1" t="str">
        <f>_xlfn.CONCAT(P594,J594)</f>
        <v>11Likely Lads</v>
      </c>
      <c r="I594" s="1" t="str">
        <f>_xlfn.CONCAT(P594,K594)</f>
        <v>11The Salesmen</v>
      </c>
      <c r="J594" s="1" t="str">
        <f>IFERROR(VLOOKUP(F594,tbl_Teams!A:C,3,0),"")</f>
        <v>Likely Lads</v>
      </c>
      <c r="K594" s="1" t="str">
        <f>IFERROR(VLOOKUP(G594,tbl_Teams!$A:$C,3,0),"")</f>
        <v>The Salesmen</v>
      </c>
      <c r="L594" s="1" t="str">
        <f>IFERROR(IF(AND(J594&lt;&gt;"",K594&lt;&gt;""),VLOOKUP(VLOOKUP(J594,tbl_Teams!C:G,5,0),tbl_Venues!A:B,2,0),""),"")</f>
        <v>Farmer's Club</v>
      </c>
      <c r="M594" s="16">
        <f>IFERROR(IF(VLOOKUP(J594,tbl_Teams!$C:$H,6,0)=0,"",VLOOKUP(J594,tbl_Teams!$C:$H,6,0)),"")</f>
        <v>1</v>
      </c>
      <c r="N594" s="16">
        <f>IFERROR(VLOOKUP(J594,tbl_Teams!$C:$I,7,0),"")</f>
        <v>2</v>
      </c>
      <c r="O594" s="16" t="str">
        <f>IF(OR(J594="",K594=""),"Void","")</f>
        <v/>
      </c>
      <c r="P594" s="16">
        <v>11</v>
      </c>
      <c r="Q594" s="38">
        <f>IF(O594="Void","",IF(P594&lt;16,Lookups!$A$1+((P594-1)*7+(N594-1)),Lookups!$A$2+((P594-16)*7+(N594-1))))</f>
        <v>45608</v>
      </c>
      <c r="R594" s="1" t="str">
        <f>IF(O594="Void",TRIM(_xlfn.CONCAT(J594,K594)),J594)</f>
        <v>Likely Lads</v>
      </c>
      <c r="S594" s="16" t="str">
        <f>IF(O594="Void","VOID","vs")</f>
        <v>vs</v>
      </c>
      <c r="T594" s="1" t="str">
        <f>IF(O594="Void","",K594)</f>
        <v>The Salesmen</v>
      </c>
      <c r="U594" s="1" t="str">
        <f>IF(O594="Void","",TRIM(_xlfn.CONCAT(L594," ",M594)))</f>
        <v>Farmer's Club 1</v>
      </c>
    </row>
    <row r="595" spans="1:21" x14ac:dyDescent="0.2">
      <c r="A595" s="16">
        <v>1042</v>
      </c>
      <c r="B595" s="16">
        <v>2</v>
      </c>
      <c r="C595" s="16">
        <v>5</v>
      </c>
      <c r="D595" s="1">
        <v>1</v>
      </c>
      <c r="E595" s="1">
        <v>5</v>
      </c>
      <c r="F595" s="1" t="str">
        <f>_xlfn.CONCAT($D595,"|",$E595,"|",$B595)</f>
        <v>1|5|2</v>
      </c>
      <c r="G595" s="1" t="str">
        <f>_xlfn.CONCAT($D595,"|",$E595,"|",$C595)</f>
        <v>1|5|5</v>
      </c>
      <c r="H595" s="1" t="str">
        <f>_xlfn.CONCAT(P595,J595)</f>
        <v>11Chequers</v>
      </c>
      <c r="I595" s="1" t="str">
        <f>_xlfn.CONCAT(P595,K595)</f>
        <v>11Hempsted C.C.</v>
      </c>
      <c r="J595" s="1" t="str">
        <f>IFERROR(VLOOKUP(F595,tbl_Teams!A:C,3,0),"")</f>
        <v>Chequers</v>
      </c>
      <c r="K595" s="1" t="str">
        <f>IFERROR(VLOOKUP(G595,tbl_Teams!$A:$C,3,0),"")</f>
        <v>Hempsted C.C.</v>
      </c>
      <c r="L595" s="1" t="str">
        <f>IFERROR(IF(AND(J595&lt;&gt;"",K595&lt;&gt;""),VLOOKUP(VLOOKUP(J595,tbl_Teams!C:G,5,0),tbl_Venues!A:B,2,0),""),"")</f>
        <v>Ramblers Club</v>
      </c>
      <c r="M595" s="16" t="str">
        <f>IFERROR(IF(VLOOKUP(J595,tbl_Teams!$C:$H,6,0)=0,"",VLOOKUP(J595,tbl_Teams!$C:$H,6,0)),"")</f>
        <v/>
      </c>
      <c r="N595" s="16">
        <f>IFERROR(VLOOKUP(J595,tbl_Teams!$C:$I,7,0),"")</f>
        <v>5</v>
      </c>
      <c r="O595" s="16" t="str">
        <f>IF(OR(J595="",K595=""),"Void","")</f>
        <v/>
      </c>
      <c r="P595" s="16">
        <v>11</v>
      </c>
      <c r="Q595" s="38">
        <f>IF(O595="Void","",IF(P595&lt;16,Lookups!$A$1+((P595-1)*7+(N595-1)),Lookups!$A$2+((P595-16)*7+(N595-1))))</f>
        <v>45611</v>
      </c>
      <c r="R595" s="1" t="str">
        <f>IF(O595="Void",TRIM(_xlfn.CONCAT(J595,K595)),J595)</f>
        <v>Chequers</v>
      </c>
      <c r="S595" s="16" t="str">
        <f>IF(O595="Void","VOID","vs")</f>
        <v>vs</v>
      </c>
      <c r="T595" s="1" t="str">
        <f>IF(O595="Void","",K595)</f>
        <v>Hempsted C.C.</v>
      </c>
      <c r="U595" s="1" t="str">
        <f>IF(O595="Void","",TRIM(_xlfn.CONCAT(L595," ",M595)))</f>
        <v>Ramblers Club</v>
      </c>
    </row>
    <row r="596" spans="1:21" x14ac:dyDescent="0.2">
      <c r="A596" s="16">
        <v>1043</v>
      </c>
      <c r="B596" s="16">
        <v>3</v>
      </c>
      <c r="C596" s="16">
        <v>4</v>
      </c>
      <c r="D596" s="1">
        <v>1</v>
      </c>
      <c r="E596" s="1">
        <v>5</v>
      </c>
      <c r="F596" s="1" t="str">
        <f>_xlfn.CONCAT($D596,"|",$E596,"|",$B596)</f>
        <v>1|5|3</v>
      </c>
      <c r="G596" s="1" t="str">
        <f>_xlfn.CONCAT($D596,"|",$E596,"|",$C596)</f>
        <v>1|5|4</v>
      </c>
      <c r="H596" s="1" t="str">
        <f>_xlfn.CONCAT(P596,J596)</f>
        <v>11Jaybees</v>
      </c>
      <c r="I596" s="1" t="str">
        <f>_xlfn.CONCAT(P596,K596)</f>
        <v>11Beaufort Beavers</v>
      </c>
      <c r="J596" s="1" t="str">
        <f>IFERROR(VLOOKUP(F596,tbl_Teams!A:C,3,0),"")</f>
        <v>Jaybees</v>
      </c>
      <c r="K596" s="1" t="str">
        <f>IFERROR(VLOOKUP(G596,tbl_Teams!$A:$C,3,0),"")</f>
        <v>Beaufort Beavers</v>
      </c>
      <c r="L596" s="1" t="str">
        <f>IFERROR(IF(AND(J596&lt;&gt;"",K596&lt;&gt;""),VLOOKUP(VLOOKUP(J596,tbl_Teams!C:G,5,0),tbl_Venues!A:B,2,0),""),"")</f>
        <v>England's Glory</v>
      </c>
      <c r="M596" s="16">
        <f>IFERROR(IF(VLOOKUP(J596,tbl_Teams!$C:$H,6,0)=0,"",VLOOKUP(J596,tbl_Teams!$C:$H,6,0)),"")</f>
        <v>2</v>
      </c>
      <c r="N596" s="16">
        <f>IFERROR(VLOOKUP(J596,tbl_Teams!$C:$I,7,0),"")</f>
        <v>3</v>
      </c>
      <c r="O596" s="16" t="str">
        <f>IF(OR(J596="",K596=""),"Void","")</f>
        <v/>
      </c>
      <c r="P596" s="16">
        <v>11</v>
      </c>
      <c r="Q596" s="38">
        <f>IF(O596="Void","",IF(P596&lt;16,Lookups!$A$1+((P596-1)*7+(N596-1)),Lookups!$A$2+((P596-16)*7+(N596-1))))</f>
        <v>45609</v>
      </c>
      <c r="R596" s="1" t="str">
        <f>IF(O596="Void",TRIM(_xlfn.CONCAT(J596,K596)),J596)</f>
        <v>Jaybees</v>
      </c>
      <c r="S596" s="16" t="str">
        <f>IF(O596="Void","VOID","vs")</f>
        <v>vs</v>
      </c>
      <c r="T596" s="1" t="str">
        <f>IF(O596="Void","",K596)</f>
        <v>Beaufort Beavers</v>
      </c>
      <c r="U596" s="1" t="str">
        <f>IF(O596="Void","",TRIM(_xlfn.CONCAT(L596," ",M596)))</f>
        <v>England's Glory 2</v>
      </c>
    </row>
    <row r="597" spans="1:21" x14ac:dyDescent="0.2">
      <c r="A597" s="16">
        <v>1044</v>
      </c>
      <c r="B597" s="16">
        <v>12</v>
      </c>
      <c r="C597" s="16">
        <v>10</v>
      </c>
      <c r="D597" s="1">
        <v>1</v>
      </c>
      <c r="E597" s="1">
        <v>5</v>
      </c>
      <c r="F597" s="1" t="str">
        <f>_xlfn.CONCAT($D597,"|",$E597,"|",$B597)</f>
        <v>1|5|12</v>
      </c>
      <c r="G597" s="1" t="str">
        <f>_xlfn.CONCAT($D597,"|",$E597,"|",$C597)</f>
        <v>1|5|10</v>
      </c>
      <c r="H597" s="1" t="str">
        <f>_xlfn.CONCAT(P597,J597)</f>
        <v>11Windmill Nomads</v>
      </c>
      <c r="I597" s="1" t="str">
        <f>_xlfn.CONCAT(P597,K597)</f>
        <v>11Newent Independents</v>
      </c>
      <c r="J597" s="1" t="str">
        <f>IFERROR(VLOOKUP(F597,tbl_Teams!A:C,3,0),"")</f>
        <v>Windmill Nomads</v>
      </c>
      <c r="K597" s="1" t="str">
        <f>IFERROR(VLOOKUP(G597,tbl_Teams!$A:$C,3,0),"")</f>
        <v>Newent Independents</v>
      </c>
      <c r="L597" s="1" t="str">
        <f>IFERROR(IF(AND(J597&lt;&gt;"",K597&lt;&gt;""),VLOOKUP(VLOOKUP(J597,tbl_Teams!C:G,5,0),tbl_Venues!A:B,2,0),""),"")</f>
        <v>Saintbridge Club</v>
      </c>
      <c r="M597" s="16">
        <f>IFERROR(IF(VLOOKUP(J597,tbl_Teams!$C:$H,6,0)=0,"",VLOOKUP(J597,tbl_Teams!$C:$H,6,0)),"")</f>
        <v>2</v>
      </c>
      <c r="N597" s="16">
        <f>IFERROR(VLOOKUP(J597,tbl_Teams!$C:$I,7,0),"")</f>
        <v>3</v>
      </c>
      <c r="O597" s="16" t="str">
        <f>IF(OR(J597="",K597=""),"Void","")</f>
        <v/>
      </c>
      <c r="P597" s="16">
        <v>11</v>
      </c>
      <c r="Q597" s="38">
        <f>IF(O597="Void","",IF(P597&lt;16,Lookups!$A$1+((P597-1)*7+(N597-1)),Lookups!$A$2+((P597-16)*7+(N597-1))))</f>
        <v>45609</v>
      </c>
      <c r="R597" s="1" t="str">
        <f>IF(O597="Void",TRIM(_xlfn.CONCAT(J597,K597)),J597)</f>
        <v>Windmill Nomads</v>
      </c>
      <c r="S597" s="16" t="str">
        <f>IF(O597="Void","VOID","vs")</f>
        <v>vs</v>
      </c>
      <c r="T597" s="1" t="str">
        <f>IF(O597="Void","",K597)</f>
        <v>Newent Independents</v>
      </c>
      <c r="U597" s="1" t="str">
        <f>IF(O597="Void","",TRIM(_xlfn.CONCAT(L597," ",M597)))</f>
        <v>Saintbridge Club 2</v>
      </c>
    </row>
    <row r="598" spans="1:21" x14ac:dyDescent="0.2">
      <c r="A598" s="16">
        <v>1045</v>
      </c>
      <c r="B598" s="16">
        <v>13</v>
      </c>
      <c r="C598" s="16">
        <v>9</v>
      </c>
      <c r="D598" s="1">
        <v>1</v>
      </c>
      <c r="E598" s="1">
        <v>5</v>
      </c>
      <c r="F598" s="1" t="str">
        <f>_xlfn.CONCAT($D598,"|",$E598,"|",$B598)</f>
        <v>1|5|13</v>
      </c>
      <c r="G598" s="1" t="str">
        <f>_xlfn.CONCAT($D598,"|",$E598,"|",$C598)</f>
        <v>1|5|9</v>
      </c>
      <c r="H598" s="1" t="str">
        <f>_xlfn.CONCAT(P598,J598)</f>
        <v>11Runaways</v>
      </c>
      <c r="I598" s="1" t="str">
        <f>_xlfn.CONCAT(P598,K598)</f>
        <v>11Roamers</v>
      </c>
      <c r="J598" s="1" t="str">
        <f>IFERROR(VLOOKUP(F598,tbl_Teams!A:C,3,0),"")</f>
        <v>Runaways</v>
      </c>
      <c r="K598" s="1" t="str">
        <f>IFERROR(VLOOKUP(G598,tbl_Teams!$A:$C,3,0),"")</f>
        <v>Roamers</v>
      </c>
      <c r="L598" s="1" t="str">
        <f>IFERROR(IF(AND(J598&lt;&gt;"",K598&lt;&gt;""),VLOOKUP(VLOOKUP(J598,tbl_Teams!C:G,5,0),tbl_Venues!A:B,2,0),""),"")</f>
        <v>Churchdown Club</v>
      </c>
      <c r="M598" s="16" t="str">
        <f>IFERROR(IF(VLOOKUP(J598,tbl_Teams!$C:$H,6,0)=0,"",VLOOKUP(J598,tbl_Teams!$C:$H,6,0)),"")</f>
        <v/>
      </c>
      <c r="N598" s="16">
        <f>IFERROR(VLOOKUP(J598,tbl_Teams!$C:$I,7,0),"")</f>
        <v>4</v>
      </c>
      <c r="O598" s="16" t="str">
        <f>IF(OR(J598="",K598=""),"Void","")</f>
        <v/>
      </c>
      <c r="P598" s="16">
        <v>11</v>
      </c>
      <c r="Q598" s="38">
        <f>IF(O598="Void","",IF(P598&lt;16,Lookups!$A$1+((P598-1)*7+(N598-1)),Lookups!$A$2+((P598-16)*7+(N598-1))))</f>
        <v>45610</v>
      </c>
      <c r="R598" s="1" t="str">
        <f>IF(O598="Void",TRIM(_xlfn.CONCAT(J598,K598)),J598)</f>
        <v>Runaways</v>
      </c>
      <c r="S598" s="16" t="str">
        <f>IF(O598="Void","VOID","vs")</f>
        <v>vs</v>
      </c>
      <c r="T598" s="1" t="str">
        <f>IF(O598="Void","",K598)</f>
        <v>Roamers</v>
      </c>
      <c r="U598" s="1" t="str">
        <f>IF(O598="Void","",TRIM(_xlfn.CONCAT(L598," ",M598)))</f>
        <v>Churchdown Club</v>
      </c>
    </row>
    <row r="599" spans="1:21" x14ac:dyDescent="0.2">
      <c r="A599" s="16">
        <v>1046</v>
      </c>
      <c r="B599" s="16">
        <v>14</v>
      </c>
      <c r="C599" s="16">
        <v>8</v>
      </c>
      <c r="D599" s="1">
        <v>1</v>
      </c>
      <c r="E599" s="1">
        <v>5</v>
      </c>
      <c r="F599" s="1" t="str">
        <f>_xlfn.CONCAT($D599,"|",$E599,"|",$B599)</f>
        <v>1|5|14</v>
      </c>
      <c r="G599" s="1" t="str">
        <f>_xlfn.CONCAT($D599,"|",$E599,"|",$C599)</f>
        <v>1|5|8</v>
      </c>
      <c r="H599" s="1" t="str">
        <f>_xlfn.CONCAT(P599,J599)</f>
        <v>11Hits &amp; Bits</v>
      </c>
      <c r="I599" s="1" t="str">
        <f>_xlfn.CONCAT(P599,K599)</f>
        <v>11Castle Grym</v>
      </c>
      <c r="J599" s="1" t="str">
        <f>IFERROR(VLOOKUP(F599,tbl_Teams!A:C,3,0),"")</f>
        <v>Hits &amp; Bits</v>
      </c>
      <c r="K599" s="1" t="str">
        <f>IFERROR(VLOOKUP(G599,tbl_Teams!$A:$C,3,0),"")</f>
        <v>Castle Grym</v>
      </c>
      <c r="L599" s="1" t="str">
        <f>IFERROR(IF(AND(J599&lt;&gt;"",K599&lt;&gt;""),VLOOKUP(VLOOKUP(J599,tbl_Teams!C:G,5,0),tbl_Venues!A:B,2,0),""),"")</f>
        <v>Farmer's Club</v>
      </c>
      <c r="M599" s="16">
        <f>IFERROR(IF(VLOOKUP(J599,tbl_Teams!$C:$H,6,0)=0,"",VLOOKUP(J599,tbl_Teams!$C:$H,6,0)),"")</f>
        <v>2</v>
      </c>
      <c r="N599" s="16">
        <f>IFERROR(VLOOKUP(J599,tbl_Teams!$C:$I,7,0),"")</f>
        <v>5</v>
      </c>
      <c r="O599" s="16" t="str">
        <f>IF(OR(J599="",K599=""),"Void","")</f>
        <v/>
      </c>
      <c r="P599" s="16">
        <v>11</v>
      </c>
      <c r="Q599" s="38">
        <f>IF(O599="Void","",IF(P599&lt;16,Lookups!$A$1+((P599-1)*7+(N599-1)),Lookups!$A$2+((P599-16)*7+(N599-1))))</f>
        <v>45611</v>
      </c>
      <c r="R599" s="1" t="str">
        <f>IF(O599="Void",TRIM(_xlfn.CONCAT(J599,K599)),J599)</f>
        <v>Hits &amp; Bits</v>
      </c>
      <c r="S599" s="16" t="str">
        <f>IF(O599="Void","VOID","vs")</f>
        <v>vs</v>
      </c>
      <c r="T599" s="1" t="str">
        <f>IF(O599="Void","",K599)</f>
        <v>Castle Grym</v>
      </c>
      <c r="U599" s="1" t="str">
        <f>IF(O599="Void","",TRIM(_xlfn.CONCAT(L599," ",M599)))</f>
        <v>Farmer's Club 2</v>
      </c>
    </row>
    <row r="600" spans="1:21" x14ac:dyDescent="0.2">
      <c r="A600" s="16">
        <v>1047</v>
      </c>
      <c r="B600" s="16">
        <v>15</v>
      </c>
      <c r="C600" s="16">
        <v>7</v>
      </c>
      <c r="D600" s="1">
        <v>1</v>
      </c>
      <c r="E600" s="1">
        <v>5</v>
      </c>
      <c r="F600" s="1" t="str">
        <f>_xlfn.CONCAT($D600,"|",$E600,"|",$B600)</f>
        <v>1|5|15</v>
      </c>
      <c r="G600" s="1" t="str">
        <f>_xlfn.CONCAT($D600,"|",$E600,"|",$C600)</f>
        <v>1|5|7</v>
      </c>
      <c r="H600" s="1" t="str">
        <f>_xlfn.CONCAT(P600,J600)</f>
        <v>11St Aldates</v>
      </c>
      <c r="I600" s="1" t="str">
        <f>_xlfn.CONCAT(P600,K600)</f>
        <v>11Dixies Twisters</v>
      </c>
      <c r="J600" s="1" t="str">
        <f>IFERROR(VLOOKUP(F600,tbl_Teams!A:C,3,0),"")</f>
        <v>St Aldates</v>
      </c>
      <c r="K600" s="1" t="str">
        <f>IFERROR(VLOOKUP(G600,tbl_Teams!$A:$C,3,0),"")</f>
        <v>Dixies Twisters</v>
      </c>
      <c r="L600" s="1" t="str">
        <f>IFERROR(IF(AND(J600&lt;&gt;"",K600&lt;&gt;""),VLOOKUP(VLOOKUP(J600,tbl_Teams!C:G,5,0),tbl_Venues!A:B,2,0),""),"")</f>
        <v>Wotton Hall Club</v>
      </c>
      <c r="M600" s="16">
        <f>IFERROR(IF(VLOOKUP(J600,tbl_Teams!$C:$H,6,0)=0,"",VLOOKUP(J600,tbl_Teams!$C:$H,6,0)),"")</f>
        <v>2</v>
      </c>
      <c r="N600" s="16">
        <f>IFERROR(VLOOKUP(J600,tbl_Teams!$C:$I,7,0),"")</f>
        <v>5</v>
      </c>
      <c r="O600" s="16" t="str">
        <f>IF(OR(J600="",K600=""),"Void","")</f>
        <v/>
      </c>
      <c r="P600" s="16">
        <v>11</v>
      </c>
      <c r="Q600" s="38">
        <f>IF(O600="Void","",IF(P600&lt;16,Lookups!$A$1+((P600-1)*7+(N600-1)),Lookups!$A$2+((P600-16)*7+(N600-1))))</f>
        <v>45611</v>
      </c>
      <c r="R600" s="1" t="str">
        <f>IF(O600="Void",TRIM(_xlfn.CONCAT(J600,K600)),J600)</f>
        <v>St Aldates</v>
      </c>
      <c r="S600" s="16" t="str">
        <f>IF(O600="Void","VOID","vs")</f>
        <v>vs</v>
      </c>
      <c r="T600" s="1" t="str">
        <f>IF(O600="Void","",K600)</f>
        <v>Dixies Twisters</v>
      </c>
      <c r="U600" s="1" t="str">
        <f>IF(O600="Void","",TRIM(_xlfn.CONCAT(L600," ",M600)))</f>
        <v>Wotton Hall Club 2</v>
      </c>
    </row>
    <row r="601" spans="1:21" x14ac:dyDescent="0.2">
      <c r="A601" s="16">
        <v>1048</v>
      </c>
      <c r="B601" s="16">
        <v>16</v>
      </c>
      <c r="C601" s="16">
        <v>11</v>
      </c>
      <c r="D601" s="1">
        <v>1</v>
      </c>
      <c r="E601" s="1">
        <v>5</v>
      </c>
      <c r="F601" s="1" t="str">
        <f>_xlfn.CONCAT($D601,"|",$E601,"|",$B601)</f>
        <v>1|5|16</v>
      </c>
      <c r="G601" s="1" t="str">
        <f>_xlfn.CONCAT($D601,"|",$E601,"|",$C601)</f>
        <v>1|5|11</v>
      </c>
      <c r="H601" s="1" t="str">
        <f>_xlfn.CONCAT(P601,J601)</f>
        <v>11Crescent Knights</v>
      </c>
      <c r="I601" s="1" t="str">
        <f>_xlfn.CONCAT(P601,K601)</f>
        <v>11Gamblers S.C.</v>
      </c>
      <c r="J601" s="1" t="str">
        <f>IFERROR(VLOOKUP(F601,tbl_Teams!A:C,3,0),"")</f>
        <v>Crescent Knights</v>
      </c>
      <c r="K601" s="1" t="str">
        <f>IFERROR(VLOOKUP(G601,tbl_Teams!$A:$C,3,0),"")</f>
        <v>Gamblers S.C.</v>
      </c>
      <c r="L601" s="1" t="str">
        <f>IFERROR(IF(AND(J601&lt;&gt;"",K601&lt;&gt;""),VLOOKUP(VLOOKUP(J601,tbl_Teams!C:G,5,0),tbl_Venues!A:B,2,0),""),"")</f>
        <v>Circle Club Newent</v>
      </c>
      <c r="M601" s="16" t="str">
        <f>IFERROR(IF(VLOOKUP(J601,tbl_Teams!$C:$H,6,0)=0,"",VLOOKUP(J601,tbl_Teams!$C:$H,6,0)),"")</f>
        <v/>
      </c>
      <c r="N601" s="16">
        <f>IFERROR(VLOOKUP(J601,tbl_Teams!$C:$I,7,0),"")</f>
        <v>4</v>
      </c>
      <c r="O601" s="16" t="str">
        <f>IF(OR(J601="",K601=""),"Void","")</f>
        <v/>
      </c>
      <c r="P601" s="16">
        <v>11</v>
      </c>
      <c r="Q601" s="38">
        <f>IF(O601="Void","",IF(P601&lt;16,Lookups!$A$1+((P601-1)*7+(N601-1)),Lookups!$A$2+((P601-16)*7+(N601-1))))</f>
        <v>45610</v>
      </c>
      <c r="R601" s="1" t="str">
        <f>IF(O601="Void",TRIM(_xlfn.CONCAT(J601,K601)),J601)</f>
        <v>Crescent Knights</v>
      </c>
      <c r="S601" s="16" t="str">
        <f>IF(O601="Void","VOID","vs")</f>
        <v>vs</v>
      </c>
      <c r="T601" s="1" t="str">
        <f>IF(O601="Void","",K601)</f>
        <v>Gamblers S.C.</v>
      </c>
      <c r="U601" s="1" t="str">
        <f>IF(O601="Void","",TRIM(_xlfn.CONCAT(L601," ",M601)))</f>
        <v>Circle Club Newent</v>
      </c>
    </row>
    <row r="602" spans="1:21" x14ac:dyDescent="0.2">
      <c r="A602" s="16">
        <v>1281</v>
      </c>
      <c r="B602" s="16">
        <v>1</v>
      </c>
      <c r="C602" s="16">
        <v>6</v>
      </c>
      <c r="D602" s="1">
        <v>1</v>
      </c>
      <c r="E602" s="1">
        <v>6</v>
      </c>
      <c r="F602" s="1" t="str">
        <f>_xlfn.CONCAT($D602,"|",$E602,"|",$B602)</f>
        <v>1|6|1</v>
      </c>
      <c r="G602" s="1" t="str">
        <f>_xlfn.CONCAT($D602,"|",$E602,"|",$C602)</f>
        <v>1|6|6</v>
      </c>
      <c r="H602" s="1" t="str">
        <f>_xlfn.CONCAT(P602,J602)</f>
        <v>11New Indians</v>
      </c>
      <c r="I602" s="1" t="str">
        <f>_xlfn.CONCAT(P602,K602)</f>
        <v>11Apaches</v>
      </c>
      <c r="J602" s="1" t="str">
        <f>IFERROR(VLOOKUP(F602,tbl_Teams!A:C,3,0),"")</f>
        <v>New Indians</v>
      </c>
      <c r="K602" s="1" t="str">
        <f>IFERROR(VLOOKUP(G602,tbl_Teams!$A:$C,3,0),"")</f>
        <v>Apaches</v>
      </c>
      <c r="L602" s="1" t="str">
        <f>IFERROR(IF(AND(J602&lt;&gt;"",K602&lt;&gt;""),VLOOKUP(VLOOKUP(J602,tbl_Teams!C:G,5,0),tbl_Venues!A:B,2,0),""),"")</f>
        <v>Churchdown Community Centre</v>
      </c>
      <c r="M602" s="16">
        <f>IFERROR(IF(VLOOKUP(J602,tbl_Teams!$C:$H,6,0)=0,"",VLOOKUP(J602,tbl_Teams!$C:$H,6,0)),"")</f>
        <v>1</v>
      </c>
      <c r="N602" s="16">
        <f>IFERROR(VLOOKUP(J602,tbl_Teams!$C:$I,7,0),"")</f>
        <v>5</v>
      </c>
      <c r="O602" s="16" t="str">
        <f>IF(OR(J602="",K602=""),"Void","")</f>
        <v/>
      </c>
      <c r="P602" s="16">
        <v>11</v>
      </c>
      <c r="Q602" s="38">
        <f>IF(O602="Void","",IF(P602&lt;16,Lookups!$A$1+((P602-1)*7+(N602-1)),Lookups!$A$2+((P602-16)*7+(N602-1))))</f>
        <v>45611</v>
      </c>
      <c r="R602" s="1" t="str">
        <f>IF(O602="Void",TRIM(_xlfn.CONCAT(J602,K602)),J602)</f>
        <v>New Indians</v>
      </c>
      <c r="S602" s="16" t="str">
        <f>IF(O602="Void","VOID","vs")</f>
        <v>vs</v>
      </c>
      <c r="T602" s="1" t="str">
        <f>IF(O602="Void","",K602)</f>
        <v>Apaches</v>
      </c>
      <c r="U602" s="1" t="str">
        <f>IF(O602="Void","",TRIM(_xlfn.CONCAT(L602," ",M602)))</f>
        <v>Churchdown Community Centre 1</v>
      </c>
    </row>
    <row r="603" spans="1:21" x14ac:dyDescent="0.2">
      <c r="A603" s="16">
        <v>1282</v>
      </c>
      <c r="B603" s="16">
        <v>2</v>
      </c>
      <c r="C603" s="16">
        <v>5</v>
      </c>
      <c r="D603" s="1">
        <v>1</v>
      </c>
      <c r="E603" s="1">
        <v>6</v>
      </c>
      <c r="F603" s="1" t="str">
        <f>_xlfn.CONCAT($D603,"|",$E603,"|",$B603)</f>
        <v>1|6|2</v>
      </c>
      <c r="G603" s="1" t="str">
        <f>_xlfn.CONCAT($D603,"|",$E603,"|",$C603)</f>
        <v>1|6|5</v>
      </c>
      <c r="H603" s="1" t="str">
        <f>_xlfn.CONCAT(P603,J603)</f>
        <v>11</v>
      </c>
      <c r="I603" s="1" t="str">
        <f>_xlfn.CONCAT(P603,K603)</f>
        <v>11Scammells</v>
      </c>
      <c r="J603" s="1" t="str">
        <f>IFERROR(VLOOKUP(F603,tbl_Teams!A:C,3,0),"")</f>
        <v/>
      </c>
      <c r="K603" s="1" t="str">
        <f>IFERROR(VLOOKUP(G603,tbl_Teams!$A:$C,3,0),"")</f>
        <v>Scammells</v>
      </c>
      <c r="L603" s="1" t="str">
        <f>IFERROR(IF(AND(J603&lt;&gt;"",K603&lt;&gt;""),VLOOKUP(VLOOKUP(J603,tbl_Teams!C:G,5,0),tbl_Venues!A:B,2,0),""),"")</f>
        <v/>
      </c>
      <c r="M603" s="16" t="str">
        <f>IFERROR(IF(VLOOKUP(J603,tbl_Teams!$C:$H,6,0)=0,"",VLOOKUP(J603,tbl_Teams!$C:$H,6,0)),"")</f>
        <v/>
      </c>
      <c r="N603" s="16" t="str">
        <f>IFERROR(VLOOKUP(J603,tbl_Teams!$C:$I,7,0),"")</f>
        <v/>
      </c>
      <c r="O603" s="16" t="str">
        <f>IF(OR(J603="",K603=""),"Void","")</f>
        <v>Void</v>
      </c>
      <c r="P603" s="16">
        <v>11</v>
      </c>
      <c r="Q603" s="38" t="str">
        <f>IF(O603="Void","",IF(P603&lt;16,Lookups!$A$1+((P603-1)*7+(N603-1)),Lookups!$A$2+((P603-16)*7+(N603-1))))</f>
        <v/>
      </c>
      <c r="R603" s="1" t="str">
        <f>IF(O603="Void",TRIM(_xlfn.CONCAT(J603,K603)),J603)</f>
        <v>Scammells</v>
      </c>
      <c r="S603" s="16" t="str">
        <f>IF(O603="Void","VOID","vs")</f>
        <v>VOID</v>
      </c>
      <c r="T603" s="1" t="str">
        <f>IF(O603="Void","",K603)</f>
        <v/>
      </c>
      <c r="U603" s="1" t="str">
        <f>IF(O603="Void","",TRIM(_xlfn.CONCAT(L603," ",M603)))</f>
        <v/>
      </c>
    </row>
    <row r="604" spans="1:21" x14ac:dyDescent="0.2">
      <c r="A604" s="16">
        <v>1283</v>
      </c>
      <c r="B604" s="16">
        <v>3</v>
      </c>
      <c r="C604" s="16">
        <v>4</v>
      </c>
      <c r="D604" s="1">
        <v>1</v>
      </c>
      <c r="E604" s="1">
        <v>6</v>
      </c>
      <c r="F604" s="1" t="str">
        <f>_xlfn.CONCAT($D604,"|",$E604,"|",$B604)</f>
        <v>1|6|3</v>
      </c>
      <c r="G604" s="1" t="str">
        <f>_xlfn.CONCAT($D604,"|",$E604,"|",$C604)</f>
        <v>1|6|4</v>
      </c>
      <c r="H604" s="1" t="str">
        <f>_xlfn.CONCAT(P604,J604)</f>
        <v>11Jokers(City)</v>
      </c>
      <c r="I604" s="1" t="str">
        <f>_xlfn.CONCAT(P604,K604)</f>
        <v>11Renegades</v>
      </c>
      <c r="J604" s="1" t="str">
        <f>IFERROR(VLOOKUP(F604,tbl_Teams!A:C,3,0),"")</f>
        <v>Jokers(City)</v>
      </c>
      <c r="K604" s="1" t="str">
        <f>IFERROR(VLOOKUP(G604,tbl_Teams!$A:$C,3,0),"")</f>
        <v>Renegades</v>
      </c>
      <c r="L604" s="1" t="str">
        <f>IFERROR(IF(AND(J604&lt;&gt;"",K604&lt;&gt;""),VLOOKUP(VLOOKUP(J604,tbl_Teams!C:G,5,0),tbl_Venues!A:B,2,0),""),"")</f>
        <v>One Eyed Jacks</v>
      </c>
      <c r="M604" s="16" t="str">
        <f>IFERROR(IF(VLOOKUP(J604,tbl_Teams!$C:$H,6,0)=0,"",VLOOKUP(J604,tbl_Teams!$C:$H,6,0)),"")</f>
        <v/>
      </c>
      <c r="N604" s="16">
        <f>IFERROR(VLOOKUP(J604,tbl_Teams!$C:$I,7,0),"")</f>
        <v>4</v>
      </c>
      <c r="O604" s="16" t="str">
        <f>IF(OR(J604="",K604=""),"Void","")</f>
        <v/>
      </c>
      <c r="P604" s="16">
        <v>11</v>
      </c>
      <c r="Q604" s="38">
        <f>IF(O604="Void","",IF(P604&lt;16,Lookups!$A$1+((P604-1)*7+(N604-1)),Lookups!$A$2+((P604-16)*7+(N604-1))))</f>
        <v>45610</v>
      </c>
      <c r="R604" s="1" t="str">
        <f>IF(O604="Void",TRIM(_xlfn.CONCAT(J604,K604)),J604)</f>
        <v>Jokers(City)</v>
      </c>
      <c r="S604" s="16" t="str">
        <f>IF(O604="Void","VOID","vs")</f>
        <v>vs</v>
      </c>
      <c r="T604" s="1" t="str">
        <f>IF(O604="Void","",K604)</f>
        <v>Renegades</v>
      </c>
      <c r="U604" s="1" t="str">
        <f>IF(O604="Void","",TRIM(_xlfn.CONCAT(L604," ",M604)))</f>
        <v>One Eyed Jacks</v>
      </c>
    </row>
    <row r="605" spans="1:21" x14ac:dyDescent="0.2">
      <c r="A605" s="16">
        <v>1284</v>
      </c>
      <c r="B605" s="16">
        <v>12</v>
      </c>
      <c r="C605" s="16">
        <v>10</v>
      </c>
      <c r="D605" s="1">
        <v>1</v>
      </c>
      <c r="E605" s="1">
        <v>6</v>
      </c>
      <c r="F605" s="1" t="str">
        <f>_xlfn.CONCAT($D605,"|",$E605,"|",$B605)</f>
        <v>1|6|12</v>
      </c>
      <c r="G605" s="1" t="str">
        <f>_xlfn.CONCAT($D605,"|",$E605,"|",$C605)</f>
        <v>1|6|10</v>
      </c>
      <c r="H605" s="1" t="str">
        <f>_xlfn.CONCAT(P605,J605)</f>
        <v>11KE7's</v>
      </c>
      <c r="I605" s="1" t="str">
        <f>_xlfn.CONCAT(P605,K605)</f>
        <v>11Westgate Teapots</v>
      </c>
      <c r="J605" s="1" t="str">
        <f>IFERROR(VLOOKUP(F605,tbl_Teams!A:C,3,0),"")</f>
        <v>KE7's</v>
      </c>
      <c r="K605" s="1" t="str">
        <f>IFERROR(VLOOKUP(G605,tbl_Teams!$A:$C,3,0),"")</f>
        <v>Westgate Teapots</v>
      </c>
      <c r="L605" s="1" t="str">
        <f>IFERROR(IF(AND(J605&lt;&gt;"",K605&lt;&gt;""),VLOOKUP(VLOOKUP(J605,tbl_Teams!C:G,5,0),tbl_Venues!A:B,2,0),""),"")</f>
        <v>Old Richians RFC</v>
      </c>
      <c r="M605" s="16" t="str">
        <f>IFERROR(IF(VLOOKUP(J605,tbl_Teams!$C:$H,6,0)=0,"",VLOOKUP(J605,tbl_Teams!$C:$H,6,0)),"")</f>
        <v/>
      </c>
      <c r="N605" s="16">
        <f>IFERROR(VLOOKUP(J605,tbl_Teams!$C:$I,7,0),"")</f>
        <v>3</v>
      </c>
      <c r="O605" s="16" t="str">
        <f>IF(OR(J605="",K605=""),"Void","")</f>
        <v/>
      </c>
      <c r="P605" s="16">
        <v>11</v>
      </c>
      <c r="Q605" s="38">
        <f>IF(O605="Void","",IF(P605&lt;16,Lookups!$A$1+((P605-1)*7+(N605-1)),Lookups!$A$2+((P605-16)*7+(N605-1))))</f>
        <v>45609</v>
      </c>
      <c r="R605" s="1" t="str">
        <f>IF(O605="Void",TRIM(_xlfn.CONCAT(J605,K605)),J605)</f>
        <v>KE7's</v>
      </c>
      <c r="S605" s="16" t="str">
        <f>IF(O605="Void","VOID","vs")</f>
        <v>vs</v>
      </c>
      <c r="T605" s="1" t="str">
        <f>IF(O605="Void","",K605)</f>
        <v>Westgate Teapots</v>
      </c>
      <c r="U605" s="1" t="str">
        <f>IF(O605="Void","",TRIM(_xlfn.CONCAT(L605," ",M605)))</f>
        <v>Old Richians RFC</v>
      </c>
    </row>
    <row r="606" spans="1:21" x14ac:dyDescent="0.2">
      <c r="A606" s="16">
        <v>1285</v>
      </c>
      <c r="B606" s="16">
        <v>13</v>
      </c>
      <c r="C606" s="16">
        <v>9</v>
      </c>
      <c r="D606" s="1">
        <v>1</v>
      </c>
      <c r="E606" s="1">
        <v>6</v>
      </c>
      <c r="F606" s="1" t="str">
        <f>_xlfn.CONCAT($D606,"|",$E606,"|",$B606)</f>
        <v>1|6|13</v>
      </c>
      <c r="G606" s="1" t="str">
        <f>_xlfn.CONCAT($D606,"|",$E606,"|",$C606)</f>
        <v>1|6|9</v>
      </c>
      <c r="H606" s="1" t="str">
        <f>_xlfn.CONCAT(P606,J606)</f>
        <v>11Junction Inn</v>
      </c>
      <c r="I606" s="1" t="str">
        <f>_xlfn.CONCAT(P606,K606)</f>
        <v>11509ers</v>
      </c>
      <c r="J606" s="1" t="str">
        <f>IFERROR(VLOOKUP(F606,tbl_Teams!A:C,3,0),"")</f>
        <v>Junction Inn</v>
      </c>
      <c r="K606" s="1" t="str">
        <f>IFERROR(VLOOKUP(G606,tbl_Teams!$A:$C,3,0),"")</f>
        <v>509ers</v>
      </c>
      <c r="L606" s="1" t="str">
        <f>IFERROR(IF(AND(J606&lt;&gt;"",K606&lt;&gt;""),VLOOKUP(VLOOKUP(J606,tbl_Teams!C:G,5,0),tbl_Venues!A:B,2,0),""),"")</f>
        <v>Junction Inn</v>
      </c>
      <c r="M606" s="16" t="str">
        <f>IFERROR(IF(VLOOKUP(J606,tbl_Teams!$C:$H,6,0)=0,"",VLOOKUP(J606,tbl_Teams!$C:$H,6,0)),"")</f>
        <v/>
      </c>
      <c r="N606" s="16">
        <f>IFERROR(VLOOKUP(J606,tbl_Teams!$C:$I,7,0),"")</f>
        <v>3</v>
      </c>
      <c r="O606" s="16" t="str">
        <f>IF(OR(J606="",K606=""),"Void","")</f>
        <v/>
      </c>
      <c r="P606" s="16">
        <v>11</v>
      </c>
      <c r="Q606" s="38">
        <f>IF(O606="Void","",IF(P606&lt;16,Lookups!$A$1+((P606-1)*7+(N606-1)),Lookups!$A$2+((P606-16)*7+(N606-1))))</f>
        <v>45609</v>
      </c>
      <c r="R606" s="1" t="str">
        <f>IF(O606="Void",TRIM(_xlfn.CONCAT(J606,K606)),J606)</f>
        <v>Junction Inn</v>
      </c>
      <c r="S606" s="16" t="str">
        <f>IF(O606="Void","VOID","vs")</f>
        <v>vs</v>
      </c>
      <c r="T606" s="1" t="str">
        <f>IF(O606="Void","",K606)</f>
        <v>509ers</v>
      </c>
      <c r="U606" s="1" t="str">
        <f>IF(O606="Void","",TRIM(_xlfn.CONCAT(L606," ",M606)))</f>
        <v>Junction Inn</v>
      </c>
    </row>
    <row r="607" spans="1:21" x14ac:dyDescent="0.2">
      <c r="A607" s="16">
        <v>1286</v>
      </c>
      <c r="B607" s="16">
        <v>14</v>
      </c>
      <c r="C607" s="16">
        <v>8</v>
      </c>
      <c r="D607" s="1">
        <v>1</v>
      </c>
      <c r="E607" s="1">
        <v>6</v>
      </c>
      <c r="F607" s="1" t="str">
        <f>_xlfn.CONCAT($D607,"|",$E607,"|",$B607)</f>
        <v>1|6|14</v>
      </c>
      <c r="G607" s="1" t="str">
        <f>_xlfn.CONCAT($D607,"|",$E607,"|",$C607)</f>
        <v>1|6|8</v>
      </c>
      <c r="H607" s="1" t="str">
        <f>_xlfn.CONCAT(P607,J607)</f>
        <v>11Britwater</v>
      </c>
      <c r="I607" s="1" t="str">
        <f>_xlfn.CONCAT(P607,K607)</f>
        <v>11Rising Sun</v>
      </c>
      <c r="J607" s="1" t="str">
        <f>IFERROR(VLOOKUP(F607,tbl_Teams!A:C,3,0),"")</f>
        <v>Britwater</v>
      </c>
      <c r="K607" s="1" t="str">
        <f>IFERROR(VLOOKUP(G607,tbl_Teams!$A:$C,3,0),"")</f>
        <v>Rising Sun</v>
      </c>
      <c r="L607" s="1" t="str">
        <f>IFERROR(IF(AND(J607&lt;&gt;"",K607&lt;&gt;""),VLOOKUP(VLOOKUP(J607,tbl_Teams!C:G,5,0),tbl_Venues!A:B,2,0),""),"")</f>
        <v>Tuffley Community Centre</v>
      </c>
      <c r="M607" s="16" t="str">
        <f>IFERROR(IF(VLOOKUP(J607,tbl_Teams!$C:$H,6,0)=0,"",VLOOKUP(J607,tbl_Teams!$C:$H,6,0)),"")</f>
        <v/>
      </c>
      <c r="N607" s="16">
        <f>IFERROR(VLOOKUP(J607,tbl_Teams!$C:$I,7,0),"")</f>
        <v>5</v>
      </c>
      <c r="O607" s="16" t="str">
        <f>IF(OR(J607="",K607=""),"Void","")</f>
        <v/>
      </c>
      <c r="P607" s="16">
        <v>11</v>
      </c>
      <c r="Q607" s="38">
        <f>IF(O607="Void","",IF(P607&lt;16,Lookups!$A$1+((P607-1)*7+(N607-1)),Lookups!$A$2+((P607-16)*7+(N607-1))))</f>
        <v>45611</v>
      </c>
      <c r="R607" s="1" t="str">
        <f>IF(O607="Void",TRIM(_xlfn.CONCAT(J607,K607)),J607)</f>
        <v>Britwater</v>
      </c>
      <c r="S607" s="16" t="str">
        <f>IF(O607="Void","VOID","vs")</f>
        <v>vs</v>
      </c>
      <c r="T607" s="1" t="str">
        <f>IF(O607="Void","",K607)</f>
        <v>Rising Sun</v>
      </c>
      <c r="U607" s="1" t="str">
        <f>IF(O607="Void","",TRIM(_xlfn.CONCAT(L607," ",M607)))</f>
        <v>Tuffley Community Centre</v>
      </c>
    </row>
    <row r="608" spans="1:21" x14ac:dyDescent="0.2">
      <c r="A608" s="16">
        <v>1287</v>
      </c>
      <c r="B608" s="16">
        <v>15</v>
      </c>
      <c r="C608" s="16">
        <v>7</v>
      </c>
      <c r="D608" s="1">
        <v>1</v>
      </c>
      <c r="E608" s="1">
        <v>6</v>
      </c>
      <c r="F608" s="1" t="str">
        <f>_xlfn.CONCAT($D608,"|",$E608,"|",$B608)</f>
        <v>1|6|15</v>
      </c>
      <c r="G608" s="1" t="str">
        <f>_xlfn.CONCAT($D608,"|",$E608,"|",$C608)</f>
        <v>1|6|7</v>
      </c>
      <c r="H608" s="1" t="str">
        <f>_xlfn.CONCAT(P608,J608)</f>
        <v>11Cybernetics</v>
      </c>
      <c r="I608" s="1" t="str">
        <f>_xlfn.CONCAT(P608,K608)</f>
        <v>11Canning Stragglers</v>
      </c>
      <c r="J608" s="1" t="str">
        <f>IFERROR(VLOOKUP(F608,tbl_Teams!A:C,3,0),"")</f>
        <v>Cybernetics</v>
      </c>
      <c r="K608" s="1" t="str">
        <f>IFERROR(VLOOKUP(G608,tbl_Teams!$A:$C,3,0),"")</f>
        <v>Canning Stragglers</v>
      </c>
      <c r="L608" s="1" t="str">
        <f>IFERROR(IF(AND(J608&lt;&gt;"",K608&lt;&gt;""),VLOOKUP(VLOOKUP(J608,tbl_Teams!C:G,5,0),tbl_Venues!A:B,2,0),""),"")</f>
        <v>Gala Club</v>
      </c>
      <c r="M608" s="16">
        <f>IFERROR(IF(VLOOKUP(J608,tbl_Teams!$C:$H,6,0)=0,"",VLOOKUP(J608,tbl_Teams!$C:$H,6,0)),"")</f>
        <v>2</v>
      </c>
      <c r="N608" s="16">
        <f>IFERROR(VLOOKUP(J608,tbl_Teams!$C:$I,7,0),"")</f>
        <v>4</v>
      </c>
      <c r="O608" s="16" t="str">
        <f>IF(OR(J608="",K608=""),"Void","")</f>
        <v/>
      </c>
      <c r="P608" s="16">
        <v>11</v>
      </c>
      <c r="Q608" s="38">
        <f>IF(O608="Void","",IF(P608&lt;16,Lookups!$A$1+((P608-1)*7+(N608-1)),Lookups!$A$2+((P608-16)*7+(N608-1))))</f>
        <v>45610</v>
      </c>
      <c r="R608" s="1" t="str">
        <f>IF(O608="Void",TRIM(_xlfn.CONCAT(J608,K608)),J608)</f>
        <v>Cybernetics</v>
      </c>
      <c r="S608" s="16" t="str">
        <f>IF(O608="Void","VOID","vs")</f>
        <v>vs</v>
      </c>
      <c r="T608" s="1" t="str">
        <f>IF(O608="Void","",K608)</f>
        <v>Canning Stragglers</v>
      </c>
      <c r="U608" s="1" t="str">
        <f>IF(O608="Void","",TRIM(_xlfn.CONCAT(L608," ",M608)))</f>
        <v>Gala Club 2</v>
      </c>
    </row>
    <row r="609" spans="1:21" x14ac:dyDescent="0.2">
      <c r="A609" s="16">
        <v>1288</v>
      </c>
      <c r="B609" s="16">
        <v>16</v>
      </c>
      <c r="C609" s="16">
        <v>11</v>
      </c>
      <c r="D609" s="1">
        <v>1</v>
      </c>
      <c r="E609" s="1">
        <v>6</v>
      </c>
      <c r="F609" s="1" t="str">
        <f>_xlfn.CONCAT($D609,"|",$E609,"|",$B609)</f>
        <v>1|6|16</v>
      </c>
      <c r="G609" s="1" t="str">
        <f>_xlfn.CONCAT($D609,"|",$E609,"|",$C609)</f>
        <v>1|6|11</v>
      </c>
      <c r="H609" s="1" t="str">
        <f>_xlfn.CONCAT(P609,J609)</f>
        <v>11Angry Beavers</v>
      </c>
      <c r="I609" s="1" t="str">
        <f>_xlfn.CONCAT(P609,K609)</f>
        <v>11Walls Top Ten</v>
      </c>
      <c r="J609" s="1" t="str">
        <f>IFERROR(VLOOKUP(F609,tbl_Teams!A:C,3,0),"")</f>
        <v>Angry Beavers</v>
      </c>
      <c r="K609" s="1" t="str">
        <f>IFERROR(VLOOKUP(G609,tbl_Teams!$A:$C,3,0),"")</f>
        <v>Walls Top Ten</v>
      </c>
      <c r="L609" s="1" t="str">
        <f>IFERROR(IF(AND(J609&lt;&gt;"",K609&lt;&gt;""),VLOOKUP(VLOOKUP(J609,tbl_Teams!C:G,5,0),tbl_Venues!A:B,2,0),""),"")</f>
        <v>Circle Club Newent</v>
      </c>
      <c r="M609" s="16" t="str">
        <f>IFERROR(IF(VLOOKUP(J609,tbl_Teams!$C:$H,6,0)=0,"",VLOOKUP(J609,tbl_Teams!$C:$H,6,0)),"")</f>
        <v/>
      </c>
      <c r="N609" s="16">
        <f>IFERROR(VLOOKUP(J609,tbl_Teams!$C:$I,7,0),"")</f>
        <v>3</v>
      </c>
      <c r="O609" s="16" t="str">
        <f>IF(OR(J609="",K609=""),"Void","")</f>
        <v/>
      </c>
      <c r="P609" s="16">
        <v>11</v>
      </c>
      <c r="Q609" s="38">
        <f>IF(O609="Void","",IF(P609&lt;16,Lookups!$A$1+((P609-1)*7+(N609-1)),Lookups!$A$2+((P609-16)*7+(N609-1))))</f>
        <v>45609</v>
      </c>
      <c r="R609" s="1" t="str">
        <f>IF(O609="Void",TRIM(_xlfn.CONCAT(J609,K609)),J609)</f>
        <v>Angry Beavers</v>
      </c>
      <c r="S609" s="16" t="str">
        <f>IF(O609="Void","VOID","vs")</f>
        <v>vs</v>
      </c>
      <c r="T609" s="1" t="str">
        <f>IF(O609="Void","",K609)</f>
        <v>Walls Top Ten</v>
      </c>
      <c r="U609" s="1" t="str">
        <f>IF(O609="Void","",TRIM(_xlfn.CONCAT(L609," ",M609)))</f>
        <v>Circle Club Newent</v>
      </c>
    </row>
    <row r="610" spans="1:21" x14ac:dyDescent="0.2">
      <c r="A610" s="16">
        <v>1521</v>
      </c>
      <c r="B610" s="16">
        <v>1</v>
      </c>
      <c r="C610" s="16">
        <v>6</v>
      </c>
      <c r="D610" s="1">
        <v>1</v>
      </c>
      <c r="E610" s="1">
        <v>7</v>
      </c>
      <c r="F610" s="1" t="str">
        <f>_xlfn.CONCAT($D610,"|",$E610,"|",$B610)</f>
        <v>1|7|1</v>
      </c>
      <c r="G610" s="1" t="str">
        <f>_xlfn.CONCAT($D610,"|",$E610,"|",$C610)</f>
        <v>1|7|6</v>
      </c>
      <c r="H610" s="1" t="str">
        <f>_xlfn.CONCAT(P610,J610)</f>
        <v>11Derwents</v>
      </c>
      <c r="I610" s="1" t="str">
        <f>_xlfn.CONCAT(P610,K610)</f>
        <v>11Bloaters S.C.</v>
      </c>
      <c r="J610" s="1" t="str">
        <f>IFERROR(VLOOKUP(F610,tbl_Teams!A:C,3,0),"")</f>
        <v>Derwents</v>
      </c>
      <c r="K610" s="1" t="str">
        <f>IFERROR(VLOOKUP(G610,tbl_Teams!$A:$C,3,0),"")</f>
        <v>Bloaters S.C.</v>
      </c>
      <c r="L610" s="1" t="str">
        <f>IFERROR(IF(AND(J610&lt;&gt;"",K610&lt;&gt;""),VLOOKUP(VLOOKUP(J610,tbl_Teams!C:G,5,0),tbl_Venues!A:B,2,0),""),"")</f>
        <v>Farmer's Club</v>
      </c>
      <c r="M610" s="16">
        <f>IFERROR(IF(VLOOKUP(J610,tbl_Teams!$C:$H,6,0)=0,"",VLOOKUP(J610,tbl_Teams!$C:$H,6,0)),"")</f>
        <v>2</v>
      </c>
      <c r="N610" s="16">
        <f>IFERROR(VLOOKUP(J610,tbl_Teams!$C:$I,7,0),"")</f>
        <v>1</v>
      </c>
      <c r="O610" s="16" t="str">
        <f>IF(OR(J610="",K610=""),"Void","")</f>
        <v/>
      </c>
      <c r="P610" s="16">
        <v>11</v>
      </c>
      <c r="Q610" s="38">
        <f>IF(O610="Void","",IF(P610&lt;16,Lookups!$A$1+((P610-1)*7+(N610-1)),Lookups!$A$2+((P610-16)*7+(N610-1))))</f>
        <v>45607</v>
      </c>
      <c r="R610" s="1" t="str">
        <f>IF(O610="Void",TRIM(_xlfn.CONCAT(J610,K610)),J610)</f>
        <v>Derwents</v>
      </c>
      <c r="S610" s="16" t="str">
        <f>IF(O610="Void","VOID","vs")</f>
        <v>vs</v>
      </c>
      <c r="T610" s="1" t="str">
        <f>IF(O610="Void","",K610)</f>
        <v>Bloaters S.C.</v>
      </c>
      <c r="U610" s="1" t="str">
        <f>IF(O610="Void","",TRIM(_xlfn.CONCAT(L610," ",M610)))</f>
        <v>Farmer's Club 2</v>
      </c>
    </row>
    <row r="611" spans="1:21" x14ac:dyDescent="0.2">
      <c r="A611" s="16">
        <v>1522</v>
      </c>
      <c r="B611" s="16">
        <v>2</v>
      </c>
      <c r="C611" s="16">
        <v>5</v>
      </c>
      <c r="D611" s="1">
        <v>1</v>
      </c>
      <c r="E611" s="1">
        <v>7</v>
      </c>
      <c r="F611" s="1" t="str">
        <f>_xlfn.CONCAT($D611,"|",$E611,"|",$B611)</f>
        <v>1|7|2</v>
      </c>
      <c r="G611" s="1" t="str">
        <f>_xlfn.CONCAT($D611,"|",$E611,"|",$C611)</f>
        <v>1|7|5</v>
      </c>
      <c r="H611" s="1" t="str">
        <f>_xlfn.CONCAT(P611,J611)</f>
        <v>11Sigtels</v>
      </c>
      <c r="I611" s="1" t="str">
        <f>_xlfn.CONCAT(P611,K611)</f>
        <v>11Hilltops</v>
      </c>
      <c r="J611" s="1" t="str">
        <f>IFERROR(VLOOKUP(F611,tbl_Teams!A:C,3,0),"")</f>
        <v>Sigtels</v>
      </c>
      <c r="K611" s="1" t="str">
        <f>IFERROR(VLOOKUP(G611,tbl_Teams!$A:$C,3,0),"")</f>
        <v>Hilltops</v>
      </c>
      <c r="L611" s="1" t="str">
        <f>IFERROR(IF(AND(J611&lt;&gt;"",K611&lt;&gt;""),VLOOKUP(VLOOKUP(J611,tbl_Teams!C:G,5,0),tbl_Venues!A:B,2,0),""),"")</f>
        <v>Wotton Hall Club</v>
      </c>
      <c r="M611" s="16">
        <f>IFERROR(IF(VLOOKUP(J611,tbl_Teams!$C:$H,6,0)=0,"",VLOOKUP(J611,tbl_Teams!$C:$H,6,0)),"")</f>
        <v>2</v>
      </c>
      <c r="N611" s="16">
        <f>IFERROR(VLOOKUP(J611,tbl_Teams!$C:$I,7,0),"")</f>
        <v>2</v>
      </c>
      <c r="O611" s="16" t="str">
        <f>IF(OR(J611="",K611=""),"Void","")</f>
        <v/>
      </c>
      <c r="P611" s="16">
        <v>11</v>
      </c>
      <c r="Q611" s="38">
        <f>IF(O611="Void","",IF(P611&lt;16,Lookups!$A$1+((P611-1)*7+(N611-1)),Lookups!$A$2+((P611-16)*7+(N611-1))))</f>
        <v>45608</v>
      </c>
      <c r="R611" s="1" t="str">
        <f>IF(O611="Void",TRIM(_xlfn.CONCAT(J611,K611)),J611)</f>
        <v>Sigtels</v>
      </c>
      <c r="S611" s="16" t="str">
        <f>IF(O611="Void","VOID","vs")</f>
        <v>vs</v>
      </c>
      <c r="T611" s="1" t="str">
        <f>IF(O611="Void","",K611)</f>
        <v>Hilltops</v>
      </c>
      <c r="U611" s="1" t="str">
        <f>IF(O611="Void","",TRIM(_xlfn.CONCAT(L611," ",M611)))</f>
        <v>Wotton Hall Club 2</v>
      </c>
    </row>
    <row r="612" spans="1:21" x14ac:dyDescent="0.2">
      <c r="A612" s="16">
        <v>1523</v>
      </c>
      <c r="B612" s="16">
        <v>3</v>
      </c>
      <c r="C612" s="16">
        <v>4</v>
      </c>
      <c r="D612" s="1">
        <v>1</v>
      </c>
      <c r="E612" s="1">
        <v>7</v>
      </c>
      <c r="F612" s="1" t="str">
        <f>_xlfn.CONCAT($D612,"|",$E612,"|",$B612)</f>
        <v>1|7|3</v>
      </c>
      <c r="G612" s="1" t="str">
        <f>_xlfn.CONCAT($D612,"|",$E612,"|",$C612)</f>
        <v>1|7|4</v>
      </c>
      <c r="H612" s="1" t="str">
        <f>_xlfn.CONCAT(P612,J612)</f>
        <v>11City Treasurers</v>
      </c>
      <c r="I612" s="1" t="str">
        <f>_xlfn.CONCAT(P612,K612)</f>
        <v>11Deaf Tigers</v>
      </c>
      <c r="J612" s="1" t="str">
        <f>IFERROR(VLOOKUP(F612,tbl_Teams!A:C,3,0),"")</f>
        <v>City Treasurers</v>
      </c>
      <c r="K612" s="1" t="str">
        <f>IFERROR(VLOOKUP(G612,tbl_Teams!$A:$C,3,0),"")</f>
        <v>Deaf Tigers</v>
      </c>
      <c r="L612" s="1" t="str">
        <f>IFERROR(IF(AND(J612&lt;&gt;"",K612&lt;&gt;""),VLOOKUP(VLOOKUP(J612,tbl_Teams!C:G,5,0),tbl_Venues!A:B,2,0),""),"")</f>
        <v>Gala Club</v>
      </c>
      <c r="M612" s="16">
        <f>IFERROR(IF(VLOOKUP(J612,tbl_Teams!$C:$H,6,0)=0,"",VLOOKUP(J612,tbl_Teams!$C:$H,6,0)),"")</f>
        <v>2</v>
      </c>
      <c r="N612" s="16">
        <f>IFERROR(VLOOKUP(J612,tbl_Teams!$C:$I,7,0),"")</f>
        <v>2</v>
      </c>
      <c r="O612" s="16" t="str">
        <f>IF(OR(J612="",K612=""),"Void","")</f>
        <v/>
      </c>
      <c r="P612" s="16">
        <v>11</v>
      </c>
      <c r="Q612" s="38">
        <f>IF(O612="Void","",IF(P612&lt;16,Lookups!$A$1+((P612-1)*7+(N612-1)),Lookups!$A$2+((P612-16)*7+(N612-1))))</f>
        <v>45608</v>
      </c>
      <c r="R612" s="1" t="str">
        <f>IF(O612="Void",TRIM(_xlfn.CONCAT(J612,K612)),J612)</f>
        <v>City Treasurers</v>
      </c>
      <c r="S612" s="16" t="str">
        <f>IF(O612="Void","VOID","vs")</f>
        <v>vs</v>
      </c>
      <c r="T612" s="1" t="str">
        <f>IF(O612="Void","",K612)</f>
        <v>Deaf Tigers</v>
      </c>
      <c r="U612" s="1" t="str">
        <f>IF(O612="Void","",TRIM(_xlfn.CONCAT(L612," ",M612)))</f>
        <v>Gala Club 2</v>
      </c>
    </row>
    <row r="613" spans="1:21" x14ac:dyDescent="0.2">
      <c r="A613" s="16">
        <v>1524</v>
      </c>
      <c r="B613" s="16">
        <v>12</v>
      </c>
      <c r="C613" s="16">
        <v>10</v>
      </c>
      <c r="D613" s="1">
        <v>1</v>
      </c>
      <c r="E613" s="1">
        <v>7</v>
      </c>
      <c r="F613" s="1" t="str">
        <f>_xlfn.CONCAT($D613,"|",$E613,"|",$B613)</f>
        <v>1|7|12</v>
      </c>
      <c r="G613" s="1" t="str">
        <f>_xlfn.CONCAT($D613,"|",$E613,"|",$C613)</f>
        <v>1|7|10</v>
      </c>
      <c r="H613" s="1" t="str">
        <f>_xlfn.CONCAT(P613,J613)</f>
        <v>11More Lager</v>
      </c>
      <c r="I613" s="1" t="str">
        <f>_xlfn.CONCAT(P613,K613)</f>
        <v>11Newent Dragons</v>
      </c>
      <c r="J613" s="1" t="str">
        <f>IFERROR(VLOOKUP(F613,tbl_Teams!A:C,3,0),"")</f>
        <v>More Lager</v>
      </c>
      <c r="K613" s="1" t="str">
        <f>IFERROR(VLOOKUP(G613,tbl_Teams!$A:$C,3,0),"")</f>
        <v>Newent Dragons</v>
      </c>
      <c r="L613" s="1" t="str">
        <f>IFERROR(IF(AND(J613&lt;&gt;"",K613&lt;&gt;""),VLOOKUP(VLOOKUP(J613,tbl_Teams!C:G,5,0),tbl_Venues!A:B,2,0),""),"")</f>
        <v>Red Lion Huntley</v>
      </c>
      <c r="M613" s="16" t="str">
        <f>IFERROR(IF(VLOOKUP(J613,tbl_Teams!$C:$H,6,0)=0,"",VLOOKUP(J613,tbl_Teams!$C:$H,6,0)),"")</f>
        <v/>
      </c>
      <c r="N613" s="16">
        <f>IFERROR(VLOOKUP(J613,tbl_Teams!$C:$I,7,0),"")</f>
        <v>4</v>
      </c>
      <c r="O613" s="16" t="str">
        <f>IF(OR(J613="",K613=""),"Void","")</f>
        <v/>
      </c>
      <c r="P613" s="16">
        <v>11</v>
      </c>
      <c r="Q613" s="38">
        <f>IF(O613="Void","",IF(P613&lt;16,Lookups!$A$1+((P613-1)*7+(N613-1)),Lookups!$A$2+((P613-16)*7+(N613-1))))</f>
        <v>45610</v>
      </c>
      <c r="R613" s="1" t="str">
        <f>IF(O613="Void",TRIM(_xlfn.CONCAT(J613,K613)),J613)</f>
        <v>More Lager</v>
      </c>
      <c r="S613" s="16" t="str">
        <f>IF(O613="Void","VOID","vs")</f>
        <v>vs</v>
      </c>
      <c r="T613" s="1" t="str">
        <f>IF(O613="Void","",K613)</f>
        <v>Newent Dragons</v>
      </c>
      <c r="U613" s="1" t="str">
        <f>IF(O613="Void","",TRIM(_xlfn.CONCAT(L613," ",M613)))</f>
        <v>Red Lion Huntley</v>
      </c>
    </row>
    <row r="614" spans="1:21" x14ac:dyDescent="0.2">
      <c r="A614" s="16">
        <v>1525</v>
      </c>
      <c r="B614" s="16">
        <v>13</v>
      </c>
      <c r="C614" s="16">
        <v>9</v>
      </c>
      <c r="D614" s="1">
        <v>1</v>
      </c>
      <c r="E614" s="1">
        <v>7</v>
      </c>
      <c r="F614" s="1" t="str">
        <f>_xlfn.CONCAT($D614,"|",$E614,"|",$B614)</f>
        <v>1|7|13</v>
      </c>
      <c r="G614" s="1" t="str">
        <f>_xlfn.CONCAT($D614,"|",$E614,"|",$C614)</f>
        <v>1|7|9</v>
      </c>
      <c r="H614" s="1" t="str">
        <f>_xlfn.CONCAT(P614,J614)</f>
        <v>11BMI 'A' Breakaways</v>
      </c>
      <c r="I614" s="1" t="str">
        <f>_xlfn.CONCAT(P614,K614)</f>
        <v>11Tipplers</v>
      </c>
      <c r="J614" s="1" t="str">
        <f>IFERROR(VLOOKUP(F614,tbl_Teams!A:C,3,0),"")</f>
        <v>BMI 'A' Breakaways</v>
      </c>
      <c r="K614" s="1" t="str">
        <f>IFERROR(VLOOKUP(G614,tbl_Teams!$A:$C,3,0),"")</f>
        <v>Tipplers</v>
      </c>
      <c r="L614" s="1" t="str">
        <f>IFERROR(IF(AND(J614&lt;&gt;"",K614&lt;&gt;""),VLOOKUP(VLOOKUP(J614,tbl_Teams!C:G,5,0),tbl_Venues!A:B,2,0),""),"")</f>
        <v>St James Club</v>
      </c>
      <c r="M614" s="16" t="str">
        <f>IFERROR(IF(VLOOKUP(J614,tbl_Teams!$C:$H,6,0)=0,"",VLOOKUP(J614,tbl_Teams!$C:$H,6,0)),"")</f>
        <v/>
      </c>
      <c r="N614" s="16">
        <f>IFERROR(VLOOKUP(J614,tbl_Teams!$C:$I,7,0),"")</f>
        <v>3</v>
      </c>
      <c r="O614" s="16" t="str">
        <f>IF(OR(J614="",K614=""),"Void","")</f>
        <v/>
      </c>
      <c r="P614" s="16">
        <v>11</v>
      </c>
      <c r="Q614" s="38">
        <f>IF(O614="Void","",IF(P614&lt;16,Lookups!$A$1+((P614-1)*7+(N614-1)),Lookups!$A$2+((P614-16)*7+(N614-1))))</f>
        <v>45609</v>
      </c>
      <c r="R614" s="1" t="str">
        <f>IF(O614="Void",TRIM(_xlfn.CONCAT(J614,K614)),J614)</f>
        <v>BMI 'A' Breakaways</v>
      </c>
      <c r="S614" s="16" t="str">
        <f>IF(O614="Void","VOID","vs")</f>
        <v>vs</v>
      </c>
      <c r="T614" s="1" t="str">
        <f>IF(O614="Void","",K614)</f>
        <v>Tipplers</v>
      </c>
      <c r="U614" s="1" t="str">
        <f>IF(O614="Void","",TRIM(_xlfn.CONCAT(L614," ",M614)))</f>
        <v>St James Club</v>
      </c>
    </row>
    <row r="615" spans="1:21" x14ac:dyDescent="0.2">
      <c r="A615" s="16">
        <v>1526</v>
      </c>
      <c r="B615" s="16">
        <v>14</v>
      </c>
      <c r="C615" s="16">
        <v>8</v>
      </c>
      <c r="D615" s="1">
        <v>1</v>
      </c>
      <c r="E615" s="1">
        <v>7</v>
      </c>
      <c r="F615" s="1" t="str">
        <f>_xlfn.CONCAT($D615,"|",$E615,"|",$B615)</f>
        <v>1|7|14</v>
      </c>
      <c r="G615" s="1" t="str">
        <f>_xlfn.CONCAT($D615,"|",$E615,"|",$C615)</f>
        <v>1|7|8</v>
      </c>
      <c r="H615" s="1" t="str">
        <f>_xlfn.CONCAT(P615,J615)</f>
        <v>11Cruisers</v>
      </c>
      <c r="I615" s="1" t="str">
        <f>_xlfn.CONCAT(P615,K615)</f>
        <v>11Incredibowls</v>
      </c>
      <c r="J615" s="1" t="str">
        <f>IFERROR(VLOOKUP(F615,tbl_Teams!A:C,3,0),"")</f>
        <v>Cruisers</v>
      </c>
      <c r="K615" s="1" t="str">
        <f>IFERROR(VLOOKUP(G615,tbl_Teams!$A:$C,3,0),"")</f>
        <v>Incredibowls</v>
      </c>
      <c r="L615" s="1" t="str">
        <f>IFERROR(IF(AND(J615&lt;&gt;"",K615&lt;&gt;""),VLOOKUP(VLOOKUP(J615,tbl_Teams!C:G,5,0),tbl_Venues!A:B,2,0),""),"")</f>
        <v>Baker Street</v>
      </c>
      <c r="M615" s="16" t="str">
        <f>IFERROR(IF(VLOOKUP(J615,tbl_Teams!$C:$H,6,0)=0,"",VLOOKUP(J615,tbl_Teams!$C:$H,6,0)),"")</f>
        <v/>
      </c>
      <c r="N615" s="16">
        <f>IFERROR(VLOOKUP(J615,tbl_Teams!$C:$I,7,0),"")</f>
        <v>2</v>
      </c>
      <c r="O615" s="16" t="str">
        <f>IF(OR(J615="",K615=""),"Void","")</f>
        <v/>
      </c>
      <c r="P615" s="16">
        <v>11</v>
      </c>
      <c r="Q615" s="38">
        <f>IF(O615="Void","",IF(P615&lt;16,Lookups!$A$1+((P615-1)*7+(N615-1)),Lookups!$A$2+((P615-16)*7+(N615-1))))</f>
        <v>45608</v>
      </c>
      <c r="R615" s="1" t="str">
        <f>IF(O615="Void",TRIM(_xlfn.CONCAT(J615,K615)),J615)</f>
        <v>Cruisers</v>
      </c>
      <c r="S615" s="16" t="str">
        <f>IF(O615="Void","VOID","vs")</f>
        <v>vs</v>
      </c>
      <c r="T615" s="1" t="str">
        <f>IF(O615="Void","",K615)</f>
        <v>Incredibowls</v>
      </c>
      <c r="U615" s="1" t="str">
        <f>IF(O615="Void","",TRIM(_xlfn.CONCAT(L615," ",M615)))</f>
        <v>Baker Street</v>
      </c>
    </row>
    <row r="616" spans="1:21" x14ac:dyDescent="0.2">
      <c r="A616" s="16">
        <v>1527</v>
      </c>
      <c r="B616" s="16">
        <v>15</v>
      </c>
      <c r="C616" s="16">
        <v>7</v>
      </c>
      <c r="D616" s="1">
        <v>1</v>
      </c>
      <c r="E616" s="1">
        <v>7</v>
      </c>
      <c r="F616" s="1" t="str">
        <f>_xlfn.CONCAT($D616,"|",$E616,"|",$B616)</f>
        <v>1|7|15</v>
      </c>
      <c r="G616" s="1" t="str">
        <f>_xlfn.CONCAT($D616,"|",$E616,"|",$C616)</f>
        <v>1|7|7</v>
      </c>
      <c r="H616" s="1" t="str">
        <f>_xlfn.CONCAT(P616,J616)</f>
        <v>11Lassington Rollers</v>
      </c>
      <c r="I616" s="1" t="str">
        <f>_xlfn.CONCAT(P616,K616)</f>
        <v>11Gladiators</v>
      </c>
      <c r="J616" s="1" t="str">
        <f>IFERROR(VLOOKUP(F616,tbl_Teams!A:C,3,0),"")</f>
        <v>Lassington Rollers</v>
      </c>
      <c r="K616" s="1" t="str">
        <f>IFERROR(VLOOKUP(G616,tbl_Teams!$A:$C,3,0),"")</f>
        <v>Gladiators</v>
      </c>
      <c r="L616" s="1" t="str">
        <f>IFERROR(IF(AND(J616&lt;&gt;"",K616&lt;&gt;""),VLOOKUP(VLOOKUP(J616,tbl_Teams!C:G,5,0),tbl_Venues!A:B,2,0),""),"")</f>
        <v>England's Glory</v>
      </c>
      <c r="M616" s="16">
        <f>IFERROR(IF(VLOOKUP(J616,tbl_Teams!$C:$H,6,0)=0,"",VLOOKUP(J616,tbl_Teams!$C:$H,6,0)),"")</f>
        <v>2</v>
      </c>
      <c r="N616" s="16">
        <f>IFERROR(VLOOKUP(J616,tbl_Teams!$C:$I,7,0),"")</f>
        <v>4</v>
      </c>
      <c r="O616" s="16" t="str">
        <f>IF(OR(J616="",K616=""),"Void","")</f>
        <v/>
      </c>
      <c r="P616" s="16">
        <v>11</v>
      </c>
      <c r="Q616" s="38">
        <f>IF(O616="Void","",IF(P616&lt;16,Lookups!$A$1+((P616-1)*7+(N616-1)),Lookups!$A$2+((P616-16)*7+(N616-1))))</f>
        <v>45610</v>
      </c>
      <c r="R616" s="1" t="str">
        <f>IF(O616="Void",TRIM(_xlfn.CONCAT(J616,K616)),J616)</f>
        <v>Lassington Rollers</v>
      </c>
      <c r="S616" s="16" t="str">
        <f>IF(O616="Void","VOID","vs")</f>
        <v>vs</v>
      </c>
      <c r="T616" s="1" t="str">
        <f>IF(O616="Void","",K616)</f>
        <v>Gladiators</v>
      </c>
      <c r="U616" s="1" t="str">
        <f>IF(O616="Void","",TRIM(_xlfn.CONCAT(L616," ",M616)))</f>
        <v>England's Glory 2</v>
      </c>
    </row>
    <row r="617" spans="1:21" x14ac:dyDescent="0.2">
      <c r="A617" s="16">
        <v>1528</v>
      </c>
      <c r="B617" s="16">
        <v>16</v>
      </c>
      <c r="C617" s="16">
        <v>11</v>
      </c>
      <c r="D617" s="1">
        <v>1</v>
      </c>
      <c r="E617" s="1">
        <v>7</v>
      </c>
      <c r="F617" s="1" t="str">
        <f>_xlfn.CONCAT($D617,"|",$E617,"|",$B617)</f>
        <v>1|7|16</v>
      </c>
      <c r="G617" s="1" t="str">
        <f>_xlfn.CONCAT($D617,"|",$E617,"|",$C617)</f>
        <v>1|7|11</v>
      </c>
      <c r="H617" s="1" t="str">
        <f>_xlfn.CONCAT(P617,J617)</f>
        <v>11</v>
      </c>
      <c r="I617" s="1" t="str">
        <f>_xlfn.CONCAT(P617,K617)</f>
        <v>11The Novices</v>
      </c>
      <c r="J617" s="1" t="str">
        <f>IFERROR(VLOOKUP(F617,tbl_Teams!A:C,3,0),"")</f>
        <v/>
      </c>
      <c r="K617" s="1" t="str">
        <f>IFERROR(VLOOKUP(G617,tbl_Teams!$A:$C,3,0),"")</f>
        <v>The Novices</v>
      </c>
      <c r="L617" s="1" t="str">
        <f>IFERROR(IF(AND(J617&lt;&gt;"",K617&lt;&gt;""),VLOOKUP(VLOOKUP(J617,tbl_Teams!C:G,5,0),tbl_Venues!A:B,2,0),""),"")</f>
        <v/>
      </c>
      <c r="M617" s="16" t="str">
        <f>IFERROR(IF(VLOOKUP(J617,tbl_Teams!$C:$H,6,0)=0,"",VLOOKUP(J617,tbl_Teams!$C:$H,6,0)),"")</f>
        <v/>
      </c>
      <c r="N617" s="16" t="str">
        <f>IFERROR(VLOOKUP(J617,tbl_Teams!$C:$I,7,0),"")</f>
        <v/>
      </c>
      <c r="O617" s="16" t="str">
        <f>IF(OR(J617="",K617=""),"Void","")</f>
        <v>Void</v>
      </c>
      <c r="P617" s="16">
        <v>11</v>
      </c>
      <c r="Q617" s="38" t="str">
        <f>IF(O617="Void","",IF(P617&lt;16,Lookups!$A$1+((P617-1)*7+(N617-1)),Lookups!$A$2+((P617-16)*7+(N617-1))))</f>
        <v/>
      </c>
      <c r="R617" s="1" t="str">
        <f>IF(O617="Void",TRIM(_xlfn.CONCAT(J617,K617)),J617)</f>
        <v>The Novices</v>
      </c>
      <c r="S617" s="16" t="str">
        <f>IF(O617="Void","VOID","vs")</f>
        <v>VOID</v>
      </c>
      <c r="T617" s="1" t="str">
        <f>IF(O617="Void","",K617)</f>
        <v/>
      </c>
      <c r="U617" s="1" t="str">
        <f>IF(O617="Void","",TRIM(_xlfn.CONCAT(L617," ",M617)))</f>
        <v/>
      </c>
    </row>
    <row r="618" spans="1:21" x14ac:dyDescent="0.2">
      <c r="A618" s="16">
        <v>89</v>
      </c>
      <c r="B618" s="16">
        <v>3</v>
      </c>
      <c r="C618" s="16">
        <v>16</v>
      </c>
      <c r="D618" s="1">
        <v>1</v>
      </c>
      <c r="E618" s="1">
        <v>1</v>
      </c>
      <c r="F618" s="1" t="str">
        <f>_xlfn.CONCAT($D618,"|",$E618,"|",$B618)</f>
        <v>1|1|3</v>
      </c>
      <c r="G618" s="1" t="str">
        <f>_xlfn.CONCAT($D618,"|",$E618,"|",$C618)</f>
        <v>1|1|16</v>
      </c>
      <c r="H618" s="1" t="str">
        <f>_xlfn.CONCAT(P618,J618)</f>
        <v>12Slingers</v>
      </c>
      <c r="I618" s="1" t="str">
        <f>_xlfn.CONCAT(P618,K618)</f>
        <v>12Painswick Ultras</v>
      </c>
      <c r="J618" s="1" t="str">
        <f>IFERROR(VLOOKUP(F618,tbl_Teams!A:C,3,0),"")</f>
        <v>Slingers</v>
      </c>
      <c r="K618" s="1" t="str">
        <f>IFERROR(VLOOKUP(G618,tbl_Teams!$A:$C,3,0),"")</f>
        <v>Painswick Ultras</v>
      </c>
      <c r="L618" s="1" t="str">
        <f>IFERROR(IF(AND(J618&lt;&gt;"",K618&lt;&gt;""),VLOOKUP(VLOOKUP(J618,tbl_Teams!C:G,5,0),tbl_Venues!A:B,2,0),""),"")</f>
        <v>BMI Club</v>
      </c>
      <c r="M618" s="16" t="str">
        <f>IFERROR(IF(VLOOKUP(J618,tbl_Teams!$C:$H,6,0)=0,"",VLOOKUP(J618,tbl_Teams!$C:$H,6,0)),"")</f>
        <v/>
      </c>
      <c r="N618" s="16">
        <f>IFERROR(VLOOKUP(J618,tbl_Teams!$C:$I,7,0),"")</f>
        <v>3</v>
      </c>
      <c r="O618" s="16" t="str">
        <f>IF(OR(J618="",K618=""),"Void","")</f>
        <v/>
      </c>
      <c r="P618" s="16">
        <v>12</v>
      </c>
      <c r="Q618" s="38">
        <f>IF(O618="Void","",IF(P618&lt;16,Lookups!$A$1+((P618-1)*7+(N618-1)),Lookups!$A$2+((P618-16)*7+(N618-1))))</f>
        <v>45616</v>
      </c>
      <c r="R618" s="1" t="str">
        <f>IF(O618="Void",TRIM(_xlfn.CONCAT(J618,K618)),J618)</f>
        <v>Slingers</v>
      </c>
      <c r="S618" s="16" t="str">
        <f>IF(O618="Void","VOID","vs")</f>
        <v>vs</v>
      </c>
      <c r="T618" s="1" t="str">
        <f>IF(O618="Void","",K618)</f>
        <v>Painswick Ultras</v>
      </c>
      <c r="U618" s="1" t="str">
        <f>IF(O618="Void","",TRIM(_xlfn.CONCAT(L618," ",M618)))</f>
        <v>BMI Club</v>
      </c>
    </row>
    <row r="619" spans="1:21" x14ac:dyDescent="0.2">
      <c r="A619" s="16">
        <v>90</v>
      </c>
      <c r="B619" s="16">
        <v>4</v>
      </c>
      <c r="C619" s="16">
        <v>2</v>
      </c>
      <c r="D619" s="1">
        <v>1</v>
      </c>
      <c r="E619" s="1">
        <v>1</v>
      </c>
      <c r="F619" s="1" t="str">
        <f>_xlfn.CONCAT($D619,"|",$E619,"|",$B619)</f>
        <v>1|1|4</v>
      </c>
      <c r="G619" s="1" t="str">
        <f>_xlfn.CONCAT($D619,"|",$E619,"|",$C619)</f>
        <v>1|1|2</v>
      </c>
      <c r="H619" s="1" t="str">
        <f>_xlfn.CONCAT(P619,J619)</f>
        <v>12Tuffley Robins</v>
      </c>
      <c r="I619" s="1" t="str">
        <f>_xlfn.CONCAT(P619,K619)</f>
        <v>12Cobblers</v>
      </c>
      <c r="J619" s="1" t="str">
        <f>IFERROR(VLOOKUP(F619,tbl_Teams!A:C,3,0),"")</f>
        <v>Tuffley Robins</v>
      </c>
      <c r="K619" s="1" t="str">
        <f>IFERROR(VLOOKUP(G619,tbl_Teams!$A:$C,3,0),"")</f>
        <v>Cobblers</v>
      </c>
      <c r="L619" s="1" t="str">
        <f>IFERROR(IF(AND(J619&lt;&gt;"",K619&lt;&gt;""),VLOOKUP(VLOOKUP(J619,tbl_Teams!C:G,5,0),tbl_Venues!A:B,2,0),""),"")</f>
        <v>Robinswood Hill Club</v>
      </c>
      <c r="M619" s="16">
        <f>IFERROR(IF(VLOOKUP(J619,tbl_Teams!$C:$H,6,0)=0,"",VLOOKUP(J619,tbl_Teams!$C:$H,6,0)),"")</f>
        <v>1</v>
      </c>
      <c r="N619" s="16">
        <f>IFERROR(VLOOKUP(J619,tbl_Teams!$C:$I,7,0),"")</f>
        <v>2</v>
      </c>
      <c r="O619" s="16" t="str">
        <f>IF(OR(J619="",K619=""),"Void","")</f>
        <v/>
      </c>
      <c r="P619" s="16">
        <v>12</v>
      </c>
      <c r="Q619" s="38">
        <f>IF(O619="Void","",IF(P619&lt;16,Lookups!$A$1+((P619-1)*7+(N619-1)),Lookups!$A$2+((P619-16)*7+(N619-1))))</f>
        <v>45615</v>
      </c>
      <c r="R619" s="1" t="str">
        <f>IF(O619="Void",TRIM(_xlfn.CONCAT(J619,K619)),J619)</f>
        <v>Tuffley Robins</v>
      </c>
      <c r="S619" s="16" t="str">
        <f>IF(O619="Void","VOID","vs")</f>
        <v>vs</v>
      </c>
      <c r="T619" s="1" t="str">
        <f>IF(O619="Void","",K619)</f>
        <v>Cobblers</v>
      </c>
      <c r="U619" s="1" t="str">
        <f>IF(O619="Void","",TRIM(_xlfn.CONCAT(L619," ",M619)))</f>
        <v>Robinswood Hill Club 1</v>
      </c>
    </row>
    <row r="620" spans="1:21" x14ac:dyDescent="0.2">
      <c r="A620" s="16">
        <v>91</v>
      </c>
      <c r="B620" s="16">
        <v>5</v>
      </c>
      <c r="C620" s="16">
        <v>1</v>
      </c>
      <c r="D620" s="1">
        <v>1</v>
      </c>
      <c r="E620" s="1">
        <v>1</v>
      </c>
      <c r="F620" s="1" t="str">
        <f>_xlfn.CONCAT($D620,"|",$E620,"|",$B620)</f>
        <v>1|1|5</v>
      </c>
      <c r="G620" s="1" t="str">
        <f>_xlfn.CONCAT($D620,"|",$E620,"|",$C620)</f>
        <v>1|1|1</v>
      </c>
      <c r="H620" s="1" t="str">
        <f>_xlfn.CONCAT(P620,J620)</f>
        <v>12St James Allstars</v>
      </c>
      <c r="I620" s="1" t="str">
        <f>_xlfn.CONCAT(P620,K620)</f>
        <v>12Maisemore Hornets</v>
      </c>
      <c r="J620" s="1" t="str">
        <f>IFERROR(VLOOKUP(F620,tbl_Teams!A:C,3,0),"")</f>
        <v>St James Allstars</v>
      </c>
      <c r="K620" s="1" t="str">
        <f>IFERROR(VLOOKUP(G620,tbl_Teams!$A:$C,3,0),"")</f>
        <v>Maisemore Hornets</v>
      </c>
      <c r="L620" s="1" t="str">
        <f>IFERROR(IF(AND(J620&lt;&gt;"",K620&lt;&gt;""),VLOOKUP(VLOOKUP(J620,tbl_Teams!C:G,5,0),tbl_Venues!A:B,2,0),""),"")</f>
        <v>St James Club</v>
      </c>
      <c r="M620" s="16" t="str">
        <f>IFERROR(IF(VLOOKUP(J620,tbl_Teams!$C:$H,6,0)=0,"",VLOOKUP(J620,tbl_Teams!$C:$H,6,0)),"")</f>
        <v/>
      </c>
      <c r="N620" s="16">
        <f>IFERROR(VLOOKUP(J620,tbl_Teams!$C:$I,7,0),"")</f>
        <v>5</v>
      </c>
      <c r="O620" s="16" t="str">
        <f>IF(OR(J620="",K620=""),"Void","")</f>
        <v/>
      </c>
      <c r="P620" s="16">
        <v>12</v>
      </c>
      <c r="Q620" s="38">
        <f>IF(O620="Void","",IF(P620&lt;16,Lookups!$A$1+((P620-1)*7+(N620-1)),Lookups!$A$2+((P620-16)*7+(N620-1))))</f>
        <v>45618</v>
      </c>
      <c r="R620" s="1" t="str">
        <f>IF(O620="Void",TRIM(_xlfn.CONCAT(J620,K620)),J620)</f>
        <v>St James Allstars</v>
      </c>
      <c r="S620" s="16" t="str">
        <f>IF(O620="Void","VOID","vs")</f>
        <v>vs</v>
      </c>
      <c r="T620" s="1" t="str">
        <f>IF(O620="Void","",K620)</f>
        <v>Maisemore Hornets</v>
      </c>
      <c r="U620" s="1" t="str">
        <f>IF(O620="Void","",TRIM(_xlfn.CONCAT(L620," ",M620)))</f>
        <v>St James Club</v>
      </c>
    </row>
    <row r="621" spans="1:21" x14ac:dyDescent="0.2">
      <c r="A621" s="16">
        <v>92</v>
      </c>
      <c r="B621" s="16">
        <v>6</v>
      </c>
      <c r="C621" s="16">
        <v>15</v>
      </c>
      <c r="D621" s="1">
        <v>1</v>
      </c>
      <c r="E621" s="1">
        <v>1</v>
      </c>
      <c r="F621" s="1" t="str">
        <f>_xlfn.CONCAT($D621,"|",$E621,"|",$B621)</f>
        <v>1|1|6</v>
      </c>
      <c r="G621" s="1" t="str">
        <f>_xlfn.CONCAT($D621,"|",$E621,"|",$C621)</f>
        <v>1|1|15</v>
      </c>
      <c r="H621" s="1" t="str">
        <f>_xlfn.CONCAT(P621,J621)</f>
        <v>12Fabulous Baker Boys</v>
      </c>
      <c r="I621" s="1" t="str">
        <f>_xlfn.CONCAT(P621,K621)</f>
        <v>12Redmans Ten</v>
      </c>
      <c r="J621" s="1" t="str">
        <f>IFERROR(VLOOKUP(F621,tbl_Teams!A:C,3,0),"")</f>
        <v>Fabulous Baker Boys</v>
      </c>
      <c r="K621" s="1" t="str">
        <f>IFERROR(VLOOKUP(G621,tbl_Teams!$A:$C,3,0),"")</f>
        <v>Redmans Ten</v>
      </c>
      <c r="L621" s="1" t="str">
        <f>IFERROR(IF(AND(J621&lt;&gt;"",K621&lt;&gt;""),VLOOKUP(VLOOKUP(J621,tbl_Teams!C:G,5,0),tbl_Venues!A:B,2,0),""),"")</f>
        <v>Baker Street</v>
      </c>
      <c r="M621" s="16" t="str">
        <f>IFERROR(IF(VLOOKUP(J621,tbl_Teams!$C:$H,6,0)=0,"",VLOOKUP(J621,tbl_Teams!$C:$H,6,0)),"")</f>
        <v/>
      </c>
      <c r="N621" s="16">
        <f>IFERROR(VLOOKUP(J621,tbl_Teams!$C:$I,7,0),"")</f>
        <v>2</v>
      </c>
      <c r="O621" s="16" t="str">
        <f>IF(OR(J621="",K621=""),"Void","")</f>
        <v/>
      </c>
      <c r="P621" s="16">
        <v>12</v>
      </c>
      <c r="Q621" s="38">
        <f>IF(O621="Void","",IF(P621&lt;16,Lookups!$A$1+((P621-1)*7+(N621-1)),Lookups!$A$2+((P621-16)*7+(N621-1))))</f>
        <v>45615</v>
      </c>
      <c r="R621" s="1" t="str">
        <f>IF(O621="Void",TRIM(_xlfn.CONCAT(J621,K621)),J621)</f>
        <v>Fabulous Baker Boys</v>
      </c>
      <c r="S621" s="16" t="str">
        <f>IF(O621="Void","VOID","vs")</f>
        <v>vs</v>
      </c>
      <c r="T621" s="1" t="str">
        <f>IF(O621="Void","",K621)</f>
        <v>Redmans Ten</v>
      </c>
      <c r="U621" s="1" t="str">
        <f>IF(O621="Void","",TRIM(_xlfn.CONCAT(L621," ",M621)))</f>
        <v>Baker Street</v>
      </c>
    </row>
    <row r="622" spans="1:21" x14ac:dyDescent="0.2">
      <c r="A622" s="16">
        <v>93</v>
      </c>
      <c r="B622" s="16">
        <v>7</v>
      </c>
      <c r="C622" s="16">
        <v>14</v>
      </c>
      <c r="D622" s="1">
        <v>1</v>
      </c>
      <c r="E622" s="1">
        <v>1</v>
      </c>
      <c r="F622" s="1" t="str">
        <f>_xlfn.CONCAT($D622,"|",$E622,"|",$B622)</f>
        <v>1|1|7</v>
      </c>
      <c r="G622" s="1" t="str">
        <f>_xlfn.CONCAT($D622,"|",$E622,"|",$C622)</f>
        <v>1|1|14</v>
      </c>
      <c r="H622" s="1" t="str">
        <f>_xlfn.CONCAT(P622,J622)</f>
        <v>12Railway</v>
      </c>
      <c r="I622" s="1" t="str">
        <f>_xlfn.CONCAT(P622,K622)</f>
        <v>12Famous Stampers</v>
      </c>
      <c r="J622" s="1" t="str">
        <f>IFERROR(VLOOKUP(F622,tbl_Teams!A:C,3,0),"")</f>
        <v>Railway</v>
      </c>
      <c r="K622" s="1" t="str">
        <f>IFERROR(VLOOKUP(G622,tbl_Teams!$A:$C,3,0),"")</f>
        <v>Famous Stampers</v>
      </c>
      <c r="L622" s="1" t="str">
        <f>IFERROR(IF(AND(J622&lt;&gt;"",K622&lt;&gt;""),VLOOKUP(VLOOKUP(J622,tbl_Teams!C:G,5,0),tbl_Venues!A:B,2,0),""),"")</f>
        <v>Hardwicke RBL</v>
      </c>
      <c r="M622" s="16">
        <f>IFERROR(IF(VLOOKUP(J622,tbl_Teams!$C:$H,6,0)=0,"",VLOOKUP(J622,tbl_Teams!$C:$H,6,0)),"")</f>
        <v>2</v>
      </c>
      <c r="N622" s="16">
        <f>IFERROR(VLOOKUP(J622,tbl_Teams!$C:$I,7,0),"")</f>
        <v>5</v>
      </c>
      <c r="O622" s="16" t="str">
        <f>IF(OR(J622="",K622=""),"Void","")</f>
        <v/>
      </c>
      <c r="P622" s="16">
        <v>12</v>
      </c>
      <c r="Q622" s="38">
        <f>IF(O622="Void","",IF(P622&lt;16,Lookups!$A$1+((P622-1)*7+(N622-1)),Lookups!$A$2+((P622-16)*7+(N622-1))))</f>
        <v>45618</v>
      </c>
      <c r="R622" s="1" t="str">
        <f>IF(O622="Void",TRIM(_xlfn.CONCAT(J622,K622)),J622)</f>
        <v>Railway</v>
      </c>
      <c r="S622" s="16" t="str">
        <f>IF(O622="Void","VOID","vs")</f>
        <v>vs</v>
      </c>
      <c r="T622" s="1" t="str">
        <f>IF(O622="Void","",K622)</f>
        <v>Famous Stampers</v>
      </c>
      <c r="U622" s="1" t="str">
        <f>IF(O622="Void","",TRIM(_xlfn.CONCAT(L622," ",M622)))</f>
        <v>Hardwicke RBL 2</v>
      </c>
    </row>
    <row r="623" spans="1:21" x14ac:dyDescent="0.2">
      <c r="A623" s="16">
        <v>94</v>
      </c>
      <c r="B623" s="16">
        <v>8</v>
      </c>
      <c r="C623" s="16">
        <v>13</v>
      </c>
      <c r="D623" s="1">
        <v>1</v>
      </c>
      <c r="E623" s="1">
        <v>1</v>
      </c>
      <c r="F623" s="1" t="str">
        <f>_xlfn.CONCAT($D623,"|",$E623,"|",$B623)</f>
        <v>1|1|8</v>
      </c>
      <c r="G623" s="1" t="str">
        <f>_xlfn.CONCAT($D623,"|",$E623,"|",$C623)</f>
        <v>1|1|13</v>
      </c>
      <c r="H623" s="1" t="str">
        <f>_xlfn.CONCAT(P623,J623)</f>
        <v>12Lion Cubs</v>
      </c>
      <c r="I623" s="1" t="str">
        <f>_xlfn.CONCAT(P623,K623)</f>
        <v>12Oval Ball S.C.</v>
      </c>
      <c r="J623" s="1" t="str">
        <f>IFERROR(VLOOKUP(F623,tbl_Teams!A:C,3,0),"")</f>
        <v>Lion Cubs</v>
      </c>
      <c r="K623" s="1" t="str">
        <f>IFERROR(VLOOKUP(G623,tbl_Teams!$A:$C,3,0),"")</f>
        <v>Oval Ball S.C.</v>
      </c>
      <c r="L623" s="1" t="str">
        <f>IFERROR(IF(AND(J623&lt;&gt;"",K623&lt;&gt;""),VLOOKUP(VLOOKUP(J623,tbl_Teams!C:G,5,0),tbl_Venues!A:B,2,0),""),"")</f>
        <v>Circle Club Newent</v>
      </c>
      <c r="M623" s="16" t="str">
        <f>IFERROR(IF(VLOOKUP(J623,tbl_Teams!$C:$H,6,0)=0,"",VLOOKUP(J623,tbl_Teams!$C:$H,6,0)),"")</f>
        <v/>
      </c>
      <c r="N623" s="16">
        <f>IFERROR(VLOOKUP(J623,tbl_Teams!$C:$I,7,0),"")</f>
        <v>3</v>
      </c>
      <c r="O623" s="16" t="str">
        <f>IF(OR(J623="",K623=""),"Void","")</f>
        <v/>
      </c>
      <c r="P623" s="16">
        <v>12</v>
      </c>
      <c r="Q623" s="38">
        <f>IF(O623="Void","",IF(P623&lt;16,Lookups!$A$1+((P623-1)*7+(N623-1)),Lookups!$A$2+((P623-16)*7+(N623-1))))</f>
        <v>45616</v>
      </c>
      <c r="R623" s="1" t="str">
        <f>IF(O623="Void",TRIM(_xlfn.CONCAT(J623,K623)),J623)</f>
        <v>Lion Cubs</v>
      </c>
      <c r="S623" s="16" t="str">
        <f>IF(O623="Void","VOID","vs")</f>
        <v>vs</v>
      </c>
      <c r="T623" s="1" t="str">
        <f>IF(O623="Void","",K623)</f>
        <v>Oval Ball S.C.</v>
      </c>
      <c r="U623" s="1" t="str">
        <f>IF(O623="Void","",TRIM(_xlfn.CONCAT(L623," ",M623)))</f>
        <v>Circle Club Newent</v>
      </c>
    </row>
    <row r="624" spans="1:21" x14ac:dyDescent="0.2">
      <c r="A624" s="16">
        <v>95</v>
      </c>
      <c r="B624" s="16">
        <v>9</v>
      </c>
      <c r="C624" s="16">
        <v>12</v>
      </c>
      <c r="D624" s="1">
        <v>1</v>
      </c>
      <c r="E624" s="1">
        <v>1</v>
      </c>
      <c r="F624" s="1" t="str">
        <f>_xlfn.CONCAT($D624,"|",$E624,"|",$B624)</f>
        <v>1|1|9</v>
      </c>
      <c r="G624" s="1" t="str">
        <f>_xlfn.CONCAT($D624,"|",$E624,"|",$C624)</f>
        <v>1|1|12</v>
      </c>
      <c r="H624" s="1" t="str">
        <f>_xlfn.CONCAT(P624,J624)</f>
        <v>12The Jets</v>
      </c>
      <c r="I624" s="1" t="str">
        <f>_xlfn.CONCAT(P624,K624)</f>
        <v>12Impractical Jokers</v>
      </c>
      <c r="J624" s="1" t="str">
        <f>IFERROR(VLOOKUP(F624,tbl_Teams!A:C,3,0),"")</f>
        <v>The Jets</v>
      </c>
      <c r="K624" s="1" t="str">
        <f>IFERROR(VLOOKUP(G624,tbl_Teams!$A:$C,3,0),"")</f>
        <v>Impractical Jokers</v>
      </c>
      <c r="L624" s="1" t="str">
        <f>IFERROR(IF(AND(J624&lt;&gt;"",K624&lt;&gt;""),VLOOKUP(VLOOKUP(J624,tbl_Teams!C:G,5,0),tbl_Venues!A:B,2,0),""),"")</f>
        <v>Baker Street</v>
      </c>
      <c r="M624" s="16" t="str">
        <f>IFERROR(IF(VLOOKUP(J624,tbl_Teams!$C:$H,6,0)=0,"",VLOOKUP(J624,tbl_Teams!$C:$H,6,0)),"")</f>
        <v/>
      </c>
      <c r="N624" s="16">
        <f>IFERROR(VLOOKUP(J624,tbl_Teams!$C:$I,7,0),"")</f>
        <v>4</v>
      </c>
      <c r="O624" s="16" t="str">
        <f>IF(OR(J624="",K624=""),"Void","")</f>
        <v/>
      </c>
      <c r="P624" s="16">
        <v>12</v>
      </c>
      <c r="Q624" s="38">
        <f>IF(O624="Void","",IF(P624&lt;16,Lookups!$A$1+((P624-1)*7+(N624-1)),Lookups!$A$2+((P624-16)*7+(N624-1))))</f>
        <v>45617</v>
      </c>
      <c r="R624" s="1" t="str">
        <f>IF(O624="Void",TRIM(_xlfn.CONCAT(J624,K624)),J624)</f>
        <v>The Jets</v>
      </c>
      <c r="S624" s="16" t="str">
        <f>IF(O624="Void","VOID","vs")</f>
        <v>vs</v>
      </c>
      <c r="T624" s="1" t="str">
        <f>IF(O624="Void","",K624)</f>
        <v>Impractical Jokers</v>
      </c>
      <c r="U624" s="1" t="str">
        <f>IF(O624="Void","",TRIM(_xlfn.CONCAT(L624," ",M624)))</f>
        <v>Baker Street</v>
      </c>
    </row>
    <row r="625" spans="1:21" x14ac:dyDescent="0.2">
      <c r="A625" s="16">
        <v>96</v>
      </c>
      <c r="B625" s="16">
        <v>10</v>
      </c>
      <c r="C625" s="16">
        <v>11</v>
      </c>
      <c r="D625" s="1">
        <v>1</v>
      </c>
      <c r="E625" s="1">
        <v>1</v>
      </c>
      <c r="F625" s="1" t="str">
        <f>_xlfn.CONCAT($D625,"|",$E625,"|",$B625)</f>
        <v>1|1|10</v>
      </c>
      <c r="G625" s="1" t="str">
        <f>_xlfn.CONCAT($D625,"|",$E625,"|",$C625)</f>
        <v>1|1|11</v>
      </c>
      <c r="H625" s="1" t="str">
        <f>_xlfn.CONCAT(P625,J625)</f>
        <v>12Gaelens</v>
      </c>
      <c r="I625" s="1" t="str">
        <f>_xlfn.CONCAT(P625,K625)</f>
        <v>12Hare &amp; Hounds</v>
      </c>
      <c r="J625" s="1" t="str">
        <f>IFERROR(VLOOKUP(F625,tbl_Teams!A:C,3,0),"")</f>
        <v>Gaelens</v>
      </c>
      <c r="K625" s="1" t="str">
        <f>IFERROR(VLOOKUP(G625,tbl_Teams!$A:$C,3,0),"")</f>
        <v>Hare &amp; Hounds</v>
      </c>
      <c r="L625" s="1" t="str">
        <f>IFERROR(IF(AND(J625&lt;&gt;"",K625&lt;&gt;""),VLOOKUP(VLOOKUP(J625,tbl_Teams!C:G,5,0),tbl_Venues!A:B,2,0),""),"")</f>
        <v>Brockworth RFC</v>
      </c>
      <c r="M625" s="16" t="str">
        <f>IFERROR(IF(VLOOKUP(J625,tbl_Teams!$C:$H,6,0)=0,"",VLOOKUP(J625,tbl_Teams!$C:$H,6,0)),"")</f>
        <v/>
      </c>
      <c r="N625" s="16">
        <f>IFERROR(VLOOKUP(J625,tbl_Teams!$C:$I,7,0),"")</f>
        <v>4</v>
      </c>
      <c r="O625" s="16" t="str">
        <f>IF(OR(J625="",K625=""),"Void","")</f>
        <v/>
      </c>
      <c r="P625" s="16">
        <v>12</v>
      </c>
      <c r="Q625" s="38">
        <f>IF(O625="Void","",IF(P625&lt;16,Lookups!$A$1+((P625-1)*7+(N625-1)),Lookups!$A$2+((P625-16)*7+(N625-1))))</f>
        <v>45617</v>
      </c>
      <c r="R625" s="1" t="str">
        <f>IF(O625="Void",TRIM(_xlfn.CONCAT(J625,K625)),J625)</f>
        <v>Gaelens</v>
      </c>
      <c r="S625" s="16" t="str">
        <f>IF(O625="Void","VOID","vs")</f>
        <v>vs</v>
      </c>
      <c r="T625" s="1" t="str">
        <f>IF(O625="Void","",K625)</f>
        <v>Hare &amp; Hounds</v>
      </c>
      <c r="U625" s="1" t="str">
        <f>IF(O625="Void","",TRIM(_xlfn.CONCAT(L625," ",M625)))</f>
        <v>Brockworth RFC</v>
      </c>
    </row>
    <row r="626" spans="1:21" x14ac:dyDescent="0.2">
      <c r="A626" s="16">
        <v>329</v>
      </c>
      <c r="B626" s="16">
        <v>3</v>
      </c>
      <c r="C626" s="16">
        <v>16</v>
      </c>
      <c r="D626" s="1">
        <v>1</v>
      </c>
      <c r="E626" s="1">
        <v>2</v>
      </c>
      <c r="F626" s="1" t="str">
        <f>_xlfn.CONCAT($D626,"|",$E626,"|",$B626)</f>
        <v>1|2|3</v>
      </c>
      <c r="G626" s="1" t="str">
        <f>_xlfn.CONCAT($D626,"|",$E626,"|",$C626)</f>
        <v>1|2|16</v>
      </c>
      <c r="H626" s="1" t="str">
        <f>_xlfn.CONCAT(P626,J626)</f>
        <v>12Rugger Sports</v>
      </c>
      <c r="I626" s="1" t="str">
        <f>_xlfn.CONCAT(P626,K626)</f>
        <v>12Motor Rollers</v>
      </c>
      <c r="J626" s="1" t="str">
        <f>IFERROR(VLOOKUP(F626,tbl_Teams!A:C,3,0),"")</f>
        <v>Rugger Sports</v>
      </c>
      <c r="K626" s="1" t="str">
        <f>IFERROR(VLOOKUP(G626,tbl_Teams!$A:$C,3,0),"")</f>
        <v>Motor Rollers</v>
      </c>
      <c r="L626" s="1" t="str">
        <f>IFERROR(IF(AND(J626&lt;&gt;"",K626&lt;&gt;""),VLOOKUP(VLOOKUP(J626,tbl_Teams!C:G,5,0),tbl_Venues!A:B,2,0),""),"")</f>
        <v>Longlevens Community Centre</v>
      </c>
      <c r="M626" s="16" t="str">
        <f>IFERROR(IF(VLOOKUP(J626,tbl_Teams!$C:$H,6,0)=0,"",VLOOKUP(J626,tbl_Teams!$C:$H,6,0)),"")</f>
        <v/>
      </c>
      <c r="N626" s="16">
        <f>IFERROR(VLOOKUP(J626,tbl_Teams!$C:$I,7,0),"")</f>
        <v>2</v>
      </c>
      <c r="O626" s="16" t="str">
        <f>IF(OR(J626="",K626=""),"Void","")</f>
        <v/>
      </c>
      <c r="P626" s="16">
        <v>12</v>
      </c>
      <c r="Q626" s="38">
        <f>IF(O626="Void","",IF(P626&lt;16,Lookups!$A$1+((P626-1)*7+(N626-1)),Lookups!$A$2+((P626-16)*7+(N626-1))))</f>
        <v>45615</v>
      </c>
      <c r="R626" s="1" t="str">
        <f>IF(O626="Void",TRIM(_xlfn.CONCAT(J626,K626)),J626)</f>
        <v>Rugger Sports</v>
      </c>
      <c r="S626" s="16" t="str">
        <f>IF(O626="Void","VOID","vs")</f>
        <v>vs</v>
      </c>
      <c r="T626" s="1" t="str">
        <f>IF(O626="Void","",K626)</f>
        <v>Motor Rollers</v>
      </c>
      <c r="U626" s="1" t="str">
        <f>IF(O626="Void","",TRIM(_xlfn.CONCAT(L626," ",M626)))</f>
        <v>Longlevens Community Centre</v>
      </c>
    </row>
    <row r="627" spans="1:21" x14ac:dyDescent="0.2">
      <c r="A627" s="16">
        <v>330</v>
      </c>
      <c r="B627" s="16">
        <v>4</v>
      </c>
      <c r="C627" s="16">
        <v>2</v>
      </c>
      <c r="D627" s="1">
        <v>1</v>
      </c>
      <c r="E627" s="1">
        <v>2</v>
      </c>
      <c r="F627" s="1" t="str">
        <f>_xlfn.CONCAT($D627,"|",$E627,"|",$B627)</f>
        <v>1|2|4</v>
      </c>
      <c r="G627" s="1" t="str">
        <f>_xlfn.CONCAT($D627,"|",$E627,"|",$C627)</f>
        <v>1|2|2</v>
      </c>
      <c r="H627" s="1" t="str">
        <f>_xlfn.CONCAT(P627,J627)</f>
        <v>12Willows</v>
      </c>
      <c r="I627" s="1" t="str">
        <f>_xlfn.CONCAT(P627,K627)</f>
        <v>12Arcadians</v>
      </c>
      <c r="J627" s="1" t="str">
        <f>IFERROR(VLOOKUP(F627,tbl_Teams!A:C,3,0),"")</f>
        <v>Willows</v>
      </c>
      <c r="K627" s="1" t="str">
        <f>IFERROR(VLOOKUP(G627,tbl_Teams!$A:$C,3,0),"")</f>
        <v>Arcadians</v>
      </c>
      <c r="L627" s="1" t="str">
        <f>IFERROR(IF(AND(J627&lt;&gt;"",K627&lt;&gt;""),VLOOKUP(VLOOKUP(J627,tbl_Teams!C:G,5,0),tbl_Venues!A:B,2,0),""),"")</f>
        <v>Ramblers Club</v>
      </c>
      <c r="M627" s="16" t="str">
        <f>IFERROR(IF(VLOOKUP(J627,tbl_Teams!$C:$H,6,0)=0,"",VLOOKUP(J627,tbl_Teams!$C:$H,6,0)),"")</f>
        <v/>
      </c>
      <c r="N627" s="16">
        <f>IFERROR(VLOOKUP(J627,tbl_Teams!$C:$I,7,0),"")</f>
        <v>3</v>
      </c>
      <c r="O627" s="16" t="str">
        <f>IF(OR(J627="",K627=""),"Void","")</f>
        <v/>
      </c>
      <c r="P627" s="16">
        <v>12</v>
      </c>
      <c r="Q627" s="38">
        <f>IF(O627="Void","",IF(P627&lt;16,Lookups!$A$1+((P627-1)*7+(N627-1)),Lookups!$A$2+((P627-16)*7+(N627-1))))</f>
        <v>45616</v>
      </c>
      <c r="R627" s="1" t="str">
        <f>IF(O627="Void",TRIM(_xlfn.CONCAT(J627,K627)),J627)</f>
        <v>Willows</v>
      </c>
      <c r="S627" s="16" t="str">
        <f>IF(O627="Void","VOID","vs")</f>
        <v>vs</v>
      </c>
      <c r="T627" s="1" t="str">
        <f>IF(O627="Void","",K627)</f>
        <v>Arcadians</v>
      </c>
      <c r="U627" s="1" t="str">
        <f>IF(O627="Void","",TRIM(_xlfn.CONCAT(L627," ",M627)))</f>
        <v>Ramblers Club</v>
      </c>
    </row>
    <row r="628" spans="1:21" x14ac:dyDescent="0.2">
      <c r="A628" s="16">
        <v>331</v>
      </c>
      <c r="B628" s="16">
        <v>5</v>
      </c>
      <c r="C628" s="16">
        <v>1</v>
      </c>
      <c r="D628" s="1">
        <v>1</v>
      </c>
      <c r="E628" s="1">
        <v>2</v>
      </c>
      <c r="F628" s="1" t="str">
        <f>_xlfn.CONCAT($D628,"|",$E628,"|",$B628)</f>
        <v>1|2|5</v>
      </c>
      <c r="G628" s="1" t="str">
        <f>_xlfn.CONCAT($D628,"|",$E628,"|",$C628)</f>
        <v>1|2|1</v>
      </c>
      <c r="H628" s="1" t="str">
        <f>_xlfn.CONCAT(P628,J628)</f>
        <v>12Walls Monkeys</v>
      </c>
      <c r="I628" s="1" t="str">
        <f>_xlfn.CONCAT(P628,K628)</f>
        <v>12Kingpins</v>
      </c>
      <c r="J628" s="1" t="str">
        <f>IFERROR(VLOOKUP(F628,tbl_Teams!A:C,3,0),"")</f>
        <v>Walls Monkeys</v>
      </c>
      <c r="K628" s="1" t="str">
        <f>IFERROR(VLOOKUP(G628,tbl_Teams!$A:$C,3,0),"")</f>
        <v>Kingpins</v>
      </c>
      <c r="L628" s="1" t="str">
        <f>IFERROR(IF(AND(J628&lt;&gt;"",K628&lt;&gt;""),VLOOKUP(VLOOKUP(J628,tbl_Teams!C:G,5,0),tbl_Venues!A:B,2,0),""),"")</f>
        <v>Robinswood Hill Club</v>
      </c>
      <c r="M628" s="16">
        <f>IFERROR(IF(VLOOKUP(J628,tbl_Teams!$C:$H,6,0)=0,"",VLOOKUP(J628,tbl_Teams!$C:$H,6,0)),"")</f>
        <v>1</v>
      </c>
      <c r="N628" s="16">
        <f>IFERROR(VLOOKUP(J628,tbl_Teams!$C:$I,7,0),"")</f>
        <v>1</v>
      </c>
      <c r="O628" s="16" t="str">
        <f>IF(OR(J628="",K628=""),"Void","")</f>
        <v/>
      </c>
      <c r="P628" s="16">
        <v>12</v>
      </c>
      <c r="Q628" s="38">
        <f>IF(O628="Void","",IF(P628&lt;16,Lookups!$A$1+((P628-1)*7+(N628-1)),Lookups!$A$2+((P628-16)*7+(N628-1))))</f>
        <v>45614</v>
      </c>
      <c r="R628" s="1" t="str">
        <f>IF(O628="Void",TRIM(_xlfn.CONCAT(J628,K628)),J628)</f>
        <v>Walls Monkeys</v>
      </c>
      <c r="S628" s="16" t="str">
        <f>IF(O628="Void","VOID","vs")</f>
        <v>vs</v>
      </c>
      <c r="T628" s="1" t="str">
        <f>IF(O628="Void","",K628)</f>
        <v>Kingpins</v>
      </c>
      <c r="U628" s="1" t="str">
        <f>IF(O628="Void","",TRIM(_xlfn.CONCAT(L628," ",M628)))</f>
        <v>Robinswood Hill Club 1</v>
      </c>
    </row>
    <row r="629" spans="1:21" x14ac:dyDescent="0.2">
      <c r="A629" s="16">
        <v>332</v>
      </c>
      <c r="B629" s="16">
        <v>6</v>
      </c>
      <c r="C629" s="16">
        <v>15</v>
      </c>
      <c r="D629" s="1">
        <v>1</v>
      </c>
      <c r="E629" s="1">
        <v>2</v>
      </c>
      <c r="F629" s="1" t="str">
        <f>_xlfn.CONCAT($D629,"|",$E629,"|",$B629)</f>
        <v>1|2|6</v>
      </c>
      <c r="G629" s="1" t="str">
        <f>_xlfn.CONCAT($D629,"|",$E629,"|",$C629)</f>
        <v>1|2|15</v>
      </c>
      <c r="H629" s="1" t="str">
        <f>_xlfn.CONCAT(P629,J629)</f>
        <v>12Valiants</v>
      </c>
      <c r="I629" s="1" t="str">
        <f>_xlfn.CONCAT(P629,K629)</f>
        <v>12R.G.H.O.C.</v>
      </c>
      <c r="J629" s="1" t="str">
        <f>IFERROR(VLOOKUP(F629,tbl_Teams!A:C,3,0),"")</f>
        <v>Valiants</v>
      </c>
      <c r="K629" s="1" t="str">
        <f>IFERROR(VLOOKUP(G629,tbl_Teams!$A:$C,3,0),"")</f>
        <v>R.G.H.O.C.</v>
      </c>
      <c r="L629" s="1" t="str">
        <f>IFERROR(IF(AND(J629&lt;&gt;"",K629&lt;&gt;""),VLOOKUP(VLOOKUP(J629,tbl_Teams!C:G,5,0),tbl_Venues!A:B,2,0),""),"")</f>
        <v>Baker Street</v>
      </c>
      <c r="M629" s="16" t="str">
        <f>IFERROR(IF(VLOOKUP(J629,tbl_Teams!$C:$H,6,0)=0,"",VLOOKUP(J629,tbl_Teams!$C:$H,6,0)),"")</f>
        <v/>
      </c>
      <c r="N629" s="16">
        <f>IFERROR(VLOOKUP(J629,tbl_Teams!$C:$I,7,0),"")</f>
        <v>1</v>
      </c>
      <c r="O629" s="16" t="str">
        <f>IF(OR(J629="",K629=""),"Void","")</f>
        <v/>
      </c>
      <c r="P629" s="16">
        <v>12</v>
      </c>
      <c r="Q629" s="38">
        <f>IF(O629="Void","",IF(P629&lt;16,Lookups!$A$1+((P629-1)*7+(N629-1)),Lookups!$A$2+((P629-16)*7+(N629-1))))</f>
        <v>45614</v>
      </c>
      <c r="R629" s="1" t="str">
        <f>IF(O629="Void",TRIM(_xlfn.CONCAT(J629,K629)),J629)</f>
        <v>Valiants</v>
      </c>
      <c r="S629" s="16" t="str">
        <f>IF(O629="Void","VOID","vs")</f>
        <v>vs</v>
      </c>
      <c r="T629" s="1" t="str">
        <f>IF(O629="Void","",K629)</f>
        <v>R.G.H.O.C.</v>
      </c>
      <c r="U629" s="1" t="str">
        <f>IF(O629="Void","",TRIM(_xlfn.CONCAT(L629," ",M629)))</f>
        <v>Baker Street</v>
      </c>
    </row>
    <row r="630" spans="1:21" x14ac:dyDescent="0.2">
      <c r="A630" s="16">
        <v>333</v>
      </c>
      <c r="B630" s="16">
        <v>7</v>
      </c>
      <c r="C630" s="16">
        <v>14</v>
      </c>
      <c r="D630" s="1">
        <v>1</v>
      </c>
      <c r="E630" s="1">
        <v>2</v>
      </c>
      <c r="F630" s="1" t="str">
        <f>_xlfn.CONCAT($D630,"|",$E630,"|",$B630)</f>
        <v>1|2|7</v>
      </c>
      <c r="G630" s="1" t="str">
        <f>_xlfn.CONCAT($D630,"|",$E630,"|",$C630)</f>
        <v>1|2|14</v>
      </c>
      <c r="H630" s="1" t="str">
        <f>_xlfn.CONCAT(P630,J630)</f>
        <v>12Exiles S.C.</v>
      </c>
      <c r="I630" s="1" t="str">
        <f>_xlfn.CONCAT(P630,K630)</f>
        <v>12Indians</v>
      </c>
      <c r="J630" s="1" t="str">
        <f>IFERROR(VLOOKUP(F630,tbl_Teams!A:C,3,0),"")</f>
        <v>Exiles S.C.</v>
      </c>
      <c r="K630" s="1" t="str">
        <f>IFERROR(VLOOKUP(G630,tbl_Teams!$A:$C,3,0),"")</f>
        <v>Indians</v>
      </c>
      <c r="L630" s="1" t="str">
        <f>IFERROR(IF(AND(J630&lt;&gt;"",K630&lt;&gt;""),VLOOKUP(VLOOKUP(J630,tbl_Teams!C:G,5,0),tbl_Venues!A:B,2,0),""),"")</f>
        <v>Wotton Hall Club</v>
      </c>
      <c r="M630" s="16">
        <f>IFERROR(IF(VLOOKUP(J630,tbl_Teams!$C:$H,6,0)=0,"",VLOOKUP(J630,tbl_Teams!$C:$H,6,0)),"")</f>
        <v>1</v>
      </c>
      <c r="N630" s="16">
        <f>IFERROR(VLOOKUP(J630,tbl_Teams!$C:$I,7,0),"")</f>
        <v>4</v>
      </c>
      <c r="O630" s="16" t="str">
        <f>IF(OR(J630="",K630=""),"Void","")</f>
        <v/>
      </c>
      <c r="P630" s="16">
        <v>12</v>
      </c>
      <c r="Q630" s="38">
        <f>IF(O630="Void","",IF(P630&lt;16,Lookups!$A$1+((P630-1)*7+(N630-1)),Lookups!$A$2+((P630-16)*7+(N630-1))))</f>
        <v>45617</v>
      </c>
      <c r="R630" s="1" t="str">
        <f>IF(O630="Void",TRIM(_xlfn.CONCAT(J630,K630)),J630)</f>
        <v>Exiles S.C.</v>
      </c>
      <c r="S630" s="16" t="str">
        <f>IF(O630="Void","VOID","vs")</f>
        <v>vs</v>
      </c>
      <c r="T630" s="1" t="str">
        <f>IF(O630="Void","",K630)</f>
        <v>Indians</v>
      </c>
      <c r="U630" s="1" t="str">
        <f>IF(O630="Void","",TRIM(_xlfn.CONCAT(L630," ",M630)))</f>
        <v>Wotton Hall Club 1</v>
      </c>
    </row>
    <row r="631" spans="1:21" x14ac:dyDescent="0.2">
      <c r="A631" s="16">
        <v>334</v>
      </c>
      <c r="B631" s="16">
        <v>8</v>
      </c>
      <c r="C631" s="16">
        <v>13</v>
      </c>
      <c r="D631" s="1">
        <v>1</v>
      </c>
      <c r="E631" s="1">
        <v>2</v>
      </c>
      <c r="F631" s="1" t="str">
        <f>_xlfn.CONCAT($D631,"|",$E631,"|",$B631)</f>
        <v>1|2|8</v>
      </c>
      <c r="G631" s="1" t="str">
        <f>_xlfn.CONCAT($D631,"|",$E631,"|",$C631)</f>
        <v>1|2|13</v>
      </c>
      <c r="H631" s="1" t="str">
        <f>_xlfn.CONCAT(P631,J631)</f>
        <v>12Matson Wolfhounds</v>
      </c>
      <c r="I631" s="1" t="str">
        <f>_xlfn.CONCAT(P631,K631)</f>
        <v>12Rockets</v>
      </c>
      <c r="J631" s="1" t="str">
        <f>IFERROR(VLOOKUP(F631,tbl_Teams!A:C,3,0),"")</f>
        <v>Matson Wolfhounds</v>
      </c>
      <c r="K631" s="1" t="str">
        <f>IFERROR(VLOOKUP(G631,tbl_Teams!$A:$C,3,0),"")</f>
        <v>Rockets</v>
      </c>
      <c r="L631" s="1" t="str">
        <f>IFERROR(IF(AND(J631&lt;&gt;"",K631&lt;&gt;""),VLOOKUP(VLOOKUP(J631,tbl_Teams!C:G,5,0),tbl_Venues!A:B,2,0),""),"")</f>
        <v>Matson RFC</v>
      </c>
      <c r="M631" s="16" t="str">
        <f>IFERROR(IF(VLOOKUP(J631,tbl_Teams!$C:$H,6,0)=0,"",VLOOKUP(J631,tbl_Teams!$C:$H,6,0)),"")</f>
        <v/>
      </c>
      <c r="N631" s="16">
        <f>IFERROR(VLOOKUP(J631,tbl_Teams!$C:$I,7,0),"")</f>
        <v>5</v>
      </c>
      <c r="O631" s="16" t="str">
        <f>IF(OR(J631="",K631=""),"Void","")</f>
        <v/>
      </c>
      <c r="P631" s="16">
        <v>12</v>
      </c>
      <c r="Q631" s="38">
        <f>IF(O631="Void","",IF(P631&lt;16,Lookups!$A$1+((P631-1)*7+(N631-1)),Lookups!$A$2+((P631-16)*7+(N631-1))))</f>
        <v>45618</v>
      </c>
      <c r="R631" s="1" t="str">
        <f>IF(O631="Void",TRIM(_xlfn.CONCAT(J631,K631)),J631)</f>
        <v>Matson Wolfhounds</v>
      </c>
      <c r="S631" s="16" t="str">
        <f>IF(O631="Void","VOID","vs")</f>
        <v>vs</v>
      </c>
      <c r="T631" s="1" t="str">
        <f>IF(O631="Void","",K631)</f>
        <v>Rockets</v>
      </c>
      <c r="U631" s="1" t="str">
        <f>IF(O631="Void","",TRIM(_xlfn.CONCAT(L631," ",M631)))</f>
        <v>Matson RFC</v>
      </c>
    </row>
    <row r="632" spans="1:21" x14ac:dyDescent="0.2">
      <c r="A632" s="16">
        <v>335</v>
      </c>
      <c r="B632" s="16">
        <v>9</v>
      </c>
      <c r="C632" s="16">
        <v>12</v>
      </c>
      <c r="D632" s="1">
        <v>1</v>
      </c>
      <c r="E632" s="1">
        <v>2</v>
      </c>
      <c r="F632" s="1" t="str">
        <f>_xlfn.CONCAT($D632,"|",$E632,"|",$B632)</f>
        <v>1|2|9</v>
      </c>
      <c r="G632" s="1" t="str">
        <f>_xlfn.CONCAT($D632,"|",$E632,"|",$C632)</f>
        <v>1|2|12</v>
      </c>
      <c r="H632" s="1" t="str">
        <f>_xlfn.CONCAT(P632,J632)</f>
        <v>12Avenue Loungers</v>
      </c>
      <c r="I632" s="1" t="str">
        <f>_xlfn.CONCAT(P632,K632)</f>
        <v>12Supermacs</v>
      </c>
      <c r="J632" s="1" t="str">
        <f>IFERROR(VLOOKUP(F632,tbl_Teams!A:C,3,0),"")</f>
        <v>Avenue Loungers</v>
      </c>
      <c r="K632" s="1" t="str">
        <f>IFERROR(VLOOKUP(G632,tbl_Teams!$A:$C,3,0),"")</f>
        <v>Supermacs</v>
      </c>
      <c r="L632" s="1" t="str">
        <f>IFERROR(IF(AND(J632&lt;&gt;"",K632&lt;&gt;""),VLOOKUP(VLOOKUP(J632,tbl_Teams!C:G,5,0),tbl_Venues!A:B,2,0),""),"")</f>
        <v>One Eyed Jacks</v>
      </c>
      <c r="M632" s="16" t="str">
        <f>IFERROR(IF(VLOOKUP(J632,tbl_Teams!$C:$H,6,0)=0,"",VLOOKUP(J632,tbl_Teams!$C:$H,6,0)),"")</f>
        <v/>
      </c>
      <c r="N632" s="16">
        <f>IFERROR(VLOOKUP(J632,tbl_Teams!$C:$I,7,0),"")</f>
        <v>5</v>
      </c>
      <c r="O632" s="16" t="str">
        <f>IF(OR(J632="",K632=""),"Void","")</f>
        <v/>
      </c>
      <c r="P632" s="16">
        <v>12</v>
      </c>
      <c r="Q632" s="38">
        <f>IF(O632="Void","",IF(P632&lt;16,Lookups!$A$1+((P632-1)*7+(N632-1)),Lookups!$A$2+((P632-16)*7+(N632-1))))</f>
        <v>45618</v>
      </c>
      <c r="R632" s="1" t="str">
        <f>IF(O632="Void",TRIM(_xlfn.CONCAT(J632,K632)),J632)</f>
        <v>Avenue Loungers</v>
      </c>
      <c r="S632" s="16" t="str">
        <f>IF(O632="Void","VOID","vs")</f>
        <v>vs</v>
      </c>
      <c r="T632" s="1" t="str">
        <f>IF(O632="Void","",K632)</f>
        <v>Supermacs</v>
      </c>
      <c r="U632" s="1" t="str">
        <f>IF(O632="Void","",TRIM(_xlfn.CONCAT(L632," ",M632)))</f>
        <v>One Eyed Jacks</v>
      </c>
    </row>
    <row r="633" spans="1:21" x14ac:dyDescent="0.2">
      <c r="A633" s="16">
        <v>336</v>
      </c>
      <c r="B633" s="16">
        <v>10</v>
      </c>
      <c r="C633" s="16">
        <v>11</v>
      </c>
      <c r="D633" s="1">
        <v>1</v>
      </c>
      <c r="E633" s="1">
        <v>2</v>
      </c>
      <c r="F633" s="1" t="str">
        <f>_xlfn.CONCAT($D633,"|",$E633,"|",$B633)</f>
        <v>1|2|10</v>
      </c>
      <c r="G633" s="1" t="str">
        <f>_xlfn.CONCAT($D633,"|",$E633,"|",$C633)</f>
        <v>1|2|11</v>
      </c>
      <c r="H633" s="1" t="str">
        <f>_xlfn.CONCAT(P633,J633)</f>
        <v>12Holmleigh Rangers</v>
      </c>
      <c r="I633" s="1" t="str">
        <f>_xlfn.CONCAT(P633,K633)</f>
        <v>12St James Extras</v>
      </c>
      <c r="J633" s="1" t="str">
        <f>IFERROR(VLOOKUP(F633,tbl_Teams!A:C,3,0),"")</f>
        <v>Holmleigh Rangers</v>
      </c>
      <c r="K633" s="1" t="str">
        <f>IFERROR(VLOOKUP(G633,tbl_Teams!$A:$C,3,0),"")</f>
        <v>St James Extras</v>
      </c>
      <c r="L633" s="1" t="str">
        <f>IFERROR(IF(AND(J633&lt;&gt;"",K633&lt;&gt;""),VLOOKUP(VLOOKUP(J633,tbl_Teams!C:G,5,0),tbl_Venues!A:B,2,0),""),"")</f>
        <v>Ramblers Club</v>
      </c>
      <c r="M633" s="16" t="str">
        <f>IFERROR(IF(VLOOKUP(J633,tbl_Teams!$C:$H,6,0)=0,"",VLOOKUP(J633,tbl_Teams!$C:$H,6,0)),"")</f>
        <v/>
      </c>
      <c r="N633" s="16">
        <f>IFERROR(VLOOKUP(J633,tbl_Teams!$C:$I,7,0),"")</f>
        <v>4</v>
      </c>
      <c r="O633" s="16" t="str">
        <f>IF(OR(J633="",K633=""),"Void","")</f>
        <v/>
      </c>
      <c r="P633" s="16">
        <v>12</v>
      </c>
      <c r="Q633" s="38">
        <f>IF(O633="Void","",IF(P633&lt;16,Lookups!$A$1+((P633-1)*7+(N633-1)),Lookups!$A$2+((P633-16)*7+(N633-1))))</f>
        <v>45617</v>
      </c>
      <c r="R633" s="1" t="str">
        <f>IF(O633="Void",TRIM(_xlfn.CONCAT(J633,K633)),J633)</f>
        <v>Holmleigh Rangers</v>
      </c>
      <c r="S633" s="16" t="str">
        <f>IF(O633="Void","VOID","vs")</f>
        <v>vs</v>
      </c>
      <c r="T633" s="1" t="str">
        <f>IF(O633="Void","",K633)</f>
        <v>St James Extras</v>
      </c>
      <c r="U633" s="1" t="str">
        <f>IF(O633="Void","",TRIM(_xlfn.CONCAT(L633," ",M633)))</f>
        <v>Ramblers Club</v>
      </c>
    </row>
    <row r="634" spans="1:21" x14ac:dyDescent="0.2">
      <c r="A634" s="16">
        <v>569</v>
      </c>
      <c r="B634" s="16">
        <v>3</v>
      </c>
      <c r="C634" s="16">
        <v>16</v>
      </c>
      <c r="D634" s="1">
        <v>1</v>
      </c>
      <c r="E634" s="1">
        <v>3</v>
      </c>
      <c r="F634" s="1" t="str">
        <f>_xlfn.CONCAT($D634,"|",$E634,"|",$B634)</f>
        <v>1|3|3</v>
      </c>
      <c r="G634" s="1" t="str">
        <f>_xlfn.CONCAT($D634,"|",$E634,"|",$C634)</f>
        <v>1|3|16</v>
      </c>
      <c r="H634" s="1" t="str">
        <f>_xlfn.CONCAT(P634,J634)</f>
        <v>12Hucclers</v>
      </c>
      <c r="I634" s="1" t="str">
        <f>_xlfn.CONCAT(P634,K634)</f>
        <v>12Spreaders</v>
      </c>
      <c r="J634" s="1" t="str">
        <f>IFERROR(VLOOKUP(F634,tbl_Teams!A:C,3,0),"")</f>
        <v>Hucclers</v>
      </c>
      <c r="K634" s="1" t="str">
        <f>IFERROR(VLOOKUP(G634,tbl_Teams!$A:$C,3,0),"")</f>
        <v>Spreaders</v>
      </c>
      <c r="L634" s="1" t="str">
        <f>IFERROR(IF(AND(J634&lt;&gt;"",K634&lt;&gt;""),VLOOKUP(VLOOKUP(J634,tbl_Teams!C:G,5,0),tbl_Venues!A:B,2,0),""),"")</f>
        <v>England's Glory</v>
      </c>
      <c r="M634" s="16">
        <f>IFERROR(IF(VLOOKUP(J634,tbl_Teams!$C:$H,6,0)=0,"",VLOOKUP(J634,tbl_Teams!$C:$H,6,0)),"")</f>
        <v>1</v>
      </c>
      <c r="N634" s="16">
        <f>IFERROR(VLOOKUP(J634,tbl_Teams!$C:$I,7,0),"")</f>
        <v>4</v>
      </c>
      <c r="O634" s="16" t="str">
        <f>IF(OR(J634="",K634=""),"Void","")</f>
        <v/>
      </c>
      <c r="P634" s="16">
        <v>12</v>
      </c>
      <c r="Q634" s="38">
        <f>IF(O634="Void","",IF(P634&lt;16,Lookups!$A$1+((P634-1)*7+(N634-1)),Lookups!$A$2+((P634-16)*7+(N634-1))))</f>
        <v>45617</v>
      </c>
      <c r="R634" s="1" t="str">
        <f>IF(O634="Void",TRIM(_xlfn.CONCAT(J634,K634)),J634)</f>
        <v>Hucclers</v>
      </c>
      <c r="S634" s="16" t="str">
        <f>IF(O634="Void","VOID","vs")</f>
        <v>vs</v>
      </c>
      <c r="T634" s="1" t="str">
        <f>IF(O634="Void","",K634)</f>
        <v>Spreaders</v>
      </c>
      <c r="U634" s="1" t="str">
        <f>IF(O634="Void","",TRIM(_xlfn.CONCAT(L634," ",M634)))</f>
        <v>England's Glory 1</v>
      </c>
    </row>
    <row r="635" spans="1:21" x14ac:dyDescent="0.2">
      <c r="A635" s="16">
        <v>570</v>
      </c>
      <c r="B635" s="16">
        <v>4</v>
      </c>
      <c r="C635" s="16">
        <v>2</v>
      </c>
      <c r="D635" s="1">
        <v>1</v>
      </c>
      <c r="E635" s="1">
        <v>3</v>
      </c>
      <c r="F635" s="1" t="str">
        <f>_xlfn.CONCAT($D635,"|",$E635,"|",$B635)</f>
        <v>1|3|4</v>
      </c>
      <c r="G635" s="1" t="str">
        <f>_xlfn.CONCAT($D635,"|",$E635,"|",$C635)</f>
        <v>1|3|2</v>
      </c>
      <c r="H635" s="1" t="str">
        <f>_xlfn.CONCAT(P635,J635)</f>
        <v>12Poets</v>
      </c>
      <c r="I635" s="1" t="str">
        <f>_xlfn.CONCAT(P635,K635)</f>
        <v>12Upleadon Wanderers</v>
      </c>
      <c r="J635" s="1" t="str">
        <f>IFERROR(VLOOKUP(F635,tbl_Teams!A:C,3,0),"")</f>
        <v>Poets</v>
      </c>
      <c r="K635" s="1" t="str">
        <f>IFERROR(VLOOKUP(G635,tbl_Teams!$A:$C,3,0),"")</f>
        <v>Upleadon Wanderers</v>
      </c>
      <c r="L635" s="1" t="str">
        <f>IFERROR(IF(AND(J635&lt;&gt;"",K635&lt;&gt;""),VLOOKUP(VLOOKUP(J635,tbl_Teams!C:G,5,0),tbl_Venues!A:B,2,0),""),"")</f>
        <v>Farmer's Club</v>
      </c>
      <c r="M635" s="16">
        <f>IFERROR(IF(VLOOKUP(J635,tbl_Teams!$C:$H,6,0)=0,"",VLOOKUP(J635,tbl_Teams!$C:$H,6,0)),"")</f>
        <v>2</v>
      </c>
      <c r="N635" s="16">
        <f>IFERROR(VLOOKUP(J635,tbl_Teams!$C:$I,7,0),"")</f>
        <v>2</v>
      </c>
      <c r="O635" s="16" t="str">
        <f>IF(OR(J635="",K635=""),"Void","")</f>
        <v/>
      </c>
      <c r="P635" s="16">
        <v>12</v>
      </c>
      <c r="Q635" s="38">
        <f>IF(O635="Void","",IF(P635&lt;16,Lookups!$A$1+((P635-1)*7+(N635-1)),Lookups!$A$2+((P635-16)*7+(N635-1))))</f>
        <v>45615</v>
      </c>
      <c r="R635" s="1" t="str">
        <f>IF(O635="Void",TRIM(_xlfn.CONCAT(J635,K635)),J635)</f>
        <v>Poets</v>
      </c>
      <c r="S635" s="16" t="str">
        <f>IF(O635="Void","VOID","vs")</f>
        <v>vs</v>
      </c>
      <c r="T635" s="1" t="str">
        <f>IF(O635="Void","",K635)</f>
        <v>Upleadon Wanderers</v>
      </c>
      <c r="U635" s="1" t="str">
        <f>IF(O635="Void","",TRIM(_xlfn.CONCAT(L635," ",M635)))</f>
        <v>Farmer's Club 2</v>
      </c>
    </row>
    <row r="636" spans="1:21" x14ac:dyDescent="0.2">
      <c r="A636" s="16">
        <v>571</v>
      </c>
      <c r="B636" s="16">
        <v>5</v>
      </c>
      <c r="C636" s="16">
        <v>1</v>
      </c>
      <c r="D636" s="1">
        <v>1</v>
      </c>
      <c r="E636" s="1">
        <v>3</v>
      </c>
      <c r="F636" s="1" t="str">
        <f>_xlfn.CONCAT($D636,"|",$E636,"|",$B636)</f>
        <v>1|3|5</v>
      </c>
      <c r="G636" s="1" t="str">
        <f>_xlfn.CONCAT($D636,"|",$E636,"|",$C636)</f>
        <v>1|3|1</v>
      </c>
      <c r="H636" s="1" t="str">
        <f>_xlfn.CONCAT(P636,J636)</f>
        <v>12Grinders</v>
      </c>
      <c r="I636" s="1" t="str">
        <f>_xlfn.CONCAT(P636,K636)</f>
        <v>12Elementaries</v>
      </c>
      <c r="J636" s="1" t="str">
        <f>IFERROR(VLOOKUP(F636,tbl_Teams!A:C,3,0),"")</f>
        <v>Grinders</v>
      </c>
      <c r="K636" s="1" t="str">
        <f>IFERROR(VLOOKUP(G636,tbl_Teams!$A:$C,3,0),"")</f>
        <v>Elementaries</v>
      </c>
      <c r="L636" s="1" t="str">
        <f>IFERROR(IF(AND(J636&lt;&gt;"",K636&lt;&gt;""),VLOOKUP(VLOOKUP(J636,tbl_Teams!C:G,5,0),tbl_Venues!A:B,2,0),""),"")</f>
        <v>Churchdown Club</v>
      </c>
      <c r="M636" s="16" t="str">
        <f>IFERROR(IF(VLOOKUP(J636,tbl_Teams!$C:$H,6,0)=0,"",VLOOKUP(J636,tbl_Teams!$C:$H,6,0)),"")</f>
        <v/>
      </c>
      <c r="N636" s="16">
        <f>IFERROR(VLOOKUP(J636,tbl_Teams!$C:$I,7,0),"")</f>
        <v>4</v>
      </c>
      <c r="O636" s="16" t="str">
        <f>IF(OR(J636="",K636=""),"Void","")</f>
        <v/>
      </c>
      <c r="P636" s="16">
        <v>12</v>
      </c>
      <c r="Q636" s="38">
        <f>IF(O636="Void","",IF(P636&lt;16,Lookups!$A$1+((P636-1)*7+(N636-1)),Lookups!$A$2+((P636-16)*7+(N636-1))))</f>
        <v>45617</v>
      </c>
      <c r="R636" s="1" t="str">
        <f>IF(O636="Void",TRIM(_xlfn.CONCAT(J636,K636)),J636)</f>
        <v>Grinders</v>
      </c>
      <c r="S636" s="16" t="str">
        <f>IF(O636="Void","VOID","vs")</f>
        <v>vs</v>
      </c>
      <c r="T636" s="1" t="str">
        <f>IF(O636="Void","",K636)</f>
        <v>Elementaries</v>
      </c>
      <c r="U636" s="1" t="str">
        <f>IF(O636="Void","",TRIM(_xlfn.CONCAT(L636," ",M636)))</f>
        <v>Churchdown Club</v>
      </c>
    </row>
    <row r="637" spans="1:21" x14ac:dyDescent="0.2">
      <c r="A637" s="16">
        <v>572</v>
      </c>
      <c r="B637" s="16">
        <v>6</v>
      </c>
      <c r="C637" s="16">
        <v>15</v>
      </c>
      <c r="D637" s="1">
        <v>1</v>
      </c>
      <c r="E637" s="1">
        <v>3</v>
      </c>
      <c r="F637" s="1" t="str">
        <f>_xlfn.CONCAT($D637,"|",$E637,"|",$B637)</f>
        <v>1|3|6</v>
      </c>
      <c r="G637" s="1" t="str">
        <f>_xlfn.CONCAT($D637,"|",$E637,"|",$C637)</f>
        <v>1|3|15</v>
      </c>
      <c r="H637" s="1" t="str">
        <f>_xlfn.CONCAT(P637,J637)</f>
        <v>12Hip Hips</v>
      </c>
      <c r="I637" s="1" t="str">
        <f>_xlfn.CONCAT(P637,K637)</f>
        <v>12Meteors</v>
      </c>
      <c r="J637" s="1" t="str">
        <f>IFERROR(VLOOKUP(F637,tbl_Teams!A:C,3,0),"")</f>
        <v>Hip Hips</v>
      </c>
      <c r="K637" s="1" t="str">
        <f>IFERROR(VLOOKUP(G637,tbl_Teams!$A:$C,3,0),"")</f>
        <v>Meteors</v>
      </c>
      <c r="L637" s="1" t="str">
        <f>IFERROR(IF(AND(J637&lt;&gt;"",K637&lt;&gt;""),VLOOKUP(VLOOKUP(J637,tbl_Teams!C:G,5,0),tbl_Venues!A:B,2,0),""),"")</f>
        <v>Saintbridge Club</v>
      </c>
      <c r="M637" s="16">
        <f>IFERROR(IF(VLOOKUP(J637,tbl_Teams!$C:$H,6,0)=0,"",VLOOKUP(J637,tbl_Teams!$C:$H,6,0)),"")</f>
        <v>1</v>
      </c>
      <c r="N637" s="16">
        <f>IFERROR(VLOOKUP(J637,tbl_Teams!$C:$I,7,0),"")</f>
        <v>4</v>
      </c>
      <c r="O637" s="16" t="str">
        <f>IF(OR(J637="",K637=""),"Void","")</f>
        <v/>
      </c>
      <c r="P637" s="16">
        <v>12</v>
      </c>
      <c r="Q637" s="38">
        <f>IF(O637="Void","",IF(P637&lt;16,Lookups!$A$1+((P637-1)*7+(N637-1)),Lookups!$A$2+((P637-16)*7+(N637-1))))</f>
        <v>45617</v>
      </c>
      <c r="R637" s="1" t="str">
        <f>IF(O637="Void",TRIM(_xlfn.CONCAT(J637,K637)),J637)</f>
        <v>Hip Hips</v>
      </c>
      <c r="S637" s="16" t="str">
        <f>IF(O637="Void","VOID","vs")</f>
        <v>vs</v>
      </c>
      <c r="T637" s="1" t="str">
        <f>IF(O637="Void","",K637)</f>
        <v>Meteors</v>
      </c>
      <c r="U637" s="1" t="str">
        <f>IF(O637="Void","",TRIM(_xlfn.CONCAT(L637," ",M637)))</f>
        <v>Saintbridge Club 1</v>
      </c>
    </row>
    <row r="638" spans="1:21" x14ac:dyDescent="0.2">
      <c r="A638" s="16">
        <v>573</v>
      </c>
      <c r="B638" s="16">
        <v>7</v>
      </c>
      <c r="C638" s="16">
        <v>14</v>
      </c>
      <c r="D638" s="1">
        <v>1</v>
      </c>
      <c r="E638" s="1">
        <v>3</v>
      </c>
      <c r="F638" s="1" t="str">
        <f>_xlfn.CONCAT($D638,"|",$E638,"|",$B638)</f>
        <v>1|3|7</v>
      </c>
      <c r="G638" s="1" t="str">
        <f>_xlfn.CONCAT($D638,"|",$E638,"|",$C638)</f>
        <v>1|3|14</v>
      </c>
      <c r="H638" s="1" t="str">
        <f>_xlfn.CONCAT(P638,J638)</f>
        <v>12Hits &amp; Misses(City)</v>
      </c>
      <c r="I638" s="1" t="str">
        <f>_xlfn.CONCAT(P638,K638)</f>
        <v>12Locals</v>
      </c>
      <c r="J638" s="1" t="str">
        <f>IFERROR(VLOOKUP(F638,tbl_Teams!A:C,3,0),"")</f>
        <v>Hits &amp; Misses(City)</v>
      </c>
      <c r="K638" s="1" t="str">
        <f>IFERROR(VLOOKUP(G638,tbl_Teams!$A:$C,3,0),"")</f>
        <v>Locals</v>
      </c>
      <c r="L638" s="1" t="str">
        <f>IFERROR(IF(AND(J638&lt;&gt;"",K638&lt;&gt;""),VLOOKUP(VLOOKUP(J638,tbl_Teams!C:G,5,0),tbl_Venues!A:B,2,0),""),"")</f>
        <v>Saintbridge Club</v>
      </c>
      <c r="M638" s="16">
        <f>IFERROR(IF(VLOOKUP(J638,tbl_Teams!$C:$H,6,0)=0,"",VLOOKUP(J638,tbl_Teams!$C:$H,6,0)),"")</f>
        <v>2</v>
      </c>
      <c r="N638" s="16">
        <f>IFERROR(VLOOKUP(J638,tbl_Teams!$C:$I,7,0),"")</f>
        <v>4</v>
      </c>
      <c r="O638" s="16" t="str">
        <f>IF(OR(J638="",K638=""),"Void","")</f>
        <v/>
      </c>
      <c r="P638" s="16">
        <v>12</v>
      </c>
      <c r="Q638" s="38">
        <f>IF(O638="Void","",IF(P638&lt;16,Lookups!$A$1+((P638-1)*7+(N638-1)),Lookups!$A$2+((P638-16)*7+(N638-1))))</f>
        <v>45617</v>
      </c>
      <c r="R638" s="1" t="str">
        <f>IF(O638="Void",TRIM(_xlfn.CONCAT(J638,K638)),J638)</f>
        <v>Hits &amp; Misses(City)</v>
      </c>
      <c r="S638" s="16" t="str">
        <f>IF(O638="Void","VOID","vs")</f>
        <v>vs</v>
      </c>
      <c r="T638" s="1" t="str">
        <f>IF(O638="Void","",K638)</f>
        <v>Locals</v>
      </c>
      <c r="U638" s="1" t="str">
        <f>IF(O638="Void","",TRIM(_xlfn.CONCAT(L638," ",M638)))</f>
        <v>Saintbridge Club 2</v>
      </c>
    </row>
    <row r="639" spans="1:21" x14ac:dyDescent="0.2">
      <c r="A639" s="16">
        <v>574</v>
      </c>
      <c r="B639" s="16">
        <v>8</v>
      </c>
      <c r="C639" s="16">
        <v>13</v>
      </c>
      <c r="D639" s="1">
        <v>1</v>
      </c>
      <c r="E639" s="1">
        <v>3</v>
      </c>
      <c r="F639" s="1" t="str">
        <f>_xlfn.CONCAT($D639,"|",$E639,"|",$B639)</f>
        <v>1|3|8</v>
      </c>
      <c r="G639" s="1" t="str">
        <f>_xlfn.CONCAT($D639,"|",$E639,"|",$C639)</f>
        <v>1|3|13</v>
      </c>
      <c r="H639" s="1" t="str">
        <f>_xlfn.CONCAT(P639,J639)</f>
        <v>12Madcaps</v>
      </c>
      <c r="I639" s="1" t="str">
        <f>_xlfn.CONCAT(P639,K639)</f>
        <v>12Killer Instinct</v>
      </c>
      <c r="J639" s="1" t="str">
        <f>IFERROR(VLOOKUP(F639,tbl_Teams!A:C,3,0),"")</f>
        <v>Madcaps</v>
      </c>
      <c r="K639" s="1" t="str">
        <f>IFERROR(VLOOKUP(G639,tbl_Teams!$A:$C,3,0),"")</f>
        <v>Killer Instinct</v>
      </c>
      <c r="L639" s="1" t="str">
        <f>IFERROR(IF(AND(J639&lt;&gt;"",K639&lt;&gt;""),VLOOKUP(VLOOKUP(J639,tbl_Teams!C:G,5,0),tbl_Venues!A:B,2,0),""),"")</f>
        <v>Spartans Club</v>
      </c>
      <c r="M639" s="16">
        <f>IFERROR(IF(VLOOKUP(J639,tbl_Teams!$C:$H,6,0)=0,"",VLOOKUP(J639,tbl_Teams!$C:$H,6,0)),"")</f>
        <v>2</v>
      </c>
      <c r="N639" s="16">
        <f>IFERROR(VLOOKUP(J639,tbl_Teams!$C:$I,7,0),"")</f>
        <v>2</v>
      </c>
      <c r="O639" s="16" t="str">
        <f>IF(OR(J639="",K639=""),"Void","")</f>
        <v/>
      </c>
      <c r="P639" s="16">
        <v>12</v>
      </c>
      <c r="Q639" s="38">
        <f>IF(O639="Void","",IF(P639&lt;16,Lookups!$A$1+((P639-1)*7+(N639-1)),Lookups!$A$2+((P639-16)*7+(N639-1))))</f>
        <v>45615</v>
      </c>
      <c r="R639" s="1" t="str">
        <f>IF(O639="Void",TRIM(_xlfn.CONCAT(J639,K639)),J639)</f>
        <v>Madcaps</v>
      </c>
      <c r="S639" s="16" t="str">
        <f>IF(O639="Void","VOID","vs")</f>
        <v>vs</v>
      </c>
      <c r="T639" s="1" t="str">
        <f>IF(O639="Void","",K639)</f>
        <v>Killer Instinct</v>
      </c>
      <c r="U639" s="1" t="str">
        <f>IF(O639="Void","",TRIM(_xlfn.CONCAT(L639," ",M639)))</f>
        <v>Spartans Club 2</v>
      </c>
    </row>
    <row r="640" spans="1:21" x14ac:dyDescent="0.2">
      <c r="A640" s="16">
        <v>575</v>
      </c>
      <c r="B640" s="16">
        <v>9</v>
      </c>
      <c r="C640" s="16">
        <v>12</v>
      </c>
      <c r="D640" s="1">
        <v>1</v>
      </c>
      <c r="E640" s="1">
        <v>3</v>
      </c>
      <c r="F640" s="1" t="str">
        <f>_xlfn.CONCAT($D640,"|",$E640,"|",$B640)</f>
        <v>1|3|9</v>
      </c>
      <c r="G640" s="1" t="str">
        <f>_xlfn.CONCAT($D640,"|",$E640,"|",$C640)</f>
        <v>1|3|12</v>
      </c>
      <c r="H640" s="1" t="str">
        <f>_xlfn.CONCAT(P640,J640)</f>
        <v>12Flintstones</v>
      </c>
      <c r="I640" s="1" t="str">
        <f>_xlfn.CONCAT(P640,K640)</f>
        <v>12DM4's</v>
      </c>
      <c r="J640" s="1" t="str">
        <f>IFERROR(VLOOKUP(F640,tbl_Teams!A:C,3,0),"")</f>
        <v>Flintstones</v>
      </c>
      <c r="K640" s="1" t="str">
        <f>IFERROR(VLOOKUP(G640,tbl_Teams!$A:$C,3,0),"")</f>
        <v>DM4's</v>
      </c>
      <c r="L640" s="1" t="str">
        <f>IFERROR(IF(AND(J640&lt;&gt;"",K640&lt;&gt;""),VLOOKUP(VLOOKUP(J640,tbl_Teams!C:G,5,0),tbl_Venues!A:B,2,0),""),"")</f>
        <v>England's Glory</v>
      </c>
      <c r="M640" s="16">
        <f>IFERROR(IF(VLOOKUP(J640,tbl_Teams!$C:$H,6,0)=0,"",VLOOKUP(J640,tbl_Teams!$C:$H,6,0)),"")</f>
        <v>1</v>
      </c>
      <c r="N640" s="16">
        <f>IFERROR(VLOOKUP(J640,tbl_Teams!$C:$I,7,0),"")</f>
        <v>5</v>
      </c>
      <c r="O640" s="16" t="str">
        <f>IF(OR(J640="",K640=""),"Void","")</f>
        <v/>
      </c>
      <c r="P640" s="16">
        <v>12</v>
      </c>
      <c r="Q640" s="38">
        <f>IF(O640="Void","",IF(P640&lt;16,Lookups!$A$1+((P640-1)*7+(N640-1)),Lookups!$A$2+((P640-16)*7+(N640-1))))</f>
        <v>45618</v>
      </c>
      <c r="R640" s="1" t="str">
        <f>IF(O640="Void",TRIM(_xlfn.CONCAT(J640,K640)),J640)</f>
        <v>Flintstones</v>
      </c>
      <c r="S640" s="16" t="str">
        <f>IF(O640="Void","VOID","vs")</f>
        <v>vs</v>
      </c>
      <c r="T640" s="1" t="str">
        <f>IF(O640="Void","",K640)</f>
        <v>DM4's</v>
      </c>
      <c r="U640" s="1" t="str">
        <f>IF(O640="Void","",TRIM(_xlfn.CONCAT(L640," ",M640)))</f>
        <v>England's Glory 1</v>
      </c>
    </row>
    <row r="641" spans="1:21" x14ac:dyDescent="0.2">
      <c r="A641" s="16">
        <v>576</v>
      </c>
      <c r="B641" s="16">
        <v>10</v>
      </c>
      <c r="C641" s="16">
        <v>11</v>
      </c>
      <c r="D641" s="1">
        <v>1</v>
      </c>
      <c r="E641" s="1">
        <v>3</v>
      </c>
      <c r="F641" s="1" t="str">
        <f>_xlfn.CONCAT($D641,"|",$E641,"|",$B641)</f>
        <v>1|3|10</v>
      </c>
      <c r="G641" s="1" t="str">
        <f>_xlfn.CONCAT($D641,"|",$E641,"|",$C641)</f>
        <v>1|3|11</v>
      </c>
      <c r="H641" s="1" t="str">
        <f>_xlfn.CONCAT(P641,J641)</f>
        <v>12All Wood &amp; Balls</v>
      </c>
      <c r="I641" s="1" t="str">
        <f>_xlfn.CONCAT(P641,K641)</f>
        <v>12BIJI's S.C.</v>
      </c>
      <c r="J641" s="1" t="str">
        <f>IFERROR(VLOOKUP(F641,tbl_Teams!A:C,3,0),"")</f>
        <v>All Wood &amp; Balls</v>
      </c>
      <c r="K641" s="1" t="str">
        <f>IFERROR(VLOOKUP(G641,tbl_Teams!$A:$C,3,0),"")</f>
        <v>BIJI's S.C.</v>
      </c>
      <c r="L641" s="1" t="str">
        <f>IFERROR(IF(AND(J641&lt;&gt;"",K641&lt;&gt;""),VLOOKUP(VLOOKUP(J641,tbl_Teams!C:G,5,0),tbl_Venues!A:B,2,0),""),"")</f>
        <v>Longlevens RFC</v>
      </c>
      <c r="M641" s="16" t="str">
        <f>IFERROR(IF(VLOOKUP(J641,tbl_Teams!$C:$H,6,0)=0,"",VLOOKUP(J641,tbl_Teams!$C:$H,6,0)),"")</f>
        <v/>
      </c>
      <c r="N641" s="16">
        <f>IFERROR(VLOOKUP(J641,tbl_Teams!$C:$I,7,0),"")</f>
        <v>4</v>
      </c>
      <c r="O641" s="16" t="str">
        <f>IF(OR(J641="",K641=""),"Void","")</f>
        <v/>
      </c>
      <c r="P641" s="16">
        <v>12</v>
      </c>
      <c r="Q641" s="38">
        <f>IF(O641="Void","",IF(P641&lt;16,Lookups!$A$1+((P641-1)*7+(N641-1)),Lookups!$A$2+((P641-16)*7+(N641-1))))</f>
        <v>45617</v>
      </c>
      <c r="R641" s="1" t="str">
        <f>IF(O641="Void",TRIM(_xlfn.CONCAT(J641,K641)),J641)</f>
        <v>All Wood &amp; Balls</v>
      </c>
      <c r="S641" s="16" t="str">
        <f>IF(O641="Void","VOID","vs")</f>
        <v>vs</v>
      </c>
      <c r="T641" s="1" t="str">
        <f>IF(O641="Void","",K641)</f>
        <v>BIJI's S.C.</v>
      </c>
      <c r="U641" s="1" t="str">
        <f>IF(O641="Void","",TRIM(_xlfn.CONCAT(L641," ",M641)))</f>
        <v>Longlevens RFC</v>
      </c>
    </row>
    <row r="642" spans="1:21" x14ac:dyDescent="0.2">
      <c r="A642" s="16">
        <v>809</v>
      </c>
      <c r="B642" s="16">
        <v>3</v>
      </c>
      <c r="C642" s="16">
        <v>16</v>
      </c>
      <c r="D642" s="1">
        <v>1</v>
      </c>
      <c r="E642" s="1">
        <v>4</v>
      </c>
      <c r="F642" s="1" t="str">
        <f>_xlfn.CONCAT($D642,"|",$E642,"|",$B642)</f>
        <v>1|4|3</v>
      </c>
      <c r="G642" s="1" t="str">
        <f>_xlfn.CONCAT($D642,"|",$E642,"|",$C642)</f>
        <v>1|4|16</v>
      </c>
      <c r="H642" s="1" t="str">
        <f>_xlfn.CONCAT(P642,J642)</f>
        <v>12Harps S.C.</v>
      </c>
      <c r="I642" s="1" t="str">
        <f>_xlfn.CONCAT(P642,K642)</f>
        <v>12Bell Hotel</v>
      </c>
      <c r="J642" s="1" t="str">
        <f>IFERROR(VLOOKUP(F642,tbl_Teams!A:C,3,0),"")</f>
        <v>Harps S.C.</v>
      </c>
      <c r="K642" s="1" t="str">
        <f>IFERROR(VLOOKUP(G642,tbl_Teams!$A:$C,3,0),"")</f>
        <v>Bell Hotel</v>
      </c>
      <c r="L642" s="1" t="str">
        <f>IFERROR(IF(AND(J642&lt;&gt;"",K642&lt;&gt;""),VLOOKUP(VLOOKUP(J642,tbl_Teams!C:G,5,0),tbl_Venues!A:B,2,0),""),"")</f>
        <v>Farmer's Club</v>
      </c>
      <c r="M642" s="16">
        <f>IFERROR(IF(VLOOKUP(J642,tbl_Teams!$C:$H,6,0)=0,"",VLOOKUP(J642,tbl_Teams!$C:$H,6,0)),"")</f>
        <v>2</v>
      </c>
      <c r="N642" s="16">
        <f>IFERROR(VLOOKUP(J642,tbl_Teams!$C:$I,7,0),"")</f>
        <v>4</v>
      </c>
      <c r="O642" s="16" t="str">
        <f>IF(OR(J642="",K642=""),"Void","")</f>
        <v/>
      </c>
      <c r="P642" s="16">
        <v>12</v>
      </c>
      <c r="Q642" s="38">
        <f>IF(O642="Void","",IF(P642&lt;16,Lookups!$A$1+((P642-1)*7+(N642-1)),Lookups!$A$2+((P642-16)*7+(N642-1))))</f>
        <v>45617</v>
      </c>
      <c r="R642" s="1" t="str">
        <f>IF(O642="Void",TRIM(_xlfn.CONCAT(J642,K642)),J642)</f>
        <v>Harps S.C.</v>
      </c>
      <c r="S642" s="16" t="str">
        <f>IF(O642="Void","VOID","vs")</f>
        <v>vs</v>
      </c>
      <c r="T642" s="1" t="str">
        <f>IF(O642="Void","",K642)</f>
        <v>Bell Hotel</v>
      </c>
      <c r="U642" s="1" t="str">
        <f>IF(O642="Void","",TRIM(_xlfn.CONCAT(L642," ",M642)))</f>
        <v>Farmer's Club 2</v>
      </c>
    </row>
    <row r="643" spans="1:21" x14ac:dyDescent="0.2">
      <c r="A643" s="16">
        <v>810</v>
      </c>
      <c r="B643" s="16">
        <v>4</v>
      </c>
      <c r="C643" s="16">
        <v>2</v>
      </c>
      <c r="D643" s="1">
        <v>1</v>
      </c>
      <c r="E643" s="1">
        <v>4</v>
      </c>
      <c r="F643" s="1" t="str">
        <f>_xlfn.CONCAT($D643,"|",$E643,"|",$B643)</f>
        <v>1|4|4</v>
      </c>
      <c r="G643" s="1" t="str">
        <f>_xlfn.CONCAT($D643,"|",$E643,"|",$C643)</f>
        <v>1|4|2</v>
      </c>
      <c r="H643" s="1" t="str">
        <f>_xlfn.CONCAT(P643,J643)</f>
        <v>12Jolly Boys</v>
      </c>
      <c r="I643" s="1" t="str">
        <f>_xlfn.CONCAT(P643,K643)</f>
        <v>12Andy Capps</v>
      </c>
      <c r="J643" s="1" t="str">
        <f>IFERROR(VLOOKUP(F643,tbl_Teams!A:C,3,0),"")</f>
        <v>Jolly Boys</v>
      </c>
      <c r="K643" s="1" t="str">
        <f>IFERROR(VLOOKUP(G643,tbl_Teams!$A:$C,3,0),"")</f>
        <v>Andy Capps</v>
      </c>
      <c r="L643" s="1" t="str">
        <f>IFERROR(IF(AND(J643&lt;&gt;"",K643&lt;&gt;""),VLOOKUP(VLOOKUP(J643,tbl_Teams!C:G,5,0),tbl_Venues!A:B,2,0),""),"")</f>
        <v>Spartans Club</v>
      </c>
      <c r="M643" s="16">
        <f>IFERROR(IF(VLOOKUP(J643,tbl_Teams!$C:$H,6,0)=0,"",VLOOKUP(J643,tbl_Teams!$C:$H,6,0)),"")</f>
        <v>1</v>
      </c>
      <c r="N643" s="16">
        <f>IFERROR(VLOOKUP(J643,tbl_Teams!$C:$I,7,0),"")</f>
        <v>4</v>
      </c>
      <c r="O643" s="16" t="str">
        <f>IF(OR(J643="",K643=""),"Void","")</f>
        <v/>
      </c>
      <c r="P643" s="16">
        <v>12</v>
      </c>
      <c r="Q643" s="38">
        <f>IF(O643="Void","",IF(P643&lt;16,Lookups!$A$1+((P643-1)*7+(N643-1)),Lookups!$A$2+((P643-16)*7+(N643-1))))</f>
        <v>45617</v>
      </c>
      <c r="R643" s="1" t="str">
        <f>IF(O643="Void",TRIM(_xlfn.CONCAT(J643,K643)),J643)</f>
        <v>Jolly Boys</v>
      </c>
      <c r="S643" s="16" t="str">
        <f>IF(O643="Void","VOID","vs")</f>
        <v>vs</v>
      </c>
      <c r="T643" s="1" t="str">
        <f>IF(O643="Void","",K643)</f>
        <v>Andy Capps</v>
      </c>
      <c r="U643" s="1" t="str">
        <f>IF(O643="Void","",TRIM(_xlfn.CONCAT(L643," ",M643)))</f>
        <v>Spartans Club 1</v>
      </c>
    </row>
    <row r="644" spans="1:21" x14ac:dyDescent="0.2">
      <c r="A644" s="16">
        <v>811</v>
      </c>
      <c r="B644" s="16">
        <v>5</v>
      </c>
      <c r="C644" s="16">
        <v>1</v>
      </c>
      <c r="D644" s="1">
        <v>1</v>
      </c>
      <c r="E644" s="1">
        <v>4</v>
      </c>
      <c r="F644" s="1" t="str">
        <f>_xlfn.CONCAT($D644,"|",$E644,"|",$B644)</f>
        <v>1|4|5</v>
      </c>
      <c r="G644" s="1" t="str">
        <f>_xlfn.CONCAT($D644,"|",$E644,"|",$C644)</f>
        <v>1|4|1</v>
      </c>
      <c r="H644" s="1" t="str">
        <f>_xlfn.CONCAT(P644,J644)</f>
        <v>12Doddlers</v>
      </c>
      <c r="I644" s="1" t="str">
        <f>_xlfn.CONCAT(P644,K644)</f>
        <v>12Jacks Jokers</v>
      </c>
      <c r="J644" s="1" t="str">
        <f>IFERROR(VLOOKUP(F644,tbl_Teams!A:C,3,0),"")</f>
        <v>Doddlers</v>
      </c>
      <c r="K644" s="1" t="str">
        <f>IFERROR(VLOOKUP(G644,tbl_Teams!$A:$C,3,0),"")</f>
        <v>Jacks Jokers</v>
      </c>
      <c r="L644" s="1" t="str">
        <f>IFERROR(IF(AND(J644&lt;&gt;"",K644&lt;&gt;""),VLOOKUP(VLOOKUP(J644,tbl_Teams!C:G,5,0),tbl_Venues!A:B,2,0),""),"")</f>
        <v>Elmbridge Sports &amp; Social Club</v>
      </c>
      <c r="M644" s="16" t="str">
        <f>IFERROR(IF(VLOOKUP(J644,tbl_Teams!$C:$H,6,0)=0,"",VLOOKUP(J644,tbl_Teams!$C:$H,6,0)),"")</f>
        <v/>
      </c>
      <c r="N644" s="16">
        <f>IFERROR(VLOOKUP(J644,tbl_Teams!$C:$I,7,0),"")</f>
        <v>4</v>
      </c>
      <c r="O644" s="16" t="str">
        <f>IF(OR(J644="",K644=""),"Void","")</f>
        <v/>
      </c>
      <c r="P644" s="16">
        <v>12</v>
      </c>
      <c r="Q644" s="38">
        <f>IF(O644="Void","",IF(P644&lt;16,Lookups!$A$1+((P644-1)*7+(N644-1)),Lookups!$A$2+((P644-16)*7+(N644-1))))</f>
        <v>45617</v>
      </c>
      <c r="R644" s="1" t="str">
        <f>IF(O644="Void",TRIM(_xlfn.CONCAT(J644,K644)),J644)</f>
        <v>Doddlers</v>
      </c>
      <c r="S644" s="16" t="str">
        <f>IF(O644="Void","VOID","vs")</f>
        <v>vs</v>
      </c>
      <c r="T644" s="1" t="str">
        <f>IF(O644="Void","",K644)</f>
        <v>Jacks Jokers</v>
      </c>
      <c r="U644" s="1" t="str">
        <f>IF(O644="Void","",TRIM(_xlfn.CONCAT(L644," ",M644)))</f>
        <v>Elmbridge Sports &amp; Social Club</v>
      </c>
    </row>
    <row r="645" spans="1:21" x14ac:dyDescent="0.2">
      <c r="A645" s="16">
        <v>812</v>
      </c>
      <c r="B645" s="16">
        <v>6</v>
      </c>
      <c r="C645" s="16">
        <v>15</v>
      </c>
      <c r="D645" s="1">
        <v>1</v>
      </c>
      <c r="E645" s="1">
        <v>4</v>
      </c>
      <c r="F645" s="1" t="str">
        <f>_xlfn.CONCAT($D645,"|",$E645,"|",$B645)</f>
        <v>1|4|6</v>
      </c>
      <c r="G645" s="1" t="str">
        <f>_xlfn.CONCAT($D645,"|",$E645,"|",$C645)</f>
        <v>1|4|15</v>
      </c>
      <c r="H645" s="1" t="str">
        <f>_xlfn.CONCAT(P645,J645)</f>
        <v>12Co-Op</v>
      </c>
      <c r="I645" s="1" t="str">
        <f>_xlfn.CONCAT(P645,K645)</f>
        <v>12Dark Horses</v>
      </c>
      <c r="J645" s="1" t="str">
        <f>IFERROR(VLOOKUP(F645,tbl_Teams!A:C,3,0),"")</f>
        <v>Co-Op</v>
      </c>
      <c r="K645" s="1" t="str">
        <f>IFERROR(VLOOKUP(G645,tbl_Teams!$A:$C,3,0),"")</f>
        <v>Dark Horses</v>
      </c>
      <c r="L645" s="1" t="str">
        <f>IFERROR(IF(AND(J645&lt;&gt;"",K645&lt;&gt;""),VLOOKUP(VLOOKUP(J645,tbl_Teams!C:G,5,0),tbl_Venues!A:B,2,0),""),"")</f>
        <v>Gala Club</v>
      </c>
      <c r="M645" s="16">
        <f>IFERROR(IF(VLOOKUP(J645,tbl_Teams!$C:$H,6,0)=0,"",VLOOKUP(J645,tbl_Teams!$C:$H,6,0)),"")</f>
        <v>2</v>
      </c>
      <c r="N645" s="16">
        <f>IFERROR(VLOOKUP(J645,tbl_Teams!$C:$I,7,0),"")</f>
        <v>1</v>
      </c>
      <c r="O645" s="16" t="str">
        <f>IF(OR(J645="",K645=""),"Void","")</f>
        <v/>
      </c>
      <c r="P645" s="16">
        <v>12</v>
      </c>
      <c r="Q645" s="38">
        <f>IF(O645="Void","",IF(P645&lt;16,Lookups!$A$1+((P645-1)*7+(N645-1)),Lookups!$A$2+((P645-16)*7+(N645-1))))</f>
        <v>45614</v>
      </c>
      <c r="R645" s="1" t="str">
        <f>IF(O645="Void",TRIM(_xlfn.CONCAT(J645,K645)),J645)</f>
        <v>Co-Op</v>
      </c>
      <c r="S645" s="16" t="str">
        <f>IF(O645="Void","VOID","vs")</f>
        <v>vs</v>
      </c>
      <c r="T645" s="1" t="str">
        <f>IF(O645="Void","",K645)</f>
        <v>Dark Horses</v>
      </c>
      <c r="U645" s="1" t="str">
        <f>IF(O645="Void","",TRIM(_xlfn.CONCAT(L645," ",M645)))</f>
        <v>Gala Club 2</v>
      </c>
    </row>
    <row r="646" spans="1:21" x14ac:dyDescent="0.2">
      <c r="A646" s="16">
        <v>813</v>
      </c>
      <c r="B646" s="16">
        <v>7</v>
      </c>
      <c r="C646" s="16">
        <v>14</v>
      </c>
      <c r="D646" s="1">
        <v>1</v>
      </c>
      <c r="E646" s="1">
        <v>4</v>
      </c>
      <c r="F646" s="1" t="str">
        <f>_xlfn.CONCAT($D646,"|",$E646,"|",$B646)</f>
        <v>1|4|7</v>
      </c>
      <c r="G646" s="1" t="str">
        <f>_xlfn.CONCAT($D646,"|",$E646,"|",$C646)</f>
        <v>1|4|14</v>
      </c>
      <c r="H646" s="1" t="str">
        <f>_xlfn.CONCAT(P646,J646)</f>
        <v>12Star Inn</v>
      </c>
      <c r="I646" s="1" t="str">
        <f>_xlfn.CONCAT(P646,K646)</f>
        <v>12Atlas S.C.</v>
      </c>
      <c r="J646" s="1" t="str">
        <f>IFERROR(VLOOKUP(F646,tbl_Teams!A:C,3,0),"")</f>
        <v>Star Inn</v>
      </c>
      <c r="K646" s="1" t="str">
        <f>IFERROR(VLOOKUP(G646,tbl_Teams!$A:$C,3,0),"")</f>
        <v>Atlas S.C.</v>
      </c>
      <c r="L646" s="1" t="str">
        <f>IFERROR(IF(AND(J646&lt;&gt;"",K646&lt;&gt;""),VLOOKUP(VLOOKUP(J646,tbl_Teams!C:G,5,0),tbl_Venues!A:B,2,0),""),"")</f>
        <v>Wotton Hall Club</v>
      </c>
      <c r="M646" s="16">
        <f>IFERROR(IF(VLOOKUP(J646,tbl_Teams!$C:$H,6,0)=0,"",VLOOKUP(J646,tbl_Teams!$C:$H,6,0)),"")</f>
        <v>2</v>
      </c>
      <c r="N646" s="16">
        <f>IFERROR(VLOOKUP(J646,tbl_Teams!$C:$I,7,0),"")</f>
        <v>5</v>
      </c>
      <c r="O646" s="16" t="str">
        <f>IF(OR(J646="",K646=""),"Void","")</f>
        <v/>
      </c>
      <c r="P646" s="16">
        <v>12</v>
      </c>
      <c r="Q646" s="38">
        <f>IF(O646="Void","",IF(P646&lt;16,Lookups!$A$1+((P646-1)*7+(N646-1)),Lookups!$A$2+((P646-16)*7+(N646-1))))</f>
        <v>45618</v>
      </c>
      <c r="R646" s="1" t="str">
        <f>IF(O646="Void",TRIM(_xlfn.CONCAT(J646,K646)),J646)</f>
        <v>Star Inn</v>
      </c>
      <c r="S646" s="16" t="str">
        <f>IF(O646="Void","VOID","vs")</f>
        <v>vs</v>
      </c>
      <c r="T646" s="1" t="str">
        <f>IF(O646="Void","",K646)</f>
        <v>Atlas S.C.</v>
      </c>
      <c r="U646" s="1" t="str">
        <f>IF(O646="Void","",TRIM(_xlfn.CONCAT(L646," ",M646)))</f>
        <v>Wotton Hall Club 2</v>
      </c>
    </row>
    <row r="647" spans="1:21" x14ac:dyDescent="0.2">
      <c r="A647" s="16">
        <v>814</v>
      </c>
      <c r="B647" s="16">
        <v>8</v>
      </c>
      <c r="C647" s="16">
        <v>13</v>
      </c>
      <c r="D647" s="1">
        <v>1</v>
      </c>
      <c r="E647" s="1">
        <v>4</v>
      </c>
      <c r="F647" s="1" t="str">
        <f>_xlfn.CONCAT($D647,"|",$E647,"|",$B647)</f>
        <v>1|4|8</v>
      </c>
      <c r="G647" s="1" t="str">
        <f>_xlfn.CONCAT($D647,"|",$E647,"|",$C647)</f>
        <v>1|4|13</v>
      </c>
      <c r="H647" s="1" t="str">
        <f>_xlfn.CONCAT(P647,J647)</f>
        <v>12Looney Tunes</v>
      </c>
      <c r="I647" s="1" t="str">
        <f>_xlfn.CONCAT(P647,K647)</f>
        <v>12Robinswood Foxes</v>
      </c>
      <c r="J647" s="1" t="str">
        <f>IFERROR(VLOOKUP(F647,tbl_Teams!A:C,3,0),"")</f>
        <v>Looney Tunes</v>
      </c>
      <c r="K647" s="1" t="str">
        <f>IFERROR(VLOOKUP(G647,tbl_Teams!$A:$C,3,0),"")</f>
        <v>Robinswood Foxes</v>
      </c>
      <c r="L647" s="1" t="str">
        <f>IFERROR(IF(AND(J647&lt;&gt;"",K647&lt;&gt;""),VLOOKUP(VLOOKUP(J647,tbl_Teams!C:G,5,0),tbl_Venues!A:B,2,0),""),"")</f>
        <v>Circle Club Newent</v>
      </c>
      <c r="M647" s="16" t="str">
        <f>IFERROR(IF(VLOOKUP(J647,tbl_Teams!$C:$H,6,0)=0,"",VLOOKUP(J647,tbl_Teams!$C:$H,6,0)),"")</f>
        <v/>
      </c>
      <c r="N647" s="16">
        <f>IFERROR(VLOOKUP(J647,tbl_Teams!$C:$I,7,0),"")</f>
        <v>4</v>
      </c>
      <c r="O647" s="16" t="str">
        <f>IF(OR(J647="",K647=""),"Void","")</f>
        <v/>
      </c>
      <c r="P647" s="16">
        <v>12</v>
      </c>
      <c r="Q647" s="38">
        <f>IF(O647="Void","",IF(P647&lt;16,Lookups!$A$1+((P647-1)*7+(N647-1)),Lookups!$A$2+((P647-16)*7+(N647-1))))</f>
        <v>45617</v>
      </c>
      <c r="R647" s="1" t="str">
        <f>IF(O647="Void",TRIM(_xlfn.CONCAT(J647,K647)),J647)</f>
        <v>Looney Tunes</v>
      </c>
      <c r="S647" s="16" t="str">
        <f>IF(O647="Void","VOID","vs")</f>
        <v>vs</v>
      </c>
      <c r="T647" s="1" t="str">
        <f>IF(O647="Void","",K647)</f>
        <v>Robinswood Foxes</v>
      </c>
      <c r="U647" s="1" t="str">
        <f>IF(O647="Void","",TRIM(_xlfn.CONCAT(L647," ",M647)))</f>
        <v>Circle Club Newent</v>
      </c>
    </row>
    <row r="648" spans="1:21" x14ac:dyDescent="0.2">
      <c r="A648" s="16">
        <v>815</v>
      </c>
      <c r="B648" s="16">
        <v>9</v>
      </c>
      <c r="C648" s="16">
        <v>12</v>
      </c>
      <c r="D648" s="1">
        <v>1</v>
      </c>
      <c r="E648" s="1">
        <v>4</v>
      </c>
      <c r="F648" s="1" t="str">
        <f>_xlfn.CONCAT($D648,"|",$E648,"|",$B648)</f>
        <v>1|4|9</v>
      </c>
      <c r="G648" s="1" t="str">
        <f>_xlfn.CONCAT($D648,"|",$E648,"|",$C648)</f>
        <v>1|4|12</v>
      </c>
      <c r="H648" s="1" t="str">
        <f>_xlfn.CONCAT(P648,J648)</f>
        <v>12Statics</v>
      </c>
      <c r="I648" s="1" t="str">
        <f>_xlfn.CONCAT(P648,K648)</f>
        <v>12White Hart</v>
      </c>
      <c r="J648" s="1" t="str">
        <f>IFERROR(VLOOKUP(F648,tbl_Teams!A:C,3,0),"")</f>
        <v>Statics</v>
      </c>
      <c r="K648" s="1" t="str">
        <f>IFERROR(VLOOKUP(G648,tbl_Teams!$A:$C,3,0),"")</f>
        <v>White Hart</v>
      </c>
      <c r="L648" s="1" t="str">
        <f>IFERROR(IF(AND(J648&lt;&gt;"",K648&lt;&gt;""),VLOOKUP(VLOOKUP(J648,tbl_Teams!C:G,5,0),tbl_Venues!A:B,2,0),""),"")</f>
        <v>Farmer's Club</v>
      </c>
      <c r="M648" s="16">
        <f>IFERROR(IF(VLOOKUP(J648,tbl_Teams!$C:$H,6,0)=0,"",VLOOKUP(J648,tbl_Teams!$C:$H,6,0)),"")</f>
        <v>2</v>
      </c>
      <c r="N648" s="16">
        <f>IFERROR(VLOOKUP(J648,tbl_Teams!$C:$I,7,0),"")</f>
        <v>1</v>
      </c>
      <c r="O648" s="16" t="str">
        <f>IF(OR(J648="",K648=""),"Void","")</f>
        <v/>
      </c>
      <c r="P648" s="16">
        <v>12</v>
      </c>
      <c r="Q648" s="38">
        <f>IF(O648="Void","",IF(P648&lt;16,Lookups!$A$1+((P648-1)*7+(N648-1)),Lookups!$A$2+((P648-16)*7+(N648-1))))</f>
        <v>45614</v>
      </c>
      <c r="R648" s="1" t="str">
        <f>IF(O648="Void",TRIM(_xlfn.CONCAT(J648,K648)),J648)</f>
        <v>Statics</v>
      </c>
      <c r="S648" s="16" t="str">
        <f>IF(O648="Void","VOID","vs")</f>
        <v>vs</v>
      </c>
      <c r="T648" s="1" t="str">
        <f>IF(O648="Void","",K648)</f>
        <v>White Hart</v>
      </c>
      <c r="U648" s="1" t="str">
        <f>IF(O648="Void","",TRIM(_xlfn.CONCAT(L648," ",M648)))</f>
        <v>Farmer's Club 2</v>
      </c>
    </row>
    <row r="649" spans="1:21" x14ac:dyDescent="0.2">
      <c r="A649" s="16">
        <v>816</v>
      </c>
      <c r="B649" s="16">
        <v>10</v>
      </c>
      <c r="C649" s="16">
        <v>11</v>
      </c>
      <c r="D649" s="1">
        <v>1</v>
      </c>
      <c r="E649" s="1">
        <v>4</v>
      </c>
      <c r="F649" s="1" t="str">
        <f>_xlfn.CONCAT($D649,"|",$E649,"|",$B649)</f>
        <v>1|4|10</v>
      </c>
      <c r="G649" s="1" t="str">
        <f>_xlfn.CONCAT($D649,"|",$E649,"|",$C649)</f>
        <v>1|4|11</v>
      </c>
      <c r="H649" s="1" t="str">
        <f>_xlfn.CONCAT(P649,J649)</f>
        <v>12Post Office 'A'</v>
      </c>
      <c r="I649" s="1" t="str">
        <f>_xlfn.CONCAT(P649,K649)</f>
        <v>12Commies</v>
      </c>
      <c r="J649" s="1" t="str">
        <f>IFERROR(VLOOKUP(F649,tbl_Teams!A:C,3,0),"")</f>
        <v>Post Office 'A'</v>
      </c>
      <c r="K649" s="1" t="str">
        <f>IFERROR(VLOOKUP(G649,tbl_Teams!$A:$C,3,0),"")</f>
        <v>Commies</v>
      </c>
      <c r="L649" s="1" t="str">
        <f>IFERROR(IF(AND(J649&lt;&gt;"",K649&lt;&gt;""),VLOOKUP(VLOOKUP(J649,tbl_Teams!C:G,5,0),tbl_Venues!A:B,2,0),""),"")</f>
        <v>One Eyed Jacks</v>
      </c>
      <c r="M649" s="16" t="str">
        <f>IFERROR(IF(VLOOKUP(J649,tbl_Teams!$C:$H,6,0)=0,"",VLOOKUP(J649,tbl_Teams!$C:$H,6,0)),"")</f>
        <v/>
      </c>
      <c r="N649" s="16">
        <f>IFERROR(VLOOKUP(J649,tbl_Teams!$C:$I,7,0),"")</f>
        <v>1</v>
      </c>
      <c r="O649" s="16" t="str">
        <f>IF(OR(J649="",K649=""),"Void","")</f>
        <v/>
      </c>
      <c r="P649" s="16">
        <v>12</v>
      </c>
      <c r="Q649" s="38">
        <f>IF(O649="Void","",IF(P649&lt;16,Lookups!$A$1+((P649-1)*7+(N649-1)),Lookups!$A$2+((P649-16)*7+(N649-1))))</f>
        <v>45614</v>
      </c>
      <c r="R649" s="1" t="str">
        <f>IF(O649="Void",TRIM(_xlfn.CONCAT(J649,K649)),J649)</f>
        <v>Post Office 'A'</v>
      </c>
      <c r="S649" s="16" t="str">
        <f>IF(O649="Void","VOID","vs")</f>
        <v>vs</v>
      </c>
      <c r="T649" s="1" t="str">
        <f>IF(O649="Void","",K649)</f>
        <v>Commies</v>
      </c>
      <c r="U649" s="1" t="str">
        <f>IF(O649="Void","",TRIM(_xlfn.CONCAT(L649," ",M649)))</f>
        <v>One Eyed Jacks</v>
      </c>
    </row>
    <row r="650" spans="1:21" x14ac:dyDescent="0.2">
      <c r="A650" s="16">
        <v>1049</v>
      </c>
      <c r="B650" s="16">
        <v>3</v>
      </c>
      <c r="C650" s="16">
        <v>16</v>
      </c>
      <c r="D650" s="1">
        <v>1</v>
      </c>
      <c r="E650" s="1">
        <v>5</v>
      </c>
      <c r="F650" s="1" t="str">
        <f>_xlfn.CONCAT($D650,"|",$E650,"|",$B650)</f>
        <v>1|5|3</v>
      </c>
      <c r="G650" s="1" t="str">
        <f>_xlfn.CONCAT($D650,"|",$E650,"|",$C650)</f>
        <v>1|5|16</v>
      </c>
      <c r="H650" s="1" t="str">
        <f>_xlfn.CONCAT(P650,J650)</f>
        <v>12Jaybees</v>
      </c>
      <c r="I650" s="1" t="str">
        <f>_xlfn.CONCAT(P650,K650)</f>
        <v>12Crescent Knights</v>
      </c>
      <c r="J650" s="1" t="str">
        <f>IFERROR(VLOOKUP(F650,tbl_Teams!A:C,3,0),"")</f>
        <v>Jaybees</v>
      </c>
      <c r="K650" s="1" t="str">
        <f>IFERROR(VLOOKUP(G650,tbl_Teams!$A:$C,3,0),"")</f>
        <v>Crescent Knights</v>
      </c>
      <c r="L650" s="1" t="str">
        <f>IFERROR(IF(AND(J650&lt;&gt;"",K650&lt;&gt;""),VLOOKUP(VLOOKUP(J650,tbl_Teams!C:G,5,0),tbl_Venues!A:B,2,0),""),"")</f>
        <v>England's Glory</v>
      </c>
      <c r="M650" s="16">
        <f>IFERROR(IF(VLOOKUP(J650,tbl_Teams!$C:$H,6,0)=0,"",VLOOKUP(J650,tbl_Teams!$C:$H,6,0)),"")</f>
        <v>2</v>
      </c>
      <c r="N650" s="16">
        <f>IFERROR(VLOOKUP(J650,tbl_Teams!$C:$I,7,0),"")</f>
        <v>3</v>
      </c>
      <c r="O650" s="16" t="str">
        <f>IF(OR(J650="",K650=""),"Void","")</f>
        <v/>
      </c>
      <c r="P650" s="16">
        <v>12</v>
      </c>
      <c r="Q650" s="38">
        <f>IF(O650="Void","",IF(P650&lt;16,Lookups!$A$1+((P650-1)*7+(N650-1)),Lookups!$A$2+((P650-16)*7+(N650-1))))</f>
        <v>45616</v>
      </c>
      <c r="R650" s="1" t="str">
        <f>IF(O650="Void",TRIM(_xlfn.CONCAT(J650,K650)),J650)</f>
        <v>Jaybees</v>
      </c>
      <c r="S650" s="16" t="str">
        <f>IF(O650="Void","VOID","vs")</f>
        <v>vs</v>
      </c>
      <c r="T650" s="1" t="str">
        <f>IF(O650="Void","",K650)</f>
        <v>Crescent Knights</v>
      </c>
      <c r="U650" s="1" t="str">
        <f>IF(O650="Void","",TRIM(_xlfn.CONCAT(L650," ",M650)))</f>
        <v>England's Glory 2</v>
      </c>
    </row>
    <row r="651" spans="1:21" x14ac:dyDescent="0.2">
      <c r="A651" s="16">
        <v>1050</v>
      </c>
      <c r="B651" s="16">
        <v>4</v>
      </c>
      <c r="C651" s="16">
        <v>2</v>
      </c>
      <c r="D651" s="1">
        <v>1</v>
      </c>
      <c r="E651" s="1">
        <v>5</v>
      </c>
      <c r="F651" s="1" t="str">
        <f>_xlfn.CONCAT($D651,"|",$E651,"|",$B651)</f>
        <v>1|5|4</v>
      </c>
      <c r="G651" s="1" t="str">
        <f>_xlfn.CONCAT($D651,"|",$E651,"|",$C651)</f>
        <v>1|5|2</v>
      </c>
      <c r="H651" s="1" t="str">
        <f>_xlfn.CONCAT(P651,J651)</f>
        <v>12Beaufort Beavers</v>
      </c>
      <c r="I651" s="1" t="str">
        <f>_xlfn.CONCAT(P651,K651)</f>
        <v>12Chequers</v>
      </c>
      <c r="J651" s="1" t="str">
        <f>IFERROR(VLOOKUP(F651,tbl_Teams!A:C,3,0),"")</f>
        <v>Beaufort Beavers</v>
      </c>
      <c r="K651" s="1" t="str">
        <f>IFERROR(VLOOKUP(G651,tbl_Teams!$A:$C,3,0),"")</f>
        <v>Chequers</v>
      </c>
      <c r="L651" s="1" t="str">
        <f>IFERROR(IF(AND(J651&lt;&gt;"",K651&lt;&gt;""),VLOOKUP(VLOOKUP(J651,tbl_Teams!C:G,5,0),tbl_Venues!A:B,2,0),""),"")</f>
        <v>Hardwicke RBL</v>
      </c>
      <c r="M651" s="16">
        <f>IFERROR(IF(VLOOKUP(J651,tbl_Teams!$C:$H,6,0)=0,"",VLOOKUP(J651,tbl_Teams!$C:$H,6,0)),"")</f>
        <v>2</v>
      </c>
      <c r="N651" s="16">
        <f>IFERROR(VLOOKUP(J651,tbl_Teams!$C:$I,7,0),"")</f>
        <v>3</v>
      </c>
      <c r="O651" s="16" t="str">
        <f>IF(OR(J651="",K651=""),"Void","")</f>
        <v/>
      </c>
      <c r="P651" s="16">
        <v>12</v>
      </c>
      <c r="Q651" s="38">
        <f>IF(O651="Void","",IF(P651&lt;16,Lookups!$A$1+((P651-1)*7+(N651-1)),Lookups!$A$2+((P651-16)*7+(N651-1))))</f>
        <v>45616</v>
      </c>
      <c r="R651" s="1" t="str">
        <f>IF(O651="Void",TRIM(_xlfn.CONCAT(J651,K651)),J651)</f>
        <v>Beaufort Beavers</v>
      </c>
      <c r="S651" s="16" t="str">
        <f>IF(O651="Void","VOID","vs")</f>
        <v>vs</v>
      </c>
      <c r="T651" s="1" t="str">
        <f>IF(O651="Void","",K651)</f>
        <v>Chequers</v>
      </c>
      <c r="U651" s="1" t="str">
        <f>IF(O651="Void","",TRIM(_xlfn.CONCAT(L651," ",M651)))</f>
        <v>Hardwicke RBL 2</v>
      </c>
    </row>
    <row r="652" spans="1:21" x14ac:dyDescent="0.2">
      <c r="A652" s="16">
        <v>1051</v>
      </c>
      <c r="B652" s="16">
        <v>5</v>
      </c>
      <c r="C652" s="16">
        <v>1</v>
      </c>
      <c r="D652" s="1">
        <v>1</v>
      </c>
      <c r="E652" s="1">
        <v>5</v>
      </c>
      <c r="F652" s="1" t="str">
        <f>_xlfn.CONCAT($D652,"|",$E652,"|",$B652)</f>
        <v>1|5|5</v>
      </c>
      <c r="G652" s="1" t="str">
        <f>_xlfn.CONCAT($D652,"|",$E652,"|",$C652)</f>
        <v>1|5|1</v>
      </c>
      <c r="H652" s="1" t="str">
        <f>_xlfn.CONCAT(P652,J652)</f>
        <v>12Hempsted C.C.</v>
      </c>
      <c r="I652" s="1" t="str">
        <f>_xlfn.CONCAT(P652,K652)</f>
        <v>12Likely Lads</v>
      </c>
      <c r="J652" s="1" t="str">
        <f>IFERROR(VLOOKUP(F652,tbl_Teams!A:C,3,0),"")</f>
        <v>Hempsted C.C.</v>
      </c>
      <c r="K652" s="1" t="str">
        <f>IFERROR(VLOOKUP(G652,tbl_Teams!$A:$C,3,0),"")</f>
        <v>Likely Lads</v>
      </c>
      <c r="L652" s="1" t="str">
        <f>IFERROR(IF(AND(J652&lt;&gt;"",K652&lt;&gt;""),VLOOKUP(VLOOKUP(J652,tbl_Teams!C:G,5,0),tbl_Venues!A:B,2,0),""),"")</f>
        <v>Baker Street</v>
      </c>
      <c r="M652" s="16" t="str">
        <f>IFERROR(IF(VLOOKUP(J652,tbl_Teams!$C:$H,6,0)=0,"",VLOOKUP(J652,tbl_Teams!$C:$H,6,0)),"")</f>
        <v/>
      </c>
      <c r="N652" s="16">
        <f>IFERROR(VLOOKUP(J652,tbl_Teams!$C:$I,7,0),"")</f>
        <v>5</v>
      </c>
      <c r="O652" s="16" t="str">
        <f>IF(OR(J652="",K652=""),"Void","")</f>
        <v/>
      </c>
      <c r="P652" s="16">
        <v>12</v>
      </c>
      <c r="Q652" s="38">
        <f>IF(O652="Void","",IF(P652&lt;16,Lookups!$A$1+((P652-1)*7+(N652-1)),Lookups!$A$2+((P652-16)*7+(N652-1))))</f>
        <v>45618</v>
      </c>
      <c r="R652" s="1" t="str">
        <f>IF(O652="Void",TRIM(_xlfn.CONCAT(J652,K652)),J652)</f>
        <v>Hempsted C.C.</v>
      </c>
      <c r="S652" s="16" t="str">
        <f>IF(O652="Void","VOID","vs")</f>
        <v>vs</v>
      </c>
      <c r="T652" s="1" t="str">
        <f>IF(O652="Void","",K652)</f>
        <v>Likely Lads</v>
      </c>
      <c r="U652" s="1" t="str">
        <f>IF(O652="Void","",TRIM(_xlfn.CONCAT(L652," ",M652)))</f>
        <v>Baker Street</v>
      </c>
    </row>
    <row r="653" spans="1:21" x14ac:dyDescent="0.2">
      <c r="A653" s="16">
        <v>1052</v>
      </c>
      <c r="B653" s="16">
        <v>6</v>
      </c>
      <c r="C653" s="16">
        <v>15</v>
      </c>
      <c r="D653" s="1">
        <v>1</v>
      </c>
      <c r="E653" s="1">
        <v>5</v>
      </c>
      <c r="F653" s="1" t="str">
        <f>_xlfn.CONCAT($D653,"|",$E653,"|",$B653)</f>
        <v>1|5|6</v>
      </c>
      <c r="G653" s="1" t="str">
        <f>_xlfn.CONCAT($D653,"|",$E653,"|",$C653)</f>
        <v>1|5|15</v>
      </c>
      <c r="H653" s="1" t="str">
        <f>_xlfn.CONCAT(P653,J653)</f>
        <v>12The Salesmen</v>
      </c>
      <c r="I653" s="1" t="str">
        <f>_xlfn.CONCAT(P653,K653)</f>
        <v>12St Aldates</v>
      </c>
      <c r="J653" s="1" t="str">
        <f>IFERROR(VLOOKUP(F653,tbl_Teams!A:C,3,0),"")</f>
        <v>The Salesmen</v>
      </c>
      <c r="K653" s="1" t="str">
        <f>IFERROR(VLOOKUP(G653,tbl_Teams!$A:$C,3,0),"")</f>
        <v>St Aldates</v>
      </c>
      <c r="L653" s="1" t="str">
        <f>IFERROR(IF(AND(J653&lt;&gt;"",K653&lt;&gt;""),VLOOKUP(VLOOKUP(J653,tbl_Teams!C:G,5,0),tbl_Venues!A:B,2,0),""),"")</f>
        <v>Tuffley Community Centre</v>
      </c>
      <c r="M653" s="16" t="str">
        <f>IFERROR(IF(VLOOKUP(J653,tbl_Teams!$C:$H,6,0)=0,"",VLOOKUP(J653,tbl_Teams!$C:$H,6,0)),"")</f>
        <v/>
      </c>
      <c r="N653" s="16">
        <f>IFERROR(VLOOKUP(J653,tbl_Teams!$C:$I,7,0),"")</f>
        <v>5</v>
      </c>
      <c r="O653" s="16" t="str">
        <f>IF(OR(J653="",K653=""),"Void","")</f>
        <v/>
      </c>
      <c r="P653" s="16">
        <v>12</v>
      </c>
      <c r="Q653" s="38">
        <f>IF(O653="Void","",IF(P653&lt;16,Lookups!$A$1+((P653-1)*7+(N653-1)),Lookups!$A$2+((P653-16)*7+(N653-1))))</f>
        <v>45618</v>
      </c>
      <c r="R653" s="1" t="str">
        <f>IF(O653="Void",TRIM(_xlfn.CONCAT(J653,K653)),J653)</f>
        <v>The Salesmen</v>
      </c>
      <c r="S653" s="16" t="str">
        <f>IF(O653="Void","VOID","vs")</f>
        <v>vs</v>
      </c>
      <c r="T653" s="1" t="str">
        <f>IF(O653="Void","",K653)</f>
        <v>St Aldates</v>
      </c>
      <c r="U653" s="1" t="str">
        <f>IF(O653="Void","",TRIM(_xlfn.CONCAT(L653," ",M653)))</f>
        <v>Tuffley Community Centre</v>
      </c>
    </row>
    <row r="654" spans="1:21" x14ac:dyDescent="0.2">
      <c r="A654" s="16">
        <v>1053</v>
      </c>
      <c r="B654" s="16">
        <v>7</v>
      </c>
      <c r="C654" s="16">
        <v>14</v>
      </c>
      <c r="D654" s="1">
        <v>1</v>
      </c>
      <c r="E654" s="1">
        <v>5</v>
      </c>
      <c r="F654" s="1" t="str">
        <f>_xlfn.CONCAT($D654,"|",$E654,"|",$B654)</f>
        <v>1|5|7</v>
      </c>
      <c r="G654" s="1" t="str">
        <f>_xlfn.CONCAT($D654,"|",$E654,"|",$C654)</f>
        <v>1|5|14</v>
      </c>
      <c r="H654" s="1" t="str">
        <f>_xlfn.CONCAT(P654,J654)</f>
        <v>12Dixies Twisters</v>
      </c>
      <c r="I654" s="1" t="str">
        <f>_xlfn.CONCAT(P654,K654)</f>
        <v>12Hits &amp; Bits</v>
      </c>
      <c r="J654" s="1" t="str">
        <f>IFERROR(VLOOKUP(F654,tbl_Teams!A:C,3,0),"")</f>
        <v>Dixies Twisters</v>
      </c>
      <c r="K654" s="1" t="str">
        <f>IFERROR(VLOOKUP(G654,tbl_Teams!$A:$C,3,0),"")</f>
        <v>Hits &amp; Bits</v>
      </c>
      <c r="L654" s="1" t="str">
        <f>IFERROR(IF(AND(J654&lt;&gt;"",K654&lt;&gt;""),VLOOKUP(VLOOKUP(J654,tbl_Teams!C:G,5,0),tbl_Venues!A:B,2,0),""),"")</f>
        <v>Coney Hill RFC</v>
      </c>
      <c r="M654" s="16" t="str">
        <f>IFERROR(IF(VLOOKUP(J654,tbl_Teams!$C:$H,6,0)=0,"",VLOOKUP(J654,tbl_Teams!$C:$H,6,0)),"")</f>
        <v/>
      </c>
      <c r="N654" s="16">
        <f>IFERROR(VLOOKUP(J654,tbl_Teams!$C:$I,7,0),"")</f>
        <v>5</v>
      </c>
      <c r="O654" s="16" t="str">
        <f>IF(OR(J654="",K654=""),"Void","")</f>
        <v/>
      </c>
      <c r="P654" s="16">
        <v>12</v>
      </c>
      <c r="Q654" s="38">
        <f>IF(O654="Void","",IF(P654&lt;16,Lookups!$A$1+((P654-1)*7+(N654-1)),Lookups!$A$2+((P654-16)*7+(N654-1))))</f>
        <v>45618</v>
      </c>
      <c r="R654" s="1" t="str">
        <f>IF(O654="Void",TRIM(_xlfn.CONCAT(J654,K654)),J654)</f>
        <v>Dixies Twisters</v>
      </c>
      <c r="S654" s="16" t="str">
        <f>IF(O654="Void","VOID","vs")</f>
        <v>vs</v>
      </c>
      <c r="T654" s="1" t="str">
        <f>IF(O654="Void","",K654)</f>
        <v>Hits &amp; Bits</v>
      </c>
      <c r="U654" s="1" t="str">
        <f>IF(O654="Void","",TRIM(_xlfn.CONCAT(L654," ",M654)))</f>
        <v>Coney Hill RFC</v>
      </c>
    </row>
    <row r="655" spans="1:21" x14ac:dyDescent="0.2">
      <c r="A655" s="16">
        <v>1054</v>
      </c>
      <c r="B655" s="16">
        <v>8</v>
      </c>
      <c r="C655" s="16">
        <v>13</v>
      </c>
      <c r="D655" s="1">
        <v>1</v>
      </c>
      <c r="E655" s="1">
        <v>5</v>
      </c>
      <c r="F655" s="1" t="str">
        <f>_xlfn.CONCAT($D655,"|",$E655,"|",$B655)</f>
        <v>1|5|8</v>
      </c>
      <c r="G655" s="1" t="str">
        <f>_xlfn.CONCAT($D655,"|",$E655,"|",$C655)</f>
        <v>1|5|13</v>
      </c>
      <c r="H655" s="1" t="str">
        <f>_xlfn.CONCAT(P655,J655)</f>
        <v>12Castle Grym</v>
      </c>
      <c r="I655" s="1" t="str">
        <f>_xlfn.CONCAT(P655,K655)</f>
        <v>12Runaways</v>
      </c>
      <c r="J655" s="1" t="str">
        <f>IFERROR(VLOOKUP(F655,tbl_Teams!A:C,3,0),"")</f>
        <v>Castle Grym</v>
      </c>
      <c r="K655" s="1" t="str">
        <f>IFERROR(VLOOKUP(G655,tbl_Teams!$A:$C,3,0),"")</f>
        <v>Runaways</v>
      </c>
      <c r="L655" s="1" t="str">
        <f>IFERROR(IF(AND(J655&lt;&gt;"",K655&lt;&gt;""),VLOOKUP(VLOOKUP(J655,tbl_Teams!C:G,5,0),tbl_Venues!A:B,2,0),""),"")</f>
        <v>Farmer's Club</v>
      </c>
      <c r="M655" s="16">
        <f>IFERROR(IF(VLOOKUP(J655,tbl_Teams!$C:$H,6,0)=0,"",VLOOKUP(J655,tbl_Teams!$C:$H,6,0)),"")</f>
        <v>1</v>
      </c>
      <c r="N655" s="16">
        <f>IFERROR(VLOOKUP(J655,tbl_Teams!$C:$I,7,0),"")</f>
        <v>5</v>
      </c>
      <c r="O655" s="16" t="str">
        <f>IF(OR(J655="",K655=""),"Void","")</f>
        <v/>
      </c>
      <c r="P655" s="16">
        <v>12</v>
      </c>
      <c r="Q655" s="38">
        <f>IF(O655="Void","",IF(P655&lt;16,Lookups!$A$1+((P655-1)*7+(N655-1)),Lookups!$A$2+((P655-16)*7+(N655-1))))</f>
        <v>45618</v>
      </c>
      <c r="R655" s="1" t="str">
        <f>IF(O655="Void",TRIM(_xlfn.CONCAT(J655,K655)),J655)</f>
        <v>Castle Grym</v>
      </c>
      <c r="S655" s="16" t="str">
        <f>IF(O655="Void","VOID","vs")</f>
        <v>vs</v>
      </c>
      <c r="T655" s="1" t="str">
        <f>IF(O655="Void","",K655)</f>
        <v>Runaways</v>
      </c>
      <c r="U655" s="1" t="str">
        <f>IF(O655="Void","",TRIM(_xlfn.CONCAT(L655," ",M655)))</f>
        <v>Farmer's Club 1</v>
      </c>
    </row>
    <row r="656" spans="1:21" x14ac:dyDescent="0.2">
      <c r="A656" s="16">
        <v>1055</v>
      </c>
      <c r="B656" s="16">
        <v>9</v>
      </c>
      <c r="C656" s="16">
        <v>12</v>
      </c>
      <c r="D656" s="1">
        <v>1</v>
      </c>
      <c r="E656" s="1">
        <v>5</v>
      </c>
      <c r="F656" s="1" t="str">
        <f>_xlfn.CONCAT($D656,"|",$E656,"|",$B656)</f>
        <v>1|5|9</v>
      </c>
      <c r="G656" s="1" t="str">
        <f>_xlfn.CONCAT($D656,"|",$E656,"|",$C656)</f>
        <v>1|5|12</v>
      </c>
      <c r="H656" s="1" t="str">
        <f>_xlfn.CONCAT(P656,J656)</f>
        <v>12Roamers</v>
      </c>
      <c r="I656" s="1" t="str">
        <f>_xlfn.CONCAT(P656,K656)</f>
        <v>12Windmill Nomads</v>
      </c>
      <c r="J656" s="1" t="str">
        <f>IFERROR(VLOOKUP(F656,tbl_Teams!A:C,3,0),"")</f>
        <v>Roamers</v>
      </c>
      <c r="K656" s="1" t="str">
        <f>IFERROR(VLOOKUP(G656,tbl_Teams!$A:$C,3,0),"")</f>
        <v>Windmill Nomads</v>
      </c>
      <c r="L656" s="1" t="str">
        <f>IFERROR(IF(AND(J656&lt;&gt;"",K656&lt;&gt;""),VLOOKUP(VLOOKUP(J656,tbl_Teams!C:G,5,0),tbl_Venues!A:B,2,0),""),"")</f>
        <v>Longlevens RFC</v>
      </c>
      <c r="M656" s="16" t="str">
        <f>IFERROR(IF(VLOOKUP(J656,tbl_Teams!$C:$H,6,0)=0,"",VLOOKUP(J656,tbl_Teams!$C:$H,6,0)),"")</f>
        <v/>
      </c>
      <c r="N656" s="16">
        <f>IFERROR(VLOOKUP(J656,tbl_Teams!$C:$I,7,0),"")</f>
        <v>2</v>
      </c>
      <c r="O656" s="16" t="str">
        <f>IF(OR(J656="",K656=""),"Void","")</f>
        <v/>
      </c>
      <c r="P656" s="16">
        <v>12</v>
      </c>
      <c r="Q656" s="38">
        <f>IF(O656="Void","",IF(P656&lt;16,Lookups!$A$1+((P656-1)*7+(N656-1)),Lookups!$A$2+((P656-16)*7+(N656-1))))</f>
        <v>45615</v>
      </c>
      <c r="R656" s="1" t="str">
        <f>IF(O656="Void",TRIM(_xlfn.CONCAT(J656,K656)),J656)</f>
        <v>Roamers</v>
      </c>
      <c r="S656" s="16" t="str">
        <f>IF(O656="Void","VOID","vs")</f>
        <v>vs</v>
      </c>
      <c r="T656" s="1" t="str">
        <f>IF(O656="Void","",K656)</f>
        <v>Windmill Nomads</v>
      </c>
      <c r="U656" s="1" t="str">
        <f>IF(O656="Void","",TRIM(_xlfn.CONCAT(L656," ",M656)))</f>
        <v>Longlevens RFC</v>
      </c>
    </row>
    <row r="657" spans="1:21" x14ac:dyDescent="0.2">
      <c r="A657" s="16">
        <v>1056</v>
      </c>
      <c r="B657" s="16">
        <v>10</v>
      </c>
      <c r="C657" s="16">
        <v>11</v>
      </c>
      <c r="D657" s="1">
        <v>1</v>
      </c>
      <c r="E657" s="1">
        <v>5</v>
      </c>
      <c r="F657" s="1" t="str">
        <f>_xlfn.CONCAT($D657,"|",$E657,"|",$B657)</f>
        <v>1|5|10</v>
      </c>
      <c r="G657" s="1" t="str">
        <f>_xlfn.CONCAT($D657,"|",$E657,"|",$C657)</f>
        <v>1|5|11</v>
      </c>
      <c r="H657" s="1" t="str">
        <f>_xlfn.CONCAT(P657,J657)</f>
        <v>12Newent Independents</v>
      </c>
      <c r="I657" s="1" t="str">
        <f>_xlfn.CONCAT(P657,K657)</f>
        <v>12Gamblers S.C.</v>
      </c>
      <c r="J657" s="1" t="str">
        <f>IFERROR(VLOOKUP(F657,tbl_Teams!A:C,3,0),"")</f>
        <v>Newent Independents</v>
      </c>
      <c r="K657" s="1" t="str">
        <f>IFERROR(VLOOKUP(G657,tbl_Teams!$A:$C,3,0),"")</f>
        <v>Gamblers S.C.</v>
      </c>
      <c r="L657" s="1" t="str">
        <f>IFERROR(IF(AND(J657&lt;&gt;"",K657&lt;&gt;""),VLOOKUP(VLOOKUP(J657,tbl_Teams!C:G,5,0),tbl_Venues!A:B,2,0),""),"")</f>
        <v>Circle Club Newent</v>
      </c>
      <c r="M657" s="16" t="str">
        <f>IFERROR(IF(VLOOKUP(J657,tbl_Teams!$C:$H,6,0)=0,"",VLOOKUP(J657,tbl_Teams!$C:$H,6,0)),"")</f>
        <v/>
      </c>
      <c r="N657" s="16">
        <f>IFERROR(VLOOKUP(J657,tbl_Teams!$C:$I,7,0),"")</f>
        <v>2</v>
      </c>
      <c r="O657" s="16" t="str">
        <f>IF(OR(J657="",K657=""),"Void","")</f>
        <v/>
      </c>
      <c r="P657" s="16">
        <v>12</v>
      </c>
      <c r="Q657" s="38">
        <f>IF(O657="Void","",IF(P657&lt;16,Lookups!$A$1+((P657-1)*7+(N657-1)),Lookups!$A$2+((P657-16)*7+(N657-1))))</f>
        <v>45615</v>
      </c>
      <c r="R657" s="1" t="str">
        <f>IF(O657="Void",TRIM(_xlfn.CONCAT(J657,K657)),J657)</f>
        <v>Newent Independents</v>
      </c>
      <c r="S657" s="16" t="str">
        <f>IF(O657="Void","VOID","vs")</f>
        <v>vs</v>
      </c>
      <c r="T657" s="1" t="str">
        <f>IF(O657="Void","",K657)</f>
        <v>Gamblers S.C.</v>
      </c>
      <c r="U657" s="1" t="str">
        <f>IF(O657="Void","",TRIM(_xlfn.CONCAT(L657," ",M657)))</f>
        <v>Circle Club Newent</v>
      </c>
    </row>
    <row r="658" spans="1:21" x14ac:dyDescent="0.2">
      <c r="A658" s="16">
        <v>1289</v>
      </c>
      <c r="B658" s="16">
        <v>3</v>
      </c>
      <c r="C658" s="16">
        <v>16</v>
      </c>
      <c r="D658" s="1">
        <v>1</v>
      </c>
      <c r="E658" s="1">
        <v>6</v>
      </c>
      <c r="F658" s="1" t="str">
        <f>_xlfn.CONCAT($D658,"|",$E658,"|",$B658)</f>
        <v>1|6|3</v>
      </c>
      <c r="G658" s="1" t="str">
        <f>_xlfn.CONCAT($D658,"|",$E658,"|",$C658)</f>
        <v>1|6|16</v>
      </c>
      <c r="H658" s="1" t="str">
        <f>_xlfn.CONCAT(P658,J658)</f>
        <v>12Jokers(City)</v>
      </c>
      <c r="I658" s="1" t="str">
        <f>_xlfn.CONCAT(P658,K658)</f>
        <v>12Angry Beavers</v>
      </c>
      <c r="J658" s="1" t="str">
        <f>IFERROR(VLOOKUP(F658,tbl_Teams!A:C,3,0),"")</f>
        <v>Jokers(City)</v>
      </c>
      <c r="K658" s="1" t="str">
        <f>IFERROR(VLOOKUP(G658,tbl_Teams!$A:$C,3,0),"")</f>
        <v>Angry Beavers</v>
      </c>
      <c r="L658" s="1" t="str">
        <f>IFERROR(IF(AND(J658&lt;&gt;"",K658&lt;&gt;""),VLOOKUP(VLOOKUP(J658,tbl_Teams!C:G,5,0),tbl_Venues!A:B,2,0),""),"")</f>
        <v>One Eyed Jacks</v>
      </c>
      <c r="M658" s="16" t="str">
        <f>IFERROR(IF(VLOOKUP(J658,tbl_Teams!$C:$H,6,0)=0,"",VLOOKUP(J658,tbl_Teams!$C:$H,6,0)),"")</f>
        <v/>
      </c>
      <c r="N658" s="16">
        <f>IFERROR(VLOOKUP(J658,tbl_Teams!$C:$I,7,0),"")</f>
        <v>4</v>
      </c>
      <c r="O658" s="16" t="str">
        <f>IF(OR(J658="",K658=""),"Void","")</f>
        <v/>
      </c>
      <c r="P658" s="16">
        <v>12</v>
      </c>
      <c r="Q658" s="38">
        <f>IF(O658="Void","",IF(P658&lt;16,Lookups!$A$1+((P658-1)*7+(N658-1)),Lookups!$A$2+((P658-16)*7+(N658-1))))</f>
        <v>45617</v>
      </c>
      <c r="R658" s="1" t="str">
        <f>IF(O658="Void",TRIM(_xlfn.CONCAT(J658,K658)),J658)</f>
        <v>Jokers(City)</v>
      </c>
      <c r="S658" s="16" t="str">
        <f>IF(O658="Void","VOID","vs")</f>
        <v>vs</v>
      </c>
      <c r="T658" s="1" t="str">
        <f>IF(O658="Void","",K658)</f>
        <v>Angry Beavers</v>
      </c>
      <c r="U658" s="1" t="str">
        <f>IF(O658="Void","",TRIM(_xlfn.CONCAT(L658," ",M658)))</f>
        <v>One Eyed Jacks</v>
      </c>
    </row>
    <row r="659" spans="1:21" x14ac:dyDescent="0.2">
      <c r="A659" s="16">
        <v>1290</v>
      </c>
      <c r="B659" s="16">
        <v>4</v>
      </c>
      <c r="C659" s="16">
        <v>2</v>
      </c>
      <c r="D659" s="1">
        <v>1</v>
      </c>
      <c r="E659" s="1">
        <v>6</v>
      </c>
      <c r="F659" s="1" t="str">
        <f>_xlfn.CONCAT($D659,"|",$E659,"|",$B659)</f>
        <v>1|6|4</v>
      </c>
      <c r="G659" s="1" t="str">
        <f>_xlfn.CONCAT($D659,"|",$E659,"|",$C659)</f>
        <v>1|6|2</v>
      </c>
      <c r="H659" s="1" t="str">
        <f>_xlfn.CONCAT(P659,J659)</f>
        <v>12Renegades</v>
      </c>
      <c r="I659" s="1" t="str">
        <f>_xlfn.CONCAT(P659,K659)</f>
        <v>12</v>
      </c>
      <c r="J659" s="1" t="str">
        <f>IFERROR(VLOOKUP(F659,tbl_Teams!A:C,3,0),"")</f>
        <v>Renegades</v>
      </c>
      <c r="K659" s="1" t="str">
        <f>IFERROR(VLOOKUP(G659,tbl_Teams!$A:$C,3,0),"")</f>
        <v/>
      </c>
      <c r="L659" s="1" t="str">
        <f>IFERROR(IF(AND(J659&lt;&gt;"",K659&lt;&gt;""),VLOOKUP(VLOOKUP(J659,tbl_Teams!C:G,5,0),tbl_Venues!A:B,2,0),""),"")</f>
        <v/>
      </c>
      <c r="M659" s="16">
        <f>IFERROR(IF(VLOOKUP(J659,tbl_Teams!$C:$H,6,0)=0,"",VLOOKUP(J659,tbl_Teams!$C:$H,6,0)),"")</f>
        <v>2</v>
      </c>
      <c r="N659" s="16">
        <f>IFERROR(VLOOKUP(J659,tbl_Teams!$C:$I,7,0),"")</f>
        <v>5</v>
      </c>
      <c r="O659" s="16" t="str">
        <f>IF(OR(J659="",K659=""),"Void","")</f>
        <v>Void</v>
      </c>
      <c r="P659" s="16">
        <v>12</v>
      </c>
      <c r="Q659" s="38" t="str">
        <f>IF(O659="Void","",IF(P659&lt;16,Lookups!$A$1+((P659-1)*7+(N659-1)),Lookups!$A$2+((P659-16)*7+(N659-1))))</f>
        <v/>
      </c>
      <c r="R659" s="1" t="str">
        <f>IF(O659="Void",TRIM(_xlfn.CONCAT(J659,K659)),J659)</f>
        <v>Renegades</v>
      </c>
      <c r="S659" s="16" t="str">
        <f>IF(O659="Void","VOID","vs")</f>
        <v>VOID</v>
      </c>
      <c r="T659" s="1" t="str">
        <f>IF(O659="Void","",K659)</f>
        <v/>
      </c>
      <c r="U659" s="1" t="str">
        <f>IF(O659="Void","",TRIM(_xlfn.CONCAT(L659," ",M659)))</f>
        <v/>
      </c>
    </row>
    <row r="660" spans="1:21" x14ac:dyDescent="0.2">
      <c r="A660" s="16">
        <v>1291</v>
      </c>
      <c r="B660" s="16">
        <v>5</v>
      </c>
      <c r="C660" s="16">
        <v>1</v>
      </c>
      <c r="D660" s="1">
        <v>1</v>
      </c>
      <c r="E660" s="1">
        <v>6</v>
      </c>
      <c r="F660" s="1" t="str">
        <f>_xlfn.CONCAT($D660,"|",$E660,"|",$B660)</f>
        <v>1|6|5</v>
      </c>
      <c r="G660" s="1" t="str">
        <f>_xlfn.CONCAT($D660,"|",$E660,"|",$C660)</f>
        <v>1|6|1</v>
      </c>
      <c r="H660" s="1" t="str">
        <f>_xlfn.CONCAT(P660,J660)</f>
        <v>12Scammells</v>
      </c>
      <c r="I660" s="1" t="str">
        <f>_xlfn.CONCAT(P660,K660)</f>
        <v>12New Indians</v>
      </c>
      <c r="J660" s="1" t="str">
        <f>IFERROR(VLOOKUP(F660,tbl_Teams!A:C,3,0),"")</f>
        <v>Scammells</v>
      </c>
      <c r="K660" s="1" t="str">
        <f>IFERROR(VLOOKUP(G660,tbl_Teams!$A:$C,3,0),"")</f>
        <v>New Indians</v>
      </c>
      <c r="L660" s="1" t="str">
        <f>IFERROR(IF(AND(J660&lt;&gt;"",K660&lt;&gt;""),VLOOKUP(VLOOKUP(J660,tbl_Teams!C:G,5,0),tbl_Venues!A:B,2,0),""),"")</f>
        <v>Gala Club</v>
      </c>
      <c r="M660" s="16">
        <f>IFERROR(IF(VLOOKUP(J660,tbl_Teams!$C:$H,6,0)=0,"",VLOOKUP(J660,tbl_Teams!$C:$H,6,0)),"")</f>
        <v>1</v>
      </c>
      <c r="N660" s="16">
        <f>IFERROR(VLOOKUP(J660,tbl_Teams!$C:$I,7,0),"")</f>
        <v>1</v>
      </c>
      <c r="O660" s="16" t="str">
        <f>IF(OR(J660="",K660=""),"Void","")</f>
        <v/>
      </c>
      <c r="P660" s="16">
        <v>12</v>
      </c>
      <c r="Q660" s="38">
        <f>IF(O660="Void","",IF(P660&lt;16,Lookups!$A$1+((P660-1)*7+(N660-1)),Lookups!$A$2+((P660-16)*7+(N660-1))))</f>
        <v>45614</v>
      </c>
      <c r="R660" s="1" t="str">
        <f>IF(O660="Void",TRIM(_xlfn.CONCAT(J660,K660)),J660)</f>
        <v>Scammells</v>
      </c>
      <c r="S660" s="16" t="str">
        <f>IF(O660="Void","VOID","vs")</f>
        <v>vs</v>
      </c>
      <c r="T660" s="1" t="str">
        <f>IF(O660="Void","",K660)</f>
        <v>New Indians</v>
      </c>
      <c r="U660" s="1" t="str">
        <f>IF(O660="Void","",TRIM(_xlfn.CONCAT(L660," ",M660)))</f>
        <v>Gala Club 1</v>
      </c>
    </row>
    <row r="661" spans="1:21" x14ac:dyDescent="0.2">
      <c r="A661" s="16">
        <v>1292</v>
      </c>
      <c r="B661" s="16">
        <v>6</v>
      </c>
      <c r="C661" s="16">
        <v>15</v>
      </c>
      <c r="D661" s="1">
        <v>1</v>
      </c>
      <c r="E661" s="1">
        <v>6</v>
      </c>
      <c r="F661" s="1" t="str">
        <f>_xlfn.CONCAT($D661,"|",$E661,"|",$B661)</f>
        <v>1|6|6</v>
      </c>
      <c r="G661" s="1" t="str">
        <f>_xlfn.CONCAT($D661,"|",$E661,"|",$C661)</f>
        <v>1|6|15</v>
      </c>
      <c r="H661" s="1" t="str">
        <f>_xlfn.CONCAT(P661,J661)</f>
        <v>12Apaches</v>
      </c>
      <c r="I661" s="1" t="str">
        <f>_xlfn.CONCAT(P661,K661)</f>
        <v>12Cybernetics</v>
      </c>
      <c r="J661" s="1" t="str">
        <f>IFERROR(VLOOKUP(F661,tbl_Teams!A:C,3,0),"")</f>
        <v>Apaches</v>
      </c>
      <c r="K661" s="1" t="str">
        <f>IFERROR(VLOOKUP(G661,tbl_Teams!$A:$C,3,0),"")</f>
        <v>Cybernetics</v>
      </c>
      <c r="L661" s="1" t="str">
        <f>IFERROR(IF(AND(J661&lt;&gt;"",K661&lt;&gt;""),VLOOKUP(VLOOKUP(J661,tbl_Teams!C:G,5,0),tbl_Venues!A:B,2,0),""),"")</f>
        <v>Hardwicke RBL</v>
      </c>
      <c r="M661" s="16">
        <f>IFERROR(IF(VLOOKUP(J661,tbl_Teams!$C:$H,6,0)=0,"",VLOOKUP(J661,tbl_Teams!$C:$H,6,0)),"")</f>
        <v>1</v>
      </c>
      <c r="N661" s="16">
        <f>IFERROR(VLOOKUP(J661,tbl_Teams!$C:$I,7,0),"")</f>
        <v>5</v>
      </c>
      <c r="O661" s="16" t="str">
        <f>IF(OR(J661="",K661=""),"Void","")</f>
        <v/>
      </c>
      <c r="P661" s="16">
        <v>12</v>
      </c>
      <c r="Q661" s="38">
        <f>IF(O661="Void","",IF(P661&lt;16,Lookups!$A$1+((P661-1)*7+(N661-1)),Lookups!$A$2+((P661-16)*7+(N661-1))))</f>
        <v>45618</v>
      </c>
      <c r="R661" s="1" t="str">
        <f>IF(O661="Void",TRIM(_xlfn.CONCAT(J661,K661)),J661)</f>
        <v>Apaches</v>
      </c>
      <c r="S661" s="16" t="str">
        <f>IF(O661="Void","VOID","vs")</f>
        <v>vs</v>
      </c>
      <c r="T661" s="1" t="str">
        <f>IF(O661="Void","",K661)</f>
        <v>Cybernetics</v>
      </c>
      <c r="U661" s="1" t="str">
        <f>IF(O661="Void","",TRIM(_xlfn.CONCAT(L661," ",M661)))</f>
        <v>Hardwicke RBL 1</v>
      </c>
    </row>
    <row r="662" spans="1:21" x14ac:dyDescent="0.2">
      <c r="A662" s="16">
        <v>1293</v>
      </c>
      <c r="B662" s="16">
        <v>7</v>
      </c>
      <c r="C662" s="16">
        <v>14</v>
      </c>
      <c r="D662" s="1">
        <v>1</v>
      </c>
      <c r="E662" s="1">
        <v>6</v>
      </c>
      <c r="F662" s="1" t="str">
        <f>_xlfn.CONCAT($D662,"|",$E662,"|",$B662)</f>
        <v>1|6|7</v>
      </c>
      <c r="G662" s="1" t="str">
        <f>_xlfn.CONCAT($D662,"|",$E662,"|",$C662)</f>
        <v>1|6|14</v>
      </c>
      <c r="H662" s="1" t="str">
        <f>_xlfn.CONCAT(P662,J662)</f>
        <v>12Canning Stragglers</v>
      </c>
      <c r="I662" s="1" t="str">
        <f>_xlfn.CONCAT(P662,K662)</f>
        <v>12Britwater</v>
      </c>
      <c r="J662" s="1" t="str">
        <f>IFERROR(VLOOKUP(F662,tbl_Teams!A:C,3,0),"")</f>
        <v>Canning Stragglers</v>
      </c>
      <c r="K662" s="1" t="str">
        <f>IFERROR(VLOOKUP(G662,tbl_Teams!$A:$C,3,0),"")</f>
        <v>Britwater</v>
      </c>
      <c r="L662" s="1" t="str">
        <f>IFERROR(IF(AND(J662&lt;&gt;"",K662&lt;&gt;""),VLOOKUP(VLOOKUP(J662,tbl_Teams!C:G,5,0),tbl_Venues!A:B,2,0),""),"")</f>
        <v>Churchdown Club</v>
      </c>
      <c r="M662" s="16" t="str">
        <f>IFERROR(IF(VLOOKUP(J662,tbl_Teams!$C:$H,6,0)=0,"",VLOOKUP(J662,tbl_Teams!$C:$H,6,0)),"")</f>
        <v/>
      </c>
      <c r="N662" s="16">
        <f>IFERROR(VLOOKUP(J662,tbl_Teams!$C:$I,7,0),"")</f>
        <v>3</v>
      </c>
      <c r="O662" s="16" t="str">
        <f>IF(OR(J662="",K662=""),"Void","")</f>
        <v/>
      </c>
      <c r="P662" s="16">
        <v>12</v>
      </c>
      <c r="Q662" s="38">
        <f>IF(O662="Void","",IF(P662&lt;16,Lookups!$A$1+((P662-1)*7+(N662-1)),Lookups!$A$2+((P662-16)*7+(N662-1))))</f>
        <v>45616</v>
      </c>
      <c r="R662" s="1" t="str">
        <f>IF(O662="Void",TRIM(_xlfn.CONCAT(J662,K662)),J662)</f>
        <v>Canning Stragglers</v>
      </c>
      <c r="S662" s="16" t="str">
        <f>IF(O662="Void","VOID","vs")</f>
        <v>vs</v>
      </c>
      <c r="T662" s="1" t="str">
        <f>IF(O662="Void","",K662)</f>
        <v>Britwater</v>
      </c>
      <c r="U662" s="1" t="str">
        <f>IF(O662="Void","",TRIM(_xlfn.CONCAT(L662," ",M662)))</f>
        <v>Churchdown Club</v>
      </c>
    </row>
    <row r="663" spans="1:21" x14ac:dyDescent="0.2">
      <c r="A663" s="16">
        <v>1294</v>
      </c>
      <c r="B663" s="16">
        <v>8</v>
      </c>
      <c r="C663" s="16">
        <v>13</v>
      </c>
      <c r="D663" s="1">
        <v>1</v>
      </c>
      <c r="E663" s="1">
        <v>6</v>
      </c>
      <c r="F663" s="1" t="str">
        <f>_xlfn.CONCAT($D663,"|",$E663,"|",$B663)</f>
        <v>1|6|8</v>
      </c>
      <c r="G663" s="1" t="str">
        <f>_xlfn.CONCAT($D663,"|",$E663,"|",$C663)</f>
        <v>1|6|13</v>
      </c>
      <c r="H663" s="1" t="str">
        <f>_xlfn.CONCAT(P663,J663)</f>
        <v>12Rising Sun</v>
      </c>
      <c r="I663" s="1" t="str">
        <f>_xlfn.CONCAT(P663,K663)</f>
        <v>12Junction Inn</v>
      </c>
      <c r="J663" s="1" t="str">
        <f>IFERROR(VLOOKUP(F663,tbl_Teams!A:C,3,0),"")</f>
        <v>Rising Sun</v>
      </c>
      <c r="K663" s="1" t="str">
        <f>IFERROR(VLOOKUP(G663,tbl_Teams!$A:$C,3,0),"")</f>
        <v>Junction Inn</v>
      </c>
      <c r="L663" s="1" t="str">
        <f>IFERROR(IF(AND(J663&lt;&gt;"",K663&lt;&gt;""),VLOOKUP(VLOOKUP(J663,tbl_Teams!C:G,5,0),tbl_Venues!A:B,2,0),""),"")</f>
        <v>Farmer's Club</v>
      </c>
      <c r="M663" s="16">
        <f>IFERROR(IF(VLOOKUP(J663,tbl_Teams!$C:$H,6,0)=0,"",VLOOKUP(J663,tbl_Teams!$C:$H,6,0)),"")</f>
        <v>2</v>
      </c>
      <c r="N663" s="16">
        <f>IFERROR(VLOOKUP(J663,tbl_Teams!$C:$I,7,0),"")</f>
        <v>3</v>
      </c>
      <c r="O663" s="16" t="str">
        <f>IF(OR(J663="",K663=""),"Void","")</f>
        <v/>
      </c>
      <c r="P663" s="16">
        <v>12</v>
      </c>
      <c r="Q663" s="38">
        <f>IF(O663="Void","",IF(P663&lt;16,Lookups!$A$1+((P663-1)*7+(N663-1)),Lookups!$A$2+((P663-16)*7+(N663-1))))</f>
        <v>45616</v>
      </c>
      <c r="R663" s="1" t="str">
        <f>IF(O663="Void",TRIM(_xlfn.CONCAT(J663,K663)),J663)</f>
        <v>Rising Sun</v>
      </c>
      <c r="S663" s="16" t="str">
        <f>IF(O663="Void","VOID","vs")</f>
        <v>vs</v>
      </c>
      <c r="T663" s="1" t="str">
        <f>IF(O663="Void","",K663)</f>
        <v>Junction Inn</v>
      </c>
      <c r="U663" s="1" t="str">
        <f>IF(O663="Void","",TRIM(_xlfn.CONCAT(L663," ",M663)))</f>
        <v>Farmer's Club 2</v>
      </c>
    </row>
    <row r="664" spans="1:21" x14ac:dyDescent="0.2">
      <c r="A664" s="16">
        <v>1295</v>
      </c>
      <c r="B664" s="16">
        <v>9</v>
      </c>
      <c r="C664" s="16">
        <v>12</v>
      </c>
      <c r="D664" s="1">
        <v>1</v>
      </c>
      <c r="E664" s="1">
        <v>6</v>
      </c>
      <c r="F664" s="1" t="str">
        <f>_xlfn.CONCAT($D664,"|",$E664,"|",$B664)</f>
        <v>1|6|9</v>
      </c>
      <c r="G664" s="1" t="str">
        <f>_xlfn.CONCAT($D664,"|",$E664,"|",$C664)</f>
        <v>1|6|12</v>
      </c>
      <c r="H664" s="1" t="str">
        <f>_xlfn.CONCAT(P664,J664)</f>
        <v>12509ers</v>
      </c>
      <c r="I664" s="1" t="str">
        <f>_xlfn.CONCAT(P664,K664)</f>
        <v>12KE7's</v>
      </c>
      <c r="J664" s="1" t="str">
        <f>IFERROR(VLOOKUP(F664,tbl_Teams!A:C,3,0),"")</f>
        <v>509ers</v>
      </c>
      <c r="K664" s="1" t="str">
        <f>IFERROR(VLOOKUP(G664,tbl_Teams!$A:$C,3,0),"")</f>
        <v>KE7's</v>
      </c>
      <c r="L664" s="1" t="str">
        <f>IFERROR(IF(AND(J664&lt;&gt;"",K664&lt;&gt;""),VLOOKUP(VLOOKUP(J664,tbl_Teams!C:G,5,0),tbl_Venues!A:B,2,0),""),"")</f>
        <v>Robinswood Hill Club</v>
      </c>
      <c r="M664" s="16">
        <f>IFERROR(IF(VLOOKUP(J664,tbl_Teams!$C:$H,6,0)=0,"",VLOOKUP(J664,tbl_Teams!$C:$H,6,0)),"")</f>
        <v>2</v>
      </c>
      <c r="N664" s="16">
        <f>IFERROR(VLOOKUP(J664,tbl_Teams!$C:$I,7,0),"")</f>
        <v>5</v>
      </c>
      <c r="O664" s="16" t="str">
        <f>IF(OR(J664="",K664=""),"Void","")</f>
        <v/>
      </c>
      <c r="P664" s="16">
        <v>12</v>
      </c>
      <c r="Q664" s="38">
        <f>IF(O664="Void","",IF(P664&lt;16,Lookups!$A$1+((P664-1)*7+(N664-1)),Lookups!$A$2+((P664-16)*7+(N664-1))))</f>
        <v>45618</v>
      </c>
      <c r="R664" s="1" t="str">
        <f>IF(O664="Void",TRIM(_xlfn.CONCAT(J664,K664)),J664)</f>
        <v>509ers</v>
      </c>
      <c r="S664" s="16" t="str">
        <f>IF(O664="Void","VOID","vs")</f>
        <v>vs</v>
      </c>
      <c r="T664" s="1" t="str">
        <f>IF(O664="Void","",K664)</f>
        <v>KE7's</v>
      </c>
      <c r="U664" s="1" t="str">
        <f>IF(O664="Void","",TRIM(_xlfn.CONCAT(L664," ",M664)))</f>
        <v>Robinswood Hill Club 2</v>
      </c>
    </row>
    <row r="665" spans="1:21" x14ac:dyDescent="0.2">
      <c r="A665" s="16">
        <v>1296</v>
      </c>
      <c r="B665" s="16">
        <v>10</v>
      </c>
      <c r="C665" s="16">
        <v>11</v>
      </c>
      <c r="D665" s="1">
        <v>1</v>
      </c>
      <c r="E665" s="1">
        <v>6</v>
      </c>
      <c r="F665" s="1" t="str">
        <f>_xlfn.CONCAT($D665,"|",$E665,"|",$B665)</f>
        <v>1|6|10</v>
      </c>
      <c r="G665" s="1" t="str">
        <f>_xlfn.CONCAT($D665,"|",$E665,"|",$C665)</f>
        <v>1|6|11</v>
      </c>
      <c r="H665" s="1" t="str">
        <f>_xlfn.CONCAT(P665,J665)</f>
        <v>12Westgate Teapots</v>
      </c>
      <c r="I665" s="1" t="str">
        <f>_xlfn.CONCAT(P665,K665)</f>
        <v>12Walls Top Ten</v>
      </c>
      <c r="J665" s="1" t="str">
        <f>IFERROR(VLOOKUP(F665,tbl_Teams!A:C,3,0),"")</f>
        <v>Westgate Teapots</v>
      </c>
      <c r="K665" s="1" t="str">
        <f>IFERROR(VLOOKUP(G665,tbl_Teams!$A:$C,3,0),"")</f>
        <v>Walls Top Ten</v>
      </c>
      <c r="L665" s="1" t="str">
        <f>IFERROR(IF(AND(J665&lt;&gt;"",K665&lt;&gt;""),VLOOKUP(VLOOKUP(J665,tbl_Teams!C:G,5,0),tbl_Venues!A:B,2,0),""),"")</f>
        <v>Wotton Hall Club</v>
      </c>
      <c r="M665" s="16">
        <f>IFERROR(IF(VLOOKUP(J665,tbl_Teams!$C:$H,6,0)=0,"",VLOOKUP(J665,tbl_Teams!$C:$H,6,0)),"")</f>
        <v>1</v>
      </c>
      <c r="N665" s="16">
        <f>IFERROR(VLOOKUP(J665,tbl_Teams!$C:$I,7,0),"")</f>
        <v>1</v>
      </c>
      <c r="O665" s="16" t="str">
        <f>IF(OR(J665="",K665=""),"Void","")</f>
        <v/>
      </c>
      <c r="P665" s="16">
        <v>12</v>
      </c>
      <c r="Q665" s="38">
        <f>IF(O665="Void","",IF(P665&lt;16,Lookups!$A$1+((P665-1)*7+(N665-1)),Lookups!$A$2+((P665-16)*7+(N665-1))))</f>
        <v>45614</v>
      </c>
      <c r="R665" s="1" t="str">
        <f>IF(O665="Void",TRIM(_xlfn.CONCAT(J665,K665)),J665)</f>
        <v>Westgate Teapots</v>
      </c>
      <c r="S665" s="16" t="str">
        <f>IF(O665="Void","VOID","vs")</f>
        <v>vs</v>
      </c>
      <c r="T665" s="1" t="str">
        <f>IF(O665="Void","",K665)</f>
        <v>Walls Top Ten</v>
      </c>
      <c r="U665" s="1" t="str">
        <f>IF(O665="Void","",TRIM(_xlfn.CONCAT(L665," ",M665)))</f>
        <v>Wotton Hall Club 1</v>
      </c>
    </row>
    <row r="666" spans="1:21" x14ac:dyDescent="0.2">
      <c r="A666" s="16">
        <v>1529</v>
      </c>
      <c r="B666" s="16">
        <v>3</v>
      </c>
      <c r="C666" s="16">
        <v>16</v>
      </c>
      <c r="D666" s="1">
        <v>1</v>
      </c>
      <c r="E666" s="1">
        <v>7</v>
      </c>
      <c r="F666" s="1" t="str">
        <f>_xlfn.CONCAT($D666,"|",$E666,"|",$B666)</f>
        <v>1|7|3</v>
      </c>
      <c r="G666" s="1" t="str">
        <f>_xlfn.CONCAT($D666,"|",$E666,"|",$C666)</f>
        <v>1|7|16</v>
      </c>
      <c r="H666" s="1" t="str">
        <f>_xlfn.CONCAT(P666,J666)</f>
        <v>12City Treasurers</v>
      </c>
      <c r="I666" s="1" t="str">
        <f>_xlfn.CONCAT(P666,K666)</f>
        <v>12</v>
      </c>
      <c r="J666" s="1" t="str">
        <f>IFERROR(VLOOKUP(F666,tbl_Teams!A:C,3,0),"")</f>
        <v>City Treasurers</v>
      </c>
      <c r="K666" s="1" t="str">
        <f>IFERROR(VLOOKUP(G666,tbl_Teams!$A:$C,3,0),"")</f>
        <v/>
      </c>
      <c r="L666" s="1" t="str">
        <f>IFERROR(IF(AND(J666&lt;&gt;"",K666&lt;&gt;""),VLOOKUP(VLOOKUP(J666,tbl_Teams!C:G,5,0),tbl_Venues!A:B,2,0),""),"")</f>
        <v/>
      </c>
      <c r="M666" s="16">
        <f>IFERROR(IF(VLOOKUP(J666,tbl_Teams!$C:$H,6,0)=0,"",VLOOKUP(J666,tbl_Teams!$C:$H,6,0)),"")</f>
        <v>2</v>
      </c>
      <c r="N666" s="16">
        <f>IFERROR(VLOOKUP(J666,tbl_Teams!$C:$I,7,0),"")</f>
        <v>2</v>
      </c>
      <c r="O666" s="16" t="str">
        <f>IF(OR(J666="",K666=""),"Void","")</f>
        <v>Void</v>
      </c>
      <c r="P666" s="16">
        <v>12</v>
      </c>
      <c r="Q666" s="38" t="str">
        <f>IF(O666="Void","",IF(P666&lt;16,Lookups!$A$1+((P666-1)*7+(N666-1)),Lookups!$A$2+((P666-16)*7+(N666-1))))</f>
        <v/>
      </c>
      <c r="R666" s="1" t="str">
        <f>IF(O666="Void",TRIM(_xlfn.CONCAT(J666,K666)),J666)</f>
        <v>City Treasurers</v>
      </c>
      <c r="S666" s="16" t="str">
        <f>IF(O666="Void","VOID","vs")</f>
        <v>VOID</v>
      </c>
      <c r="T666" s="1" t="str">
        <f>IF(O666="Void","",K666)</f>
        <v/>
      </c>
      <c r="U666" s="1" t="str">
        <f>IF(O666="Void","",TRIM(_xlfn.CONCAT(L666," ",M666)))</f>
        <v/>
      </c>
    </row>
    <row r="667" spans="1:21" x14ac:dyDescent="0.2">
      <c r="A667" s="16">
        <v>1530</v>
      </c>
      <c r="B667" s="16">
        <v>4</v>
      </c>
      <c r="C667" s="16">
        <v>2</v>
      </c>
      <c r="D667" s="1">
        <v>1</v>
      </c>
      <c r="E667" s="1">
        <v>7</v>
      </c>
      <c r="F667" s="1" t="str">
        <f>_xlfn.CONCAT($D667,"|",$E667,"|",$B667)</f>
        <v>1|7|4</v>
      </c>
      <c r="G667" s="1" t="str">
        <f>_xlfn.CONCAT($D667,"|",$E667,"|",$C667)</f>
        <v>1|7|2</v>
      </c>
      <c r="H667" s="1" t="str">
        <f>_xlfn.CONCAT(P667,J667)</f>
        <v>12Deaf Tigers</v>
      </c>
      <c r="I667" s="1" t="str">
        <f>_xlfn.CONCAT(P667,K667)</f>
        <v>12Sigtels</v>
      </c>
      <c r="J667" s="1" t="str">
        <f>IFERROR(VLOOKUP(F667,tbl_Teams!A:C,3,0),"")</f>
        <v>Deaf Tigers</v>
      </c>
      <c r="K667" s="1" t="str">
        <f>IFERROR(VLOOKUP(G667,tbl_Teams!$A:$C,3,0),"")</f>
        <v>Sigtels</v>
      </c>
      <c r="L667" s="1" t="str">
        <f>IFERROR(IF(AND(J667&lt;&gt;"",K667&lt;&gt;""),VLOOKUP(VLOOKUP(J667,tbl_Teams!C:G,5,0),tbl_Venues!A:B,2,0),""),"")</f>
        <v>One Eyed Jacks</v>
      </c>
      <c r="M667" s="16" t="str">
        <f>IFERROR(IF(VLOOKUP(J667,tbl_Teams!$C:$H,6,0)=0,"",VLOOKUP(J667,tbl_Teams!$C:$H,6,0)),"")</f>
        <v/>
      </c>
      <c r="N667" s="16">
        <f>IFERROR(VLOOKUP(J667,tbl_Teams!$C:$I,7,0),"")</f>
        <v>2</v>
      </c>
      <c r="O667" s="16" t="str">
        <f>IF(OR(J667="",K667=""),"Void","")</f>
        <v/>
      </c>
      <c r="P667" s="16">
        <v>12</v>
      </c>
      <c r="Q667" s="38">
        <f>IF(O667="Void","",IF(P667&lt;16,Lookups!$A$1+((P667-1)*7+(N667-1)),Lookups!$A$2+((P667-16)*7+(N667-1))))</f>
        <v>45615</v>
      </c>
      <c r="R667" s="1" t="str">
        <f>IF(O667="Void",TRIM(_xlfn.CONCAT(J667,K667)),J667)</f>
        <v>Deaf Tigers</v>
      </c>
      <c r="S667" s="16" t="str">
        <f>IF(O667="Void","VOID","vs")</f>
        <v>vs</v>
      </c>
      <c r="T667" s="1" t="str">
        <f>IF(O667="Void","",K667)</f>
        <v>Sigtels</v>
      </c>
      <c r="U667" s="1" t="str">
        <f>IF(O667="Void","",TRIM(_xlfn.CONCAT(L667," ",M667)))</f>
        <v>One Eyed Jacks</v>
      </c>
    </row>
    <row r="668" spans="1:21" x14ac:dyDescent="0.2">
      <c r="A668" s="16">
        <v>1531</v>
      </c>
      <c r="B668" s="16">
        <v>5</v>
      </c>
      <c r="C668" s="16">
        <v>1</v>
      </c>
      <c r="D668" s="1">
        <v>1</v>
      </c>
      <c r="E668" s="1">
        <v>7</v>
      </c>
      <c r="F668" s="1" t="str">
        <f>_xlfn.CONCAT($D668,"|",$E668,"|",$B668)</f>
        <v>1|7|5</v>
      </c>
      <c r="G668" s="1" t="str">
        <f>_xlfn.CONCAT($D668,"|",$E668,"|",$C668)</f>
        <v>1|7|1</v>
      </c>
      <c r="H668" s="1" t="str">
        <f>_xlfn.CONCAT(P668,J668)</f>
        <v>12Hilltops</v>
      </c>
      <c r="I668" s="1" t="str">
        <f>_xlfn.CONCAT(P668,K668)</f>
        <v>12Derwents</v>
      </c>
      <c r="J668" s="1" t="str">
        <f>IFERROR(VLOOKUP(F668,tbl_Teams!A:C,3,0),"")</f>
        <v>Hilltops</v>
      </c>
      <c r="K668" s="1" t="str">
        <f>IFERROR(VLOOKUP(G668,tbl_Teams!$A:$C,3,0),"")</f>
        <v>Derwents</v>
      </c>
      <c r="L668" s="1" t="str">
        <f>IFERROR(IF(AND(J668&lt;&gt;"",K668&lt;&gt;""),VLOOKUP(VLOOKUP(J668,tbl_Teams!C:G,5,0),tbl_Venues!A:B,2,0),""),"")</f>
        <v>Robinswood Hill Club</v>
      </c>
      <c r="M668" s="16">
        <f>IFERROR(IF(VLOOKUP(J668,tbl_Teams!$C:$H,6,0)=0,"",VLOOKUP(J668,tbl_Teams!$C:$H,6,0)),"")</f>
        <v>1</v>
      </c>
      <c r="N668" s="16">
        <f>IFERROR(VLOOKUP(J668,tbl_Teams!$C:$I,7,0),"")</f>
        <v>4</v>
      </c>
      <c r="O668" s="16" t="str">
        <f>IF(OR(J668="",K668=""),"Void","")</f>
        <v/>
      </c>
      <c r="P668" s="16">
        <v>12</v>
      </c>
      <c r="Q668" s="38">
        <f>IF(O668="Void","",IF(P668&lt;16,Lookups!$A$1+((P668-1)*7+(N668-1)),Lookups!$A$2+((P668-16)*7+(N668-1))))</f>
        <v>45617</v>
      </c>
      <c r="R668" s="1" t="str">
        <f>IF(O668="Void",TRIM(_xlfn.CONCAT(J668,K668)),J668)</f>
        <v>Hilltops</v>
      </c>
      <c r="S668" s="16" t="str">
        <f>IF(O668="Void","VOID","vs")</f>
        <v>vs</v>
      </c>
      <c r="T668" s="1" t="str">
        <f>IF(O668="Void","",K668)</f>
        <v>Derwents</v>
      </c>
      <c r="U668" s="1" t="str">
        <f>IF(O668="Void","",TRIM(_xlfn.CONCAT(L668," ",M668)))</f>
        <v>Robinswood Hill Club 1</v>
      </c>
    </row>
    <row r="669" spans="1:21" x14ac:dyDescent="0.2">
      <c r="A669" s="16">
        <v>1532</v>
      </c>
      <c r="B669" s="16">
        <v>6</v>
      </c>
      <c r="C669" s="16">
        <v>15</v>
      </c>
      <c r="D669" s="1">
        <v>1</v>
      </c>
      <c r="E669" s="1">
        <v>7</v>
      </c>
      <c r="F669" s="1" t="str">
        <f>_xlfn.CONCAT($D669,"|",$E669,"|",$B669)</f>
        <v>1|7|6</v>
      </c>
      <c r="G669" s="1" t="str">
        <f>_xlfn.CONCAT($D669,"|",$E669,"|",$C669)</f>
        <v>1|7|15</v>
      </c>
      <c r="H669" s="1" t="str">
        <f>_xlfn.CONCAT(P669,J669)</f>
        <v>12Bloaters S.C.</v>
      </c>
      <c r="I669" s="1" t="str">
        <f>_xlfn.CONCAT(P669,K669)</f>
        <v>12Lassington Rollers</v>
      </c>
      <c r="J669" s="1" t="str">
        <f>IFERROR(VLOOKUP(F669,tbl_Teams!A:C,3,0),"")</f>
        <v>Bloaters S.C.</v>
      </c>
      <c r="K669" s="1" t="str">
        <f>IFERROR(VLOOKUP(G669,tbl_Teams!$A:$C,3,0),"")</f>
        <v>Lassington Rollers</v>
      </c>
      <c r="L669" s="1" t="str">
        <f>IFERROR(IF(AND(J669&lt;&gt;"",K669&lt;&gt;""),VLOOKUP(VLOOKUP(J669,tbl_Teams!C:G,5,0),tbl_Venues!A:B,2,0),""),"")</f>
        <v>Spartans Club</v>
      </c>
      <c r="M669" s="16">
        <f>IFERROR(IF(VLOOKUP(J669,tbl_Teams!$C:$H,6,0)=0,"",VLOOKUP(J669,tbl_Teams!$C:$H,6,0)),"")</f>
        <v>2</v>
      </c>
      <c r="N669" s="16">
        <f>IFERROR(VLOOKUP(J669,tbl_Teams!$C:$I,7,0),"")</f>
        <v>3</v>
      </c>
      <c r="O669" s="16" t="str">
        <f>IF(OR(J669="",K669=""),"Void","")</f>
        <v/>
      </c>
      <c r="P669" s="16">
        <v>12</v>
      </c>
      <c r="Q669" s="38">
        <f>IF(O669="Void","",IF(P669&lt;16,Lookups!$A$1+((P669-1)*7+(N669-1)),Lookups!$A$2+((P669-16)*7+(N669-1))))</f>
        <v>45616</v>
      </c>
      <c r="R669" s="1" t="str">
        <f>IF(O669="Void",TRIM(_xlfn.CONCAT(J669,K669)),J669)</f>
        <v>Bloaters S.C.</v>
      </c>
      <c r="S669" s="16" t="str">
        <f>IF(O669="Void","VOID","vs")</f>
        <v>vs</v>
      </c>
      <c r="T669" s="1" t="str">
        <f>IF(O669="Void","",K669)</f>
        <v>Lassington Rollers</v>
      </c>
      <c r="U669" s="1" t="str">
        <f>IF(O669="Void","",TRIM(_xlfn.CONCAT(L669," ",M669)))</f>
        <v>Spartans Club 2</v>
      </c>
    </row>
    <row r="670" spans="1:21" x14ac:dyDescent="0.2">
      <c r="A670" s="16">
        <v>1533</v>
      </c>
      <c r="B670" s="16">
        <v>7</v>
      </c>
      <c r="C670" s="16">
        <v>14</v>
      </c>
      <c r="D670" s="1">
        <v>1</v>
      </c>
      <c r="E670" s="1">
        <v>7</v>
      </c>
      <c r="F670" s="1" t="str">
        <f>_xlfn.CONCAT($D670,"|",$E670,"|",$B670)</f>
        <v>1|7|7</v>
      </c>
      <c r="G670" s="1" t="str">
        <f>_xlfn.CONCAT($D670,"|",$E670,"|",$C670)</f>
        <v>1|7|14</v>
      </c>
      <c r="H670" s="1" t="str">
        <f>_xlfn.CONCAT(P670,J670)</f>
        <v>12Gladiators</v>
      </c>
      <c r="I670" s="1" t="str">
        <f>_xlfn.CONCAT(P670,K670)</f>
        <v>12Cruisers</v>
      </c>
      <c r="J670" s="1" t="str">
        <f>IFERROR(VLOOKUP(F670,tbl_Teams!A:C,3,0),"")</f>
        <v>Gladiators</v>
      </c>
      <c r="K670" s="1" t="str">
        <f>IFERROR(VLOOKUP(G670,tbl_Teams!$A:$C,3,0),"")</f>
        <v>Cruisers</v>
      </c>
      <c r="L670" s="1" t="str">
        <f>IFERROR(IF(AND(J670&lt;&gt;"",K670&lt;&gt;""),VLOOKUP(VLOOKUP(J670,tbl_Teams!C:G,5,0),tbl_Venues!A:B,2,0),""),"")</f>
        <v>Farmer's Club</v>
      </c>
      <c r="M670" s="16">
        <f>IFERROR(IF(VLOOKUP(J670,tbl_Teams!$C:$H,6,0)=0,"",VLOOKUP(J670,tbl_Teams!$C:$H,6,0)),"")</f>
        <v>1</v>
      </c>
      <c r="N670" s="16">
        <f>IFERROR(VLOOKUP(J670,tbl_Teams!$C:$I,7,0),"")</f>
        <v>3</v>
      </c>
      <c r="O670" s="16" t="str">
        <f>IF(OR(J670="",K670=""),"Void","")</f>
        <v/>
      </c>
      <c r="P670" s="16">
        <v>12</v>
      </c>
      <c r="Q670" s="38">
        <f>IF(O670="Void","",IF(P670&lt;16,Lookups!$A$1+((P670-1)*7+(N670-1)),Lookups!$A$2+((P670-16)*7+(N670-1))))</f>
        <v>45616</v>
      </c>
      <c r="R670" s="1" t="str">
        <f>IF(O670="Void",TRIM(_xlfn.CONCAT(J670,K670)),J670)</f>
        <v>Gladiators</v>
      </c>
      <c r="S670" s="16" t="str">
        <f>IF(O670="Void","VOID","vs")</f>
        <v>vs</v>
      </c>
      <c r="T670" s="1" t="str">
        <f>IF(O670="Void","",K670)</f>
        <v>Cruisers</v>
      </c>
      <c r="U670" s="1" t="str">
        <f>IF(O670="Void","",TRIM(_xlfn.CONCAT(L670," ",M670)))</f>
        <v>Farmer's Club 1</v>
      </c>
    </row>
    <row r="671" spans="1:21" x14ac:dyDescent="0.2">
      <c r="A671" s="16">
        <v>1534</v>
      </c>
      <c r="B671" s="16">
        <v>8</v>
      </c>
      <c r="C671" s="16">
        <v>13</v>
      </c>
      <c r="D671" s="1">
        <v>1</v>
      </c>
      <c r="E671" s="1">
        <v>7</v>
      </c>
      <c r="F671" s="1" t="str">
        <f>_xlfn.CONCAT($D671,"|",$E671,"|",$B671)</f>
        <v>1|7|8</v>
      </c>
      <c r="G671" s="1" t="str">
        <f>_xlfn.CONCAT($D671,"|",$E671,"|",$C671)</f>
        <v>1|7|13</v>
      </c>
      <c r="H671" s="1" t="str">
        <f>_xlfn.CONCAT(P671,J671)</f>
        <v>12Incredibowls</v>
      </c>
      <c r="I671" s="1" t="str">
        <f>_xlfn.CONCAT(P671,K671)</f>
        <v>12BMI 'A' Breakaways</v>
      </c>
      <c r="J671" s="1" t="str">
        <f>IFERROR(VLOOKUP(F671,tbl_Teams!A:C,3,0),"")</f>
        <v>Incredibowls</v>
      </c>
      <c r="K671" s="1" t="str">
        <f>IFERROR(VLOOKUP(G671,tbl_Teams!$A:$C,3,0),"")</f>
        <v>BMI 'A' Breakaways</v>
      </c>
      <c r="L671" s="1" t="str">
        <f>IFERROR(IF(AND(J671&lt;&gt;"",K671&lt;&gt;""),VLOOKUP(VLOOKUP(J671,tbl_Teams!C:G,5,0),tbl_Venues!A:B,2,0),""),"")</f>
        <v>St James Club</v>
      </c>
      <c r="M671" s="16" t="str">
        <f>IFERROR(IF(VLOOKUP(J671,tbl_Teams!$C:$H,6,0)=0,"",VLOOKUP(J671,tbl_Teams!$C:$H,6,0)),"")</f>
        <v/>
      </c>
      <c r="N671" s="16">
        <f>IFERROR(VLOOKUP(J671,tbl_Teams!$C:$I,7,0),"")</f>
        <v>4</v>
      </c>
      <c r="O671" s="16" t="str">
        <f>IF(OR(J671="",K671=""),"Void","")</f>
        <v/>
      </c>
      <c r="P671" s="16">
        <v>12</v>
      </c>
      <c r="Q671" s="38">
        <f>IF(O671="Void","",IF(P671&lt;16,Lookups!$A$1+((P671-1)*7+(N671-1)),Lookups!$A$2+((P671-16)*7+(N671-1))))</f>
        <v>45617</v>
      </c>
      <c r="R671" s="1" t="str">
        <f>IF(O671="Void",TRIM(_xlfn.CONCAT(J671,K671)),J671)</f>
        <v>Incredibowls</v>
      </c>
      <c r="S671" s="16" t="str">
        <f>IF(O671="Void","VOID","vs")</f>
        <v>vs</v>
      </c>
      <c r="T671" s="1" t="str">
        <f>IF(O671="Void","",K671)</f>
        <v>BMI 'A' Breakaways</v>
      </c>
      <c r="U671" s="1" t="str">
        <f>IF(O671="Void","",TRIM(_xlfn.CONCAT(L671," ",M671)))</f>
        <v>St James Club</v>
      </c>
    </row>
    <row r="672" spans="1:21" x14ac:dyDescent="0.2">
      <c r="A672" s="16">
        <v>1535</v>
      </c>
      <c r="B672" s="16">
        <v>9</v>
      </c>
      <c r="C672" s="16">
        <v>12</v>
      </c>
      <c r="D672" s="1">
        <v>1</v>
      </c>
      <c r="E672" s="1">
        <v>7</v>
      </c>
      <c r="F672" s="1" t="str">
        <f>_xlfn.CONCAT($D672,"|",$E672,"|",$B672)</f>
        <v>1|7|9</v>
      </c>
      <c r="G672" s="1" t="str">
        <f>_xlfn.CONCAT($D672,"|",$E672,"|",$C672)</f>
        <v>1|7|12</v>
      </c>
      <c r="H672" s="1" t="str">
        <f>_xlfn.CONCAT(P672,J672)</f>
        <v>12Tipplers</v>
      </c>
      <c r="I672" s="1" t="str">
        <f>_xlfn.CONCAT(P672,K672)</f>
        <v>12More Lager</v>
      </c>
      <c r="J672" s="1" t="str">
        <f>IFERROR(VLOOKUP(F672,tbl_Teams!A:C,3,0),"")</f>
        <v>Tipplers</v>
      </c>
      <c r="K672" s="1" t="str">
        <f>IFERROR(VLOOKUP(G672,tbl_Teams!$A:$C,3,0),"")</f>
        <v>More Lager</v>
      </c>
      <c r="L672" s="1" t="str">
        <f>IFERROR(IF(AND(J672&lt;&gt;"",K672&lt;&gt;""),VLOOKUP(VLOOKUP(J672,tbl_Teams!C:G,5,0),tbl_Venues!A:B,2,0),""),"")</f>
        <v>Wotton Hall Club</v>
      </c>
      <c r="M672" s="16">
        <f>IFERROR(IF(VLOOKUP(J672,tbl_Teams!$C:$H,6,0)=0,"",VLOOKUP(J672,tbl_Teams!$C:$H,6,0)),"")</f>
        <v>1</v>
      </c>
      <c r="N672" s="16">
        <f>IFERROR(VLOOKUP(J672,tbl_Teams!$C:$I,7,0),"")</f>
        <v>5</v>
      </c>
      <c r="O672" s="16" t="str">
        <f>IF(OR(J672="",K672=""),"Void","")</f>
        <v/>
      </c>
      <c r="P672" s="16">
        <v>12</v>
      </c>
      <c r="Q672" s="38">
        <f>IF(O672="Void","",IF(P672&lt;16,Lookups!$A$1+((P672-1)*7+(N672-1)),Lookups!$A$2+((P672-16)*7+(N672-1))))</f>
        <v>45618</v>
      </c>
      <c r="R672" s="1" t="str">
        <f>IF(O672="Void",TRIM(_xlfn.CONCAT(J672,K672)),J672)</f>
        <v>Tipplers</v>
      </c>
      <c r="S672" s="16" t="str">
        <f>IF(O672="Void","VOID","vs")</f>
        <v>vs</v>
      </c>
      <c r="T672" s="1" t="str">
        <f>IF(O672="Void","",K672)</f>
        <v>More Lager</v>
      </c>
      <c r="U672" s="1" t="str">
        <f>IF(O672="Void","",TRIM(_xlfn.CONCAT(L672," ",M672)))</f>
        <v>Wotton Hall Club 1</v>
      </c>
    </row>
    <row r="673" spans="1:21" x14ac:dyDescent="0.2">
      <c r="A673" s="16">
        <v>1536</v>
      </c>
      <c r="B673" s="16">
        <v>10</v>
      </c>
      <c r="C673" s="16">
        <v>11</v>
      </c>
      <c r="D673" s="1">
        <v>1</v>
      </c>
      <c r="E673" s="1">
        <v>7</v>
      </c>
      <c r="F673" s="1" t="str">
        <f>_xlfn.CONCAT($D673,"|",$E673,"|",$B673)</f>
        <v>1|7|10</v>
      </c>
      <c r="G673" s="1" t="str">
        <f>_xlfn.CONCAT($D673,"|",$E673,"|",$C673)</f>
        <v>1|7|11</v>
      </c>
      <c r="H673" s="1" t="str">
        <f>_xlfn.CONCAT(P673,J673)</f>
        <v>12Newent Dragons</v>
      </c>
      <c r="I673" s="1" t="str">
        <f>_xlfn.CONCAT(P673,K673)</f>
        <v>12The Novices</v>
      </c>
      <c r="J673" s="1" t="str">
        <f>IFERROR(VLOOKUP(F673,tbl_Teams!A:C,3,0),"")</f>
        <v>Newent Dragons</v>
      </c>
      <c r="K673" s="1" t="str">
        <f>IFERROR(VLOOKUP(G673,tbl_Teams!$A:$C,3,0),"")</f>
        <v>The Novices</v>
      </c>
      <c r="L673" s="1" t="str">
        <f>IFERROR(IF(AND(J673&lt;&gt;"",K673&lt;&gt;""),VLOOKUP(VLOOKUP(J673,tbl_Teams!C:G,5,0),tbl_Venues!A:B,2,0),""),"")</f>
        <v>Circle Club Newent</v>
      </c>
      <c r="M673" s="16" t="str">
        <f>IFERROR(IF(VLOOKUP(J673,tbl_Teams!$C:$H,6,0)=0,"",VLOOKUP(J673,tbl_Teams!$C:$H,6,0)),"")</f>
        <v/>
      </c>
      <c r="N673" s="16">
        <f>IFERROR(VLOOKUP(J673,tbl_Teams!$C:$I,7,0),"")</f>
        <v>5</v>
      </c>
      <c r="O673" s="16" t="str">
        <f>IF(OR(J673="",K673=""),"Void","")</f>
        <v/>
      </c>
      <c r="P673" s="16">
        <v>12</v>
      </c>
      <c r="Q673" s="38">
        <f>IF(O673="Void","",IF(P673&lt;16,Lookups!$A$1+((P673-1)*7+(N673-1)),Lookups!$A$2+((P673-16)*7+(N673-1))))</f>
        <v>45618</v>
      </c>
      <c r="R673" s="1" t="str">
        <f>IF(O673="Void",TRIM(_xlfn.CONCAT(J673,K673)),J673)</f>
        <v>Newent Dragons</v>
      </c>
      <c r="S673" s="16" t="str">
        <f>IF(O673="Void","VOID","vs")</f>
        <v>vs</v>
      </c>
      <c r="T673" s="1" t="str">
        <f>IF(O673="Void","",K673)</f>
        <v>The Novices</v>
      </c>
      <c r="U673" s="1" t="str">
        <f>IF(O673="Void","",TRIM(_xlfn.CONCAT(L673," ",M673)))</f>
        <v>Circle Club Newent</v>
      </c>
    </row>
    <row r="674" spans="1:21" x14ac:dyDescent="0.2">
      <c r="A674" s="16">
        <v>97</v>
      </c>
      <c r="B674" s="16">
        <v>1</v>
      </c>
      <c r="C674" s="16">
        <v>4</v>
      </c>
      <c r="D674" s="1">
        <v>1</v>
      </c>
      <c r="E674" s="1">
        <v>1</v>
      </c>
      <c r="F674" s="1" t="str">
        <f>_xlfn.CONCAT($D674,"|",$E674,"|",$B674)</f>
        <v>1|1|1</v>
      </c>
      <c r="G674" s="1" t="str">
        <f>_xlfn.CONCAT($D674,"|",$E674,"|",$C674)</f>
        <v>1|1|4</v>
      </c>
      <c r="H674" s="1" t="str">
        <f>_xlfn.CONCAT(P674,J674)</f>
        <v>13Maisemore Hornets</v>
      </c>
      <c r="I674" s="1" t="str">
        <f>_xlfn.CONCAT(P674,K674)</f>
        <v>13Tuffley Robins</v>
      </c>
      <c r="J674" s="1" t="str">
        <f>IFERROR(VLOOKUP(F674,tbl_Teams!A:C,3,0),"")</f>
        <v>Maisemore Hornets</v>
      </c>
      <c r="K674" s="1" t="str">
        <f>IFERROR(VLOOKUP(G674,tbl_Teams!$A:$C,3,0),"")</f>
        <v>Tuffley Robins</v>
      </c>
      <c r="L674" s="1" t="str">
        <f>IFERROR(IF(AND(J674&lt;&gt;"",K674&lt;&gt;""),VLOOKUP(VLOOKUP(J674,tbl_Teams!C:G,5,0),tbl_Venues!A:B,2,0),""),"")</f>
        <v>St James Club</v>
      </c>
      <c r="M674" s="16" t="str">
        <f>IFERROR(IF(VLOOKUP(J674,tbl_Teams!$C:$H,6,0)=0,"",VLOOKUP(J674,tbl_Teams!$C:$H,6,0)),"")</f>
        <v/>
      </c>
      <c r="N674" s="16">
        <f>IFERROR(VLOOKUP(J674,tbl_Teams!$C:$I,7,0),"")</f>
        <v>2</v>
      </c>
      <c r="O674" s="16" t="str">
        <f>IF(OR(J674="",K674=""),"Void","")</f>
        <v/>
      </c>
      <c r="P674" s="16">
        <v>13</v>
      </c>
      <c r="Q674" s="38">
        <f>IF(O674="Void","",IF(P674&lt;16,Lookups!$A$1+((P674-1)*7+(N674-1)),Lookups!$A$2+((P674-16)*7+(N674-1))))</f>
        <v>45622</v>
      </c>
      <c r="R674" s="1" t="str">
        <f>IF(O674="Void",TRIM(_xlfn.CONCAT(J674,K674)),J674)</f>
        <v>Maisemore Hornets</v>
      </c>
      <c r="S674" s="16" t="str">
        <f>IF(O674="Void","VOID","vs")</f>
        <v>vs</v>
      </c>
      <c r="T674" s="1" t="str">
        <f>IF(O674="Void","",K674)</f>
        <v>Tuffley Robins</v>
      </c>
      <c r="U674" s="1" t="str">
        <f>IF(O674="Void","",TRIM(_xlfn.CONCAT(L674," ",M674)))</f>
        <v>St James Club</v>
      </c>
    </row>
    <row r="675" spans="1:21" x14ac:dyDescent="0.2">
      <c r="A675" s="16">
        <v>98</v>
      </c>
      <c r="B675" s="16">
        <v>2</v>
      </c>
      <c r="C675" s="16">
        <v>3</v>
      </c>
      <c r="D675" s="1">
        <v>1</v>
      </c>
      <c r="E675" s="1">
        <v>1</v>
      </c>
      <c r="F675" s="1" t="str">
        <f>_xlfn.CONCAT($D675,"|",$E675,"|",$B675)</f>
        <v>1|1|2</v>
      </c>
      <c r="G675" s="1" t="str">
        <f>_xlfn.CONCAT($D675,"|",$E675,"|",$C675)</f>
        <v>1|1|3</v>
      </c>
      <c r="H675" s="1" t="str">
        <f>_xlfn.CONCAT(P675,J675)</f>
        <v>13Cobblers</v>
      </c>
      <c r="I675" s="1" t="str">
        <f>_xlfn.CONCAT(P675,K675)</f>
        <v>13Slingers</v>
      </c>
      <c r="J675" s="1" t="str">
        <f>IFERROR(VLOOKUP(F675,tbl_Teams!A:C,3,0),"")</f>
        <v>Cobblers</v>
      </c>
      <c r="K675" s="1" t="str">
        <f>IFERROR(VLOOKUP(G675,tbl_Teams!$A:$C,3,0),"")</f>
        <v>Slingers</v>
      </c>
      <c r="L675" s="1" t="str">
        <f>IFERROR(IF(AND(J675&lt;&gt;"",K675&lt;&gt;""),VLOOKUP(VLOOKUP(J675,tbl_Teams!C:G,5,0),tbl_Venues!A:B,2,0),""),"")</f>
        <v>Tuffley Community Centre</v>
      </c>
      <c r="M675" s="16" t="str">
        <f>IFERROR(IF(VLOOKUP(J675,tbl_Teams!$C:$H,6,0)=0,"",VLOOKUP(J675,tbl_Teams!$C:$H,6,0)),"")</f>
        <v/>
      </c>
      <c r="N675" s="16">
        <f>IFERROR(VLOOKUP(J675,tbl_Teams!$C:$I,7,0),"")</f>
        <v>1</v>
      </c>
      <c r="O675" s="16" t="str">
        <f>IF(OR(J675="",K675=""),"Void","")</f>
        <v/>
      </c>
      <c r="P675" s="16">
        <v>13</v>
      </c>
      <c r="Q675" s="38">
        <f>IF(O675="Void","",IF(P675&lt;16,Lookups!$A$1+((P675-1)*7+(N675-1)),Lookups!$A$2+((P675-16)*7+(N675-1))))</f>
        <v>45621</v>
      </c>
      <c r="R675" s="1" t="str">
        <f>IF(O675="Void",TRIM(_xlfn.CONCAT(J675,K675)),J675)</f>
        <v>Cobblers</v>
      </c>
      <c r="S675" s="16" t="str">
        <f>IF(O675="Void","VOID","vs")</f>
        <v>vs</v>
      </c>
      <c r="T675" s="1" t="str">
        <f>IF(O675="Void","",K675)</f>
        <v>Slingers</v>
      </c>
      <c r="U675" s="1" t="str">
        <f>IF(O675="Void","",TRIM(_xlfn.CONCAT(L675," ",M675)))</f>
        <v>Tuffley Community Centre</v>
      </c>
    </row>
    <row r="676" spans="1:21" x14ac:dyDescent="0.2">
      <c r="A676" s="16">
        <v>99</v>
      </c>
      <c r="B676" s="16">
        <v>11</v>
      </c>
      <c r="C676" s="16">
        <v>9</v>
      </c>
      <c r="D676" s="1">
        <v>1</v>
      </c>
      <c r="E676" s="1">
        <v>1</v>
      </c>
      <c r="F676" s="1" t="str">
        <f>_xlfn.CONCAT($D676,"|",$E676,"|",$B676)</f>
        <v>1|1|11</v>
      </c>
      <c r="G676" s="1" t="str">
        <f>_xlfn.CONCAT($D676,"|",$E676,"|",$C676)</f>
        <v>1|1|9</v>
      </c>
      <c r="H676" s="1" t="str">
        <f>_xlfn.CONCAT(P676,J676)</f>
        <v>13Hare &amp; Hounds</v>
      </c>
      <c r="I676" s="1" t="str">
        <f>_xlfn.CONCAT(P676,K676)</f>
        <v>13The Jets</v>
      </c>
      <c r="J676" s="1" t="str">
        <f>IFERROR(VLOOKUP(F676,tbl_Teams!A:C,3,0),"")</f>
        <v>Hare &amp; Hounds</v>
      </c>
      <c r="K676" s="1" t="str">
        <f>IFERROR(VLOOKUP(G676,tbl_Teams!$A:$C,3,0),"")</f>
        <v>The Jets</v>
      </c>
      <c r="L676" s="1" t="str">
        <f>IFERROR(IF(AND(J676&lt;&gt;"",K676&lt;&gt;""),VLOOKUP(VLOOKUP(J676,tbl_Teams!C:G,5,0),tbl_Venues!A:B,2,0),""),"")</f>
        <v>Churchdown Club</v>
      </c>
      <c r="M676" s="16" t="str">
        <f>IFERROR(IF(VLOOKUP(J676,tbl_Teams!$C:$H,6,0)=0,"",VLOOKUP(J676,tbl_Teams!$C:$H,6,0)),"")</f>
        <v/>
      </c>
      <c r="N676" s="16">
        <f>IFERROR(VLOOKUP(J676,tbl_Teams!$C:$I,7,0),"")</f>
        <v>5</v>
      </c>
      <c r="O676" s="16" t="str">
        <f>IF(OR(J676="",K676=""),"Void","")</f>
        <v/>
      </c>
      <c r="P676" s="16">
        <v>13</v>
      </c>
      <c r="Q676" s="38">
        <f>IF(O676="Void","",IF(P676&lt;16,Lookups!$A$1+((P676-1)*7+(N676-1)),Lookups!$A$2+((P676-16)*7+(N676-1))))</f>
        <v>45625</v>
      </c>
      <c r="R676" s="1" t="str">
        <f>IF(O676="Void",TRIM(_xlfn.CONCAT(J676,K676)),J676)</f>
        <v>Hare &amp; Hounds</v>
      </c>
      <c r="S676" s="16" t="str">
        <f>IF(O676="Void","VOID","vs")</f>
        <v>vs</v>
      </c>
      <c r="T676" s="1" t="str">
        <f>IF(O676="Void","",K676)</f>
        <v>The Jets</v>
      </c>
      <c r="U676" s="1" t="str">
        <f>IF(O676="Void","",TRIM(_xlfn.CONCAT(L676," ",M676)))</f>
        <v>Churchdown Club</v>
      </c>
    </row>
    <row r="677" spans="1:21" x14ac:dyDescent="0.2">
      <c r="A677" s="16">
        <v>100</v>
      </c>
      <c r="B677" s="16">
        <v>12</v>
      </c>
      <c r="C677" s="16">
        <v>8</v>
      </c>
      <c r="D677" s="1">
        <v>1</v>
      </c>
      <c r="E677" s="1">
        <v>1</v>
      </c>
      <c r="F677" s="1" t="str">
        <f>_xlfn.CONCAT($D677,"|",$E677,"|",$B677)</f>
        <v>1|1|12</v>
      </c>
      <c r="G677" s="1" t="str">
        <f>_xlfn.CONCAT($D677,"|",$E677,"|",$C677)</f>
        <v>1|1|8</v>
      </c>
      <c r="H677" s="1" t="str">
        <f>_xlfn.CONCAT(P677,J677)</f>
        <v>13Impractical Jokers</v>
      </c>
      <c r="I677" s="1" t="str">
        <f>_xlfn.CONCAT(P677,K677)</f>
        <v>13Lion Cubs</v>
      </c>
      <c r="J677" s="1" t="str">
        <f>IFERROR(VLOOKUP(F677,tbl_Teams!A:C,3,0),"")</f>
        <v>Impractical Jokers</v>
      </c>
      <c r="K677" s="1" t="str">
        <f>IFERROR(VLOOKUP(G677,tbl_Teams!$A:$C,3,0),"")</f>
        <v>Lion Cubs</v>
      </c>
      <c r="L677" s="1" t="str">
        <f>IFERROR(IF(AND(J677&lt;&gt;"",K677&lt;&gt;""),VLOOKUP(VLOOKUP(J677,tbl_Teams!C:G,5,0),tbl_Venues!A:B,2,0),""),"")</f>
        <v>St James Club</v>
      </c>
      <c r="M677" s="16" t="str">
        <f>IFERROR(IF(VLOOKUP(J677,tbl_Teams!$C:$H,6,0)=0,"",VLOOKUP(J677,tbl_Teams!$C:$H,6,0)),"")</f>
        <v/>
      </c>
      <c r="N677" s="16">
        <f>IFERROR(VLOOKUP(J677,tbl_Teams!$C:$I,7,0),"")</f>
        <v>1</v>
      </c>
      <c r="O677" s="16" t="str">
        <f>IF(OR(J677="",K677=""),"Void","")</f>
        <v/>
      </c>
      <c r="P677" s="16">
        <v>13</v>
      </c>
      <c r="Q677" s="38">
        <f>IF(O677="Void","",IF(P677&lt;16,Lookups!$A$1+((P677-1)*7+(N677-1)),Lookups!$A$2+((P677-16)*7+(N677-1))))</f>
        <v>45621</v>
      </c>
      <c r="R677" s="1" t="str">
        <f>IF(O677="Void",TRIM(_xlfn.CONCAT(J677,K677)),J677)</f>
        <v>Impractical Jokers</v>
      </c>
      <c r="S677" s="16" t="str">
        <f>IF(O677="Void","VOID","vs")</f>
        <v>vs</v>
      </c>
      <c r="T677" s="1" t="str">
        <f>IF(O677="Void","",K677)</f>
        <v>Lion Cubs</v>
      </c>
      <c r="U677" s="1" t="str">
        <f>IF(O677="Void","",TRIM(_xlfn.CONCAT(L677," ",M677)))</f>
        <v>St James Club</v>
      </c>
    </row>
    <row r="678" spans="1:21" x14ac:dyDescent="0.2">
      <c r="A678" s="16">
        <v>101</v>
      </c>
      <c r="B678" s="16">
        <v>13</v>
      </c>
      <c r="C678" s="16">
        <v>7</v>
      </c>
      <c r="D678" s="1">
        <v>1</v>
      </c>
      <c r="E678" s="1">
        <v>1</v>
      </c>
      <c r="F678" s="1" t="str">
        <f>_xlfn.CONCAT($D678,"|",$E678,"|",$B678)</f>
        <v>1|1|13</v>
      </c>
      <c r="G678" s="1" t="str">
        <f>_xlfn.CONCAT($D678,"|",$E678,"|",$C678)</f>
        <v>1|1|7</v>
      </c>
      <c r="H678" s="1" t="str">
        <f>_xlfn.CONCAT(P678,J678)</f>
        <v>13Oval Ball S.C.</v>
      </c>
      <c r="I678" s="1" t="str">
        <f>_xlfn.CONCAT(P678,K678)</f>
        <v>13Railway</v>
      </c>
      <c r="J678" s="1" t="str">
        <f>IFERROR(VLOOKUP(F678,tbl_Teams!A:C,3,0),"")</f>
        <v>Oval Ball S.C.</v>
      </c>
      <c r="K678" s="1" t="str">
        <f>IFERROR(VLOOKUP(G678,tbl_Teams!$A:$C,3,0),"")</f>
        <v>Railway</v>
      </c>
      <c r="L678" s="1" t="str">
        <f>IFERROR(IF(AND(J678&lt;&gt;"",K678&lt;&gt;""),VLOOKUP(VLOOKUP(J678,tbl_Teams!C:G,5,0),tbl_Venues!A:B,2,0),""),"")</f>
        <v>One Eyed Jacks</v>
      </c>
      <c r="M678" s="16" t="str">
        <f>IFERROR(IF(VLOOKUP(J678,tbl_Teams!$C:$H,6,0)=0,"",VLOOKUP(J678,tbl_Teams!$C:$H,6,0)),"")</f>
        <v/>
      </c>
      <c r="N678" s="16">
        <f>IFERROR(VLOOKUP(J678,tbl_Teams!$C:$I,7,0),"")</f>
        <v>3</v>
      </c>
      <c r="O678" s="16" t="str">
        <f>IF(OR(J678="",K678=""),"Void","")</f>
        <v/>
      </c>
      <c r="P678" s="16">
        <v>13</v>
      </c>
      <c r="Q678" s="38">
        <f>IF(O678="Void","",IF(P678&lt;16,Lookups!$A$1+((P678-1)*7+(N678-1)),Lookups!$A$2+((P678-16)*7+(N678-1))))</f>
        <v>45623</v>
      </c>
      <c r="R678" s="1" t="str">
        <f>IF(O678="Void",TRIM(_xlfn.CONCAT(J678,K678)),J678)</f>
        <v>Oval Ball S.C.</v>
      </c>
      <c r="S678" s="16" t="str">
        <f>IF(O678="Void","VOID","vs")</f>
        <v>vs</v>
      </c>
      <c r="T678" s="1" t="str">
        <f>IF(O678="Void","",K678)</f>
        <v>Railway</v>
      </c>
      <c r="U678" s="1" t="str">
        <f>IF(O678="Void","",TRIM(_xlfn.CONCAT(L678," ",M678)))</f>
        <v>One Eyed Jacks</v>
      </c>
    </row>
    <row r="679" spans="1:21" x14ac:dyDescent="0.2">
      <c r="A679" s="16">
        <v>102</v>
      </c>
      <c r="B679" s="16">
        <v>14</v>
      </c>
      <c r="C679" s="16">
        <v>6</v>
      </c>
      <c r="D679" s="1">
        <v>1</v>
      </c>
      <c r="E679" s="1">
        <v>1</v>
      </c>
      <c r="F679" s="1" t="str">
        <f>_xlfn.CONCAT($D679,"|",$E679,"|",$B679)</f>
        <v>1|1|14</v>
      </c>
      <c r="G679" s="1" t="str">
        <f>_xlfn.CONCAT($D679,"|",$E679,"|",$C679)</f>
        <v>1|1|6</v>
      </c>
      <c r="H679" s="1" t="str">
        <f>_xlfn.CONCAT(P679,J679)</f>
        <v>13Famous Stampers</v>
      </c>
      <c r="I679" s="1" t="str">
        <f>_xlfn.CONCAT(P679,K679)</f>
        <v>13Fabulous Baker Boys</v>
      </c>
      <c r="J679" s="1" t="str">
        <f>IFERROR(VLOOKUP(F679,tbl_Teams!A:C,3,0),"")</f>
        <v>Famous Stampers</v>
      </c>
      <c r="K679" s="1" t="str">
        <f>IFERROR(VLOOKUP(G679,tbl_Teams!$A:$C,3,0),"")</f>
        <v>Fabulous Baker Boys</v>
      </c>
      <c r="L679" s="1" t="str">
        <f>IFERROR(IF(AND(J679&lt;&gt;"",K679&lt;&gt;""),VLOOKUP(VLOOKUP(J679,tbl_Teams!C:G,5,0),tbl_Venues!A:B,2,0),""),"")</f>
        <v>Hardwicke RBL</v>
      </c>
      <c r="M679" s="16">
        <f>IFERROR(IF(VLOOKUP(J679,tbl_Teams!$C:$H,6,0)=0,"",VLOOKUP(J679,tbl_Teams!$C:$H,6,0)),"")</f>
        <v>1</v>
      </c>
      <c r="N679" s="16">
        <f>IFERROR(VLOOKUP(J679,tbl_Teams!$C:$I,7,0),"")</f>
        <v>5</v>
      </c>
      <c r="O679" s="16" t="str">
        <f>IF(OR(J679="",K679=""),"Void","")</f>
        <v/>
      </c>
      <c r="P679" s="16">
        <v>13</v>
      </c>
      <c r="Q679" s="38">
        <f>IF(O679="Void","",IF(P679&lt;16,Lookups!$A$1+((P679-1)*7+(N679-1)),Lookups!$A$2+((P679-16)*7+(N679-1))))</f>
        <v>45625</v>
      </c>
      <c r="R679" s="1" t="str">
        <f>IF(O679="Void",TRIM(_xlfn.CONCAT(J679,K679)),J679)</f>
        <v>Famous Stampers</v>
      </c>
      <c r="S679" s="16" t="str">
        <f>IF(O679="Void","VOID","vs")</f>
        <v>vs</v>
      </c>
      <c r="T679" s="1" t="str">
        <f>IF(O679="Void","",K679)</f>
        <v>Fabulous Baker Boys</v>
      </c>
      <c r="U679" s="1" t="str">
        <f>IF(O679="Void","",TRIM(_xlfn.CONCAT(L679," ",M679)))</f>
        <v>Hardwicke RBL 1</v>
      </c>
    </row>
    <row r="680" spans="1:21" x14ac:dyDescent="0.2">
      <c r="A680" s="16">
        <v>103</v>
      </c>
      <c r="B680" s="16">
        <v>15</v>
      </c>
      <c r="C680" s="16">
        <v>5</v>
      </c>
      <c r="D680" s="1">
        <v>1</v>
      </c>
      <c r="E680" s="1">
        <v>1</v>
      </c>
      <c r="F680" s="1" t="str">
        <f>_xlfn.CONCAT($D680,"|",$E680,"|",$B680)</f>
        <v>1|1|15</v>
      </c>
      <c r="G680" s="1" t="str">
        <f>_xlfn.CONCAT($D680,"|",$E680,"|",$C680)</f>
        <v>1|1|5</v>
      </c>
      <c r="H680" s="1" t="str">
        <f>_xlfn.CONCAT(P680,J680)</f>
        <v>13Redmans Ten</v>
      </c>
      <c r="I680" s="1" t="str">
        <f>_xlfn.CONCAT(P680,K680)</f>
        <v>13St James Allstars</v>
      </c>
      <c r="J680" s="1" t="str">
        <f>IFERROR(VLOOKUP(F680,tbl_Teams!A:C,3,0),"")</f>
        <v>Redmans Ten</v>
      </c>
      <c r="K680" s="1" t="str">
        <f>IFERROR(VLOOKUP(G680,tbl_Teams!$A:$C,3,0),"")</f>
        <v>St James Allstars</v>
      </c>
      <c r="L680" s="1" t="str">
        <f>IFERROR(IF(AND(J680&lt;&gt;"",K680&lt;&gt;""),VLOOKUP(VLOOKUP(J680,tbl_Teams!C:G,5,0),tbl_Venues!A:B,2,0),""),"")</f>
        <v>Wotton Hall Club</v>
      </c>
      <c r="M680" s="16">
        <f>IFERROR(IF(VLOOKUP(J680,tbl_Teams!$C:$H,6,0)=0,"",VLOOKUP(J680,tbl_Teams!$C:$H,6,0)),"")</f>
        <v>1</v>
      </c>
      <c r="N680" s="16">
        <f>IFERROR(VLOOKUP(J680,tbl_Teams!$C:$I,7,0),"")</f>
        <v>4</v>
      </c>
      <c r="O680" s="16" t="str">
        <f>IF(OR(J680="",K680=""),"Void","")</f>
        <v/>
      </c>
      <c r="P680" s="16">
        <v>13</v>
      </c>
      <c r="Q680" s="38">
        <f>IF(O680="Void","",IF(P680&lt;16,Lookups!$A$1+((P680-1)*7+(N680-1)),Lookups!$A$2+((P680-16)*7+(N680-1))))</f>
        <v>45624</v>
      </c>
      <c r="R680" s="1" t="str">
        <f>IF(O680="Void",TRIM(_xlfn.CONCAT(J680,K680)),J680)</f>
        <v>Redmans Ten</v>
      </c>
      <c r="S680" s="16" t="str">
        <f>IF(O680="Void","VOID","vs")</f>
        <v>vs</v>
      </c>
      <c r="T680" s="1" t="str">
        <f>IF(O680="Void","",K680)</f>
        <v>St James Allstars</v>
      </c>
      <c r="U680" s="1" t="str">
        <f>IF(O680="Void","",TRIM(_xlfn.CONCAT(L680," ",M680)))</f>
        <v>Wotton Hall Club 1</v>
      </c>
    </row>
    <row r="681" spans="1:21" x14ac:dyDescent="0.2">
      <c r="A681" s="16">
        <v>104</v>
      </c>
      <c r="B681" s="16">
        <v>16</v>
      </c>
      <c r="C681" s="16">
        <v>10</v>
      </c>
      <c r="D681" s="1">
        <v>1</v>
      </c>
      <c r="E681" s="1">
        <v>1</v>
      </c>
      <c r="F681" s="1" t="str">
        <f>_xlfn.CONCAT($D681,"|",$E681,"|",$B681)</f>
        <v>1|1|16</v>
      </c>
      <c r="G681" s="1" t="str">
        <f>_xlfn.CONCAT($D681,"|",$E681,"|",$C681)</f>
        <v>1|1|10</v>
      </c>
      <c r="H681" s="1" t="str">
        <f>_xlfn.CONCAT(P681,J681)</f>
        <v>13Painswick Ultras</v>
      </c>
      <c r="I681" s="1" t="str">
        <f>_xlfn.CONCAT(P681,K681)</f>
        <v>13Gaelens</v>
      </c>
      <c r="J681" s="1" t="str">
        <f>IFERROR(VLOOKUP(F681,tbl_Teams!A:C,3,0),"")</f>
        <v>Painswick Ultras</v>
      </c>
      <c r="K681" s="1" t="str">
        <f>IFERROR(VLOOKUP(G681,tbl_Teams!$A:$C,3,0),"")</f>
        <v>Gaelens</v>
      </c>
      <c r="L681" s="1" t="str">
        <f>IFERROR(IF(AND(J681&lt;&gt;"",K681&lt;&gt;""),VLOOKUP(VLOOKUP(J681,tbl_Teams!C:G,5,0),tbl_Venues!A:B,2,0),""),"")</f>
        <v>Saintbridge Club</v>
      </c>
      <c r="M681" s="16">
        <f>IFERROR(IF(VLOOKUP(J681,tbl_Teams!$C:$H,6,0)=0,"",VLOOKUP(J681,tbl_Teams!$C:$H,6,0)),"")</f>
        <v>1</v>
      </c>
      <c r="N681" s="16">
        <f>IFERROR(VLOOKUP(J681,tbl_Teams!$C:$I,7,0),"")</f>
        <v>3</v>
      </c>
      <c r="O681" s="16" t="str">
        <f>IF(OR(J681="",K681=""),"Void","")</f>
        <v/>
      </c>
      <c r="P681" s="16">
        <v>13</v>
      </c>
      <c r="Q681" s="38">
        <f>IF(O681="Void","",IF(P681&lt;16,Lookups!$A$1+((P681-1)*7+(N681-1)),Lookups!$A$2+((P681-16)*7+(N681-1))))</f>
        <v>45623</v>
      </c>
      <c r="R681" s="1" t="str">
        <f>IF(O681="Void",TRIM(_xlfn.CONCAT(J681,K681)),J681)</f>
        <v>Painswick Ultras</v>
      </c>
      <c r="S681" s="16" t="str">
        <f>IF(O681="Void","VOID","vs")</f>
        <v>vs</v>
      </c>
      <c r="T681" s="1" t="str">
        <f>IF(O681="Void","",K681)</f>
        <v>Gaelens</v>
      </c>
      <c r="U681" s="1" t="str">
        <f>IF(O681="Void","",TRIM(_xlfn.CONCAT(L681," ",M681)))</f>
        <v>Saintbridge Club 1</v>
      </c>
    </row>
    <row r="682" spans="1:21" x14ac:dyDescent="0.2">
      <c r="A682" s="16">
        <v>337</v>
      </c>
      <c r="B682" s="16">
        <v>1</v>
      </c>
      <c r="C682" s="16">
        <v>4</v>
      </c>
      <c r="D682" s="1">
        <v>1</v>
      </c>
      <c r="E682" s="1">
        <v>2</v>
      </c>
      <c r="F682" s="1" t="str">
        <f>_xlfn.CONCAT($D682,"|",$E682,"|",$B682)</f>
        <v>1|2|1</v>
      </c>
      <c r="G682" s="1" t="str">
        <f>_xlfn.CONCAT($D682,"|",$E682,"|",$C682)</f>
        <v>1|2|4</v>
      </c>
      <c r="H682" s="1" t="str">
        <f>_xlfn.CONCAT(P682,J682)</f>
        <v>13Kingpins</v>
      </c>
      <c r="I682" s="1" t="str">
        <f>_xlfn.CONCAT(P682,K682)</f>
        <v>13Willows</v>
      </c>
      <c r="J682" s="1" t="str">
        <f>IFERROR(VLOOKUP(F682,tbl_Teams!A:C,3,0),"")</f>
        <v>Kingpins</v>
      </c>
      <c r="K682" s="1" t="str">
        <f>IFERROR(VLOOKUP(G682,tbl_Teams!$A:$C,3,0),"")</f>
        <v>Willows</v>
      </c>
      <c r="L682" s="1" t="str">
        <f>IFERROR(IF(AND(J682&lt;&gt;"",K682&lt;&gt;""),VLOOKUP(VLOOKUP(J682,tbl_Teams!C:G,5,0),tbl_Venues!A:B,2,0),""),"")</f>
        <v>Robinswood Hill Club</v>
      </c>
      <c r="M682" s="16">
        <f>IFERROR(IF(VLOOKUP(J682,tbl_Teams!$C:$H,6,0)=0,"",VLOOKUP(J682,tbl_Teams!$C:$H,6,0)),"")</f>
        <v>2</v>
      </c>
      <c r="N682" s="16">
        <f>IFERROR(VLOOKUP(J682,tbl_Teams!$C:$I,7,0),"")</f>
        <v>5</v>
      </c>
      <c r="O682" s="16" t="str">
        <f>IF(OR(J682="",K682=""),"Void","")</f>
        <v/>
      </c>
      <c r="P682" s="16">
        <v>13</v>
      </c>
      <c r="Q682" s="38">
        <f>IF(O682="Void","",IF(P682&lt;16,Lookups!$A$1+((P682-1)*7+(N682-1)),Lookups!$A$2+((P682-16)*7+(N682-1))))</f>
        <v>45625</v>
      </c>
      <c r="R682" s="1" t="str">
        <f>IF(O682="Void",TRIM(_xlfn.CONCAT(J682,K682)),J682)</f>
        <v>Kingpins</v>
      </c>
      <c r="S682" s="16" t="str">
        <f>IF(O682="Void","VOID","vs")</f>
        <v>vs</v>
      </c>
      <c r="T682" s="1" t="str">
        <f>IF(O682="Void","",K682)</f>
        <v>Willows</v>
      </c>
      <c r="U682" s="1" t="str">
        <f>IF(O682="Void","",TRIM(_xlfn.CONCAT(L682," ",M682)))</f>
        <v>Robinswood Hill Club 2</v>
      </c>
    </row>
    <row r="683" spans="1:21" x14ac:dyDescent="0.2">
      <c r="A683" s="16">
        <v>338</v>
      </c>
      <c r="B683" s="16">
        <v>2</v>
      </c>
      <c r="C683" s="16">
        <v>3</v>
      </c>
      <c r="D683" s="1">
        <v>1</v>
      </c>
      <c r="E683" s="1">
        <v>2</v>
      </c>
      <c r="F683" s="1" t="str">
        <f>_xlfn.CONCAT($D683,"|",$E683,"|",$B683)</f>
        <v>1|2|2</v>
      </c>
      <c r="G683" s="1" t="str">
        <f>_xlfn.CONCAT($D683,"|",$E683,"|",$C683)</f>
        <v>1|2|3</v>
      </c>
      <c r="H683" s="1" t="str">
        <f>_xlfn.CONCAT(P683,J683)</f>
        <v>13Arcadians</v>
      </c>
      <c r="I683" s="1" t="str">
        <f>_xlfn.CONCAT(P683,K683)</f>
        <v>13Rugger Sports</v>
      </c>
      <c r="J683" s="1" t="str">
        <f>IFERROR(VLOOKUP(F683,tbl_Teams!A:C,3,0),"")</f>
        <v>Arcadians</v>
      </c>
      <c r="K683" s="1" t="str">
        <f>IFERROR(VLOOKUP(G683,tbl_Teams!$A:$C,3,0),"")</f>
        <v>Rugger Sports</v>
      </c>
      <c r="L683" s="1" t="str">
        <f>IFERROR(IF(AND(J683&lt;&gt;"",K683&lt;&gt;""),VLOOKUP(VLOOKUP(J683,tbl_Teams!C:G,5,0),tbl_Venues!A:B,2,0),""),"")</f>
        <v>BMI Club</v>
      </c>
      <c r="M683" s="16" t="str">
        <f>IFERROR(IF(VLOOKUP(J683,tbl_Teams!$C:$H,6,0)=0,"",VLOOKUP(J683,tbl_Teams!$C:$H,6,0)),"")</f>
        <v/>
      </c>
      <c r="N683" s="16">
        <f>IFERROR(VLOOKUP(J683,tbl_Teams!$C:$I,7,0),"")</f>
        <v>4</v>
      </c>
      <c r="O683" s="16" t="str">
        <f>IF(OR(J683="",K683=""),"Void","")</f>
        <v/>
      </c>
      <c r="P683" s="16">
        <v>13</v>
      </c>
      <c r="Q683" s="38">
        <f>IF(O683="Void","",IF(P683&lt;16,Lookups!$A$1+((P683-1)*7+(N683-1)),Lookups!$A$2+((P683-16)*7+(N683-1))))</f>
        <v>45624</v>
      </c>
      <c r="R683" s="1" t="str">
        <f>IF(O683="Void",TRIM(_xlfn.CONCAT(J683,K683)),J683)</f>
        <v>Arcadians</v>
      </c>
      <c r="S683" s="16" t="str">
        <f>IF(O683="Void","VOID","vs")</f>
        <v>vs</v>
      </c>
      <c r="T683" s="1" t="str">
        <f>IF(O683="Void","",K683)</f>
        <v>Rugger Sports</v>
      </c>
      <c r="U683" s="1" t="str">
        <f>IF(O683="Void","",TRIM(_xlfn.CONCAT(L683," ",M683)))</f>
        <v>BMI Club</v>
      </c>
    </row>
    <row r="684" spans="1:21" x14ac:dyDescent="0.2">
      <c r="A684" s="16">
        <v>339</v>
      </c>
      <c r="B684" s="16">
        <v>11</v>
      </c>
      <c r="C684" s="16">
        <v>9</v>
      </c>
      <c r="D684" s="1">
        <v>1</v>
      </c>
      <c r="E684" s="1">
        <v>2</v>
      </c>
      <c r="F684" s="1" t="str">
        <f>_xlfn.CONCAT($D684,"|",$E684,"|",$B684)</f>
        <v>1|2|11</v>
      </c>
      <c r="G684" s="1" t="str">
        <f>_xlfn.CONCAT($D684,"|",$E684,"|",$C684)</f>
        <v>1|2|9</v>
      </c>
      <c r="H684" s="1" t="str">
        <f>_xlfn.CONCAT(P684,J684)</f>
        <v>13St James Extras</v>
      </c>
      <c r="I684" s="1" t="str">
        <f>_xlfn.CONCAT(P684,K684)</f>
        <v>13Avenue Loungers</v>
      </c>
      <c r="J684" s="1" t="str">
        <f>IFERROR(VLOOKUP(F684,tbl_Teams!A:C,3,0),"")</f>
        <v>St James Extras</v>
      </c>
      <c r="K684" s="1" t="str">
        <f>IFERROR(VLOOKUP(G684,tbl_Teams!$A:$C,3,0),"")</f>
        <v>Avenue Loungers</v>
      </c>
      <c r="L684" s="1" t="str">
        <f>IFERROR(IF(AND(J684&lt;&gt;"",K684&lt;&gt;""),VLOOKUP(VLOOKUP(J684,tbl_Teams!C:G,5,0),tbl_Venues!A:B,2,0),""),"")</f>
        <v>One Eyed Jacks</v>
      </c>
      <c r="M684" s="16" t="str">
        <f>IFERROR(IF(VLOOKUP(J684,tbl_Teams!$C:$H,6,0)=0,"",VLOOKUP(J684,tbl_Teams!$C:$H,6,0)),"")</f>
        <v/>
      </c>
      <c r="N684" s="16">
        <f>IFERROR(VLOOKUP(J684,tbl_Teams!$C:$I,7,0),"")</f>
        <v>4</v>
      </c>
      <c r="O684" s="16" t="str">
        <f>IF(OR(J684="",K684=""),"Void","")</f>
        <v/>
      </c>
      <c r="P684" s="16">
        <v>13</v>
      </c>
      <c r="Q684" s="38">
        <f>IF(O684="Void","",IF(P684&lt;16,Lookups!$A$1+((P684-1)*7+(N684-1)),Lookups!$A$2+((P684-16)*7+(N684-1))))</f>
        <v>45624</v>
      </c>
      <c r="R684" s="1" t="str">
        <f>IF(O684="Void",TRIM(_xlfn.CONCAT(J684,K684)),J684)</f>
        <v>St James Extras</v>
      </c>
      <c r="S684" s="16" t="str">
        <f>IF(O684="Void","VOID","vs")</f>
        <v>vs</v>
      </c>
      <c r="T684" s="1" t="str">
        <f>IF(O684="Void","",K684)</f>
        <v>Avenue Loungers</v>
      </c>
      <c r="U684" s="1" t="str">
        <f>IF(O684="Void","",TRIM(_xlfn.CONCAT(L684," ",M684)))</f>
        <v>One Eyed Jacks</v>
      </c>
    </row>
    <row r="685" spans="1:21" x14ac:dyDescent="0.2">
      <c r="A685" s="16">
        <v>340</v>
      </c>
      <c r="B685" s="16">
        <v>12</v>
      </c>
      <c r="C685" s="16">
        <v>8</v>
      </c>
      <c r="D685" s="1">
        <v>1</v>
      </c>
      <c r="E685" s="1">
        <v>2</v>
      </c>
      <c r="F685" s="1" t="str">
        <f>_xlfn.CONCAT($D685,"|",$E685,"|",$B685)</f>
        <v>1|2|12</v>
      </c>
      <c r="G685" s="1" t="str">
        <f>_xlfn.CONCAT($D685,"|",$E685,"|",$C685)</f>
        <v>1|2|8</v>
      </c>
      <c r="H685" s="1" t="str">
        <f>_xlfn.CONCAT(P685,J685)</f>
        <v>13Supermacs</v>
      </c>
      <c r="I685" s="1" t="str">
        <f>_xlfn.CONCAT(P685,K685)</f>
        <v>13Matson Wolfhounds</v>
      </c>
      <c r="J685" s="1" t="str">
        <f>IFERROR(VLOOKUP(F685,tbl_Teams!A:C,3,0),"")</f>
        <v>Supermacs</v>
      </c>
      <c r="K685" s="1" t="str">
        <f>IFERROR(VLOOKUP(G685,tbl_Teams!$A:$C,3,0),"")</f>
        <v>Matson Wolfhounds</v>
      </c>
      <c r="L685" s="1" t="str">
        <f>IFERROR(IF(AND(J685&lt;&gt;"",K685&lt;&gt;""),VLOOKUP(VLOOKUP(J685,tbl_Teams!C:G,5,0),tbl_Venues!A:B,2,0),""),"")</f>
        <v>Ramblers Club</v>
      </c>
      <c r="M685" s="16" t="str">
        <f>IFERROR(IF(VLOOKUP(J685,tbl_Teams!$C:$H,6,0)=0,"",VLOOKUP(J685,tbl_Teams!$C:$H,6,0)),"")</f>
        <v/>
      </c>
      <c r="N685" s="16">
        <f>IFERROR(VLOOKUP(J685,tbl_Teams!$C:$I,7,0),"")</f>
        <v>2</v>
      </c>
      <c r="O685" s="16" t="str">
        <f>IF(OR(J685="",K685=""),"Void","")</f>
        <v/>
      </c>
      <c r="P685" s="16">
        <v>13</v>
      </c>
      <c r="Q685" s="38">
        <f>IF(O685="Void","",IF(P685&lt;16,Lookups!$A$1+((P685-1)*7+(N685-1)),Lookups!$A$2+((P685-16)*7+(N685-1))))</f>
        <v>45622</v>
      </c>
      <c r="R685" s="1" t="str">
        <f>IF(O685="Void",TRIM(_xlfn.CONCAT(J685,K685)),J685)</f>
        <v>Supermacs</v>
      </c>
      <c r="S685" s="16" t="str">
        <f>IF(O685="Void","VOID","vs")</f>
        <v>vs</v>
      </c>
      <c r="T685" s="1" t="str">
        <f>IF(O685="Void","",K685)</f>
        <v>Matson Wolfhounds</v>
      </c>
      <c r="U685" s="1" t="str">
        <f>IF(O685="Void","",TRIM(_xlfn.CONCAT(L685," ",M685)))</f>
        <v>Ramblers Club</v>
      </c>
    </row>
    <row r="686" spans="1:21" x14ac:dyDescent="0.2">
      <c r="A686" s="16">
        <v>341</v>
      </c>
      <c r="B686" s="16">
        <v>13</v>
      </c>
      <c r="C686" s="16">
        <v>7</v>
      </c>
      <c r="D686" s="1">
        <v>1</v>
      </c>
      <c r="E686" s="1">
        <v>2</v>
      </c>
      <c r="F686" s="1" t="str">
        <f>_xlfn.CONCAT($D686,"|",$E686,"|",$B686)</f>
        <v>1|2|13</v>
      </c>
      <c r="G686" s="1" t="str">
        <f>_xlfn.CONCAT($D686,"|",$E686,"|",$C686)</f>
        <v>1|2|7</v>
      </c>
      <c r="H686" s="1" t="str">
        <f>_xlfn.CONCAT(P686,J686)</f>
        <v>13Rockets</v>
      </c>
      <c r="I686" s="1" t="str">
        <f>_xlfn.CONCAT(P686,K686)</f>
        <v>13Exiles S.C.</v>
      </c>
      <c r="J686" s="1" t="str">
        <f>IFERROR(VLOOKUP(F686,tbl_Teams!A:C,3,0),"")</f>
        <v>Rockets</v>
      </c>
      <c r="K686" s="1" t="str">
        <f>IFERROR(VLOOKUP(G686,tbl_Teams!$A:$C,3,0),"")</f>
        <v>Exiles S.C.</v>
      </c>
      <c r="L686" s="1" t="str">
        <f>IFERROR(IF(AND(J686&lt;&gt;"",K686&lt;&gt;""),VLOOKUP(VLOOKUP(J686,tbl_Teams!C:G,5,0),tbl_Venues!A:B,2,0),""),"")</f>
        <v>Old Richians RFC</v>
      </c>
      <c r="M686" s="16" t="str">
        <f>IFERROR(IF(VLOOKUP(J686,tbl_Teams!$C:$H,6,0)=0,"",VLOOKUP(J686,tbl_Teams!$C:$H,6,0)),"")</f>
        <v/>
      </c>
      <c r="N686" s="16">
        <f>IFERROR(VLOOKUP(J686,tbl_Teams!$C:$I,7,0),"")</f>
        <v>4</v>
      </c>
      <c r="O686" s="16" t="str">
        <f>IF(OR(J686="",K686=""),"Void","")</f>
        <v/>
      </c>
      <c r="P686" s="16">
        <v>13</v>
      </c>
      <c r="Q686" s="38">
        <f>IF(O686="Void","",IF(P686&lt;16,Lookups!$A$1+((P686-1)*7+(N686-1)),Lookups!$A$2+((P686-16)*7+(N686-1))))</f>
        <v>45624</v>
      </c>
      <c r="R686" s="1" t="str">
        <f>IF(O686="Void",TRIM(_xlfn.CONCAT(J686,K686)),J686)</f>
        <v>Rockets</v>
      </c>
      <c r="S686" s="16" t="str">
        <f>IF(O686="Void","VOID","vs")</f>
        <v>vs</v>
      </c>
      <c r="T686" s="1" t="str">
        <f>IF(O686="Void","",K686)</f>
        <v>Exiles S.C.</v>
      </c>
      <c r="U686" s="1" t="str">
        <f>IF(O686="Void","",TRIM(_xlfn.CONCAT(L686," ",M686)))</f>
        <v>Old Richians RFC</v>
      </c>
    </row>
    <row r="687" spans="1:21" x14ac:dyDescent="0.2">
      <c r="A687" s="16">
        <v>342</v>
      </c>
      <c r="B687" s="16">
        <v>14</v>
      </c>
      <c r="C687" s="16">
        <v>6</v>
      </c>
      <c r="D687" s="1">
        <v>1</v>
      </c>
      <c r="E687" s="1">
        <v>2</v>
      </c>
      <c r="F687" s="1" t="str">
        <f>_xlfn.CONCAT($D687,"|",$E687,"|",$B687)</f>
        <v>1|2|14</v>
      </c>
      <c r="G687" s="1" t="str">
        <f>_xlfn.CONCAT($D687,"|",$E687,"|",$C687)</f>
        <v>1|2|6</v>
      </c>
      <c r="H687" s="1" t="str">
        <f>_xlfn.CONCAT(P687,J687)</f>
        <v>13Indians</v>
      </c>
      <c r="I687" s="1" t="str">
        <f>_xlfn.CONCAT(P687,K687)</f>
        <v>13Valiants</v>
      </c>
      <c r="J687" s="1" t="str">
        <f>IFERROR(VLOOKUP(F687,tbl_Teams!A:C,3,0),"")</f>
        <v>Indians</v>
      </c>
      <c r="K687" s="1" t="str">
        <f>IFERROR(VLOOKUP(G687,tbl_Teams!$A:$C,3,0),"")</f>
        <v>Valiants</v>
      </c>
      <c r="L687" s="1" t="str">
        <f>IFERROR(IF(AND(J687&lt;&gt;"",K687&lt;&gt;""),VLOOKUP(VLOOKUP(J687,tbl_Teams!C:G,5,0),tbl_Venues!A:B,2,0),""),"")</f>
        <v>Saintbridge Club</v>
      </c>
      <c r="M687" s="16">
        <f>IFERROR(IF(VLOOKUP(J687,tbl_Teams!$C:$H,6,0)=0,"",VLOOKUP(J687,tbl_Teams!$C:$H,6,0)),"")</f>
        <v>1</v>
      </c>
      <c r="N687" s="16">
        <f>IFERROR(VLOOKUP(J687,tbl_Teams!$C:$I,7,0),"")</f>
        <v>4</v>
      </c>
      <c r="O687" s="16" t="str">
        <f>IF(OR(J687="",K687=""),"Void","")</f>
        <v/>
      </c>
      <c r="P687" s="16">
        <v>13</v>
      </c>
      <c r="Q687" s="38">
        <f>IF(O687="Void","",IF(P687&lt;16,Lookups!$A$1+((P687-1)*7+(N687-1)),Lookups!$A$2+((P687-16)*7+(N687-1))))</f>
        <v>45624</v>
      </c>
      <c r="R687" s="1" t="str">
        <f>IF(O687="Void",TRIM(_xlfn.CONCAT(J687,K687)),J687)</f>
        <v>Indians</v>
      </c>
      <c r="S687" s="16" t="str">
        <f>IF(O687="Void","VOID","vs")</f>
        <v>vs</v>
      </c>
      <c r="T687" s="1" t="str">
        <f>IF(O687="Void","",K687)</f>
        <v>Valiants</v>
      </c>
      <c r="U687" s="1" t="str">
        <f>IF(O687="Void","",TRIM(_xlfn.CONCAT(L687," ",M687)))</f>
        <v>Saintbridge Club 1</v>
      </c>
    </row>
    <row r="688" spans="1:21" x14ac:dyDescent="0.2">
      <c r="A688" s="16">
        <v>343</v>
      </c>
      <c r="B688" s="16">
        <v>15</v>
      </c>
      <c r="C688" s="16">
        <v>5</v>
      </c>
      <c r="D688" s="1">
        <v>1</v>
      </c>
      <c r="E688" s="1">
        <v>2</v>
      </c>
      <c r="F688" s="1" t="str">
        <f>_xlfn.CONCAT($D688,"|",$E688,"|",$B688)</f>
        <v>1|2|15</v>
      </c>
      <c r="G688" s="1" t="str">
        <f>_xlfn.CONCAT($D688,"|",$E688,"|",$C688)</f>
        <v>1|2|5</v>
      </c>
      <c r="H688" s="1" t="str">
        <f>_xlfn.CONCAT(P688,J688)</f>
        <v>13R.G.H.O.C.</v>
      </c>
      <c r="I688" s="1" t="str">
        <f>_xlfn.CONCAT(P688,K688)</f>
        <v>13Walls Monkeys</v>
      </c>
      <c r="J688" s="1" t="str">
        <f>IFERROR(VLOOKUP(F688,tbl_Teams!A:C,3,0),"")</f>
        <v>R.G.H.O.C.</v>
      </c>
      <c r="K688" s="1" t="str">
        <f>IFERROR(VLOOKUP(G688,tbl_Teams!$A:$C,3,0),"")</f>
        <v>Walls Monkeys</v>
      </c>
      <c r="L688" s="1" t="str">
        <f>IFERROR(IF(AND(J688&lt;&gt;"",K688&lt;&gt;""),VLOOKUP(VLOOKUP(J688,tbl_Teams!C:G,5,0),tbl_Venues!A:B,2,0),""),"")</f>
        <v>Hardwicke RBL</v>
      </c>
      <c r="M688" s="16">
        <f>IFERROR(IF(VLOOKUP(J688,tbl_Teams!$C:$H,6,0)=0,"",VLOOKUP(J688,tbl_Teams!$C:$H,6,0)),"")</f>
        <v>2</v>
      </c>
      <c r="N688" s="16">
        <f>IFERROR(VLOOKUP(J688,tbl_Teams!$C:$I,7,0),"")</f>
        <v>5</v>
      </c>
      <c r="O688" s="16" t="str">
        <f>IF(OR(J688="",K688=""),"Void","")</f>
        <v/>
      </c>
      <c r="P688" s="16">
        <v>13</v>
      </c>
      <c r="Q688" s="38">
        <f>IF(O688="Void","",IF(P688&lt;16,Lookups!$A$1+((P688-1)*7+(N688-1)),Lookups!$A$2+((P688-16)*7+(N688-1))))</f>
        <v>45625</v>
      </c>
      <c r="R688" s="1" t="str">
        <f>IF(O688="Void",TRIM(_xlfn.CONCAT(J688,K688)),J688)</f>
        <v>R.G.H.O.C.</v>
      </c>
      <c r="S688" s="16" t="str">
        <f>IF(O688="Void","VOID","vs")</f>
        <v>vs</v>
      </c>
      <c r="T688" s="1" t="str">
        <f>IF(O688="Void","",K688)</f>
        <v>Walls Monkeys</v>
      </c>
      <c r="U688" s="1" t="str">
        <f>IF(O688="Void","",TRIM(_xlfn.CONCAT(L688," ",M688)))</f>
        <v>Hardwicke RBL 2</v>
      </c>
    </row>
    <row r="689" spans="1:21" x14ac:dyDescent="0.2">
      <c r="A689" s="16">
        <v>344</v>
      </c>
      <c r="B689" s="16">
        <v>16</v>
      </c>
      <c r="C689" s="16">
        <v>10</v>
      </c>
      <c r="D689" s="1">
        <v>1</v>
      </c>
      <c r="E689" s="1">
        <v>2</v>
      </c>
      <c r="F689" s="1" t="str">
        <f>_xlfn.CONCAT($D689,"|",$E689,"|",$B689)</f>
        <v>1|2|16</v>
      </c>
      <c r="G689" s="1" t="str">
        <f>_xlfn.CONCAT($D689,"|",$E689,"|",$C689)</f>
        <v>1|2|10</v>
      </c>
      <c r="H689" s="1" t="str">
        <f>_xlfn.CONCAT(P689,J689)</f>
        <v>13Motor Rollers</v>
      </c>
      <c r="I689" s="1" t="str">
        <f>_xlfn.CONCAT(P689,K689)</f>
        <v>13Holmleigh Rangers</v>
      </c>
      <c r="J689" s="1" t="str">
        <f>IFERROR(VLOOKUP(F689,tbl_Teams!A:C,3,0),"")</f>
        <v>Motor Rollers</v>
      </c>
      <c r="K689" s="1" t="str">
        <f>IFERROR(VLOOKUP(G689,tbl_Teams!$A:$C,3,0),"")</f>
        <v>Holmleigh Rangers</v>
      </c>
      <c r="L689" s="1" t="str">
        <f>IFERROR(IF(AND(J689&lt;&gt;"",K689&lt;&gt;""),VLOOKUP(VLOOKUP(J689,tbl_Teams!C:G,5,0),tbl_Venues!A:B,2,0),""),"")</f>
        <v>Wotton Hall Club</v>
      </c>
      <c r="M689" s="16">
        <f>IFERROR(IF(VLOOKUP(J689,tbl_Teams!$C:$H,6,0)=0,"",VLOOKUP(J689,tbl_Teams!$C:$H,6,0)),"")</f>
        <v>1</v>
      </c>
      <c r="N689" s="16">
        <f>IFERROR(VLOOKUP(J689,tbl_Teams!$C:$I,7,0),"")</f>
        <v>2</v>
      </c>
      <c r="O689" s="16" t="str">
        <f>IF(OR(J689="",K689=""),"Void","")</f>
        <v/>
      </c>
      <c r="P689" s="16">
        <v>13</v>
      </c>
      <c r="Q689" s="38">
        <f>IF(O689="Void","",IF(P689&lt;16,Lookups!$A$1+((P689-1)*7+(N689-1)),Lookups!$A$2+((P689-16)*7+(N689-1))))</f>
        <v>45622</v>
      </c>
      <c r="R689" s="1" t="str">
        <f>IF(O689="Void",TRIM(_xlfn.CONCAT(J689,K689)),J689)</f>
        <v>Motor Rollers</v>
      </c>
      <c r="S689" s="16" t="str">
        <f>IF(O689="Void","VOID","vs")</f>
        <v>vs</v>
      </c>
      <c r="T689" s="1" t="str">
        <f>IF(O689="Void","",K689)</f>
        <v>Holmleigh Rangers</v>
      </c>
      <c r="U689" s="1" t="str">
        <f>IF(O689="Void","",TRIM(_xlfn.CONCAT(L689," ",M689)))</f>
        <v>Wotton Hall Club 1</v>
      </c>
    </row>
    <row r="690" spans="1:21" x14ac:dyDescent="0.2">
      <c r="A690" s="16">
        <v>577</v>
      </c>
      <c r="B690" s="16">
        <v>1</v>
      </c>
      <c r="C690" s="16">
        <v>4</v>
      </c>
      <c r="D690" s="1">
        <v>1</v>
      </c>
      <c r="E690" s="1">
        <v>3</v>
      </c>
      <c r="F690" s="1" t="str">
        <f>_xlfn.CONCAT($D690,"|",$E690,"|",$B690)</f>
        <v>1|3|1</v>
      </c>
      <c r="G690" s="1" t="str">
        <f>_xlfn.CONCAT($D690,"|",$E690,"|",$C690)</f>
        <v>1|3|4</v>
      </c>
      <c r="H690" s="1" t="str">
        <f>_xlfn.CONCAT(P690,J690)</f>
        <v>13Elementaries</v>
      </c>
      <c r="I690" s="1" t="str">
        <f>_xlfn.CONCAT(P690,K690)</f>
        <v>13Poets</v>
      </c>
      <c r="J690" s="1" t="str">
        <f>IFERROR(VLOOKUP(F690,tbl_Teams!A:C,3,0),"")</f>
        <v>Elementaries</v>
      </c>
      <c r="K690" s="1" t="str">
        <f>IFERROR(VLOOKUP(G690,tbl_Teams!$A:$C,3,0),"")</f>
        <v>Poets</v>
      </c>
      <c r="L690" s="1" t="str">
        <f>IFERROR(IF(AND(J690&lt;&gt;"",K690&lt;&gt;""),VLOOKUP(VLOOKUP(J690,tbl_Teams!C:G,5,0),tbl_Venues!A:B,2,0),""),"")</f>
        <v>Baker Street</v>
      </c>
      <c r="M690" s="16" t="str">
        <f>IFERROR(IF(VLOOKUP(J690,tbl_Teams!$C:$H,6,0)=0,"",VLOOKUP(J690,tbl_Teams!$C:$H,6,0)),"")</f>
        <v/>
      </c>
      <c r="N690" s="16">
        <f>IFERROR(VLOOKUP(J690,tbl_Teams!$C:$I,7,0),"")</f>
        <v>3</v>
      </c>
      <c r="O690" s="16" t="str">
        <f>IF(OR(J690="",K690=""),"Void","")</f>
        <v/>
      </c>
      <c r="P690" s="16">
        <v>13</v>
      </c>
      <c r="Q690" s="38">
        <f>IF(O690="Void","",IF(P690&lt;16,Lookups!$A$1+((P690-1)*7+(N690-1)),Lookups!$A$2+((P690-16)*7+(N690-1))))</f>
        <v>45623</v>
      </c>
      <c r="R690" s="1" t="str">
        <f>IF(O690="Void",TRIM(_xlfn.CONCAT(J690,K690)),J690)</f>
        <v>Elementaries</v>
      </c>
      <c r="S690" s="16" t="str">
        <f>IF(O690="Void","VOID","vs")</f>
        <v>vs</v>
      </c>
      <c r="T690" s="1" t="str">
        <f>IF(O690="Void","",K690)</f>
        <v>Poets</v>
      </c>
      <c r="U690" s="1" t="str">
        <f>IF(O690="Void","",TRIM(_xlfn.CONCAT(L690," ",M690)))</f>
        <v>Baker Street</v>
      </c>
    </row>
    <row r="691" spans="1:21" x14ac:dyDescent="0.2">
      <c r="A691" s="16">
        <v>578</v>
      </c>
      <c r="B691" s="16">
        <v>2</v>
      </c>
      <c r="C691" s="16">
        <v>3</v>
      </c>
      <c r="D691" s="1">
        <v>1</v>
      </c>
      <c r="E691" s="1">
        <v>3</v>
      </c>
      <c r="F691" s="1" t="str">
        <f>_xlfn.CONCAT($D691,"|",$E691,"|",$B691)</f>
        <v>1|3|2</v>
      </c>
      <c r="G691" s="1" t="str">
        <f>_xlfn.CONCAT($D691,"|",$E691,"|",$C691)</f>
        <v>1|3|3</v>
      </c>
      <c r="H691" s="1" t="str">
        <f>_xlfn.CONCAT(P691,J691)</f>
        <v>13Upleadon Wanderers</v>
      </c>
      <c r="I691" s="1" t="str">
        <f>_xlfn.CONCAT(P691,K691)</f>
        <v>13Hucclers</v>
      </c>
      <c r="J691" s="1" t="str">
        <f>IFERROR(VLOOKUP(F691,tbl_Teams!A:C,3,0),"")</f>
        <v>Upleadon Wanderers</v>
      </c>
      <c r="K691" s="1" t="str">
        <f>IFERROR(VLOOKUP(G691,tbl_Teams!$A:$C,3,0),"")</f>
        <v>Hucclers</v>
      </c>
      <c r="L691" s="1" t="str">
        <f>IFERROR(IF(AND(J691&lt;&gt;"",K691&lt;&gt;""),VLOOKUP(VLOOKUP(J691,tbl_Teams!C:G,5,0),tbl_Venues!A:B,2,0),""),"")</f>
        <v>Circle Club Newent</v>
      </c>
      <c r="M691" s="16" t="str">
        <f>IFERROR(IF(VLOOKUP(J691,tbl_Teams!$C:$H,6,0)=0,"",VLOOKUP(J691,tbl_Teams!$C:$H,6,0)),"")</f>
        <v/>
      </c>
      <c r="N691" s="16">
        <f>IFERROR(VLOOKUP(J691,tbl_Teams!$C:$I,7,0),"")</f>
        <v>2</v>
      </c>
      <c r="O691" s="16" t="str">
        <f>IF(OR(J691="",K691=""),"Void","")</f>
        <v/>
      </c>
      <c r="P691" s="16">
        <v>13</v>
      </c>
      <c r="Q691" s="38">
        <f>IF(O691="Void","",IF(P691&lt;16,Lookups!$A$1+((P691-1)*7+(N691-1)),Lookups!$A$2+((P691-16)*7+(N691-1))))</f>
        <v>45622</v>
      </c>
      <c r="R691" s="1" t="str">
        <f>IF(O691="Void",TRIM(_xlfn.CONCAT(J691,K691)),J691)</f>
        <v>Upleadon Wanderers</v>
      </c>
      <c r="S691" s="16" t="str">
        <f>IF(O691="Void","VOID","vs")</f>
        <v>vs</v>
      </c>
      <c r="T691" s="1" t="str">
        <f>IF(O691="Void","",K691)</f>
        <v>Hucclers</v>
      </c>
      <c r="U691" s="1" t="str">
        <f>IF(O691="Void","",TRIM(_xlfn.CONCAT(L691," ",M691)))</f>
        <v>Circle Club Newent</v>
      </c>
    </row>
    <row r="692" spans="1:21" x14ac:dyDescent="0.2">
      <c r="A692" s="16">
        <v>579</v>
      </c>
      <c r="B692" s="16">
        <v>11</v>
      </c>
      <c r="C692" s="16">
        <v>9</v>
      </c>
      <c r="D692" s="1">
        <v>1</v>
      </c>
      <c r="E692" s="1">
        <v>3</v>
      </c>
      <c r="F692" s="1" t="str">
        <f>_xlfn.CONCAT($D692,"|",$E692,"|",$B692)</f>
        <v>1|3|11</v>
      </c>
      <c r="G692" s="1" t="str">
        <f>_xlfn.CONCAT($D692,"|",$E692,"|",$C692)</f>
        <v>1|3|9</v>
      </c>
      <c r="H692" s="1" t="str">
        <f>_xlfn.CONCAT(P692,J692)</f>
        <v>13BIJI's S.C.</v>
      </c>
      <c r="I692" s="1" t="str">
        <f>_xlfn.CONCAT(P692,K692)</f>
        <v>13Flintstones</v>
      </c>
      <c r="J692" s="1" t="str">
        <f>IFERROR(VLOOKUP(F692,tbl_Teams!A:C,3,0),"")</f>
        <v>BIJI's S.C.</v>
      </c>
      <c r="K692" s="1" t="str">
        <f>IFERROR(VLOOKUP(G692,tbl_Teams!$A:$C,3,0),"")</f>
        <v>Flintstones</v>
      </c>
      <c r="L692" s="1" t="str">
        <f>IFERROR(IF(AND(J692&lt;&gt;"",K692&lt;&gt;""),VLOOKUP(VLOOKUP(J692,tbl_Teams!C:G,5,0),tbl_Venues!A:B,2,0),""),"")</f>
        <v>Farmer's Club</v>
      </c>
      <c r="M692" s="16">
        <f>IFERROR(IF(VLOOKUP(J692,tbl_Teams!$C:$H,6,0)=0,"",VLOOKUP(J692,tbl_Teams!$C:$H,6,0)),"")</f>
        <v>2</v>
      </c>
      <c r="N692" s="16">
        <f>IFERROR(VLOOKUP(J692,tbl_Teams!$C:$I,7,0),"")</f>
        <v>4</v>
      </c>
      <c r="O692" s="16" t="str">
        <f>IF(OR(J692="",K692=""),"Void","")</f>
        <v/>
      </c>
      <c r="P692" s="16">
        <v>13</v>
      </c>
      <c r="Q692" s="38">
        <f>IF(O692="Void","",IF(P692&lt;16,Lookups!$A$1+((P692-1)*7+(N692-1)),Lookups!$A$2+((P692-16)*7+(N692-1))))</f>
        <v>45624</v>
      </c>
      <c r="R692" s="1" t="str">
        <f>IF(O692="Void",TRIM(_xlfn.CONCAT(J692,K692)),J692)</f>
        <v>BIJI's S.C.</v>
      </c>
      <c r="S692" s="16" t="str">
        <f>IF(O692="Void","VOID","vs")</f>
        <v>vs</v>
      </c>
      <c r="T692" s="1" t="str">
        <f>IF(O692="Void","",K692)</f>
        <v>Flintstones</v>
      </c>
      <c r="U692" s="1" t="str">
        <f>IF(O692="Void","",TRIM(_xlfn.CONCAT(L692," ",M692)))</f>
        <v>Farmer's Club 2</v>
      </c>
    </row>
    <row r="693" spans="1:21" x14ac:dyDescent="0.2">
      <c r="A693" s="16">
        <v>580</v>
      </c>
      <c r="B693" s="16">
        <v>12</v>
      </c>
      <c r="C693" s="16">
        <v>8</v>
      </c>
      <c r="D693" s="1">
        <v>1</v>
      </c>
      <c r="E693" s="1">
        <v>3</v>
      </c>
      <c r="F693" s="1" t="str">
        <f>_xlfn.CONCAT($D693,"|",$E693,"|",$B693)</f>
        <v>1|3|12</v>
      </c>
      <c r="G693" s="1" t="str">
        <f>_xlfn.CONCAT($D693,"|",$E693,"|",$C693)</f>
        <v>1|3|8</v>
      </c>
      <c r="H693" s="1" t="str">
        <f>_xlfn.CONCAT(P693,J693)</f>
        <v>13DM4's</v>
      </c>
      <c r="I693" s="1" t="str">
        <f>_xlfn.CONCAT(P693,K693)</f>
        <v>13Madcaps</v>
      </c>
      <c r="J693" s="1" t="str">
        <f>IFERROR(VLOOKUP(F693,tbl_Teams!A:C,3,0),"")</f>
        <v>DM4's</v>
      </c>
      <c r="K693" s="1" t="str">
        <f>IFERROR(VLOOKUP(G693,tbl_Teams!$A:$C,3,0),"")</f>
        <v>Madcaps</v>
      </c>
      <c r="L693" s="1" t="str">
        <f>IFERROR(IF(AND(J693&lt;&gt;"",K693&lt;&gt;""),VLOOKUP(VLOOKUP(J693,tbl_Teams!C:G,5,0),tbl_Venues!A:B,2,0),""),"")</f>
        <v>Spartans Club</v>
      </c>
      <c r="M693" s="16">
        <f>IFERROR(IF(VLOOKUP(J693,tbl_Teams!$C:$H,6,0)=0,"",VLOOKUP(J693,tbl_Teams!$C:$H,6,0)),"")</f>
        <v>1</v>
      </c>
      <c r="N693" s="16">
        <f>IFERROR(VLOOKUP(J693,tbl_Teams!$C:$I,7,0),"")</f>
        <v>4</v>
      </c>
      <c r="O693" s="16" t="str">
        <f>IF(OR(J693="",K693=""),"Void","")</f>
        <v/>
      </c>
      <c r="P693" s="16">
        <v>13</v>
      </c>
      <c r="Q693" s="38">
        <f>IF(O693="Void","",IF(P693&lt;16,Lookups!$A$1+((P693-1)*7+(N693-1)),Lookups!$A$2+((P693-16)*7+(N693-1))))</f>
        <v>45624</v>
      </c>
      <c r="R693" s="1" t="str">
        <f>IF(O693="Void",TRIM(_xlfn.CONCAT(J693,K693)),J693)</f>
        <v>DM4's</v>
      </c>
      <c r="S693" s="16" t="str">
        <f>IF(O693="Void","VOID","vs")</f>
        <v>vs</v>
      </c>
      <c r="T693" s="1" t="str">
        <f>IF(O693="Void","",K693)</f>
        <v>Madcaps</v>
      </c>
      <c r="U693" s="1" t="str">
        <f>IF(O693="Void","",TRIM(_xlfn.CONCAT(L693," ",M693)))</f>
        <v>Spartans Club 1</v>
      </c>
    </row>
    <row r="694" spans="1:21" x14ac:dyDescent="0.2">
      <c r="A694" s="16">
        <v>581</v>
      </c>
      <c r="B694" s="16">
        <v>13</v>
      </c>
      <c r="C694" s="16">
        <v>7</v>
      </c>
      <c r="D694" s="1">
        <v>1</v>
      </c>
      <c r="E694" s="1">
        <v>3</v>
      </c>
      <c r="F694" s="1" t="str">
        <f>_xlfn.CONCAT($D694,"|",$E694,"|",$B694)</f>
        <v>1|3|13</v>
      </c>
      <c r="G694" s="1" t="str">
        <f>_xlfn.CONCAT($D694,"|",$E694,"|",$C694)</f>
        <v>1|3|7</v>
      </c>
      <c r="H694" s="1" t="str">
        <f>_xlfn.CONCAT(P694,J694)</f>
        <v>13Killer Instinct</v>
      </c>
      <c r="I694" s="1" t="str">
        <f>_xlfn.CONCAT(P694,K694)</f>
        <v>13Hits &amp; Misses(City)</v>
      </c>
      <c r="J694" s="1" t="str">
        <f>IFERROR(VLOOKUP(F694,tbl_Teams!A:C,3,0),"")</f>
        <v>Killer Instinct</v>
      </c>
      <c r="K694" s="1" t="str">
        <f>IFERROR(VLOOKUP(G694,tbl_Teams!$A:$C,3,0),"")</f>
        <v>Hits &amp; Misses(City)</v>
      </c>
      <c r="L694" s="1" t="str">
        <f>IFERROR(IF(AND(J694&lt;&gt;"",K694&lt;&gt;""),VLOOKUP(VLOOKUP(J694,tbl_Teams!C:G,5,0),tbl_Venues!A:B,2,0),""),"")</f>
        <v>Matchplay Stroud</v>
      </c>
      <c r="M694" s="16">
        <f>IFERROR(IF(VLOOKUP(J694,tbl_Teams!$C:$H,6,0)=0,"",VLOOKUP(J694,tbl_Teams!$C:$H,6,0)),"")</f>
        <v>3</v>
      </c>
      <c r="N694" s="16">
        <f>IFERROR(VLOOKUP(J694,tbl_Teams!$C:$I,7,0),"")</f>
        <v>3</v>
      </c>
      <c r="O694" s="16" t="str">
        <f>IF(OR(J694="",K694=""),"Void","")</f>
        <v/>
      </c>
      <c r="P694" s="16">
        <v>13</v>
      </c>
      <c r="Q694" s="38">
        <f>IF(O694="Void","",IF(P694&lt;16,Lookups!$A$1+((P694-1)*7+(N694-1)),Lookups!$A$2+((P694-16)*7+(N694-1))))</f>
        <v>45623</v>
      </c>
      <c r="R694" s="1" t="str">
        <f>IF(O694="Void",TRIM(_xlfn.CONCAT(J694,K694)),J694)</f>
        <v>Killer Instinct</v>
      </c>
      <c r="S694" s="16" t="str">
        <f>IF(O694="Void","VOID","vs")</f>
        <v>vs</v>
      </c>
      <c r="T694" s="1" t="str">
        <f>IF(O694="Void","",K694)</f>
        <v>Hits &amp; Misses(City)</v>
      </c>
      <c r="U694" s="1" t="str">
        <f>IF(O694="Void","",TRIM(_xlfn.CONCAT(L694," ",M694)))</f>
        <v>Matchplay Stroud 3</v>
      </c>
    </row>
    <row r="695" spans="1:21" x14ac:dyDescent="0.2">
      <c r="A695" s="16">
        <v>582</v>
      </c>
      <c r="B695" s="16">
        <v>14</v>
      </c>
      <c r="C695" s="16">
        <v>6</v>
      </c>
      <c r="D695" s="1">
        <v>1</v>
      </c>
      <c r="E695" s="1">
        <v>3</v>
      </c>
      <c r="F695" s="1" t="str">
        <f>_xlfn.CONCAT($D695,"|",$E695,"|",$B695)</f>
        <v>1|3|14</v>
      </c>
      <c r="G695" s="1" t="str">
        <f>_xlfn.CONCAT($D695,"|",$E695,"|",$C695)</f>
        <v>1|3|6</v>
      </c>
      <c r="H695" s="1" t="str">
        <f>_xlfn.CONCAT(P695,J695)</f>
        <v>13Locals</v>
      </c>
      <c r="I695" s="1" t="str">
        <f>_xlfn.CONCAT(P695,K695)</f>
        <v>13Hip Hips</v>
      </c>
      <c r="J695" s="1" t="str">
        <f>IFERROR(VLOOKUP(F695,tbl_Teams!A:C,3,0),"")</f>
        <v>Locals</v>
      </c>
      <c r="K695" s="1" t="str">
        <f>IFERROR(VLOOKUP(G695,tbl_Teams!$A:$C,3,0),"")</f>
        <v>Hip Hips</v>
      </c>
      <c r="L695" s="1" t="str">
        <f>IFERROR(IF(AND(J695&lt;&gt;"",K695&lt;&gt;""),VLOOKUP(VLOOKUP(J695,tbl_Teams!C:G,5,0),tbl_Venues!A:B,2,0),""),"")</f>
        <v>Junction Inn</v>
      </c>
      <c r="M695" s="16" t="str">
        <f>IFERROR(IF(VLOOKUP(J695,tbl_Teams!$C:$H,6,0)=0,"",VLOOKUP(J695,tbl_Teams!$C:$H,6,0)),"")</f>
        <v/>
      </c>
      <c r="N695" s="16">
        <f>IFERROR(VLOOKUP(J695,tbl_Teams!$C:$I,7,0),"")</f>
        <v>2</v>
      </c>
      <c r="O695" s="16" t="str">
        <f>IF(OR(J695="",K695=""),"Void","")</f>
        <v/>
      </c>
      <c r="P695" s="16">
        <v>13</v>
      </c>
      <c r="Q695" s="38">
        <f>IF(O695="Void","",IF(P695&lt;16,Lookups!$A$1+((P695-1)*7+(N695-1)),Lookups!$A$2+((P695-16)*7+(N695-1))))</f>
        <v>45622</v>
      </c>
      <c r="R695" s="1" t="str">
        <f>IF(O695="Void",TRIM(_xlfn.CONCAT(J695,K695)),J695)</f>
        <v>Locals</v>
      </c>
      <c r="S695" s="16" t="str">
        <f>IF(O695="Void","VOID","vs")</f>
        <v>vs</v>
      </c>
      <c r="T695" s="1" t="str">
        <f>IF(O695="Void","",K695)</f>
        <v>Hip Hips</v>
      </c>
      <c r="U695" s="1" t="str">
        <f>IF(O695="Void","",TRIM(_xlfn.CONCAT(L695," ",M695)))</f>
        <v>Junction Inn</v>
      </c>
    </row>
    <row r="696" spans="1:21" x14ac:dyDescent="0.2">
      <c r="A696" s="16">
        <v>583</v>
      </c>
      <c r="B696" s="16">
        <v>15</v>
      </c>
      <c r="C696" s="16">
        <v>5</v>
      </c>
      <c r="D696" s="1">
        <v>1</v>
      </c>
      <c r="E696" s="1">
        <v>3</v>
      </c>
      <c r="F696" s="1" t="str">
        <f>_xlfn.CONCAT($D696,"|",$E696,"|",$B696)</f>
        <v>1|3|15</v>
      </c>
      <c r="G696" s="1" t="str">
        <f>_xlfn.CONCAT($D696,"|",$E696,"|",$C696)</f>
        <v>1|3|5</v>
      </c>
      <c r="H696" s="1" t="str">
        <f>_xlfn.CONCAT(P696,J696)</f>
        <v>13Meteors</v>
      </c>
      <c r="I696" s="1" t="str">
        <f>_xlfn.CONCAT(P696,K696)</f>
        <v>13Grinders</v>
      </c>
      <c r="J696" s="1" t="str">
        <f>IFERROR(VLOOKUP(F696,tbl_Teams!A:C,3,0),"")</f>
        <v>Meteors</v>
      </c>
      <c r="K696" s="1" t="str">
        <f>IFERROR(VLOOKUP(G696,tbl_Teams!$A:$C,3,0),"")</f>
        <v>Grinders</v>
      </c>
      <c r="L696" s="1" t="str">
        <f>IFERROR(IF(AND(J696&lt;&gt;"",K696&lt;&gt;""),VLOOKUP(VLOOKUP(J696,tbl_Teams!C:G,5,0),tbl_Venues!A:B,2,0),""),"")</f>
        <v>Farmer's Club</v>
      </c>
      <c r="M696" s="16">
        <f>IFERROR(IF(VLOOKUP(J696,tbl_Teams!$C:$H,6,0)=0,"",VLOOKUP(J696,tbl_Teams!$C:$H,6,0)),"")</f>
        <v>1</v>
      </c>
      <c r="N696" s="16">
        <f>IFERROR(VLOOKUP(J696,tbl_Teams!$C:$I,7,0),"")</f>
        <v>3</v>
      </c>
      <c r="O696" s="16" t="str">
        <f>IF(OR(J696="",K696=""),"Void","")</f>
        <v/>
      </c>
      <c r="P696" s="16">
        <v>13</v>
      </c>
      <c r="Q696" s="38">
        <f>IF(O696="Void","",IF(P696&lt;16,Lookups!$A$1+((P696-1)*7+(N696-1)),Lookups!$A$2+((P696-16)*7+(N696-1))))</f>
        <v>45623</v>
      </c>
      <c r="R696" s="1" t="str">
        <f>IF(O696="Void",TRIM(_xlfn.CONCAT(J696,K696)),J696)</f>
        <v>Meteors</v>
      </c>
      <c r="S696" s="16" t="str">
        <f>IF(O696="Void","VOID","vs")</f>
        <v>vs</v>
      </c>
      <c r="T696" s="1" t="str">
        <f>IF(O696="Void","",K696)</f>
        <v>Grinders</v>
      </c>
      <c r="U696" s="1" t="str">
        <f>IF(O696="Void","",TRIM(_xlfn.CONCAT(L696," ",M696)))</f>
        <v>Farmer's Club 1</v>
      </c>
    </row>
    <row r="697" spans="1:21" x14ac:dyDescent="0.2">
      <c r="A697" s="16">
        <v>584</v>
      </c>
      <c r="B697" s="16">
        <v>16</v>
      </c>
      <c r="C697" s="16">
        <v>10</v>
      </c>
      <c r="D697" s="1">
        <v>1</v>
      </c>
      <c r="E697" s="1">
        <v>3</v>
      </c>
      <c r="F697" s="1" t="str">
        <f>_xlfn.CONCAT($D697,"|",$E697,"|",$B697)</f>
        <v>1|3|16</v>
      </c>
      <c r="G697" s="1" t="str">
        <f>_xlfn.CONCAT($D697,"|",$E697,"|",$C697)</f>
        <v>1|3|10</v>
      </c>
      <c r="H697" s="1" t="str">
        <f>_xlfn.CONCAT(P697,J697)</f>
        <v>13Spreaders</v>
      </c>
      <c r="I697" s="1" t="str">
        <f>_xlfn.CONCAT(P697,K697)</f>
        <v>13All Wood &amp; Balls</v>
      </c>
      <c r="J697" s="1" t="str">
        <f>IFERROR(VLOOKUP(F697,tbl_Teams!A:C,3,0),"")</f>
        <v>Spreaders</v>
      </c>
      <c r="K697" s="1" t="str">
        <f>IFERROR(VLOOKUP(G697,tbl_Teams!$A:$C,3,0),"")</f>
        <v>All Wood &amp; Balls</v>
      </c>
      <c r="L697" s="1" t="str">
        <f>IFERROR(IF(AND(J697&lt;&gt;"",K697&lt;&gt;""),VLOOKUP(VLOOKUP(J697,tbl_Teams!C:G,5,0),tbl_Venues!A:B,2,0),""),"")</f>
        <v>Churchdown Community Centre</v>
      </c>
      <c r="M697" s="16">
        <f>IFERROR(IF(VLOOKUP(J697,tbl_Teams!$C:$H,6,0)=0,"",VLOOKUP(J697,tbl_Teams!$C:$H,6,0)),"")</f>
        <v>2</v>
      </c>
      <c r="N697" s="16">
        <f>IFERROR(VLOOKUP(J697,tbl_Teams!$C:$I,7,0),"")</f>
        <v>3</v>
      </c>
      <c r="O697" s="16" t="str">
        <f>IF(OR(J697="",K697=""),"Void","")</f>
        <v/>
      </c>
      <c r="P697" s="16">
        <v>13</v>
      </c>
      <c r="Q697" s="38">
        <f>IF(O697="Void","",IF(P697&lt;16,Lookups!$A$1+((P697-1)*7+(N697-1)),Lookups!$A$2+((P697-16)*7+(N697-1))))</f>
        <v>45623</v>
      </c>
      <c r="R697" s="1" t="str">
        <f>IF(O697="Void",TRIM(_xlfn.CONCAT(J697,K697)),J697)</f>
        <v>Spreaders</v>
      </c>
      <c r="S697" s="16" t="str">
        <f>IF(O697="Void","VOID","vs")</f>
        <v>vs</v>
      </c>
      <c r="T697" s="1" t="str">
        <f>IF(O697="Void","",K697)</f>
        <v>All Wood &amp; Balls</v>
      </c>
      <c r="U697" s="1" t="str">
        <f>IF(O697="Void","",TRIM(_xlfn.CONCAT(L697," ",M697)))</f>
        <v>Churchdown Community Centre 2</v>
      </c>
    </row>
    <row r="698" spans="1:21" x14ac:dyDescent="0.2">
      <c r="A698" s="16">
        <v>817</v>
      </c>
      <c r="B698" s="16">
        <v>1</v>
      </c>
      <c r="C698" s="16">
        <v>4</v>
      </c>
      <c r="D698" s="1">
        <v>1</v>
      </c>
      <c r="E698" s="1">
        <v>4</v>
      </c>
      <c r="F698" s="1" t="str">
        <f>_xlfn.CONCAT($D698,"|",$E698,"|",$B698)</f>
        <v>1|4|1</v>
      </c>
      <c r="G698" s="1" t="str">
        <f>_xlfn.CONCAT($D698,"|",$E698,"|",$C698)</f>
        <v>1|4|4</v>
      </c>
      <c r="H698" s="1" t="str">
        <f>_xlfn.CONCAT(P698,J698)</f>
        <v>13Jacks Jokers</v>
      </c>
      <c r="I698" s="1" t="str">
        <f>_xlfn.CONCAT(P698,K698)</f>
        <v>13Jolly Boys</v>
      </c>
      <c r="J698" s="1" t="str">
        <f>IFERROR(VLOOKUP(F698,tbl_Teams!A:C,3,0),"")</f>
        <v>Jacks Jokers</v>
      </c>
      <c r="K698" s="1" t="str">
        <f>IFERROR(VLOOKUP(G698,tbl_Teams!$A:$C,3,0),"")</f>
        <v>Jolly Boys</v>
      </c>
      <c r="L698" s="1" t="str">
        <f>IFERROR(IF(AND(J698&lt;&gt;"",K698&lt;&gt;""),VLOOKUP(VLOOKUP(J698,tbl_Teams!C:G,5,0),tbl_Venues!A:B,2,0),""),"")</f>
        <v>One Eyed Jacks</v>
      </c>
      <c r="M698" s="16" t="str">
        <f>IFERROR(IF(VLOOKUP(J698,tbl_Teams!$C:$H,6,0)=0,"",VLOOKUP(J698,tbl_Teams!$C:$H,6,0)),"")</f>
        <v/>
      </c>
      <c r="N698" s="16">
        <f>IFERROR(VLOOKUP(J698,tbl_Teams!$C:$I,7,0),"")</f>
        <v>5</v>
      </c>
      <c r="O698" s="16" t="str">
        <f>IF(OR(J698="",K698=""),"Void","")</f>
        <v/>
      </c>
      <c r="P698" s="16">
        <v>13</v>
      </c>
      <c r="Q698" s="38">
        <f>IF(O698="Void","",IF(P698&lt;16,Lookups!$A$1+((P698-1)*7+(N698-1)),Lookups!$A$2+((P698-16)*7+(N698-1))))</f>
        <v>45625</v>
      </c>
      <c r="R698" s="1" t="str">
        <f>IF(O698="Void",TRIM(_xlfn.CONCAT(J698,K698)),J698)</f>
        <v>Jacks Jokers</v>
      </c>
      <c r="S698" s="16" t="str">
        <f>IF(O698="Void","VOID","vs")</f>
        <v>vs</v>
      </c>
      <c r="T698" s="1" t="str">
        <f>IF(O698="Void","",K698)</f>
        <v>Jolly Boys</v>
      </c>
      <c r="U698" s="1" t="str">
        <f>IF(O698="Void","",TRIM(_xlfn.CONCAT(L698," ",M698)))</f>
        <v>One Eyed Jacks</v>
      </c>
    </row>
    <row r="699" spans="1:21" x14ac:dyDescent="0.2">
      <c r="A699" s="16">
        <v>818</v>
      </c>
      <c r="B699" s="16">
        <v>2</v>
      </c>
      <c r="C699" s="16">
        <v>3</v>
      </c>
      <c r="D699" s="1">
        <v>1</v>
      </c>
      <c r="E699" s="1">
        <v>4</v>
      </c>
      <c r="F699" s="1" t="str">
        <f>_xlfn.CONCAT($D699,"|",$E699,"|",$B699)</f>
        <v>1|4|2</v>
      </c>
      <c r="G699" s="1" t="str">
        <f>_xlfn.CONCAT($D699,"|",$E699,"|",$C699)</f>
        <v>1|4|3</v>
      </c>
      <c r="H699" s="1" t="str">
        <f>_xlfn.CONCAT(P699,J699)</f>
        <v>13Andy Capps</v>
      </c>
      <c r="I699" s="1" t="str">
        <f>_xlfn.CONCAT(P699,K699)</f>
        <v>13Harps S.C.</v>
      </c>
      <c r="J699" s="1" t="str">
        <f>IFERROR(VLOOKUP(F699,tbl_Teams!A:C,3,0),"")</f>
        <v>Andy Capps</v>
      </c>
      <c r="K699" s="1" t="str">
        <f>IFERROR(VLOOKUP(G699,tbl_Teams!$A:$C,3,0),"")</f>
        <v>Harps S.C.</v>
      </c>
      <c r="L699" s="1" t="str">
        <f>IFERROR(IF(AND(J699&lt;&gt;"",K699&lt;&gt;""),VLOOKUP(VLOOKUP(J699,tbl_Teams!C:G,5,0),tbl_Venues!A:B,2,0),""),"")</f>
        <v>Ramblers Club</v>
      </c>
      <c r="M699" s="16" t="str">
        <f>IFERROR(IF(VLOOKUP(J699,tbl_Teams!$C:$H,6,0)=0,"",VLOOKUP(J699,tbl_Teams!$C:$H,6,0)),"")</f>
        <v/>
      </c>
      <c r="N699" s="16">
        <f>IFERROR(VLOOKUP(J699,tbl_Teams!$C:$I,7,0),"")</f>
        <v>4</v>
      </c>
      <c r="O699" s="16" t="str">
        <f>IF(OR(J699="",K699=""),"Void","")</f>
        <v/>
      </c>
      <c r="P699" s="16">
        <v>13</v>
      </c>
      <c r="Q699" s="38">
        <f>IF(O699="Void","",IF(P699&lt;16,Lookups!$A$1+((P699-1)*7+(N699-1)),Lookups!$A$2+((P699-16)*7+(N699-1))))</f>
        <v>45624</v>
      </c>
      <c r="R699" s="1" t="str">
        <f>IF(O699="Void",TRIM(_xlfn.CONCAT(J699,K699)),J699)</f>
        <v>Andy Capps</v>
      </c>
      <c r="S699" s="16" t="str">
        <f>IF(O699="Void","VOID","vs")</f>
        <v>vs</v>
      </c>
      <c r="T699" s="1" t="str">
        <f>IF(O699="Void","",K699)</f>
        <v>Harps S.C.</v>
      </c>
      <c r="U699" s="1" t="str">
        <f>IF(O699="Void","",TRIM(_xlfn.CONCAT(L699," ",M699)))</f>
        <v>Ramblers Club</v>
      </c>
    </row>
    <row r="700" spans="1:21" x14ac:dyDescent="0.2">
      <c r="A700" s="16">
        <v>819</v>
      </c>
      <c r="B700" s="16">
        <v>11</v>
      </c>
      <c r="C700" s="16">
        <v>9</v>
      </c>
      <c r="D700" s="1">
        <v>1</v>
      </c>
      <c r="E700" s="1">
        <v>4</v>
      </c>
      <c r="F700" s="1" t="str">
        <f>_xlfn.CONCAT($D700,"|",$E700,"|",$B700)</f>
        <v>1|4|11</v>
      </c>
      <c r="G700" s="1" t="str">
        <f>_xlfn.CONCAT($D700,"|",$E700,"|",$C700)</f>
        <v>1|4|9</v>
      </c>
      <c r="H700" s="1" t="str">
        <f>_xlfn.CONCAT(P700,J700)</f>
        <v>13Commies</v>
      </c>
      <c r="I700" s="1" t="str">
        <f>_xlfn.CONCAT(P700,K700)</f>
        <v>13Statics</v>
      </c>
      <c r="J700" s="1" t="str">
        <f>IFERROR(VLOOKUP(F700,tbl_Teams!A:C,3,0),"")</f>
        <v>Commies</v>
      </c>
      <c r="K700" s="1" t="str">
        <f>IFERROR(VLOOKUP(G700,tbl_Teams!$A:$C,3,0),"")</f>
        <v>Statics</v>
      </c>
      <c r="L700" s="1" t="str">
        <f>IFERROR(IF(AND(J700&lt;&gt;"",K700&lt;&gt;""),VLOOKUP(VLOOKUP(J700,tbl_Teams!C:G,5,0),tbl_Venues!A:B,2,0),""),"")</f>
        <v>Churchdown Community Centre</v>
      </c>
      <c r="M700" s="16">
        <f>IFERROR(IF(VLOOKUP(J700,tbl_Teams!$C:$H,6,0)=0,"",VLOOKUP(J700,tbl_Teams!$C:$H,6,0)),"")</f>
        <v>2</v>
      </c>
      <c r="N700" s="16">
        <f>IFERROR(VLOOKUP(J700,tbl_Teams!$C:$I,7,0),"")</f>
        <v>5</v>
      </c>
      <c r="O700" s="16" t="str">
        <f>IF(OR(J700="",K700=""),"Void","")</f>
        <v/>
      </c>
      <c r="P700" s="16">
        <v>13</v>
      </c>
      <c r="Q700" s="38">
        <f>IF(O700="Void","",IF(P700&lt;16,Lookups!$A$1+((P700-1)*7+(N700-1)),Lookups!$A$2+((P700-16)*7+(N700-1))))</f>
        <v>45625</v>
      </c>
      <c r="R700" s="1" t="str">
        <f>IF(O700="Void",TRIM(_xlfn.CONCAT(J700,K700)),J700)</f>
        <v>Commies</v>
      </c>
      <c r="S700" s="16" t="str">
        <f>IF(O700="Void","VOID","vs")</f>
        <v>vs</v>
      </c>
      <c r="T700" s="1" t="str">
        <f>IF(O700="Void","",K700)</f>
        <v>Statics</v>
      </c>
      <c r="U700" s="1" t="str">
        <f>IF(O700="Void","",TRIM(_xlfn.CONCAT(L700," ",M700)))</f>
        <v>Churchdown Community Centre 2</v>
      </c>
    </row>
    <row r="701" spans="1:21" x14ac:dyDescent="0.2">
      <c r="A701" s="16">
        <v>820</v>
      </c>
      <c r="B701" s="16">
        <v>12</v>
      </c>
      <c r="C701" s="16">
        <v>8</v>
      </c>
      <c r="D701" s="1">
        <v>1</v>
      </c>
      <c r="E701" s="1">
        <v>4</v>
      </c>
      <c r="F701" s="1" t="str">
        <f>_xlfn.CONCAT($D701,"|",$E701,"|",$B701)</f>
        <v>1|4|12</v>
      </c>
      <c r="G701" s="1" t="str">
        <f>_xlfn.CONCAT($D701,"|",$E701,"|",$C701)</f>
        <v>1|4|8</v>
      </c>
      <c r="H701" s="1" t="str">
        <f>_xlfn.CONCAT(P701,J701)</f>
        <v>13White Hart</v>
      </c>
      <c r="I701" s="1" t="str">
        <f>_xlfn.CONCAT(P701,K701)</f>
        <v>13Looney Tunes</v>
      </c>
      <c r="J701" s="1" t="str">
        <f>IFERROR(VLOOKUP(F701,tbl_Teams!A:C,3,0),"")</f>
        <v>White Hart</v>
      </c>
      <c r="K701" s="1" t="str">
        <f>IFERROR(VLOOKUP(G701,tbl_Teams!$A:$C,3,0),"")</f>
        <v>Looney Tunes</v>
      </c>
      <c r="L701" s="1" t="str">
        <f>IFERROR(IF(AND(J701&lt;&gt;"",K701&lt;&gt;""),VLOOKUP(VLOOKUP(J701,tbl_Teams!C:G,5,0),tbl_Venues!A:B,2,0),""),"")</f>
        <v>One Eyed Jacks</v>
      </c>
      <c r="M701" s="16" t="str">
        <f>IFERROR(IF(VLOOKUP(J701,tbl_Teams!$C:$H,6,0)=0,"",VLOOKUP(J701,tbl_Teams!$C:$H,6,0)),"")</f>
        <v/>
      </c>
      <c r="N701" s="16">
        <f>IFERROR(VLOOKUP(J701,tbl_Teams!$C:$I,7,0),"")</f>
        <v>2</v>
      </c>
      <c r="O701" s="16" t="str">
        <f>IF(OR(J701="",K701=""),"Void","")</f>
        <v/>
      </c>
      <c r="P701" s="16">
        <v>13</v>
      </c>
      <c r="Q701" s="38">
        <f>IF(O701="Void","",IF(P701&lt;16,Lookups!$A$1+((P701-1)*7+(N701-1)),Lookups!$A$2+((P701-16)*7+(N701-1))))</f>
        <v>45622</v>
      </c>
      <c r="R701" s="1" t="str">
        <f>IF(O701="Void",TRIM(_xlfn.CONCAT(J701,K701)),J701)</f>
        <v>White Hart</v>
      </c>
      <c r="S701" s="16" t="str">
        <f>IF(O701="Void","VOID","vs")</f>
        <v>vs</v>
      </c>
      <c r="T701" s="1" t="str">
        <f>IF(O701="Void","",K701)</f>
        <v>Looney Tunes</v>
      </c>
      <c r="U701" s="1" t="str">
        <f>IF(O701="Void","",TRIM(_xlfn.CONCAT(L701," ",M701)))</f>
        <v>One Eyed Jacks</v>
      </c>
    </row>
    <row r="702" spans="1:21" x14ac:dyDescent="0.2">
      <c r="A702" s="16">
        <v>821</v>
      </c>
      <c r="B702" s="16">
        <v>13</v>
      </c>
      <c r="C702" s="16">
        <v>7</v>
      </c>
      <c r="D702" s="1">
        <v>1</v>
      </c>
      <c r="E702" s="1">
        <v>4</v>
      </c>
      <c r="F702" s="1" t="str">
        <f>_xlfn.CONCAT($D702,"|",$E702,"|",$B702)</f>
        <v>1|4|13</v>
      </c>
      <c r="G702" s="1" t="str">
        <f>_xlfn.CONCAT($D702,"|",$E702,"|",$C702)</f>
        <v>1|4|7</v>
      </c>
      <c r="H702" s="1" t="str">
        <f>_xlfn.CONCAT(P702,J702)</f>
        <v>13Robinswood Foxes</v>
      </c>
      <c r="I702" s="1" t="str">
        <f>_xlfn.CONCAT(P702,K702)</f>
        <v>13Star Inn</v>
      </c>
      <c r="J702" s="1" t="str">
        <f>IFERROR(VLOOKUP(F702,tbl_Teams!A:C,3,0),"")</f>
        <v>Robinswood Foxes</v>
      </c>
      <c r="K702" s="1" t="str">
        <f>IFERROR(VLOOKUP(G702,tbl_Teams!$A:$C,3,0),"")</f>
        <v>Star Inn</v>
      </c>
      <c r="L702" s="1" t="str">
        <f>IFERROR(IF(AND(J702&lt;&gt;"",K702&lt;&gt;""),VLOOKUP(VLOOKUP(J702,tbl_Teams!C:G,5,0),tbl_Venues!A:B,2,0),""),"")</f>
        <v>Robinswood Hill Club</v>
      </c>
      <c r="M702" s="16">
        <f>IFERROR(IF(VLOOKUP(J702,tbl_Teams!$C:$H,6,0)=0,"",VLOOKUP(J702,tbl_Teams!$C:$H,6,0)),"")</f>
        <v>1</v>
      </c>
      <c r="N702" s="16">
        <f>IFERROR(VLOOKUP(J702,tbl_Teams!$C:$I,7,0),"")</f>
        <v>1</v>
      </c>
      <c r="O702" s="16" t="str">
        <f>IF(OR(J702="",K702=""),"Void","")</f>
        <v/>
      </c>
      <c r="P702" s="16">
        <v>13</v>
      </c>
      <c r="Q702" s="38">
        <f>IF(O702="Void","",IF(P702&lt;16,Lookups!$A$1+((P702-1)*7+(N702-1)),Lookups!$A$2+((P702-16)*7+(N702-1))))</f>
        <v>45621</v>
      </c>
      <c r="R702" s="1" t="str">
        <f>IF(O702="Void",TRIM(_xlfn.CONCAT(J702,K702)),J702)</f>
        <v>Robinswood Foxes</v>
      </c>
      <c r="S702" s="16" t="str">
        <f>IF(O702="Void","VOID","vs")</f>
        <v>vs</v>
      </c>
      <c r="T702" s="1" t="str">
        <f>IF(O702="Void","",K702)</f>
        <v>Star Inn</v>
      </c>
      <c r="U702" s="1" t="str">
        <f>IF(O702="Void","",TRIM(_xlfn.CONCAT(L702," ",M702)))</f>
        <v>Robinswood Hill Club 1</v>
      </c>
    </row>
    <row r="703" spans="1:21" x14ac:dyDescent="0.2">
      <c r="A703" s="16">
        <v>822</v>
      </c>
      <c r="B703" s="16">
        <v>14</v>
      </c>
      <c r="C703" s="16">
        <v>6</v>
      </c>
      <c r="D703" s="1">
        <v>1</v>
      </c>
      <c r="E703" s="1">
        <v>4</v>
      </c>
      <c r="F703" s="1" t="str">
        <f>_xlfn.CONCAT($D703,"|",$E703,"|",$B703)</f>
        <v>1|4|14</v>
      </c>
      <c r="G703" s="1" t="str">
        <f>_xlfn.CONCAT($D703,"|",$E703,"|",$C703)</f>
        <v>1|4|6</v>
      </c>
      <c r="H703" s="1" t="str">
        <f>_xlfn.CONCAT(P703,J703)</f>
        <v>13Atlas S.C.</v>
      </c>
      <c r="I703" s="1" t="str">
        <f>_xlfn.CONCAT(P703,K703)</f>
        <v>13Co-Op</v>
      </c>
      <c r="J703" s="1" t="str">
        <f>IFERROR(VLOOKUP(F703,tbl_Teams!A:C,3,0),"")</f>
        <v>Atlas S.C.</v>
      </c>
      <c r="K703" s="1" t="str">
        <f>IFERROR(VLOOKUP(G703,tbl_Teams!$A:$C,3,0),"")</f>
        <v>Co-Op</v>
      </c>
      <c r="L703" s="1" t="str">
        <f>IFERROR(IF(AND(J703&lt;&gt;"",K703&lt;&gt;""),VLOOKUP(VLOOKUP(J703,tbl_Teams!C:G,5,0),tbl_Venues!A:B,2,0),""),"")</f>
        <v>Spartans Club</v>
      </c>
      <c r="M703" s="16">
        <f>IFERROR(IF(VLOOKUP(J703,tbl_Teams!$C:$H,6,0)=0,"",VLOOKUP(J703,tbl_Teams!$C:$H,6,0)),"")</f>
        <v>1</v>
      </c>
      <c r="N703" s="16">
        <f>IFERROR(VLOOKUP(J703,tbl_Teams!$C:$I,7,0),"")</f>
        <v>1</v>
      </c>
      <c r="O703" s="16" t="str">
        <f>IF(OR(J703="",K703=""),"Void","")</f>
        <v/>
      </c>
      <c r="P703" s="16">
        <v>13</v>
      </c>
      <c r="Q703" s="38">
        <f>IF(O703="Void","",IF(P703&lt;16,Lookups!$A$1+((P703-1)*7+(N703-1)),Lookups!$A$2+((P703-16)*7+(N703-1))))</f>
        <v>45621</v>
      </c>
      <c r="R703" s="1" t="str">
        <f>IF(O703="Void",TRIM(_xlfn.CONCAT(J703,K703)),J703)</f>
        <v>Atlas S.C.</v>
      </c>
      <c r="S703" s="16" t="str">
        <f>IF(O703="Void","VOID","vs")</f>
        <v>vs</v>
      </c>
      <c r="T703" s="1" t="str">
        <f>IF(O703="Void","",K703)</f>
        <v>Co-Op</v>
      </c>
      <c r="U703" s="1" t="str">
        <f>IF(O703="Void","",TRIM(_xlfn.CONCAT(L703," ",M703)))</f>
        <v>Spartans Club 1</v>
      </c>
    </row>
    <row r="704" spans="1:21" x14ac:dyDescent="0.2">
      <c r="A704" s="16">
        <v>823</v>
      </c>
      <c r="B704" s="16">
        <v>15</v>
      </c>
      <c r="C704" s="16">
        <v>5</v>
      </c>
      <c r="D704" s="1">
        <v>1</v>
      </c>
      <c r="E704" s="1">
        <v>4</v>
      </c>
      <c r="F704" s="1" t="str">
        <f>_xlfn.CONCAT($D704,"|",$E704,"|",$B704)</f>
        <v>1|4|15</v>
      </c>
      <c r="G704" s="1" t="str">
        <f>_xlfn.CONCAT($D704,"|",$E704,"|",$C704)</f>
        <v>1|4|5</v>
      </c>
      <c r="H704" s="1" t="str">
        <f>_xlfn.CONCAT(P704,J704)</f>
        <v>13Dark Horses</v>
      </c>
      <c r="I704" s="1" t="str">
        <f>_xlfn.CONCAT(P704,K704)</f>
        <v>13Doddlers</v>
      </c>
      <c r="J704" s="1" t="str">
        <f>IFERROR(VLOOKUP(F704,tbl_Teams!A:C,3,0),"")</f>
        <v>Dark Horses</v>
      </c>
      <c r="K704" s="1" t="str">
        <f>IFERROR(VLOOKUP(G704,tbl_Teams!$A:$C,3,0),"")</f>
        <v>Doddlers</v>
      </c>
      <c r="L704" s="1" t="str">
        <f>IFERROR(IF(AND(J704&lt;&gt;"",K704&lt;&gt;""),VLOOKUP(VLOOKUP(J704,tbl_Teams!C:G,5,0),tbl_Venues!A:B,2,0),""),"")</f>
        <v>Old Richians RFC</v>
      </c>
      <c r="M704" s="16" t="str">
        <f>IFERROR(IF(VLOOKUP(J704,tbl_Teams!$C:$H,6,0)=0,"",VLOOKUP(J704,tbl_Teams!$C:$H,6,0)),"")</f>
        <v/>
      </c>
      <c r="N704" s="16">
        <f>IFERROR(VLOOKUP(J704,tbl_Teams!$C:$I,7,0),"")</f>
        <v>2</v>
      </c>
      <c r="O704" s="16" t="str">
        <f>IF(OR(J704="",K704=""),"Void","")</f>
        <v/>
      </c>
      <c r="P704" s="16">
        <v>13</v>
      </c>
      <c r="Q704" s="38">
        <f>IF(O704="Void","",IF(P704&lt;16,Lookups!$A$1+((P704-1)*7+(N704-1)),Lookups!$A$2+((P704-16)*7+(N704-1))))</f>
        <v>45622</v>
      </c>
      <c r="R704" s="1" t="str">
        <f>IF(O704="Void",TRIM(_xlfn.CONCAT(J704,K704)),J704)</f>
        <v>Dark Horses</v>
      </c>
      <c r="S704" s="16" t="str">
        <f>IF(O704="Void","VOID","vs")</f>
        <v>vs</v>
      </c>
      <c r="T704" s="1" t="str">
        <f>IF(O704="Void","",K704)</f>
        <v>Doddlers</v>
      </c>
      <c r="U704" s="1" t="str">
        <f>IF(O704="Void","",TRIM(_xlfn.CONCAT(L704," ",M704)))</f>
        <v>Old Richians RFC</v>
      </c>
    </row>
    <row r="705" spans="1:21" x14ac:dyDescent="0.2">
      <c r="A705" s="16">
        <v>824</v>
      </c>
      <c r="B705" s="16">
        <v>16</v>
      </c>
      <c r="C705" s="16">
        <v>10</v>
      </c>
      <c r="D705" s="1">
        <v>1</v>
      </c>
      <c r="E705" s="1">
        <v>4</v>
      </c>
      <c r="F705" s="1" t="str">
        <f>_xlfn.CONCAT($D705,"|",$E705,"|",$B705)</f>
        <v>1|4|16</v>
      </c>
      <c r="G705" s="1" t="str">
        <f>_xlfn.CONCAT($D705,"|",$E705,"|",$C705)</f>
        <v>1|4|10</v>
      </c>
      <c r="H705" s="1" t="str">
        <f>_xlfn.CONCAT(P705,J705)</f>
        <v>13Bell Hotel</v>
      </c>
      <c r="I705" s="1" t="str">
        <f>_xlfn.CONCAT(P705,K705)</f>
        <v>13Post Office 'A'</v>
      </c>
      <c r="J705" s="1" t="str">
        <f>IFERROR(VLOOKUP(F705,tbl_Teams!A:C,3,0),"")</f>
        <v>Bell Hotel</v>
      </c>
      <c r="K705" s="1" t="str">
        <f>IFERROR(VLOOKUP(G705,tbl_Teams!$A:$C,3,0),"")</f>
        <v>Post Office 'A'</v>
      </c>
      <c r="L705" s="1" t="str">
        <f>IFERROR(IF(AND(J705&lt;&gt;"",K705&lt;&gt;""),VLOOKUP(VLOOKUP(J705,tbl_Teams!C:G,5,0),tbl_Venues!A:B,2,0),""),"")</f>
        <v>Bell Inn Frampton</v>
      </c>
      <c r="M705" s="16" t="str">
        <f>IFERROR(IF(VLOOKUP(J705,tbl_Teams!$C:$H,6,0)=0,"",VLOOKUP(J705,tbl_Teams!$C:$H,6,0)),"")</f>
        <v/>
      </c>
      <c r="N705" s="16">
        <f>IFERROR(VLOOKUP(J705,tbl_Teams!$C:$I,7,0),"")</f>
        <v>5</v>
      </c>
      <c r="O705" s="16" t="str">
        <f>IF(OR(J705="",K705=""),"Void","")</f>
        <v/>
      </c>
      <c r="P705" s="16">
        <v>13</v>
      </c>
      <c r="Q705" s="38">
        <f>IF(O705="Void","",IF(P705&lt;16,Lookups!$A$1+((P705-1)*7+(N705-1)),Lookups!$A$2+((P705-16)*7+(N705-1))))</f>
        <v>45625</v>
      </c>
      <c r="R705" s="1" t="str">
        <f>IF(O705="Void",TRIM(_xlfn.CONCAT(J705,K705)),J705)</f>
        <v>Bell Hotel</v>
      </c>
      <c r="S705" s="16" t="str">
        <f>IF(O705="Void","VOID","vs")</f>
        <v>vs</v>
      </c>
      <c r="T705" s="1" t="str">
        <f>IF(O705="Void","",K705)</f>
        <v>Post Office 'A'</v>
      </c>
      <c r="U705" s="1" t="str">
        <f>IF(O705="Void","",TRIM(_xlfn.CONCAT(L705," ",M705)))</f>
        <v>Bell Inn Frampton</v>
      </c>
    </row>
    <row r="706" spans="1:21" x14ac:dyDescent="0.2">
      <c r="A706" s="16">
        <v>1057</v>
      </c>
      <c r="B706" s="16">
        <v>1</v>
      </c>
      <c r="C706" s="16">
        <v>4</v>
      </c>
      <c r="D706" s="1">
        <v>1</v>
      </c>
      <c r="E706" s="1">
        <v>5</v>
      </c>
      <c r="F706" s="1" t="str">
        <f>_xlfn.CONCAT($D706,"|",$E706,"|",$B706)</f>
        <v>1|5|1</v>
      </c>
      <c r="G706" s="1" t="str">
        <f>_xlfn.CONCAT($D706,"|",$E706,"|",$C706)</f>
        <v>1|5|4</v>
      </c>
      <c r="H706" s="1" t="str">
        <f>_xlfn.CONCAT(P706,J706)</f>
        <v>13Likely Lads</v>
      </c>
      <c r="I706" s="1" t="str">
        <f>_xlfn.CONCAT(P706,K706)</f>
        <v>13Beaufort Beavers</v>
      </c>
      <c r="J706" s="1" t="str">
        <f>IFERROR(VLOOKUP(F706,tbl_Teams!A:C,3,0),"")</f>
        <v>Likely Lads</v>
      </c>
      <c r="K706" s="1" t="str">
        <f>IFERROR(VLOOKUP(G706,tbl_Teams!$A:$C,3,0),"")</f>
        <v>Beaufort Beavers</v>
      </c>
      <c r="L706" s="1" t="str">
        <f>IFERROR(IF(AND(J706&lt;&gt;"",K706&lt;&gt;""),VLOOKUP(VLOOKUP(J706,tbl_Teams!C:G,5,0),tbl_Venues!A:B,2,0),""),"")</f>
        <v>Farmer's Club</v>
      </c>
      <c r="M706" s="16">
        <f>IFERROR(IF(VLOOKUP(J706,tbl_Teams!$C:$H,6,0)=0,"",VLOOKUP(J706,tbl_Teams!$C:$H,6,0)),"")</f>
        <v>1</v>
      </c>
      <c r="N706" s="16">
        <f>IFERROR(VLOOKUP(J706,tbl_Teams!$C:$I,7,0),"")</f>
        <v>2</v>
      </c>
      <c r="O706" s="16" t="str">
        <f>IF(OR(J706="",K706=""),"Void","")</f>
        <v/>
      </c>
      <c r="P706" s="16">
        <v>13</v>
      </c>
      <c r="Q706" s="38">
        <f>IF(O706="Void","",IF(P706&lt;16,Lookups!$A$1+((P706-1)*7+(N706-1)),Lookups!$A$2+((P706-16)*7+(N706-1))))</f>
        <v>45622</v>
      </c>
      <c r="R706" s="1" t="str">
        <f>IF(O706="Void",TRIM(_xlfn.CONCAT(J706,K706)),J706)</f>
        <v>Likely Lads</v>
      </c>
      <c r="S706" s="16" t="str">
        <f>IF(O706="Void","VOID","vs")</f>
        <v>vs</v>
      </c>
      <c r="T706" s="1" t="str">
        <f>IF(O706="Void","",K706)</f>
        <v>Beaufort Beavers</v>
      </c>
      <c r="U706" s="1" t="str">
        <f>IF(O706="Void","",TRIM(_xlfn.CONCAT(L706," ",M706)))</f>
        <v>Farmer's Club 1</v>
      </c>
    </row>
    <row r="707" spans="1:21" x14ac:dyDescent="0.2">
      <c r="A707" s="16">
        <v>1058</v>
      </c>
      <c r="B707" s="16">
        <v>2</v>
      </c>
      <c r="C707" s="16">
        <v>3</v>
      </c>
      <c r="D707" s="1">
        <v>1</v>
      </c>
      <c r="E707" s="1">
        <v>5</v>
      </c>
      <c r="F707" s="1" t="str">
        <f>_xlfn.CONCAT($D707,"|",$E707,"|",$B707)</f>
        <v>1|5|2</v>
      </c>
      <c r="G707" s="1" t="str">
        <f>_xlfn.CONCAT($D707,"|",$E707,"|",$C707)</f>
        <v>1|5|3</v>
      </c>
      <c r="H707" s="1" t="str">
        <f>_xlfn.CONCAT(P707,J707)</f>
        <v>13Chequers</v>
      </c>
      <c r="I707" s="1" t="str">
        <f>_xlfn.CONCAT(P707,K707)</f>
        <v>13Jaybees</v>
      </c>
      <c r="J707" s="1" t="str">
        <f>IFERROR(VLOOKUP(F707,tbl_Teams!A:C,3,0),"")</f>
        <v>Chequers</v>
      </c>
      <c r="K707" s="1" t="str">
        <f>IFERROR(VLOOKUP(G707,tbl_Teams!$A:$C,3,0),"")</f>
        <v>Jaybees</v>
      </c>
      <c r="L707" s="1" t="str">
        <f>IFERROR(IF(AND(J707&lt;&gt;"",K707&lt;&gt;""),VLOOKUP(VLOOKUP(J707,tbl_Teams!C:G,5,0),tbl_Venues!A:B,2,0),""),"")</f>
        <v>Ramblers Club</v>
      </c>
      <c r="M707" s="16" t="str">
        <f>IFERROR(IF(VLOOKUP(J707,tbl_Teams!$C:$H,6,0)=0,"",VLOOKUP(J707,tbl_Teams!$C:$H,6,0)),"")</f>
        <v/>
      </c>
      <c r="N707" s="16">
        <f>IFERROR(VLOOKUP(J707,tbl_Teams!$C:$I,7,0),"")</f>
        <v>5</v>
      </c>
      <c r="O707" s="16" t="str">
        <f>IF(OR(J707="",K707=""),"Void","")</f>
        <v/>
      </c>
      <c r="P707" s="16">
        <v>13</v>
      </c>
      <c r="Q707" s="38">
        <f>IF(O707="Void","",IF(P707&lt;16,Lookups!$A$1+((P707-1)*7+(N707-1)),Lookups!$A$2+((P707-16)*7+(N707-1))))</f>
        <v>45625</v>
      </c>
      <c r="R707" s="1" t="str">
        <f>IF(O707="Void",TRIM(_xlfn.CONCAT(J707,K707)),J707)</f>
        <v>Chequers</v>
      </c>
      <c r="S707" s="16" t="str">
        <f>IF(O707="Void","VOID","vs")</f>
        <v>vs</v>
      </c>
      <c r="T707" s="1" t="str">
        <f>IF(O707="Void","",K707)</f>
        <v>Jaybees</v>
      </c>
      <c r="U707" s="1" t="str">
        <f>IF(O707="Void","",TRIM(_xlfn.CONCAT(L707," ",M707)))</f>
        <v>Ramblers Club</v>
      </c>
    </row>
    <row r="708" spans="1:21" x14ac:dyDescent="0.2">
      <c r="A708" s="16">
        <v>1059</v>
      </c>
      <c r="B708" s="16">
        <v>11</v>
      </c>
      <c r="C708" s="16">
        <v>9</v>
      </c>
      <c r="D708" s="1">
        <v>1</v>
      </c>
      <c r="E708" s="1">
        <v>5</v>
      </c>
      <c r="F708" s="1" t="str">
        <f>_xlfn.CONCAT($D708,"|",$E708,"|",$B708)</f>
        <v>1|5|11</v>
      </c>
      <c r="G708" s="1" t="str">
        <f>_xlfn.CONCAT($D708,"|",$E708,"|",$C708)</f>
        <v>1|5|9</v>
      </c>
      <c r="H708" s="1" t="str">
        <f>_xlfn.CONCAT(P708,J708)</f>
        <v>13Gamblers S.C.</v>
      </c>
      <c r="I708" s="1" t="str">
        <f>_xlfn.CONCAT(P708,K708)</f>
        <v>13Roamers</v>
      </c>
      <c r="J708" s="1" t="str">
        <f>IFERROR(VLOOKUP(F708,tbl_Teams!A:C,3,0),"")</f>
        <v>Gamblers S.C.</v>
      </c>
      <c r="K708" s="1" t="str">
        <f>IFERROR(VLOOKUP(G708,tbl_Teams!$A:$C,3,0),"")</f>
        <v>Roamers</v>
      </c>
      <c r="L708" s="1" t="str">
        <f>IFERROR(IF(AND(J708&lt;&gt;"",K708&lt;&gt;""),VLOOKUP(VLOOKUP(J708,tbl_Teams!C:G,5,0),tbl_Venues!A:B,2,0),""),"")</f>
        <v>Coney Hill RFC</v>
      </c>
      <c r="M708" s="16" t="str">
        <f>IFERROR(IF(VLOOKUP(J708,tbl_Teams!$C:$H,6,0)=0,"",VLOOKUP(J708,tbl_Teams!$C:$H,6,0)),"")</f>
        <v/>
      </c>
      <c r="N708" s="16">
        <f>IFERROR(VLOOKUP(J708,tbl_Teams!$C:$I,7,0),"")</f>
        <v>4</v>
      </c>
      <c r="O708" s="16" t="str">
        <f>IF(OR(J708="",K708=""),"Void","")</f>
        <v/>
      </c>
      <c r="P708" s="16">
        <v>13</v>
      </c>
      <c r="Q708" s="38">
        <f>IF(O708="Void","",IF(P708&lt;16,Lookups!$A$1+((P708-1)*7+(N708-1)),Lookups!$A$2+((P708-16)*7+(N708-1))))</f>
        <v>45624</v>
      </c>
      <c r="R708" s="1" t="str">
        <f>IF(O708="Void",TRIM(_xlfn.CONCAT(J708,K708)),J708)</f>
        <v>Gamblers S.C.</v>
      </c>
      <c r="S708" s="16" t="str">
        <f>IF(O708="Void","VOID","vs")</f>
        <v>vs</v>
      </c>
      <c r="T708" s="1" t="str">
        <f>IF(O708="Void","",K708)</f>
        <v>Roamers</v>
      </c>
      <c r="U708" s="1" t="str">
        <f>IF(O708="Void","",TRIM(_xlfn.CONCAT(L708," ",M708)))</f>
        <v>Coney Hill RFC</v>
      </c>
    </row>
    <row r="709" spans="1:21" x14ac:dyDescent="0.2">
      <c r="A709" s="16">
        <v>1060</v>
      </c>
      <c r="B709" s="16">
        <v>12</v>
      </c>
      <c r="C709" s="16">
        <v>8</v>
      </c>
      <c r="D709" s="1">
        <v>1</v>
      </c>
      <c r="E709" s="1">
        <v>5</v>
      </c>
      <c r="F709" s="1" t="str">
        <f>_xlfn.CONCAT($D709,"|",$E709,"|",$B709)</f>
        <v>1|5|12</v>
      </c>
      <c r="G709" s="1" t="str">
        <f>_xlfn.CONCAT($D709,"|",$E709,"|",$C709)</f>
        <v>1|5|8</v>
      </c>
      <c r="H709" s="1" t="str">
        <f>_xlfn.CONCAT(P709,J709)</f>
        <v>13Windmill Nomads</v>
      </c>
      <c r="I709" s="1" t="str">
        <f>_xlfn.CONCAT(P709,K709)</f>
        <v>13Castle Grym</v>
      </c>
      <c r="J709" s="1" t="str">
        <f>IFERROR(VLOOKUP(F709,tbl_Teams!A:C,3,0),"")</f>
        <v>Windmill Nomads</v>
      </c>
      <c r="K709" s="1" t="str">
        <f>IFERROR(VLOOKUP(G709,tbl_Teams!$A:$C,3,0),"")</f>
        <v>Castle Grym</v>
      </c>
      <c r="L709" s="1" t="str">
        <f>IFERROR(IF(AND(J709&lt;&gt;"",K709&lt;&gt;""),VLOOKUP(VLOOKUP(J709,tbl_Teams!C:G,5,0),tbl_Venues!A:B,2,0),""),"")</f>
        <v>Saintbridge Club</v>
      </c>
      <c r="M709" s="16">
        <f>IFERROR(IF(VLOOKUP(J709,tbl_Teams!$C:$H,6,0)=0,"",VLOOKUP(J709,tbl_Teams!$C:$H,6,0)),"")</f>
        <v>2</v>
      </c>
      <c r="N709" s="16">
        <f>IFERROR(VLOOKUP(J709,tbl_Teams!$C:$I,7,0),"")</f>
        <v>3</v>
      </c>
      <c r="O709" s="16" t="str">
        <f>IF(OR(J709="",K709=""),"Void","")</f>
        <v/>
      </c>
      <c r="P709" s="16">
        <v>13</v>
      </c>
      <c r="Q709" s="38">
        <f>IF(O709="Void","",IF(P709&lt;16,Lookups!$A$1+((P709-1)*7+(N709-1)),Lookups!$A$2+((P709-16)*7+(N709-1))))</f>
        <v>45623</v>
      </c>
      <c r="R709" s="1" t="str">
        <f>IF(O709="Void",TRIM(_xlfn.CONCAT(J709,K709)),J709)</f>
        <v>Windmill Nomads</v>
      </c>
      <c r="S709" s="16" t="str">
        <f>IF(O709="Void","VOID","vs")</f>
        <v>vs</v>
      </c>
      <c r="T709" s="1" t="str">
        <f>IF(O709="Void","",K709)</f>
        <v>Castle Grym</v>
      </c>
      <c r="U709" s="1" t="str">
        <f>IF(O709="Void","",TRIM(_xlfn.CONCAT(L709," ",M709)))</f>
        <v>Saintbridge Club 2</v>
      </c>
    </row>
    <row r="710" spans="1:21" x14ac:dyDescent="0.2">
      <c r="A710" s="16">
        <v>1061</v>
      </c>
      <c r="B710" s="16">
        <v>13</v>
      </c>
      <c r="C710" s="16">
        <v>7</v>
      </c>
      <c r="D710" s="1">
        <v>1</v>
      </c>
      <c r="E710" s="1">
        <v>5</v>
      </c>
      <c r="F710" s="1" t="str">
        <f>_xlfn.CONCAT($D710,"|",$E710,"|",$B710)</f>
        <v>1|5|13</v>
      </c>
      <c r="G710" s="1" t="str">
        <f>_xlfn.CONCAT($D710,"|",$E710,"|",$C710)</f>
        <v>1|5|7</v>
      </c>
      <c r="H710" s="1" t="str">
        <f>_xlfn.CONCAT(P710,J710)</f>
        <v>13Runaways</v>
      </c>
      <c r="I710" s="1" t="str">
        <f>_xlfn.CONCAT(P710,K710)</f>
        <v>13Dixies Twisters</v>
      </c>
      <c r="J710" s="1" t="str">
        <f>IFERROR(VLOOKUP(F710,tbl_Teams!A:C,3,0),"")</f>
        <v>Runaways</v>
      </c>
      <c r="K710" s="1" t="str">
        <f>IFERROR(VLOOKUP(G710,tbl_Teams!$A:$C,3,0),"")</f>
        <v>Dixies Twisters</v>
      </c>
      <c r="L710" s="1" t="str">
        <f>IFERROR(IF(AND(J710&lt;&gt;"",K710&lt;&gt;""),VLOOKUP(VLOOKUP(J710,tbl_Teams!C:G,5,0),tbl_Venues!A:B,2,0),""),"")</f>
        <v>Churchdown Club</v>
      </c>
      <c r="M710" s="16" t="str">
        <f>IFERROR(IF(VLOOKUP(J710,tbl_Teams!$C:$H,6,0)=0,"",VLOOKUP(J710,tbl_Teams!$C:$H,6,0)),"")</f>
        <v/>
      </c>
      <c r="N710" s="16">
        <f>IFERROR(VLOOKUP(J710,tbl_Teams!$C:$I,7,0),"")</f>
        <v>4</v>
      </c>
      <c r="O710" s="16" t="str">
        <f>IF(OR(J710="",K710=""),"Void","")</f>
        <v/>
      </c>
      <c r="P710" s="16">
        <v>13</v>
      </c>
      <c r="Q710" s="38">
        <f>IF(O710="Void","",IF(P710&lt;16,Lookups!$A$1+((P710-1)*7+(N710-1)),Lookups!$A$2+((P710-16)*7+(N710-1))))</f>
        <v>45624</v>
      </c>
      <c r="R710" s="1" t="str">
        <f>IF(O710="Void",TRIM(_xlfn.CONCAT(J710,K710)),J710)</f>
        <v>Runaways</v>
      </c>
      <c r="S710" s="16" t="str">
        <f>IF(O710="Void","VOID","vs")</f>
        <v>vs</v>
      </c>
      <c r="T710" s="1" t="str">
        <f>IF(O710="Void","",K710)</f>
        <v>Dixies Twisters</v>
      </c>
      <c r="U710" s="1" t="str">
        <f>IF(O710="Void","",TRIM(_xlfn.CONCAT(L710," ",M710)))</f>
        <v>Churchdown Club</v>
      </c>
    </row>
    <row r="711" spans="1:21" x14ac:dyDescent="0.2">
      <c r="A711" s="16">
        <v>1062</v>
      </c>
      <c r="B711" s="16">
        <v>14</v>
      </c>
      <c r="C711" s="16">
        <v>6</v>
      </c>
      <c r="D711" s="1">
        <v>1</v>
      </c>
      <c r="E711" s="1">
        <v>5</v>
      </c>
      <c r="F711" s="1" t="str">
        <f>_xlfn.CONCAT($D711,"|",$E711,"|",$B711)</f>
        <v>1|5|14</v>
      </c>
      <c r="G711" s="1" t="str">
        <f>_xlfn.CONCAT($D711,"|",$E711,"|",$C711)</f>
        <v>1|5|6</v>
      </c>
      <c r="H711" s="1" t="str">
        <f>_xlfn.CONCAT(P711,J711)</f>
        <v>13Hits &amp; Bits</v>
      </c>
      <c r="I711" s="1" t="str">
        <f>_xlfn.CONCAT(P711,K711)</f>
        <v>13The Salesmen</v>
      </c>
      <c r="J711" s="1" t="str">
        <f>IFERROR(VLOOKUP(F711,tbl_Teams!A:C,3,0),"")</f>
        <v>Hits &amp; Bits</v>
      </c>
      <c r="K711" s="1" t="str">
        <f>IFERROR(VLOOKUP(G711,tbl_Teams!$A:$C,3,0),"")</f>
        <v>The Salesmen</v>
      </c>
      <c r="L711" s="1" t="str">
        <f>IFERROR(IF(AND(J711&lt;&gt;"",K711&lt;&gt;""),VLOOKUP(VLOOKUP(J711,tbl_Teams!C:G,5,0),tbl_Venues!A:B,2,0),""),"")</f>
        <v>Farmer's Club</v>
      </c>
      <c r="M711" s="16">
        <f>IFERROR(IF(VLOOKUP(J711,tbl_Teams!$C:$H,6,0)=0,"",VLOOKUP(J711,tbl_Teams!$C:$H,6,0)),"")</f>
        <v>2</v>
      </c>
      <c r="N711" s="16">
        <f>IFERROR(VLOOKUP(J711,tbl_Teams!$C:$I,7,0),"")</f>
        <v>5</v>
      </c>
      <c r="O711" s="16" t="str">
        <f>IF(OR(J711="",K711=""),"Void","")</f>
        <v/>
      </c>
      <c r="P711" s="16">
        <v>13</v>
      </c>
      <c r="Q711" s="38">
        <f>IF(O711="Void","",IF(P711&lt;16,Lookups!$A$1+((P711-1)*7+(N711-1)),Lookups!$A$2+((P711-16)*7+(N711-1))))</f>
        <v>45625</v>
      </c>
      <c r="R711" s="1" t="str">
        <f>IF(O711="Void",TRIM(_xlfn.CONCAT(J711,K711)),J711)</f>
        <v>Hits &amp; Bits</v>
      </c>
      <c r="S711" s="16" t="str">
        <f>IF(O711="Void","VOID","vs")</f>
        <v>vs</v>
      </c>
      <c r="T711" s="1" t="str">
        <f>IF(O711="Void","",K711)</f>
        <v>The Salesmen</v>
      </c>
      <c r="U711" s="1" t="str">
        <f>IF(O711="Void","",TRIM(_xlfn.CONCAT(L711," ",M711)))</f>
        <v>Farmer's Club 2</v>
      </c>
    </row>
    <row r="712" spans="1:21" x14ac:dyDescent="0.2">
      <c r="A712" s="16">
        <v>1063</v>
      </c>
      <c r="B712" s="16">
        <v>15</v>
      </c>
      <c r="C712" s="16">
        <v>5</v>
      </c>
      <c r="D712" s="1">
        <v>1</v>
      </c>
      <c r="E712" s="1">
        <v>5</v>
      </c>
      <c r="F712" s="1" t="str">
        <f>_xlfn.CONCAT($D712,"|",$E712,"|",$B712)</f>
        <v>1|5|15</v>
      </c>
      <c r="G712" s="1" t="str">
        <f>_xlfn.CONCAT($D712,"|",$E712,"|",$C712)</f>
        <v>1|5|5</v>
      </c>
      <c r="H712" s="1" t="str">
        <f>_xlfn.CONCAT(P712,J712)</f>
        <v>13St Aldates</v>
      </c>
      <c r="I712" s="1" t="str">
        <f>_xlfn.CONCAT(P712,K712)</f>
        <v>13Hempsted C.C.</v>
      </c>
      <c r="J712" s="1" t="str">
        <f>IFERROR(VLOOKUP(F712,tbl_Teams!A:C,3,0),"")</f>
        <v>St Aldates</v>
      </c>
      <c r="K712" s="1" t="str">
        <f>IFERROR(VLOOKUP(G712,tbl_Teams!$A:$C,3,0),"")</f>
        <v>Hempsted C.C.</v>
      </c>
      <c r="L712" s="1" t="str">
        <f>IFERROR(IF(AND(J712&lt;&gt;"",K712&lt;&gt;""),VLOOKUP(VLOOKUP(J712,tbl_Teams!C:G,5,0),tbl_Venues!A:B,2,0),""),"")</f>
        <v>Wotton Hall Club</v>
      </c>
      <c r="M712" s="16">
        <f>IFERROR(IF(VLOOKUP(J712,tbl_Teams!$C:$H,6,0)=0,"",VLOOKUP(J712,tbl_Teams!$C:$H,6,0)),"")</f>
        <v>2</v>
      </c>
      <c r="N712" s="16">
        <f>IFERROR(VLOOKUP(J712,tbl_Teams!$C:$I,7,0),"")</f>
        <v>5</v>
      </c>
      <c r="O712" s="16" t="str">
        <f>IF(OR(J712="",K712=""),"Void","")</f>
        <v/>
      </c>
      <c r="P712" s="16">
        <v>13</v>
      </c>
      <c r="Q712" s="38">
        <f>IF(O712="Void","",IF(P712&lt;16,Lookups!$A$1+((P712-1)*7+(N712-1)),Lookups!$A$2+((P712-16)*7+(N712-1))))</f>
        <v>45625</v>
      </c>
      <c r="R712" s="1" t="str">
        <f>IF(O712="Void",TRIM(_xlfn.CONCAT(J712,K712)),J712)</f>
        <v>St Aldates</v>
      </c>
      <c r="S712" s="16" t="str">
        <f>IF(O712="Void","VOID","vs")</f>
        <v>vs</v>
      </c>
      <c r="T712" s="1" t="str">
        <f>IF(O712="Void","",K712)</f>
        <v>Hempsted C.C.</v>
      </c>
      <c r="U712" s="1" t="str">
        <f>IF(O712="Void","",TRIM(_xlfn.CONCAT(L712," ",M712)))</f>
        <v>Wotton Hall Club 2</v>
      </c>
    </row>
    <row r="713" spans="1:21" x14ac:dyDescent="0.2">
      <c r="A713" s="16">
        <v>1064</v>
      </c>
      <c r="B713" s="16">
        <v>16</v>
      </c>
      <c r="C713" s="16">
        <v>10</v>
      </c>
      <c r="D713" s="1">
        <v>1</v>
      </c>
      <c r="E713" s="1">
        <v>5</v>
      </c>
      <c r="F713" s="1" t="str">
        <f>_xlfn.CONCAT($D713,"|",$E713,"|",$B713)</f>
        <v>1|5|16</v>
      </c>
      <c r="G713" s="1" t="str">
        <f>_xlfn.CONCAT($D713,"|",$E713,"|",$C713)</f>
        <v>1|5|10</v>
      </c>
      <c r="H713" s="1" t="str">
        <f>_xlfn.CONCAT(P713,J713)</f>
        <v>13Crescent Knights</v>
      </c>
      <c r="I713" s="1" t="str">
        <f>_xlfn.CONCAT(P713,K713)</f>
        <v>13Newent Independents</v>
      </c>
      <c r="J713" s="1" t="str">
        <f>IFERROR(VLOOKUP(F713,tbl_Teams!A:C,3,0),"")</f>
        <v>Crescent Knights</v>
      </c>
      <c r="K713" s="1" t="str">
        <f>IFERROR(VLOOKUP(G713,tbl_Teams!$A:$C,3,0),"")</f>
        <v>Newent Independents</v>
      </c>
      <c r="L713" s="1" t="str">
        <f>IFERROR(IF(AND(J713&lt;&gt;"",K713&lt;&gt;""),VLOOKUP(VLOOKUP(J713,tbl_Teams!C:G,5,0),tbl_Venues!A:B,2,0),""),"")</f>
        <v>Circle Club Newent</v>
      </c>
      <c r="M713" s="16" t="str">
        <f>IFERROR(IF(VLOOKUP(J713,tbl_Teams!$C:$H,6,0)=0,"",VLOOKUP(J713,tbl_Teams!$C:$H,6,0)),"")</f>
        <v/>
      </c>
      <c r="N713" s="16">
        <f>IFERROR(VLOOKUP(J713,tbl_Teams!$C:$I,7,0),"")</f>
        <v>4</v>
      </c>
      <c r="O713" s="16" t="str">
        <f>IF(OR(J713="",K713=""),"Void","")</f>
        <v/>
      </c>
      <c r="P713" s="16">
        <v>13</v>
      </c>
      <c r="Q713" s="38">
        <f>IF(O713="Void","",IF(P713&lt;16,Lookups!$A$1+((P713-1)*7+(N713-1)),Lookups!$A$2+((P713-16)*7+(N713-1))))</f>
        <v>45624</v>
      </c>
      <c r="R713" s="1" t="str">
        <f>IF(O713="Void",TRIM(_xlfn.CONCAT(J713,K713)),J713)</f>
        <v>Crescent Knights</v>
      </c>
      <c r="S713" s="16" t="str">
        <f>IF(O713="Void","VOID","vs")</f>
        <v>vs</v>
      </c>
      <c r="T713" s="1" t="str">
        <f>IF(O713="Void","",K713)</f>
        <v>Newent Independents</v>
      </c>
      <c r="U713" s="1" t="str">
        <f>IF(O713="Void","",TRIM(_xlfn.CONCAT(L713," ",M713)))</f>
        <v>Circle Club Newent</v>
      </c>
    </row>
    <row r="714" spans="1:21" x14ac:dyDescent="0.2">
      <c r="A714" s="16">
        <v>1297</v>
      </c>
      <c r="B714" s="16">
        <v>1</v>
      </c>
      <c r="C714" s="16">
        <v>4</v>
      </c>
      <c r="D714" s="1">
        <v>1</v>
      </c>
      <c r="E714" s="1">
        <v>6</v>
      </c>
      <c r="F714" s="1" t="str">
        <f>_xlfn.CONCAT($D714,"|",$E714,"|",$B714)</f>
        <v>1|6|1</v>
      </c>
      <c r="G714" s="1" t="str">
        <f>_xlfn.CONCAT($D714,"|",$E714,"|",$C714)</f>
        <v>1|6|4</v>
      </c>
      <c r="H714" s="1" t="str">
        <f>_xlfn.CONCAT(P714,J714)</f>
        <v>13New Indians</v>
      </c>
      <c r="I714" s="1" t="str">
        <f>_xlfn.CONCAT(P714,K714)</f>
        <v>13Renegades</v>
      </c>
      <c r="J714" s="1" t="str">
        <f>IFERROR(VLOOKUP(F714,tbl_Teams!A:C,3,0),"")</f>
        <v>New Indians</v>
      </c>
      <c r="K714" s="1" t="str">
        <f>IFERROR(VLOOKUP(G714,tbl_Teams!$A:$C,3,0),"")</f>
        <v>Renegades</v>
      </c>
      <c r="L714" s="1" t="str">
        <f>IFERROR(IF(AND(J714&lt;&gt;"",K714&lt;&gt;""),VLOOKUP(VLOOKUP(J714,tbl_Teams!C:G,5,0),tbl_Venues!A:B,2,0),""),"")</f>
        <v>Churchdown Community Centre</v>
      </c>
      <c r="M714" s="16">
        <f>IFERROR(IF(VLOOKUP(J714,tbl_Teams!$C:$H,6,0)=0,"",VLOOKUP(J714,tbl_Teams!$C:$H,6,0)),"")</f>
        <v>1</v>
      </c>
      <c r="N714" s="16">
        <f>IFERROR(VLOOKUP(J714,tbl_Teams!$C:$I,7,0),"")</f>
        <v>5</v>
      </c>
      <c r="O714" s="16" t="str">
        <f>IF(OR(J714="",K714=""),"Void","")</f>
        <v/>
      </c>
      <c r="P714" s="16">
        <v>13</v>
      </c>
      <c r="Q714" s="38">
        <f>IF(O714="Void","",IF(P714&lt;16,Lookups!$A$1+((P714-1)*7+(N714-1)),Lookups!$A$2+((P714-16)*7+(N714-1))))</f>
        <v>45625</v>
      </c>
      <c r="R714" s="1" t="str">
        <f>IF(O714="Void",TRIM(_xlfn.CONCAT(J714,K714)),J714)</f>
        <v>New Indians</v>
      </c>
      <c r="S714" s="16" t="str">
        <f>IF(O714="Void","VOID","vs")</f>
        <v>vs</v>
      </c>
      <c r="T714" s="1" t="str">
        <f>IF(O714="Void","",K714)</f>
        <v>Renegades</v>
      </c>
      <c r="U714" s="1" t="str">
        <f>IF(O714="Void","",TRIM(_xlfn.CONCAT(L714," ",M714)))</f>
        <v>Churchdown Community Centre 1</v>
      </c>
    </row>
    <row r="715" spans="1:21" x14ac:dyDescent="0.2">
      <c r="A715" s="16">
        <v>1298</v>
      </c>
      <c r="B715" s="16">
        <v>2</v>
      </c>
      <c r="C715" s="16">
        <v>3</v>
      </c>
      <c r="D715" s="1">
        <v>1</v>
      </c>
      <c r="E715" s="1">
        <v>6</v>
      </c>
      <c r="F715" s="1" t="str">
        <f>_xlfn.CONCAT($D715,"|",$E715,"|",$B715)</f>
        <v>1|6|2</v>
      </c>
      <c r="G715" s="1" t="str">
        <f>_xlfn.CONCAT($D715,"|",$E715,"|",$C715)</f>
        <v>1|6|3</v>
      </c>
      <c r="H715" s="1" t="str">
        <f>_xlfn.CONCAT(P715,J715)</f>
        <v>13</v>
      </c>
      <c r="I715" s="1" t="str">
        <f>_xlfn.CONCAT(P715,K715)</f>
        <v>13Jokers(City)</v>
      </c>
      <c r="J715" s="1" t="str">
        <f>IFERROR(VLOOKUP(F715,tbl_Teams!A:C,3,0),"")</f>
        <v/>
      </c>
      <c r="K715" s="1" t="str">
        <f>IFERROR(VLOOKUP(G715,tbl_Teams!$A:$C,3,0),"")</f>
        <v>Jokers(City)</v>
      </c>
      <c r="L715" s="1" t="str">
        <f>IFERROR(IF(AND(J715&lt;&gt;"",K715&lt;&gt;""),VLOOKUP(VLOOKUP(J715,tbl_Teams!C:G,5,0),tbl_Venues!A:B,2,0),""),"")</f>
        <v/>
      </c>
      <c r="M715" s="16" t="str">
        <f>IFERROR(IF(VLOOKUP(J715,tbl_Teams!$C:$H,6,0)=0,"",VLOOKUP(J715,tbl_Teams!$C:$H,6,0)),"")</f>
        <v/>
      </c>
      <c r="N715" s="16" t="str">
        <f>IFERROR(VLOOKUP(J715,tbl_Teams!$C:$I,7,0),"")</f>
        <v/>
      </c>
      <c r="O715" s="16" t="str">
        <f>IF(OR(J715="",K715=""),"Void","")</f>
        <v>Void</v>
      </c>
      <c r="P715" s="16">
        <v>13</v>
      </c>
      <c r="Q715" s="38" t="str">
        <f>IF(O715="Void","",IF(P715&lt;16,Lookups!$A$1+((P715-1)*7+(N715-1)),Lookups!$A$2+((P715-16)*7+(N715-1))))</f>
        <v/>
      </c>
      <c r="R715" s="1" t="str">
        <f>IF(O715="Void",TRIM(_xlfn.CONCAT(J715,K715)),J715)</f>
        <v>Jokers(City)</v>
      </c>
      <c r="S715" s="16" t="str">
        <f>IF(O715="Void","VOID","vs")</f>
        <v>VOID</v>
      </c>
      <c r="T715" s="1" t="str">
        <f>IF(O715="Void","",K715)</f>
        <v/>
      </c>
      <c r="U715" s="1" t="str">
        <f>IF(O715="Void","",TRIM(_xlfn.CONCAT(L715," ",M715)))</f>
        <v/>
      </c>
    </row>
    <row r="716" spans="1:21" x14ac:dyDescent="0.2">
      <c r="A716" s="16">
        <v>1299</v>
      </c>
      <c r="B716" s="16">
        <v>11</v>
      </c>
      <c r="C716" s="16">
        <v>9</v>
      </c>
      <c r="D716" s="1">
        <v>1</v>
      </c>
      <c r="E716" s="1">
        <v>6</v>
      </c>
      <c r="F716" s="1" t="str">
        <f>_xlfn.CONCAT($D716,"|",$E716,"|",$B716)</f>
        <v>1|6|11</v>
      </c>
      <c r="G716" s="1" t="str">
        <f>_xlfn.CONCAT($D716,"|",$E716,"|",$C716)</f>
        <v>1|6|9</v>
      </c>
      <c r="H716" s="1" t="str">
        <f>_xlfn.CONCAT(P716,J716)</f>
        <v>13Walls Top Ten</v>
      </c>
      <c r="I716" s="1" t="str">
        <f>_xlfn.CONCAT(P716,K716)</f>
        <v>13509ers</v>
      </c>
      <c r="J716" s="1" t="str">
        <f>IFERROR(VLOOKUP(F716,tbl_Teams!A:C,3,0),"")</f>
        <v>Walls Top Ten</v>
      </c>
      <c r="K716" s="1" t="str">
        <f>IFERROR(VLOOKUP(G716,tbl_Teams!$A:$C,3,0),"")</f>
        <v>509ers</v>
      </c>
      <c r="L716" s="1" t="str">
        <f>IFERROR(IF(AND(J716&lt;&gt;"",K716&lt;&gt;""),VLOOKUP(VLOOKUP(J716,tbl_Teams!C:G,5,0),tbl_Venues!A:B,2,0),""),"")</f>
        <v>England's Glory</v>
      </c>
      <c r="M716" s="16">
        <f>IFERROR(IF(VLOOKUP(J716,tbl_Teams!$C:$H,6,0)=0,"",VLOOKUP(J716,tbl_Teams!$C:$H,6,0)),"")</f>
        <v>1</v>
      </c>
      <c r="N716" s="16">
        <f>IFERROR(VLOOKUP(J716,tbl_Teams!$C:$I,7,0),"")</f>
        <v>4</v>
      </c>
      <c r="O716" s="16" t="str">
        <f>IF(OR(J716="",K716=""),"Void","")</f>
        <v/>
      </c>
      <c r="P716" s="16">
        <v>13</v>
      </c>
      <c r="Q716" s="38">
        <f>IF(O716="Void","",IF(P716&lt;16,Lookups!$A$1+((P716-1)*7+(N716-1)),Lookups!$A$2+((P716-16)*7+(N716-1))))</f>
        <v>45624</v>
      </c>
      <c r="R716" s="1" t="str">
        <f>IF(O716="Void",TRIM(_xlfn.CONCAT(J716,K716)),J716)</f>
        <v>Walls Top Ten</v>
      </c>
      <c r="S716" s="16" t="str">
        <f>IF(O716="Void","VOID","vs")</f>
        <v>vs</v>
      </c>
      <c r="T716" s="1" t="str">
        <f>IF(O716="Void","",K716)</f>
        <v>509ers</v>
      </c>
      <c r="U716" s="1" t="str">
        <f>IF(O716="Void","",TRIM(_xlfn.CONCAT(L716," ",M716)))</f>
        <v>England's Glory 1</v>
      </c>
    </row>
    <row r="717" spans="1:21" x14ac:dyDescent="0.2">
      <c r="A717" s="16">
        <v>1300</v>
      </c>
      <c r="B717" s="16">
        <v>12</v>
      </c>
      <c r="C717" s="16">
        <v>8</v>
      </c>
      <c r="D717" s="1">
        <v>1</v>
      </c>
      <c r="E717" s="1">
        <v>6</v>
      </c>
      <c r="F717" s="1" t="str">
        <f>_xlfn.CONCAT($D717,"|",$E717,"|",$B717)</f>
        <v>1|6|12</v>
      </c>
      <c r="G717" s="1" t="str">
        <f>_xlfn.CONCAT($D717,"|",$E717,"|",$C717)</f>
        <v>1|6|8</v>
      </c>
      <c r="H717" s="1" t="str">
        <f>_xlfn.CONCAT(P717,J717)</f>
        <v>13KE7's</v>
      </c>
      <c r="I717" s="1" t="str">
        <f>_xlfn.CONCAT(P717,K717)</f>
        <v>13Rising Sun</v>
      </c>
      <c r="J717" s="1" t="str">
        <f>IFERROR(VLOOKUP(F717,tbl_Teams!A:C,3,0),"")</f>
        <v>KE7's</v>
      </c>
      <c r="K717" s="1" t="str">
        <f>IFERROR(VLOOKUP(G717,tbl_Teams!$A:$C,3,0),"")</f>
        <v>Rising Sun</v>
      </c>
      <c r="L717" s="1" t="str">
        <f>IFERROR(IF(AND(J717&lt;&gt;"",K717&lt;&gt;""),VLOOKUP(VLOOKUP(J717,tbl_Teams!C:G,5,0),tbl_Venues!A:B,2,0),""),"")</f>
        <v>Old Richians RFC</v>
      </c>
      <c r="M717" s="16" t="str">
        <f>IFERROR(IF(VLOOKUP(J717,tbl_Teams!$C:$H,6,0)=0,"",VLOOKUP(J717,tbl_Teams!$C:$H,6,0)),"")</f>
        <v/>
      </c>
      <c r="N717" s="16">
        <f>IFERROR(VLOOKUP(J717,tbl_Teams!$C:$I,7,0),"")</f>
        <v>3</v>
      </c>
      <c r="O717" s="16" t="str">
        <f>IF(OR(J717="",K717=""),"Void","")</f>
        <v/>
      </c>
      <c r="P717" s="16">
        <v>13</v>
      </c>
      <c r="Q717" s="38">
        <f>IF(O717="Void","",IF(P717&lt;16,Lookups!$A$1+((P717-1)*7+(N717-1)),Lookups!$A$2+((P717-16)*7+(N717-1))))</f>
        <v>45623</v>
      </c>
      <c r="R717" s="1" t="str">
        <f>IF(O717="Void",TRIM(_xlfn.CONCAT(J717,K717)),J717)</f>
        <v>KE7's</v>
      </c>
      <c r="S717" s="16" t="str">
        <f>IF(O717="Void","VOID","vs")</f>
        <v>vs</v>
      </c>
      <c r="T717" s="1" t="str">
        <f>IF(O717="Void","",K717)</f>
        <v>Rising Sun</v>
      </c>
      <c r="U717" s="1" t="str">
        <f>IF(O717="Void","",TRIM(_xlfn.CONCAT(L717," ",M717)))</f>
        <v>Old Richians RFC</v>
      </c>
    </row>
    <row r="718" spans="1:21" x14ac:dyDescent="0.2">
      <c r="A718" s="16">
        <v>1301</v>
      </c>
      <c r="B718" s="16">
        <v>13</v>
      </c>
      <c r="C718" s="16">
        <v>7</v>
      </c>
      <c r="D718" s="1">
        <v>1</v>
      </c>
      <c r="E718" s="1">
        <v>6</v>
      </c>
      <c r="F718" s="1" t="str">
        <f>_xlfn.CONCAT($D718,"|",$E718,"|",$B718)</f>
        <v>1|6|13</v>
      </c>
      <c r="G718" s="1" t="str">
        <f>_xlfn.CONCAT($D718,"|",$E718,"|",$C718)</f>
        <v>1|6|7</v>
      </c>
      <c r="H718" s="1" t="str">
        <f>_xlfn.CONCAT(P718,J718)</f>
        <v>13Junction Inn</v>
      </c>
      <c r="I718" s="1" t="str">
        <f>_xlfn.CONCAT(P718,K718)</f>
        <v>13Canning Stragglers</v>
      </c>
      <c r="J718" s="1" t="str">
        <f>IFERROR(VLOOKUP(F718,tbl_Teams!A:C,3,0),"")</f>
        <v>Junction Inn</v>
      </c>
      <c r="K718" s="1" t="str">
        <f>IFERROR(VLOOKUP(G718,tbl_Teams!$A:$C,3,0),"")</f>
        <v>Canning Stragglers</v>
      </c>
      <c r="L718" s="1" t="str">
        <f>IFERROR(IF(AND(J718&lt;&gt;"",K718&lt;&gt;""),VLOOKUP(VLOOKUP(J718,tbl_Teams!C:G,5,0),tbl_Venues!A:B,2,0),""),"")</f>
        <v>Junction Inn</v>
      </c>
      <c r="M718" s="16" t="str">
        <f>IFERROR(IF(VLOOKUP(J718,tbl_Teams!$C:$H,6,0)=0,"",VLOOKUP(J718,tbl_Teams!$C:$H,6,0)),"")</f>
        <v/>
      </c>
      <c r="N718" s="16">
        <f>IFERROR(VLOOKUP(J718,tbl_Teams!$C:$I,7,0),"")</f>
        <v>3</v>
      </c>
      <c r="O718" s="16" t="str">
        <f>IF(OR(J718="",K718=""),"Void","")</f>
        <v/>
      </c>
      <c r="P718" s="16">
        <v>13</v>
      </c>
      <c r="Q718" s="38">
        <f>IF(O718="Void","",IF(P718&lt;16,Lookups!$A$1+((P718-1)*7+(N718-1)),Lookups!$A$2+((P718-16)*7+(N718-1))))</f>
        <v>45623</v>
      </c>
      <c r="R718" s="1" t="str">
        <f>IF(O718="Void",TRIM(_xlfn.CONCAT(J718,K718)),J718)</f>
        <v>Junction Inn</v>
      </c>
      <c r="S718" s="16" t="str">
        <f>IF(O718="Void","VOID","vs")</f>
        <v>vs</v>
      </c>
      <c r="T718" s="1" t="str">
        <f>IF(O718="Void","",K718)</f>
        <v>Canning Stragglers</v>
      </c>
      <c r="U718" s="1" t="str">
        <f>IF(O718="Void","",TRIM(_xlfn.CONCAT(L718," ",M718)))</f>
        <v>Junction Inn</v>
      </c>
    </row>
    <row r="719" spans="1:21" x14ac:dyDescent="0.2">
      <c r="A719" s="16">
        <v>1302</v>
      </c>
      <c r="B719" s="16">
        <v>14</v>
      </c>
      <c r="C719" s="16">
        <v>6</v>
      </c>
      <c r="D719" s="1">
        <v>1</v>
      </c>
      <c r="E719" s="1">
        <v>6</v>
      </c>
      <c r="F719" s="1" t="str">
        <f>_xlfn.CONCAT($D719,"|",$E719,"|",$B719)</f>
        <v>1|6|14</v>
      </c>
      <c r="G719" s="1" t="str">
        <f>_xlfn.CONCAT($D719,"|",$E719,"|",$C719)</f>
        <v>1|6|6</v>
      </c>
      <c r="H719" s="1" t="str">
        <f>_xlfn.CONCAT(P719,J719)</f>
        <v>13Britwater</v>
      </c>
      <c r="I719" s="1" t="str">
        <f>_xlfn.CONCAT(P719,K719)</f>
        <v>13Apaches</v>
      </c>
      <c r="J719" s="1" t="str">
        <f>IFERROR(VLOOKUP(F719,tbl_Teams!A:C,3,0),"")</f>
        <v>Britwater</v>
      </c>
      <c r="K719" s="1" t="str">
        <f>IFERROR(VLOOKUP(G719,tbl_Teams!$A:$C,3,0),"")</f>
        <v>Apaches</v>
      </c>
      <c r="L719" s="1" t="str">
        <f>IFERROR(IF(AND(J719&lt;&gt;"",K719&lt;&gt;""),VLOOKUP(VLOOKUP(J719,tbl_Teams!C:G,5,0),tbl_Venues!A:B,2,0),""),"")</f>
        <v>Tuffley Community Centre</v>
      </c>
      <c r="M719" s="16" t="str">
        <f>IFERROR(IF(VLOOKUP(J719,tbl_Teams!$C:$H,6,0)=0,"",VLOOKUP(J719,tbl_Teams!$C:$H,6,0)),"")</f>
        <v/>
      </c>
      <c r="N719" s="16">
        <f>IFERROR(VLOOKUP(J719,tbl_Teams!$C:$I,7,0),"")</f>
        <v>5</v>
      </c>
      <c r="O719" s="16" t="str">
        <f>IF(OR(J719="",K719=""),"Void","")</f>
        <v/>
      </c>
      <c r="P719" s="16">
        <v>13</v>
      </c>
      <c r="Q719" s="38">
        <f>IF(O719="Void","",IF(P719&lt;16,Lookups!$A$1+((P719-1)*7+(N719-1)),Lookups!$A$2+((P719-16)*7+(N719-1))))</f>
        <v>45625</v>
      </c>
      <c r="R719" s="1" t="str">
        <f>IF(O719="Void",TRIM(_xlfn.CONCAT(J719,K719)),J719)</f>
        <v>Britwater</v>
      </c>
      <c r="S719" s="16" t="str">
        <f>IF(O719="Void","VOID","vs")</f>
        <v>vs</v>
      </c>
      <c r="T719" s="1" t="str">
        <f>IF(O719="Void","",K719)</f>
        <v>Apaches</v>
      </c>
      <c r="U719" s="1" t="str">
        <f>IF(O719="Void","",TRIM(_xlfn.CONCAT(L719," ",M719)))</f>
        <v>Tuffley Community Centre</v>
      </c>
    </row>
    <row r="720" spans="1:21" x14ac:dyDescent="0.2">
      <c r="A720" s="16">
        <v>1303</v>
      </c>
      <c r="B720" s="16">
        <v>15</v>
      </c>
      <c r="C720" s="16">
        <v>5</v>
      </c>
      <c r="D720" s="1">
        <v>1</v>
      </c>
      <c r="E720" s="1">
        <v>6</v>
      </c>
      <c r="F720" s="1" t="str">
        <f>_xlfn.CONCAT($D720,"|",$E720,"|",$B720)</f>
        <v>1|6|15</v>
      </c>
      <c r="G720" s="1" t="str">
        <f>_xlfn.CONCAT($D720,"|",$E720,"|",$C720)</f>
        <v>1|6|5</v>
      </c>
      <c r="H720" s="1" t="str">
        <f>_xlfn.CONCAT(P720,J720)</f>
        <v>13Cybernetics</v>
      </c>
      <c r="I720" s="1" t="str">
        <f>_xlfn.CONCAT(P720,K720)</f>
        <v>13Scammells</v>
      </c>
      <c r="J720" s="1" t="str">
        <f>IFERROR(VLOOKUP(F720,tbl_Teams!A:C,3,0),"")</f>
        <v>Cybernetics</v>
      </c>
      <c r="K720" s="1" t="str">
        <f>IFERROR(VLOOKUP(G720,tbl_Teams!$A:$C,3,0),"")</f>
        <v>Scammells</v>
      </c>
      <c r="L720" s="1" t="str">
        <f>IFERROR(IF(AND(J720&lt;&gt;"",K720&lt;&gt;""),VLOOKUP(VLOOKUP(J720,tbl_Teams!C:G,5,0),tbl_Venues!A:B,2,0),""),"")</f>
        <v>Gala Club</v>
      </c>
      <c r="M720" s="16">
        <f>IFERROR(IF(VLOOKUP(J720,tbl_Teams!$C:$H,6,0)=0,"",VLOOKUP(J720,tbl_Teams!$C:$H,6,0)),"")</f>
        <v>2</v>
      </c>
      <c r="N720" s="16">
        <f>IFERROR(VLOOKUP(J720,tbl_Teams!$C:$I,7,0),"")</f>
        <v>4</v>
      </c>
      <c r="O720" s="16" t="str">
        <f>IF(OR(J720="",K720=""),"Void","")</f>
        <v/>
      </c>
      <c r="P720" s="16">
        <v>13</v>
      </c>
      <c r="Q720" s="38">
        <f>IF(O720="Void","",IF(P720&lt;16,Lookups!$A$1+((P720-1)*7+(N720-1)),Lookups!$A$2+((P720-16)*7+(N720-1))))</f>
        <v>45624</v>
      </c>
      <c r="R720" s="1" t="str">
        <f>IF(O720="Void",TRIM(_xlfn.CONCAT(J720,K720)),J720)</f>
        <v>Cybernetics</v>
      </c>
      <c r="S720" s="16" t="str">
        <f>IF(O720="Void","VOID","vs")</f>
        <v>vs</v>
      </c>
      <c r="T720" s="1" t="str">
        <f>IF(O720="Void","",K720)</f>
        <v>Scammells</v>
      </c>
      <c r="U720" s="1" t="str">
        <f>IF(O720="Void","",TRIM(_xlfn.CONCAT(L720," ",M720)))</f>
        <v>Gala Club 2</v>
      </c>
    </row>
    <row r="721" spans="1:21" x14ac:dyDescent="0.2">
      <c r="A721" s="16">
        <v>1304</v>
      </c>
      <c r="B721" s="16">
        <v>16</v>
      </c>
      <c r="C721" s="16">
        <v>10</v>
      </c>
      <c r="D721" s="1">
        <v>1</v>
      </c>
      <c r="E721" s="1">
        <v>6</v>
      </c>
      <c r="F721" s="1" t="str">
        <f>_xlfn.CONCAT($D721,"|",$E721,"|",$B721)</f>
        <v>1|6|16</v>
      </c>
      <c r="G721" s="1" t="str">
        <f>_xlfn.CONCAT($D721,"|",$E721,"|",$C721)</f>
        <v>1|6|10</v>
      </c>
      <c r="H721" s="1" t="str">
        <f>_xlfn.CONCAT(P721,J721)</f>
        <v>13Angry Beavers</v>
      </c>
      <c r="I721" s="1" t="str">
        <f>_xlfn.CONCAT(P721,K721)</f>
        <v>13Westgate Teapots</v>
      </c>
      <c r="J721" s="1" t="str">
        <f>IFERROR(VLOOKUP(F721,tbl_Teams!A:C,3,0),"")</f>
        <v>Angry Beavers</v>
      </c>
      <c r="K721" s="1" t="str">
        <f>IFERROR(VLOOKUP(G721,tbl_Teams!$A:$C,3,0),"")</f>
        <v>Westgate Teapots</v>
      </c>
      <c r="L721" s="1" t="str">
        <f>IFERROR(IF(AND(J721&lt;&gt;"",K721&lt;&gt;""),VLOOKUP(VLOOKUP(J721,tbl_Teams!C:G,5,0),tbl_Venues!A:B,2,0),""),"")</f>
        <v>Circle Club Newent</v>
      </c>
      <c r="M721" s="16" t="str">
        <f>IFERROR(IF(VLOOKUP(J721,tbl_Teams!$C:$H,6,0)=0,"",VLOOKUP(J721,tbl_Teams!$C:$H,6,0)),"")</f>
        <v/>
      </c>
      <c r="N721" s="16">
        <f>IFERROR(VLOOKUP(J721,tbl_Teams!$C:$I,7,0),"")</f>
        <v>3</v>
      </c>
      <c r="O721" s="16" t="str">
        <f>IF(OR(J721="",K721=""),"Void","")</f>
        <v/>
      </c>
      <c r="P721" s="16">
        <v>13</v>
      </c>
      <c r="Q721" s="38">
        <f>IF(O721="Void","",IF(P721&lt;16,Lookups!$A$1+((P721-1)*7+(N721-1)),Lookups!$A$2+((P721-16)*7+(N721-1))))</f>
        <v>45623</v>
      </c>
      <c r="R721" s="1" t="str">
        <f>IF(O721="Void",TRIM(_xlfn.CONCAT(J721,K721)),J721)</f>
        <v>Angry Beavers</v>
      </c>
      <c r="S721" s="16" t="str">
        <f>IF(O721="Void","VOID","vs")</f>
        <v>vs</v>
      </c>
      <c r="T721" s="1" t="str">
        <f>IF(O721="Void","",K721)</f>
        <v>Westgate Teapots</v>
      </c>
      <c r="U721" s="1" t="str">
        <f>IF(O721="Void","",TRIM(_xlfn.CONCAT(L721," ",M721)))</f>
        <v>Circle Club Newent</v>
      </c>
    </row>
    <row r="722" spans="1:21" x14ac:dyDescent="0.2">
      <c r="A722" s="16">
        <v>1537</v>
      </c>
      <c r="B722" s="16">
        <v>1</v>
      </c>
      <c r="C722" s="16">
        <v>4</v>
      </c>
      <c r="D722" s="1">
        <v>1</v>
      </c>
      <c r="E722" s="1">
        <v>7</v>
      </c>
      <c r="F722" s="1" t="str">
        <f>_xlfn.CONCAT($D722,"|",$E722,"|",$B722)</f>
        <v>1|7|1</v>
      </c>
      <c r="G722" s="1" t="str">
        <f>_xlfn.CONCAT($D722,"|",$E722,"|",$C722)</f>
        <v>1|7|4</v>
      </c>
      <c r="H722" s="1" t="str">
        <f>_xlfn.CONCAT(P722,J722)</f>
        <v>13Derwents</v>
      </c>
      <c r="I722" s="1" t="str">
        <f>_xlfn.CONCAT(P722,K722)</f>
        <v>13Deaf Tigers</v>
      </c>
      <c r="J722" s="1" t="str">
        <f>IFERROR(VLOOKUP(F722,tbl_Teams!A:C,3,0),"")</f>
        <v>Derwents</v>
      </c>
      <c r="K722" s="1" t="str">
        <f>IFERROR(VLOOKUP(G722,tbl_Teams!$A:$C,3,0),"")</f>
        <v>Deaf Tigers</v>
      </c>
      <c r="L722" s="1" t="str">
        <f>IFERROR(IF(AND(J722&lt;&gt;"",K722&lt;&gt;""),VLOOKUP(VLOOKUP(J722,tbl_Teams!C:G,5,0),tbl_Venues!A:B,2,0),""),"")</f>
        <v>Farmer's Club</v>
      </c>
      <c r="M722" s="16">
        <f>IFERROR(IF(VLOOKUP(J722,tbl_Teams!$C:$H,6,0)=0,"",VLOOKUP(J722,tbl_Teams!$C:$H,6,0)),"")</f>
        <v>2</v>
      </c>
      <c r="N722" s="16">
        <f>IFERROR(VLOOKUP(J722,tbl_Teams!$C:$I,7,0),"")</f>
        <v>1</v>
      </c>
      <c r="O722" s="16" t="str">
        <f>IF(OR(J722="",K722=""),"Void","")</f>
        <v/>
      </c>
      <c r="P722" s="16">
        <v>13</v>
      </c>
      <c r="Q722" s="38">
        <f>IF(O722="Void","",IF(P722&lt;16,Lookups!$A$1+((P722-1)*7+(N722-1)),Lookups!$A$2+((P722-16)*7+(N722-1))))</f>
        <v>45621</v>
      </c>
      <c r="R722" s="1" t="str">
        <f>IF(O722="Void",TRIM(_xlfn.CONCAT(J722,K722)),J722)</f>
        <v>Derwents</v>
      </c>
      <c r="S722" s="16" t="str">
        <f>IF(O722="Void","VOID","vs")</f>
        <v>vs</v>
      </c>
      <c r="T722" s="1" t="str">
        <f>IF(O722="Void","",K722)</f>
        <v>Deaf Tigers</v>
      </c>
      <c r="U722" s="1" t="str">
        <f>IF(O722="Void","",TRIM(_xlfn.CONCAT(L722," ",M722)))</f>
        <v>Farmer's Club 2</v>
      </c>
    </row>
    <row r="723" spans="1:21" x14ac:dyDescent="0.2">
      <c r="A723" s="16">
        <v>1538</v>
      </c>
      <c r="B723" s="16">
        <v>2</v>
      </c>
      <c r="C723" s="16">
        <v>3</v>
      </c>
      <c r="D723" s="1">
        <v>1</v>
      </c>
      <c r="E723" s="1">
        <v>7</v>
      </c>
      <c r="F723" s="1" t="str">
        <f>_xlfn.CONCAT($D723,"|",$E723,"|",$B723)</f>
        <v>1|7|2</v>
      </c>
      <c r="G723" s="1" t="str">
        <f>_xlfn.CONCAT($D723,"|",$E723,"|",$C723)</f>
        <v>1|7|3</v>
      </c>
      <c r="H723" s="1" t="str">
        <f>_xlfn.CONCAT(P723,J723)</f>
        <v>13Sigtels</v>
      </c>
      <c r="I723" s="1" t="str">
        <f>_xlfn.CONCAT(P723,K723)</f>
        <v>13City Treasurers</v>
      </c>
      <c r="J723" s="1" t="str">
        <f>IFERROR(VLOOKUP(F723,tbl_Teams!A:C,3,0),"")</f>
        <v>Sigtels</v>
      </c>
      <c r="K723" s="1" t="str">
        <f>IFERROR(VLOOKUP(G723,tbl_Teams!$A:$C,3,0),"")</f>
        <v>City Treasurers</v>
      </c>
      <c r="L723" s="1" t="str">
        <f>IFERROR(IF(AND(J723&lt;&gt;"",K723&lt;&gt;""),VLOOKUP(VLOOKUP(J723,tbl_Teams!C:G,5,0),tbl_Venues!A:B,2,0),""),"")</f>
        <v>Wotton Hall Club</v>
      </c>
      <c r="M723" s="16">
        <f>IFERROR(IF(VLOOKUP(J723,tbl_Teams!$C:$H,6,0)=0,"",VLOOKUP(J723,tbl_Teams!$C:$H,6,0)),"")</f>
        <v>2</v>
      </c>
      <c r="N723" s="16">
        <f>IFERROR(VLOOKUP(J723,tbl_Teams!$C:$I,7,0),"")</f>
        <v>2</v>
      </c>
      <c r="O723" s="16" t="str">
        <f>IF(OR(J723="",K723=""),"Void","")</f>
        <v/>
      </c>
      <c r="P723" s="16">
        <v>13</v>
      </c>
      <c r="Q723" s="38">
        <f>IF(O723="Void","",IF(P723&lt;16,Lookups!$A$1+((P723-1)*7+(N723-1)),Lookups!$A$2+((P723-16)*7+(N723-1))))</f>
        <v>45622</v>
      </c>
      <c r="R723" s="1" t="str">
        <f>IF(O723="Void",TRIM(_xlfn.CONCAT(J723,K723)),J723)</f>
        <v>Sigtels</v>
      </c>
      <c r="S723" s="16" t="str">
        <f>IF(O723="Void","VOID","vs")</f>
        <v>vs</v>
      </c>
      <c r="T723" s="1" t="str">
        <f>IF(O723="Void","",K723)</f>
        <v>City Treasurers</v>
      </c>
      <c r="U723" s="1" t="str">
        <f>IF(O723="Void","",TRIM(_xlfn.CONCAT(L723," ",M723)))</f>
        <v>Wotton Hall Club 2</v>
      </c>
    </row>
    <row r="724" spans="1:21" x14ac:dyDescent="0.2">
      <c r="A724" s="16">
        <v>1539</v>
      </c>
      <c r="B724" s="16">
        <v>11</v>
      </c>
      <c r="C724" s="16">
        <v>9</v>
      </c>
      <c r="D724" s="1">
        <v>1</v>
      </c>
      <c r="E724" s="1">
        <v>7</v>
      </c>
      <c r="F724" s="1" t="str">
        <f>_xlfn.CONCAT($D724,"|",$E724,"|",$B724)</f>
        <v>1|7|11</v>
      </c>
      <c r="G724" s="1" t="str">
        <f>_xlfn.CONCAT($D724,"|",$E724,"|",$C724)</f>
        <v>1|7|9</v>
      </c>
      <c r="H724" s="1" t="str">
        <f>_xlfn.CONCAT(P724,J724)</f>
        <v>13The Novices</v>
      </c>
      <c r="I724" s="1" t="str">
        <f>_xlfn.CONCAT(P724,K724)</f>
        <v>13Tipplers</v>
      </c>
      <c r="J724" s="1" t="str">
        <f>IFERROR(VLOOKUP(F724,tbl_Teams!A:C,3,0),"")</f>
        <v>The Novices</v>
      </c>
      <c r="K724" s="1" t="str">
        <f>IFERROR(VLOOKUP(G724,tbl_Teams!$A:$C,3,0),"")</f>
        <v>Tipplers</v>
      </c>
      <c r="L724" s="1" t="str">
        <f>IFERROR(IF(AND(J724&lt;&gt;"",K724&lt;&gt;""),VLOOKUP(VLOOKUP(J724,tbl_Teams!C:G,5,0),tbl_Venues!A:B,2,0),""),"")</f>
        <v>Gala Club</v>
      </c>
      <c r="M724" s="16">
        <f>IFERROR(IF(VLOOKUP(J724,tbl_Teams!$C:$H,6,0)=0,"",VLOOKUP(J724,tbl_Teams!$C:$H,6,0)),"")</f>
        <v>2</v>
      </c>
      <c r="N724" s="16">
        <f>IFERROR(VLOOKUP(J724,tbl_Teams!$C:$I,7,0),"")</f>
        <v>3</v>
      </c>
      <c r="O724" s="16" t="str">
        <f>IF(OR(J724="",K724=""),"Void","")</f>
        <v/>
      </c>
      <c r="P724" s="16">
        <v>13</v>
      </c>
      <c r="Q724" s="38">
        <f>IF(O724="Void","",IF(P724&lt;16,Lookups!$A$1+((P724-1)*7+(N724-1)),Lookups!$A$2+((P724-16)*7+(N724-1))))</f>
        <v>45623</v>
      </c>
      <c r="R724" s="1" t="str">
        <f>IF(O724="Void",TRIM(_xlfn.CONCAT(J724,K724)),J724)</f>
        <v>The Novices</v>
      </c>
      <c r="S724" s="16" t="str">
        <f>IF(O724="Void","VOID","vs")</f>
        <v>vs</v>
      </c>
      <c r="T724" s="1" t="str">
        <f>IF(O724="Void","",K724)</f>
        <v>Tipplers</v>
      </c>
      <c r="U724" s="1" t="str">
        <f>IF(O724="Void","",TRIM(_xlfn.CONCAT(L724," ",M724)))</f>
        <v>Gala Club 2</v>
      </c>
    </row>
    <row r="725" spans="1:21" x14ac:dyDescent="0.2">
      <c r="A725" s="16">
        <v>1540</v>
      </c>
      <c r="B725" s="16">
        <v>12</v>
      </c>
      <c r="C725" s="16">
        <v>8</v>
      </c>
      <c r="D725" s="1">
        <v>1</v>
      </c>
      <c r="E725" s="1">
        <v>7</v>
      </c>
      <c r="F725" s="1" t="str">
        <f>_xlfn.CONCAT($D725,"|",$E725,"|",$B725)</f>
        <v>1|7|12</v>
      </c>
      <c r="G725" s="1" t="str">
        <f>_xlfn.CONCAT($D725,"|",$E725,"|",$C725)</f>
        <v>1|7|8</v>
      </c>
      <c r="H725" s="1" t="str">
        <f>_xlfn.CONCAT(P725,J725)</f>
        <v>13More Lager</v>
      </c>
      <c r="I725" s="1" t="str">
        <f>_xlfn.CONCAT(P725,K725)</f>
        <v>13Incredibowls</v>
      </c>
      <c r="J725" s="1" t="str">
        <f>IFERROR(VLOOKUP(F725,tbl_Teams!A:C,3,0),"")</f>
        <v>More Lager</v>
      </c>
      <c r="K725" s="1" t="str">
        <f>IFERROR(VLOOKUP(G725,tbl_Teams!$A:$C,3,0),"")</f>
        <v>Incredibowls</v>
      </c>
      <c r="L725" s="1" t="str">
        <f>IFERROR(IF(AND(J725&lt;&gt;"",K725&lt;&gt;""),VLOOKUP(VLOOKUP(J725,tbl_Teams!C:G,5,0),tbl_Venues!A:B,2,0),""),"")</f>
        <v>Red Lion Huntley</v>
      </c>
      <c r="M725" s="16" t="str">
        <f>IFERROR(IF(VLOOKUP(J725,tbl_Teams!$C:$H,6,0)=0,"",VLOOKUP(J725,tbl_Teams!$C:$H,6,0)),"")</f>
        <v/>
      </c>
      <c r="N725" s="16">
        <f>IFERROR(VLOOKUP(J725,tbl_Teams!$C:$I,7,0),"")</f>
        <v>4</v>
      </c>
      <c r="O725" s="16" t="str">
        <f>IF(OR(J725="",K725=""),"Void","")</f>
        <v/>
      </c>
      <c r="P725" s="16">
        <v>13</v>
      </c>
      <c r="Q725" s="38">
        <f>IF(O725="Void","",IF(P725&lt;16,Lookups!$A$1+((P725-1)*7+(N725-1)),Lookups!$A$2+((P725-16)*7+(N725-1))))</f>
        <v>45624</v>
      </c>
      <c r="R725" s="1" t="str">
        <f>IF(O725="Void",TRIM(_xlfn.CONCAT(J725,K725)),J725)</f>
        <v>More Lager</v>
      </c>
      <c r="S725" s="16" t="str">
        <f>IF(O725="Void","VOID","vs")</f>
        <v>vs</v>
      </c>
      <c r="T725" s="1" t="str">
        <f>IF(O725="Void","",K725)</f>
        <v>Incredibowls</v>
      </c>
      <c r="U725" s="1" t="str">
        <f>IF(O725="Void","",TRIM(_xlfn.CONCAT(L725," ",M725)))</f>
        <v>Red Lion Huntley</v>
      </c>
    </row>
    <row r="726" spans="1:21" x14ac:dyDescent="0.2">
      <c r="A726" s="16">
        <v>1541</v>
      </c>
      <c r="B726" s="16">
        <v>13</v>
      </c>
      <c r="C726" s="16">
        <v>7</v>
      </c>
      <c r="D726" s="1">
        <v>1</v>
      </c>
      <c r="E726" s="1">
        <v>7</v>
      </c>
      <c r="F726" s="1" t="str">
        <f>_xlfn.CONCAT($D726,"|",$E726,"|",$B726)</f>
        <v>1|7|13</v>
      </c>
      <c r="G726" s="1" t="str">
        <f>_xlfn.CONCAT($D726,"|",$E726,"|",$C726)</f>
        <v>1|7|7</v>
      </c>
      <c r="H726" s="1" t="str">
        <f>_xlfn.CONCAT(P726,J726)</f>
        <v>13BMI 'A' Breakaways</v>
      </c>
      <c r="I726" s="1" t="str">
        <f>_xlfn.CONCAT(P726,K726)</f>
        <v>13Gladiators</v>
      </c>
      <c r="J726" s="1" t="str">
        <f>IFERROR(VLOOKUP(F726,tbl_Teams!A:C,3,0),"")</f>
        <v>BMI 'A' Breakaways</v>
      </c>
      <c r="K726" s="1" t="str">
        <f>IFERROR(VLOOKUP(G726,tbl_Teams!$A:$C,3,0),"")</f>
        <v>Gladiators</v>
      </c>
      <c r="L726" s="1" t="str">
        <f>IFERROR(IF(AND(J726&lt;&gt;"",K726&lt;&gt;""),VLOOKUP(VLOOKUP(J726,tbl_Teams!C:G,5,0),tbl_Venues!A:B,2,0),""),"")</f>
        <v>St James Club</v>
      </c>
      <c r="M726" s="16" t="str">
        <f>IFERROR(IF(VLOOKUP(J726,tbl_Teams!$C:$H,6,0)=0,"",VLOOKUP(J726,tbl_Teams!$C:$H,6,0)),"")</f>
        <v/>
      </c>
      <c r="N726" s="16">
        <f>IFERROR(VLOOKUP(J726,tbl_Teams!$C:$I,7,0),"")</f>
        <v>3</v>
      </c>
      <c r="O726" s="16" t="str">
        <f>IF(OR(J726="",K726=""),"Void","")</f>
        <v/>
      </c>
      <c r="P726" s="16">
        <v>13</v>
      </c>
      <c r="Q726" s="38">
        <f>IF(O726="Void","",IF(P726&lt;16,Lookups!$A$1+((P726-1)*7+(N726-1)),Lookups!$A$2+((P726-16)*7+(N726-1))))</f>
        <v>45623</v>
      </c>
      <c r="R726" s="1" t="str">
        <f>IF(O726="Void",TRIM(_xlfn.CONCAT(J726,K726)),J726)</f>
        <v>BMI 'A' Breakaways</v>
      </c>
      <c r="S726" s="16" t="str">
        <f>IF(O726="Void","VOID","vs")</f>
        <v>vs</v>
      </c>
      <c r="T726" s="1" t="str">
        <f>IF(O726="Void","",K726)</f>
        <v>Gladiators</v>
      </c>
      <c r="U726" s="1" t="str">
        <f>IF(O726="Void","",TRIM(_xlfn.CONCAT(L726," ",M726)))</f>
        <v>St James Club</v>
      </c>
    </row>
    <row r="727" spans="1:21" x14ac:dyDescent="0.2">
      <c r="A727" s="16">
        <v>1542</v>
      </c>
      <c r="B727" s="16">
        <v>14</v>
      </c>
      <c r="C727" s="16">
        <v>6</v>
      </c>
      <c r="D727" s="1">
        <v>1</v>
      </c>
      <c r="E727" s="1">
        <v>7</v>
      </c>
      <c r="F727" s="1" t="str">
        <f>_xlfn.CONCAT($D727,"|",$E727,"|",$B727)</f>
        <v>1|7|14</v>
      </c>
      <c r="G727" s="1" t="str">
        <f>_xlfn.CONCAT($D727,"|",$E727,"|",$C727)</f>
        <v>1|7|6</v>
      </c>
      <c r="H727" s="1" t="str">
        <f>_xlfn.CONCAT(P727,J727)</f>
        <v>13Cruisers</v>
      </c>
      <c r="I727" s="1" t="str">
        <f>_xlfn.CONCAT(P727,K727)</f>
        <v>13Bloaters S.C.</v>
      </c>
      <c r="J727" s="1" t="str">
        <f>IFERROR(VLOOKUP(F727,tbl_Teams!A:C,3,0),"")</f>
        <v>Cruisers</v>
      </c>
      <c r="K727" s="1" t="str">
        <f>IFERROR(VLOOKUP(G727,tbl_Teams!$A:$C,3,0),"")</f>
        <v>Bloaters S.C.</v>
      </c>
      <c r="L727" s="1" t="str">
        <f>IFERROR(IF(AND(J727&lt;&gt;"",K727&lt;&gt;""),VLOOKUP(VLOOKUP(J727,tbl_Teams!C:G,5,0),tbl_Venues!A:B,2,0),""),"")</f>
        <v>Baker Street</v>
      </c>
      <c r="M727" s="16" t="str">
        <f>IFERROR(IF(VLOOKUP(J727,tbl_Teams!$C:$H,6,0)=0,"",VLOOKUP(J727,tbl_Teams!$C:$H,6,0)),"")</f>
        <v/>
      </c>
      <c r="N727" s="16">
        <f>IFERROR(VLOOKUP(J727,tbl_Teams!$C:$I,7,0),"")</f>
        <v>2</v>
      </c>
      <c r="O727" s="16" t="str">
        <f>IF(OR(J727="",K727=""),"Void","")</f>
        <v/>
      </c>
      <c r="P727" s="16">
        <v>13</v>
      </c>
      <c r="Q727" s="38">
        <f>IF(O727="Void","",IF(P727&lt;16,Lookups!$A$1+((P727-1)*7+(N727-1)),Lookups!$A$2+((P727-16)*7+(N727-1))))</f>
        <v>45622</v>
      </c>
      <c r="R727" s="1" t="str">
        <f>IF(O727="Void",TRIM(_xlfn.CONCAT(J727,K727)),J727)</f>
        <v>Cruisers</v>
      </c>
      <c r="S727" s="16" t="str">
        <f>IF(O727="Void","VOID","vs")</f>
        <v>vs</v>
      </c>
      <c r="T727" s="1" t="str">
        <f>IF(O727="Void","",K727)</f>
        <v>Bloaters S.C.</v>
      </c>
      <c r="U727" s="1" t="str">
        <f>IF(O727="Void","",TRIM(_xlfn.CONCAT(L727," ",M727)))</f>
        <v>Baker Street</v>
      </c>
    </row>
    <row r="728" spans="1:21" x14ac:dyDescent="0.2">
      <c r="A728" s="16">
        <v>1543</v>
      </c>
      <c r="B728" s="16">
        <v>15</v>
      </c>
      <c r="C728" s="16">
        <v>5</v>
      </c>
      <c r="D728" s="1">
        <v>1</v>
      </c>
      <c r="E728" s="1">
        <v>7</v>
      </c>
      <c r="F728" s="1" t="str">
        <f>_xlfn.CONCAT($D728,"|",$E728,"|",$B728)</f>
        <v>1|7|15</v>
      </c>
      <c r="G728" s="1" t="str">
        <f>_xlfn.CONCAT($D728,"|",$E728,"|",$C728)</f>
        <v>1|7|5</v>
      </c>
      <c r="H728" s="1" t="str">
        <f>_xlfn.CONCAT(P728,J728)</f>
        <v>13Lassington Rollers</v>
      </c>
      <c r="I728" s="1" t="str">
        <f>_xlfn.CONCAT(P728,K728)</f>
        <v>13Hilltops</v>
      </c>
      <c r="J728" s="1" t="str">
        <f>IFERROR(VLOOKUP(F728,tbl_Teams!A:C,3,0),"")</f>
        <v>Lassington Rollers</v>
      </c>
      <c r="K728" s="1" t="str">
        <f>IFERROR(VLOOKUP(G728,tbl_Teams!$A:$C,3,0),"")</f>
        <v>Hilltops</v>
      </c>
      <c r="L728" s="1" t="str">
        <f>IFERROR(IF(AND(J728&lt;&gt;"",K728&lt;&gt;""),VLOOKUP(VLOOKUP(J728,tbl_Teams!C:G,5,0),tbl_Venues!A:B,2,0),""),"")</f>
        <v>England's Glory</v>
      </c>
      <c r="M728" s="16">
        <f>IFERROR(IF(VLOOKUP(J728,tbl_Teams!$C:$H,6,0)=0,"",VLOOKUP(J728,tbl_Teams!$C:$H,6,0)),"")</f>
        <v>2</v>
      </c>
      <c r="N728" s="16">
        <f>IFERROR(VLOOKUP(J728,tbl_Teams!$C:$I,7,0),"")</f>
        <v>4</v>
      </c>
      <c r="O728" s="16" t="str">
        <f>IF(OR(J728="",K728=""),"Void","")</f>
        <v/>
      </c>
      <c r="P728" s="16">
        <v>13</v>
      </c>
      <c r="Q728" s="38">
        <f>IF(O728="Void","",IF(P728&lt;16,Lookups!$A$1+((P728-1)*7+(N728-1)),Lookups!$A$2+((P728-16)*7+(N728-1))))</f>
        <v>45624</v>
      </c>
      <c r="R728" s="1" t="str">
        <f>IF(O728="Void",TRIM(_xlfn.CONCAT(J728,K728)),J728)</f>
        <v>Lassington Rollers</v>
      </c>
      <c r="S728" s="16" t="str">
        <f>IF(O728="Void","VOID","vs")</f>
        <v>vs</v>
      </c>
      <c r="T728" s="1" t="str">
        <f>IF(O728="Void","",K728)</f>
        <v>Hilltops</v>
      </c>
      <c r="U728" s="1" t="str">
        <f>IF(O728="Void","",TRIM(_xlfn.CONCAT(L728," ",M728)))</f>
        <v>England's Glory 2</v>
      </c>
    </row>
    <row r="729" spans="1:21" x14ac:dyDescent="0.2">
      <c r="A729" s="16">
        <v>1544</v>
      </c>
      <c r="B729" s="16">
        <v>16</v>
      </c>
      <c r="C729" s="16">
        <v>10</v>
      </c>
      <c r="D729" s="1">
        <v>1</v>
      </c>
      <c r="E729" s="1">
        <v>7</v>
      </c>
      <c r="F729" s="1" t="str">
        <f>_xlfn.CONCAT($D729,"|",$E729,"|",$B729)</f>
        <v>1|7|16</v>
      </c>
      <c r="G729" s="1" t="str">
        <f>_xlfn.CONCAT($D729,"|",$E729,"|",$C729)</f>
        <v>1|7|10</v>
      </c>
      <c r="H729" s="1" t="str">
        <f>_xlfn.CONCAT(P729,J729)</f>
        <v>13</v>
      </c>
      <c r="I729" s="1" t="str">
        <f>_xlfn.CONCAT(P729,K729)</f>
        <v>13Newent Dragons</v>
      </c>
      <c r="J729" s="1" t="str">
        <f>IFERROR(VLOOKUP(F729,tbl_Teams!A:C,3,0),"")</f>
        <v/>
      </c>
      <c r="K729" s="1" t="str">
        <f>IFERROR(VLOOKUP(G729,tbl_Teams!$A:$C,3,0),"")</f>
        <v>Newent Dragons</v>
      </c>
      <c r="L729" s="1" t="str">
        <f>IFERROR(IF(AND(J729&lt;&gt;"",K729&lt;&gt;""),VLOOKUP(VLOOKUP(J729,tbl_Teams!C:G,5,0),tbl_Venues!A:B,2,0),""),"")</f>
        <v/>
      </c>
      <c r="M729" s="16" t="str">
        <f>IFERROR(IF(VLOOKUP(J729,tbl_Teams!$C:$H,6,0)=0,"",VLOOKUP(J729,tbl_Teams!$C:$H,6,0)),"")</f>
        <v/>
      </c>
      <c r="N729" s="16" t="str">
        <f>IFERROR(VLOOKUP(J729,tbl_Teams!$C:$I,7,0),"")</f>
        <v/>
      </c>
      <c r="O729" s="16" t="str">
        <f>IF(OR(J729="",K729=""),"Void","")</f>
        <v>Void</v>
      </c>
      <c r="P729" s="16">
        <v>13</v>
      </c>
      <c r="Q729" s="38" t="str">
        <f>IF(O729="Void","",IF(P729&lt;16,Lookups!$A$1+((P729-1)*7+(N729-1)),Lookups!$A$2+((P729-16)*7+(N729-1))))</f>
        <v/>
      </c>
      <c r="R729" s="1" t="str">
        <f>IF(O729="Void",TRIM(_xlfn.CONCAT(J729,K729)),J729)</f>
        <v>Newent Dragons</v>
      </c>
      <c r="S729" s="16" t="str">
        <f>IF(O729="Void","VOID","vs")</f>
        <v>VOID</v>
      </c>
      <c r="T729" s="1" t="str">
        <f>IF(O729="Void","",K729)</f>
        <v/>
      </c>
      <c r="U729" s="1" t="str">
        <f>IF(O729="Void","",TRIM(_xlfn.CONCAT(L729," ",M729)))</f>
        <v/>
      </c>
    </row>
    <row r="730" spans="1:21" x14ac:dyDescent="0.2">
      <c r="A730" s="16">
        <v>105</v>
      </c>
      <c r="B730" s="16">
        <v>2</v>
      </c>
      <c r="C730" s="16">
        <v>16</v>
      </c>
      <c r="D730" s="1">
        <v>1</v>
      </c>
      <c r="E730" s="1">
        <v>1</v>
      </c>
      <c r="F730" s="1" t="str">
        <f>_xlfn.CONCAT($D730,"|",$E730,"|",$B730)</f>
        <v>1|1|2</v>
      </c>
      <c r="G730" s="1" t="str">
        <f>_xlfn.CONCAT($D730,"|",$E730,"|",$C730)</f>
        <v>1|1|16</v>
      </c>
      <c r="H730" s="1" t="str">
        <f>_xlfn.CONCAT(P730,J730)</f>
        <v>14Cobblers</v>
      </c>
      <c r="I730" s="1" t="str">
        <f>_xlfn.CONCAT(P730,K730)</f>
        <v>14Painswick Ultras</v>
      </c>
      <c r="J730" s="1" t="str">
        <f>IFERROR(VLOOKUP(F730,tbl_Teams!A:C,3,0),"")</f>
        <v>Cobblers</v>
      </c>
      <c r="K730" s="1" t="str">
        <f>IFERROR(VLOOKUP(G730,tbl_Teams!$A:$C,3,0),"")</f>
        <v>Painswick Ultras</v>
      </c>
      <c r="L730" s="1" t="str">
        <f>IFERROR(IF(AND(J730&lt;&gt;"",K730&lt;&gt;""),VLOOKUP(VLOOKUP(J730,tbl_Teams!C:G,5,0),tbl_Venues!A:B,2,0),""),"")</f>
        <v>Tuffley Community Centre</v>
      </c>
      <c r="M730" s="16" t="str">
        <f>IFERROR(IF(VLOOKUP(J730,tbl_Teams!$C:$H,6,0)=0,"",VLOOKUP(J730,tbl_Teams!$C:$H,6,0)),"")</f>
        <v/>
      </c>
      <c r="N730" s="16">
        <f>IFERROR(VLOOKUP(J730,tbl_Teams!$C:$I,7,0),"")</f>
        <v>1</v>
      </c>
      <c r="O730" s="16" t="str">
        <f>IF(OR(J730="",K730=""),"Void","")</f>
        <v/>
      </c>
      <c r="P730" s="16">
        <v>14</v>
      </c>
      <c r="Q730" s="38">
        <f>IF(O730="Void","",IF(P730&lt;16,Lookups!$A$1+((P730-1)*7+(N730-1)),Lookups!$A$2+((P730-16)*7+(N730-1))))</f>
        <v>45628</v>
      </c>
      <c r="R730" s="1" t="str">
        <f>IF(O730="Void",TRIM(_xlfn.CONCAT(J730,K730)),J730)</f>
        <v>Cobblers</v>
      </c>
      <c r="S730" s="16" t="str">
        <f>IF(O730="Void","VOID","vs")</f>
        <v>vs</v>
      </c>
      <c r="T730" s="1" t="str">
        <f>IF(O730="Void","",K730)</f>
        <v>Painswick Ultras</v>
      </c>
      <c r="U730" s="1" t="str">
        <f>IF(O730="Void","",TRIM(_xlfn.CONCAT(L730," ",M730)))</f>
        <v>Tuffley Community Centre</v>
      </c>
    </row>
    <row r="731" spans="1:21" x14ac:dyDescent="0.2">
      <c r="A731" s="16">
        <v>106</v>
      </c>
      <c r="B731" s="16">
        <v>3</v>
      </c>
      <c r="C731" s="16">
        <v>1</v>
      </c>
      <c r="D731" s="1">
        <v>1</v>
      </c>
      <c r="E731" s="1">
        <v>1</v>
      </c>
      <c r="F731" s="1" t="str">
        <f>_xlfn.CONCAT($D731,"|",$E731,"|",$B731)</f>
        <v>1|1|3</v>
      </c>
      <c r="G731" s="1" t="str">
        <f>_xlfn.CONCAT($D731,"|",$E731,"|",$C731)</f>
        <v>1|1|1</v>
      </c>
      <c r="H731" s="1" t="str">
        <f>_xlfn.CONCAT(P731,J731)</f>
        <v>14Slingers</v>
      </c>
      <c r="I731" s="1" t="str">
        <f>_xlfn.CONCAT(P731,K731)</f>
        <v>14Maisemore Hornets</v>
      </c>
      <c r="J731" s="1" t="str">
        <f>IFERROR(VLOOKUP(F731,tbl_Teams!A:C,3,0),"")</f>
        <v>Slingers</v>
      </c>
      <c r="K731" s="1" t="str">
        <f>IFERROR(VLOOKUP(G731,tbl_Teams!$A:$C,3,0),"")</f>
        <v>Maisemore Hornets</v>
      </c>
      <c r="L731" s="1" t="str">
        <f>IFERROR(IF(AND(J731&lt;&gt;"",K731&lt;&gt;""),VLOOKUP(VLOOKUP(J731,tbl_Teams!C:G,5,0),tbl_Venues!A:B,2,0),""),"")</f>
        <v>BMI Club</v>
      </c>
      <c r="M731" s="16" t="str">
        <f>IFERROR(IF(VLOOKUP(J731,tbl_Teams!$C:$H,6,0)=0,"",VLOOKUP(J731,tbl_Teams!$C:$H,6,0)),"")</f>
        <v/>
      </c>
      <c r="N731" s="16">
        <f>IFERROR(VLOOKUP(J731,tbl_Teams!$C:$I,7,0),"")</f>
        <v>3</v>
      </c>
      <c r="O731" s="16" t="str">
        <f>IF(OR(J731="",K731=""),"Void","")</f>
        <v/>
      </c>
      <c r="P731" s="16">
        <v>14</v>
      </c>
      <c r="Q731" s="38">
        <f>IF(O731="Void","",IF(P731&lt;16,Lookups!$A$1+((P731-1)*7+(N731-1)),Lookups!$A$2+((P731-16)*7+(N731-1))))</f>
        <v>45630</v>
      </c>
      <c r="R731" s="1" t="str">
        <f>IF(O731="Void",TRIM(_xlfn.CONCAT(J731,K731)),J731)</f>
        <v>Slingers</v>
      </c>
      <c r="S731" s="16" t="str">
        <f>IF(O731="Void","VOID","vs")</f>
        <v>vs</v>
      </c>
      <c r="T731" s="1" t="str">
        <f>IF(O731="Void","",K731)</f>
        <v>Maisemore Hornets</v>
      </c>
      <c r="U731" s="1" t="str">
        <f>IF(O731="Void","",TRIM(_xlfn.CONCAT(L731," ",M731)))</f>
        <v>BMI Club</v>
      </c>
    </row>
    <row r="732" spans="1:21" x14ac:dyDescent="0.2">
      <c r="A732" s="16">
        <v>107</v>
      </c>
      <c r="B732" s="16">
        <v>4</v>
      </c>
      <c r="C732" s="16">
        <v>15</v>
      </c>
      <c r="D732" s="1">
        <v>1</v>
      </c>
      <c r="E732" s="1">
        <v>1</v>
      </c>
      <c r="F732" s="1" t="str">
        <f>_xlfn.CONCAT($D732,"|",$E732,"|",$B732)</f>
        <v>1|1|4</v>
      </c>
      <c r="G732" s="1" t="str">
        <f>_xlfn.CONCAT($D732,"|",$E732,"|",$C732)</f>
        <v>1|1|15</v>
      </c>
      <c r="H732" s="1" t="str">
        <f>_xlfn.CONCAT(P732,J732)</f>
        <v>14Tuffley Robins</v>
      </c>
      <c r="I732" s="1" t="str">
        <f>_xlfn.CONCAT(P732,K732)</f>
        <v>14Redmans Ten</v>
      </c>
      <c r="J732" s="1" t="str">
        <f>IFERROR(VLOOKUP(F732,tbl_Teams!A:C,3,0),"")</f>
        <v>Tuffley Robins</v>
      </c>
      <c r="K732" s="1" t="str">
        <f>IFERROR(VLOOKUP(G732,tbl_Teams!$A:$C,3,0),"")</f>
        <v>Redmans Ten</v>
      </c>
      <c r="L732" s="1" t="str">
        <f>IFERROR(IF(AND(J732&lt;&gt;"",K732&lt;&gt;""),VLOOKUP(VLOOKUP(J732,tbl_Teams!C:G,5,0),tbl_Venues!A:B,2,0),""),"")</f>
        <v>Robinswood Hill Club</v>
      </c>
      <c r="M732" s="16">
        <f>IFERROR(IF(VLOOKUP(J732,tbl_Teams!$C:$H,6,0)=0,"",VLOOKUP(J732,tbl_Teams!$C:$H,6,0)),"")</f>
        <v>1</v>
      </c>
      <c r="N732" s="16">
        <f>IFERROR(VLOOKUP(J732,tbl_Teams!$C:$I,7,0),"")</f>
        <v>2</v>
      </c>
      <c r="O732" s="16" t="str">
        <f>IF(OR(J732="",K732=""),"Void","")</f>
        <v/>
      </c>
      <c r="P732" s="16">
        <v>14</v>
      </c>
      <c r="Q732" s="38">
        <f>IF(O732="Void","",IF(P732&lt;16,Lookups!$A$1+((P732-1)*7+(N732-1)),Lookups!$A$2+((P732-16)*7+(N732-1))))</f>
        <v>45629</v>
      </c>
      <c r="R732" s="1" t="str">
        <f>IF(O732="Void",TRIM(_xlfn.CONCAT(J732,K732)),J732)</f>
        <v>Tuffley Robins</v>
      </c>
      <c r="S732" s="16" t="str">
        <f>IF(O732="Void","VOID","vs")</f>
        <v>vs</v>
      </c>
      <c r="T732" s="1" t="str">
        <f>IF(O732="Void","",K732)</f>
        <v>Redmans Ten</v>
      </c>
      <c r="U732" s="1" t="str">
        <f>IF(O732="Void","",TRIM(_xlfn.CONCAT(L732," ",M732)))</f>
        <v>Robinswood Hill Club 1</v>
      </c>
    </row>
    <row r="733" spans="1:21" x14ac:dyDescent="0.2">
      <c r="A733" s="16">
        <v>108</v>
      </c>
      <c r="B733" s="16">
        <v>5</v>
      </c>
      <c r="C733" s="16">
        <v>14</v>
      </c>
      <c r="D733" s="1">
        <v>1</v>
      </c>
      <c r="E733" s="1">
        <v>1</v>
      </c>
      <c r="F733" s="1" t="str">
        <f>_xlfn.CONCAT($D733,"|",$E733,"|",$B733)</f>
        <v>1|1|5</v>
      </c>
      <c r="G733" s="1" t="str">
        <f>_xlfn.CONCAT($D733,"|",$E733,"|",$C733)</f>
        <v>1|1|14</v>
      </c>
      <c r="H733" s="1" t="str">
        <f>_xlfn.CONCAT(P733,J733)</f>
        <v>14St James Allstars</v>
      </c>
      <c r="I733" s="1" t="str">
        <f>_xlfn.CONCAT(P733,K733)</f>
        <v>14Famous Stampers</v>
      </c>
      <c r="J733" s="1" t="str">
        <f>IFERROR(VLOOKUP(F733,tbl_Teams!A:C,3,0),"")</f>
        <v>St James Allstars</v>
      </c>
      <c r="K733" s="1" t="str">
        <f>IFERROR(VLOOKUP(G733,tbl_Teams!$A:$C,3,0),"")</f>
        <v>Famous Stampers</v>
      </c>
      <c r="L733" s="1" t="str">
        <f>IFERROR(IF(AND(J733&lt;&gt;"",K733&lt;&gt;""),VLOOKUP(VLOOKUP(J733,tbl_Teams!C:G,5,0),tbl_Venues!A:B,2,0),""),"")</f>
        <v>St James Club</v>
      </c>
      <c r="M733" s="16" t="str">
        <f>IFERROR(IF(VLOOKUP(J733,tbl_Teams!$C:$H,6,0)=0,"",VLOOKUP(J733,tbl_Teams!$C:$H,6,0)),"")</f>
        <v/>
      </c>
      <c r="N733" s="16">
        <f>IFERROR(VLOOKUP(J733,tbl_Teams!$C:$I,7,0),"")</f>
        <v>5</v>
      </c>
      <c r="O733" s="16" t="str">
        <f>IF(OR(J733="",K733=""),"Void","")</f>
        <v/>
      </c>
      <c r="P733" s="16">
        <v>14</v>
      </c>
      <c r="Q733" s="38">
        <f>IF(O733="Void","",IF(P733&lt;16,Lookups!$A$1+((P733-1)*7+(N733-1)),Lookups!$A$2+((P733-16)*7+(N733-1))))</f>
        <v>45632</v>
      </c>
      <c r="R733" s="1" t="str">
        <f>IF(O733="Void",TRIM(_xlfn.CONCAT(J733,K733)),J733)</f>
        <v>St James Allstars</v>
      </c>
      <c r="S733" s="16" t="str">
        <f>IF(O733="Void","VOID","vs")</f>
        <v>vs</v>
      </c>
      <c r="T733" s="1" t="str">
        <f>IF(O733="Void","",K733)</f>
        <v>Famous Stampers</v>
      </c>
      <c r="U733" s="1" t="str">
        <f>IF(O733="Void","",TRIM(_xlfn.CONCAT(L733," ",M733)))</f>
        <v>St James Club</v>
      </c>
    </row>
    <row r="734" spans="1:21" x14ac:dyDescent="0.2">
      <c r="A734" s="16">
        <v>109</v>
      </c>
      <c r="B734" s="16">
        <v>6</v>
      </c>
      <c r="C734" s="16">
        <v>13</v>
      </c>
      <c r="D734" s="1">
        <v>1</v>
      </c>
      <c r="E734" s="1">
        <v>1</v>
      </c>
      <c r="F734" s="1" t="str">
        <f>_xlfn.CONCAT($D734,"|",$E734,"|",$B734)</f>
        <v>1|1|6</v>
      </c>
      <c r="G734" s="1" t="str">
        <f>_xlfn.CONCAT($D734,"|",$E734,"|",$C734)</f>
        <v>1|1|13</v>
      </c>
      <c r="H734" s="1" t="str">
        <f>_xlfn.CONCAT(P734,J734)</f>
        <v>14Fabulous Baker Boys</v>
      </c>
      <c r="I734" s="1" t="str">
        <f>_xlfn.CONCAT(P734,K734)</f>
        <v>14Oval Ball S.C.</v>
      </c>
      <c r="J734" s="1" t="str">
        <f>IFERROR(VLOOKUP(F734,tbl_Teams!A:C,3,0),"")</f>
        <v>Fabulous Baker Boys</v>
      </c>
      <c r="K734" s="1" t="str">
        <f>IFERROR(VLOOKUP(G734,tbl_Teams!$A:$C,3,0),"")</f>
        <v>Oval Ball S.C.</v>
      </c>
      <c r="L734" s="1" t="str">
        <f>IFERROR(IF(AND(J734&lt;&gt;"",K734&lt;&gt;""),VLOOKUP(VLOOKUP(J734,tbl_Teams!C:G,5,0),tbl_Venues!A:B,2,0),""),"")</f>
        <v>Baker Street</v>
      </c>
      <c r="M734" s="16" t="str">
        <f>IFERROR(IF(VLOOKUP(J734,tbl_Teams!$C:$H,6,0)=0,"",VLOOKUP(J734,tbl_Teams!$C:$H,6,0)),"")</f>
        <v/>
      </c>
      <c r="N734" s="16">
        <f>IFERROR(VLOOKUP(J734,tbl_Teams!$C:$I,7,0),"")</f>
        <v>2</v>
      </c>
      <c r="O734" s="16" t="str">
        <f>IF(OR(J734="",K734=""),"Void","")</f>
        <v/>
      </c>
      <c r="P734" s="16">
        <v>14</v>
      </c>
      <c r="Q734" s="38">
        <f>IF(O734="Void","",IF(P734&lt;16,Lookups!$A$1+((P734-1)*7+(N734-1)),Lookups!$A$2+((P734-16)*7+(N734-1))))</f>
        <v>45629</v>
      </c>
      <c r="R734" s="1" t="str">
        <f>IF(O734="Void",TRIM(_xlfn.CONCAT(J734,K734)),J734)</f>
        <v>Fabulous Baker Boys</v>
      </c>
      <c r="S734" s="16" t="str">
        <f>IF(O734="Void","VOID","vs")</f>
        <v>vs</v>
      </c>
      <c r="T734" s="1" t="str">
        <f>IF(O734="Void","",K734)</f>
        <v>Oval Ball S.C.</v>
      </c>
      <c r="U734" s="1" t="str">
        <f>IF(O734="Void","",TRIM(_xlfn.CONCAT(L734," ",M734)))</f>
        <v>Baker Street</v>
      </c>
    </row>
    <row r="735" spans="1:21" x14ac:dyDescent="0.2">
      <c r="A735" s="16">
        <v>110</v>
      </c>
      <c r="B735" s="16">
        <v>7</v>
      </c>
      <c r="C735" s="16">
        <v>12</v>
      </c>
      <c r="D735" s="1">
        <v>1</v>
      </c>
      <c r="E735" s="1">
        <v>1</v>
      </c>
      <c r="F735" s="1" t="str">
        <f>_xlfn.CONCAT($D735,"|",$E735,"|",$B735)</f>
        <v>1|1|7</v>
      </c>
      <c r="G735" s="1" t="str">
        <f>_xlfn.CONCAT($D735,"|",$E735,"|",$C735)</f>
        <v>1|1|12</v>
      </c>
      <c r="H735" s="1" t="str">
        <f>_xlfn.CONCAT(P735,J735)</f>
        <v>14Railway</v>
      </c>
      <c r="I735" s="1" t="str">
        <f>_xlfn.CONCAT(P735,K735)</f>
        <v>14Impractical Jokers</v>
      </c>
      <c r="J735" s="1" t="str">
        <f>IFERROR(VLOOKUP(F735,tbl_Teams!A:C,3,0),"")</f>
        <v>Railway</v>
      </c>
      <c r="K735" s="1" t="str">
        <f>IFERROR(VLOOKUP(G735,tbl_Teams!$A:$C,3,0),"")</f>
        <v>Impractical Jokers</v>
      </c>
      <c r="L735" s="1" t="str">
        <f>IFERROR(IF(AND(J735&lt;&gt;"",K735&lt;&gt;""),VLOOKUP(VLOOKUP(J735,tbl_Teams!C:G,5,0),tbl_Venues!A:B,2,0),""),"")</f>
        <v>Hardwicke RBL</v>
      </c>
      <c r="M735" s="16">
        <f>IFERROR(IF(VLOOKUP(J735,tbl_Teams!$C:$H,6,0)=0,"",VLOOKUP(J735,tbl_Teams!$C:$H,6,0)),"")</f>
        <v>2</v>
      </c>
      <c r="N735" s="16">
        <f>IFERROR(VLOOKUP(J735,tbl_Teams!$C:$I,7,0),"")</f>
        <v>5</v>
      </c>
      <c r="O735" s="16" t="str">
        <f>IF(OR(J735="",K735=""),"Void","")</f>
        <v/>
      </c>
      <c r="P735" s="16">
        <v>14</v>
      </c>
      <c r="Q735" s="38">
        <f>IF(O735="Void","",IF(P735&lt;16,Lookups!$A$1+((P735-1)*7+(N735-1)),Lookups!$A$2+((P735-16)*7+(N735-1))))</f>
        <v>45632</v>
      </c>
      <c r="R735" s="1" t="str">
        <f>IF(O735="Void",TRIM(_xlfn.CONCAT(J735,K735)),J735)</f>
        <v>Railway</v>
      </c>
      <c r="S735" s="16" t="str">
        <f>IF(O735="Void","VOID","vs")</f>
        <v>vs</v>
      </c>
      <c r="T735" s="1" t="str">
        <f>IF(O735="Void","",K735)</f>
        <v>Impractical Jokers</v>
      </c>
      <c r="U735" s="1" t="str">
        <f>IF(O735="Void","",TRIM(_xlfn.CONCAT(L735," ",M735)))</f>
        <v>Hardwicke RBL 2</v>
      </c>
    </row>
    <row r="736" spans="1:21" x14ac:dyDescent="0.2">
      <c r="A736" s="16">
        <v>111</v>
      </c>
      <c r="B736" s="16">
        <v>8</v>
      </c>
      <c r="C736" s="16">
        <v>11</v>
      </c>
      <c r="D736" s="1">
        <v>1</v>
      </c>
      <c r="E736" s="1">
        <v>1</v>
      </c>
      <c r="F736" s="1" t="str">
        <f>_xlfn.CONCAT($D736,"|",$E736,"|",$B736)</f>
        <v>1|1|8</v>
      </c>
      <c r="G736" s="1" t="str">
        <f>_xlfn.CONCAT($D736,"|",$E736,"|",$C736)</f>
        <v>1|1|11</v>
      </c>
      <c r="H736" s="1" t="str">
        <f>_xlfn.CONCAT(P736,J736)</f>
        <v>14Lion Cubs</v>
      </c>
      <c r="I736" s="1" t="str">
        <f>_xlfn.CONCAT(P736,K736)</f>
        <v>14Hare &amp; Hounds</v>
      </c>
      <c r="J736" s="1" t="str">
        <f>IFERROR(VLOOKUP(F736,tbl_Teams!A:C,3,0),"")</f>
        <v>Lion Cubs</v>
      </c>
      <c r="K736" s="1" t="str">
        <f>IFERROR(VLOOKUP(G736,tbl_Teams!$A:$C,3,0),"")</f>
        <v>Hare &amp; Hounds</v>
      </c>
      <c r="L736" s="1" t="str">
        <f>IFERROR(IF(AND(J736&lt;&gt;"",K736&lt;&gt;""),VLOOKUP(VLOOKUP(J736,tbl_Teams!C:G,5,0),tbl_Venues!A:B,2,0),""),"")</f>
        <v>Circle Club Newent</v>
      </c>
      <c r="M736" s="16" t="str">
        <f>IFERROR(IF(VLOOKUP(J736,tbl_Teams!$C:$H,6,0)=0,"",VLOOKUP(J736,tbl_Teams!$C:$H,6,0)),"")</f>
        <v/>
      </c>
      <c r="N736" s="16">
        <f>IFERROR(VLOOKUP(J736,tbl_Teams!$C:$I,7,0),"")</f>
        <v>3</v>
      </c>
      <c r="O736" s="16" t="str">
        <f>IF(OR(J736="",K736=""),"Void","")</f>
        <v/>
      </c>
      <c r="P736" s="16">
        <v>14</v>
      </c>
      <c r="Q736" s="38">
        <f>IF(O736="Void","",IF(P736&lt;16,Lookups!$A$1+((P736-1)*7+(N736-1)),Lookups!$A$2+((P736-16)*7+(N736-1))))</f>
        <v>45630</v>
      </c>
      <c r="R736" s="1" t="str">
        <f>IF(O736="Void",TRIM(_xlfn.CONCAT(J736,K736)),J736)</f>
        <v>Lion Cubs</v>
      </c>
      <c r="S736" s="16" t="str">
        <f>IF(O736="Void","VOID","vs")</f>
        <v>vs</v>
      </c>
      <c r="T736" s="1" t="str">
        <f>IF(O736="Void","",K736)</f>
        <v>Hare &amp; Hounds</v>
      </c>
      <c r="U736" s="1" t="str">
        <f>IF(O736="Void","",TRIM(_xlfn.CONCAT(L736," ",M736)))</f>
        <v>Circle Club Newent</v>
      </c>
    </row>
    <row r="737" spans="1:21" x14ac:dyDescent="0.2">
      <c r="A737" s="16">
        <v>112</v>
      </c>
      <c r="B737" s="16">
        <v>9</v>
      </c>
      <c r="C737" s="16">
        <v>10</v>
      </c>
      <c r="D737" s="1">
        <v>1</v>
      </c>
      <c r="E737" s="1">
        <v>1</v>
      </c>
      <c r="F737" s="1" t="str">
        <f>_xlfn.CONCAT($D737,"|",$E737,"|",$B737)</f>
        <v>1|1|9</v>
      </c>
      <c r="G737" s="1" t="str">
        <f>_xlfn.CONCAT($D737,"|",$E737,"|",$C737)</f>
        <v>1|1|10</v>
      </c>
      <c r="H737" s="1" t="str">
        <f>_xlfn.CONCAT(P737,J737)</f>
        <v>14The Jets</v>
      </c>
      <c r="I737" s="1" t="str">
        <f>_xlfn.CONCAT(P737,K737)</f>
        <v>14Gaelens</v>
      </c>
      <c r="J737" s="1" t="str">
        <f>IFERROR(VLOOKUP(F737,tbl_Teams!A:C,3,0),"")</f>
        <v>The Jets</v>
      </c>
      <c r="K737" s="1" t="str">
        <f>IFERROR(VLOOKUP(G737,tbl_Teams!$A:$C,3,0),"")</f>
        <v>Gaelens</v>
      </c>
      <c r="L737" s="1" t="str">
        <f>IFERROR(IF(AND(J737&lt;&gt;"",K737&lt;&gt;""),VLOOKUP(VLOOKUP(J737,tbl_Teams!C:G,5,0),tbl_Venues!A:B,2,0),""),"")</f>
        <v>Baker Street</v>
      </c>
      <c r="M737" s="16" t="str">
        <f>IFERROR(IF(VLOOKUP(J737,tbl_Teams!$C:$H,6,0)=0,"",VLOOKUP(J737,tbl_Teams!$C:$H,6,0)),"")</f>
        <v/>
      </c>
      <c r="N737" s="16">
        <f>IFERROR(VLOOKUP(J737,tbl_Teams!$C:$I,7,0),"")</f>
        <v>4</v>
      </c>
      <c r="O737" s="16" t="str">
        <f>IF(OR(J737="",K737=""),"Void","")</f>
        <v/>
      </c>
      <c r="P737" s="16">
        <v>14</v>
      </c>
      <c r="Q737" s="38">
        <f>IF(O737="Void","",IF(P737&lt;16,Lookups!$A$1+((P737-1)*7+(N737-1)),Lookups!$A$2+((P737-16)*7+(N737-1))))</f>
        <v>45631</v>
      </c>
      <c r="R737" s="1" t="str">
        <f>IF(O737="Void",TRIM(_xlfn.CONCAT(J737,K737)),J737)</f>
        <v>The Jets</v>
      </c>
      <c r="S737" s="16" t="str">
        <f>IF(O737="Void","VOID","vs")</f>
        <v>vs</v>
      </c>
      <c r="T737" s="1" t="str">
        <f>IF(O737="Void","",K737)</f>
        <v>Gaelens</v>
      </c>
      <c r="U737" s="1" t="str">
        <f>IF(O737="Void","",TRIM(_xlfn.CONCAT(L737," ",M737)))</f>
        <v>Baker Street</v>
      </c>
    </row>
    <row r="738" spans="1:21" x14ac:dyDescent="0.2">
      <c r="A738" s="16">
        <v>345</v>
      </c>
      <c r="B738" s="16">
        <v>2</v>
      </c>
      <c r="C738" s="16">
        <v>16</v>
      </c>
      <c r="D738" s="1">
        <v>1</v>
      </c>
      <c r="E738" s="1">
        <v>2</v>
      </c>
      <c r="F738" s="1" t="str">
        <f>_xlfn.CONCAT($D738,"|",$E738,"|",$B738)</f>
        <v>1|2|2</v>
      </c>
      <c r="G738" s="1" t="str">
        <f>_xlfn.CONCAT($D738,"|",$E738,"|",$C738)</f>
        <v>1|2|16</v>
      </c>
      <c r="H738" s="1" t="str">
        <f>_xlfn.CONCAT(P738,J738)</f>
        <v>14Arcadians</v>
      </c>
      <c r="I738" s="1" t="str">
        <f>_xlfn.CONCAT(P738,K738)</f>
        <v>14Motor Rollers</v>
      </c>
      <c r="J738" s="1" t="str">
        <f>IFERROR(VLOOKUP(F738,tbl_Teams!A:C,3,0),"")</f>
        <v>Arcadians</v>
      </c>
      <c r="K738" s="1" t="str">
        <f>IFERROR(VLOOKUP(G738,tbl_Teams!$A:$C,3,0),"")</f>
        <v>Motor Rollers</v>
      </c>
      <c r="L738" s="1" t="str">
        <f>IFERROR(IF(AND(J738&lt;&gt;"",K738&lt;&gt;""),VLOOKUP(VLOOKUP(J738,tbl_Teams!C:G,5,0),tbl_Venues!A:B,2,0),""),"")</f>
        <v>BMI Club</v>
      </c>
      <c r="M738" s="16" t="str">
        <f>IFERROR(IF(VLOOKUP(J738,tbl_Teams!$C:$H,6,0)=0,"",VLOOKUP(J738,tbl_Teams!$C:$H,6,0)),"")</f>
        <v/>
      </c>
      <c r="N738" s="16">
        <f>IFERROR(VLOOKUP(J738,tbl_Teams!$C:$I,7,0),"")</f>
        <v>4</v>
      </c>
      <c r="O738" s="16" t="str">
        <f>IF(OR(J738="",K738=""),"Void","")</f>
        <v/>
      </c>
      <c r="P738" s="16">
        <v>14</v>
      </c>
      <c r="Q738" s="38">
        <f>IF(O738="Void","",IF(P738&lt;16,Lookups!$A$1+((P738-1)*7+(N738-1)),Lookups!$A$2+((P738-16)*7+(N738-1))))</f>
        <v>45631</v>
      </c>
      <c r="R738" s="1" t="str">
        <f>IF(O738="Void",TRIM(_xlfn.CONCAT(J738,K738)),J738)</f>
        <v>Arcadians</v>
      </c>
      <c r="S738" s="16" t="str">
        <f>IF(O738="Void","VOID","vs")</f>
        <v>vs</v>
      </c>
      <c r="T738" s="1" t="str">
        <f>IF(O738="Void","",K738)</f>
        <v>Motor Rollers</v>
      </c>
      <c r="U738" s="1" t="str">
        <f>IF(O738="Void","",TRIM(_xlfn.CONCAT(L738," ",M738)))</f>
        <v>BMI Club</v>
      </c>
    </row>
    <row r="739" spans="1:21" x14ac:dyDescent="0.2">
      <c r="A739" s="16">
        <v>346</v>
      </c>
      <c r="B739" s="16">
        <v>3</v>
      </c>
      <c r="C739" s="16">
        <v>1</v>
      </c>
      <c r="D739" s="1">
        <v>1</v>
      </c>
      <c r="E739" s="1">
        <v>2</v>
      </c>
      <c r="F739" s="1" t="str">
        <f>_xlfn.CONCAT($D739,"|",$E739,"|",$B739)</f>
        <v>1|2|3</v>
      </c>
      <c r="G739" s="1" t="str">
        <f>_xlfn.CONCAT($D739,"|",$E739,"|",$C739)</f>
        <v>1|2|1</v>
      </c>
      <c r="H739" s="1" t="str">
        <f>_xlfn.CONCAT(P739,J739)</f>
        <v>14Rugger Sports</v>
      </c>
      <c r="I739" s="1" t="str">
        <f>_xlfn.CONCAT(P739,K739)</f>
        <v>14Kingpins</v>
      </c>
      <c r="J739" s="1" t="str">
        <f>IFERROR(VLOOKUP(F739,tbl_Teams!A:C,3,0),"")</f>
        <v>Rugger Sports</v>
      </c>
      <c r="K739" s="1" t="str">
        <f>IFERROR(VLOOKUP(G739,tbl_Teams!$A:$C,3,0),"")</f>
        <v>Kingpins</v>
      </c>
      <c r="L739" s="1" t="str">
        <f>IFERROR(IF(AND(J739&lt;&gt;"",K739&lt;&gt;""),VLOOKUP(VLOOKUP(J739,tbl_Teams!C:G,5,0),tbl_Venues!A:B,2,0),""),"")</f>
        <v>Longlevens Community Centre</v>
      </c>
      <c r="M739" s="16" t="str">
        <f>IFERROR(IF(VLOOKUP(J739,tbl_Teams!$C:$H,6,0)=0,"",VLOOKUP(J739,tbl_Teams!$C:$H,6,0)),"")</f>
        <v/>
      </c>
      <c r="N739" s="16">
        <f>IFERROR(VLOOKUP(J739,tbl_Teams!$C:$I,7,0),"")</f>
        <v>2</v>
      </c>
      <c r="O739" s="16" t="str">
        <f>IF(OR(J739="",K739=""),"Void","")</f>
        <v/>
      </c>
      <c r="P739" s="16">
        <v>14</v>
      </c>
      <c r="Q739" s="38">
        <f>IF(O739="Void","",IF(P739&lt;16,Lookups!$A$1+((P739-1)*7+(N739-1)),Lookups!$A$2+((P739-16)*7+(N739-1))))</f>
        <v>45629</v>
      </c>
      <c r="R739" s="1" t="str">
        <f>IF(O739="Void",TRIM(_xlfn.CONCAT(J739,K739)),J739)</f>
        <v>Rugger Sports</v>
      </c>
      <c r="S739" s="16" t="str">
        <f>IF(O739="Void","VOID","vs")</f>
        <v>vs</v>
      </c>
      <c r="T739" s="1" t="str">
        <f>IF(O739="Void","",K739)</f>
        <v>Kingpins</v>
      </c>
      <c r="U739" s="1" t="str">
        <f>IF(O739="Void","",TRIM(_xlfn.CONCAT(L739," ",M739)))</f>
        <v>Longlevens Community Centre</v>
      </c>
    </row>
    <row r="740" spans="1:21" x14ac:dyDescent="0.2">
      <c r="A740" s="16">
        <v>347</v>
      </c>
      <c r="B740" s="16">
        <v>4</v>
      </c>
      <c r="C740" s="16">
        <v>15</v>
      </c>
      <c r="D740" s="1">
        <v>1</v>
      </c>
      <c r="E740" s="1">
        <v>2</v>
      </c>
      <c r="F740" s="1" t="str">
        <f>_xlfn.CONCAT($D740,"|",$E740,"|",$B740)</f>
        <v>1|2|4</v>
      </c>
      <c r="G740" s="1" t="str">
        <f>_xlfn.CONCAT($D740,"|",$E740,"|",$C740)</f>
        <v>1|2|15</v>
      </c>
      <c r="H740" s="1" t="str">
        <f>_xlfn.CONCAT(P740,J740)</f>
        <v>14Willows</v>
      </c>
      <c r="I740" s="1" t="str">
        <f>_xlfn.CONCAT(P740,K740)</f>
        <v>14R.G.H.O.C.</v>
      </c>
      <c r="J740" s="1" t="str">
        <f>IFERROR(VLOOKUP(F740,tbl_Teams!A:C,3,0),"")</f>
        <v>Willows</v>
      </c>
      <c r="K740" s="1" t="str">
        <f>IFERROR(VLOOKUP(G740,tbl_Teams!$A:$C,3,0),"")</f>
        <v>R.G.H.O.C.</v>
      </c>
      <c r="L740" s="1" t="str">
        <f>IFERROR(IF(AND(J740&lt;&gt;"",K740&lt;&gt;""),VLOOKUP(VLOOKUP(J740,tbl_Teams!C:G,5,0),tbl_Venues!A:B,2,0),""),"")</f>
        <v>Ramblers Club</v>
      </c>
      <c r="M740" s="16" t="str">
        <f>IFERROR(IF(VLOOKUP(J740,tbl_Teams!$C:$H,6,0)=0,"",VLOOKUP(J740,tbl_Teams!$C:$H,6,0)),"")</f>
        <v/>
      </c>
      <c r="N740" s="16">
        <f>IFERROR(VLOOKUP(J740,tbl_Teams!$C:$I,7,0),"")</f>
        <v>3</v>
      </c>
      <c r="O740" s="16" t="str">
        <f>IF(OR(J740="",K740=""),"Void","")</f>
        <v/>
      </c>
      <c r="P740" s="16">
        <v>14</v>
      </c>
      <c r="Q740" s="38">
        <f>IF(O740="Void","",IF(P740&lt;16,Lookups!$A$1+((P740-1)*7+(N740-1)),Lookups!$A$2+((P740-16)*7+(N740-1))))</f>
        <v>45630</v>
      </c>
      <c r="R740" s="1" t="str">
        <f>IF(O740="Void",TRIM(_xlfn.CONCAT(J740,K740)),J740)</f>
        <v>Willows</v>
      </c>
      <c r="S740" s="16" t="str">
        <f>IF(O740="Void","VOID","vs")</f>
        <v>vs</v>
      </c>
      <c r="T740" s="1" t="str">
        <f>IF(O740="Void","",K740)</f>
        <v>R.G.H.O.C.</v>
      </c>
      <c r="U740" s="1" t="str">
        <f>IF(O740="Void","",TRIM(_xlfn.CONCAT(L740," ",M740)))</f>
        <v>Ramblers Club</v>
      </c>
    </row>
    <row r="741" spans="1:21" x14ac:dyDescent="0.2">
      <c r="A741" s="16">
        <v>348</v>
      </c>
      <c r="B741" s="16">
        <v>5</v>
      </c>
      <c r="C741" s="16">
        <v>14</v>
      </c>
      <c r="D741" s="1">
        <v>1</v>
      </c>
      <c r="E741" s="1">
        <v>2</v>
      </c>
      <c r="F741" s="1" t="str">
        <f>_xlfn.CONCAT($D741,"|",$E741,"|",$B741)</f>
        <v>1|2|5</v>
      </c>
      <c r="G741" s="1" t="str">
        <f>_xlfn.CONCAT($D741,"|",$E741,"|",$C741)</f>
        <v>1|2|14</v>
      </c>
      <c r="H741" s="1" t="str">
        <f>_xlfn.CONCAT(P741,J741)</f>
        <v>14Walls Monkeys</v>
      </c>
      <c r="I741" s="1" t="str">
        <f>_xlfn.CONCAT(P741,K741)</f>
        <v>14Indians</v>
      </c>
      <c r="J741" s="1" t="str">
        <f>IFERROR(VLOOKUP(F741,tbl_Teams!A:C,3,0),"")</f>
        <v>Walls Monkeys</v>
      </c>
      <c r="K741" s="1" t="str">
        <f>IFERROR(VLOOKUP(G741,tbl_Teams!$A:$C,3,0),"")</f>
        <v>Indians</v>
      </c>
      <c r="L741" s="1" t="str">
        <f>IFERROR(IF(AND(J741&lt;&gt;"",K741&lt;&gt;""),VLOOKUP(VLOOKUP(J741,tbl_Teams!C:G,5,0),tbl_Venues!A:B,2,0),""),"")</f>
        <v>Robinswood Hill Club</v>
      </c>
      <c r="M741" s="16">
        <f>IFERROR(IF(VLOOKUP(J741,tbl_Teams!$C:$H,6,0)=0,"",VLOOKUP(J741,tbl_Teams!$C:$H,6,0)),"")</f>
        <v>1</v>
      </c>
      <c r="N741" s="16">
        <f>IFERROR(VLOOKUP(J741,tbl_Teams!$C:$I,7,0),"")</f>
        <v>1</v>
      </c>
      <c r="O741" s="16" t="str">
        <f>IF(OR(J741="",K741=""),"Void","")</f>
        <v/>
      </c>
      <c r="P741" s="16">
        <v>14</v>
      </c>
      <c r="Q741" s="38">
        <f>IF(O741="Void","",IF(P741&lt;16,Lookups!$A$1+((P741-1)*7+(N741-1)),Lookups!$A$2+((P741-16)*7+(N741-1))))</f>
        <v>45628</v>
      </c>
      <c r="R741" s="1" t="str">
        <f>IF(O741="Void",TRIM(_xlfn.CONCAT(J741,K741)),J741)</f>
        <v>Walls Monkeys</v>
      </c>
      <c r="S741" s="16" t="str">
        <f>IF(O741="Void","VOID","vs")</f>
        <v>vs</v>
      </c>
      <c r="T741" s="1" t="str">
        <f>IF(O741="Void","",K741)</f>
        <v>Indians</v>
      </c>
      <c r="U741" s="1" t="str">
        <f>IF(O741="Void","",TRIM(_xlfn.CONCAT(L741," ",M741)))</f>
        <v>Robinswood Hill Club 1</v>
      </c>
    </row>
    <row r="742" spans="1:21" x14ac:dyDescent="0.2">
      <c r="A742" s="16">
        <v>349</v>
      </c>
      <c r="B742" s="16">
        <v>6</v>
      </c>
      <c r="C742" s="16">
        <v>13</v>
      </c>
      <c r="D742" s="1">
        <v>1</v>
      </c>
      <c r="E742" s="1">
        <v>2</v>
      </c>
      <c r="F742" s="1" t="str">
        <f>_xlfn.CONCAT($D742,"|",$E742,"|",$B742)</f>
        <v>1|2|6</v>
      </c>
      <c r="G742" s="1" t="str">
        <f>_xlfn.CONCAT($D742,"|",$E742,"|",$C742)</f>
        <v>1|2|13</v>
      </c>
      <c r="H742" s="1" t="str">
        <f>_xlfn.CONCAT(P742,J742)</f>
        <v>14Valiants</v>
      </c>
      <c r="I742" s="1" t="str">
        <f>_xlfn.CONCAT(P742,K742)</f>
        <v>14Rockets</v>
      </c>
      <c r="J742" s="1" t="str">
        <f>IFERROR(VLOOKUP(F742,tbl_Teams!A:C,3,0),"")</f>
        <v>Valiants</v>
      </c>
      <c r="K742" s="1" t="str">
        <f>IFERROR(VLOOKUP(G742,tbl_Teams!$A:$C,3,0),"")</f>
        <v>Rockets</v>
      </c>
      <c r="L742" s="1" t="str">
        <f>IFERROR(IF(AND(J742&lt;&gt;"",K742&lt;&gt;""),VLOOKUP(VLOOKUP(J742,tbl_Teams!C:G,5,0),tbl_Venues!A:B,2,0),""),"")</f>
        <v>Baker Street</v>
      </c>
      <c r="M742" s="16" t="str">
        <f>IFERROR(IF(VLOOKUP(J742,tbl_Teams!$C:$H,6,0)=0,"",VLOOKUP(J742,tbl_Teams!$C:$H,6,0)),"")</f>
        <v/>
      </c>
      <c r="N742" s="16">
        <f>IFERROR(VLOOKUP(J742,tbl_Teams!$C:$I,7,0),"")</f>
        <v>1</v>
      </c>
      <c r="O742" s="16" t="str">
        <f>IF(OR(J742="",K742=""),"Void","")</f>
        <v/>
      </c>
      <c r="P742" s="16">
        <v>14</v>
      </c>
      <c r="Q742" s="38">
        <f>IF(O742="Void","",IF(P742&lt;16,Lookups!$A$1+((P742-1)*7+(N742-1)),Lookups!$A$2+((P742-16)*7+(N742-1))))</f>
        <v>45628</v>
      </c>
      <c r="R742" s="1" t="str">
        <f>IF(O742="Void",TRIM(_xlfn.CONCAT(J742,K742)),J742)</f>
        <v>Valiants</v>
      </c>
      <c r="S742" s="16" t="str">
        <f>IF(O742="Void","VOID","vs")</f>
        <v>vs</v>
      </c>
      <c r="T742" s="1" t="str">
        <f>IF(O742="Void","",K742)</f>
        <v>Rockets</v>
      </c>
      <c r="U742" s="1" t="str">
        <f>IF(O742="Void","",TRIM(_xlfn.CONCAT(L742," ",M742)))</f>
        <v>Baker Street</v>
      </c>
    </row>
    <row r="743" spans="1:21" x14ac:dyDescent="0.2">
      <c r="A743" s="16">
        <v>350</v>
      </c>
      <c r="B743" s="16">
        <v>7</v>
      </c>
      <c r="C743" s="16">
        <v>12</v>
      </c>
      <c r="D743" s="1">
        <v>1</v>
      </c>
      <c r="E743" s="1">
        <v>2</v>
      </c>
      <c r="F743" s="1" t="str">
        <f>_xlfn.CONCAT($D743,"|",$E743,"|",$B743)</f>
        <v>1|2|7</v>
      </c>
      <c r="G743" s="1" t="str">
        <f>_xlfn.CONCAT($D743,"|",$E743,"|",$C743)</f>
        <v>1|2|12</v>
      </c>
      <c r="H743" s="1" t="str">
        <f>_xlfn.CONCAT(P743,J743)</f>
        <v>14Exiles S.C.</v>
      </c>
      <c r="I743" s="1" t="str">
        <f>_xlfn.CONCAT(P743,K743)</f>
        <v>14Supermacs</v>
      </c>
      <c r="J743" s="1" t="str">
        <f>IFERROR(VLOOKUP(F743,tbl_Teams!A:C,3,0),"")</f>
        <v>Exiles S.C.</v>
      </c>
      <c r="K743" s="1" t="str">
        <f>IFERROR(VLOOKUP(G743,tbl_Teams!$A:$C,3,0),"")</f>
        <v>Supermacs</v>
      </c>
      <c r="L743" s="1" t="str">
        <f>IFERROR(IF(AND(J743&lt;&gt;"",K743&lt;&gt;""),VLOOKUP(VLOOKUP(J743,tbl_Teams!C:G,5,0),tbl_Venues!A:B,2,0),""),"")</f>
        <v>Wotton Hall Club</v>
      </c>
      <c r="M743" s="16">
        <f>IFERROR(IF(VLOOKUP(J743,tbl_Teams!$C:$H,6,0)=0,"",VLOOKUP(J743,tbl_Teams!$C:$H,6,0)),"")</f>
        <v>1</v>
      </c>
      <c r="N743" s="16">
        <f>IFERROR(VLOOKUP(J743,tbl_Teams!$C:$I,7,0),"")</f>
        <v>4</v>
      </c>
      <c r="O743" s="16" t="str">
        <f>IF(OR(J743="",K743=""),"Void","")</f>
        <v/>
      </c>
      <c r="P743" s="16">
        <v>14</v>
      </c>
      <c r="Q743" s="38">
        <f>IF(O743="Void","",IF(P743&lt;16,Lookups!$A$1+((P743-1)*7+(N743-1)),Lookups!$A$2+((P743-16)*7+(N743-1))))</f>
        <v>45631</v>
      </c>
      <c r="R743" s="1" t="str">
        <f>IF(O743="Void",TRIM(_xlfn.CONCAT(J743,K743)),J743)</f>
        <v>Exiles S.C.</v>
      </c>
      <c r="S743" s="16" t="str">
        <f>IF(O743="Void","VOID","vs")</f>
        <v>vs</v>
      </c>
      <c r="T743" s="1" t="str">
        <f>IF(O743="Void","",K743)</f>
        <v>Supermacs</v>
      </c>
      <c r="U743" s="1" t="str">
        <f>IF(O743="Void","",TRIM(_xlfn.CONCAT(L743," ",M743)))</f>
        <v>Wotton Hall Club 1</v>
      </c>
    </row>
    <row r="744" spans="1:21" x14ac:dyDescent="0.2">
      <c r="A744" s="16">
        <v>351</v>
      </c>
      <c r="B744" s="16">
        <v>8</v>
      </c>
      <c r="C744" s="16">
        <v>11</v>
      </c>
      <c r="D744" s="1">
        <v>1</v>
      </c>
      <c r="E744" s="1">
        <v>2</v>
      </c>
      <c r="F744" s="1" t="str">
        <f>_xlfn.CONCAT($D744,"|",$E744,"|",$B744)</f>
        <v>1|2|8</v>
      </c>
      <c r="G744" s="1" t="str">
        <f>_xlfn.CONCAT($D744,"|",$E744,"|",$C744)</f>
        <v>1|2|11</v>
      </c>
      <c r="H744" s="1" t="str">
        <f>_xlfn.CONCAT(P744,J744)</f>
        <v>14Matson Wolfhounds</v>
      </c>
      <c r="I744" s="1" t="str">
        <f>_xlfn.CONCAT(P744,K744)</f>
        <v>14St James Extras</v>
      </c>
      <c r="J744" s="1" t="str">
        <f>IFERROR(VLOOKUP(F744,tbl_Teams!A:C,3,0),"")</f>
        <v>Matson Wolfhounds</v>
      </c>
      <c r="K744" s="1" t="str">
        <f>IFERROR(VLOOKUP(G744,tbl_Teams!$A:$C,3,0),"")</f>
        <v>St James Extras</v>
      </c>
      <c r="L744" s="1" t="str">
        <f>IFERROR(IF(AND(J744&lt;&gt;"",K744&lt;&gt;""),VLOOKUP(VLOOKUP(J744,tbl_Teams!C:G,5,0),tbl_Venues!A:B,2,0),""),"")</f>
        <v>Matson RFC</v>
      </c>
      <c r="M744" s="16" t="str">
        <f>IFERROR(IF(VLOOKUP(J744,tbl_Teams!$C:$H,6,0)=0,"",VLOOKUP(J744,tbl_Teams!$C:$H,6,0)),"")</f>
        <v/>
      </c>
      <c r="N744" s="16">
        <f>IFERROR(VLOOKUP(J744,tbl_Teams!$C:$I,7,0),"")</f>
        <v>5</v>
      </c>
      <c r="O744" s="16" t="str">
        <f>IF(OR(J744="",K744=""),"Void","")</f>
        <v/>
      </c>
      <c r="P744" s="16">
        <v>14</v>
      </c>
      <c r="Q744" s="38">
        <f>IF(O744="Void","",IF(P744&lt;16,Lookups!$A$1+((P744-1)*7+(N744-1)),Lookups!$A$2+((P744-16)*7+(N744-1))))</f>
        <v>45632</v>
      </c>
      <c r="R744" s="1" t="str">
        <f>IF(O744="Void",TRIM(_xlfn.CONCAT(J744,K744)),J744)</f>
        <v>Matson Wolfhounds</v>
      </c>
      <c r="S744" s="16" t="str">
        <f>IF(O744="Void","VOID","vs")</f>
        <v>vs</v>
      </c>
      <c r="T744" s="1" t="str">
        <f>IF(O744="Void","",K744)</f>
        <v>St James Extras</v>
      </c>
      <c r="U744" s="1" t="str">
        <f>IF(O744="Void","",TRIM(_xlfn.CONCAT(L744," ",M744)))</f>
        <v>Matson RFC</v>
      </c>
    </row>
    <row r="745" spans="1:21" x14ac:dyDescent="0.2">
      <c r="A745" s="16">
        <v>352</v>
      </c>
      <c r="B745" s="16">
        <v>9</v>
      </c>
      <c r="C745" s="16">
        <v>10</v>
      </c>
      <c r="D745" s="1">
        <v>1</v>
      </c>
      <c r="E745" s="1">
        <v>2</v>
      </c>
      <c r="F745" s="1" t="str">
        <f>_xlfn.CONCAT($D745,"|",$E745,"|",$B745)</f>
        <v>1|2|9</v>
      </c>
      <c r="G745" s="1" t="str">
        <f>_xlfn.CONCAT($D745,"|",$E745,"|",$C745)</f>
        <v>1|2|10</v>
      </c>
      <c r="H745" s="1" t="str">
        <f>_xlfn.CONCAT(P745,J745)</f>
        <v>14Avenue Loungers</v>
      </c>
      <c r="I745" s="1" t="str">
        <f>_xlfn.CONCAT(P745,K745)</f>
        <v>14Holmleigh Rangers</v>
      </c>
      <c r="J745" s="1" t="str">
        <f>IFERROR(VLOOKUP(F745,tbl_Teams!A:C,3,0),"")</f>
        <v>Avenue Loungers</v>
      </c>
      <c r="K745" s="1" t="str">
        <f>IFERROR(VLOOKUP(G745,tbl_Teams!$A:$C,3,0),"")</f>
        <v>Holmleigh Rangers</v>
      </c>
      <c r="L745" s="1" t="str">
        <f>IFERROR(IF(AND(J745&lt;&gt;"",K745&lt;&gt;""),VLOOKUP(VLOOKUP(J745,tbl_Teams!C:G,5,0),tbl_Venues!A:B,2,0),""),"")</f>
        <v>One Eyed Jacks</v>
      </c>
      <c r="M745" s="16" t="str">
        <f>IFERROR(IF(VLOOKUP(J745,tbl_Teams!$C:$H,6,0)=0,"",VLOOKUP(J745,tbl_Teams!$C:$H,6,0)),"")</f>
        <v/>
      </c>
      <c r="N745" s="16">
        <f>IFERROR(VLOOKUP(J745,tbl_Teams!$C:$I,7,0),"")</f>
        <v>5</v>
      </c>
      <c r="O745" s="16" t="str">
        <f>IF(OR(J745="",K745=""),"Void","")</f>
        <v/>
      </c>
      <c r="P745" s="16">
        <v>14</v>
      </c>
      <c r="Q745" s="38">
        <f>IF(O745="Void","",IF(P745&lt;16,Lookups!$A$1+((P745-1)*7+(N745-1)),Lookups!$A$2+((P745-16)*7+(N745-1))))</f>
        <v>45632</v>
      </c>
      <c r="R745" s="1" t="str">
        <f>IF(O745="Void",TRIM(_xlfn.CONCAT(J745,K745)),J745)</f>
        <v>Avenue Loungers</v>
      </c>
      <c r="S745" s="16" t="str">
        <f>IF(O745="Void","VOID","vs")</f>
        <v>vs</v>
      </c>
      <c r="T745" s="1" t="str">
        <f>IF(O745="Void","",K745)</f>
        <v>Holmleigh Rangers</v>
      </c>
      <c r="U745" s="1" t="str">
        <f>IF(O745="Void","",TRIM(_xlfn.CONCAT(L745," ",M745)))</f>
        <v>One Eyed Jacks</v>
      </c>
    </row>
    <row r="746" spans="1:21" x14ac:dyDescent="0.2">
      <c r="A746" s="16">
        <v>585</v>
      </c>
      <c r="B746" s="16">
        <v>2</v>
      </c>
      <c r="C746" s="16">
        <v>16</v>
      </c>
      <c r="D746" s="1">
        <v>1</v>
      </c>
      <c r="E746" s="1">
        <v>3</v>
      </c>
      <c r="F746" s="1" t="str">
        <f>_xlfn.CONCAT($D746,"|",$E746,"|",$B746)</f>
        <v>1|3|2</v>
      </c>
      <c r="G746" s="1" t="str">
        <f>_xlfn.CONCAT($D746,"|",$E746,"|",$C746)</f>
        <v>1|3|16</v>
      </c>
      <c r="H746" s="1" t="str">
        <f>_xlfn.CONCAT(P746,J746)</f>
        <v>14Upleadon Wanderers</v>
      </c>
      <c r="I746" s="1" t="str">
        <f>_xlfn.CONCAT(P746,K746)</f>
        <v>14Spreaders</v>
      </c>
      <c r="J746" s="1" t="str">
        <f>IFERROR(VLOOKUP(F746,tbl_Teams!A:C,3,0),"")</f>
        <v>Upleadon Wanderers</v>
      </c>
      <c r="K746" s="1" t="str">
        <f>IFERROR(VLOOKUP(G746,tbl_Teams!$A:$C,3,0),"")</f>
        <v>Spreaders</v>
      </c>
      <c r="L746" s="1" t="str">
        <f>IFERROR(IF(AND(J746&lt;&gt;"",K746&lt;&gt;""),VLOOKUP(VLOOKUP(J746,tbl_Teams!C:G,5,0),tbl_Venues!A:B,2,0),""),"")</f>
        <v>Circle Club Newent</v>
      </c>
      <c r="M746" s="16" t="str">
        <f>IFERROR(IF(VLOOKUP(J746,tbl_Teams!$C:$H,6,0)=0,"",VLOOKUP(J746,tbl_Teams!$C:$H,6,0)),"")</f>
        <v/>
      </c>
      <c r="N746" s="16">
        <f>IFERROR(VLOOKUP(J746,tbl_Teams!$C:$I,7,0),"")</f>
        <v>2</v>
      </c>
      <c r="O746" s="16" t="str">
        <f>IF(OR(J746="",K746=""),"Void","")</f>
        <v/>
      </c>
      <c r="P746" s="16">
        <v>14</v>
      </c>
      <c r="Q746" s="38">
        <f>IF(O746="Void","",IF(P746&lt;16,Lookups!$A$1+((P746-1)*7+(N746-1)),Lookups!$A$2+((P746-16)*7+(N746-1))))</f>
        <v>45629</v>
      </c>
      <c r="R746" s="1" t="str">
        <f>IF(O746="Void",TRIM(_xlfn.CONCAT(J746,K746)),J746)</f>
        <v>Upleadon Wanderers</v>
      </c>
      <c r="S746" s="16" t="str">
        <f>IF(O746="Void","VOID","vs")</f>
        <v>vs</v>
      </c>
      <c r="T746" s="1" t="str">
        <f>IF(O746="Void","",K746)</f>
        <v>Spreaders</v>
      </c>
      <c r="U746" s="1" t="str">
        <f>IF(O746="Void","",TRIM(_xlfn.CONCAT(L746," ",M746)))</f>
        <v>Circle Club Newent</v>
      </c>
    </row>
    <row r="747" spans="1:21" x14ac:dyDescent="0.2">
      <c r="A747" s="16">
        <v>586</v>
      </c>
      <c r="B747" s="16">
        <v>3</v>
      </c>
      <c r="C747" s="16">
        <v>1</v>
      </c>
      <c r="D747" s="1">
        <v>1</v>
      </c>
      <c r="E747" s="1">
        <v>3</v>
      </c>
      <c r="F747" s="1" t="str">
        <f>_xlfn.CONCAT($D747,"|",$E747,"|",$B747)</f>
        <v>1|3|3</v>
      </c>
      <c r="G747" s="1" t="str">
        <f>_xlfn.CONCAT($D747,"|",$E747,"|",$C747)</f>
        <v>1|3|1</v>
      </c>
      <c r="H747" s="1" t="str">
        <f>_xlfn.CONCAT(P747,J747)</f>
        <v>14Hucclers</v>
      </c>
      <c r="I747" s="1" t="str">
        <f>_xlfn.CONCAT(P747,K747)</f>
        <v>14Elementaries</v>
      </c>
      <c r="J747" s="1" t="str">
        <f>IFERROR(VLOOKUP(F747,tbl_Teams!A:C,3,0),"")</f>
        <v>Hucclers</v>
      </c>
      <c r="K747" s="1" t="str">
        <f>IFERROR(VLOOKUP(G747,tbl_Teams!$A:$C,3,0),"")</f>
        <v>Elementaries</v>
      </c>
      <c r="L747" s="1" t="str">
        <f>IFERROR(IF(AND(J747&lt;&gt;"",K747&lt;&gt;""),VLOOKUP(VLOOKUP(J747,tbl_Teams!C:G,5,0),tbl_Venues!A:B,2,0),""),"")</f>
        <v>England's Glory</v>
      </c>
      <c r="M747" s="16">
        <f>IFERROR(IF(VLOOKUP(J747,tbl_Teams!$C:$H,6,0)=0,"",VLOOKUP(J747,tbl_Teams!$C:$H,6,0)),"")</f>
        <v>1</v>
      </c>
      <c r="N747" s="16">
        <f>IFERROR(VLOOKUP(J747,tbl_Teams!$C:$I,7,0),"")</f>
        <v>4</v>
      </c>
      <c r="O747" s="16" t="str">
        <f>IF(OR(J747="",K747=""),"Void","")</f>
        <v/>
      </c>
      <c r="P747" s="16">
        <v>14</v>
      </c>
      <c r="Q747" s="38">
        <f>IF(O747="Void","",IF(P747&lt;16,Lookups!$A$1+((P747-1)*7+(N747-1)),Lookups!$A$2+((P747-16)*7+(N747-1))))</f>
        <v>45631</v>
      </c>
      <c r="R747" s="1" t="str">
        <f>IF(O747="Void",TRIM(_xlfn.CONCAT(J747,K747)),J747)</f>
        <v>Hucclers</v>
      </c>
      <c r="S747" s="16" t="str">
        <f>IF(O747="Void","VOID","vs")</f>
        <v>vs</v>
      </c>
      <c r="T747" s="1" t="str">
        <f>IF(O747="Void","",K747)</f>
        <v>Elementaries</v>
      </c>
      <c r="U747" s="1" t="str">
        <f>IF(O747="Void","",TRIM(_xlfn.CONCAT(L747," ",M747)))</f>
        <v>England's Glory 1</v>
      </c>
    </row>
    <row r="748" spans="1:21" x14ac:dyDescent="0.2">
      <c r="A748" s="16">
        <v>587</v>
      </c>
      <c r="B748" s="16">
        <v>4</v>
      </c>
      <c r="C748" s="16">
        <v>15</v>
      </c>
      <c r="D748" s="1">
        <v>1</v>
      </c>
      <c r="E748" s="1">
        <v>3</v>
      </c>
      <c r="F748" s="1" t="str">
        <f>_xlfn.CONCAT($D748,"|",$E748,"|",$B748)</f>
        <v>1|3|4</v>
      </c>
      <c r="G748" s="1" t="str">
        <f>_xlfn.CONCAT($D748,"|",$E748,"|",$C748)</f>
        <v>1|3|15</v>
      </c>
      <c r="H748" s="1" t="str">
        <f>_xlfn.CONCAT(P748,J748)</f>
        <v>14Poets</v>
      </c>
      <c r="I748" s="1" t="str">
        <f>_xlfn.CONCAT(P748,K748)</f>
        <v>14Meteors</v>
      </c>
      <c r="J748" s="1" t="str">
        <f>IFERROR(VLOOKUP(F748,tbl_Teams!A:C,3,0),"")</f>
        <v>Poets</v>
      </c>
      <c r="K748" s="1" t="str">
        <f>IFERROR(VLOOKUP(G748,tbl_Teams!$A:$C,3,0),"")</f>
        <v>Meteors</v>
      </c>
      <c r="L748" s="1" t="str">
        <f>IFERROR(IF(AND(J748&lt;&gt;"",K748&lt;&gt;""),VLOOKUP(VLOOKUP(J748,tbl_Teams!C:G,5,0),tbl_Venues!A:B,2,0),""),"")</f>
        <v>Farmer's Club</v>
      </c>
      <c r="M748" s="16">
        <f>IFERROR(IF(VLOOKUP(J748,tbl_Teams!$C:$H,6,0)=0,"",VLOOKUP(J748,tbl_Teams!$C:$H,6,0)),"")</f>
        <v>2</v>
      </c>
      <c r="N748" s="16">
        <f>IFERROR(VLOOKUP(J748,tbl_Teams!$C:$I,7,0),"")</f>
        <v>2</v>
      </c>
      <c r="O748" s="16" t="str">
        <f>IF(OR(J748="",K748=""),"Void","")</f>
        <v/>
      </c>
      <c r="P748" s="16">
        <v>14</v>
      </c>
      <c r="Q748" s="38">
        <f>IF(O748="Void","",IF(P748&lt;16,Lookups!$A$1+((P748-1)*7+(N748-1)),Lookups!$A$2+((P748-16)*7+(N748-1))))</f>
        <v>45629</v>
      </c>
      <c r="R748" s="1" t="str">
        <f>IF(O748="Void",TRIM(_xlfn.CONCAT(J748,K748)),J748)</f>
        <v>Poets</v>
      </c>
      <c r="S748" s="16" t="str">
        <f>IF(O748="Void","VOID","vs")</f>
        <v>vs</v>
      </c>
      <c r="T748" s="1" t="str">
        <f>IF(O748="Void","",K748)</f>
        <v>Meteors</v>
      </c>
      <c r="U748" s="1" t="str">
        <f>IF(O748="Void","",TRIM(_xlfn.CONCAT(L748," ",M748)))</f>
        <v>Farmer's Club 2</v>
      </c>
    </row>
    <row r="749" spans="1:21" x14ac:dyDescent="0.2">
      <c r="A749" s="16">
        <v>588</v>
      </c>
      <c r="B749" s="16">
        <v>5</v>
      </c>
      <c r="C749" s="16">
        <v>14</v>
      </c>
      <c r="D749" s="1">
        <v>1</v>
      </c>
      <c r="E749" s="1">
        <v>3</v>
      </c>
      <c r="F749" s="1" t="str">
        <f>_xlfn.CONCAT($D749,"|",$E749,"|",$B749)</f>
        <v>1|3|5</v>
      </c>
      <c r="G749" s="1" t="str">
        <f>_xlfn.CONCAT($D749,"|",$E749,"|",$C749)</f>
        <v>1|3|14</v>
      </c>
      <c r="H749" s="1" t="str">
        <f>_xlfn.CONCAT(P749,J749)</f>
        <v>14Grinders</v>
      </c>
      <c r="I749" s="1" t="str">
        <f>_xlfn.CONCAT(P749,K749)</f>
        <v>14Locals</v>
      </c>
      <c r="J749" s="1" t="str">
        <f>IFERROR(VLOOKUP(F749,tbl_Teams!A:C,3,0),"")</f>
        <v>Grinders</v>
      </c>
      <c r="K749" s="1" t="str">
        <f>IFERROR(VLOOKUP(G749,tbl_Teams!$A:$C,3,0),"")</f>
        <v>Locals</v>
      </c>
      <c r="L749" s="1" t="str">
        <f>IFERROR(IF(AND(J749&lt;&gt;"",K749&lt;&gt;""),VLOOKUP(VLOOKUP(J749,tbl_Teams!C:G,5,0),tbl_Venues!A:B,2,0),""),"")</f>
        <v>Churchdown Club</v>
      </c>
      <c r="M749" s="16" t="str">
        <f>IFERROR(IF(VLOOKUP(J749,tbl_Teams!$C:$H,6,0)=0,"",VLOOKUP(J749,tbl_Teams!$C:$H,6,0)),"")</f>
        <v/>
      </c>
      <c r="N749" s="16">
        <f>IFERROR(VLOOKUP(J749,tbl_Teams!$C:$I,7,0),"")</f>
        <v>4</v>
      </c>
      <c r="O749" s="16" t="str">
        <f>IF(OR(J749="",K749=""),"Void","")</f>
        <v/>
      </c>
      <c r="P749" s="16">
        <v>14</v>
      </c>
      <c r="Q749" s="38">
        <f>IF(O749="Void","",IF(P749&lt;16,Lookups!$A$1+((P749-1)*7+(N749-1)),Lookups!$A$2+((P749-16)*7+(N749-1))))</f>
        <v>45631</v>
      </c>
      <c r="R749" s="1" t="str">
        <f>IF(O749="Void",TRIM(_xlfn.CONCAT(J749,K749)),J749)</f>
        <v>Grinders</v>
      </c>
      <c r="S749" s="16" t="str">
        <f>IF(O749="Void","VOID","vs")</f>
        <v>vs</v>
      </c>
      <c r="T749" s="1" t="str">
        <f>IF(O749="Void","",K749)</f>
        <v>Locals</v>
      </c>
      <c r="U749" s="1" t="str">
        <f>IF(O749="Void","",TRIM(_xlfn.CONCAT(L749," ",M749)))</f>
        <v>Churchdown Club</v>
      </c>
    </row>
    <row r="750" spans="1:21" x14ac:dyDescent="0.2">
      <c r="A750" s="16">
        <v>589</v>
      </c>
      <c r="B750" s="16">
        <v>6</v>
      </c>
      <c r="C750" s="16">
        <v>13</v>
      </c>
      <c r="D750" s="1">
        <v>1</v>
      </c>
      <c r="E750" s="1">
        <v>3</v>
      </c>
      <c r="F750" s="1" t="str">
        <f>_xlfn.CONCAT($D750,"|",$E750,"|",$B750)</f>
        <v>1|3|6</v>
      </c>
      <c r="G750" s="1" t="str">
        <f>_xlfn.CONCAT($D750,"|",$E750,"|",$C750)</f>
        <v>1|3|13</v>
      </c>
      <c r="H750" s="1" t="str">
        <f>_xlfn.CONCAT(P750,J750)</f>
        <v>14Hip Hips</v>
      </c>
      <c r="I750" s="1" t="str">
        <f>_xlfn.CONCAT(P750,K750)</f>
        <v>14Killer Instinct</v>
      </c>
      <c r="J750" s="1" t="str">
        <f>IFERROR(VLOOKUP(F750,tbl_Teams!A:C,3,0),"")</f>
        <v>Hip Hips</v>
      </c>
      <c r="K750" s="1" t="str">
        <f>IFERROR(VLOOKUP(G750,tbl_Teams!$A:$C,3,0),"")</f>
        <v>Killer Instinct</v>
      </c>
      <c r="L750" s="1" t="str">
        <f>IFERROR(IF(AND(J750&lt;&gt;"",K750&lt;&gt;""),VLOOKUP(VLOOKUP(J750,tbl_Teams!C:G,5,0),tbl_Venues!A:B,2,0),""),"")</f>
        <v>Saintbridge Club</v>
      </c>
      <c r="M750" s="16">
        <f>IFERROR(IF(VLOOKUP(J750,tbl_Teams!$C:$H,6,0)=0,"",VLOOKUP(J750,tbl_Teams!$C:$H,6,0)),"")</f>
        <v>1</v>
      </c>
      <c r="N750" s="16">
        <f>IFERROR(VLOOKUP(J750,tbl_Teams!$C:$I,7,0),"")</f>
        <v>4</v>
      </c>
      <c r="O750" s="16" t="str">
        <f>IF(OR(J750="",K750=""),"Void","")</f>
        <v/>
      </c>
      <c r="P750" s="16">
        <v>14</v>
      </c>
      <c r="Q750" s="38">
        <f>IF(O750="Void","",IF(P750&lt;16,Lookups!$A$1+((P750-1)*7+(N750-1)),Lookups!$A$2+((P750-16)*7+(N750-1))))</f>
        <v>45631</v>
      </c>
      <c r="R750" s="1" t="str">
        <f>IF(O750="Void",TRIM(_xlfn.CONCAT(J750,K750)),J750)</f>
        <v>Hip Hips</v>
      </c>
      <c r="S750" s="16" t="str">
        <f>IF(O750="Void","VOID","vs")</f>
        <v>vs</v>
      </c>
      <c r="T750" s="1" t="str">
        <f>IF(O750="Void","",K750)</f>
        <v>Killer Instinct</v>
      </c>
      <c r="U750" s="1" t="str">
        <f>IF(O750="Void","",TRIM(_xlfn.CONCAT(L750," ",M750)))</f>
        <v>Saintbridge Club 1</v>
      </c>
    </row>
    <row r="751" spans="1:21" x14ac:dyDescent="0.2">
      <c r="A751" s="16">
        <v>590</v>
      </c>
      <c r="B751" s="16">
        <v>7</v>
      </c>
      <c r="C751" s="16">
        <v>12</v>
      </c>
      <c r="D751" s="1">
        <v>1</v>
      </c>
      <c r="E751" s="1">
        <v>3</v>
      </c>
      <c r="F751" s="1" t="str">
        <f>_xlfn.CONCAT($D751,"|",$E751,"|",$B751)</f>
        <v>1|3|7</v>
      </c>
      <c r="G751" s="1" t="str">
        <f>_xlfn.CONCAT($D751,"|",$E751,"|",$C751)</f>
        <v>1|3|12</v>
      </c>
      <c r="H751" s="1" t="str">
        <f>_xlfn.CONCAT(P751,J751)</f>
        <v>14Hits &amp; Misses(City)</v>
      </c>
      <c r="I751" s="1" t="str">
        <f>_xlfn.CONCAT(P751,K751)</f>
        <v>14DM4's</v>
      </c>
      <c r="J751" s="1" t="str">
        <f>IFERROR(VLOOKUP(F751,tbl_Teams!A:C,3,0),"")</f>
        <v>Hits &amp; Misses(City)</v>
      </c>
      <c r="K751" s="1" t="str">
        <f>IFERROR(VLOOKUP(G751,tbl_Teams!$A:$C,3,0),"")</f>
        <v>DM4's</v>
      </c>
      <c r="L751" s="1" t="str">
        <f>IFERROR(IF(AND(J751&lt;&gt;"",K751&lt;&gt;""),VLOOKUP(VLOOKUP(J751,tbl_Teams!C:G,5,0),tbl_Venues!A:B,2,0),""),"")</f>
        <v>Saintbridge Club</v>
      </c>
      <c r="M751" s="16">
        <f>IFERROR(IF(VLOOKUP(J751,tbl_Teams!$C:$H,6,0)=0,"",VLOOKUP(J751,tbl_Teams!$C:$H,6,0)),"")</f>
        <v>2</v>
      </c>
      <c r="N751" s="16">
        <f>IFERROR(VLOOKUP(J751,tbl_Teams!$C:$I,7,0),"")</f>
        <v>4</v>
      </c>
      <c r="O751" s="16" t="str">
        <f>IF(OR(J751="",K751=""),"Void","")</f>
        <v/>
      </c>
      <c r="P751" s="16">
        <v>14</v>
      </c>
      <c r="Q751" s="38">
        <f>IF(O751="Void","",IF(P751&lt;16,Lookups!$A$1+((P751-1)*7+(N751-1)),Lookups!$A$2+((P751-16)*7+(N751-1))))</f>
        <v>45631</v>
      </c>
      <c r="R751" s="1" t="str">
        <f>IF(O751="Void",TRIM(_xlfn.CONCAT(J751,K751)),J751)</f>
        <v>Hits &amp; Misses(City)</v>
      </c>
      <c r="S751" s="16" t="str">
        <f>IF(O751="Void","VOID","vs")</f>
        <v>vs</v>
      </c>
      <c r="T751" s="1" t="str">
        <f>IF(O751="Void","",K751)</f>
        <v>DM4's</v>
      </c>
      <c r="U751" s="1" t="str">
        <f>IF(O751="Void","",TRIM(_xlfn.CONCAT(L751," ",M751)))</f>
        <v>Saintbridge Club 2</v>
      </c>
    </row>
    <row r="752" spans="1:21" x14ac:dyDescent="0.2">
      <c r="A752" s="16">
        <v>591</v>
      </c>
      <c r="B752" s="16">
        <v>8</v>
      </c>
      <c r="C752" s="16">
        <v>11</v>
      </c>
      <c r="D752" s="1">
        <v>1</v>
      </c>
      <c r="E752" s="1">
        <v>3</v>
      </c>
      <c r="F752" s="1" t="str">
        <f>_xlfn.CONCAT($D752,"|",$E752,"|",$B752)</f>
        <v>1|3|8</v>
      </c>
      <c r="G752" s="1" t="str">
        <f>_xlfn.CONCAT($D752,"|",$E752,"|",$C752)</f>
        <v>1|3|11</v>
      </c>
      <c r="H752" s="1" t="str">
        <f>_xlfn.CONCAT(P752,J752)</f>
        <v>14Madcaps</v>
      </c>
      <c r="I752" s="1" t="str">
        <f>_xlfn.CONCAT(P752,K752)</f>
        <v>14BIJI's S.C.</v>
      </c>
      <c r="J752" s="1" t="str">
        <f>IFERROR(VLOOKUP(F752,tbl_Teams!A:C,3,0),"")</f>
        <v>Madcaps</v>
      </c>
      <c r="K752" s="1" t="str">
        <f>IFERROR(VLOOKUP(G752,tbl_Teams!$A:$C,3,0),"")</f>
        <v>BIJI's S.C.</v>
      </c>
      <c r="L752" s="1" t="str">
        <f>IFERROR(IF(AND(J752&lt;&gt;"",K752&lt;&gt;""),VLOOKUP(VLOOKUP(J752,tbl_Teams!C:G,5,0),tbl_Venues!A:B,2,0),""),"")</f>
        <v>Spartans Club</v>
      </c>
      <c r="M752" s="16">
        <f>IFERROR(IF(VLOOKUP(J752,tbl_Teams!$C:$H,6,0)=0,"",VLOOKUP(J752,tbl_Teams!$C:$H,6,0)),"")</f>
        <v>2</v>
      </c>
      <c r="N752" s="16">
        <f>IFERROR(VLOOKUP(J752,tbl_Teams!$C:$I,7,0),"")</f>
        <v>2</v>
      </c>
      <c r="O752" s="16" t="str">
        <f>IF(OR(J752="",K752=""),"Void","")</f>
        <v/>
      </c>
      <c r="P752" s="16">
        <v>14</v>
      </c>
      <c r="Q752" s="38">
        <f>IF(O752="Void","",IF(P752&lt;16,Lookups!$A$1+((P752-1)*7+(N752-1)),Lookups!$A$2+((P752-16)*7+(N752-1))))</f>
        <v>45629</v>
      </c>
      <c r="R752" s="1" t="str">
        <f>IF(O752="Void",TRIM(_xlfn.CONCAT(J752,K752)),J752)</f>
        <v>Madcaps</v>
      </c>
      <c r="S752" s="16" t="str">
        <f>IF(O752="Void","VOID","vs")</f>
        <v>vs</v>
      </c>
      <c r="T752" s="1" t="str">
        <f>IF(O752="Void","",K752)</f>
        <v>BIJI's S.C.</v>
      </c>
      <c r="U752" s="1" t="str">
        <f>IF(O752="Void","",TRIM(_xlfn.CONCAT(L752," ",M752)))</f>
        <v>Spartans Club 2</v>
      </c>
    </row>
    <row r="753" spans="1:21" x14ac:dyDescent="0.2">
      <c r="A753" s="16">
        <v>592</v>
      </c>
      <c r="B753" s="16">
        <v>9</v>
      </c>
      <c r="C753" s="16">
        <v>10</v>
      </c>
      <c r="D753" s="1">
        <v>1</v>
      </c>
      <c r="E753" s="1">
        <v>3</v>
      </c>
      <c r="F753" s="1" t="str">
        <f>_xlfn.CONCAT($D753,"|",$E753,"|",$B753)</f>
        <v>1|3|9</v>
      </c>
      <c r="G753" s="1" t="str">
        <f>_xlfn.CONCAT($D753,"|",$E753,"|",$C753)</f>
        <v>1|3|10</v>
      </c>
      <c r="H753" s="1" t="str">
        <f>_xlfn.CONCAT(P753,J753)</f>
        <v>14Flintstones</v>
      </c>
      <c r="I753" s="1" t="str">
        <f>_xlfn.CONCAT(P753,K753)</f>
        <v>14All Wood &amp; Balls</v>
      </c>
      <c r="J753" s="1" t="str">
        <f>IFERROR(VLOOKUP(F753,tbl_Teams!A:C,3,0),"")</f>
        <v>Flintstones</v>
      </c>
      <c r="K753" s="1" t="str">
        <f>IFERROR(VLOOKUP(G753,tbl_Teams!$A:$C,3,0),"")</f>
        <v>All Wood &amp; Balls</v>
      </c>
      <c r="L753" s="1" t="str">
        <f>IFERROR(IF(AND(J753&lt;&gt;"",K753&lt;&gt;""),VLOOKUP(VLOOKUP(J753,tbl_Teams!C:G,5,0),tbl_Venues!A:B,2,0),""),"")</f>
        <v>England's Glory</v>
      </c>
      <c r="M753" s="16">
        <f>IFERROR(IF(VLOOKUP(J753,tbl_Teams!$C:$H,6,0)=0,"",VLOOKUP(J753,tbl_Teams!$C:$H,6,0)),"")</f>
        <v>1</v>
      </c>
      <c r="N753" s="16">
        <f>IFERROR(VLOOKUP(J753,tbl_Teams!$C:$I,7,0),"")</f>
        <v>5</v>
      </c>
      <c r="O753" s="16" t="str">
        <f>IF(OR(J753="",K753=""),"Void","")</f>
        <v/>
      </c>
      <c r="P753" s="16">
        <v>14</v>
      </c>
      <c r="Q753" s="38">
        <f>IF(O753="Void","",IF(P753&lt;16,Lookups!$A$1+((P753-1)*7+(N753-1)),Lookups!$A$2+((P753-16)*7+(N753-1))))</f>
        <v>45632</v>
      </c>
      <c r="R753" s="1" t="str">
        <f>IF(O753="Void",TRIM(_xlfn.CONCAT(J753,K753)),J753)</f>
        <v>Flintstones</v>
      </c>
      <c r="S753" s="16" t="str">
        <f>IF(O753="Void","VOID","vs")</f>
        <v>vs</v>
      </c>
      <c r="T753" s="1" t="str">
        <f>IF(O753="Void","",K753)</f>
        <v>All Wood &amp; Balls</v>
      </c>
      <c r="U753" s="1" t="str">
        <f>IF(O753="Void","",TRIM(_xlfn.CONCAT(L753," ",M753)))</f>
        <v>England's Glory 1</v>
      </c>
    </row>
    <row r="754" spans="1:21" x14ac:dyDescent="0.2">
      <c r="A754" s="16">
        <v>825</v>
      </c>
      <c r="B754" s="16">
        <v>2</v>
      </c>
      <c r="C754" s="16">
        <v>16</v>
      </c>
      <c r="D754" s="1">
        <v>1</v>
      </c>
      <c r="E754" s="1">
        <v>4</v>
      </c>
      <c r="F754" s="1" t="str">
        <f>_xlfn.CONCAT($D754,"|",$E754,"|",$B754)</f>
        <v>1|4|2</v>
      </c>
      <c r="G754" s="1" t="str">
        <f>_xlfn.CONCAT($D754,"|",$E754,"|",$C754)</f>
        <v>1|4|16</v>
      </c>
      <c r="H754" s="1" t="str">
        <f>_xlfn.CONCAT(P754,J754)</f>
        <v>14Andy Capps</v>
      </c>
      <c r="I754" s="1" t="str">
        <f>_xlfn.CONCAT(P754,K754)</f>
        <v>14Bell Hotel</v>
      </c>
      <c r="J754" s="1" t="str">
        <f>IFERROR(VLOOKUP(F754,tbl_Teams!A:C,3,0),"")</f>
        <v>Andy Capps</v>
      </c>
      <c r="K754" s="1" t="str">
        <f>IFERROR(VLOOKUP(G754,tbl_Teams!$A:$C,3,0),"")</f>
        <v>Bell Hotel</v>
      </c>
      <c r="L754" s="1" t="str">
        <f>IFERROR(IF(AND(J754&lt;&gt;"",K754&lt;&gt;""),VLOOKUP(VLOOKUP(J754,tbl_Teams!C:G,5,0),tbl_Venues!A:B,2,0),""),"")</f>
        <v>Ramblers Club</v>
      </c>
      <c r="M754" s="16" t="str">
        <f>IFERROR(IF(VLOOKUP(J754,tbl_Teams!$C:$H,6,0)=0,"",VLOOKUP(J754,tbl_Teams!$C:$H,6,0)),"")</f>
        <v/>
      </c>
      <c r="N754" s="16">
        <f>IFERROR(VLOOKUP(J754,tbl_Teams!$C:$I,7,0),"")</f>
        <v>4</v>
      </c>
      <c r="O754" s="16" t="str">
        <f>IF(OR(J754="",K754=""),"Void","")</f>
        <v/>
      </c>
      <c r="P754" s="16">
        <v>14</v>
      </c>
      <c r="Q754" s="38">
        <f>IF(O754="Void","",IF(P754&lt;16,Lookups!$A$1+((P754-1)*7+(N754-1)),Lookups!$A$2+((P754-16)*7+(N754-1))))</f>
        <v>45631</v>
      </c>
      <c r="R754" s="1" t="str">
        <f>IF(O754="Void",TRIM(_xlfn.CONCAT(J754,K754)),J754)</f>
        <v>Andy Capps</v>
      </c>
      <c r="S754" s="16" t="str">
        <f>IF(O754="Void","VOID","vs")</f>
        <v>vs</v>
      </c>
      <c r="T754" s="1" t="str">
        <f>IF(O754="Void","",K754)</f>
        <v>Bell Hotel</v>
      </c>
      <c r="U754" s="1" t="str">
        <f>IF(O754="Void","",TRIM(_xlfn.CONCAT(L754," ",M754)))</f>
        <v>Ramblers Club</v>
      </c>
    </row>
    <row r="755" spans="1:21" x14ac:dyDescent="0.2">
      <c r="A755" s="16">
        <v>826</v>
      </c>
      <c r="B755" s="16">
        <v>3</v>
      </c>
      <c r="C755" s="16">
        <v>1</v>
      </c>
      <c r="D755" s="1">
        <v>1</v>
      </c>
      <c r="E755" s="1">
        <v>4</v>
      </c>
      <c r="F755" s="1" t="str">
        <f>_xlfn.CONCAT($D755,"|",$E755,"|",$B755)</f>
        <v>1|4|3</v>
      </c>
      <c r="G755" s="1" t="str">
        <f>_xlfn.CONCAT($D755,"|",$E755,"|",$C755)</f>
        <v>1|4|1</v>
      </c>
      <c r="H755" s="1" t="str">
        <f>_xlfn.CONCAT(P755,J755)</f>
        <v>14Harps S.C.</v>
      </c>
      <c r="I755" s="1" t="str">
        <f>_xlfn.CONCAT(P755,K755)</f>
        <v>14Jacks Jokers</v>
      </c>
      <c r="J755" s="1" t="str">
        <f>IFERROR(VLOOKUP(F755,tbl_Teams!A:C,3,0),"")</f>
        <v>Harps S.C.</v>
      </c>
      <c r="K755" s="1" t="str">
        <f>IFERROR(VLOOKUP(G755,tbl_Teams!$A:$C,3,0),"")</f>
        <v>Jacks Jokers</v>
      </c>
      <c r="L755" s="1" t="str">
        <f>IFERROR(IF(AND(J755&lt;&gt;"",K755&lt;&gt;""),VLOOKUP(VLOOKUP(J755,tbl_Teams!C:G,5,0),tbl_Venues!A:B,2,0),""),"")</f>
        <v>Farmer's Club</v>
      </c>
      <c r="M755" s="16">
        <f>IFERROR(IF(VLOOKUP(J755,tbl_Teams!$C:$H,6,0)=0,"",VLOOKUP(J755,tbl_Teams!$C:$H,6,0)),"")</f>
        <v>2</v>
      </c>
      <c r="N755" s="16">
        <f>IFERROR(VLOOKUP(J755,tbl_Teams!$C:$I,7,0),"")</f>
        <v>4</v>
      </c>
      <c r="O755" s="16" t="str">
        <f>IF(OR(J755="",K755=""),"Void","")</f>
        <v/>
      </c>
      <c r="P755" s="16">
        <v>14</v>
      </c>
      <c r="Q755" s="38">
        <f>IF(O755="Void","",IF(P755&lt;16,Lookups!$A$1+((P755-1)*7+(N755-1)),Lookups!$A$2+((P755-16)*7+(N755-1))))</f>
        <v>45631</v>
      </c>
      <c r="R755" s="1" t="str">
        <f>IF(O755="Void",TRIM(_xlfn.CONCAT(J755,K755)),J755)</f>
        <v>Harps S.C.</v>
      </c>
      <c r="S755" s="16" t="str">
        <f>IF(O755="Void","VOID","vs")</f>
        <v>vs</v>
      </c>
      <c r="T755" s="1" t="str">
        <f>IF(O755="Void","",K755)</f>
        <v>Jacks Jokers</v>
      </c>
      <c r="U755" s="1" t="str">
        <f>IF(O755="Void","",TRIM(_xlfn.CONCAT(L755," ",M755)))</f>
        <v>Farmer's Club 2</v>
      </c>
    </row>
    <row r="756" spans="1:21" x14ac:dyDescent="0.2">
      <c r="A756" s="16">
        <v>827</v>
      </c>
      <c r="B756" s="16">
        <v>4</v>
      </c>
      <c r="C756" s="16">
        <v>15</v>
      </c>
      <c r="D756" s="1">
        <v>1</v>
      </c>
      <c r="E756" s="1">
        <v>4</v>
      </c>
      <c r="F756" s="1" t="str">
        <f>_xlfn.CONCAT($D756,"|",$E756,"|",$B756)</f>
        <v>1|4|4</v>
      </c>
      <c r="G756" s="1" t="str">
        <f>_xlfn.CONCAT($D756,"|",$E756,"|",$C756)</f>
        <v>1|4|15</v>
      </c>
      <c r="H756" s="1" t="str">
        <f>_xlfn.CONCAT(P756,J756)</f>
        <v>14Jolly Boys</v>
      </c>
      <c r="I756" s="1" t="str">
        <f>_xlfn.CONCAT(P756,K756)</f>
        <v>14Dark Horses</v>
      </c>
      <c r="J756" s="1" t="str">
        <f>IFERROR(VLOOKUP(F756,tbl_Teams!A:C,3,0),"")</f>
        <v>Jolly Boys</v>
      </c>
      <c r="K756" s="1" t="str">
        <f>IFERROR(VLOOKUP(G756,tbl_Teams!$A:$C,3,0),"")</f>
        <v>Dark Horses</v>
      </c>
      <c r="L756" s="1" t="str">
        <f>IFERROR(IF(AND(J756&lt;&gt;"",K756&lt;&gt;""),VLOOKUP(VLOOKUP(J756,tbl_Teams!C:G,5,0),tbl_Venues!A:B,2,0),""),"")</f>
        <v>Spartans Club</v>
      </c>
      <c r="M756" s="16">
        <f>IFERROR(IF(VLOOKUP(J756,tbl_Teams!$C:$H,6,0)=0,"",VLOOKUP(J756,tbl_Teams!$C:$H,6,0)),"")</f>
        <v>1</v>
      </c>
      <c r="N756" s="16">
        <f>IFERROR(VLOOKUP(J756,tbl_Teams!$C:$I,7,0),"")</f>
        <v>4</v>
      </c>
      <c r="O756" s="16" t="str">
        <f>IF(OR(J756="",K756=""),"Void","")</f>
        <v/>
      </c>
      <c r="P756" s="16">
        <v>14</v>
      </c>
      <c r="Q756" s="38">
        <f>IF(O756="Void","",IF(P756&lt;16,Lookups!$A$1+((P756-1)*7+(N756-1)),Lookups!$A$2+((P756-16)*7+(N756-1))))</f>
        <v>45631</v>
      </c>
      <c r="R756" s="1" t="str">
        <f>IF(O756="Void",TRIM(_xlfn.CONCAT(J756,K756)),J756)</f>
        <v>Jolly Boys</v>
      </c>
      <c r="S756" s="16" t="str">
        <f>IF(O756="Void","VOID","vs")</f>
        <v>vs</v>
      </c>
      <c r="T756" s="1" t="str">
        <f>IF(O756="Void","",K756)</f>
        <v>Dark Horses</v>
      </c>
      <c r="U756" s="1" t="str">
        <f>IF(O756="Void","",TRIM(_xlfn.CONCAT(L756," ",M756)))</f>
        <v>Spartans Club 1</v>
      </c>
    </row>
    <row r="757" spans="1:21" x14ac:dyDescent="0.2">
      <c r="A757" s="16">
        <v>828</v>
      </c>
      <c r="B757" s="16">
        <v>5</v>
      </c>
      <c r="C757" s="16">
        <v>14</v>
      </c>
      <c r="D757" s="1">
        <v>1</v>
      </c>
      <c r="E757" s="1">
        <v>4</v>
      </c>
      <c r="F757" s="1" t="str">
        <f>_xlfn.CONCAT($D757,"|",$E757,"|",$B757)</f>
        <v>1|4|5</v>
      </c>
      <c r="G757" s="1" t="str">
        <f>_xlfn.CONCAT($D757,"|",$E757,"|",$C757)</f>
        <v>1|4|14</v>
      </c>
      <c r="H757" s="1" t="str">
        <f>_xlfn.CONCAT(P757,J757)</f>
        <v>14Doddlers</v>
      </c>
      <c r="I757" s="1" t="str">
        <f>_xlfn.CONCAT(P757,K757)</f>
        <v>14Atlas S.C.</v>
      </c>
      <c r="J757" s="1" t="str">
        <f>IFERROR(VLOOKUP(F757,tbl_Teams!A:C,3,0),"")</f>
        <v>Doddlers</v>
      </c>
      <c r="K757" s="1" t="str">
        <f>IFERROR(VLOOKUP(G757,tbl_Teams!$A:$C,3,0),"")</f>
        <v>Atlas S.C.</v>
      </c>
      <c r="L757" s="1" t="str">
        <f>IFERROR(IF(AND(J757&lt;&gt;"",K757&lt;&gt;""),VLOOKUP(VLOOKUP(J757,tbl_Teams!C:G,5,0),tbl_Venues!A:B,2,0),""),"")</f>
        <v>Elmbridge Sports &amp; Social Club</v>
      </c>
      <c r="M757" s="16" t="str">
        <f>IFERROR(IF(VLOOKUP(J757,tbl_Teams!$C:$H,6,0)=0,"",VLOOKUP(J757,tbl_Teams!$C:$H,6,0)),"")</f>
        <v/>
      </c>
      <c r="N757" s="16">
        <f>IFERROR(VLOOKUP(J757,tbl_Teams!$C:$I,7,0),"")</f>
        <v>4</v>
      </c>
      <c r="O757" s="16" t="str">
        <f>IF(OR(J757="",K757=""),"Void","")</f>
        <v/>
      </c>
      <c r="P757" s="16">
        <v>14</v>
      </c>
      <c r="Q757" s="38">
        <f>IF(O757="Void","",IF(P757&lt;16,Lookups!$A$1+((P757-1)*7+(N757-1)),Lookups!$A$2+((P757-16)*7+(N757-1))))</f>
        <v>45631</v>
      </c>
      <c r="R757" s="1" t="str">
        <f>IF(O757="Void",TRIM(_xlfn.CONCAT(J757,K757)),J757)</f>
        <v>Doddlers</v>
      </c>
      <c r="S757" s="16" t="str">
        <f>IF(O757="Void","VOID","vs")</f>
        <v>vs</v>
      </c>
      <c r="T757" s="1" t="str">
        <f>IF(O757="Void","",K757)</f>
        <v>Atlas S.C.</v>
      </c>
      <c r="U757" s="1" t="str">
        <f>IF(O757="Void","",TRIM(_xlfn.CONCAT(L757," ",M757)))</f>
        <v>Elmbridge Sports &amp; Social Club</v>
      </c>
    </row>
    <row r="758" spans="1:21" x14ac:dyDescent="0.2">
      <c r="A758" s="16">
        <v>829</v>
      </c>
      <c r="B758" s="16">
        <v>6</v>
      </c>
      <c r="C758" s="16">
        <v>13</v>
      </c>
      <c r="D758" s="1">
        <v>1</v>
      </c>
      <c r="E758" s="1">
        <v>4</v>
      </c>
      <c r="F758" s="1" t="str">
        <f>_xlfn.CONCAT($D758,"|",$E758,"|",$B758)</f>
        <v>1|4|6</v>
      </c>
      <c r="G758" s="1" t="str">
        <f>_xlfn.CONCAT($D758,"|",$E758,"|",$C758)</f>
        <v>1|4|13</v>
      </c>
      <c r="H758" s="1" t="str">
        <f>_xlfn.CONCAT(P758,J758)</f>
        <v>14Co-Op</v>
      </c>
      <c r="I758" s="1" t="str">
        <f>_xlfn.CONCAT(P758,K758)</f>
        <v>14Robinswood Foxes</v>
      </c>
      <c r="J758" s="1" t="str">
        <f>IFERROR(VLOOKUP(F758,tbl_Teams!A:C,3,0),"")</f>
        <v>Co-Op</v>
      </c>
      <c r="K758" s="1" t="str">
        <f>IFERROR(VLOOKUP(G758,tbl_Teams!$A:$C,3,0),"")</f>
        <v>Robinswood Foxes</v>
      </c>
      <c r="L758" s="1" t="str">
        <f>IFERROR(IF(AND(J758&lt;&gt;"",K758&lt;&gt;""),VLOOKUP(VLOOKUP(J758,tbl_Teams!C:G,5,0),tbl_Venues!A:B,2,0),""),"")</f>
        <v>Gala Club</v>
      </c>
      <c r="M758" s="16">
        <f>IFERROR(IF(VLOOKUP(J758,tbl_Teams!$C:$H,6,0)=0,"",VLOOKUP(J758,tbl_Teams!$C:$H,6,0)),"")</f>
        <v>2</v>
      </c>
      <c r="N758" s="16">
        <f>IFERROR(VLOOKUP(J758,tbl_Teams!$C:$I,7,0),"")</f>
        <v>1</v>
      </c>
      <c r="O758" s="16" t="str">
        <f>IF(OR(J758="",K758=""),"Void","")</f>
        <v/>
      </c>
      <c r="P758" s="16">
        <v>14</v>
      </c>
      <c r="Q758" s="38">
        <f>IF(O758="Void","",IF(P758&lt;16,Lookups!$A$1+((P758-1)*7+(N758-1)),Lookups!$A$2+((P758-16)*7+(N758-1))))</f>
        <v>45628</v>
      </c>
      <c r="R758" s="1" t="str">
        <f>IF(O758="Void",TRIM(_xlfn.CONCAT(J758,K758)),J758)</f>
        <v>Co-Op</v>
      </c>
      <c r="S758" s="16" t="str">
        <f>IF(O758="Void","VOID","vs")</f>
        <v>vs</v>
      </c>
      <c r="T758" s="1" t="str">
        <f>IF(O758="Void","",K758)</f>
        <v>Robinswood Foxes</v>
      </c>
      <c r="U758" s="1" t="str">
        <f>IF(O758="Void","",TRIM(_xlfn.CONCAT(L758," ",M758)))</f>
        <v>Gala Club 2</v>
      </c>
    </row>
    <row r="759" spans="1:21" x14ac:dyDescent="0.2">
      <c r="A759" s="16">
        <v>830</v>
      </c>
      <c r="B759" s="16">
        <v>7</v>
      </c>
      <c r="C759" s="16">
        <v>12</v>
      </c>
      <c r="D759" s="1">
        <v>1</v>
      </c>
      <c r="E759" s="1">
        <v>4</v>
      </c>
      <c r="F759" s="1" t="str">
        <f>_xlfn.CONCAT($D759,"|",$E759,"|",$B759)</f>
        <v>1|4|7</v>
      </c>
      <c r="G759" s="1" t="str">
        <f>_xlfn.CONCAT($D759,"|",$E759,"|",$C759)</f>
        <v>1|4|12</v>
      </c>
      <c r="H759" s="1" t="str">
        <f>_xlfn.CONCAT(P759,J759)</f>
        <v>14Star Inn</v>
      </c>
      <c r="I759" s="1" t="str">
        <f>_xlfn.CONCAT(P759,K759)</f>
        <v>14White Hart</v>
      </c>
      <c r="J759" s="1" t="str">
        <f>IFERROR(VLOOKUP(F759,tbl_Teams!A:C,3,0),"")</f>
        <v>Star Inn</v>
      </c>
      <c r="K759" s="1" t="str">
        <f>IFERROR(VLOOKUP(G759,tbl_Teams!$A:$C,3,0),"")</f>
        <v>White Hart</v>
      </c>
      <c r="L759" s="1" t="str">
        <f>IFERROR(IF(AND(J759&lt;&gt;"",K759&lt;&gt;""),VLOOKUP(VLOOKUP(J759,tbl_Teams!C:G,5,0),tbl_Venues!A:B,2,0),""),"")</f>
        <v>Wotton Hall Club</v>
      </c>
      <c r="M759" s="16">
        <f>IFERROR(IF(VLOOKUP(J759,tbl_Teams!$C:$H,6,0)=0,"",VLOOKUP(J759,tbl_Teams!$C:$H,6,0)),"")</f>
        <v>2</v>
      </c>
      <c r="N759" s="16">
        <f>IFERROR(VLOOKUP(J759,tbl_Teams!$C:$I,7,0),"")</f>
        <v>5</v>
      </c>
      <c r="O759" s="16" t="str">
        <f>IF(OR(J759="",K759=""),"Void","")</f>
        <v/>
      </c>
      <c r="P759" s="16">
        <v>14</v>
      </c>
      <c r="Q759" s="38">
        <f>IF(O759="Void","",IF(P759&lt;16,Lookups!$A$1+((P759-1)*7+(N759-1)),Lookups!$A$2+((P759-16)*7+(N759-1))))</f>
        <v>45632</v>
      </c>
      <c r="R759" s="1" t="str">
        <f>IF(O759="Void",TRIM(_xlfn.CONCAT(J759,K759)),J759)</f>
        <v>Star Inn</v>
      </c>
      <c r="S759" s="16" t="str">
        <f>IF(O759="Void","VOID","vs")</f>
        <v>vs</v>
      </c>
      <c r="T759" s="1" t="str">
        <f>IF(O759="Void","",K759)</f>
        <v>White Hart</v>
      </c>
      <c r="U759" s="1" t="str">
        <f>IF(O759="Void","",TRIM(_xlfn.CONCAT(L759," ",M759)))</f>
        <v>Wotton Hall Club 2</v>
      </c>
    </row>
    <row r="760" spans="1:21" x14ac:dyDescent="0.2">
      <c r="A760" s="16">
        <v>831</v>
      </c>
      <c r="B760" s="16">
        <v>8</v>
      </c>
      <c r="C760" s="16">
        <v>11</v>
      </c>
      <c r="D760" s="1">
        <v>1</v>
      </c>
      <c r="E760" s="1">
        <v>4</v>
      </c>
      <c r="F760" s="1" t="str">
        <f>_xlfn.CONCAT($D760,"|",$E760,"|",$B760)</f>
        <v>1|4|8</v>
      </c>
      <c r="G760" s="1" t="str">
        <f>_xlfn.CONCAT($D760,"|",$E760,"|",$C760)</f>
        <v>1|4|11</v>
      </c>
      <c r="H760" s="1" t="str">
        <f>_xlfn.CONCAT(P760,J760)</f>
        <v>14Looney Tunes</v>
      </c>
      <c r="I760" s="1" t="str">
        <f>_xlfn.CONCAT(P760,K760)</f>
        <v>14Commies</v>
      </c>
      <c r="J760" s="1" t="str">
        <f>IFERROR(VLOOKUP(F760,tbl_Teams!A:C,3,0),"")</f>
        <v>Looney Tunes</v>
      </c>
      <c r="K760" s="1" t="str">
        <f>IFERROR(VLOOKUP(G760,tbl_Teams!$A:$C,3,0),"")</f>
        <v>Commies</v>
      </c>
      <c r="L760" s="1" t="str">
        <f>IFERROR(IF(AND(J760&lt;&gt;"",K760&lt;&gt;""),VLOOKUP(VLOOKUP(J760,tbl_Teams!C:G,5,0),tbl_Venues!A:B,2,0),""),"")</f>
        <v>Circle Club Newent</v>
      </c>
      <c r="M760" s="16" t="str">
        <f>IFERROR(IF(VLOOKUP(J760,tbl_Teams!$C:$H,6,0)=0,"",VLOOKUP(J760,tbl_Teams!$C:$H,6,0)),"")</f>
        <v/>
      </c>
      <c r="N760" s="16">
        <f>IFERROR(VLOOKUP(J760,tbl_Teams!$C:$I,7,0),"")</f>
        <v>4</v>
      </c>
      <c r="O760" s="16" t="str">
        <f>IF(OR(J760="",K760=""),"Void","")</f>
        <v/>
      </c>
      <c r="P760" s="16">
        <v>14</v>
      </c>
      <c r="Q760" s="38">
        <f>IF(O760="Void","",IF(P760&lt;16,Lookups!$A$1+((P760-1)*7+(N760-1)),Lookups!$A$2+((P760-16)*7+(N760-1))))</f>
        <v>45631</v>
      </c>
      <c r="R760" s="1" t="str">
        <f>IF(O760="Void",TRIM(_xlfn.CONCAT(J760,K760)),J760)</f>
        <v>Looney Tunes</v>
      </c>
      <c r="S760" s="16" t="str">
        <f>IF(O760="Void","VOID","vs")</f>
        <v>vs</v>
      </c>
      <c r="T760" s="1" t="str">
        <f>IF(O760="Void","",K760)</f>
        <v>Commies</v>
      </c>
      <c r="U760" s="1" t="str">
        <f>IF(O760="Void","",TRIM(_xlfn.CONCAT(L760," ",M760)))</f>
        <v>Circle Club Newent</v>
      </c>
    </row>
    <row r="761" spans="1:21" x14ac:dyDescent="0.2">
      <c r="A761" s="16">
        <v>832</v>
      </c>
      <c r="B761" s="16">
        <v>9</v>
      </c>
      <c r="C761" s="16">
        <v>10</v>
      </c>
      <c r="D761" s="1">
        <v>1</v>
      </c>
      <c r="E761" s="1">
        <v>4</v>
      </c>
      <c r="F761" s="1" t="str">
        <f>_xlfn.CONCAT($D761,"|",$E761,"|",$B761)</f>
        <v>1|4|9</v>
      </c>
      <c r="G761" s="1" t="str">
        <f>_xlfn.CONCAT($D761,"|",$E761,"|",$C761)</f>
        <v>1|4|10</v>
      </c>
      <c r="H761" s="1" t="str">
        <f>_xlfn.CONCAT(P761,J761)</f>
        <v>14Statics</v>
      </c>
      <c r="I761" s="1" t="str">
        <f>_xlfn.CONCAT(P761,K761)</f>
        <v>14Post Office 'A'</v>
      </c>
      <c r="J761" s="1" t="str">
        <f>IFERROR(VLOOKUP(F761,tbl_Teams!A:C,3,0),"")</f>
        <v>Statics</v>
      </c>
      <c r="K761" s="1" t="str">
        <f>IFERROR(VLOOKUP(G761,tbl_Teams!$A:$C,3,0),"")</f>
        <v>Post Office 'A'</v>
      </c>
      <c r="L761" s="1" t="str">
        <f>IFERROR(IF(AND(J761&lt;&gt;"",K761&lt;&gt;""),VLOOKUP(VLOOKUP(J761,tbl_Teams!C:G,5,0),tbl_Venues!A:B,2,0),""),"")</f>
        <v>Farmer's Club</v>
      </c>
      <c r="M761" s="16">
        <f>IFERROR(IF(VLOOKUP(J761,tbl_Teams!$C:$H,6,0)=0,"",VLOOKUP(J761,tbl_Teams!$C:$H,6,0)),"")</f>
        <v>2</v>
      </c>
      <c r="N761" s="16">
        <f>IFERROR(VLOOKUP(J761,tbl_Teams!$C:$I,7,0),"")</f>
        <v>1</v>
      </c>
      <c r="O761" s="16" t="str">
        <f>IF(OR(J761="",K761=""),"Void","")</f>
        <v/>
      </c>
      <c r="P761" s="16">
        <v>14</v>
      </c>
      <c r="Q761" s="38">
        <f>IF(O761="Void","",IF(P761&lt;16,Lookups!$A$1+((P761-1)*7+(N761-1)),Lookups!$A$2+((P761-16)*7+(N761-1))))</f>
        <v>45628</v>
      </c>
      <c r="R761" s="1" t="str">
        <f>IF(O761="Void",TRIM(_xlfn.CONCAT(J761,K761)),J761)</f>
        <v>Statics</v>
      </c>
      <c r="S761" s="16" t="str">
        <f>IF(O761="Void","VOID","vs")</f>
        <v>vs</v>
      </c>
      <c r="T761" s="1" t="str">
        <f>IF(O761="Void","",K761)</f>
        <v>Post Office 'A'</v>
      </c>
      <c r="U761" s="1" t="str">
        <f>IF(O761="Void","",TRIM(_xlfn.CONCAT(L761," ",M761)))</f>
        <v>Farmer's Club 2</v>
      </c>
    </row>
    <row r="762" spans="1:21" x14ac:dyDescent="0.2">
      <c r="A762" s="16">
        <v>1065</v>
      </c>
      <c r="B762" s="16">
        <v>2</v>
      </c>
      <c r="C762" s="16">
        <v>16</v>
      </c>
      <c r="D762" s="1">
        <v>1</v>
      </c>
      <c r="E762" s="1">
        <v>5</v>
      </c>
      <c r="F762" s="1" t="str">
        <f>_xlfn.CONCAT($D762,"|",$E762,"|",$B762)</f>
        <v>1|5|2</v>
      </c>
      <c r="G762" s="1" t="str">
        <f>_xlfn.CONCAT($D762,"|",$E762,"|",$C762)</f>
        <v>1|5|16</v>
      </c>
      <c r="H762" s="1" t="str">
        <f>_xlfn.CONCAT(P762,J762)</f>
        <v>14Chequers</v>
      </c>
      <c r="I762" s="1" t="str">
        <f>_xlfn.CONCAT(P762,K762)</f>
        <v>14Crescent Knights</v>
      </c>
      <c r="J762" s="1" t="str">
        <f>IFERROR(VLOOKUP(F762,tbl_Teams!A:C,3,0),"")</f>
        <v>Chequers</v>
      </c>
      <c r="K762" s="1" t="str">
        <f>IFERROR(VLOOKUP(G762,tbl_Teams!$A:$C,3,0),"")</f>
        <v>Crescent Knights</v>
      </c>
      <c r="L762" s="1" t="str">
        <f>IFERROR(IF(AND(J762&lt;&gt;"",K762&lt;&gt;""),VLOOKUP(VLOOKUP(J762,tbl_Teams!C:G,5,0),tbl_Venues!A:B,2,0),""),"")</f>
        <v>Ramblers Club</v>
      </c>
      <c r="M762" s="16" t="str">
        <f>IFERROR(IF(VLOOKUP(J762,tbl_Teams!$C:$H,6,0)=0,"",VLOOKUP(J762,tbl_Teams!$C:$H,6,0)),"")</f>
        <v/>
      </c>
      <c r="N762" s="16">
        <f>IFERROR(VLOOKUP(J762,tbl_Teams!$C:$I,7,0),"")</f>
        <v>5</v>
      </c>
      <c r="O762" s="16" t="str">
        <f>IF(OR(J762="",K762=""),"Void","")</f>
        <v/>
      </c>
      <c r="P762" s="16">
        <v>14</v>
      </c>
      <c r="Q762" s="38">
        <f>IF(O762="Void","",IF(P762&lt;16,Lookups!$A$1+((P762-1)*7+(N762-1)),Lookups!$A$2+((P762-16)*7+(N762-1))))</f>
        <v>45632</v>
      </c>
      <c r="R762" s="1" t="str">
        <f>IF(O762="Void",TRIM(_xlfn.CONCAT(J762,K762)),J762)</f>
        <v>Chequers</v>
      </c>
      <c r="S762" s="16" t="str">
        <f>IF(O762="Void","VOID","vs")</f>
        <v>vs</v>
      </c>
      <c r="T762" s="1" t="str">
        <f>IF(O762="Void","",K762)</f>
        <v>Crescent Knights</v>
      </c>
      <c r="U762" s="1" t="str">
        <f>IF(O762="Void","",TRIM(_xlfn.CONCAT(L762," ",M762)))</f>
        <v>Ramblers Club</v>
      </c>
    </row>
    <row r="763" spans="1:21" x14ac:dyDescent="0.2">
      <c r="A763" s="16">
        <v>1066</v>
      </c>
      <c r="B763" s="16">
        <v>3</v>
      </c>
      <c r="C763" s="16">
        <v>1</v>
      </c>
      <c r="D763" s="1">
        <v>1</v>
      </c>
      <c r="E763" s="1">
        <v>5</v>
      </c>
      <c r="F763" s="1" t="str">
        <f>_xlfn.CONCAT($D763,"|",$E763,"|",$B763)</f>
        <v>1|5|3</v>
      </c>
      <c r="G763" s="1" t="str">
        <f>_xlfn.CONCAT($D763,"|",$E763,"|",$C763)</f>
        <v>1|5|1</v>
      </c>
      <c r="H763" s="1" t="str">
        <f>_xlfn.CONCAT(P763,J763)</f>
        <v>14Jaybees</v>
      </c>
      <c r="I763" s="1" t="str">
        <f>_xlfn.CONCAT(P763,K763)</f>
        <v>14Likely Lads</v>
      </c>
      <c r="J763" s="1" t="str">
        <f>IFERROR(VLOOKUP(F763,tbl_Teams!A:C,3,0),"")</f>
        <v>Jaybees</v>
      </c>
      <c r="K763" s="1" t="str">
        <f>IFERROR(VLOOKUP(G763,tbl_Teams!$A:$C,3,0),"")</f>
        <v>Likely Lads</v>
      </c>
      <c r="L763" s="1" t="str">
        <f>IFERROR(IF(AND(J763&lt;&gt;"",K763&lt;&gt;""),VLOOKUP(VLOOKUP(J763,tbl_Teams!C:G,5,0),tbl_Venues!A:B,2,0),""),"")</f>
        <v>England's Glory</v>
      </c>
      <c r="M763" s="16">
        <f>IFERROR(IF(VLOOKUP(J763,tbl_Teams!$C:$H,6,0)=0,"",VLOOKUP(J763,tbl_Teams!$C:$H,6,0)),"")</f>
        <v>2</v>
      </c>
      <c r="N763" s="16">
        <f>IFERROR(VLOOKUP(J763,tbl_Teams!$C:$I,7,0),"")</f>
        <v>3</v>
      </c>
      <c r="O763" s="16" t="str">
        <f>IF(OR(J763="",K763=""),"Void","")</f>
        <v/>
      </c>
      <c r="P763" s="16">
        <v>14</v>
      </c>
      <c r="Q763" s="38">
        <f>IF(O763="Void","",IF(P763&lt;16,Lookups!$A$1+((P763-1)*7+(N763-1)),Lookups!$A$2+((P763-16)*7+(N763-1))))</f>
        <v>45630</v>
      </c>
      <c r="R763" s="1" t="str">
        <f>IF(O763="Void",TRIM(_xlfn.CONCAT(J763,K763)),J763)</f>
        <v>Jaybees</v>
      </c>
      <c r="S763" s="16" t="str">
        <f>IF(O763="Void","VOID","vs")</f>
        <v>vs</v>
      </c>
      <c r="T763" s="1" t="str">
        <f>IF(O763="Void","",K763)</f>
        <v>Likely Lads</v>
      </c>
      <c r="U763" s="1" t="str">
        <f>IF(O763="Void","",TRIM(_xlfn.CONCAT(L763," ",M763)))</f>
        <v>England's Glory 2</v>
      </c>
    </row>
    <row r="764" spans="1:21" x14ac:dyDescent="0.2">
      <c r="A764" s="16">
        <v>1067</v>
      </c>
      <c r="B764" s="16">
        <v>4</v>
      </c>
      <c r="C764" s="16">
        <v>15</v>
      </c>
      <c r="D764" s="1">
        <v>1</v>
      </c>
      <c r="E764" s="1">
        <v>5</v>
      </c>
      <c r="F764" s="1" t="str">
        <f>_xlfn.CONCAT($D764,"|",$E764,"|",$B764)</f>
        <v>1|5|4</v>
      </c>
      <c r="G764" s="1" t="str">
        <f>_xlfn.CONCAT($D764,"|",$E764,"|",$C764)</f>
        <v>1|5|15</v>
      </c>
      <c r="H764" s="1" t="str">
        <f>_xlfn.CONCAT(P764,J764)</f>
        <v>14Beaufort Beavers</v>
      </c>
      <c r="I764" s="1" t="str">
        <f>_xlfn.CONCAT(P764,K764)</f>
        <v>14St Aldates</v>
      </c>
      <c r="J764" s="1" t="str">
        <f>IFERROR(VLOOKUP(F764,tbl_Teams!A:C,3,0),"")</f>
        <v>Beaufort Beavers</v>
      </c>
      <c r="K764" s="1" t="str">
        <f>IFERROR(VLOOKUP(G764,tbl_Teams!$A:$C,3,0),"")</f>
        <v>St Aldates</v>
      </c>
      <c r="L764" s="1" t="str">
        <f>IFERROR(IF(AND(J764&lt;&gt;"",K764&lt;&gt;""),VLOOKUP(VLOOKUP(J764,tbl_Teams!C:G,5,0),tbl_Venues!A:B,2,0),""),"")</f>
        <v>Hardwicke RBL</v>
      </c>
      <c r="M764" s="16">
        <f>IFERROR(IF(VLOOKUP(J764,tbl_Teams!$C:$H,6,0)=0,"",VLOOKUP(J764,tbl_Teams!$C:$H,6,0)),"")</f>
        <v>2</v>
      </c>
      <c r="N764" s="16">
        <f>IFERROR(VLOOKUP(J764,tbl_Teams!$C:$I,7,0),"")</f>
        <v>3</v>
      </c>
      <c r="O764" s="16" t="str">
        <f>IF(OR(J764="",K764=""),"Void","")</f>
        <v/>
      </c>
      <c r="P764" s="16">
        <v>14</v>
      </c>
      <c r="Q764" s="38">
        <f>IF(O764="Void","",IF(P764&lt;16,Lookups!$A$1+((P764-1)*7+(N764-1)),Lookups!$A$2+((P764-16)*7+(N764-1))))</f>
        <v>45630</v>
      </c>
      <c r="R764" s="1" t="str">
        <f>IF(O764="Void",TRIM(_xlfn.CONCAT(J764,K764)),J764)</f>
        <v>Beaufort Beavers</v>
      </c>
      <c r="S764" s="16" t="str">
        <f>IF(O764="Void","VOID","vs")</f>
        <v>vs</v>
      </c>
      <c r="T764" s="1" t="str">
        <f>IF(O764="Void","",K764)</f>
        <v>St Aldates</v>
      </c>
      <c r="U764" s="1" t="str">
        <f>IF(O764="Void","",TRIM(_xlfn.CONCAT(L764," ",M764)))</f>
        <v>Hardwicke RBL 2</v>
      </c>
    </row>
    <row r="765" spans="1:21" x14ac:dyDescent="0.2">
      <c r="A765" s="16">
        <v>1068</v>
      </c>
      <c r="B765" s="16">
        <v>5</v>
      </c>
      <c r="C765" s="16">
        <v>14</v>
      </c>
      <c r="D765" s="1">
        <v>1</v>
      </c>
      <c r="E765" s="1">
        <v>5</v>
      </c>
      <c r="F765" s="1" t="str">
        <f>_xlfn.CONCAT($D765,"|",$E765,"|",$B765)</f>
        <v>1|5|5</v>
      </c>
      <c r="G765" s="1" t="str">
        <f>_xlfn.CONCAT($D765,"|",$E765,"|",$C765)</f>
        <v>1|5|14</v>
      </c>
      <c r="H765" s="1" t="str">
        <f>_xlfn.CONCAT(P765,J765)</f>
        <v>14Hempsted C.C.</v>
      </c>
      <c r="I765" s="1" t="str">
        <f>_xlfn.CONCAT(P765,K765)</f>
        <v>14Hits &amp; Bits</v>
      </c>
      <c r="J765" s="1" t="str">
        <f>IFERROR(VLOOKUP(F765,tbl_Teams!A:C,3,0),"")</f>
        <v>Hempsted C.C.</v>
      </c>
      <c r="K765" s="1" t="str">
        <f>IFERROR(VLOOKUP(G765,tbl_Teams!$A:$C,3,0),"")</f>
        <v>Hits &amp; Bits</v>
      </c>
      <c r="L765" s="1" t="str">
        <f>IFERROR(IF(AND(J765&lt;&gt;"",K765&lt;&gt;""),VLOOKUP(VLOOKUP(J765,tbl_Teams!C:G,5,0),tbl_Venues!A:B,2,0),""),"")</f>
        <v>Baker Street</v>
      </c>
      <c r="M765" s="16" t="str">
        <f>IFERROR(IF(VLOOKUP(J765,tbl_Teams!$C:$H,6,0)=0,"",VLOOKUP(J765,tbl_Teams!$C:$H,6,0)),"")</f>
        <v/>
      </c>
      <c r="N765" s="16">
        <f>IFERROR(VLOOKUP(J765,tbl_Teams!$C:$I,7,0),"")</f>
        <v>5</v>
      </c>
      <c r="O765" s="16" t="str">
        <f>IF(OR(J765="",K765=""),"Void","")</f>
        <v/>
      </c>
      <c r="P765" s="16">
        <v>14</v>
      </c>
      <c r="Q765" s="38">
        <f>IF(O765="Void","",IF(P765&lt;16,Lookups!$A$1+((P765-1)*7+(N765-1)),Lookups!$A$2+((P765-16)*7+(N765-1))))</f>
        <v>45632</v>
      </c>
      <c r="R765" s="1" t="str">
        <f>IF(O765="Void",TRIM(_xlfn.CONCAT(J765,K765)),J765)</f>
        <v>Hempsted C.C.</v>
      </c>
      <c r="S765" s="16" t="str">
        <f>IF(O765="Void","VOID","vs")</f>
        <v>vs</v>
      </c>
      <c r="T765" s="1" t="str">
        <f>IF(O765="Void","",K765)</f>
        <v>Hits &amp; Bits</v>
      </c>
      <c r="U765" s="1" t="str">
        <f>IF(O765="Void","",TRIM(_xlfn.CONCAT(L765," ",M765)))</f>
        <v>Baker Street</v>
      </c>
    </row>
    <row r="766" spans="1:21" x14ac:dyDescent="0.2">
      <c r="A766" s="16">
        <v>1069</v>
      </c>
      <c r="B766" s="16">
        <v>6</v>
      </c>
      <c r="C766" s="16">
        <v>13</v>
      </c>
      <c r="D766" s="1">
        <v>1</v>
      </c>
      <c r="E766" s="1">
        <v>5</v>
      </c>
      <c r="F766" s="1" t="str">
        <f>_xlfn.CONCAT($D766,"|",$E766,"|",$B766)</f>
        <v>1|5|6</v>
      </c>
      <c r="G766" s="1" t="str">
        <f>_xlfn.CONCAT($D766,"|",$E766,"|",$C766)</f>
        <v>1|5|13</v>
      </c>
      <c r="H766" s="1" t="str">
        <f>_xlfn.CONCAT(P766,J766)</f>
        <v>14The Salesmen</v>
      </c>
      <c r="I766" s="1" t="str">
        <f>_xlfn.CONCAT(P766,K766)</f>
        <v>14Runaways</v>
      </c>
      <c r="J766" s="1" t="str">
        <f>IFERROR(VLOOKUP(F766,tbl_Teams!A:C,3,0),"")</f>
        <v>The Salesmen</v>
      </c>
      <c r="K766" s="1" t="str">
        <f>IFERROR(VLOOKUP(G766,tbl_Teams!$A:$C,3,0),"")</f>
        <v>Runaways</v>
      </c>
      <c r="L766" s="1" t="str">
        <f>IFERROR(IF(AND(J766&lt;&gt;"",K766&lt;&gt;""),VLOOKUP(VLOOKUP(J766,tbl_Teams!C:G,5,0),tbl_Venues!A:B,2,0),""),"")</f>
        <v>Tuffley Community Centre</v>
      </c>
      <c r="M766" s="16" t="str">
        <f>IFERROR(IF(VLOOKUP(J766,tbl_Teams!$C:$H,6,0)=0,"",VLOOKUP(J766,tbl_Teams!$C:$H,6,0)),"")</f>
        <v/>
      </c>
      <c r="N766" s="16">
        <f>IFERROR(VLOOKUP(J766,tbl_Teams!$C:$I,7,0),"")</f>
        <v>5</v>
      </c>
      <c r="O766" s="16" t="str">
        <f>IF(OR(J766="",K766=""),"Void","")</f>
        <v/>
      </c>
      <c r="P766" s="16">
        <v>14</v>
      </c>
      <c r="Q766" s="38">
        <f>IF(O766="Void","",IF(P766&lt;16,Lookups!$A$1+((P766-1)*7+(N766-1)),Lookups!$A$2+((P766-16)*7+(N766-1))))</f>
        <v>45632</v>
      </c>
      <c r="R766" s="1" t="str">
        <f>IF(O766="Void",TRIM(_xlfn.CONCAT(J766,K766)),J766)</f>
        <v>The Salesmen</v>
      </c>
      <c r="S766" s="16" t="str">
        <f>IF(O766="Void","VOID","vs")</f>
        <v>vs</v>
      </c>
      <c r="T766" s="1" t="str">
        <f>IF(O766="Void","",K766)</f>
        <v>Runaways</v>
      </c>
      <c r="U766" s="1" t="str">
        <f>IF(O766="Void","",TRIM(_xlfn.CONCAT(L766," ",M766)))</f>
        <v>Tuffley Community Centre</v>
      </c>
    </row>
    <row r="767" spans="1:21" x14ac:dyDescent="0.2">
      <c r="A767" s="16">
        <v>1070</v>
      </c>
      <c r="B767" s="16">
        <v>7</v>
      </c>
      <c r="C767" s="16">
        <v>12</v>
      </c>
      <c r="D767" s="1">
        <v>1</v>
      </c>
      <c r="E767" s="1">
        <v>5</v>
      </c>
      <c r="F767" s="1" t="str">
        <f>_xlfn.CONCAT($D767,"|",$E767,"|",$B767)</f>
        <v>1|5|7</v>
      </c>
      <c r="G767" s="1" t="str">
        <f>_xlfn.CONCAT($D767,"|",$E767,"|",$C767)</f>
        <v>1|5|12</v>
      </c>
      <c r="H767" s="1" t="str">
        <f>_xlfn.CONCAT(P767,J767)</f>
        <v>14Dixies Twisters</v>
      </c>
      <c r="I767" s="1" t="str">
        <f>_xlfn.CONCAT(P767,K767)</f>
        <v>14Windmill Nomads</v>
      </c>
      <c r="J767" s="1" t="str">
        <f>IFERROR(VLOOKUP(F767,tbl_Teams!A:C,3,0),"")</f>
        <v>Dixies Twisters</v>
      </c>
      <c r="K767" s="1" t="str">
        <f>IFERROR(VLOOKUP(G767,tbl_Teams!$A:$C,3,0),"")</f>
        <v>Windmill Nomads</v>
      </c>
      <c r="L767" s="1" t="str">
        <f>IFERROR(IF(AND(J767&lt;&gt;"",K767&lt;&gt;""),VLOOKUP(VLOOKUP(J767,tbl_Teams!C:G,5,0),tbl_Venues!A:B,2,0),""),"")</f>
        <v>Coney Hill RFC</v>
      </c>
      <c r="M767" s="16" t="str">
        <f>IFERROR(IF(VLOOKUP(J767,tbl_Teams!$C:$H,6,0)=0,"",VLOOKUP(J767,tbl_Teams!$C:$H,6,0)),"")</f>
        <v/>
      </c>
      <c r="N767" s="16">
        <f>IFERROR(VLOOKUP(J767,tbl_Teams!$C:$I,7,0),"")</f>
        <v>5</v>
      </c>
      <c r="O767" s="16" t="str">
        <f>IF(OR(J767="",K767=""),"Void","")</f>
        <v/>
      </c>
      <c r="P767" s="16">
        <v>14</v>
      </c>
      <c r="Q767" s="38">
        <f>IF(O767="Void","",IF(P767&lt;16,Lookups!$A$1+((P767-1)*7+(N767-1)),Lookups!$A$2+((P767-16)*7+(N767-1))))</f>
        <v>45632</v>
      </c>
      <c r="R767" s="1" t="str">
        <f>IF(O767="Void",TRIM(_xlfn.CONCAT(J767,K767)),J767)</f>
        <v>Dixies Twisters</v>
      </c>
      <c r="S767" s="16" t="str">
        <f>IF(O767="Void","VOID","vs")</f>
        <v>vs</v>
      </c>
      <c r="T767" s="1" t="str">
        <f>IF(O767="Void","",K767)</f>
        <v>Windmill Nomads</v>
      </c>
      <c r="U767" s="1" t="str">
        <f>IF(O767="Void","",TRIM(_xlfn.CONCAT(L767," ",M767)))</f>
        <v>Coney Hill RFC</v>
      </c>
    </row>
    <row r="768" spans="1:21" x14ac:dyDescent="0.2">
      <c r="A768" s="16">
        <v>1071</v>
      </c>
      <c r="B768" s="16">
        <v>8</v>
      </c>
      <c r="C768" s="16">
        <v>11</v>
      </c>
      <c r="D768" s="1">
        <v>1</v>
      </c>
      <c r="E768" s="1">
        <v>5</v>
      </c>
      <c r="F768" s="1" t="str">
        <f>_xlfn.CONCAT($D768,"|",$E768,"|",$B768)</f>
        <v>1|5|8</v>
      </c>
      <c r="G768" s="1" t="str">
        <f>_xlfn.CONCAT($D768,"|",$E768,"|",$C768)</f>
        <v>1|5|11</v>
      </c>
      <c r="H768" s="1" t="str">
        <f>_xlfn.CONCAT(P768,J768)</f>
        <v>14Castle Grym</v>
      </c>
      <c r="I768" s="1" t="str">
        <f>_xlfn.CONCAT(P768,K768)</f>
        <v>14Gamblers S.C.</v>
      </c>
      <c r="J768" s="1" t="str">
        <f>IFERROR(VLOOKUP(F768,tbl_Teams!A:C,3,0),"")</f>
        <v>Castle Grym</v>
      </c>
      <c r="K768" s="1" t="str">
        <f>IFERROR(VLOOKUP(G768,tbl_Teams!$A:$C,3,0),"")</f>
        <v>Gamblers S.C.</v>
      </c>
      <c r="L768" s="1" t="str">
        <f>IFERROR(IF(AND(J768&lt;&gt;"",K768&lt;&gt;""),VLOOKUP(VLOOKUP(J768,tbl_Teams!C:G,5,0),tbl_Venues!A:B,2,0),""),"")</f>
        <v>Farmer's Club</v>
      </c>
      <c r="M768" s="16">
        <f>IFERROR(IF(VLOOKUP(J768,tbl_Teams!$C:$H,6,0)=0,"",VLOOKUP(J768,tbl_Teams!$C:$H,6,0)),"")</f>
        <v>1</v>
      </c>
      <c r="N768" s="16">
        <f>IFERROR(VLOOKUP(J768,tbl_Teams!$C:$I,7,0),"")</f>
        <v>5</v>
      </c>
      <c r="O768" s="16" t="str">
        <f>IF(OR(J768="",K768=""),"Void","")</f>
        <v/>
      </c>
      <c r="P768" s="16">
        <v>14</v>
      </c>
      <c r="Q768" s="38">
        <f>IF(O768="Void","",IF(P768&lt;16,Lookups!$A$1+((P768-1)*7+(N768-1)),Lookups!$A$2+((P768-16)*7+(N768-1))))</f>
        <v>45632</v>
      </c>
      <c r="R768" s="1" t="str">
        <f>IF(O768="Void",TRIM(_xlfn.CONCAT(J768,K768)),J768)</f>
        <v>Castle Grym</v>
      </c>
      <c r="S768" s="16" t="str">
        <f>IF(O768="Void","VOID","vs")</f>
        <v>vs</v>
      </c>
      <c r="T768" s="1" t="str">
        <f>IF(O768="Void","",K768)</f>
        <v>Gamblers S.C.</v>
      </c>
      <c r="U768" s="1" t="str">
        <f>IF(O768="Void","",TRIM(_xlfn.CONCAT(L768," ",M768)))</f>
        <v>Farmer's Club 1</v>
      </c>
    </row>
    <row r="769" spans="1:21" x14ac:dyDescent="0.2">
      <c r="A769" s="16">
        <v>1072</v>
      </c>
      <c r="B769" s="16">
        <v>9</v>
      </c>
      <c r="C769" s="16">
        <v>10</v>
      </c>
      <c r="D769" s="1">
        <v>1</v>
      </c>
      <c r="E769" s="1">
        <v>5</v>
      </c>
      <c r="F769" s="1" t="str">
        <f>_xlfn.CONCAT($D769,"|",$E769,"|",$B769)</f>
        <v>1|5|9</v>
      </c>
      <c r="G769" s="1" t="str">
        <f>_xlfn.CONCAT($D769,"|",$E769,"|",$C769)</f>
        <v>1|5|10</v>
      </c>
      <c r="H769" s="1" t="str">
        <f>_xlfn.CONCAT(P769,J769)</f>
        <v>14Roamers</v>
      </c>
      <c r="I769" s="1" t="str">
        <f>_xlfn.CONCAT(P769,K769)</f>
        <v>14Newent Independents</v>
      </c>
      <c r="J769" s="1" t="str">
        <f>IFERROR(VLOOKUP(F769,tbl_Teams!A:C,3,0),"")</f>
        <v>Roamers</v>
      </c>
      <c r="K769" s="1" t="str">
        <f>IFERROR(VLOOKUP(G769,tbl_Teams!$A:$C,3,0),"")</f>
        <v>Newent Independents</v>
      </c>
      <c r="L769" s="1" t="str">
        <f>IFERROR(IF(AND(J769&lt;&gt;"",K769&lt;&gt;""),VLOOKUP(VLOOKUP(J769,tbl_Teams!C:G,5,0),tbl_Venues!A:B,2,0),""),"")</f>
        <v>Longlevens RFC</v>
      </c>
      <c r="M769" s="16" t="str">
        <f>IFERROR(IF(VLOOKUP(J769,tbl_Teams!$C:$H,6,0)=0,"",VLOOKUP(J769,tbl_Teams!$C:$H,6,0)),"")</f>
        <v/>
      </c>
      <c r="N769" s="16">
        <f>IFERROR(VLOOKUP(J769,tbl_Teams!$C:$I,7,0),"")</f>
        <v>2</v>
      </c>
      <c r="O769" s="16" t="str">
        <f>IF(OR(J769="",K769=""),"Void","")</f>
        <v/>
      </c>
      <c r="P769" s="16">
        <v>14</v>
      </c>
      <c r="Q769" s="38">
        <f>IF(O769="Void","",IF(P769&lt;16,Lookups!$A$1+((P769-1)*7+(N769-1)),Lookups!$A$2+((P769-16)*7+(N769-1))))</f>
        <v>45629</v>
      </c>
      <c r="R769" s="1" t="str">
        <f>IF(O769="Void",TRIM(_xlfn.CONCAT(J769,K769)),J769)</f>
        <v>Roamers</v>
      </c>
      <c r="S769" s="16" t="str">
        <f>IF(O769="Void","VOID","vs")</f>
        <v>vs</v>
      </c>
      <c r="T769" s="1" t="str">
        <f>IF(O769="Void","",K769)</f>
        <v>Newent Independents</v>
      </c>
      <c r="U769" s="1" t="str">
        <f>IF(O769="Void","",TRIM(_xlfn.CONCAT(L769," ",M769)))</f>
        <v>Longlevens RFC</v>
      </c>
    </row>
    <row r="770" spans="1:21" x14ac:dyDescent="0.2">
      <c r="A770" s="16">
        <v>1305</v>
      </c>
      <c r="B770" s="16">
        <v>2</v>
      </c>
      <c r="C770" s="16">
        <v>16</v>
      </c>
      <c r="D770" s="1">
        <v>1</v>
      </c>
      <c r="E770" s="1">
        <v>6</v>
      </c>
      <c r="F770" s="1" t="str">
        <f>_xlfn.CONCAT($D770,"|",$E770,"|",$B770)</f>
        <v>1|6|2</v>
      </c>
      <c r="G770" s="1" t="str">
        <f>_xlfn.CONCAT($D770,"|",$E770,"|",$C770)</f>
        <v>1|6|16</v>
      </c>
      <c r="H770" s="1" t="str">
        <f>_xlfn.CONCAT(P770,J770)</f>
        <v>14</v>
      </c>
      <c r="I770" s="1" t="str">
        <f>_xlfn.CONCAT(P770,K770)</f>
        <v>14Angry Beavers</v>
      </c>
      <c r="J770" s="1" t="str">
        <f>IFERROR(VLOOKUP(F770,tbl_Teams!A:C,3,0),"")</f>
        <v/>
      </c>
      <c r="K770" s="1" t="str">
        <f>IFERROR(VLOOKUP(G770,tbl_Teams!$A:$C,3,0),"")</f>
        <v>Angry Beavers</v>
      </c>
      <c r="L770" s="1" t="str">
        <f>IFERROR(IF(AND(J770&lt;&gt;"",K770&lt;&gt;""),VLOOKUP(VLOOKUP(J770,tbl_Teams!C:G,5,0),tbl_Venues!A:B,2,0),""),"")</f>
        <v/>
      </c>
      <c r="M770" s="16" t="str">
        <f>IFERROR(IF(VLOOKUP(J770,tbl_Teams!$C:$H,6,0)=0,"",VLOOKUP(J770,tbl_Teams!$C:$H,6,0)),"")</f>
        <v/>
      </c>
      <c r="N770" s="16" t="str">
        <f>IFERROR(VLOOKUP(J770,tbl_Teams!$C:$I,7,0),"")</f>
        <v/>
      </c>
      <c r="O770" s="16" t="str">
        <f>IF(OR(J770="",K770=""),"Void","")</f>
        <v>Void</v>
      </c>
      <c r="P770" s="16">
        <v>14</v>
      </c>
      <c r="Q770" s="38" t="str">
        <f>IF(O770="Void","",IF(P770&lt;16,Lookups!$A$1+((P770-1)*7+(N770-1)),Lookups!$A$2+((P770-16)*7+(N770-1))))</f>
        <v/>
      </c>
      <c r="R770" s="1" t="str">
        <f>IF(O770="Void",TRIM(_xlfn.CONCAT(J770,K770)),J770)</f>
        <v>Angry Beavers</v>
      </c>
      <c r="S770" s="16" t="str">
        <f>IF(O770="Void","VOID","vs")</f>
        <v>VOID</v>
      </c>
      <c r="T770" s="1" t="str">
        <f>IF(O770="Void","",K770)</f>
        <v/>
      </c>
      <c r="U770" s="1" t="str">
        <f>IF(O770="Void","",TRIM(_xlfn.CONCAT(L770," ",M770)))</f>
        <v/>
      </c>
    </row>
    <row r="771" spans="1:21" x14ac:dyDescent="0.2">
      <c r="A771" s="16">
        <v>1306</v>
      </c>
      <c r="B771" s="16">
        <v>3</v>
      </c>
      <c r="C771" s="16">
        <v>1</v>
      </c>
      <c r="D771" s="1">
        <v>1</v>
      </c>
      <c r="E771" s="1">
        <v>6</v>
      </c>
      <c r="F771" s="1" t="str">
        <f>_xlfn.CONCAT($D771,"|",$E771,"|",$B771)</f>
        <v>1|6|3</v>
      </c>
      <c r="G771" s="1" t="str">
        <f>_xlfn.CONCAT($D771,"|",$E771,"|",$C771)</f>
        <v>1|6|1</v>
      </c>
      <c r="H771" s="1" t="str">
        <f>_xlfn.CONCAT(P771,J771)</f>
        <v>14Jokers(City)</v>
      </c>
      <c r="I771" s="1" t="str">
        <f>_xlfn.CONCAT(P771,K771)</f>
        <v>14New Indians</v>
      </c>
      <c r="J771" s="1" t="str">
        <f>IFERROR(VLOOKUP(F771,tbl_Teams!A:C,3,0),"")</f>
        <v>Jokers(City)</v>
      </c>
      <c r="K771" s="1" t="str">
        <f>IFERROR(VLOOKUP(G771,tbl_Teams!$A:$C,3,0),"")</f>
        <v>New Indians</v>
      </c>
      <c r="L771" s="1" t="str">
        <f>IFERROR(IF(AND(J771&lt;&gt;"",K771&lt;&gt;""),VLOOKUP(VLOOKUP(J771,tbl_Teams!C:G,5,0),tbl_Venues!A:B,2,0),""),"")</f>
        <v>One Eyed Jacks</v>
      </c>
      <c r="M771" s="16" t="str">
        <f>IFERROR(IF(VLOOKUP(J771,tbl_Teams!$C:$H,6,0)=0,"",VLOOKUP(J771,tbl_Teams!$C:$H,6,0)),"")</f>
        <v/>
      </c>
      <c r="N771" s="16">
        <f>IFERROR(VLOOKUP(J771,tbl_Teams!$C:$I,7,0),"")</f>
        <v>4</v>
      </c>
      <c r="O771" s="16" t="str">
        <f>IF(OR(J771="",K771=""),"Void","")</f>
        <v/>
      </c>
      <c r="P771" s="16">
        <v>14</v>
      </c>
      <c r="Q771" s="38">
        <f>IF(O771="Void","",IF(P771&lt;16,Lookups!$A$1+((P771-1)*7+(N771-1)),Lookups!$A$2+((P771-16)*7+(N771-1))))</f>
        <v>45631</v>
      </c>
      <c r="R771" s="1" t="str">
        <f>IF(O771="Void",TRIM(_xlfn.CONCAT(J771,K771)),J771)</f>
        <v>Jokers(City)</v>
      </c>
      <c r="S771" s="16" t="str">
        <f>IF(O771="Void","VOID","vs")</f>
        <v>vs</v>
      </c>
      <c r="T771" s="1" t="str">
        <f>IF(O771="Void","",K771)</f>
        <v>New Indians</v>
      </c>
      <c r="U771" s="1" t="str">
        <f>IF(O771="Void","",TRIM(_xlfn.CONCAT(L771," ",M771)))</f>
        <v>One Eyed Jacks</v>
      </c>
    </row>
    <row r="772" spans="1:21" x14ac:dyDescent="0.2">
      <c r="A772" s="16">
        <v>1307</v>
      </c>
      <c r="B772" s="16">
        <v>4</v>
      </c>
      <c r="C772" s="16">
        <v>15</v>
      </c>
      <c r="D772" s="1">
        <v>1</v>
      </c>
      <c r="E772" s="1">
        <v>6</v>
      </c>
      <c r="F772" s="1" t="str">
        <f>_xlfn.CONCAT($D772,"|",$E772,"|",$B772)</f>
        <v>1|6|4</v>
      </c>
      <c r="G772" s="1" t="str">
        <f>_xlfn.CONCAT($D772,"|",$E772,"|",$C772)</f>
        <v>1|6|15</v>
      </c>
      <c r="H772" s="1" t="str">
        <f>_xlfn.CONCAT(P772,J772)</f>
        <v>14Renegades</v>
      </c>
      <c r="I772" s="1" t="str">
        <f>_xlfn.CONCAT(P772,K772)</f>
        <v>14Cybernetics</v>
      </c>
      <c r="J772" s="1" t="str">
        <f>IFERROR(VLOOKUP(F772,tbl_Teams!A:C,3,0),"")</f>
        <v>Renegades</v>
      </c>
      <c r="K772" s="1" t="str">
        <f>IFERROR(VLOOKUP(G772,tbl_Teams!$A:$C,3,0),"")</f>
        <v>Cybernetics</v>
      </c>
      <c r="L772" s="1" t="str">
        <f>IFERROR(IF(AND(J772&lt;&gt;"",K772&lt;&gt;""),VLOOKUP(VLOOKUP(J772,tbl_Teams!C:G,5,0),tbl_Venues!A:B,2,0),""),"")</f>
        <v>Gala Club</v>
      </c>
      <c r="M772" s="16">
        <f>IFERROR(IF(VLOOKUP(J772,tbl_Teams!$C:$H,6,0)=0,"",VLOOKUP(J772,tbl_Teams!$C:$H,6,0)),"")</f>
        <v>2</v>
      </c>
      <c r="N772" s="16">
        <f>IFERROR(VLOOKUP(J772,tbl_Teams!$C:$I,7,0),"")</f>
        <v>5</v>
      </c>
      <c r="O772" s="16" t="str">
        <f>IF(OR(J772="",K772=""),"Void","")</f>
        <v/>
      </c>
      <c r="P772" s="16">
        <v>14</v>
      </c>
      <c r="Q772" s="38">
        <f>IF(O772="Void","",IF(P772&lt;16,Lookups!$A$1+((P772-1)*7+(N772-1)),Lookups!$A$2+((P772-16)*7+(N772-1))))</f>
        <v>45632</v>
      </c>
      <c r="R772" s="1" t="str">
        <f>IF(O772="Void",TRIM(_xlfn.CONCAT(J772,K772)),J772)</f>
        <v>Renegades</v>
      </c>
      <c r="S772" s="16" t="str">
        <f>IF(O772="Void","VOID","vs")</f>
        <v>vs</v>
      </c>
      <c r="T772" s="1" t="str">
        <f>IF(O772="Void","",K772)</f>
        <v>Cybernetics</v>
      </c>
      <c r="U772" s="1" t="str">
        <f>IF(O772="Void","",TRIM(_xlfn.CONCAT(L772," ",M772)))</f>
        <v>Gala Club 2</v>
      </c>
    </row>
    <row r="773" spans="1:21" x14ac:dyDescent="0.2">
      <c r="A773" s="16">
        <v>1308</v>
      </c>
      <c r="B773" s="16">
        <v>5</v>
      </c>
      <c r="C773" s="16">
        <v>14</v>
      </c>
      <c r="D773" s="1">
        <v>1</v>
      </c>
      <c r="E773" s="1">
        <v>6</v>
      </c>
      <c r="F773" s="1" t="str">
        <f>_xlfn.CONCAT($D773,"|",$E773,"|",$B773)</f>
        <v>1|6|5</v>
      </c>
      <c r="G773" s="1" t="str">
        <f>_xlfn.CONCAT($D773,"|",$E773,"|",$C773)</f>
        <v>1|6|14</v>
      </c>
      <c r="H773" s="1" t="str">
        <f>_xlfn.CONCAT(P773,J773)</f>
        <v>14Scammells</v>
      </c>
      <c r="I773" s="1" t="str">
        <f>_xlfn.CONCAT(P773,K773)</f>
        <v>14Britwater</v>
      </c>
      <c r="J773" s="1" t="str">
        <f>IFERROR(VLOOKUP(F773,tbl_Teams!A:C,3,0),"")</f>
        <v>Scammells</v>
      </c>
      <c r="K773" s="1" t="str">
        <f>IFERROR(VLOOKUP(G773,tbl_Teams!$A:$C,3,0),"")</f>
        <v>Britwater</v>
      </c>
      <c r="L773" s="1" t="str">
        <f>IFERROR(IF(AND(J773&lt;&gt;"",K773&lt;&gt;""),VLOOKUP(VLOOKUP(J773,tbl_Teams!C:G,5,0),tbl_Venues!A:B,2,0),""),"")</f>
        <v>Gala Club</v>
      </c>
      <c r="M773" s="16">
        <f>IFERROR(IF(VLOOKUP(J773,tbl_Teams!$C:$H,6,0)=0,"",VLOOKUP(J773,tbl_Teams!$C:$H,6,0)),"")</f>
        <v>1</v>
      </c>
      <c r="N773" s="16">
        <f>IFERROR(VLOOKUP(J773,tbl_Teams!$C:$I,7,0),"")</f>
        <v>1</v>
      </c>
      <c r="O773" s="16" t="str">
        <f>IF(OR(J773="",K773=""),"Void","")</f>
        <v/>
      </c>
      <c r="P773" s="16">
        <v>14</v>
      </c>
      <c r="Q773" s="38">
        <f>IF(O773="Void","",IF(P773&lt;16,Lookups!$A$1+((P773-1)*7+(N773-1)),Lookups!$A$2+((P773-16)*7+(N773-1))))</f>
        <v>45628</v>
      </c>
      <c r="R773" s="1" t="str">
        <f>IF(O773="Void",TRIM(_xlfn.CONCAT(J773,K773)),J773)</f>
        <v>Scammells</v>
      </c>
      <c r="S773" s="16" t="str">
        <f>IF(O773="Void","VOID","vs")</f>
        <v>vs</v>
      </c>
      <c r="T773" s="1" t="str">
        <f>IF(O773="Void","",K773)</f>
        <v>Britwater</v>
      </c>
      <c r="U773" s="1" t="str">
        <f>IF(O773="Void","",TRIM(_xlfn.CONCAT(L773," ",M773)))</f>
        <v>Gala Club 1</v>
      </c>
    </row>
    <row r="774" spans="1:21" x14ac:dyDescent="0.2">
      <c r="A774" s="16">
        <v>1309</v>
      </c>
      <c r="B774" s="16">
        <v>6</v>
      </c>
      <c r="C774" s="16">
        <v>13</v>
      </c>
      <c r="D774" s="1">
        <v>1</v>
      </c>
      <c r="E774" s="1">
        <v>6</v>
      </c>
      <c r="F774" s="1" t="str">
        <f>_xlfn.CONCAT($D774,"|",$E774,"|",$B774)</f>
        <v>1|6|6</v>
      </c>
      <c r="G774" s="1" t="str">
        <f>_xlfn.CONCAT($D774,"|",$E774,"|",$C774)</f>
        <v>1|6|13</v>
      </c>
      <c r="H774" s="1" t="str">
        <f>_xlfn.CONCAT(P774,J774)</f>
        <v>14Apaches</v>
      </c>
      <c r="I774" s="1" t="str">
        <f>_xlfn.CONCAT(P774,K774)</f>
        <v>14Junction Inn</v>
      </c>
      <c r="J774" s="1" t="str">
        <f>IFERROR(VLOOKUP(F774,tbl_Teams!A:C,3,0),"")</f>
        <v>Apaches</v>
      </c>
      <c r="K774" s="1" t="str">
        <f>IFERROR(VLOOKUP(G774,tbl_Teams!$A:$C,3,0),"")</f>
        <v>Junction Inn</v>
      </c>
      <c r="L774" s="1" t="str">
        <f>IFERROR(IF(AND(J774&lt;&gt;"",K774&lt;&gt;""),VLOOKUP(VLOOKUP(J774,tbl_Teams!C:G,5,0),tbl_Venues!A:B,2,0),""),"")</f>
        <v>Hardwicke RBL</v>
      </c>
      <c r="M774" s="16">
        <f>IFERROR(IF(VLOOKUP(J774,tbl_Teams!$C:$H,6,0)=0,"",VLOOKUP(J774,tbl_Teams!$C:$H,6,0)),"")</f>
        <v>1</v>
      </c>
      <c r="N774" s="16">
        <f>IFERROR(VLOOKUP(J774,tbl_Teams!$C:$I,7,0),"")</f>
        <v>5</v>
      </c>
      <c r="O774" s="16" t="str">
        <f>IF(OR(J774="",K774=""),"Void","")</f>
        <v/>
      </c>
      <c r="P774" s="16">
        <v>14</v>
      </c>
      <c r="Q774" s="38">
        <f>IF(O774="Void","",IF(P774&lt;16,Lookups!$A$1+((P774-1)*7+(N774-1)),Lookups!$A$2+((P774-16)*7+(N774-1))))</f>
        <v>45632</v>
      </c>
      <c r="R774" s="1" t="str">
        <f>IF(O774="Void",TRIM(_xlfn.CONCAT(J774,K774)),J774)</f>
        <v>Apaches</v>
      </c>
      <c r="S774" s="16" t="str">
        <f>IF(O774="Void","VOID","vs")</f>
        <v>vs</v>
      </c>
      <c r="T774" s="1" t="str">
        <f>IF(O774="Void","",K774)</f>
        <v>Junction Inn</v>
      </c>
      <c r="U774" s="1" t="str">
        <f>IF(O774="Void","",TRIM(_xlfn.CONCAT(L774," ",M774)))</f>
        <v>Hardwicke RBL 1</v>
      </c>
    </row>
    <row r="775" spans="1:21" x14ac:dyDescent="0.2">
      <c r="A775" s="16">
        <v>1310</v>
      </c>
      <c r="B775" s="16">
        <v>7</v>
      </c>
      <c r="C775" s="16">
        <v>12</v>
      </c>
      <c r="D775" s="1">
        <v>1</v>
      </c>
      <c r="E775" s="1">
        <v>6</v>
      </c>
      <c r="F775" s="1" t="str">
        <f>_xlfn.CONCAT($D775,"|",$E775,"|",$B775)</f>
        <v>1|6|7</v>
      </c>
      <c r="G775" s="1" t="str">
        <f>_xlfn.CONCAT($D775,"|",$E775,"|",$C775)</f>
        <v>1|6|12</v>
      </c>
      <c r="H775" s="1" t="str">
        <f>_xlfn.CONCAT(P775,J775)</f>
        <v>14Canning Stragglers</v>
      </c>
      <c r="I775" s="1" t="str">
        <f>_xlfn.CONCAT(P775,K775)</f>
        <v>14KE7's</v>
      </c>
      <c r="J775" s="1" t="str">
        <f>IFERROR(VLOOKUP(F775,tbl_Teams!A:C,3,0),"")</f>
        <v>Canning Stragglers</v>
      </c>
      <c r="K775" s="1" t="str">
        <f>IFERROR(VLOOKUP(G775,tbl_Teams!$A:$C,3,0),"")</f>
        <v>KE7's</v>
      </c>
      <c r="L775" s="1" t="str">
        <f>IFERROR(IF(AND(J775&lt;&gt;"",K775&lt;&gt;""),VLOOKUP(VLOOKUP(J775,tbl_Teams!C:G,5,0),tbl_Venues!A:B,2,0),""),"")</f>
        <v>Churchdown Club</v>
      </c>
      <c r="M775" s="16" t="str">
        <f>IFERROR(IF(VLOOKUP(J775,tbl_Teams!$C:$H,6,0)=0,"",VLOOKUP(J775,tbl_Teams!$C:$H,6,0)),"")</f>
        <v/>
      </c>
      <c r="N775" s="16">
        <f>IFERROR(VLOOKUP(J775,tbl_Teams!$C:$I,7,0),"")</f>
        <v>3</v>
      </c>
      <c r="O775" s="16" t="str">
        <f>IF(OR(J775="",K775=""),"Void","")</f>
        <v/>
      </c>
      <c r="P775" s="16">
        <v>14</v>
      </c>
      <c r="Q775" s="38">
        <f>IF(O775="Void","",IF(P775&lt;16,Lookups!$A$1+((P775-1)*7+(N775-1)),Lookups!$A$2+((P775-16)*7+(N775-1))))</f>
        <v>45630</v>
      </c>
      <c r="R775" s="1" t="str">
        <f>IF(O775="Void",TRIM(_xlfn.CONCAT(J775,K775)),J775)</f>
        <v>Canning Stragglers</v>
      </c>
      <c r="S775" s="16" t="str">
        <f>IF(O775="Void","VOID","vs")</f>
        <v>vs</v>
      </c>
      <c r="T775" s="1" t="str">
        <f>IF(O775="Void","",K775)</f>
        <v>KE7's</v>
      </c>
      <c r="U775" s="1" t="str">
        <f>IF(O775="Void","",TRIM(_xlfn.CONCAT(L775," ",M775)))</f>
        <v>Churchdown Club</v>
      </c>
    </row>
    <row r="776" spans="1:21" x14ac:dyDescent="0.2">
      <c r="A776" s="16">
        <v>1311</v>
      </c>
      <c r="B776" s="16">
        <v>8</v>
      </c>
      <c r="C776" s="16">
        <v>11</v>
      </c>
      <c r="D776" s="1">
        <v>1</v>
      </c>
      <c r="E776" s="1">
        <v>6</v>
      </c>
      <c r="F776" s="1" t="str">
        <f>_xlfn.CONCAT($D776,"|",$E776,"|",$B776)</f>
        <v>1|6|8</v>
      </c>
      <c r="G776" s="1" t="str">
        <f>_xlfn.CONCAT($D776,"|",$E776,"|",$C776)</f>
        <v>1|6|11</v>
      </c>
      <c r="H776" s="1" t="str">
        <f>_xlfn.CONCAT(P776,J776)</f>
        <v>14Rising Sun</v>
      </c>
      <c r="I776" s="1" t="str">
        <f>_xlfn.CONCAT(P776,K776)</f>
        <v>14Walls Top Ten</v>
      </c>
      <c r="J776" s="1" t="str">
        <f>IFERROR(VLOOKUP(F776,tbl_Teams!A:C,3,0),"")</f>
        <v>Rising Sun</v>
      </c>
      <c r="K776" s="1" t="str">
        <f>IFERROR(VLOOKUP(G776,tbl_Teams!$A:$C,3,0),"")</f>
        <v>Walls Top Ten</v>
      </c>
      <c r="L776" s="1" t="str">
        <f>IFERROR(IF(AND(J776&lt;&gt;"",K776&lt;&gt;""),VLOOKUP(VLOOKUP(J776,tbl_Teams!C:G,5,0),tbl_Venues!A:B,2,0),""),"")</f>
        <v>Farmer's Club</v>
      </c>
      <c r="M776" s="16">
        <f>IFERROR(IF(VLOOKUP(J776,tbl_Teams!$C:$H,6,0)=0,"",VLOOKUP(J776,tbl_Teams!$C:$H,6,0)),"")</f>
        <v>2</v>
      </c>
      <c r="N776" s="16">
        <f>IFERROR(VLOOKUP(J776,tbl_Teams!$C:$I,7,0),"")</f>
        <v>3</v>
      </c>
      <c r="O776" s="16" t="str">
        <f>IF(OR(J776="",K776=""),"Void","")</f>
        <v/>
      </c>
      <c r="P776" s="16">
        <v>14</v>
      </c>
      <c r="Q776" s="38">
        <f>IF(O776="Void","",IF(P776&lt;16,Lookups!$A$1+((P776-1)*7+(N776-1)),Lookups!$A$2+((P776-16)*7+(N776-1))))</f>
        <v>45630</v>
      </c>
      <c r="R776" s="1" t="str">
        <f>IF(O776="Void",TRIM(_xlfn.CONCAT(J776,K776)),J776)</f>
        <v>Rising Sun</v>
      </c>
      <c r="S776" s="16" t="str">
        <f>IF(O776="Void","VOID","vs")</f>
        <v>vs</v>
      </c>
      <c r="T776" s="1" t="str">
        <f>IF(O776="Void","",K776)</f>
        <v>Walls Top Ten</v>
      </c>
      <c r="U776" s="1" t="str">
        <f>IF(O776="Void","",TRIM(_xlfn.CONCAT(L776," ",M776)))</f>
        <v>Farmer's Club 2</v>
      </c>
    </row>
    <row r="777" spans="1:21" x14ac:dyDescent="0.2">
      <c r="A777" s="16">
        <v>1312</v>
      </c>
      <c r="B777" s="16">
        <v>9</v>
      </c>
      <c r="C777" s="16">
        <v>10</v>
      </c>
      <c r="D777" s="1">
        <v>1</v>
      </c>
      <c r="E777" s="1">
        <v>6</v>
      </c>
      <c r="F777" s="1" t="str">
        <f>_xlfn.CONCAT($D777,"|",$E777,"|",$B777)</f>
        <v>1|6|9</v>
      </c>
      <c r="G777" s="1" t="str">
        <f>_xlfn.CONCAT($D777,"|",$E777,"|",$C777)</f>
        <v>1|6|10</v>
      </c>
      <c r="H777" s="1" t="str">
        <f>_xlfn.CONCAT(P777,J777)</f>
        <v>14509ers</v>
      </c>
      <c r="I777" s="1" t="str">
        <f>_xlfn.CONCAT(P777,K777)</f>
        <v>14Westgate Teapots</v>
      </c>
      <c r="J777" s="1" t="str">
        <f>IFERROR(VLOOKUP(F777,tbl_Teams!A:C,3,0),"")</f>
        <v>509ers</v>
      </c>
      <c r="K777" s="1" t="str">
        <f>IFERROR(VLOOKUP(G777,tbl_Teams!$A:$C,3,0),"")</f>
        <v>Westgate Teapots</v>
      </c>
      <c r="L777" s="1" t="str">
        <f>IFERROR(IF(AND(J777&lt;&gt;"",K777&lt;&gt;""),VLOOKUP(VLOOKUP(J777,tbl_Teams!C:G,5,0),tbl_Venues!A:B,2,0),""),"")</f>
        <v>Robinswood Hill Club</v>
      </c>
      <c r="M777" s="16">
        <f>IFERROR(IF(VLOOKUP(J777,tbl_Teams!$C:$H,6,0)=0,"",VLOOKUP(J777,tbl_Teams!$C:$H,6,0)),"")</f>
        <v>2</v>
      </c>
      <c r="N777" s="16">
        <f>IFERROR(VLOOKUP(J777,tbl_Teams!$C:$I,7,0),"")</f>
        <v>5</v>
      </c>
      <c r="O777" s="16" t="str">
        <f>IF(OR(J777="",K777=""),"Void","")</f>
        <v/>
      </c>
      <c r="P777" s="16">
        <v>14</v>
      </c>
      <c r="Q777" s="38">
        <f>IF(O777="Void","",IF(P777&lt;16,Lookups!$A$1+((P777-1)*7+(N777-1)),Lookups!$A$2+((P777-16)*7+(N777-1))))</f>
        <v>45632</v>
      </c>
      <c r="R777" s="1" t="str">
        <f>IF(O777="Void",TRIM(_xlfn.CONCAT(J777,K777)),J777)</f>
        <v>509ers</v>
      </c>
      <c r="S777" s="16" t="str">
        <f>IF(O777="Void","VOID","vs")</f>
        <v>vs</v>
      </c>
      <c r="T777" s="1" t="str">
        <f>IF(O777="Void","",K777)</f>
        <v>Westgate Teapots</v>
      </c>
      <c r="U777" s="1" t="str">
        <f>IF(O777="Void","",TRIM(_xlfn.CONCAT(L777," ",M777)))</f>
        <v>Robinswood Hill Club 2</v>
      </c>
    </row>
    <row r="778" spans="1:21" x14ac:dyDescent="0.2">
      <c r="A778" s="16">
        <v>1545</v>
      </c>
      <c r="B778" s="16">
        <v>2</v>
      </c>
      <c r="C778" s="16">
        <v>16</v>
      </c>
      <c r="D778" s="1">
        <v>1</v>
      </c>
      <c r="E778" s="1">
        <v>7</v>
      </c>
      <c r="F778" s="1" t="str">
        <f>_xlfn.CONCAT($D778,"|",$E778,"|",$B778)</f>
        <v>1|7|2</v>
      </c>
      <c r="G778" s="1" t="str">
        <f>_xlfn.CONCAT($D778,"|",$E778,"|",$C778)</f>
        <v>1|7|16</v>
      </c>
      <c r="H778" s="1" t="str">
        <f>_xlfn.CONCAT(P778,J778)</f>
        <v>14Sigtels</v>
      </c>
      <c r="I778" s="1" t="str">
        <f>_xlfn.CONCAT(P778,K778)</f>
        <v>14</v>
      </c>
      <c r="J778" s="1" t="str">
        <f>IFERROR(VLOOKUP(F778,tbl_Teams!A:C,3,0),"")</f>
        <v>Sigtels</v>
      </c>
      <c r="K778" s="1" t="str">
        <f>IFERROR(VLOOKUP(G778,tbl_Teams!$A:$C,3,0),"")</f>
        <v/>
      </c>
      <c r="L778" s="1" t="str">
        <f>IFERROR(IF(AND(J778&lt;&gt;"",K778&lt;&gt;""),VLOOKUP(VLOOKUP(J778,tbl_Teams!C:G,5,0),tbl_Venues!A:B,2,0),""),"")</f>
        <v/>
      </c>
      <c r="M778" s="16">
        <f>IFERROR(IF(VLOOKUP(J778,tbl_Teams!$C:$H,6,0)=0,"",VLOOKUP(J778,tbl_Teams!$C:$H,6,0)),"")</f>
        <v>2</v>
      </c>
      <c r="N778" s="16">
        <f>IFERROR(VLOOKUP(J778,tbl_Teams!$C:$I,7,0),"")</f>
        <v>2</v>
      </c>
      <c r="O778" s="16" t="str">
        <f>IF(OR(J778="",K778=""),"Void","")</f>
        <v>Void</v>
      </c>
      <c r="P778" s="16">
        <v>14</v>
      </c>
      <c r="Q778" s="38" t="str">
        <f>IF(O778="Void","",IF(P778&lt;16,Lookups!$A$1+((P778-1)*7+(N778-1)),Lookups!$A$2+((P778-16)*7+(N778-1))))</f>
        <v/>
      </c>
      <c r="R778" s="1" t="str">
        <f>IF(O778="Void",TRIM(_xlfn.CONCAT(J778,K778)),J778)</f>
        <v>Sigtels</v>
      </c>
      <c r="S778" s="16" t="str">
        <f>IF(O778="Void","VOID","vs")</f>
        <v>VOID</v>
      </c>
      <c r="T778" s="1" t="str">
        <f>IF(O778="Void","",K778)</f>
        <v/>
      </c>
      <c r="U778" s="1" t="str">
        <f>IF(O778="Void","",TRIM(_xlfn.CONCAT(L778," ",M778)))</f>
        <v/>
      </c>
    </row>
    <row r="779" spans="1:21" x14ac:dyDescent="0.2">
      <c r="A779" s="16">
        <v>1546</v>
      </c>
      <c r="B779" s="16">
        <v>3</v>
      </c>
      <c r="C779" s="16">
        <v>1</v>
      </c>
      <c r="D779" s="1">
        <v>1</v>
      </c>
      <c r="E779" s="1">
        <v>7</v>
      </c>
      <c r="F779" s="1" t="str">
        <f>_xlfn.CONCAT($D779,"|",$E779,"|",$B779)</f>
        <v>1|7|3</v>
      </c>
      <c r="G779" s="1" t="str">
        <f>_xlfn.CONCAT($D779,"|",$E779,"|",$C779)</f>
        <v>1|7|1</v>
      </c>
      <c r="H779" s="1" t="str">
        <f>_xlfn.CONCAT(P779,J779)</f>
        <v>14City Treasurers</v>
      </c>
      <c r="I779" s="1" t="str">
        <f>_xlfn.CONCAT(P779,K779)</f>
        <v>14Derwents</v>
      </c>
      <c r="J779" s="1" t="str">
        <f>IFERROR(VLOOKUP(F779,tbl_Teams!A:C,3,0),"")</f>
        <v>City Treasurers</v>
      </c>
      <c r="K779" s="1" t="str">
        <f>IFERROR(VLOOKUP(G779,tbl_Teams!$A:$C,3,0),"")</f>
        <v>Derwents</v>
      </c>
      <c r="L779" s="1" t="str">
        <f>IFERROR(IF(AND(J779&lt;&gt;"",K779&lt;&gt;""),VLOOKUP(VLOOKUP(J779,tbl_Teams!C:G,5,0),tbl_Venues!A:B,2,0),""),"")</f>
        <v>Gala Club</v>
      </c>
      <c r="M779" s="16">
        <f>IFERROR(IF(VLOOKUP(J779,tbl_Teams!$C:$H,6,0)=0,"",VLOOKUP(J779,tbl_Teams!$C:$H,6,0)),"")</f>
        <v>2</v>
      </c>
      <c r="N779" s="16">
        <f>IFERROR(VLOOKUP(J779,tbl_Teams!$C:$I,7,0),"")</f>
        <v>2</v>
      </c>
      <c r="O779" s="16" t="str">
        <f>IF(OR(J779="",K779=""),"Void","")</f>
        <v/>
      </c>
      <c r="P779" s="16">
        <v>14</v>
      </c>
      <c r="Q779" s="38">
        <f>IF(O779="Void","",IF(P779&lt;16,Lookups!$A$1+((P779-1)*7+(N779-1)),Lookups!$A$2+((P779-16)*7+(N779-1))))</f>
        <v>45629</v>
      </c>
      <c r="R779" s="1" t="str">
        <f>IF(O779="Void",TRIM(_xlfn.CONCAT(J779,K779)),J779)</f>
        <v>City Treasurers</v>
      </c>
      <c r="S779" s="16" t="str">
        <f>IF(O779="Void","VOID","vs")</f>
        <v>vs</v>
      </c>
      <c r="T779" s="1" t="str">
        <f>IF(O779="Void","",K779)</f>
        <v>Derwents</v>
      </c>
      <c r="U779" s="1" t="str">
        <f>IF(O779="Void","",TRIM(_xlfn.CONCAT(L779," ",M779)))</f>
        <v>Gala Club 2</v>
      </c>
    </row>
    <row r="780" spans="1:21" x14ac:dyDescent="0.2">
      <c r="A780" s="16">
        <v>1547</v>
      </c>
      <c r="B780" s="16">
        <v>4</v>
      </c>
      <c r="C780" s="16">
        <v>15</v>
      </c>
      <c r="D780" s="1">
        <v>1</v>
      </c>
      <c r="E780" s="1">
        <v>7</v>
      </c>
      <c r="F780" s="1" t="str">
        <f>_xlfn.CONCAT($D780,"|",$E780,"|",$B780)</f>
        <v>1|7|4</v>
      </c>
      <c r="G780" s="1" t="str">
        <f>_xlfn.CONCAT($D780,"|",$E780,"|",$C780)</f>
        <v>1|7|15</v>
      </c>
      <c r="H780" s="1" t="str">
        <f>_xlfn.CONCAT(P780,J780)</f>
        <v>14Deaf Tigers</v>
      </c>
      <c r="I780" s="1" t="str">
        <f>_xlfn.CONCAT(P780,K780)</f>
        <v>14Lassington Rollers</v>
      </c>
      <c r="J780" s="1" t="str">
        <f>IFERROR(VLOOKUP(F780,tbl_Teams!A:C,3,0),"")</f>
        <v>Deaf Tigers</v>
      </c>
      <c r="K780" s="1" t="str">
        <f>IFERROR(VLOOKUP(G780,tbl_Teams!$A:$C,3,0),"")</f>
        <v>Lassington Rollers</v>
      </c>
      <c r="L780" s="1" t="str">
        <f>IFERROR(IF(AND(J780&lt;&gt;"",K780&lt;&gt;""),VLOOKUP(VLOOKUP(J780,tbl_Teams!C:G,5,0),tbl_Venues!A:B,2,0),""),"")</f>
        <v>One Eyed Jacks</v>
      </c>
      <c r="M780" s="16" t="str">
        <f>IFERROR(IF(VLOOKUP(J780,tbl_Teams!$C:$H,6,0)=0,"",VLOOKUP(J780,tbl_Teams!$C:$H,6,0)),"")</f>
        <v/>
      </c>
      <c r="N780" s="16">
        <f>IFERROR(VLOOKUP(J780,tbl_Teams!$C:$I,7,0),"")</f>
        <v>2</v>
      </c>
      <c r="O780" s="16" t="str">
        <f>IF(OR(J780="",K780=""),"Void","")</f>
        <v/>
      </c>
      <c r="P780" s="16">
        <v>14</v>
      </c>
      <c r="Q780" s="38">
        <f>IF(O780="Void","",IF(P780&lt;16,Lookups!$A$1+((P780-1)*7+(N780-1)),Lookups!$A$2+((P780-16)*7+(N780-1))))</f>
        <v>45629</v>
      </c>
      <c r="R780" s="1" t="str">
        <f>IF(O780="Void",TRIM(_xlfn.CONCAT(J780,K780)),J780)</f>
        <v>Deaf Tigers</v>
      </c>
      <c r="S780" s="16" t="str">
        <f>IF(O780="Void","VOID","vs")</f>
        <v>vs</v>
      </c>
      <c r="T780" s="1" t="str">
        <f>IF(O780="Void","",K780)</f>
        <v>Lassington Rollers</v>
      </c>
      <c r="U780" s="1" t="str">
        <f>IF(O780="Void","",TRIM(_xlfn.CONCAT(L780," ",M780)))</f>
        <v>One Eyed Jacks</v>
      </c>
    </row>
    <row r="781" spans="1:21" x14ac:dyDescent="0.2">
      <c r="A781" s="16">
        <v>1548</v>
      </c>
      <c r="B781" s="16">
        <v>5</v>
      </c>
      <c r="C781" s="16">
        <v>14</v>
      </c>
      <c r="D781" s="1">
        <v>1</v>
      </c>
      <c r="E781" s="1">
        <v>7</v>
      </c>
      <c r="F781" s="1" t="str">
        <f>_xlfn.CONCAT($D781,"|",$E781,"|",$B781)</f>
        <v>1|7|5</v>
      </c>
      <c r="G781" s="1" t="str">
        <f>_xlfn.CONCAT($D781,"|",$E781,"|",$C781)</f>
        <v>1|7|14</v>
      </c>
      <c r="H781" s="1" t="str">
        <f>_xlfn.CONCAT(P781,J781)</f>
        <v>14Hilltops</v>
      </c>
      <c r="I781" s="1" t="str">
        <f>_xlfn.CONCAT(P781,K781)</f>
        <v>14Cruisers</v>
      </c>
      <c r="J781" s="1" t="str">
        <f>IFERROR(VLOOKUP(F781,tbl_Teams!A:C,3,0),"")</f>
        <v>Hilltops</v>
      </c>
      <c r="K781" s="1" t="str">
        <f>IFERROR(VLOOKUP(G781,tbl_Teams!$A:$C,3,0),"")</f>
        <v>Cruisers</v>
      </c>
      <c r="L781" s="1" t="str">
        <f>IFERROR(IF(AND(J781&lt;&gt;"",K781&lt;&gt;""),VLOOKUP(VLOOKUP(J781,tbl_Teams!C:G,5,0),tbl_Venues!A:B,2,0),""),"")</f>
        <v>Robinswood Hill Club</v>
      </c>
      <c r="M781" s="16">
        <f>IFERROR(IF(VLOOKUP(J781,tbl_Teams!$C:$H,6,0)=0,"",VLOOKUP(J781,tbl_Teams!$C:$H,6,0)),"")</f>
        <v>1</v>
      </c>
      <c r="N781" s="16">
        <f>IFERROR(VLOOKUP(J781,tbl_Teams!$C:$I,7,0),"")</f>
        <v>4</v>
      </c>
      <c r="O781" s="16" t="str">
        <f>IF(OR(J781="",K781=""),"Void","")</f>
        <v/>
      </c>
      <c r="P781" s="16">
        <v>14</v>
      </c>
      <c r="Q781" s="38">
        <f>IF(O781="Void","",IF(P781&lt;16,Lookups!$A$1+((P781-1)*7+(N781-1)),Lookups!$A$2+((P781-16)*7+(N781-1))))</f>
        <v>45631</v>
      </c>
      <c r="R781" s="1" t="str">
        <f>IF(O781="Void",TRIM(_xlfn.CONCAT(J781,K781)),J781)</f>
        <v>Hilltops</v>
      </c>
      <c r="S781" s="16" t="str">
        <f>IF(O781="Void","VOID","vs")</f>
        <v>vs</v>
      </c>
      <c r="T781" s="1" t="str">
        <f>IF(O781="Void","",K781)</f>
        <v>Cruisers</v>
      </c>
      <c r="U781" s="1" t="str">
        <f>IF(O781="Void","",TRIM(_xlfn.CONCAT(L781," ",M781)))</f>
        <v>Robinswood Hill Club 1</v>
      </c>
    </row>
    <row r="782" spans="1:21" x14ac:dyDescent="0.2">
      <c r="A782" s="16">
        <v>1549</v>
      </c>
      <c r="B782" s="16">
        <v>6</v>
      </c>
      <c r="C782" s="16">
        <v>13</v>
      </c>
      <c r="D782" s="1">
        <v>1</v>
      </c>
      <c r="E782" s="1">
        <v>7</v>
      </c>
      <c r="F782" s="1" t="str">
        <f>_xlfn.CONCAT($D782,"|",$E782,"|",$B782)</f>
        <v>1|7|6</v>
      </c>
      <c r="G782" s="1" t="str">
        <f>_xlfn.CONCAT($D782,"|",$E782,"|",$C782)</f>
        <v>1|7|13</v>
      </c>
      <c r="H782" s="1" t="str">
        <f>_xlfn.CONCAT(P782,J782)</f>
        <v>14Bloaters S.C.</v>
      </c>
      <c r="I782" s="1" t="str">
        <f>_xlfn.CONCAT(P782,K782)</f>
        <v>14BMI 'A' Breakaways</v>
      </c>
      <c r="J782" s="1" t="str">
        <f>IFERROR(VLOOKUP(F782,tbl_Teams!A:C,3,0),"")</f>
        <v>Bloaters S.C.</v>
      </c>
      <c r="K782" s="1" t="str">
        <f>IFERROR(VLOOKUP(G782,tbl_Teams!$A:$C,3,0),"")</f>
        <v>BMI 'A' Breakaways</v>
      </c>
      <c r="L782" s="1" t="str">
        <f>IFERROR(IF(AND(J782&lt;&gt;"",K782&lt;&gt;""),VLOOKUP(VLOOKUP(J782,tbl_Teams!C:G,5,0),tbl_Venues!A:B,2,0),""),"")</f>
        <v>Spartans Club</v>
      </c>
      <c r="M782" s="16">
        <f>IFERROR(IF(VLOOKUP(J782,tbl_Teams!$C:$H,6,0)=0,"",VLOOKUP(J782,tbl_Teams!$C:$H,6,0)),"")</f>
        <v>2</v>
      </c>
      <c r="N782" s="16">
        <f>IFERROR(VLOOKUP(J782,tbl_Teams!$C:$I,7,0),"")</f>
        <v>3</v>
      </c>
      <c r="O782" s="16" t="str">
        <f>IF(OR(J782="",K782=""),"Void","")</f>
        <v/>
      </c>
      <c r="P782" s="16">
        <v>14</v>
      </c>
      <c r="Q782" s="38">
        <f>IF(O782="Void","",IF(P782&lt;16,Lookups!$A$1+((P782-1)*7+(N782-1)),Lookups!$A$2+((P782-16)*7+(N782-1))))</f>
        <v>45630</v>
      </c>
      <c r="R782" s="1" t="str">
        <f>IF(O782="Void",TRIM(_xlfn.CONCAT(J782,K782)),J782)</f>
        <v>Bloaters S.C.</v>
      </c>
      <c r="S782" s="16" t="str">
        <f>IF(O782="Void","VOID","vs")</f>
        <v>vs</v>
      </c>
      <c r="T782" s="1" t="str">
        <f>IF(O782="Void","",K782)</f>
        <v>BMI 'A' Breakaways</v>
      </c>
      <c r="U782" s="1" t="str">
        <f>IF(O782="Void","",TRIM(_xlfn.CONCAT(L782," ",M782)))</f>
        <v>Spartans Club 2</v>
      </c>
    </row>
    <row r="783" spans="1:21" x14ac:dyDescent="0.2">
      <c r="A783" s="16">
        <v>1550</v>
      </c>
      <c r="B783" s="16">
        <v>7</v>
      </c>
      <c r="C783" s="16">
        <v>12</v>
      </c>
      <c r="D783" s="1">
        <v>1</v>
      </c>
      <c r="E783" s="1">
        <v>7</v>
      </c>
      <c r="F783" s="1" t="str">
        <f>_xlfn.CONCAT($D783,"|",$E783,"|",$B783)</f>
        <v>1|7|7</v>
      </c>
      <c r="G783" s="1" t="str">
        <f>_xlfn.CONCAT($D783,"|",$E783,"|",$C783)</f>
        <v>1|7|12</v>
      </c>
      <c r="H783" s="1" t="str">
        <f>_xlfn.CONCAT(P783,J783)</f>
        <v>14Gladiators</v>
      </c>
      <c r="I783" s="1" t="str">
        <f>_xlfn.CONCAT(P783,K783)</f>
        <v>14More Lager</v>
      </c>
      <c r="J783" s="1" t="str">
        <f>IFERROR(VLOOKUP(F783,tbl_Teams!A:C,3,0),"")</f>
        <v>Gladiators</v>
      </c>
      <c r="K783" s="1" t="str">
        <f>IFERROR(VLOOKUP(G783,tbl_Teams!$A:$C,3,0),"")</f>
        <v>More Lager</v>
      </c>
      <c r="L783" s="1" t="str">
        <f>IFERROR(IF(AND(J783&lt;&gt;"",K783&lt;&gt;""),VLOOKUP(VLOOKUP(J783,tbl_Teams!C:G,5,0),tbl_Venues!A:B,2,0),""),"")</f>
        <v>Farmer's Club</v>
      </c>
      <c r="M783" s="16">
        <f>IFERROR(IF(VLOOKUP(J783,tbl_Teams!$C:$H,6,0)=0,"",VLOOKUP(J783,tbl_Teams!$C:$H,6,0)),"")</f>
        <v>1</v>
      </c>
      <c r="N783" s="16">
        <f>IFERROR(VLOOKUP(J783,tbl_Teams!$C:$I,7,0),"")</f>
        <v>3</v>
      </c>
      <c r="O783" s="16" t="str">
        <f>IF(OR(J783="",K783=""),"Void","")</f>
        <v/>
      </c>
      <c r="P783" s="16">
        <v>14</v>
      </c>
      <c r="Q783" s="38">
        <f>IF(O783="Void","",IF(P783&lt;16,Lookups!$A$1+((P783-1)*7+(N783-1)),Lookups!$A$2+((P783-16)*7+(N783-1))))</f>
        <v>45630</v>
      </c>
      <c r="R783" s="1" t="str">
        <f>IF(O783="Void",TRIM(_xlfn.CONCAT(J783,K783)),J783)</f>
        <v>Gladiators</v>
      </c>
      <c r="S783" s="16" t="str">
        <f>IF(O783="Void","VOID","vs")</f>
        <v>vs</v>
      </c>
      <c r="T783" s="1" t="str">
        <f>IF(O783="Void","",K783)</f>
        <v>More Lager</v>
      </c>
      <c r="U783" s="1" t="str">
        <f>IF(O783="Void","",TRIM(_xlfn.CONCAT(L783," ",M783)))</f>
        <v>Farmer's Club 1</v>
      </c>
    </row>
    <row r="784" spans="1:21" x14ac:dyDescent="0.2">
      <c r="A784" s="16">
        <v>1551</v>
      </c>
      <c r="B784" s="16">
        <v>8</v>
      </c>
      <c r="C784" s="16">
        <v>11</v>
      </c>
      <c r="D784" s="1">
        <v>1</v>
      </c>
      <c r="E784" s="1">
        <v>7</v>
      </c>
      <c r="F784" s="1" t="str">
        <f>_xlfn.CONCAT($D784,"|",$E784,"|",$B784)</f>
        <v>1|7|8</v>
      </c>
      <c r="G784" s="1" t="str">
        <f>_xlfn.CONCAT($D784,"|",$E784,"|",$C784)</f>
        <v>1|7|11</v>
      </c>
      <c r="H784" s="1" t="str">
        <f>_xlfn.CONCAT(P784,J784)</f>
        <v>14Incredibowls</v>
      </c>
      <c r="I784" s="1" t="str">
        <f>_xlfn.CONCAT(P784,K784)</f>
        <v>14The Novices</v>
      </c>
      <c r="J784" s="1" t="str">
        <f>IFERROR(VLOOKUP(F784,tbl_Teams!A:C,3,0),"")</f>
        <v>Incredibowls</v>
      </c>
      <c r="K784" s="1" t="str">
        <f>IFERROR(VLOOKUP(G784,tbl_Teams!$A:$C,3,0),"")</f>
        <v>The Novices</v>
      </c>
      <c r="L784" s="1" t="str">
        <f>IFERROR(IF(AND(J784&lt;&gt;"",K784&lt;&gt;""),VLOOKUP(VLOOKUP(J784,tbl_Teams!C:G,5,0),tbl_Venues!A:B,2,0),""),"")</f>
        <v>St James Club</v>
      </c>
      <c r="M784" s="16" t="str">
        <f>IFERROR(IF(VLOOKUP(J784,tbl_Teams!$C:$H,6,0)=0,"",VLOOKUP(J784,tbl_Teams!$C:$H,6,0)),"")</f>
        <v/>
      </c>
      <c r="N784" s="16">
        <f>IFERROR(VLOOKUP(J784,tbl_Teams!$C:$I,7,0),"")</f>
        <v>4</v>
      </c>
      <c r="O784" s="16" t="str">
        <f>IF(OR(J784="",K784=""),"Void","")</f>
        <v/>
      </c>
      <c r="P784" s="16">
        <v>14</v>
      </c>
      <c r="Q784" s="38">
        <f>IF(O784="Void","",IF(P784&lt;16,Lookups!$A$1+((P784-1)*7+(N784-1)),Lookups!$A$2+((P784-16)*7+(N784-1))))</f>
        <v>45631</v>
      </c>
      <c r="R784" s="1" t="str">
        <f>IF(O784="Void",TRIM(_xlfn.CONCAT(J784,K784)),J784)</f>
        <v>Incredibowls</v>
      </c>
      <c r="S784" s="16" t="str">
        <f>IF(O784="Void","VOID","vs")</f>
        <v>vs</v>
      </c>
      <c r="T784" s="1" t="str">
        <f>IF(O784="Void","",K784)</f>
        <v>The Novices</v>
      </c>
      <c r="U784" s="1" t="str">
        <f>IF(O784="Void","",TRIM(_xlfn.CONCAT(L784," ",M784)))</f>
        <v>St James Club</v>
      </c>
    </row>
    <row r="785" spans="1:21" x14ac:dyDescent="0.2">
      <c r="A785" s="16">
        <v>1552</v>
      </c>
      <c r="B785" s="16">
        <v>9</v>
      </c>
      <c r="C785" s="16">
        <v>10</v>
      </c>
      <c r="D785" s="1">
        <v>1</v>
      </c>
      <c r="E785" s="1">
        <v>7</v>
      </c>
      <c r="F785" s="1" t="str">
        <f>_xlfn.CONCAT($D785,"|",$E785,"|",$B785)</f>
        <v>1|7|9</v>
      </c>
      <c r="G785" s="1" t="str">
        <f>_xlfn.CONCAT($D785,"|",$E785,"|",$C785)</f>
        <v>1|7|10</v>
      </c>
      <c r="H785" s="1" t="str">
        <f>_xlfn.CONCAT(P785,J785)</f>
        <v>14Tipplers</v>
      </c>
      <c r="I785" s="1" t="str">
        <f>_xlfn.CONCAT(P785,K785)</f>
        <v>14Newent Dragons</v>
      </c>
      <c r="J785" s="1" t="str">
        <f>IFERROR(VLOOKUP(F785,tbl_Teams!A:C,3,0),"")</f>
        <v>Tipplers</v>
      </c>
      <c r="K785" s="1" t="str">
        <f>IFERROR(VLOOKUP(G785,tbl_Teams!$A:$C,3,0),"")</f>
        <v>Newent Dragons</v>
      </c>
      <c r="L785" s="1" t="str">
        <f>IFERROR(IF(AND(J785&lt;&gt;"",K785&lt;&gt;""),VLOOKUP(VLOOKUP(J785,tbl_Teams!C:G,5,0),tbl_Venues!A:B,2,0),""),"")</f>
        <v>Wotton Hall Club</v>
      </c>
      <c r="M785" s="16">
        <f>IFERROR(IF(VLOOKUP(J785,tbl_Teams!$C:$H,6,0)=0,"",VLOOKUP(J785,tbl_Teams!$C:$H,6,0)),"")</f>
        <v>1</v>
      </c>
      <c r="N785" s="16">
        <f>IFERROR(VLOOKUP(J785,tbl_Teams!$C:$I,7,0),"")</f>
        <v>5</v>
      </c>
      <c r="O785" s="16" t="str">
        <f>IF(OR(J785="",K785=""),"Void","")</f>
        <v/>
      </c>
      <c r="P785" s="16">
        <v>14</v>
      </c>
      <c r="Q785" s="38">
        <f>IF(O785="Void","",IF(P785&lt;16,Lookups!$A$1+((P785-1)*7+(N785-1)),Lookups!$A$2+((P785-16)*7+(N785-1))))</f>
        <v>45632</v>
      </c>
      <c r="R785" s="1" t="str">
        <f>IF(O785="Void",TRIM(_xlfn.CONCAT(J785,K785)),J785)</f>
        <v>Tipplers</v>
      </c>
      <c r="S785" s="16" t="str">
        <f>IF(O785="Void","VOID","vs")</f>
        <v>vs</v>
      </c>
      <c r="T785" s="1" t="str">
        <f>IF(O785="Void","",K785)</f>
        <v>Newent Dragons</v>
      </c>
      <c r="U785" s="1" t="str">
        <f>IF(O785="Void","",TRIM(_xlfn.CONCAT(L785," ",M785)))</f>
        <v>Wotton Hall Club 1</v>
      </c>
    </row>
    <row r="786" spans="1:21" x14ac:dyDescent="0.2">
      <c r="A786" s="16">
        <v>113</v>
      </c>
      <c r="B786" s="16">
        <v>1</v>
      </c>
      <c r="C786" s="16">
        <v>2</v>
      </c>
      <c r="D786" s="1">
        <v>1</v>
      </c>
      <c r="E786" s="1">
        <v>1</v>
      </c>
      <c r="F786" s="1" t="str">
        <f>_xlfn.CONCAT($D786,"|",$E786,"|",$B786)</f>
        <v>1|1|1</v>
      </c>
      <c r="G786" s="1" t="str">
        <f>_xlfn.CONCAT($D786,"|",$E786,"|",$C786)</f>
        <v>1|1|2</v>
      </c>
      <c r="H786" s="1" t="str">
        <f>_xlfn.CONCAT(P786,J786)</f>
        <v>15Maisemore Hornets</v>
      </c>
      <c r="I786" s="1" t="str">
        <f>_xlfn.CONCAT(P786,K786)</f>
        <v>15Cobblers</v>
      </c>
      <c r="J786" s="1" t="str">
        <f>IFERROR(VLOOKUP(F786,tbl_Teams!A:C,3,0),"")</f>
        <v>Maisemore Hornets</v>
      </c>
      <c r="K786" s="1" t="str">
        <f>IFERROR(VLOOKUP(G786,tbl_Teams!$A:$C,3,0),"")</f>
        <v>Cobblers</v>
      </c>
      <c r="L786" s="1" t="str">
        <f>IFERROR(IF(AND(J786&lt;&gt;"",K786&lt;&gt;""),VLOOKUP(VLOOKUP(J786,tbl_Teams!C:G,5,0),tbl_Venues!A:B,2,0),""),"")</f>
        <v>St James Club</v>
      </c>
      <c r="M786" s="16" t="str">
        <f>IFERROR(IF(VLOOKUP(J786,tbl_Teams!$C:$H,6,0)=0,"",VLOOKUP(J786,tbl_Teams!$C:$H,6,0)),"")</f>
        <v/>
      </c>
      <c r="N786" s="16">
        <f>IFERROR(VLOOKUP(J786,tbl_Teams!$C:$I,7,0),"")</f>
        <v>2</v>
      </c>
      <c r="O786" s="16" t="str">
        <f>IF(OR(J786="",K786=""),"Void","")</f>
        <v/>
      </c>
      <c r="P786" s="16">
        <v>15</v>
      </c>
      <c r="Q786" s="38">
        <f>IF(O786="Void","",IF(P786&lt;16,Lookups!$A$1+((P786-1)*7+(N786-1)),Lookups!$A$2+((P786-16)*7+(N786-1))))</f>
        <v>45636</v>
      </c>
      <c r="R786" s="1" t="str">
        <f>IF(O786="Void",TRIM(_xlfn.CONCAT(J786,K786)),J786)</f>
        <v>Maisemore Hornets</v>
      </c>
      <c r="S786" s="16" t="str">
        <f>IF(O786="Void","VOID","vs")</f>
        <v>vs</v>
      </c>
      <c r="T786" s="1" t="str">
        <f>IF(O786="Void","",K786)</f>
        <v>Cobblers</v>
      </c>
      <c r="U786" s="1" t="str">
        <f>IF(O786="Void","",TRIM(_xlfn.CONCAT(L786," ",M786)))</f>
        <v>St James Club</v>
      </c>
    </row>
    <row r="787" spans="1:21" x14ac:dyDescent="0.2">
      <c r="A787" s="16">
        <v>114</v>
      </c>
      <c r="B787" s="16">
        <v>10</v>
      </c>
      <c r="C787" s="16">
        <v>8</v>
      </c>
      <c r="D787" s="1">
        <v>1</v>
      </c>
      <c r="E787" s="1">
        <v>1</v>
      </c>
      <c r="F787" s="1" t="str">
        <f>_xlfn.CONCAT($D787,"|",$E787,"|",$B787)</f>
        <v>1|1|10</v>
      </c>
      <c r="G787" s="1" t="str">
        <f>_xlfn.CONCAT($D787,"|",$E787,"|",$C787)</f>
        <v>1|1|8</v>
      </c>
      <c r="H787" s="1" t="str">
        <f>_xlfn.CONCAT(P787,J787)</f>
        <v>15Gaelens</v>
      </c>
      <c r="I787" s="1" t="str">
        <f>_xlfn.CONCAT(P787,K787)</f>
        <v>15Lion Cubs</v>
      </c>
      <c r="J787" s="1" t="str">
        <f>IFERROR(VLOOKUP(F787,tbl_Teams!A:C,3,0),"")</f>
        <v>Gaelens</v>
      </c>
      <c r="K787" s="1" t="str">
        <f>IFERROR(VLOOKUP(G787,tbl_Teams!$A:$C,3,0),"")</f>
        <v>Lion Cubs</v>
      </c>
      <c r="L787" s="1" t="str">
        <f>IFERROR(IF(AND(J787&lt;&gt;"",K787&lt;&gt;""),VLOOKUP(VLOOKUP(J787,tbl_Teams!C:G,5,0),tbl_Venues!A:B,2,0),""),"")</f>
        <v>Brockworth RFC</v>
      </c>
      <c r="M787" s="16" t="str">
        <f>IFERROR(IF(VLOOKUP(J787,tbl_Teams!$C:$H,6,0)=0,"",VLOOKUP(J787,tbl_Teams!$C:$H,6,0)),"")</f>
        <v/>
      </c>
      <c r="N787" s="16">
        <f>IFERROR(VLOOKUP(J787,tbl_Teams!$C:$I,7,0),"")</f>
        <v>4</v>
      </c>
      <c r="O787" s="16" t="str">
        <f>IF(OR(J787="",K787=""),"Void","")</f>
        <v/>
      </c>
      <c r="P787" s="16">
        <v>15</v>
      </c>
      <c r="Q787" s="38">
        <f>IF(O787="Void","",IF(P787&lt;16,Lookups!$A$1+((P787-1)*7+(N787-1)),Lookups!$A$2+((P787-16)*7+(N787-1))))</f>
        <v>45638</v>
      </c>
      <c r="R787" s="1" t="str">
        <f>IF(O787="Void",TRIM(_xlfn.CONCAT(J787,K787)),J787)</f>
        <v>Gaelens</v>
      </c>
      <c r="S787" s="16" t="str">
        <f>IF(O787="Void","VOID","vs")</f>
        <v>vs</v>
      </c>
      <c r="T787" s="1" t="str">
        <f>IF(O787="Void","",K787)</f>
        <v>Lion Cubs</v>
      </c>
      <c r="U787" s="1" t="str">
        <f>IF(O787="Void","",TRIM(_xlfn.CONCAT(L787," ",M787)))</f>
        <v>Brockworth RFC</v>
      </c>
    </row>
    <row r="788" spans="1:21" x14ac:dyDescent="0.2">
      <c r="A788" s="16">
        <v>115</v>
      </c>
      <c r="B788" s="16">
        <v>11</v>
      </c>
      <c r="C788" s="16">
        <v>7</v>
      </c>
      <c r="D788" s="1">
        <v>1</v>
      </c>
      <c r="E788" s="1">
        <v>1</v>
      </c>
      <c r="F788" s="1" t="str">
        <f>_xlfn.CONCAT($D788,"|",$E788,"|",$B788)</f>
        <v>1|1|11</v>
      </c>
      <c r="G788" s="1" t="str">
        <f>_xlfn.CONCAT($D788,"|",$E788,"|",$C788)</f>
        <v>1|1|7</v>
      </c>
      <c r="H788" s="1" t="str">
        <f>_xlfn.CONCAT(P788,J788)</f>
        <v>15Hare &amp; Hounds</v>
      </c>
      <c r="I788" s="1" t="str">
        <f>_xlfn.CONCAT(P788,K788)</f>
        <v>15Railway</v>
      </c>
      <c r="J788" s="1" t="str">
        <f>IFERROR(VLOOKUP(F788,tbl_Teams!A:C,3,0),"")</f>
        <v>Hare &amp; Hounds</v>
      </c>
      <c r="K788" s="1" t="str">
        <f>IFERROR(VLOOKUP(G788,tbl_Teams!$A:$C,3,0),"")</f>
        <v>Railway</v>
      </c>
      <c r="L788" s="1" t="str">
        <f>IFERROR(IF(AND(J788&lt;&gt;"",K788&lt;&gt;""),VLOOKUP(VLOOKUP(J788,tbl_Teams!C:G,5,0),tbl_Venues!A:B,2,0),""),"")</f>
        <v>Churchdown Club</v>
      </c>
      <c r="M788" s="16" t="str">
        <f>IFERROR(IF(VLOOKUP(J788,tbl_Teams!$C:$H,6,0)=0,"",VLOOKUP(J788,tbl_Teams!$C:$H,6,0)),"")</f>
        <v/>
      </c>
      <c r="N788" s="16">
        <f>IFERROR(VLOOKUP(J788,tbl_Teams!$C:$I,7,0),"")</f>
        <v>5</v>
      </c>
      <c r="O788" s="16" t="str">
        <f>IF(OR(J788="",K788=""),"Void","")</f>
        <v/>
      </c>
      <c r="P788" s="16">
        <v>15</v>
      </c>
      <c r="Q788" s="38">
        <f>IF(O788="Void","",IF(P788&lt;16,Lookups!$A$1+((P788-1)*7+(N788-1)),Lookups!$A$2+((P788-16)*7+(N788-1))))</f>
        <v>45639</v>
      </c>
      <c r="R788" s="1" t="str">
        <f>IF(O788="Void",TRIM(_xlfn.CONCAT(J788,K788)),J788)</f>
        <v>Hare &amp; Hounds</v>
      </c>
      <c r="S788" s="16" t="str">
        <f>IF(O788="Void","VOID","vs")</f>
        <v>vs</v>
      </c>
      <c r="T788" s="1" t="str">
        <f>IF(O788="Void","",K788)</f>
        <v>Railway</v>
      </c>
      <c r="U788" s="1" t="str">
        <f>IF(O788="Void","",TRIM(_xlfn.CONCAT(L788," ",M788)))</f>
        <v>Churchdown Club</v>
      </c>
    </row>
    <row r="789" spans="1:21" x14ac:dyDescent="0.2">
      <c r="A789" s="16">
        <v>116</v>
      </c>
      <c r="B789" s="16">
        <v>12</v>
      </c>
      <c r="C789" s="16">
        <v>6</v>
      </c>
      <c r="D789" s="1">
        <v>1</v>
      </c>
      <c r="E789" s="1">
        <v>1</v>
      </c>
      <c r="F789" s="1" t="str">
        <f>_xlfn.CONCAT($D789,"|",$E789,"|",$B789)</f>
        <v>1|1|12</v>
      </c>
      <c r="G789" s="1" t="str">
        <f>_xlfn.CONCAT($D789,"|",$E789,"|",$C789)</f>
        <v>1|1|6</v>
      </c>
      <c r="H789" s="1" t="str">
        <f>_xlfn.CONCAT(P789,J789)</f>
        <v>15Impractical Jokers</v>
      </c>
      <c r="I789" s="1" t="str">
        <f>_xlfn.CONCAT(P789,K789)</f>
        <v>15Fabulous Baker Boys</v>
      </c>
      <c r="J789" s="1" t="str">
        <f>IFERROR(VLOOKUP(F789,tbl_Teams!A:C,3,0),"")</f>
        <v>Impractical Jokers</v>
      </c>
      <c r="K789" s="1" t="str">
        <f>IFERROR(VLOOKUP(G789,tbl_Teams!$A:$C,3,0),"")</f>
        <v>Fabulous Baker Boys</v>
      </c>
      <c r="L789" s="1" t="str">
        <f>IFERROR(IF(AND(J789&lt;&gt;"",K789&lt;&gt;""),VLOOKUP(VLOOKUP(J789,tbl_Teams!C:G,5,0),tbl_Venues!A:B,2,0),""),"")</f>
        <v>St James Club</v>
      </c>
      <c r="M789" s="16" t="str">
        <f>IFERROR(IF(VLOOKUP(J789,tbl_Teams!$C:$H,6,0)=0,"",VLOOKUP(J789,tbl_Teams!$C:$H,6,0)),"")</f>
        <v/>
      </c>
      <c r="N789" s="16">
        <f>IFERROR(VLOOKUP(J789,tbl_Teams!$C:$I,7,0),"")</f>
        <v>1</v>
      </c>
      <c r="O789" s="16" t="str">
        <f>IF(OR(J789="",K789=""),"Void","")</f>
        <v/>
      </c>
      <c r="P789" s="16">
        <v>15</v>
      </c>
      <c r="Q789" s="38">
        <f>IF(O789="Void","",IF(P789&lt;16,Lookups!$A$1+((P789-1)*7+(N789-1)),Lookups!$A$2+((P789-16)*7+(N789-1))))</f>
        <v>45635</v>
      </c>
      <c r="R789" s="1" t="str">
        <f>IF(O789="Void",TRIM(_xlfn.CONCAT(J789,K789)),J789)</f>
        <v>Impractical Jokers</v>
      </c>
      <c r="S789" s="16" t="str">
        <f>IF(O789="Void","VOID","vs")</f>
        <v>vs</v>
      </c>
      <c r="T789" s="1" t="str">
        <f>IF(O789="Void","",K789)</f>
        <v>Fabulous Baker Boys</v>
      </c>
      <c r="U789" s="1" t="str">
        <f>IF(O789="Void","",TRIM(_xlfn.CONCAT(L789," ",M789)))</f>
        <v>St James Club</v>
      </c>
    </row>
    <row r="790" spans="1:21" x14ac:dyDescent="0.2">
      <c r="A790" s="16">
        <v>117</v>
      </c>
      <c r="B790" s="16">
        <v>13</v>
      </c>
      <c r="C790" s="16">
        <v>5</v>
      </c>
      <c r="D790" s="1">
        <v>1</v>
      </c>
      <c r="E790" s="1">
        <v>1</v>
      </c>
      <c r="F790" s="1" t="str">
        <f>_xlfn.CONCAT($D790,"|",$E790,"|",$B790)</f>
        <v>1|1|13</v>
      </c>
      <c r="G790" s="1" t="str">
        <f>_xlfn.CONCAT($D790,"|",$E790,"|",$C790)</f>
        <v>1|1|5</v>
      </c>
      <c r="H790" s="1" t="str">
        <f>_xlfn.CONCAT(P790,J790)</f>
        <v>15Oval Ball S.C.</v>
      </c>
      <c r="I790" s="1" t="str">
        <f>_xlfn.CONCAT(P790,K790)</f>
        <v>15St James Allstars</v>
      </c>
      <c r="J790" s="1" t="str">
        <f>IFERROR(VLOOKUP(F790,tbl_Teams!A:C,3,0),"")</f>
        <v>Oval Ball S.C.</v>
      </c>
      <c r="K790" s="1" t="str">
        <f>IFERROR(VLOOKUP(G790,tbl_Teams!$A:$C,3,0),"")</f>
        <v>St James Allstars</v>
      </c>
      <c r="L790" s="1" t="str">
        <f>IFERROR(IF(AND(J790&lt;&gt;"",K790&lt;&gt;""),VLOOKUP(VLOOKUP(J790,tbl_Teams!C:G,5,0),tbl_Venues!A:B,2,0),""),"")</f>
        <v>One Eyed Jacks</v>
      </c>
      <c r="M790" s="16" t="str">
        <f>IFERROR(IF(VLOOKUP(J790,tbl_Teams!$C:$H,6,0)=0,"",VLOOKUP(J790,tbl_Teams!$C:$H,6,0)),"")</f>
        <v/>
      </c>
      <c r="N790" s="16">
        <f>IFERROR(VLOOKUP(J790,tbl_Teams!$C:$I,7,0),"")</f>
        <v>3</v>
      </c>
      <c r="O790" s="16" t="str">
        <f>IF(OR(J790="",K790=""),"Void","")</f>
        <v/>
      </c>
      <c r="P790" s="16">
        <v>15</v>
      </c>
      <c r="Q790" s="38">
        <f>IF(O790="Void","",IF(P790&lt;16,Lookups!$A$1+((P790-1)*7+(N790-1)),Lookups!$A$2+((P790-16)*7+(N790-1))))</f>
        <v>45637</v>
      </c>
      <c r="R790" s="1" t="str">
        <f>IF(O790="Void",TRIM(_xlfn.CONCAT(J790,K790)),J790)</f>
        <v>Oval Ball S.C.</v>
      </c>
      <c r="S790" s="16" t="str">
        <f>IF(O790="Void","VOID","vs")</f>
        <v>vs</v>
      </c>
      <c r="T790" s="1" t="str">
        <f>IF(O790="Void","",K790)</f>
        <v>St James Allstars</v>
      </c>
      <c r="U790" s="1" t="str">
        <f>IF(O790="Void","",TRIM(_xlfn.CONCAT(L790," ",M790)))</f>
        <v>One Eyed Jacks</v>
      </c>
    </row>
    <row r="791" spans="1:21" x14ac:dyDescent="0.2">
      <c r="A791" s="16">
        <v>118</v>
      </c>
      <c r="B791" s="16">
        <v>14</v>
      </c>
      <c r="C791" s="16">
        <v>4</v>
      </c>
      <c r="D791" s="1">
        <v>1</v>
      </c>
      <c r="E791" s="1">
        <v>1</v>
      </c>
      <c r="F791" s="1" t="str">
        <f>_xlfn.CONCAT($D791,"|",$E791,"|",$B791)</f>
        <v>1|1|14</v>
      </c>
      <c r="G791" s="1" t="str">
        <f>_xlfn.CONCAT($D791,"|",$E791,"|",$C791)</f>
        <v>1|1|4</v>
      </c>
      <c r="H791" s="1" t="str">
        <f>_xlfn.CONCAT(P791,J791)</f>
        <v>15Famous Stampers</v>
      </c>
      <c r="I791" s="1" t="str">
        <f>_xlfn.CONCAT(P791,K791)</f>
        <v>15Tuffley Robins</v>
      </c>
      <c r="J791" s="1" t="str">
        <f>IFERROR(VLOOKUP(F791,tbl_Teams!A:C,3,0),"")</f>
        <v>Famous Stampers</v>
      </c>
      <c r="K791" s="1" t="str">
        <f>IFERROR(VLOOKUP(G791,tbl_Teams!$A:$C,3,0),"")</f>
        <v>Tuffley Robins</v>
      </c>
      <c r="L791" s="1" t="str">
        <f>IFERROR(IF(AND(J791&lt;&gt;"",K791&lt;&gt;""),VLOOKUP(VLOOKUP(J791,tbl_Teams!C:G,5,0),tbl_Venues!A:B,2,0),""),"")</f>
        <v>Hardwicke RBL</v>
      </c>
      <c r="M791" s="16">
        <f>IFERROR(IF(VLOOKUP(J791,tbl_Teams!$C:$H,6,0)=0,"",VLOOKUP(J791,tbl_Teams!$C:$H,6,0)),"")</f>
        <v>1</v>
      </c>
      <c r="N791" s="16">
        <f>IFERROR(VLOOKUP(J791,tbl_Teams!$C:$I,7,0),"")</f>
        <v>5</v>
      </c>
      <c r="O791" s="16" t="str">
        <f>IF(OR(J791="",K791=""),"Void","")</f>
        <v/>
      </c>
      <c r="P791" s="16">
        <v>15</v>
      </c>
      <c r="Q791" s="38">
        <f>IF(O791="Void","",IF(P791&lt;16,Lookups!$A$1+((P791-1)*7+(N791-1)),Lookups!$A$2+((P791-16)*7+(N791-1))))</f>
        <v>45639</v>
      </c>
      <c r="R791" s="1" t="str">
        <f>IF(O791="Void",TRIM(_xlfn.CONCAT(J791,K791)),J791)</f>
        <v>Famous Stampers</v>
      </c>
      <c r="S791" s="16" t="str">
        <f>IF(O791="Void","VOID","vs")</f>
        <v>vs</v>
      </c>
      <c r="T791" s="1" t="str">
        <f>IF(O791="Void","",K791)</f>
        <v>Tuffley Robins</v>
      </c>
      <c r="U791" s="1" t="str">
        <f>IF(O791="Void","",TRIM(_xlfn.CONCAT(L791," ",M791)))</f>
        <v>Hardwicke RBL 1</v>
      </c>
    </row>
    <row r="792" spans="1:21" x14ac:dyDescent="0.2">
      <c r="A792" s="16">
        <v>119</v>
      </c>
      <c r="B792" s="16">
        <v>15</v>
      </c>
      <c r="C792" s="16">
        <v>3</v>
      </c>
      <c r="D792" s="1">
        <v>1</v>
      </c>
      <c r="E792" s="1">
        <v>1</v>
      </c>
      <c r="F792" s="1" t="str">
        <f>_xlfn.CONCAT($D792,"|",$E792,"|",$B792)</f>
        <v>1|1|15</v>
      </c>
      <c r="G792" s="1" t="str">
        <f>_xlfn.CONCAT($D792,"|",$E792,"|",$C792)</f>
        <v>1|1|3</v>
      </c>
      <c r="H792" s="1" t="str">
        <f>_xlfn.CONCAT(P792,J792)</f>
        <v>15Redmans Ten</v>
      </c>
      <c r="I792" s="1" t="str">
        <f>_xlfn.CONCAT(P792,K792)</f>
        <v>15Slingers</v>
      </c>
      <c r="J792" s="1" t="str">
        <f>IFERROR(VLOOKUP(F792,tbl_Teams!A:C,3,0),"")</f>
        <v>Redmans Ten</v>
      </c>
      <c r="K792" s="1" t="str">
        <f>IFERROR(VLOOKUP(G792,tbl_Teams!$A:$C,3,0),"")</f>
        <v>Slingers</v>
      </c>
      <c r="L792" s="1" t="str">
        <f>IFERROR(IF(AND(J792&lt;&gt;"",K792&lt;&gt;""),VLOOKUP(VLOOKUP(J792,tbl_Teams!C:G,5,0),tbl_Venues!A:B,2,0),""),"")</f>
        <v>Wotton Hall Club</v>
      </c>
      <c r="M792" s="16">
        <f>IFERROR(IF(VLOOKUP(J792,tbl_Teams!$C:$H,6,0)=0,"",VLOOKUP(J792,tbl_Teams!$C:$H,6,0)),"")</f>
        <v>1</v>
      </c>
      <c r="N792" s="16">
        <f>IFERROR(VLOOKUP(J792,tbl_Teams!$C:$I,7,0),"")</f>
        <v>4</v>
      </c>
      <c r="O792" s="16" t="str">
        <f>IF(OR(J792="",K792=""),"Void","")</f>
        <v/>
      </c>
      <c r="P792" s="16">
        <v>15</v>
      </c>
      <c r="Q792" s="38">
        <f>IF(O792="Void","",IF(P792&lt;16,Lookups!$A$1+((P792-1)*7+(N792-1)),Lookups!$A$2+((P792-16)*7+(N792-1))))</f>
        <v>45638</v>
      </c>
      <c r="R792" s="1" t="str">
        <f>IF(O792="Void",TRIM(_xlfn.CONCAT(J792,K792)),J792)</f>
        <v>Redmans Ten</v>
      </c>
      <c r="S792" s="16" t="str">
        <f>IF(O792="Void","VOID","vs")</f>
        <v>vs</v>
      </c>
      <c r="T792" s="1" t="str">
        <f>IF(O792="Void","",K792)</f>
        <v>Slingers</v>
      </c>
      <c r="U792" s="1" t="str">
        <f>IF(O792="Void","",TRIM(_xlfn.CONCAT(L792," ",M792)))</f>
        <v>Wotton Hall Club 1</v>
      </c>
    </row>
    <row r="793" spans="1:21" x14ac:dyDescent="0.2">
      <c r="A793" s="16">
        <v>120</v>
      </c>
      <c r="B793" s="16">
        <v>16</v>
      </c>
      <c r="C793" s="16">
        <v>9</v>
      </c>
      <c r="D793" s="1">
        <v>1</v>
      </c>
      <c r="E793" s="1">
        <v>1</v>
      </c>
      <c r="F793" s="1" t="str">
        <f>_xlfn.CONCAT($D793,"|",$E793,"|",$B793)</f>
        <v>1|1|16</v>
      </c>
      <c r="G793" s="1" t="str">
        <f>_xlfn.CONCAT($D793,"|",$E793,"|",$C793)</f>
        <v>1|1|9</v>
      </c>
      <c r="H793" s="1" t="str">
        <f>_xlfn.CONCAT(P793,J793)</f>
        <v>15Painswick Ultras</v>
      </c>
      <c r="I793" s="1" t="str">
        <f>_xlfn.CONCAT(P793,K793)</f>
        <v>15The Jets</v>
      </c>
      <c r="J793" s="1" t="str">
        <f>IFERROR(VLOOKUP(F793,tbl_Teams!A:C,3,0),"")</f>
        <v>Painswick Ultras</v>
      </c>
      <c r="K793" s="1" t="str">
        <f>IFERROR(VLOOKUP(G793,tbl_Teams!$A:$C,3,0),"")</f>
        <v>The Jets</v>
      </c>
      <c r="L793" s="1" t="str">
        <f>IFERROR(IF(AND(J793&lt;&gt;"",K793&lt;&gt;""),VLOOKUP(VLOOKUP(J793,tbl_Teams!C:G,5,0),tbl_Venues!A:B,2,0),""),"")</f>
        <v>Saintbridge Club</v>
      </c>
      <c r="M793" s="16">
        <f>IFERROR(IF(VLOOKUP(J793,tbl_Teams!$C:$H,6,0)=0,"",VLOOKUP(J793,tbl_Teams!$C:$H,6,0)),"")</f>
        <v>1</v>
      </c>
      <c r="N793" s="16">
        <f>IFERROR(VLOOKUP(J793,tbl_Teams!$C:$I,7,0),"")</f>
        <v>3</v>
      </c>
      <c r="O793" s="16" t="str">
        <f>IF(OR(J793="",K793=""),"Void","")</f>
        <v/>
      </c>
      <c r="P793" s="16">
        <v>15</v>
      </c>
      <c r="Q793" s="38">
        <f>IF(O793="Void","",IF(P793&lt;16,Lookups!$A$1+((P793-1)*7+(N793-1)),Lookups!$A$2+((P793-16)*7+(N793-1))))</f>
        <v>45637</v>
      </c>
      <c r="R793" s="1" t="str">
        <f>IF(O793="Void",TRIM(_xlfn.CONCAT(J793,K793)),J793)</f>
        <v>Painswick Ultras</v>
      </c>
      <c r="S793" s="16" t="str">
        <f>IF(O793="Void","VOID","vs")</f>
        <v>vs</v>
      </c>
      <c r="T793" s="1" t="str">
        <f>IF(O793="Void","",K793)</f>
        <v>The Jets</v>
      </c>
      <c r="U793" s="1" t="str">
        <f>IF(O793="Void","",TRIM(_xlfn.CONCAT(L793," ",M793)))</f>
        <v>Saintbridge Club 1</v>
      </c>
    </row>
    <row r="794" spans="1:21" x14ac:dyDescent="0.2">
      <c r="A794" s="16">
        <v>353</v>
      </c>
      <c r="B794" s="16">
        <v>1</v>
      </c>
      <c r="C794" s="16">
        <v>2</v>
      </c>
      <c r="D794" s="1">
        <v>1</v>
      </c>
      <c r="E794" s="1">
        <v>2</v>
      </c>
      <c r="F794" s="1" t="str">
        <f>_xlfn.CONCAT($D794,"|",$E794,"|",$B794)</f>
        <v>1|2|1</v>
      </c>
      <c r="G794" s="1" t="str">
        <f>_xlfn.CONCAT($D794,"|",$E794,"|",$C794)</f>
        <v>1|2|2</v>
      </c>
      <c r="H794" s="1" t="str">
        <f>_xlfn.CONCAT(P794,J794)</f>
        <v>15Kingpins</v>
      </c>
      <c r="I794" s="1" t="str">
        <f>_xlfn.CONCAT(P794,K794)</f>
        <v>15Arcadians</v>
      </c>
      <c r="J794" s="1" t="str">
        <f>IFERROR(VLOOKUP(F794,tbl_Teams!A:C,3,0),"")</f>
        <v>Kingpins</v>
      </c>
      <c r="K794" s="1" t="str">
        <f>IFERROR(VLOOKUP(G794,tbl_Teams!$A:$C,3,0),"")</f>
        <v>Arcadians</v>
      </c>
      <c r="L794" s="1" t="str">
        <f>IFERROR(IF(AND(J794&lt;&gt;"",K794&lt;&gt;""),VLOOKUP(VLOOKUP(J794,tbl_Teams!C:G,5,0),tbl_Venues!A:B,2,0),""),"")</f>
        <v>Robinswood Hill Club</v>
      </c>
      <c r="M794" s="16">
        <f>IFERROR(IF(VLOOKUP(J794,tbl_Teams!$C:$H,6,0)=0,"",VLOOKUP(J794,tbl_Teams!$C:$H,6,0)),"")</f>
        <v>2</v>
      </c>
      <c r="N794" s="16">
        <f>IFERROR(VLOOKUP(J794,tbl_Teams!$C:$I,7,0),"")</f>
        <v>5</v>
      </c>
      <c r="O794" s="16" t="str">
        <f>IF(OR(J794="",K794=""),"Void","")</f>
        <v/>
      </c>
      <c r="P794" s="16">
        <v>15</v>
      </c>
      <c r="Q794" s="38">
        <f>IF(O794="Void","",IF(P794&lt;16,Lookups!$A$1+((P794-1)*7+(N794-1)),Lookups!$A$2+((P794-16)*7+(N794-1))))</f>
        <v>45639</v>
      </c>
      <c r="R794" s="1" t="str">
        <f>IF(O794="Void",TRIM(_xlfn.CONCAT(J794,K794)),J794)</f>
        <v>Kingpins</v>
      </c>
      <c r="S794" s="16" t="str">
        <f>IF(O794="Void","VOID","vs")</f>
        <v>vs</v>
      </c>
      <c r="T794" s="1" t="str">
        <f>IF(O794="Void","",K794)</f>
        <v>Arcadians</v>
      </c>
      <c r="U794" s="1" t="str">
        <f>IF(O794="Void","",TRIM(_xlfn.CONCAT(L794," ",M794)))</f>
        <v>Robinswood Hill Club 2</v>
      </c>
    </row>
    <row r="795" spans="1:21" x14ac:dyDescent="0.2">
      <c r="A795" s="16">
        <v>354</v>
      </c>
      <c r="B795" s="16">
        <v>10</v>
      </c>
      <c r="C795" s="16">
        <v>8</v>
      </c>
      <c r="D795" s="1">
        <v>1</v>
      </c>
      <c r="E795" s="1">
        <v>2</v>
      </c>
      <c r="F795" s="1" t="str">
        <f>_xlfn.CONCAT($D795,"|",$E795,"|",$B795)</f>
        <v>1|2|10</v>
      </c>
      <c r="G795" s="1" t="str">
        <f>_xlfn.CONCAT($D795,"|",$E795,"|",$C795)</f>
        <v>1|2|8</v>
      </c>
      <c r="H795" s="1" t="str">
        <f>_xlfn.CONCAT(P795,J795)</f>
        <v>15Holmleigh Rangers</v>
      </c>
      <c r="I795" s="1" t="str">
        <f>_xlfn.CONCAT(P795,K795)</f>
        <v>15Matson Wolfhounds</v>
      </c>
      <c r="J795" s="1" t="str">
        <f>IFERROR(VLOOKUP(F795,tbl_Teams!A:C,3,0),"")</f>
        <v>Holmleigh Rangers</v>
      </c>
      <c r="K795" s="1" t="str">
        <f>IFERROR(VLOOKUP(G795,tbl_Teams!$A:$C,3,0),"")</f>
        <v>Matson Wolfhounds</v>
      </c>
      <c r="L795" s="1" t="str">
        <f>IFERROR(IF(AND(J795&lt;&gt;"",K795&lt;&gt;""),VLOOKUP(VLOOKUP(J795,tbl_Teams!C:G,5,0),tbl_Venues!A:B,2,0),""),"")</f>
        <v>Ramblers Club</v>
      </c>
      <c r="M795" s="16" t="str">
        <f>IFERROR(IF(VLOOKUP(J795,tbl_Teams!$C:$H,6,0)=0,"",VLOOKUP(J795,tbl_Teams!$C:$H,6,0)),"")</f>
        <v/>
      </c>
      <c r="N795" s="16">
        <f>IFERROR(VLOOKUP(J795,tbl_Teams!$C:$I,7,0),"")</f>
        <v>4</v>
      </c>
      <c r="O795" s="16" t="str">
        <f>IF(OR(J795="",K795=""),"Void","")</f>
        <v/>
      </c>
      <c r="P795" s="16">
        <v>15</v>
      </c>
      <c r="Q795" s="38">
        <f>IF(O795="Void","",IF(P795&lt;16,Lookups!$A$1+((P795-1)*7+(N795-1)),Lookups!$A$2+((P795-16)*7+(N795-1))))</f>
        <v>45638</v>
      </c>
      <c r="R795" s="1" t="str">
        <f>IF(O795="Void",TRIM(_xlfn.CONCAT(J795,K795)),J795)</f>
        <v>Holmleigh Rangers</v>
      </c>
      <c r="S795" s="16" t="str">
        <f>IF(O795="Void","VOID","vs")</f>
        <v>vs</v>
      </c>
      <c r="T795" s="1" t="str">
        <f>IF(O795="Void","",K795)</f>
        <v>Matson Wolfhounds</v>
      </c>
      <c r="U795" s="1" t="str">
        <f>IF(O795="Void","",TRIM(_xlfn.CONCAT(L795," ",M795)))</f>
        <v>Ramblers Club</v>
      </c>
    </row>
    <row r="796" spans="1:21" x14ac:dyDescent="0.2">
      <c r="A796" s="16">
        <v>355</v>
      </c>
      <c r="B796" s="16">
        <v>11</v>
      </c>
      <c r="C796" s="16">
        <v>7</v>
      </c>
      <c r="D796" s="1">
        <v>1</v>
      </c>
      <c r="E796" s="1">
        <v>2</v>
      </c>
      <c r="F796" s="1" t="str">
        <f>_xlfn.CONCAT($D796,"|",$E796,"|",$B796)</f>
        <v>1|2|11</v>
      </c>
      <c r="G796" s="1" t="str">
        <f>_xlfn.CONCAT($D796,"|",$E796,"|",$C796)</f>
        <v>1|2|7</v>
      </c>
      <c r="H796" s="1" t="str">
        <f>_xlfn.CONCAT(P796,J796)</f>
        <v>15St James Extras</v>
      </c>
      <c r="I796" s="1" t="str">
        <f>_xlfn.CONCAT(P796,K796)</f>
        <v>15Exiles S.C.</v>
      </c>
      <c r="J796" s="1" t="str">
        <f>IFERROR(VLOOKUP(F796,tbl_Teams!A:C,3,0),"")</f>
        <v>St James Extras</v>
      </c>
      <c r="K796" s="1" t="str">
        <f>IFERROR(VLOOKUP(G796,tbl_Teams!$A:$C,3,0),"")</f>
        <v>Exiles S.C.</v>
      </c>
      <c r="L796" s="1" t="str">
        <f>IFERROR(IF(AND(J796&lt;&gt;"",K796&lt;&gt;""),VLOOKUP(VLOOKUP(J796,tbl_Teams!C:G,5,0),tbl_Venues!A:B,2,0),""),"")</f>
        <v>One Eyed Jacks</v>
      </c>
      <c r="M796" s="16" t="str">
        <f>IFERROR(IF(VLOOKUP(J796,tbl_Teams!$C:$H,6,0)=0,"",VLOOKUP(J796,tbl_Teams!$C:$H,6,0)),"")</f>
        <v/>
      </c>
      <c r="N796" s="16">
        <f>IFERROR(VLOOKUP(J796,tbl_Teams!$C:$I,7,0),"")</f>
        <v>4</v>
      </c>
      <c r="O796" s="16" t="str">
        <f>IF(OR(J796="",K796=""),"Void","")</f>
        <v/>
      </c>
      <c r="P796" s="16">
        <v>15</v>
      </c>
      <c r="Q796" s="38">
        <f>IF(O796="Void","",IF(P796&lt;16,Lookups!$A$1+((P796-1)*7+(N796-1)),Lookups!$A$2+((P796-16)*7+(N796-1))))</f>
        <v>45638</v>
      </c>
      <c r="R796" s="1" t="str">
        <f>IF(O796="Void",TRIM(_xlfn.CONCAT(J796,K796)),J796)</f>
        <v>St James Extras</v>
      </c>
      <c r="S796" s="16" t="str">
        <f>IF(O796="Void","VOID","vs")</f>
        <v>vs</v>
      </c>
      <c r="T796" s="1" t="str">
        <f>IF(O796="Void","",K796)</f>
        <v>Exiles S.C.</v>
      </c>
      <c r="U796" s="1" t="str">
        <f>IF(O796="Void","",TRIM(_xlfn.CONCAT(L796," ",M796)))</f>
        <v>One Eyed Jacks</v>
      </c>
    </row>
    <row r="797" spans="1:21" x14ac:dyDescent="0.2">
      <c r="A797" s="16">
        <v>356</v>
      </c>
      <c r="B797" s="16">
        <v>12</v>
      </c>
      <c r="C797" s="16">
        <v>6</v>
      </c>
      <c r="D797" s="1">
        <v>1</v>
      </c>
      <c r="E797" s="1">
        <v>2</v>
      </c>
      <c r="F797" s="1" t="str">
        <f>_xlfn.CONCAT($D797,"|",$E797,"|",$B797)</f>
        <v>1|2|12</v>
      </c>
      <c r="G797" s="1" t="str">
        <f>_xlfn.CONCAT($D797,"|",$E797,"|",$C797)</f>
        <v>1|2|6</v>
      </c>
      <c r="H797" s="1" t="str">
        <f>_xlfn.CONCAT(P797,J797)</f>
        <v>15Supermacs</v>
      </c>
      <c r="I797" s="1" t="str">
        <f>_xlfn.CONCAT(P797,K797)</f>
        <v>15Valiants</v>
      </c>
      <c r="J797" s="1" t="str">
        <f>IFERROR(VLOOKUP(F797,tbl_Teams!A:C,3,0),"")</f>
        <v>Supermacs</v>
      </c>
      <c r="K797" s="1" t="str">
        <f>IFERROR(VLOOKUP(G797,tbl_Teams!$A:$C,3,0),"")</f>
        <v>Valiants</v>
      </c>
      <c r="L797" s="1" t="str">
        <f>IFERROR(IF(AND(J797&lt;&gt;"",K797&lt;&gt;""),VLOOKUP(VLOOKUP(J797,tbl_Teams!C:G,5,0),tbl_Venues!A:B,2,0),""),"")</f>
        <v>Ramblers Club</v>
      </c>
      <c r="M797" s="16" t="str">
        <f>IFERROR(IF(VLOOKUP(J797,tbl_Teams!$C:$H,6,0)=0,"",VLOOKUP(J797,tbl_Teams!$C:$H,6,0)),"")</f>
        <v/>
      </c>
      <c r="N797" s="16">
        <f>IFERROR(VLOOKUP(J797,tbl_Teams!$C:$I,7,0),"")</f>
        <v>2</v>
      </c>
      <c r="O797" s="16" t="str">
        <f>IF(OR(J797="",K797=""),"Void","")</f>
        <v/>
      </c>
      <c r="P797" s="16">
        <v>15</v>
      </c>
      <c r="Q797" s="38">
        <f>IF(O797="Void","",IF(P797&lt;16,Lookups!$A$1+((P797-1)*7+(N797-1)),Lookups!$A$2+((P797-16)*7+(N797-1))))</f>
        <v>45636</v>
      </c>
      <c r="R797" s="1" t="str">
        <f>IF(O797="Void",TRIM(_xlfn.CONCAT(J797,K797)),J797)</f>
        <v>Supermacs</v>
      </c>
      <c r="S797" s="16" t="str">
        <f>IF(O797="Void","VOID","vs")</f>
        <v>vs</v>
      </c>
      <c r="T797" s="1" t="str">
        <f>IF(O797="Void","",K797)</f>
        <v>Valiants</v>
      </c>
      <c r="U797" s="1" t="str">
        <f>IF(O797="Void","",TRIM(_xlfn.CONCAT(L797," ",M797)))</f>
        <v>Ramblers Club</v>
      </c>
    </row>
    <row r="798" spans="1:21" x14ac:dyDescent="0.2">
      <c r="A798" s="16">
        <v>357</v>
      </c>
      <c r="B798" s="16">
        <v>13</v>
      </c>
      <c r="C798" s="16">
        <v>5</v>
      </c>
      <c r="D798" s="1">
        <v>1</v>
      </c>
      <c r="E798" s="1">
        <v>2</v>
      </c>
      <c r="F798" s="1" t="str">
        <f>_xlfn.CONCAT($D798,"|",$E798,"|",$B798)</f>
        <v>1|2|13</v>
      </c>
      <c r="G798" s="1" t="str">
        <f>_xlfn.CONCAT($D798,"|",$E798,"|",$C798)</f>
        <v>1|2|5</v>
      </c>
      <c r="H798" s="1" t="str">
        <f>_xlfn.CONCAT(P798,J798)</f>
        <v>15Rockets</v>
      </c>
      <c r="I798" s="1" t="str">
        <f>_xlfn.CONCAT(P798,K798)</f>
        <v>15Walls Monkeys</v>
      </c>
      <c r="J798" s="1" t="str">
        <f>IFERROR(VLOOKUP(F798,tbl_Teams!A:C,3,0),"")</f>
        <v>Rockets</v>
      </c>
      <c r="K798" s="1" t="str">
        <f>IFERROR(VLOOKUP(G798,tbl_Teams!$A:$C,3,0),"")</f>
        <v>Walls Monkeys</v>
      </c>
      <c r="L798" s="1" t="str">
        <f>IFERROR(IF(AND(J798&lt;&gt;"",K798&lt;&gt;""),VLOOKUP(VLOOKUP(J798,tbl_Teams!C:G,5,0),tbl_Venues!A:B,2,0),""),"")</f>
        <v>Old Richians RFC</v>
      </c>
      <c r="M798" s="16" t="str">
        <f>IFERROR(IF(VLOOKUP(J798,tbl_Teams!$C:$H,6,0)=0,"",VLOOKUP(J798,tbl_Teams!$C:$H,6,0)),"")</f>
        <v/>
      </c>
      <c r="N798" s="16">
        <f>IFERROR(VLOOKUP(J798,tbl_Teams!$C:$I,7,0),"")</f>
        <v>4</v>
      </c>
      <c r="O798" s="16" t="str">
        <f>IF(OR(J798="",K798=""),"Void","")</f>
        <v/>
      </c>
      <c r="P798" s="16">
        <v>15</v>
      </c>
      <c r="Q798" s="38">
        <f>IF(O798="Void","",IF(P798&lt;16,Lookups!$A$1+((P798-1)*7+(N798-1)),Lookups!$A$2+((P798-16)*7+(N798-1))))</f>
        <v>45638</v>
      </c>
      <c r="R798" s="1" t="str">
        <f>IF(O798="Void",TRIM(_xlfn.CONCAT(J798,K798)),J798)</f>
        <v>Rockets</v>
      </c>
      <c r="S798" s="16" t="str">
        <f>IF(O798="Void","VOID","vs")</f>
        <v>vs</v>
      </c>
      <c r="T798" s="1" t="str">
        <f>IF(O798="Void","",K798)</f>
        <v>Walls Monkeys</v>
      </c>
      <c r="U798" s="1" t="str">
        <f>IF(O798="Void","",TRIM(_xlfn.CONCAT(L798," ",M798)))</f>
        <v>Old Richians RFC</v>
      </c>
    </row>
    <row r="799" spans="1:21" x14ac:dyDescent="0.2">
      <c r="A799" s="16">
        <v>358</v>
      </c>
      <c r="B799" s="16">
        <v>14</v>
      </c>
      <c r="C799" s="16">
        <v>4</v>
      </c>
      <c r="D799" s="1">
        <v>1</v>
      </c>
      <c r="E799" s="1">
        <v>2</v>
      </c>
      <c r="F799" s="1" t="str">
        <f>_xlfn.CONCAT($D799,"|",$E799,"|",$B799)</f>
        <v>1|2|14</v>
      </c>
      <c r="G799" s="1" t="str">
        <f>_xlfn.CONCAT($D799,"|",$E799,"|",$C799)</f>
        <v>1|2|4</v>
      </c>
      <c r="H799" s="1" t="str">
        <f>_xlfn.CONCAT(P799,J799)</f>
        <v>15Indians</v>
      </c>
      <c r="I799" s="1" t="str">
        <f>_xlfn.CONCAT(P799,K799)</f>
        <v>15Willows</v>
      </c>
      <c r="J799" s="1" t="str">
        <f>IFERROR(VLOOKUP(F799,tbl_Teams!A:C,3,0),"")</f>
        <v>Indians</v>
      </c>
      <c r="K799" s="1" t="str">
        <f>IFERROR(VLOOKUP(G799,tbl_Teams!$A:$C,3,0),"")</f>
        <v>Willows</v>
      </c>
      <c r="L799" s="1" t="str">
        <f>IFERROR(IF(AND(J799&lt;&gt;"",K799&lt;&gt;""),VLOOKUP(VLOOKUP(J799,tbl_Teams!C:G,5,0),tbl_Venues!A:B,2,0),""),"")</f>
        <v>Saintbridge Club</v>
      </c>
      <c r="M799" s="16">
        <f>IFERROR(IF(VLOOKUP(J799,tbl_Teams!$C:$H,6,0)=0,"",VLOOKUP(J799,tbl_Teams!$C:$H,6,0)),"")</f>
        <v>1</v>
      </c>
      <c r="N799" s="16">
        <f>IFERROR(VLOOKUP(J799,tbl_Teams!$C:$I,7,0),"")</f>
        <v>4</v>
      </c>
      <c r="O799" s="16" t="str">
        <f>IF(OR(J799="",K799=""),"Void","")</f>
        <v/>
      </c>
      <c r="P799" s="16">
        <v>15</v>
      </c>
      <c r="Q799" s="38">
        <f>IF(O799="Void","",IF(P799&lt;16,Lookups!$A$1+((P799-1)*7+(N799-1)),Lookups!$A$2+((P799-16)*7+(N799-1))))</f>
        <v>45638</v>
      </c>
      <c r="R799" s="1" t="str">
        <f>IF(O799="Void",TRIM(_xlfn.CONCAT(J799,K799)),J799)</f>
        <v>Indians</v>
      </c>
      <c r="S799" s="16" t="str">
        <f>IF(O799="Void","VOID","vs")</f>
        <v>vs</v>
      </c>
      <c r="T799" s="1" t="str">
        <f>IF(O799="Void","",K799)</f>
        <v>Willows</v>
      </c>
      <c r="U799" s="1" t="str">
        <f>IF(O799="Void","",TRIM(_xlfn.CONCAT(L799," ",M799)))</f>
        <v>Saintbridge Club 1</v>
      </c>
    </row>
    <row r="800" spans="1:21" x14ac:dyDescent="0.2">
      <c r="A800" s="16">
        <v>359</v>
      </c>
      <c r="B800" s="16">
        <v>15</v>
      </c>
      <c r="C800" s="16">
        <v>3</v>
      </c>
      <c r="D800" s="1">
        <v>1</v>
      </c>
      <c r="E800" s="1">
        <v>2</v>
      </c>
      <c r="F800" s="1" t="str">
        <f>_xlfn.CONCAT($D800,"|",$E800,"|",$B800)</f>
        <v>1|2|15</v>
      </c>
      <c r="G800" s="1" t="str">
        <f>_xlfn.CONCAT($D800,"|",$E800,"|",$C800)</f>
        <v>1|2|3</v>
      </c>
      <c r="H800" s="1" t="str">
        <f>_xlfn.CONCAT(P800,J800)</f>
        <v>15R.G.H.O.C.</v>
      </c>
      <c r="I800" s="1" t="str">
        <f>_xlfn.CONCAT(P800,K800)</f>
        <v>15Rugger Sports</v>
      </c>
      <c r="J800" s="1" t="str">
        <f>IFERROR(VLOOKUP(F800,tbl_Teams!A:C,3,0),"")</f>
        <v>R.G.H.O.C.</v>
      </c>
      <c r="K800" s="1" t="str">
        <f>IFERROR(VLOOKUP(G800,tbl_Teams!$A:$C,3,0),"")</f>
        <v>Rugger Sports</v>
      </c>
      <c r="L800" s="1" t="str">
        <f>IFERROR(IF(AND(J800&lt;&gt;"",K800&lt;&gt;""),VLOOKUP(VLOOKUP(J800,tbl_Teams!C:G,5,0),tbl_Venues!A:B,2,0),""),"")</f>
        <v>Hardwicke RBL</v>
      </c>
      <c r="M800" s="16">
        <f>IFERROR(IF(VLOOKUP(J800,tbl_Teams!$C:$H,6,0)=0,"",VLOOKUP(J800,tbl_Teams!$C:$H,6,0)),"")</f>
        <v>2</v>
      </c>
      <c r="N800" s="16">
        <f>IFERROR(VLOOKUP(J800,tbl_Teams!$C:$I,7,0),"")</f>
        <v>5</v>
      </c>
      <c r="O800" s="16" t="str">
        <f>IF(OR(J800="",K800=""),"Void","")</f>
        <v/>
      </c>
      <c r="P800" s="16">
        <v>15</v>
      </c>
      <c r="Q800" s="38">
        <f>IF(O800="Void","",IF(P800&lt;16,Lookups!$A$1+((P800-1)*7+(N800-1)),Lookups!$A$2+((P800-16)*7+(N800-1))))</f>
        <v>45639</v>
      </c>
      <c r="R800" s="1" t="str">
        <f>IF(O800="Void",TRIM(_xlfn.CONCAT(J800,K800)),J800)</f>
        <v>R.G.H.O.C.</v>
      </c>
      <c r="S800" s="16" t="str">
        <f>IF(O800="Void","VOID","vs")</f>
        <v>vs</v>
      </c>
      <c r="T800" s="1" t="str">
        <f>IF(O800="Void","",K800)</f>
        <v>Rugger Sports</v>
      </c>
      <c r="U800" s="1" t="str">
        <f>IF(O800="Void","",TRIM(_xlfn.CONCAT(L800," ",M800)))</f>
        <v>Hardwicke RBL 2</v>
      </c>
    </row>
    <row r="801" spans="1:21" x14ac:dyDescent="0.2">
      <c r="A801" s="16">
        <v>360</v>
      </c>
      <c r="B801" s="16">
        <v>16</v>
      </c>
      <c r="C801" s="16">
        <v>9</v>
      </c>
      <c r="D801" s="1">
        <v>1</v>
      </c>
      <c r="E801" s="1">
        <v>2</v>
      </c>
      <c r="F801" s="1" t="str">
        <f>_xlfn.CONCAT($D801,"|",$E801,"|",$B801)</f>
        <v>1|2|16</v>
      </c>
      <c r="G801" s="1" t="str">
        <f>_xlfn.CONCAT($D801,"|",$E801,"|",$C801)</f>
        <v>1|2|9</v>
      </c>
      <c r="H801" s="1" t="str">
        <f>_xlfn.CONCAT(P801,J801)</f>
        <v>15Motor Rollers</v>
      </c>
      <c r="I801" s="1" t="str">
        <f>_xlfn.CONCAT(P801,K801)</f>
        <v>15Avenue Loungers</v>
      </c>
      <c r="J801" s="1" t="str">
        <f>IFERROR(VLOOKUP(F801,tbl_Teams!A:C,3,0),"")</f>
        <v>Motor Rollers</v>
      </c>
      <c r="K801" s="1" t="str">
        <f>IFERROR(VLOOKUP(G801,tbl_Teams!$A:$C,3,0),"")</f>
        <v>Avenue Loungers</v>
      </c>
      <c r="L801" s="1" t="str">
        <f>IFERROR(IF(AND(J801&lt;&gt;"",K801&lt;&gt;""),VLOOKUP(VLOOKUP(J801,tbl_Teams!C:G,5,0),tbl_Venues!A:B,2,0),""),"")</f>
        <v>Wotton Hall Club</v>
      </c>
      <c r="M801" s="16">
        <f>IFERROR(IF(VLOOKUP(J801,tbl_Teams!$C:$H,6,0)=0,"",VLOOKUP(J801,tbl_Teams!$C:$H,6,0)),"")</f>
        <v>1</v>
      </c>
      <c r="N801" s="16">
        <f>IFERROR(VLOOKUP(J801,tbl_Teams!$C:$I,7,0),"")</f>
        <v>2</v>
      </c>
      <c r="O801" s="16" t="str">
        <f>IF(OR(J801="",K801=""),"Void","")</f>
        <v/>
      </c>
      <c r="P801" s="16">
        <v>15</v>
      </c>
      <c r="Q801" s="38">
        <f>IF(O801="Void","",IF(P801&lt;16,Lookups!$A$1+((P801-1)*7+(N801-1)),Lookups!$A$2+((P801-16)*7+(N801-1))))</f>
        <v>45636</v>
      </c>
      <c r="R801" s="1" t="str">
        <f>IF(O801="Void",TRIM(_xlfn.CONCAT(J801,K801)),J801)</f>
        <v>Motor Rollers</v>
      </c>
      <c r="S801" s="16" t="str">
        <f>IF(O801="Void","VOID","vs")</f>
        <v>vs</v>
      </c>
      <c r="T801" s="1" t="str">
        <f>IF(O801="Void","",K801)</f>
        <v>Avenue Loungers</v>
      </c>
      <c r="U801" s="1" t="str">
        <f>IF(O801="Void","",TRIM(_xlfn.CONCAT(L801," ",M801)))</f>
        <v>Wotton Hall Club 1</v>
      </c>
    </row>
    <row r="802" spans="1:21" x14ac:dyDescent="0.2">
      <c r="A802" s="16">
        <v>593</v>
      </c>
      <c r="B802" s="16">
        <v>1</v>
      </c>
      <c r="C802" s="16">
        <v>2</v>
      </c>
      <c r="D802" s="1">
        <v>1</v>
      </c>
      <c r="E802" s="1">
        <v>3</v>
      </c>
      <c r="F802" s="1" t="str">
        <f>_xlfn.CONCAT($D802,"|",$E802,"|",$B802)</f>
        <v>1|3|1</v>
      </c>
      <c r="G802" s="1" t="str">
        <f>_xlfn.CONCAT($D802,"|",$E802,"|",$C802)</f>
        <v>1|3|2</v>
      </c>
      <c r="H802" s="1" t="str">
        <f>_xlfn.CONCAT(P802,J802)</f>
        <v>15Elementaries</v>
      </c>
      <c r="I802" s="1" t="str">
        <f>_xlfn.CONCAT(P802,K802)</f>
        <v>15Upleadon Wanderers</v>
      </c>
      <c r="J802" s="1" t="str">
        <f>IFERROR(VLOOKUP(F802,tbl_Teams!A:C,3,0),"")</f>
        <v>Elementaries</v>
      </c>
      <c r="K802" s="1" t="str">
        <f>IFERROR(VLOOKUP(G802,tbl_Teams!$A:$C,3,0),"")</f>
        <v>Upleadon Wanderers</v>
      </c>
      <c r="L802" s="1" t="str">
        <f>IFERROR(IF(AND(J802&lt;&gt;"",K802&lt;&gt;""),VLOOKUP(VLOOKUP(J802,tbl_Teams!C:G,5,0),tbl_Venues!A:B,2,0),""),"")</f>
        <v>Baker Street</v>
      </c>
      <c r="M802" s="16" t="str">
        <f>IFERROR(IF(VLOOKUP(J802,tbl_Teams!$C:$H,6,0)=0,"",VLOOKUP(J802,tbl_Teams!$C:$H,6,0)),"")</f>
        <v/>
      </c>
      <c r="N802" s="16">
        <f>IFERROR(VLOOKUP(J802,tbl_Teams!$C:$I,7,0),"")</f>
        <v>3</v>
      </c>
      <c r="O802" s="16" t="str">
        <f>IF(OR(J802="",K802=""),"Void","")</f>
        <v/>
      </c>
      <c r="P802" s="16">
        <v>15</v>
      </c>
      <c r="Q802" s="38">
        <f>IF(O802="Void","",IF(P802&lt;16,Lookups!$A$1+((P802-1)*7+(N802-1)),Lookups!$A$2+((P802-16)*7+(N802-1))))</f>
        <v>45637</v>
      </c>
      <c r="R802" s="1" t="str">
        <f>IF(O802="Void",TRIM(_xlfn.CONCAT(J802,K802)),J802)</f>
        <v>Elementaries</v>
      </c>
      <c r="S802" s="16" t="str">
        <f>IF(O802="Void","VOID","vs")</f>
        <v>vs</v>
      </c>
      <c r="T802" s="1" t="str">
        <f>IF(O802="Void","",K802)</f>
        <v>Upleadon Wanderers</v>
      </c>
      <c r="U802" s="1" t="str">
        <f>IF(O802="Void","",TRIM(_xlfn.CONCAT(L802," ",M802)))</f>
        <v>Baker Street</v>
      </c>
    </row>
    <row r="803" spans="1:21" x14ac:dyDescent="0.2">
      <c r="A803" s="16">
        <v>594</v>
      </c>
      <c r="B803" s="16">
        <v>10</v>
      </c>
      <c r="C803" s="16">
        <v>8</v>
      </c>
      <c r="D803" s="1">
        <v>1</v>
      </c>
      <c r="E803" s="1">
        <v>3</v>
      </c>
      <c r="F803" s="1" t="str">
        <f>_xlfn.CONCAT($D803,"|",$E803,"|",$B803)</f>
        <v>1|3|10</v>
      </c>
      <c r="G803" s="1" t="str">
        <f>_xlfn.CONCAT($D803,"|",$E803,"|",$C803)</f>
        <v>1|3|8</v>
      </c>
      <c r="H803" s="1" t="str">
        <f>_xlfn.CONCAT(P803,J803)</f>
        <v>15All Wood &amp; Balls</v>
      </c>
      <c r="I803" s="1" t="str">
        <f>_xlfn.CONCAT(P803,K803)</f>
        <v>15Madcaps</v>
      </c>
      <c r="J803" s="1" t="str">
        <f>IFERROR(VLOOKUP(F803,tbl_Teams!A:C,3,0),"")</f>
        <v>All Wood &amp; Balls</v>
      </c>
      <c r="K803" s="1" t="str">
        <f>IFERROR(VLOOKUP(G803,tbl_Teams!$A:$C,3,0),"")</f>
        <v>Madcaps</v>
      </c>
      <c r="L803" s="1" t="str">
        <f>IFERROR(IF(AND(J803&lt;&gt;"",K803&lt;&gt;""),VLOOKUP(VLOOKUP(J803,tbl_Teams!C:G,5,0),tbl_Venues!A:B,2,0),""),"")</f>
        <v>Longlevens RFC</v>
      </c>
      <c r="M803" s="16" t="str">
        <f>IFERROR(IF(VLOOKUP(J803,tbl_Teams!$C:$H,6,0)=0,"",VLOOKUP(J803,tbl_Teams!$C:$H,6,0)),"")</f>
        <v/>
      </c>
      <c r="N803" s="16">
        <f>IFERROR(VLOOKUP(J803,tbl_Teams!$C:$I,7,0),"")</f>
        <v>4</v>
      </c>
      <c r="O803" s="16" t="str">
        <f>IF(OR(J803="",K803=""),"Void","")</f>
        <v/>
      </c>
      <c r="P803" s="16">
        <v>15</v>
      </c>
      <c r="Q803" s="38">
        <f>IF(O803="Void","",IF(P803&lt;16,Lookups!$A$1+((P803-1)*7+(N803-1)),Lookups!$A$2+((P803-16)*7+(N803-1))))</f>
        <v>45638</v>
      </c>
      <c r="R803" s="1" t="str">
        <f>IF(O803="Void",TRIM(_xlfn.CONCAT(J803,K803)),J803)</f>
        <v>All Wood &amp; Balls</v>
      </c>
      <c r="S803" s="16" t="str">
        <f>IF(O803="Void","VOID","vs")</f>
        <v>vs</v>
      </c>
      <c r="T803" s="1" t="str">
        <f>IF(O803="Void","",K803)</f>
        <v>Madcaps</v>
      </c>
      <c r="U803" s="1" t="str">
        <f>IF(O803="Void","",TRIM(_xlfn.CONCAT(L803," ",M803)))</f>
        <v>Longlevens RFC</v>
      </c>
    </row>
    <row r="804" spans="1:21" x14ac:dyDescent="0.2">
      <c r="A804" s="16">
        <v>595</v>
      </c>
      <c r="B804" s="16">
        <v>11</v>
      </c>
      <c r="C804" s="16">
        <v>7</v>
      </c>
      <c r="D804" s="1">
        <v>1</v>
      </c>
      <c r="E804" s="1">
        <v>3</v>
      </c>
      <c r="F804" s="1" t="str">
        <f>_xlfn.CONCAT($D804,"|",$E804,"|",$B804)</f>
        <v>1|3|11</v>
      </c>
      <c r="G804" s="1" t="str">
        <f>_xlfn.CONCAT($D804,"|",$E804,"|",$C804)</f>
        <v>1|3|7</v>
      </c>
      <c r="H804" s="1" t="str">
        <f>_xlfn.CONCAT(P804,J804)</f>
        <v>15BIJI's S.C.</v>
      </c>
      <c r="I804" s="1" t="str">
        <f>_xlfn.CONCAT(P804,K804)</f>
        <v>15Hits &amp; Misses(City)</v>
      </c>
      <c r="J804" s="1" t="str">
        <f>IFERROR(VLOOKUP(F804,tbl_Teams!A:C,3,0),"")</f>
        <v>BIJI's S.C.</v>
      </c>
      <c r="K804" s="1" t="str">
        <f>IFERROR(VLOOKUP(G804,tbl_Teams!$A:$C,3,0),"")</f>
        <v>Hits &amp; Misses(City)</v>
      </c>
      <c r="L804" s="1" t="str">
        <f>IFERROR(IF(AND(J804&lt;&gt;"",K804&lt;&gt;""),VLOOKUP(VLOOKUP(J804,tbl_Teams!C:G,5,0),tbl_Venues!A:B,2,0),""),"")</f>
        <v>Farmer's Club</v>
      </c>
      <c r="M804" s="16">
        <f>IFERROR(IF(VLOOKUP(J804,tbl_Teams!$C:$H,6,0)=0,"",VLOOKUP(J804,tbl_Teams!$C:$H,6,0)),"")</f>
        <v>2</v>
      </c>
      <c r="N804" s="16">
        <f>IFERROR(VLOOKUP(J804,tbl_Teams!$C:$I,7,0),"")</f>
        <v>4</v>
      </c>
      <c r="O804" s="16" t="str">
        <f>IF(OR(J804="",K804=""),"Void","")</f>
        <v/>
      </c>
      <c r="P804" s="16">
        <v>15</v>
      </c>
      <c r="Q804" s="38">
        <f>IF(O804="Void","",IF(P804&lt;16,Lookups!$A$1+((P804-1)*7+(N804-1)),Lookups!$A$2+((P804-16)*7+(N804-1))))</f>
        <v>45638</v>
      </c>
      <c r="R804" s="1" t="str">
        <f>IF(O804="Void",TRIM(_xlfn.CONCAT(J804,K804)),J804)</f>
        <v>BIJI's S.C.</v>
      </c>
      <c r="S804" s="16" t="str">
        <f>IF(O804="Void","VOID","vs")</f>
        <v>vs</v>
      </c>
      <c r="T804" s="1" t="str">
        <f>IF(O804="Void","",K804)</f>
        <v>Hits &amp; Misses(City)</v>
      </c>
      <c r="U804" s="1" t="str">
        <f>IF(O804="Void","",TRIM(_xlfn.CONCAT(L804," ",M804)))</f>
        <v>Farmer's Club 2</v>
      </c>
    </row>
    <row r="805" spans="1:21" x14ac:dyDescent="0.2">
      <c r="A805" s="16">
        <v>596</v>
      </c>
      <c r="B805" s="16">
        <v>12</v>
      </c>
      <c r="C805" s="16">
        <v>6</v>
      </c>
      <c r="D805" s="1">
        <v>1</v>
      </c>
      <c r="E805" s="1">
        <v>3</v>
      </c>
      <c r="F805" s="1" t="str">
        <f>_xlfn.CONCAT($D805,"|",$E805,"|",$B805)</f>
        <v>1|3|12</v>
      </c>
      <c r="G805" s="1" t="str">
        <f>_xlfn.CONCAT($D805,"|",$E805,"|",$C805)</f>
        <v>1|3|6</v>
      </c>
      <c r="H805" s="1" t="str">
        <f>_xlfn.CONCAT(P805,J805)</f>
        <v>15DM4's</v>
      </c>
      <c r="I805" s="1" t="str">
        <f>_xlfn.CONCAT(P805,K805)</f>
        <v>15Hip Hips</v>
      </c>
      <c r="J805" s="1" t="str">
        <f>IFERROR(VLOOKUP(F805,tbl_Teams!A:C,3,0),"")</f>
        <v>DM4's</v>
      </c>
      <c r="K805" s="1" t="str">
        <f>IFERROR(VLOOKUP(G805,tbl_Teams!$A:$C,3,0),"")</f>
        <v>Hip Hips</v>
      </c>
      <c r="L805" s="1" t="str">
        <f>IFERROR(IF(AND(J805&lt;&gt;"",K805&lt;&gt;""),VLOOKUP(VLOOKUP(J805,tbl_Teams!C:G,5,0),tbl_Venues!A:B,2,0),""),"")</f>
        <v>Spartans Club</v>
      </c>
      <c r="M805" s="16">
        <f>IFERROR(IF(VLOOKUP(J805,tbl_Teams!$C:$H,6,0)=0,"",VLOOKUP(J805,tbl_Teams!$C:$H,6,0)),"")</f>
        <v>1</v>
      </c>
      <c r="N805" s="16">
        <f>IFERROR(VLOOKUP(J805,tbl_Teams!$C:$I,7,0),"")</f>
        <v>4</v>
      </c>
      <c r="O805" s="16" t="str">
        <f>IF(OR(J805="",K805=""),"Void","")</f>
        <v/>
      </c>
      <c r="P805" s="16">
        <v>15</v>
      </c>
      <c r="Q805" s="38">
        <f>IF(O805="Void","",IF(P805&lt;16,Lookups!$A$1+((P805-1)*7+(N805-1)),Lookups!$A$2+((P805-16)*7+(N805-1))))</f>
        <v>45638</v>
      </c>
      <c r="R805" s="1" t="str">
        <f>IF(O805="Void",TRIM(_xlfn.CONCAT(J805,K805)),J805)</f>
        <v>DM4's</v>
      </c>
      <c r="S805" s="16" t="str">
        <f>IF(O805="Void","VOID","vs")</f>
        <v>vs</v>
      </c>
      <c r="T805" s="1" t="str">
        <f>IF(O805="Void","",K805)</f>
        <v>Hip Hips</v>
      </c>
      <c r="U805" s="1" t="str">
        <f>IF(O805="Void","",TRIM(_xlfn.CONCAT(L805," ",M805)))</f>
        <v>Spartans Club 1</v>
      </c>
    </row>
    <row r="806" spans="1:21" x14ac:dyDescent="0.2">
      <c r="A806" s="16">
        <v>597</v>
      </c>
      <c r="B806" s="16">
        <v>13</v>
      </c>
      <c r="C806" s="16">
        <v>5</v>
      </c>
      <c r="D806" s="1">
        <v>1</v>
      </c>
      <c r="E806" s="1">
        <v>3</v>
      </c>
      <c r="F806" s="1" t="str">
        <f>_xlfn.CONCAT($D806,"|",$E806,"|",$B806)</f>
        <v>1|3|13</v>
      </c>
      <c r="G806" s="1" t="str">
        <f>_xlfn.CONCAT($D806,"|",$E806,"|",$C806)</f>
        <v>1|3|5</v>
      </c>
      <c r="H806" s="1" t="str">
        <f>_xlfn.CONCAT(P806,J806)</f>
        <v>15Killer Instinct</v>
      </c>
      <c r="I806" s="1" t="str">
        <f>_xlfn.CONCAT(P806,K806)</f>
        <v>15Grinders</v>
      </c>
      <c r="J806" s="1" t="str">
        <f>IFERROR(VLOOKUP(F806,tbl_Teams!A:C,3,0),"")</f>
        <v>Killer Instinct</v>
      </c>
      <c r="K806" s="1" t="str">
        <f>IFERROR(VLOOKUP(G806,tbl_Teams!$A:$C,3,0),"")</f>
        <v>Grinders</v>
      </c>
      <c r="L806" s="1" t="str">
        <f>IFERROR(IF(AND(J806&lt;&gt;"",K806&lt;&gt;""),VLOOKUP(VLOOKUP(J806,tbl_Teams!C:G,5,0),tbl_Venues!A:B,2,0),""),"")</f>
        <v>Matchplay Stroud</v>
      </c>
      <c r="M806" s="16">
        <f>IFERROR(IF(VLOOKUP(J806,tbl_Teams!$C:$H,6,0)=0,"",VLOOKUP(J806,tbl_Teams!$C:$H,6,0)),"")</f>
        <v>3</v>
      </c>
      <c r="N806" s="16">
        <f>IFERROR(VLOOKUP(J806,tbl_Teams!$C:$I,7,0),"")</f>
        <v>3</v>
      </c>
      <c r="O806" s="16" t="str">
        <f>IF(OR(J806="",K806=""),"Void","")</f>
        <v/>
      </c>
      <c r="P806" s="16">
        <v>15</v>
      </c>
      <c r="Q806" s="38">
        <f>IF(O806="Void","",IF(P806&lt;16,Lookups!$A$1+((P806-1)*7+(N806-1)),Lookups!$A$2+((P806-16)*7+(N806-1))))</f>
        <v>45637</v>
      </c>
      <c r="R806" s="1" t="str">
        <f>IF(O806="Void",TRIM(_xlfn.CONCAT(J806,K806)),J806)</f>
        <v>Killer Instinct</v>
      </c>
      <c r="S806" s="16" t="str">
        <f>IF(O806="Void","VOID","vs")</f>
        <v>vs</v>
      </c>
      <c r="T806" s="1" t="str">
        <f>IF(O806="Void","",K806)</f>
        <v>Grinders</v>
      </c>
      <c r="U806" s="1" t="str">
        <f>IF(O806="Void","",TRIM(_xlfn.CONCAT(L806," ",M806)))</f>
        <v>Matchplay Stroud 3</v>
      </c>
    </row>
    <row r="807" spans="1:21" x14ac:dyDescent="0.2">
      <c r="A807" s="16">
        <v>598</v>
      </c>
      <c r="B807" s="16">
        <v>14</v>
      </c>
      <c r="C807" s="16">
        <v>4</v>
      </c>
      <c r="D807" s="1">
        <v>1</v>
      </c>
      <c r="E807" s="1">
        <v>3</v>
      </c>
      <c r="F807" s="1" t="str">
        <f>_xlfn.CONCAT($D807,"|",$E807,"|",$B807)</f>
        <v>1|3|14</v>
      </c>
      <c r="G807" s="1" t="str">
        <f>_xlfn.CONCAT($D807,"|",$E807,"|",$C807)</f>
        <v>1|3|4</v>
      </c>
      <c r="H807" s="1" t="str">
        <f>_xlfn.CONCAT(P807,J807)</f>
        <v>15Locals</v>
      </c>
      <c r="I807" s="1" t="str">
        <f>_xlfn.CONCAT(P807,K807)</f>
        <v>15Poets</v>
      </c>
      <c r="J807" s="1" t="str">
        <f>IFERROR(VLOOKUP(F807,tbl_Teams!A:C,3,0),"")</f>
        <v>Locals</v>
      </c>
      <c r="K807" s="1" t="str">
        <f>IFERROR(VLOOKUP(G807,tbl_Teams!$A:$C,3,0),"")</f>
        <v>Poets</v>
      </c>
      <c r="L807" s="1" t="str">
        <f>IFERROR(IF(AND(J807&lt;&gt;"",K807&lt;&gt;""),VLOOKUP(VLOOKUP(J807,tbl_Teams!C:G,5,0),tbl_Venues!A:B,2,0),""),"")</f>
        <v>Junction Inn</v>
      </c>
      <c r="M807" s="16" t="str">
        <f>IFERROR(IF(VLOOKUP(J807,tbl_Teams!$C:$H,6,0)=0,"",VLOOKUP(J807,tbl_Teams!$C:$H,6,0)),"")</f>
        <v/>
      </c>
      <c r="N807" s="16">
        <f>IFERROR(VLOOKUP(J807,tbl_Teams!$C:$I,7,0),"")</f>
        <v>2</v>
      </c>
      <c r="O807" s="16" t="str">
        <f>IF(OR(J807="",K807=""),"Void","")</f>
        <v/>
      </c>
      <c r="P807" s="16">
        <v>15</v>
      </c>
      <c r="Q807" s="38">
        <f>IF(O807="Void","",IF(P807&lt;16,Lookups!$A$1+((P807-1)*7+(N807-1)),Lookups!$A$2+((P807-16)*7+(N807-1))))</f>
        <v>45636</v>
      </c>
      <c r="R807" s="1" t="str">
        <f>IF(O807="Void",TRIM(_xlfn.CONCAT(J807,K807)),J807)</f>
        <v>Locals</v>
      </c>
      <c r="S807" s="16" t="str">
        <f>IF(O807="Void","VOID","vs")</f>
        <v>vs</v>
      </c>
      <c r="T807" s="1" t="str">
        <f>IF(O807="Void","",K807)</f>
        <v>Poets</v>
      </c>
      <c r="U807" s="1" t="str">
        <f>IF(O807="Void","",TRIM(_xlfn.CONCAT(L807," ",M807)))</f>
        <v>Junction Inn</v>
      </c>
    </row>
    <row r="808" spans="1:21" x14ac:dyDescent="0.2">
      <c r="A808" s="16">
        <v>599</v>
      </c>
      <c r="B808" s="16">
        <v>15</v>
      </c>
      <c r="C808" s="16">
        <v>3</v>
      </c>
      <c r="D808" s="1">
        <v>1</v>
      </c>
      <c r="E808" s="1">
        <v>3</v>
      </c>
      <c r="F808" s="1" t="str">
        <f>_xlfn.CONCAT($D808,"|",$E808,"|",$B808)</f>
        <v>1|3|15</v>
      </c>
      <c r="G808" s="1" t="str">
        <f>_xlfn.CONCAT($D808,"|",$E808,"|",$C808)</f>
        <v>1|3|3</v>
      </c>
      <c r="H808" s="1" t="str">
        <f>_xlfn.CONCAT(P808,J808)</f>
        <v>15Meteors</v>
      </c>
      <c r="I808" s="1" t="str">
        <f>_xlfn.CONCAT(P808,K808)</f>
        <v>15Hucclers</v>
      </c>
      <c r="J808" s="1" t="str">
        <f>IFERROR(VLOOKUP(F808,tbl_Teams!A:C,3,0),"")</f>
        <v>Meteors</v>
      </c>
      <c r="K808" s="1" t="str">
        <f>IFERROR(VLOOKUP(G808,tbl_Teams!$A:$C,3,0),"")</f>
        <v>Hucclers</v>
      </c>
      <c r="L808" s="1" t="str">
        <f>IFERROR(IF(AND(J808&lt;&gt;"",K808&lt;&gt;""),VLOOKUP(VLOOKUP(J808,tbl_Teams!C:G,5,0),tbl_Venues!A:B,2,0),""),"")</f>
        <v>Farmer's Club</v>
      </c>
      <c r="M808" s="16">
        <f>IFERROR(IF(VLOOKUP(J808,tbl_Teams!$C:$H,6,0)=0,"",VLOOKUP(J808,tbl_Teams!$C:$H,6,0)),"")</f>
        <v>1</v>
      </c>
      <c r="N808" s="16">
        <f>IFERROR(VLOOKUP(J808,tbl_Teams!$C:$I,7,0),"")</f>
        <v>3</v>
      </c>
      <c r="O808" s="16" t="str">
        <f>IF(OR(J808="",K808=""),"Void","")</f>
        <v/>
      </c>
      <c r="P808" s="16">
        <v>15</v>
      </c>
      <c r="Q808" s="38">
        <f>IF(O808="Void","",IF(P808&lt;16,Lookups!$A$1+((P808-1)*7+(N808-1)),Lookups!$A$2+((P808-16)*7+(N808-1))))</f>
        <v>45637</v>
      </c>
      <c r="R808" s="1" t="str">
        <f>IF(O808="Void",TRIM(_xlfn.CONCAT(J808,K808)),J808)</f>
        <v>Meteors</v>
      </c>
      <c r="S808" s="16" t="str">
        <f>IF(O808="Void","VOID","vs")</f>
        <v>vs</v>
      </c>
      <c r="T808" s="1" t="str">
        <f>IF(O808="Void","",K808)</f>
        <v>Hucclers</v>
      </c>
      <c r="U808" s="1" t="str">
        <f>IF(O808="Void","",TRIM(_xlfn.CONCAT(L808," ",M808)))</f>
        <v>Farmer's Club 1</v>
      </c>
    </row>
    <row r="809" spans="1:21" x14ac:dyDescent="0.2">
      <c r="A809" s="16">
        <v>600</v>
      </c>
      <c r="B809" s="16">
        <v>16</v>
      </c>
      <c r="C809" s="16">
        <v>9</v>
      </c>
      <c r="D809" s="1">
        <v>1</v>
      </c>
      <c r="E809" s="1">
        <v>3</v>
      </c>
      <c r="F809" s="1" t="str">
        <f>_xlfn.CONCAT($D809,"|",$E809,"|",$B809)</f>
        <v>1|3|16</v>
      </c>
      <c r="G809" s="1" t="str">
        <f>_xlfn.CONCAT($D809,"|",$E809,"|",$C809)</f>
        <v>1|3|9</v>
      </c>
      <c r="H809" s="1" t="str">
        <f>_xlfn.CONCAT(P809,J809)</f>
        <v>15Spreaders</v>
      </c>
      <c r="I809" s="1" t="str">
        <f>_xlfn.CONCAT(P809,K809)</f>
        <v>15Flintstones</v>
      </c>
      <c r="J809" s="1" t="str">
        <f>IFERROR(VLOOKUP(F809,tbl_Teams!A:C,3,0),"")</f>
        <v>Spreaders</v>
      </c>
      <c r="K809" s="1" t="str">
        <f>IFERROR(VLOOKUP(G809,tbl_Teams!$A:$C,3,0),"")</f>
        <v>Flintstones</v>
      </c>
      <c r="L809" s="1" t="str">
        <f>IFERROR(IF(AND(J809&lt;&gt;"",K809&lt;&gt;""),VLOOKUP(VLOOKUP(J809,tbl_Teams!C:G,5,0),tbl_Venues!A:B,2,0),""),"")</f>
        <v>Churchdown Community Centre</v>
      </c>
      <c r="M809" s="16">
        <f>IFERROR(IF(VLOOKUP(J809,tbl_Teams!$C:$H,6,0)=0,"",VLOOKUP(J809,tbl_Teams!$C:$H,6,0)),"")</f>
        <v>2</v>
      </c>
      <c r="N809" s="16">
        <f>IFERROR(VLOOKUP(J809,tbl_Teams!$C:$I,7,0),"")</f>
        <v>3</v>
      </c>
      <c r="O809" s="16" t="str">
        <f>IF(OR(J809="",K809=""),"Void","")</f>
        <v/>
      </c>
      <c r="P809" s="16">
        <v>15</v>
      </c>
      <c r="Q809" s="38">
        <f>IF(O809="Void","",IF(P809&lt;16,Lookups!$A$1+((P809-1)*7+(N809-1)),Lookups!$A$2+((P809-16)*7+(N809-1))))</f>
        <v>45637</v>
      </c>
      <c r="R809" s="1" t="str">
        <f>IF(O809="Void",TRIM(_xlfn.CONCAT(J809,K809)),J809)</f>
        <v>Spreaders</v>
      </c>
      <c r="S809" s="16" t="str">
        <f>IF(O809="Void","VOID","vs")</f>
        <v>vs</v>
      </c>
      <c r="T809" s="1" t="str">
        <f>IF(O809="Void","",K809)</f>
        <v>Flintstones</v>
      </c>
      <c r="U809" s="1" t="str">
        <f>IF(O809="Void","",TRIM(_xlfn.CONCAT(L809," ",M809)))</f>
        <v>Churchdown Community Centre 2</v>
      </c>
    </row>
    <row r="810" spans="1:21" x14ac:dyDescent="0.2">
      <c r="A810" s="16">
        <v>833</v>
      </c>
      <c r="B810" s="16">
        <v>1</v>
      </c>
      <c r="C810" s="16">
        <v>2</v>
      </c>
      <c r="D810" s="1">
        <v>1</v>
      </c>
      <c r="E810" s="1">
        <v>4</v>
      </c>
      <c r="F810" s="1" t="str">
        <f>_xlfn.CONCAT($D810,"|",$E810,"|",$B810)</f>
        <v>1|4|1</v>
      </c>
      <c r="G810" s="1" t="str">
        <f>_xlfn.CONCAT($D810,"|",$E810,"|",$C810)</f>
        <v>1|4|2</v>
      </c>
      <c r="H810" s="1" t="str">
        <f>_xlfn.CONCAT(P810,J810)</f>
        <v>15Jacks Jokers</v>
      </c>
      <c r="I810" s="1" t="str">
        <f>_xlfn.CONCAT(P810,K810)</f>
        <v>15Andy Capps</v>
      </c>
      <c r="J810" s="1" t="str">
        <f>IFERROR(VLOOKUP(F810,tbl_Teams!A:C,3,0),"")</f>
        <v>Jacks Jokers</v>
      </c>
      <c r="K810" s="1" t="str">
        <f>IFERROR(VLOOKUP(G810,tbl_Teams!$A:$C,3,0),"")</f>
        <v>Andy Capps</v>
      </c>
      <c r="L810" s="1" t="str">
        <f>IFERROR(IF(AND(J810&lt;&gt;"",K810&lt;&gt;""),VLOOKUP(VLOOKUP(J810,tbl_Teams!C:G,5,0),tbl_Venues!A:B,2,0),""),"")</f>
        <v>One Eyed Jacks</v>
      </c>
      <c r="M810" s="16" t="str">
        <f>IFERROR(IF(VLOOKUP(J810,tbl_Teams!$C:$H,6,0)=0,"",VLOOKUP(J810,tbl_Teams!$C:$H,6,0)),"")</f>
        <v/>
      </c>
      <c r="N810" s="16">
        <f>IFERROR(VLOOKUP(J810,tbl_Teams!$C:$I,7,0),"")</f>
        <v>5</v>
      </c>
      <c r="O810" s="16" t="str">
        <f>IF(OR(J810="",K810=""),"Void","")</f>
        <v/>
      </c>
      <c r="P810" s="16">
        <v>15</v>
      </c>
      <c r="Q810" s="38">
        <f>IF(O810="Void","",IF(P810&lt;16,Lookups!$A$1+((P810-1)*7+(N810-1)),Lookups!$A$2+((P810-16)*7+(N810-1))))</f>
        <v>45639</v>
      </c>
      <c r="R810" s="1" t="str">
        <f>IF(O810="Void",TRIM(_xlfn.CONCAT(J810,K810)),J810)</f>
        <v>Jacks Jokers</v>
      </c>
      <c r="S810" s="16" t="str">
        <f>IF(O810="Void","VOID","vs")</f>
        <v>vs</v>
      </c>
      <c r="T810" s="1" t="str">
        <f>IF(O810="Void","",K810)</f>
        <v>Andy Capps</v>
      </c>
      <c r="U810" s="1" t="str">
        <f>IF(O810="Void","",TRIM(_xlfn.CONCAT(L810," ",M810)))</f>
        <v>One Eyed Jacks</v>
      </c>
    </row>
    <row r="811" spans="1:21" x14ac:dyDescent="0.2">
      <c r="A811" s="16">
        <v>834</v>
      </c>
      <c r="B811" s="16">
        <v>10</v>
      </c>
      <c r="C811" s="16">
        <v>8</v>
      </c>
      <c r="D811" s="1">
        <v>1</v>
      </c>
      <c r="E811" s="1">
        <v>4</v>
      </c>
      <c r="F811" s="1" t="str">
        <f>_xlfn.CONCAT($D811,"|",$E811,"|",$B811)</f>
        <v>1|4|10</v>
      </c>
      <c r="G811" s="1" t="str">
        <f>_xlfn.CONCAT($D811,"|",$E811,"|",$C811)</f>
        <v>1|4|8</v>
      </c>
      <c r="H811" s="1" t="str">
        <f>_xlfn.CONCAT(P811,J811)</f>
        <v>15Post Office 'A'</v>
      </c>
      <c r="I811" s="1" t="str">
        <f>_xlfn.CONCAT(P811,K811)</f>
        <v>15Looney Tunes</v>
      </c>
      <c r="J811" s="1" t="str">
        <f>IFERROR(VLOOKUP(F811,tbl_Teams!A:C,3,0),"")</f>
        <v>Post Office 'A'</v>
      </c>
      <c r="K811" s="1" t="str">
        <f>IFERROR(VLOOKUP(G811,tbl_Teams!$A:$C,3,0),"")</f>
        <v>Looney Tunes</v>
      </c>
      <c r="L811" s="1" t="str">
        <f>IFERROR(IF(AND(J811&lt;&gt;"",K811&lt;&gt;""),VLOOKUP(VLOOKUP(J811,tbl_Teams!C:G,5,0),tbl_Venues!A:B,2,0),""),"")</f>
        <v>One Eyed Jacks</v>
      </c>
      <c r="M811" s="16" t="str">
        <f>IFERROR(IF(VLOOKUP(J811,tbl_Teams!$C:$H,6,0)=0,"",VLOOKUP(J811,tbl_Teams!$C:$H,6,0)),"")</f>
        <v/>
      </c>
      <c r="N811" s="16">
        <f>IFERROR(VLOOKUP(J811,tbl_Teams!$C:$I,7,0),"")</f>
        <v>1</v>
      </c>
      <c r="O811" s="16" t="str">
        <f>IF(OR(J811="",K811=""),"Void","")</f>
        <v/>
      </c>
      <c r="P811" s="16">
        <v>15</v>
      </c>
      <c r="Q811" s="38">
        <f>IF(O811="Void","",IF(P811&lt;16,Lookups!$A$1+((P811-1)*7+(N811-1)),Lookups!$A$2+((P811-16)*7+(N811-1))))</f>
        <v>45635</v>
      </c>
      <c r="R811" s="1" t="str">
        <f>IF(O811="Void",TRIM(_xlfn.CONCAT(J811,K811)),J811)</f>
        <v>Post Office 'A'</v>
      </c>
      <c r="S811" s="16" t="str">
        <f>IF(O811="Void","VOID","vs")</f>
        <v>vs</v>
      </c>
      <c r="T811" s="1" t="str">
        <f>IF(O811="Void","",K811)</f>
        <v>Looney Tunes</v>
      </c>
      <c r="U811" s="1" t="str">
        <f>IF(O811="Void","",TRIM(_xlfn.CONCAT(L811," ",M811)))</f>
        <v>One Eyed Jacks</v>
      </c>
    </row>
    <row r="812" spans="1:21" x14ac:dyDescent="0.2">
      <c r="A812" s="16">
        <v>835</v>
      </c>
      <c r="B812" s="16">
        <v>11</v>
      </c>
      <c r="C812" s="16">
        <v>7</v>
      </c>
      <c r="D812" s="1">
        <v>1</v>
      </c>
      <c r="E812" s="1">
        <v>4</v>
      </c>
      <c r="F812" s="1" t="str">
        <f>_xlfn.CONCAT($D812,"|",$E812,"|",$B812)</f>
        <v>1|4|11</v>
      </c>
      <c r="G812" s="1" t="str">
        <f>_xlfn.CONCAT($D812,"|",$E812,"|",$C812)</f>
        <v>1|4|7</v>
      </c>
      <c r="H812" s="1" t="str">
        <f>_xlfn.CONCAT(P812,J812)</f>
        <v>15Commies</v>
      </c>
      <c r="I812" s="1" t="str">
        <f>_xlfn.CONCAT(P812,K812)</f>
        <v>15Star Inn</v>
      </c>
      <c r="J812" s="1" t="str">
        <f>IFERROR(VLOOKUP(F812,tbl_Teams!A:C,3,0),"")</f>
        <v>Commies</v>
      </c>
      <c r="K812" s="1" t="str">
        <f>IFERROR(VLOOKUP(G812,tbl_Teams!$A:$C,3,0),"")</f>
        <v>Star Inn</v>
      </c>
      <c r="L812" s="1" t="str">
        <f>IFERROR(IF(AND(J812&lt;&gt;"",K812&lt;&gt;""),VLOOKUP(VLOOKUP(J812,tbl_Teams!C:G,5,0),tbl_Venues!A:B,2,0),""),"")</f>
        <v>Churchdown Community Centre</v>
      </c>
      <c r="M812" s="16">
        <f>IFERROR(IF(VLOOKUP(J812,tbl_Teams!$C:$H,6,0)=0,"",VLOOKUP(J812,tbl_Teams!$C:$H,6,0)),"")</f>
        <v>2</v>
      </c>
      <c r="N812" s="16">
        <f>IFERROR(VLOOKUP(J812,tbl_Teams!$C:$I,7,0),"")</f>
        <v>5</v>
      </c>
      <c r="O812" s="16" t="str">
        <f>IF(OR(J812="",K812=""),"Void","")</f>
        <v/>
      </c>
      <c r="P812" s="16">
        <v>15</v>
      </c>
      <c r="Q812" s="38">
        <f>IF(O812="Void","",IF(P812&lt;16,Lookups!$A$1+((P812-1)*7+(N812-1)),Lookups!$A$2+((P812-16)*7+(N812-1))))</f>
        <v>45639</v>
      </c>
      <c r="R812" s="1" t="str">
        <f>IF(O812="Void",TRIM(_xlfn.CONCAT(J812,K812)),J812)</f>
        <v>Commies</v>
      </c>
      <c r="S812" s="16" t="str">
        <f>IF(O812="Void","VOID","vs")</f>
        <v>vs</v>
      </c>
      <c r="T812" s="1" t="str">
        <f>IF(O812="Void","",K812)</f>
        <v>Star Inn</v>
      </c>
      <c r="U812" s="1" t="str">
        <f>IF(O812="Void","",TRIM(_xlfn.CONCAT(L812," ",M812)))</f>
        <v>Churchdown Community Centre 2</v>
      </c>
    </row>
    <row r="813" spans="1:21" x14ac:dyDescent="0.2">
      <c r="A813" s="16">
        <v>836</v>
      </c>
      <c r="B813" s="16">
        <v>12</v>
      </c>
      <c r="C813" s="16">
        <v>6</v>
      </c>
      <c r="D813" s="1">
        <v>1</v>
      </c>
      <c r="E813" s="1">
        <v>4</v>
      </c>
      <c r="F813" s="1" t="str">
        <f>_xlfn.CONCAT($D813,"|",$E813,"|",$B813)</f>
        <v>1|4|12</v>
      </c>
      <c r="G813" s="1" t="str">
        <f>_xlfn.CONCAT($D813,"|",$E813,"|",$C813)</f>
        <v>1|4|6</v>
      </c>
      <c r="H813" s="1" t="str">
        <f>_xlfn.CONCAT(P813,J813)</f>
        <v>15White Hart</v>
      </c>
      <c r="I813" s="1" t="str">
        <f>_xlfn.CONCAT(P813,K813)</f>
        <v>15Co-Op</v>
      </c>
      <c r="J813" s="1" t="str">
        <f>IFERROR(VLOOKUP(F813,tbl_Teams!A:C,3,0),"")</f>
        <v>White Hart</v>
      </c>
      <c r="K813" s="1" t="str">
        <f>IFERROR(VLOOKUP(G813,tbl_Teams!$A:$C,3,0),"")</f>
        <v>Co-Op</v>
      </c>
      <c r="L813" s="1" t="str">
        <f>IFERROR(IF(AND(J813&lt;&gt;"",K813&lt;&gt;""),VLOOKUP(VLOOKUP(J813,tbl_Teams!C:G,5,0),tbl_Venues!A:B,2,0),""),"")</f>
        <v>One Eyed Jacks</v>
      </c>
      <c r="M813" s="16" t="str">
        <f>IFERROR(IF(VLOOKUP(J813,tbl_Teams!$C:$H,6,0)=0,"",VLOOKUP(J813,tbl_Teams!$C:$H,6,0)),"")</f>
        <v/>
      </c>
      <c r="N813" s="16">
        <f>IFERROR(VLOOKUP(J813,tbl_Teams!$C:$I,7,0),"")</f>
        <v>2</v>
      </c>
      <c r="O813" s="16" t="str">
        <f>IF(OR(J813="",K813=""),"Void","")</f>
        <v/>
      </c>
      <c r="P813" s="16">
        <v>15</v>
      </c>
      <c r="Q813" s="38">
        <f>IF(O813="Void","",IF(P813&lt;16,Lookups!$A$1+((P813-1)*7+(N813-1)),Lookups!$A$2+((P813-16)*7+(N813-1))))</f>
        <v>45636</v>
      </c>
      <c r="R813" s="1" t="str">
        <f>IF(O813="Void",TRIM(_xlfn.CONCAT(J813,K813)),J813)</f>
        <v>White Hart</v>
      </c>
      <c r="S813" s="16" t="str">
        <f>IF(O813="Void","VOID","vs")</f>
        <v>vs</v>
      </c>
      <c r="T813" s="1" t="str">
        <f>IF(O813="Void","",K813)</f>
        <v>Co-Op</v>
      </c>
      <c r="U813" s="1" t="str">
        <f>IF(O813="Void","",TRIM(_xlfn.CONCAT(L813," ",M813)))</f>
        <v>One Eyed Jacks</v>
      </c>
    </row>
    <row r="814" spans="1:21" x14ac:dyDescent="0.2">
      <c r="A814" s="16">
        <v>837</v>
      </c>
      <c r="B814" s="16">
        <v>13</v>
      </c>
      <c r="C814" s="16">
        <v>5</v>
      </c>
      <c r="D814" s="1">
        <v>1</v>
      </c>
      <c r="E814" s="1">
        <v>4</v>
      </c>
      <c r="F814" s="1" t="str">
        <f>_xlfn.CONCAT($D814,"|",$E814,"|",$B814)</f>
        <v>1|4|13</v>
      </c>
      <c r="G814" s="1" t="str">
        <f>_xlfn.CONCAT($D814,"|",$E814,"|",$C814)</f>
        <v>1|4|5</v>
      </c>
      <c r="H814" s="1" t="str">
        <f>_xlfn.CONCAT(P814,J814)</f>
        <v>15Robinswood Foxes</v>
      </c>
      <c r="I814" s="1" t="str">
        <f>_xlfn.CONCAT(P814,K814)</f>
        <v>15Doddlers</v>
      </c>
      <c r="J814" s="1" t="str">
        <f>IFERROR(VLOOKUP(F814,tbl_Teams!A:C,3,0),"")</f>
        <v>Robinswood Foxes</v>
      </c>
      <c r="K814" s="1" t="str">
        <f>IFERROR(VLOOKUP(G814,tbl_Teams!$A:$C,3,0),"")</f>
        <v>Doddlers</v>
      </c>
      <c r="L814" s="1" t="str">
        <f>IFERROR(IF(AND(J814&lt;&gt;"",K814&lt;&gt;""),VLOOKUP(VLOOKUP(J814,tbl_Teams!C:G,5,0),tbl_Venues!A:B,2,0),""),"")</f>
        <v>Robinswood Hill Club</v>
      </c>
      <c r="M814" s="16">
        <f>IFERROR(IF(VLOOKUP(J814,tbl_Teams!$C:$H,6,0)=0,"",VLOOKUP(J814,tbl_Teams!$C:$H,6,0)),"")</f>
        <v>1</v>
      </c>
      <c r="N814" s="16">
        <f>IFERROR(VLOOKUP(J814,tbl_Teams!$C:$I,7,0),"")</f>
        <v>1</v>
      </c>
      <c r="O814" s="16" t="str">
        <f>IF(OR(J814="",K814=""),"Void","")</f>
        <v/>
      </c>
      <c r="P814" s="16">
        <v>15</v>
      </c>
      <c r="Q814" s="38">
        <f>IF(O814="Void","",IF(P814&lt;16,Lookups!$A$1+((P814-1)*7+(N814-1)),Lookups!$A$2+((P814-16)*7+(N814-1))))</f>
        <v>45635</v>
      </c>
      <c r="R814" s="1" t="str">
        <f>IF(O814="Void",TRIM(_xlfn.CONCAT(J814,K814)),J814)</f>
        <v>Robinswood Foxes</v>
      </c>
      <c r="S814" s="16" t="str">
        <f>IF(O814="Void","VOID","vs")</f>
        <v>vs</v>
      </c>
      <c r="T814" s="1" t="str">
        <f>IF(O814="Void","",K814)</f>
        <v>Doddlers</v>
      </c>
      <c r="U814" s="1" t="str">
        <f>IF(O814="Void","",TRIM(_xlfn.CONCAT(L814," ",M814)))</f>
        <v>Robinswood Hill Club 1</v>
      </c>
    </row>
    <row r="815" spans="1:21" x14ac:dyDescent="0.2">
      <c r="A815" s="16">
        <v>838</v>
      </c>
      <c r="B815" s="16">
        <v>14</v>
      </c>
      <c r="C815" s="16">
        <v>4</v>
      </c>
      <c r="D815" s="1">
        <v>1</v>
      </c>
      <c r="E815" s="1">
        <v>4</v>
      </c>
      <c r="F815" s="1" t="str">
        <f>_xlfn.CONCAT($D815,"|",$E815,"|",$B815)</f>
        <v>1|4|14</v>
      </c>
      <c r="G815" s="1" t="str">
        <f>_xlfn.CONCAT($D815,"|",$E815,"|",$C815)</f>
        <v>1|4|4</v>
      </c>
      <c r="H815" s="1" t="str">
        <f>_xlfn.CONCAT(P815,J815)</f>
        <v>15Atlas S.C.</v>
      </c>
      <c r="I815" s="1" t="str">
        <f>_xlfn.CONCAT(P815,K815)</f>
        <v>15Jolly Boys</v>
      </c>
      <c r="J815" s="1" t="str">
        <f>IFERROR(VLOOKUP(F815,tbl_Teams!A:C,3,0),"")</f>
        <v>Atlas S.C.</v>
      </c>
      <c r="K815" s="1" t="str">
        <f>IFERROR(VLOOKUP(G815,tbl_Teams!$A:$C,3,0),"")</f>
        <v>Jolly Boys</v>
      </c>
      <c r="L815" s="1" t="str">
        <f>IFERROR(IF(AND(J815&lt;&gt;"",K815&lt;&gt;""),VLOOKUP(VLOOKUP(J815,tbl_Teams!C:G,5,0),tbl_Venues!A:B,2,0),""),"")</f>
        <v>Spartans Club</v>
      </c>
      <c r="M815" s="16">
        <f>IFERROR(IF(VLOOKUP(J815,tbl_Teams!$C:$H,6,0)=0,"",VLOOKUP(J815,tbl_Teams!$C:$H,6,0)),"")</f>
        <v>1</v>
      </c>
      <c r="N815" s="16">
        <f>IFERROR(VLOOKUP(J815,tbl_Teams!$C:$I,7,0),"")</f>
        <v>1</v>
      </c>
      <c r="O815" s="16" t="str">
        <f>IF(OR(J815="",K815=""),"Void","")</f>
        <v/>
      </c>
      <c r="P815" s="16">
        <v>15</v>
      </c>
      <c r="Q815" s="38">
        <f>IF(O815="Void","",IF(P815&lt;16,Lookups!$A$1+((P815-1)*7+(N815-1)),Lookups!$A$2+((P815-16)*7+(N815-1))))</f>
        <v>45635</v>
      </c>
      <c r="R815" s="1" t="str">
        <f>IF(O815="Void",TRIM(_xlfn.CONCAT(J815,K815)),J815)</f>
        <v>Atlas S.C.</v>
      </c>
      <c r="S815" s="16" t="str">
        <f>IF(O815="Void","VOID","vs")</f>
        <v>vs</v>
      </c>
      <c r="T815" s="1" t="str">
        <f>IF(O815="Void","",K815)</f>
        <v>Jolly Boys</v>
      </c>
      <c r="U815" s="1" t="str">
        <f>IF(O815="Void","",TRIM(_xlfn.CONCAT(L815," ",M815)))</f>
        <v>Spartans Club 1</v>
      </c>
    </row>
    <row r="816" spans="1:21" x14ac:dyDescent="0.2">
      <c r="A816" s="16">
        <v>839</v>
      </c>
      <c r="B816" s="16">
        <v>15</v>
      </c>
      <c r="C816" s="16">
        <v>3</v>
      </c>
      <c r="D816" s="1">
        <v>1</v>
      </c>
      <c r="E816" s="1">
        <v>4</v>
      </c>
      <c r="F816" s="1" t="str">
        <f>_xlfn.CONCAT($D816,"|",$E816,"|",$B816)</f>
        <v>1|4|15</v>
      </c>
      <c r="G816" s="1" t="str">
        <f>_xlfn.CONCAT($D816,"|",$E816,"|",$C816)</f>
        <v>1|4|3</v>
      </c>
      <c r="H816" s="1" t="str">
        <f>_xlfn.CONCAT(P816,J816)</f>
        <v>15Dark Horses</v>
      </c>
      <c r="I816" s="1" t="str">
        <f>_xlfn.CONCAT(P816,K816)</f>
        <v>15Harps S.C.</v>
      </c>
      <c r="J816" s="1" t="str">
        <f>IFERROR(VLOOKUP(F816,tbl_Teams!A:C,3,0),"")</f>
        <v>Dark Horses</v>
      </c>
      <c r="K816" s="1" t="str">
        <f>IFERROR(VLOOKUP(G816,tbl_Teams!$A:$C,3,0),"")</f>
        <v>Harps S.C.</v>
      </c>
      <c r="L816" s="1" t="str">
        <f>IFERROR(IF(AND(J816&lt;&gt;"",K816&lt;&gt;""),VLOOKUP(VLOOKUP(J816,tbl_Teams!C:G,5,0),tbl_Venues!A:B,2,0),""),"")</f>
        <v>Old Richians RFC</v>
      </c>
      <c r="M816" s="16" t="str">
        <f>IFERROR(IF(VLOOKUP(J816,tbl_Teams!$C:$H,6,0)=0,"",VLOOKUP(J816,tbl_Teams!$C:$H,6,0)),"")</f>
        <v/>
      </c>
      <c r="N816" s="16">
        <f>IFERROR(VLOOKUP(J816,tbl_Teams!$C:$I,7,0),"")</f>
        <v>2</v>
      </c>
      <c r="O816" s="16" t="str">
        <f>IF(OR(J816="",K816=""),"Void","")</f>
        <v/>
      </c>
      <c r="P816" s="16">
        <v>15</v>
      </c>
      <c r="Q816" s="38">
        <f>IF(O816="Void","",IF(P816&lt;16,Lookups!$A$1+((P816-1)*7+(N816-1)),Lookups!$A$2+((P816-16)*7+(N816-1))))</f>
        <v>45636</v>
      </c>
      <c r="R816" s="1" t="str">
        <f>IF(O816="Void",TRIM(_xlfn.CONCAT(J816,K816)),J816)</f>
        <v>Dark Horses</v>
      </c>
      <c r="S816" s="16" t="str">
        <f>IF(O816="Void","VOID","vs")</f>
        <v>vs</v>
      </c>
      <c r="T816" s="1" t="str">
        <f>IF(O816="Void","",K816)</f>
        <v>Harps S.C.</v>
      </c>
      <c r="U816" s="1" t="str">
        <f>IF(O816="Void","",TRIM(_xlfn.CONCAT(L816," ",M816)))</f>
        <v>Old Richians RFC</v>
      </c>
    </row>
    <row r="817" spans="1:21" x14ac:dyDescent="0.2">
      <c r="A817" s="16">
        <v>840</v>
      </c>
      <c r="B817" s="16">
        <v>16</v>
      </c>
      <c r="C817" s="16">
        <v>9</v>
      </c>
      <c r="D817" s="1">
        <v>1</v>
      </c>
      <c r="E817" s="1">
        <v>4</v>
      </c>
      <c r="F817" s="1" t="str">
        <f>_xlfn.CONCAT($D817,"|",$E817,"|",$B817)</f>
        <v>1|4|16</v>
      </c>
      <c r="G817" s="1" t="str">
        <f>_xlfn.CONCAT($D817,"|",$E817,"|",$C817)</f>
        <v>1|4|9</v>
      </c>
      <c r="H817" s="1" t="str">
        <f>_xlfn.CONCAT(P817,J817)</f>
        <v>15Bell Hotel</v>
      </c>
      <c r="I817" s="1" t="str">
        <f>_xlfn.CONCAT(P817,K817)</f>
        <v>15Statics</v>
      </c>
      <c r="J817" s="1" t="str">
        <f>IFERROR(VLOOKUP(F817,tbl_Teams!A:C,3,0),"")</f>
        <v>Bell Hotel</v>
      </c>
      <c r="K817" s="1" t="str">
        <f>IFERROR(VLOOKUP(G817,tbl_Teams!$A:$C,3,0),"")</f>
        <v>Statics</v>
      </c>
      <c r="L817" s="1" t="str">
        <f>IFERROR(IF(AND(J817&lt;&gt;"",K817&lt;&gt;""),VLOOKUP(VLOOKUP(J817,tbl_Teams!C:G,5,0),tbl_Venues!A:B,2,0),""),"")</f>
        <v>Bell Inn Frampton</v>
      </c>
      <c r="M817" s="16" t="str">
        <f>IFERROR(IF(VLOOKUP(J817,tbl_Teams!$C:$H,6,0)=0,"",VLOOKUP(J817,tbl_Teams!$C:$H,6,0)),"")</f>
        <v/>
      </c>
      <c r="N817" s="16">
        <f>IFERROR(VLOOKUP(J817,tbl_Teams!$C:$I,7,0),"")</f>
        <v>5</v>
      </c>
      <c r="O817" s="16" t="str">
        <f>IF(OR(J817="",K817=""),"Void","")</f>
        <v/>
      </c>
      <c r="P817" s="16">
        <v>15</v>
      </c>
      <c r="Q817" s="38">
        <f>IF(O817="Void","",IF(P817&lt;16,Lookups!$A$1+((P817-1)*7+(N817-1)),Lookups!$A$2+((P817-16)*7+(N817-1))))</f>
        <v>45639</v>
      </c>
      <c r="R817" s="1" t="str">
        <f>IF(O817="Void",TRIM(_xlfn.CONCAT(J817,K817)),J817)</f>
        <v>Bell Hotel</v>
      </c>
      <c r="S817" s="16" t="str">
        <f>IF(O817="Void","VOID","vs")</f>
        <v>vs</v>
      </c>
      <c r="T817" s="1" t="str">
        <f>IF(O817="Void","",K817)</f>
        <v>Statics</v>
      </c>
      <c r="U817" s="1" t="str">
        <f>IF(O817="Void","",TRIM(_xlfn.CONCAT(L817," ",M817)))</f>
        <v>Bell Inn Frampton</v>
      </c>
    </row>
    <row r="818" spans="1:21" x14ac:dyDescent="0.2">
      <c r="A818" s="16">
        <v>1073</v>
      </c>
      <c r="B818" s="16">
        <v>1</v>
      </c>
      <c r="C818" s="16">
        <v>2</v>
      </c>
      <c r="D818" s="1">
        <v>1</v>
      </c>
      <c r="E818" s="1">
        <v>5</v>
      </c>
      <c r="F818" s="1" t="str">
        <f>_xlfn.CONCAT($D818,"|",$E818,"|",$B818)</f>
        <v>1|5|1</v>
      </c>
      <c r="G818" s="1" t="str">
        <f>_xlfn.CONCAT($D818,"|",$E818,"|",$C818)</f>
        <v>1|5|2</v>
      </c>
      <c r="H818" s="1" t="str">
        <f>_xlfn.CONCAT(P818,J818)</f>
        <v>15Likely Lads</v>
      </c>
      <c r="I818" s="1" t="str">
        <f>_xlfn.CONCAT(P818,K818)</f>
        <v>15Chequers</v>
      </c>
      <c r="J818" s="1" t="str">
        <f>IFERROR(VLOOKUP(F818,tbl_Teams!A:C,3,0),"")</f>
        <v>Likely Lads</v>
      </c>
      <c r="K818" s="1" t="str">
        <f>IFERROR(VLOOKUP(G818,tbl_Teams!$A:$C,3,0),"")</f>
        <v>Chequers</v>
      </c>
      <c r="L818" s="1" t="str">
        <f>IFERROR(IF(AND(J818&lt;&gt;"",K818&lt;&gt;""),VLOOKUP(VLOOKUP(J818,tbl_Teams!C:G,5,0),tbl_Venues!A:B,2,0),""),"")</f>
        <v>Farmer's Club</v>
      </c>
      <c r="M818" s="16">
        <f>IFERROR(IF(VLOOKUP(J818,tbl_Teams!$C:$H,6,0)=0,"",VLOOKUP(J818,tbl_Teams!$C:$H,6,0)),"")</f>
        <v>1</v>
      </c>
      <c r="N818" s="16">
        <f>IFERROR(VLOOKUP(J818,tbl_Teams!$C:$I,7,0),"")</f>
        <v>2</v>
      </c>
      <c r="O818" s="16" t="str">
        <f>IF(OR(J818="",K818=""),"Void","")</f>
        <v/>
      </c>
      <c r="P818" s="16">
        <v>15</v>
      </c>
      <c r="Q818" s="38">
        <f>IF(O818="Void","",IF(P818&lt;16,Lookups!$A$1+((P818-1)*7+(N818-1)),Lookups!$A$2+((P818-16)*7+(N818-1))))</f>
        <v>45636</v>
      </c>
      <c r="R818" s="1" t="str">
        <f>IF(O818="Void",TRIM(_xlfn.CONCAT(J818,K818)),J818)</f>
        <v>Likely Lads</v>
      </c>
      <c r="S818" s="16" t="str">
        <f>IF(O818="Void","VOID","vs")</f>
        <v>vs</v>
      </c>
      <c r="T818" s="1" t="str">
        <f>IF(O818="Void","",K818)</f>
        <v>Chequers</v>
      </c>
      <c r="U818" s="1" t="str">
        <f>IF(O818="Void","",TRIM(_xlfn.CONCAT(L818," ",M818)))</f>
        <v>Farmer's Club 1</v>
      </c>
    </row>
    <row r="819" spans="1:21" x14ac:dyDescent="0.2">
      <c r="A819" s="16">
        <v>1074</v>
      </c>
      <c r="B819" s="16">
        <v>10</v>
      </c>
      <c r="C819" s="16">
        <v>8</v>
      </c>
      <c r="D819" s="1">
        <v>1</v>
      </c>
      <c r="E819" s="1">
        <v>5</v>
      </c>
      <c r="F819" s="1" t="str">
        <f>_xlfn.CONCAT($D819,"|",$E819,"|",$B819)</f>
        <v>1|5|10</v>
      </c>
      <c r="G819" s="1" t="str">
        <f>_xlfn.CONCAT($D819,"|",$E819,"|",$C819)</f>
        <v>1|5|8</v>
      </c>
      <c r="H819" s="1" t="str">
        <f>_xlfn.CONCAT(P819,J819)</f>
        <v>15Newent Independents</v>
      </c>
      <c r="I819" s="1" t="str">
        <f>_xlfn.CONCAT(P819,K819)</f>
        <v>15Castle Grym</v>
      </c>
      <c r="J819" s="1" t="str">
        <f>IFERROR(VLOOKUP(F819,tbl_Teams!A:C,3,0),"")</f>
        <v>Newent Independents</v>
      </c>
      <c r="K819" s="1" t="str">
        <f>IFERROR(VLOOKUP(G819,tbl_Teams!$A:$C,3,0),"")</f>
        <v>Castle Grym</v>
      </c>
      <c r="L819" s="1" t="str">
        <f>IFERROR(IF(AND(J819&lt;&gt;"",K819&lt;&gt;""),VLOOKUP(VLOOKUP(J819,tbl_Teams!C:G,5,0),tbl_Venues!A:B,2,0),""),"")</f>
        <v>Circle Club Newent</v>
      </c>
      <c r="M819" s="16" t="str">
        <f>IFERROR(IF(VLOOKUP(J819,tbl_Teams!$C:$H,6,0)=0,"",VLOOKUP(J819,tbl_Teams!$C:$H,6,0)),"")</f>
        <v/>
      </c>
      <c r="N819" s="16">
        <f>IFERROR(VLOOKUP(J819,tbl_Teams!$C:$I,7,0),"")</f>
        <v>2</v>
      </c>
      <c r="O819" s="16" t="str">
        <f>IF(OR(J819="",K819=""),"Void","")</f>
        <v/>
      </c>
      <c r="P819" s="16">
        <v>15</v>
      </c>
      <c r="Q819" s="38">
        <f>IF(O819="Void","",IF(P819&lt;16,Lookups!$A$1+((P819-1)*7+(N819-1)),Lookups!$A$2+((P819-16)*7+(N819-1))))</f>
        <v>45636</v>
      </c>
      <c r="R819" s="1" t="str">
        <f>IF(O819="Void",TRIM(_xlfn.CONCAT(J819,K819)),J819)</f>
        <v>Newent Independents</v>
      </c>
      <c r="S819" s="16" t="str">
        <f>IF(O819="Void","VOID","vs")</f>
        <v>vs</v>
      </c>
      <c r="T819" s="1" t="str">
        <f>IF(O819="Void","",K819)</f>
        <v>Castle Grym</v>
      </c>
      <c r="U819" s="1" t="str">
        <f>IF(O819="Void","",TRIM(_xlfn.CONCAT(L819," ",M819)))</f>
        <v>Circle Club Newent</v>
      </c>
    </row>
    <row r="820" spans="1:21" x14ac:dyDescent="0.2">
      <c r="A820" s="16">
        <v>1075</v>
      </c>
      <c r="B820" s="16">
        <v>11</v>
      </c>
      <c r="C820" s="16">
        <v>7</v>
      </c>
      <c r="D820" s="1">
        <v>1</v>
      </c>
      <c r="E820" s="1">
        <v>5</v>
      </c>
      <c r="F820" s="1" t="str">
        <f>_xlfn.CONCAT($D820,"|",$E820,"|",$B820)</f>
        <v>1|5|11</v>
      </c>
      <c r="G820" s="1" t="str">
        <f>_xlfn.CONCAT($D820,"|",$E820,"|",$C820)</f>
        <v>1|5|7</v>
      </c>
      <c r="H820" s="1" t="str">
        <f>_xlfn.CONCAT(P820,J820)</f>
        <v>15Gamblers S.C.</v>
      </c>
      <c r="I820" s="1" t="str">
        <f>_xlfn.CONCAT(P820,K820)</f>
        <v>15Dixies Twisters</v>
      </c>
      <c r="J820" s="1" t="str">
        <f>IFERROR(VLOOKUP(F820,tbl_Teams!A:C,3,0),"")</f>
        <v>Gamblers S.C.</v>
      </c>
      <c r="K820" s="1" t="str">
        <f>IFERROR(VLOOKUP(G820,tbl_Teams!$A:$C,3,0),"")</f>
        <v>Dixies Twisters</v>
      </c>
      <c r="L820" s="1" t="str">
        <f>IFERROR(IF(AND(J820&lt;&gt;"",K820&lt;&gt;""),VLOOKUP(VLOOKUP(J820,tbl_Teams!C:G,5,0),tbl_Venues!A:B,2,0),""),"")</f>
        <v>Coney Hill RFC</v>
      </c>
      <c r="M820" s="16" t="str">
        <f>IFERROR(IF(VLOOKUP(J820,tbl_Teams!$C:$H,6,0)=0,"",VLOOKUP(J820,tbl_Teams!$C:$H,6,0)),"")</f>
        <v/>
      </c>
      <c r="N820" s="16">
        <f>IFERROR(VLOOKUP(J820,tbl_Teams!$C:$I,7,0),"")</f>
        <v>4</v>
      </c>
      <c r="O820" s="16" t="str">
        <f>IF(OR(J820="",K820=""),"Void","")</f>
        <v/>
      </c>
      <c r="P820" s="16">
        <v>15</v>
      </c>
      <c r="Q820" s="38">
        <f>IF(O820="Void","",IF(P820&lt;16,Lookups!$A$1+((P820-1)*7+(N820-1)),Lookups!$A$2+((P820-16)*7+(N820-1))))</f>
        <v>45638</v>
      </c>
      <c r="R820" s="1" t="str">
        <f>IF(O820="Void",TRIM(_xlfn.CONCAT(J820,K820)),J820)</f>
        <v>Gamblers S.C.</v>
      </c>
      <c r="S820" s="16" t="str">
        <f>IF(O820="Void","VOID","vs")</f>
        <v>vs</v>
      </c>
      <c r="T820" s="1" t="str">
        <f>IF(O820="Void","",K820)</f>
        <v>Dixies Twisters</v>
      </c>
      <c r="U820" s="1" t="str">
        <f>IF(O820="Void","",TRIM(_xlfn.CONCAT(L820," ",M820)))</f>
        <v>Coney Hill RFC</v>
      </c>
    </row>
    <row r="821" spans="1:21" x14ac:dyDescent="0.2">
      <c r="A821" s="16">
        <v>1076</v>
      </c>
      <c r="B821" s="16">
        <v>12</v>
      </c>
      <c r="C821" s="16">
        <v>6</v>
      </c>
      <c r="D821" s="1">
        <v>1</v>
      </c>
      <c r="E821" s="1">
        <v>5</v>
      </c>
      <c r="F821" s="1" t="str">
        <f>_xlfn.CONCAT($D821,"|",$E821,"|",$B821)</f>
        <v>1|5|12</v>
      </c>
      <c r="G821" s="1" t="str">
        <f>_xlfn.CONCAT($D821,"|",$E821,"|",$C821)</f>
        <v>1|5|6</v>
      </c>
      <c r="H821" s="1" t="str">
        <f>_xlfn.CONCAT(P821,J821)</f>
        <v>15Windmill Nomads</v>
      </c>
      <c r="I821" s="1" t="str">
        <f>_xlfn.CONCAT(P821,K821)</f>
        <v>15The Salesmen</v>
      </c>
      <c r="J821" s="1" t="str">
        <f>IFERROR(VLOOKUP(F821,tbl_Teams!A:C,3,0),"")</f>
        <v>Windmill Nomads</v>
      </c>
      <c r="K821" s="1" t="str">
        <f>IFERROR(VLOOKUP(G821,tbl_Teams!$A:$C,3,0),"")</f>
        <v>The Salesmen</v>
      </c>
      <c r="L821" s="1" t="str">
        <f>IFERROR(IF(AND(J821&lt;&gt;"",K821&lt;&gt;""),VLOOKUP(VLOOKUP(J821,tbl_Teams!C:G,5,0),tbl_Venues!A:B,2,0),""),"")</f>
        <v>Saintbridge Club</v>
      </c>
      <c r="M821" s="16">
        <f>IFERROR(IF(VLOOKUP(J821,tbl_Teams!$C:$H,6,0)=0,"",VLOOKUP(J821,tbl_Teams!$C:$H,6,0)),"")</f>
        <v>2</v>
      </c>
      <c r="N821" s="16">
        <f>IFERROR(VLOOKUP(J821,tbl_Teams!$C:$I,7,0),"")</f>
        <v>3</v>
      </c>
      <c r="O821" s="16" t="str">
        <f>IF(OR(J821="",K821=""),"Void","")</f>
        <v/>
      </c>
      <c r="P821" s="16">
        <v>15</v>
      </c>
      <c r="Q821" s="38">
        <f>IF(O821="Void","",IF(P821&lt;16,Lookups!$A$1+((P821-1)*7+(N821-1)),Lookups!$A$2+((P821-16)*7+(N821-1))))</f>
        <v>45637</v>
      </c>
      <c r="R821" s="1" t="str">
        <f>IF(O821="Void",TRIM(_xlfn.CONCAT(J821,K821)),J821)</f>
        <v>Windmill Nomads</v>
      </c>
      <c r="S821" s="16" t="str">
        <f>IF(O821="Void","VOID","vs")</f>
        <v>vs</v>
      </c>
      <c r="T821" s="1" t="str">
        <f>IF(O821="Void","",K821)</f>
        <v>The Salesmen</v>
      </c>
      <c r="U821" s="1" t="str">
        <f>IF(O821="Void","",TRIM(_xlfn.CONCAT(L821," ",M821)))</f>
        <v>Saintbridge Club 2</v>
      </c>
    </row>
    <row r="822" spans="1:21" x14ac:dyDescent="0.2">
      <c r="A822" s="16">
        <v>1077</v>
      </c>
      <c r="B822" s="16">
        <v>13</v>
      </c>
      <c r="C822" s="16">
        <v>5</v>
      </c>
      <c r="D822" s="1">
        <v>1</v>
      </c>
      <c r="E822" s="1">
        <v>5</v>
      </c>
      <c r="F822" s="1" t="str">
        <f>_xlfn.CONCAT($D822,"|",$E822,"|",$B822)</f>
        <v>1|5|13</v>
      </c>
      <c r="G822" s="1" t="str">
        <f>_xlfn.CONCAT($D822,"|",$E822,"|",$C822)</f>
        <v>1|5|5</v>
      </c>
      <c r="H822" s="1" t="str">
        <f>_xlfn.CONCAT(P822,J822)</f>
        <v>15Runaways</v>
      </c>
      <c r="I822" s="1" t="str">
        <f>_xlfn.CONCAT(P822,K822)</f>
        <v>15Hempsted C.C.</v>
      </c>
      <c r="J822" s="1" t="str">
        <f>IFERROR(VLOOKUP(F822,tbl_Teams!A:C,3,0),"")</f>
        <v>Runaways</v>
      </c>
      <c r="K822" s="1" t="str">
        <f>IFERROR(VLOOKUP(G822,tbl_Teams!$A:$C,3,0),"")</f>
        <v>Hempsted C.C.</v>
      </c>
      <c r="L822" s="1" t="str">
        <f>IFERROR(IF(AND(J822&lt;&gt;"",K822&lt;&gt;""),VLOOKUP(VLOOKUP(J822,tbl_Teams!C:G,5,0),tbl_Venues!A:B,2,0),""),"")</f>
        <v>Churchdown Club</v>
      </c>
      <c r="M822" s="16" t="str">
        <f>IFERROR(IF(VLOOKUP(J822,tbl_Teams!$C:$H,6,0)=0,"",VLOOKUP(J822,tbl_Teams!$C:$H,6,0)),"")</f>
        <v/>
      </c>
      <c r="N822" s="16">
        <f>IFERROR(VLOOKUP(J822,tbl_Teams!$C:$I,7,0),"")</f>
        <v>4</v>
      </c>
      <c r="O822" s="16" t="str">
        <f>IF(OR(J822="",K822=""),"Void","")</f>
        <v/>
      </c>
      <c r="P822" s="16">
        <v>15</v>
      </c>
      <c r="Q822" s="38">
        <f>IF(O822="Void","",IF(P822&lt;16,Lookups!$A$1+((P822-1)*7+(N822-1)),Lookups!$A$2+((P822-16)*7+(N822-1))))</f>
        <v>45638</v>
      </c>
      <c r="R822" s="1" t="str">
        <f>IF(O822="Void",TRIM(_xlfn.CONCAT(J822,K822)),J822)</f>
        <v>Runaways</v>
      </c>
      <c r="S822" s="16" t="str">
        <f>IF(O822="Void","VOID","vs")</f>
        <v>vs</v>
      </c>
      <c r="T822" s="1" t="str">
        <f>IF(O822="Void","",K822)</f>
        <v>Hempsted C.C.</v>
      </c>
      <c r="U822" s="1" t="str">
        <f>IF(O822="Void","",TRIM(_xlfn.CONCAT(L822," ",M822)))</f>
        <v>Churchdown Club</v>
      </c>
    </row>
    <row r="823" spans="1:21" x14ac:dyDescent="0.2">
      <c r="A823" s="16">
        <v>1078</v>
      </c>
      <c r="B823" s="16">
        <v>14</v>
      </c>
      <c r="C823" s="16">
        <v>4</v>
      </c>
      <c r="D823" s="1">
        <v>1</v>
      </c>
      <c r="E823" s="1">
        <v>5</v>
      </c>
      <c r="F823" s="1" t="str">
        <f>_xlfn.CONCAT($D823,"|",$E823,"|",$B823)</f>
        <v>1|5|14</v>
      </c>
      <c r="G823" s="1" t="str">
        <f>_xlfn.CONCAT($D823,"|",$E823,"|",$C823)</f>
        <v>1|5|4</v>
      </c>
      <c r="H823" s="1" t="str">
        <f>_xlfn.CONCAT(P823,J823)</f>
        <v>15Hits &amp; Bits</v>
      </c>
      <c r="I823" s="1" t="str">
        <f>_xlfn.CONCAT(P823,K823)</f>
        <v>15Beaufort Beavers</v>
      </c>
      <c r="J823" s="1" t="str">
        <f>IFERROR(VLOOKUP(F823,tbl_Teams!A:C,3,0),"")</f>
        <v>Hits &amp; Bits</v>
      </c>
      <c r="K823" s="1" t="str">
        <f>IFERROR(VLOOKUP(G823,tbl_Teams!$A:$C,3,0),"")</f>
        <v>Beaufort Beavers</v>
      </c>
      <c r="L823" s="1" t="str">
        <f>IFERROR(IF(AND(J823&lt;&gt;"",K823&lt;&gt;""),VLOOKUP(VLOOKUP(J823,tbl_Teams!C:G,5,0),tbl_Venues!A:B,2,0),""),"")</f>
        <v>Farmer's Club</v>
      </c>
      <c r="M823" s="16">
        <f>IFERROR(IF(VLOOKUP(J823,tbl_Teams!$C:$H,6,0)=0,"",VLOOKUP(J823,tbl_Teams!$C:$H,6,0)),"")</f>
        <v>2</v>
      </c>
      <c r="N823" s="16">
        <f>IFERROR(VLOOKUP(J823,tbl_Teams!$C:$I,7,0),"")</f>
        <v>5</v>
      </c>
      <c r="O823" s="16" t="str">
        <f>IF(OR(J823="",K823=""),"Void","")</f>
        <v/>
      </c>
      <c r="P823" s="16">
        <v>15</v>
      </c>
      <c r="Q823" s="38">
        <f>IF(O823="Void","",IF(P823&lt;16,Lookups!$A$1+((P823-1)*7+(N823-1)),Lookups!$A$2+((P823-16)*7+(N823-1))))</f>
        <v>45639</v>
      </c>
      <c r="R823" s="1" t="str">
        <f>IF(O823="Void",TRIM(_xlfn.CONCAT(J823,K823)),J823)</f>
        <v>Hits &amp; Bits</v>
      </c>
      <c r="S823" s="16" t="str">
        <f>IF(O823="Void","VOID","vs")</f>
        <v>vs</v>
      </c>
      <c r="T823" s="1" t="str">
        <f>IF(O823="Void","",K823)</f>
        <v>Beaufort Beavers</v>
      </c>
      <c r="U823" s="1" t="str">
        <f>IF(O823="Void","",TRIM(_xlfn.CONCAT(L823," ",M823)))</f>
        <v>Farmer's Club 2</v>
      </c>
    </row>
    <row r="824" spans="1:21" x14ac:dyDescent="0.2">
      <c r="A824" s="16">
        <v>1079</v>
      </c>
      <c r="B824" s="16">
        <v>15</v>
      </c>
      <c r="C824" s="16">
        <v>3</v>
      </c>
      <c r="D824" s="1">
        <v>1</v>
      </c>
      <c r="E824" s="1">
        <v>5</v>
      </c>
      <c r="F824" s="1" t="str">
        <f>_xlfn.CONCAT($D824,"|",$E824,"|",$B824)</f>
        <v>1|5|15</v>
      </c>
      <c r="G824" s="1" t="str">
        <f>_xlfn.CONCAT($D824,"|",$E824,"|",$C824)</f>
        <v>1|5|3</v>
      </c>
      <c r="H824" s="1" t="str">
        <f>_xlfn.CONCAT(P824,J824)</f>
        <v>15St Aldates</v>
      </c>
      <c r="I824" s="1" t="str">
        <f>_xlfn.CONCAT(P824,K824)</f>
        <v>15Jaybees</v>
      </c>
      <c r="J824" s="1" t="str">
        <f>IFERROR(VLOOKUP(F824,tbl_Teams!A:C,3,0),"")</f>
        <v>St Aldates</v>
      </c>
      <c r="K824" s="1" t="str">
        <f>IFERROR(VLOOKUP(G824,tbl_Teams!$A:$C,3,0),"")</f>
        <v>Jaybees</v>
      </c>
      <c r="L824" s="1" t="str">
        <f>IFERROR(IF(AND(J824&lt;&gt;"",K824&lt;&gt;""),VLOOKUP(VLOOKUP(J824,tbl_Teams!C:G,5,0),tbl_Venues!A:B,2,0),""),"")</f>
        <v>Wotton Hall Club</v>
      </c>
      <c r="M824" s="16">
        <f>IFERROR(IF(VLOOKUP(J824,tbl_Teams!$C:$H,6,0)=0,"",VLOOKUP(J824,tbl_Teams!$C:$H,6,0)),"")</f>
        <v>2</v>
      </c>
      <c r="N824" s="16">
        <f>IFERROR(VLOOKUP(J824,tbl_Teams!$C:$I,7,0),"")</f>
        <v>5</v>
      </c>
      <c r="O824" s="16" t="str">
        <f>IF(OR(J824="",K824=""),"Void","")</f>
        <v/>
      </c>
      <c r="P824" s="16">
        <v>15</v>
      </c>
      <c r="Q824" s="38">
        <f>IF(O824="Void","",IF(P824&lt;16,Lookups!$A$1+((P824-1)*7+(N824-1)),Lookups!$A$2+((P824-16)*7+(N824-1))))</f>
        <v>45639</v>
      </c>
      <c r="R824" s="1" t="str">
        <f>IF(O824="Void",TRIM(_xlfn.CONCAT(J824,K824)),J824)</f>
        <v>St Aldates</v>
      </c>
      <c r="S824" s="16" t="str">
        <f>IF(O824="Void","VOID","vs")</f>
        <v>vs</v>
      </c>
      <c r="T824" s="1" t="str">
        <f>IF(O824="Void","",K824)</f>
        <v>Jaybees</v>
      </c>
      <c r="U824" s="1" t="str">
        <f>IF(O824="Void","",TRIM(_xlfn.CONCAT(L824," ",M824)))</f>
        <v>Wotton Hall Club 2</v>
      </c>
    </row>
    <row r="825" spans="1:21" x14ac:dyDescent="0.2">
      <c r="A825" s="16">
        <v>1080</v>
      </c>
      <c r="B825" s="16">
        <v>16</v>
      </c>
      <c r="C825" s="16">
        <v>9</v>
      </c>
      <c r="D825" s="1">
        <v>1</v>
      </c>
      <c r="E825" s="1">
        <v>5</v>
      </c>
      <c r="F825" s="1" t="str">
        <f>_xlfn.CONCAT($D825,"|",$E825,"|",$B825)</f>
        <v>1|5|16</v>
      </c>
      <c r="G825" s="1" t="str">
        <f>_xlfn.CONCAT($D825,"|",$E825,"|",$C825)</f>
        <v>1|5|9</v>
      </c>
      <c r="H825" s="1" t="str">
        <f>_xlfn.CONCAT(P825,J825)</f>
        <v>15Crescent Knights</v>
      </c>
      <c r="I825" s="1" t="str">
        <f>_xlfn.CONCAT(P825,K825)</f>
        <v>15Roamers</v>
      </c>
      <c r="J825" s="1" t="str">
        <f>IFERROR(VLOOKUP(F825,tbl_Teams!A:C,3,0),"")</f>
        <v>Crescent Knights</v>
      </c>
      <c r="K825" s="1" t="str">
        <f>IFERROR(VLOOKUP(G825,tbl_Teams!$A:$C,3,0),"")</f>
        <v>Roamers</v>
      </c>
      <c r="L825" s="1" t="str">
        <f>IFERROR(IF(AND(J825&lt;&gt;"",K825&lt;&gt;""),VLOOKUP(VLOOKUP(J825,tbl_Teams!C:G,5,0),tbl_Venues!A:B,2,0),""),"")</f>
        <v>Circle Club Newent</v>
      </c>
      <c r="M825" s="16" t="str">
        <f>IFERROR(IF(VLOOKUP(J825,tbl_Teams!$C:$H,6,0)=0,"",VLOOKUP(J825,tbl_Teams!$C:$H,6,0)),"")</f>
        <v/>
      </c>
      <c r="N825" s="16">
        <f>IFERROR(VLOOKUP(J825,tbl_Teams!$C:$I,7,0),"")</f>
        <v>4</v>
      </c>
      <c r="O825" s="16" t="str">
        <f>IF(OR(J825="",K825=""),"Void","")</f>
        <v/>
      </c>
      <c r="P825" s="16">
        <v>15</v>
      </c>
      <c r="Q825" s="38">
        <f>IF(O825="Void","",IF(P825&lt;16,Lookups!$A$1+((P825-1)*7+(N825-1)),Lookups!$A$2+((P825-16)*7+(N825-1))))</f>
        <v>45638</v>
      </c>
      <c r="R825" s="1" t="str">
        <f>IF(O825="Void",TRIM(_xlfn.CONCAT(J825,K825)),J825)</f>
        <v>Crescent Knights</v>
      </c>
      <c r="S825" s="16" t="str">
        <f>IF(O825="Void","VOID","vs")</f>
        <v>vs</v>
      </c>
      <c r="T825" s="1" t="str">
        <f>IF(O825="Void","",K825)</f>
        <v>Roamers</v>
      </c>
      <c r="U825" s="1" t="str">
        <f>IF(O825="Void","",TRIM(_xlfn.CONCAT(L825," ",M825)))</f>
        <v>Circle Club Newent</v>
      </c>
    </row>
    <row r="826" spans="1:21" x14ac:dyDescent="0.2">
      <c r="A826" s="16">
        <v>1313</v>
      </c>
      <c r="B826" s="16">
        <v>1</v>
      </c>
      <c r="C826" s="16">
        <v>2</v>
      </c>
      <c r="D826" s="1">
        <v>1</v>
      </c>
      <c r="E826" s="1">
        <v>6</v>
      </c>
      <c r="F826" s="1" t="str">
        <f>_xlfn.CONCAT($D826,"|",$E826,"|",$B826)</f>
        <v>1|6|1</v>
      </c>
      <c r="G826" s="1" t="str">
        <f>_xlfn.CONCAT($D826,"|",$E826,"|",$C826)</f>
        <v>1|6|2</v>
      </c>
      <c r="H826" s="1" t="str">
        <f>_xlfn.CONCAT(P826,J826)</f>
        <v>15New Indians</v>
      </c>
      <c r="I826" s="1" t="str">
        <f>_xlfn.CONCAT(P826,K826)</f>
        <v>15</v>
      </c>
      <c r="J826" s="1" t="str">
        <f>IFERROR(VLOOKUP(F826,tbl_Teams!A:C,3,0),"")</f>
        <v>New Indians</v>
      </c>
      <c r="K826" s="1" t="str">
        <f>IFERROR(VLOOKUP(G826,tbl_Teams!$A:$C,3,0),"")</f>
        <v/>
      </c>
      <c r="L826" s="1" t="str">
        <f>IFERROR(IF(AND(J826&lt;&gt;"",K826&lt;&gt;""),VLOOKUP(VLOOKUP(J826,tbl_Teams!C:G,5,0),tbl_Venues!A:B,2,0),""),"")</f>
        <v/>
      </c>
      <c r="M826" s="16">
        <f>IFERROR(IF(VLOOKUP(J826,tbl_Teams!$C:$H,6,0)=0,"",VLOOKUP(J826,tbl_Teams!$C:$H,6,0)),"")</f>
        <v>1</v>
      </c>
      <c r="N826" s="16">
        <f>IFERROR(VLOOKUP(J826,tbl_Teams!$C:$I,7,0),"")</f>
        <v>5</v>
      </c>
      <c r="O826" s="16" t="str">
        <f>IF(OR(J826="",K826=""),"Void","")</f>
        <v>Void</v>
      </c>
      <c r="P826" s="16">
        <v>15</v>
      </c>
      <c r="Q826" s="38" t="str">
        <f>IF(O826="Void","",IF(P826&lt;16,Lookups!$A$1+((P826-1)*7+(N826-1)),Lookups!$A$2+((P826-16)*7+(N826-1))))</f>
        <v/>
      </c>
      <c r="R826" s="1" t="str">
        <f>IF(O826="Void",TRIM(_xlfn.CONCAT(J826,K826)),J826)</f>
        <v>New Indians</v>
      </c>
      <c r="S826" s="16" t="str">
        <f>IF(O826="Void","VOID","vs")</f>
        <v>VOID</v>
      </c>
      <c r="T826" s="1" t="str">
        <f>IF(O826="Void","",K826)</f>
        <v/>
      </c>
      <c r="U826" s="1" t="str">
        <f>IF(O826="Void","",TRIM(_xlfn.CONCAT(L826," ",M826)))</f>
        <v/>
      </c>
    </row>
    <row r="827" spans="1:21" x14ac:dyDescent="0.2">
      <c r="A827" s="16">
        <v>1314</v>
      </c>
      <c r="B827" s="16">
        <v>10</v>
      </c>
      <c r="C827" s="16">
        <v>8</v>
      </c>
      <c r="D827" s="1">
        <v>1</v>
      </c>
      <c r="E827" s="1">
        <v>6</v>
      </c>
      <c r="F827" s="1" t="str">
        <f>_xlfn.CONCAT($D827,"|",$E827,"|",$B827)</f>
        <v>1|6|10</v>
      </c>
      <c r="G827" s="1" t="str">
        <f>_xlfn.CONCAT($D827,"|",$E827,"|",$C827)</f>
        <v>1|6|8</v>
      </c>
      <c r="H827" s="1" t="str">
        <f>_xlfn.CONCAT(P827,J827)</f>
        <v>15Westgate Teapots</v>
      </c>
      <c r="I827" s="1" t="str">
        <f>_xlfn.CONCAT(P827,K827)</f>
        <v>15Rising Sun</v>
      </c>
      <c r="J827" s="1" t="str">
        <f>IFERROR(VLOOKUP(F827,tbl_Teams!A:C,3,0),"")</f>
        <v>Westgate Teapots</v>
      </c>
      <c r="K827" s="1" t="str">
        <f>IFERROR(VLOOKUP(G827,tbl_Teams!$A:$C,3,0),"")</f>
        <v>Rising Sun</v>
      </c>
      <c r="L827" s="1" t="str">
        <f>IFERROR(IF(AND(J827&lt;&gt;"",K827&lt;&gt;""),VLOOKUP(VLOOKUP(J827,tbl_Teams!C:G,5,0),tbl_Venues!A:B,2,0),""),"")</f>
        <v>Wotton Hall Club</v>
      </c>
      <c r="M827" s="16">
        <f>IFERROR(IF(VLOOKUP(J827,tbl_Teams!$C:$H,6,0)=0,"",VLOOKUP(J827,tbl_Teams!$C:$H,6,0)),"")</f>
        <v>1</v>
      </c>
      <c r="N827" s="16">
        <f>IFERROR(VLOOKUP(J827,tbl_Teams!$C:$I,7,0),"")</f>
        <v>1</v>
      </c>
      <c r="O827" s="16" t="str">
        <f>IF(OR(J827="",K827=""),"Void","")</f>
        <v/>
      </c>
      <c r="P827" s="16">
        <v>15</v>
      </c>
      <c r="Q827" s="38">
        <f>IF(O827="Void","",IF(P827&lt;16,Lookups!$A$1+((P827-1)*7+(N827-1)),Lookups!$A$2+((P827-16)*7+(N827-1))))</f>
        <v>45635</v>
      </c>
      <c r="R827" s="1" t="str">
        <f>IF(O827="Void",TRIM(_xlfn.CONCAT(J827,K827)),J827)</f>
        <v>Westgate Teapots</v>
      </c>
      <c r="S827" s="16" t="str">
        <f>IF(O827="Void","VOID","vs")</f>
        <v>vs</v>
      </c>
      <c r="T827" s="1" t="str">
        <f>IF(O827="Void","",K827)</f>
        <v>Rising Sun</v>
      </c>
      <c r="U827" s="1" t="str">
        <f>IF(O827="Void","",TRIM(_xlfn.CONCAT(L827," ",M827)))</f>
        <v>Wotton Hall Club 1</v>
      </c>
    </row>
    <row r="828" spans="1:21" x14ac:dyDescent="0.2">
      <c r="A828" s="16">
        <v>1315</v>
      </c>
      <c r="B828" s="16">
        <v>11</v>
      </c>
      <c r="C828" s="16">
        <v>7</v>
      </c>
      <c r="D828" s="1">
        <v>1</v>
      </c>
      <c r="E828" s="1">
        <v>6</v>
      </c>
      <c r="F828" s="1" t="str">
        <f>_xlfn.CONCAT($D828,"|",$E828,"|",$B828)</f>
        <v>1|6|11</v>
      </c>
      <c r="G828" s="1" t="str">
        <f>_xlfn.CONCAT($D828,"|",$E828,"|",$C828)</f>
        <v>1|6|7</v>
      </c>
      <c r="H828" s="1" t="str">
        <f>_xlfn.CONCAT(P828,J828)</f>
        <v>15Walls Top Ten</v>
      </c>
      <c r="I828" s="1" t="str">
        <f>_xlfn.CONCAT(P828,K828)</f>
        <v>15Canning Stragglers</v>
      </c>
      <c r="J828" s="1" t="str">
        <f>IFERROR(VLOOKUP(F828,tbl_Teams!A:C,3,0),"")</f>
        <v>Walls Top Ten</v>
      </c>
      <c r="K828" s="1" t="str">
        <f>IFERROR(VLOOKUP(G828,tbl_Teams!$A:$C,3,0),"")</f>
        <v>Canning Stragglers</v>
      </c>
      <c r="L828" s="1" t="str">
        <f>IFERROR(IF(AND(J828&lt;&gt;"",K828&lt;&gt;""),VLOOKUP(VLOOKUP(J828,tbl_Teams!C:G,5,0),tbl_Venues!A:B,2,0),""),"")</f>
        <v>England's Glory</v>
      </c>
      <c r="M828" s="16">
        <f>IFERROR(IF(VLOOKUP(J828,tbl_Teams!$C:$H,6,0)=0,"",VLOOKUP(J828,tbl_Teams!$C:$H,6,0)),"")</f>
        <v>1</v>
      </c>
      <c r="N828" s="16">
        <f>IFERROR(VLOOKUP(J828,tbl_Teams!$C:$I,7,0),"")</f>
        <v>4</v>
      </c>
      <c r="O828" s="16" t="str">
        <f>IF(OR(J828="",K828=""),"Void","")</f>
        <v/>
      </c>
      <c r="P828" s="16">
        <v>15</v>
      </c>
      <c r="Q828" s="38">
        <f>IF(O828="Void","",IF(P828&lt;16,Lookups!$A$1+((P828-1)*7+(N828-1)),Lookups!$A$2+((P828-16)*7+(N828-1))))</f>
        <v>45638</v>
      </c>
      <c r="R828" s="1" t="str">
        <f>IF(O828="Void",TRIM(_xlfn.CONCAT(J828,K828)),J828)</f>
        <v>Walls Top Ten</v>
      </c>
      <c r="S828" s="16" t="str">
        <f>IF(O828="Void","VOID","vs")</f>
        <v>vs</v>
      </c>
      <c r="T828" s="1" t="str">
        <f>IF(O828="Void","",K828)</f>
        <v>Canning Stragglers</v>
      </c>
      <c r="U828" s="1" t="str">
        <f>IF(O828="Void","",TRIM(_xlfn.CONCAT(L828," ",M828)))</f>
        <v>England's Glory 1</v>
      </c>
    </row>
    <row r="829" spans="1:21" x14ac:dyDescent="0.2">
      <c r="A829" s="16">
        <v>1316</v>
      </c>
      <c r="B829" s="16">
        <v>12</v>
      </c>
      <c r="C829" s="16">
        <v>6</v>
      </c>
      <c r="D829" s="1">
        <v>1</v>
      </c>
      <c r="E829" s="1">
        <v>6</v>
      </c>
      <c r="F829" s="1" t="str">
        <f>_xlfn.CONCAT($D829,"|",$E829,"|",$B829)</f>
        <v>1|6|12</v>
      </c>
      <c r="G829" s="1" t="str">
        <f>_xlfn.CONCAT($D829,"|",$E829,"|",$C829)</f>
        <v>1|6|6</v>
      </c>
      <c r="H829" s="1" t="str">
        <f>_xlfn.CONCAT(P829,J829)</f>
        <v>15KE7's</v>
      </c>
      <c r="I829" s="1" t="str">
        <f>_xlfn.CONCAT(P829,K829)</f>
        <v>15Apaches</v>
      </c>
      <c r="J829" s="1" t="str">
        <f>IFERROR(VLOOKUP(F829,tbl_Teams!A:C,3,0),"")</f>
        <v>KE7's</v>
      </c>
      <c r="K829" s="1" t="str">
        <f>IFERROR(VLOOKUP(G829,tbl_Teams!$A:$C,3,0),"")</f>
        <v>Apaches</v>
      </c>
      <c r="L829" s="1" t="str">
        <f>IFERROR(IF(AND(J829&lt;&gt;"",K829&lt;&gt;""),VLOOKUP(VLOOKUP(J829,tbl_Teams!C:G,5,0),tbl_Venues!A:B,2,0),""),"")</f>
        <v>Old Richians RFC</v>
      </c>
      <c r="M829" s="16" t="str">
        <f>IFERROR(IF(VLOOKUP(J829,tbl_Teams!$C:$H,6,0)=0,"",VLOOKUP(J829,tbl_Teams!$C:$H,6,0)),"")</f>
        <v/>
      </c>
      <c r="N829" s="16">
        <f>IFERROR(VLOOKUP(J829,tbl_Teams!$C:$I,7,0),"")</f>
        <v>3</v>
      </c>
      <c r="O829" s="16" t="str">
        <f>IF(OR(J829="",K829=""),"Void","")</f>
        <v/>
      </c>
      <c r="P829" s="16">
        <v>15</v>
      </c>
      <c r="Q829" s="38">
        <f>IF(O829="Void","",IF(P829&lt;16,Lookups!$A$1+((P829-1)*7+(N829-1)),Lookups!$A$2+((P829-16)*7+(N829-1))))</f>
        <v>45637</v>
      </c>
      <c r="R829" s="1" t="str">
        <f>IF(O829="Void",TRIM(_xlfn.CONCAT(J829,K829)),J829)</f>
        <v>KE7's</v>
      </c>
      <c r="S829" s="16" t="str">
        <f>IF(O829="Void","VOID","vs")</f>
        <v>vs</v>
      </c>
      <c r="T829" s="1" t="str">
        <f>IF(O829="Void","",K829)</f>
        <v>Apaches</v>
      </c>
      <c r="U829" s="1" t="str">
        <f>IF(O829="Void","",TRIM(_xlfn.CONCAT(L829," ",M829)))</f>
        <v>Old Richians RFC</v>
      </c>
    </row>
    <row r="830" spans="1:21" x14ac:dyDescent="0.2">
      <c r="A830" s="16">
        <v>1317</v>
      </c>
      <c r="B830" s="16">
        <v>13</v>
      </c>
      <c r="C830" s="16">
        <v>5</v>
      </c>
      <c r="D830" s="1">
        <v>1</v>
      </c>
      <c r="E830" s="1">
        <v>6</v>
      </c>
      <c r="F830" s="1" t="str">
        <f>_xlfn.CONCAT($D830,"|",$E830,"|",$B830)</f>
        <v>1|6|13</v>
      </c>
      <c r="G830" s="1" t="str">
        <f>_xlfn.CONCAT($D830,"|",$E830,"|",$C830)</f>
        <v>1|6|5</v>
      </c>
      <c r="H830" s="1" t="str">
        <f>_xlfn.CONCAT(P830,J830)</f>
        <v>15Junction Inn</v>
      </c>
      <c r="I830" s="1" t="str">
        <f>_xlfn.CONCAT(P830,K830)</f>
        <v>15Scammells</v>
      </c>
      <c r="J830" s="1" t="str">
        <f>IFERROR(VLOOKUP(F830,tbl_Teams!A:C,3,0),"")</f>
        <v>Junction Inn</v>
      </c>
      <c r="K830" s="1" t="str">
        <f>IFERROR(VLOOKUP(G830,tbl_Teams!$A:$C,3,0),"")</f>
        <v>Scammells</v>
      </c>
      <c r="L830" s="1" t="str">
        <f>IFERROR(IF(AND(J830&lt;&gt;"",K830&lt;&gt;""),VLOOKUP(VLOOKUP(J830,tbl_Teams!C:G,5,0),tbl_Venues!A:B,2,0),""),"")</f>
        <v>Junction Inn</v>
      </c>
      <c r="M830" s="16" t="str">
        <f>IFERROR(IF(VLOOKUP(J830,tbl_Teams!$C:$H,6,0)=0,"",VLOOKUP(J830,tbl_Teams!$C:$H,6,0)),"")</f>
        <v/>
      </c>
      <c r="N830" s="16">
        <f>IFERROR(VLOOKUP(J830,tbl_Teams!$C:$I,7,0),"")</f>
        <v>3</v>
      </c>
      <c r="O830" s="16" t="str">
        <f>IF(OR(J830="",K830=""),"Void","")</f>
        <v/>
      </c>
      <c r="P830" s="16">
        <v>15</v>
      </c>
      <c r="Q830" s="38">
        <f>IF(O830="Void","",IF(P830&lt;16,Lookups!$A$1+((P830-1)*7+(N830-1)),Lookups!$A$2+((P830-16)*7+(N830-1))))</f>
        <v>45637</v>
      </c>
      <c r="R830" s="1" t="str">
        <f>IF(O830="Void",TRIM(_xlfn.CONCAT(J830,K830)),J830)</f>
        <v>Junction Inn</v>
      </c>
      <c r="S830" s="16" t="str">
        <f>IF(O830="Void","VOID","vs")</f>
        <v>vs</v>
      </c>
      <c r="T830" s="1" t="str">
        <f>IF(O830="Void","",K830)</f>
        <v>Scammells</v>
      </c>
      <c r="U830" s="1" t="str">
        <f>IF(O830="Void","",TRIM(_xlfn.CONCAT(L830," ",M830)))</f>
        <v>Junction Inn</v>
      </c>
    </row>
    <row r="831" spans="1:21" x14ac:dyDescent="0.2">
      <c r="A831" s="16">
        <v>1318</v>
      </c>
      <c r="B831" s="16">
        <v>14</v>
      </c>
      <c r="C831" s="16">
        <v>4</v>
      </c>
      <c r="D831" s="1">
        <v>1</v>
      </c>
      <c r="E831" s="1">
        <v>6</v>
      </c>
      <c r="F831" s="1" t="str">
        <f>_xlfn.CONCAT($D831,"|",$E831,"|",$B831)</f>
        <v>1|6|14</v>
      </c>
      <c r="G831" s="1" t="str">
        <f>_xlfn.CONCAT($D831,"|",$E831,"|",$C831)</f>
        <v>1|6|4</v>
      </c>
      <c r="H831" s="1" t="str">
        <f>_xlfn.CONCAT(P831,J831)</f>
        <v>15Britwater</v>
      </c>
      <c r="I831" s="1" t="str">
        <f>_xlfn.CONCAT(P831,K831)</f>
        <v>15Renegades</v>
      </c>
      <c r="J831" s="1" t="str">
        <f>IFERROR(VLOOKUP(F831,tbl_Teams!A:C,3,0),"")</f>
        <v>Britwater</v>
      </c>
      <c r="K831" s="1" t="str">
        <f>IFERROR(VLOOKUP(G831,tbl_Teams!$A:$C,3,0),"")</f>
        <v>Renegades</v>
      </c>
      <c r="L831" s="1" t="str">
        <f>IFERROR(IF(AND(J831&lt;&gt;"",K831&lt;&gt;""),VLOOKUP(VLOOKUP(J831,tbl_Teams!C:G,5,0),tbl_Venues!A:B,2,0),""),"")</f>
        <v>Tuffley Community Centre</v>
      </c>
      <c r="M831" s="16" t="str">
        <f>IFERROR(IF(VLOOKUP(J831,tbl_Teams!$C:$H,6,0)=0,"",VLOOKUP(J831,tbl_Teams!$C:$H,6,0)),"")</f>
        <v/>
      </c>
      <c r="N831" s="16">
        <f>IFERROR(VLOOKUP(J831,tbl_Teams!$C:$I,7,0),"")</f>
        <v>5</v>
      </c>
      <c r="O831" s="16" t="str">
        <f>IF(OR(J831="",K831=""),"Void","")</f>
        <v/>
      </c>
      <c r="P831" s="16">
        <v>15</v>
      </c>
      <c r="Q831" s="38">
        <f>IF(O831="Void","",IF(P831&lt;16,Lookups!$A$1+((P831-1)*7+(N831-1)),Lookups!$A$2+((P831-16)*7+(N831-1))))</f>
        <v>45639</v>
      </c>
      <c r="R831" s="1" t="str">
        <f>IF(O831="Void",TRIM(_xlfn.CONCAT(J831,K831)),J831)</f>
        <v>Britwater</v>
      </c>
      <c r="S831" s="16" t="str">
        <f>IF(O831="Void","VOID","vs")</f>
        <v>vs</v>
      </c>
      <c r="T831" s="1" t="str">
        <f>IF(O831="Void","",K831)</f>
        <v>Renegades</v>
      </c>
      <c r="U831" s="1" t="str">
        <f>IF(O831="Void","",TRIM(_xlfn.CONCAT(L831," ",M831)))</f>
        <v>Tuffley Community Centre</v>
      </c>
    </row>
    <row r="832" spans="1:21" x14ac:dyDescent="0.2">
      <c r="A832" s="16">
        <v>1319</v>
      </c>
      <c r="B832" s="16">
        <v>15</v>
      </c>
      <c r="C832" s="16">
        <v>3</v>
      </c>
      <c r="D832" s="1">
        <v>1</v>
      </c>
      <c r="E832" s="1">
        <v>6</v>
      </c>
      <c r="F832" s="1" t="str">
        <f>_xlfn.CONCAT($D832,"|",$E832,"|",$B832)</f>
        <v>1|6|15</v>
      </c>
      <c r="G832" s="1" t="str">
        <f>_xlfn.CONCAT($D832,"|",$E832,"|",$C832)</f>
        <v>1|6|3</v>
      </c>
      <c r="H832" s="1" t="str">
        <f>_xlfn.CONCAT(P832,J832)</f>
        <v>15Cybernetics</v>
      </c>
      <c r="I832" s="1" t="str">
        <f>_xlfn.CONCAT(P832,K832)</f>
        <v>15Jokers(City)</v>
      </c>
      <c r="J832" s="1" t="str">
        <f>IFERROR(VLOOKUP(F832,tbl_Teams!A:C,3,0),"")</f>
        <v>Cybernetics</v>
      </c>
      <c r="K832" s="1" t="str">
        <f>IFERROR(VLOOKUP(G832,tbl_Teams!$A:$C,3,0),"")</f>
        <v>Jokers(City)</v>
      </c>
      <c r="L832" s="1" t="str">
        <f>IFERROR(IF(AND(J832&lt;&gt;"",K832&lt;&gt;""),VLOOKUP(VLOOKUP(J832,tbl_Teams!C:G,5,0),tbl_Venues!A:B,2,0),""),"")</f>
        <v>Gala Club</v>
      </c>
      <c r="M832" s="16">
        <f>IFERROR(IF(VLOOKUP(J832,tbl_Teams!$C:$H,6,0)=0,"",VLOOKUP(J832,tbl_Teams!$C:$H,6,0)),"")</f>
        <v>2</v>
      </c>
      <c r="N832" s="16">
        <f>IFERROR(VLOOKUP(J832,tbl_Teams!$C:$I,7,0),"")</f>
        <v>4</v>
      </c>
      <c r="O832" s="16" t="str">
        <f>IF(OR(J832="",K832=""),"Void","")</f>
        <v/>
      </c>
      <c r="P832" s="16">
        <v>15</v>
      </c>
      <c r="Q832" s="38">
        <f>IF(O832="Void","",IF(P832&lt;16,Lookups!$A$1+((P832-1)*7+(N832-1)),Lookups!$A$2+((P832-16)*7+(N832-1))))</f>
        <v>45638</v>
      </c>
      <c r="R832" s="1" t="str">
        <f>IF(O832="Void",TRIM(_xlfn.CONCAT(J832,K832)),J832)</f>
        <v>Cybernetics</v>
      </c>
      <c r="S832" s="16" t="str">
        <f>IF(O832="Void","VOID","vs")</f>
        <v>vs</v>
      </c>
      <c r="T832" s="1" t="str">
        <f>IF(O832="Void","",K832)</f>
        <v>Jokers(City)</v>
      </c>
      <c r="U832" s="1" t="str">
        <f>IF(O832="Void","",TRIM(_xlfn.CONCAT(L832," ",M832)))</f>
        <v>Gala Club 2</v>
      </c>
    </row>
    <row r="833" spans="1:21" x14ac:dyDescent="0.2">
      <c r="A833" s="16">
        <v>1320</v>
      </c>
      <c r="B833" s="16">
        <v>16</v>
      </c>
      <c r="C833" s="16">
        <v>9</v>
      </c>
      <c r="D833" s="1">
        <v>1</v>
      </c>
      <c r="E833" s="1">
        <v>6</v>
      </c>
      <c r="F833" s="1" t="str">
        <f>_xlfn.CONCAT($D833,"|",$E833,"|",$B833)</f>
        <v>1|6|16</v>
      </c>
      <c r="G833" s="1" t="str">
        <f>_xlfn.CONCAT($D833,"|",$E833,"|",$C833)</f>
        <v>1|6|9</v>
      </c>
      <c r="H833" s="1" t="str">
        <f>_xlfn.CONCAT(P833,J833)</f>
        <v>15Angry Beavers</v>
      </c>
      <c r="I833" s="1" t="str">
        <f>_xlfn.CONCAT(P833,K833)</f>
        <v>15509ers</v>
      </c>
      <c r="J833" s="1" t="str">
        <f>IFERROR(VLOOKUP(F833,tbl_Teams!A:C,3,0),"")</f>
        <v>Angry Beavers</v>
      </c>
      <c r="K833" s="1" t="str">
        <f>IFERROR(VLOOKUP(G833,tbl_Teams!$A:$C,3,0),"")</f>
        <v>509ers</v>
      </c>
      <c r="L833" s="1" t="str">
        <f>IFERROR(IF(AND(J833&lt;&gt;"",K833&lt;&gt;""),VLOOKUP(VLOOKUP(J833,tbl_Teams!C:G,5,0),tbl_Venues!A:B,2,0),""),"")</f>
        <v>Circle Club Newent</v>
      </c>
      <c r="M833" s="16" t="str">
        <f>IFERROR(IF(VLOOKUP(J833,tbl_Teams!$C:$H,6,0)=0,"",VLOOKUP(J833,tbl_Teams!$C:$H,6,0)),"")</f>
        <v/>
      </c>
      <c r="N833" s="16">
        <f>IFERROR(VLOOKUP(J833,tbl_Teams!$C:$I,7,0),"")</f>
        <v>3</v>
      </c>
      <c r="O833" s="16" t="str">
        <f>IF(OR(J833="",K833=""),"Void","")</f>
        <v/>
      </c>
      <c r="P833" s="16">
        <v>15</v>
      </c>
      <c r="Q833" s="38">
        <f>IF(O833="Void","",IF(P833&lt;16,Lookups!$A$1+((P833-1)*7+(N833-1)),Lookups!$A$2+((P833-16)*7+(N833-1))))</f>
        <v>45637</v>
      </c>
      <c r="R833" s="1" t="str">
        <f>IF(O833="Void",TRIM(_xlfn.CONCAT(J833,K833)),J833)</f>
        <v>Angry Beavers</v>
      </c>
      <c r="S833" s="16" t="str">
        <f>IF(O833="Void","VOID","vs")</f>
        <v>vs</v>
      </c>
      <c r="T833" s="1" t="str">
        <f>IF(O833="Void","",K833)</f>
        <v>509ers</v>
      </c>
      <c r="U833" s="1" t="str">
        <f>IF(O833="Void","",TRIM(_xlfn.CONCAT(L833," ",M833)))</f>
        <v>Circle Club Newent</v>
      </c>
    </row>
    <row r="834" spans="1:21" x14ac:dyDescent="0.2">
      <c r="A834" s="16">
        <v>1553</v>
      </c>
      <c r="B834" s="16">
        <v>1</v>
      </c>
      <c r="C834" s="16">
        <v>2</v>
      </c>
      <c r="D834" s="1">
        <v>1</v>
      </c>
      <c r="E834" s="1">
        <v>7</v>
      </c>
      <c r="F834" s="1" t="str">
        <f>_xlfn.CONCAT($D834,"|",$E834,"|",$B834)</f>
        <v>1|7|1</v>
      </c>
      <c r="G834" s="1" t="str">
        <f>_xlfn.CONCAT($D834,"|",$E834,"|",$C834)</f>
        <v>1|7|2</v>
      </c>
      <c r="H834" s="1" t="str">
        <f>_xlfn.CONCAT(P834,J834)</f>
        <v>15Derwents</v>
      </c>
      <c r="I834" s="1" t="str">
        <f>_xlfn.CONCAT(P834,K834)</f>
        <v>15Sigtels</v>
      </c>
      <c r="J834" s="1" t="str">
        <f>IFERROR(VLOOKUP(F834,tbl_Teams!A:C,3,0),"")</f>
        <v>Derwents</v>
      </c>
      <c r="K834" s="1" t="str">
        <f>IFERROR(VLOOKUP(G834,tbl_Teams!$A:$C,3,0),"")</f>
        <v>Sigtels</v>
      </c>
      <c r="L834" s="1" t="str">
        <f>IFERROR(IF(AND(J834&lt;&gt;"",K834&lt;&gt;""),VLOOKUP(VLOOKUP(J834,tbl_Teams!C:G,5,0),tbl_Venues!A:B,2,0),""),"")</f>
        <v>Farmer's Club</v>
      </c>
      <c r="M834" s="16">
        <f>IFERROR(IF(VLOOKUP(J834,tbl_Teams!$C:$H,6,0)=0,"",VLOOKUP(J834,tbl_Teams!$C:$H,6,0)),"")</f>
        <v>2</v>
      </c>
      <c r="N834" s="16">
        <f>IFERROR(VLOOKUP(J834,tbl_Teams!$C:$I,7,0),"")</f>
        <v>1</v>
      </c>
      <c r="O834" s="16" t="str">
        <f>IF(OR(J834="",K834=""),"Void","")</f>
        <v/>
      </c>
      <c r="P834" s="16">
        <v>15</v>
      </c>
      <c r="Q834" s="38">
        <f>IF(O834="Void","",IF(P834&lt;16,Lookups!$A$1+((P834-1)*7+(N834-1)),Lookups!$A$2+((P834-16)*7+(N834-1))))</f>
        <v>45635</v>
      </c>
      <c r="R834" s="1" t="str">
        <f>IF(O834="Void",TRIM(_xlfn.CONCAT(J834,K834)),J834)</f>
        <v>Derwents</v>
      </c>
      <c r="S834" s="16" t="str">
        <f>IF(O834="Void","VOID","vs")</f>
        <v>vs</v>
      </c>
      <c r="T834" s="1" t="str">
        <f>IF(O834="Void","",K834)</f>
        <v>Sigtels</v>
      </c>
      <c r="U834" s="1" t="str">
        <f>IF(O834="Void","",TRIM(_xlfn.CONCAT(L834," ",M834)))</f>
        <v>Farmer's Club 2</v>
      </c>
    </row>
    <row r="835" spans="1:21" x14ac:dyDescent="0.2">
      <c r="A835" s="16">
        <v>1554</v>
      </c>
      <c r="B835" s="16">
        <v>10</v>
      </c>
      <c r="C835" s="16">
        <v>8</v>
      </c>
      <c r="D835" s="1">
        <v>1</v>
      </c>
      <c r="E835" s="1">
        <v>7</v>
      </c>
      <c r="F835" s="1" t="str">
        <f>_xlfn.CONCAT($D835,"|",$E835,"|",$B835)</f>
        <v>1|7|10</v>
      </c>
      <c r="G835" s="1" t="str">
        <f>_xlfn.CONCAT($D835,"|",$E835,"|",$C835)</f>
        <v>1|7|8</v>
      </c>
      <c r="H835" s="1" t="str">
        <f>_xlfn.CONCAT(P835,J835)</f>
        <v>15Newent Dragons</v>
      </c>
      <c r="I835" s="1" t="str">
        <f>_xlfn.CONCAT(P835,K835)</f>
        <v>15Incredibowls</v>
      </c>
      <c r="J835" s="1" t="str">
        <f>IFERROR(VLOOKUP(F835,tbl_Teams!A:C,3,0),"")</f>
        <v>Newent Dragons</v>
      </c>
      <c r="K835" s="1" t="str">
        <f>IFERROR(VLOOKUP(G835,tbl_Teams!$A:$C,3,0),"")</f>
        <v>Incredibowls</v>
      </c>
      <c r="L835" s="1" t="str">
        <f>IFERROR(IF(AND(J835&lt;&gt;"",K835&lt;&gt;""),VLOOKUP(VLOOKUP(J835,tbl_Teams!C:G,5,0),tbl_Venues!A:B,2,0),""),"")</f>
        <v>Circle Club Newent</v>
      </c>
      <c r="M835" s="16" t="str">
        <f>IFERROR(IF(VLOOKUP(J835,tbl_Teams!$C:$H,6,0)=0,"",VLOOKUP(J835,tbl_Teams!$C:$H,6,0)),"")</f>
        <v/>
      </c>
      <c r="N835" s="16">
        <f>IFERROR(VLOOKUP(J835,tbl_Teams!$C:$I,7,0),"")</f>
        <v>5</v>
      </c>
      <c r="O835" s="16" t="str">
        <f>IF(OR(J835="",K835=""),"Void","")</f>
        <v/>
      </c>
      <c r="P835" s="16">
        <v>15</v>
      </c>
      <c r="Q835" s="38">
        <f>IF(O835="Void","",IF(P835&lt;16,Lookups!$A$1+((P835-1)*7+(N835-1)),Lookups!$A$2+((P835-16)*7+(N835-1))))</f>
        <v>45639</v>
      </c>
      <c r="R835" s="1" t="str">
        <f>IF(O835="Void",TRIM(_xlfn.CONCAT(J835,K835)),J835)</f>
        <v>Newent Dragons</v>
      </c>
      <c r="S835" s="16" t="str">
        <f>IF(O835="Void","VOID","vs")</f>
        <v>vs</v>
      </c>
      <c r="T835" s="1" t="str">
        <f>IF(O835="Void","",K835)</f>
        <v>Incredibowls</v>
      </c>
      <c r="U835" s="1" t="str">
        <f>IF(O835="Void","",TRIM(_xlfn.CONCAT(L835," ",M835)))</f>
        <v>Circle Club Newent</v>
      </c>
    </row>
    <row r="836" spans="1:21" x14ac:dyDescent="0.2">
      <c r="A836" s="16">
        <v>1555</v>
      </c>
      <c r="B836" s="16">
        <v>11</v>
      </c>
      <c r="C836" s="16">
        <v>7</v>
      </c>
      <c r="D836" s="1">
        <v>1</v>
      </c>
      <c r="E836" s="1">
        <v>7</v>
      </c>
      <c r="F836" s="1" t="str">
        <f>_xlfn.CONCAT($D836,"|",$E836,"|",$B836)</f>
        <v>1|7|11</v>
      </c>
      <c r="G836" s="1" t="str">
        <f>_xlfn.CONCAT($D836,"|",$E836,"|",$C836)</f>
        <v>1|7|7</v>
      </c>
      <c r="H836" s="1" t="str">
        <f>_xlfn.CONCAT(P836,J836)</f>
        <v>15The Novices</v>
      </c>
      <c r="I836" s="1" t="str">
        <f>_xlfn.CONCAT(P836,K836)</f>
        <v>15Gladiators</v>
      </c>
      <c r="J836" s="1" t="str">
        <f>IFERROR(VLOOKUP(F836,tbl_Teams!A:C,3,0),"")</f>
        <v>The Novices</v>
      </c>
      <c r="K836" s="1" t="str">
        <f>IFERROR(VLOOKUP(G836,tbl_Teams!$A:$C,3,0),"")</f>
        <v>Gladiators</v>
      </c>
      <c r="L836" s="1" t="str">
        <f>IFERROR(IF(AND(J836&lt;&gt;"",K836&lt;&gt;""),VLOOKUP(VLOOKUP(J836,tbl_Teams!C:G,5,0),tbl_Venues!A:B,2,0),""),"")</f>
        <v>Gala Club</v>
      </c>
      <c r="M836" s="16">
        <f>IFERROR(IF(VLOOKUP(J836,tbl_Teams!$C:$H,6,0)=0,"",VLOOKUP(J836,tbl_Teams!$C:$H,6,0)),"")</f>
        <v>2</v>
      </c>
      <c r="N836" s="16">
        <f>IFERROR(VLOOKUP(J836,tbl_Teams!$C:$I,7,0),"")</f>
        <v>3</v>
      </c>
      <c r="O836" s="16" t="str">
        <f>IF(OR(J836="",K836=""),"Void","")</f>
        <v/>
      </c>
      <c r="P836" s="16">
        <v>15</v>
      </c>
      <c r="Q836" s="38">
        <f>IF(O836="Void","",IF(P836&lt;16,Lookups!$A$1+((P836-1)*7+(N836-1)),Lookups!$A$2+((P836-16)*7+(N836-1))))</f>
        <v>45637</v>
      </c>
      <c r="R836" s="1" t="str">
        <f>IF(O836="Void",TRIM(_xlfn.CONCAT(J836,K836)),J836)</f>
        <v>The Novices</v>
      </c>
      <c r="S836" s="16" t="str">
        <f>IF(O836="Void","VOID","vs")</f>
        <v>vs</v>
      </c>
      <c r="T836" s="1" t="str">
        <f>IF(O836="Void","",K836)</f>
        <v>Gladiators</v>
      </c>
      <c r="U836" s="1" t="str">
        <f>IF(O836="Void","",TRIM(_xlfn.CONCAT(L836," ",M836)))</f>
        <v>Gala Club 2</v>
      </c>
    </row>
    <row r="837" spans="1:21" x14ac:dyDescent="0.2">
      <c r="A837" s="16">
        <v>1556</v>
      </c>
      <c r="B837" s="16">
        <v>12</v>
      </c>
      <c r="C837" s="16">
        <v>6</v>
      </c>
      <c r="D837" s="1">
        <v>1</v>
      </c>
      <c r="E837" s="1">
        <v>7</v>
      </c>
      <c r="F837" s="1" t="str">
        <f>_xlfn.CONCAT($D837,"|",$E837,"|",$B837)</f>
        <v>1|7|12</v>
      </c>
      <c r="G837" s="1" t="str">
        <f>_xlfn.CONCAT($D837,"|",$E837,"|",$C837)</f>
        <v>1|7|6</v>
      </c>
      <c r="H837" s="1" t="str">
        <f>_xlfn.CONCAT(P837,J837)</f>
        <v>15More Lager</v>
      </c>
      <c r="I837" s="1" t="str">
        <f>_xlfn.CONCAT(P837,K837)</f>
        <v>15Bloaters S.C.</v>
      </c>
      <c r="J837" s="1" t="str">
        <f>IFERROR(VLOOKUP(F837,tbl_Teams!A:C,3,0),"")</f>
        <v>More Lager</v>
      </c>
      <c r="K837" s="1" t="str">
        <f>IFERROR(VLOOKUP(G837,tbl_Teams!$A:$C,3,0),"")</f>
        <v>Bloaters S.C.</v>
      </c>
      <c r="L837" s="1" t="str">
        <f>IFERROR(IF(AND(J837&lt;&gt;"",K837&lt;&gt;""),VLOOKUP(VLOOKUP(J837,tbl_Teams!C:G,5,0),tbl_Venues!A:B,2,0),""),"")</f>
        <v>Red Lion Huntley</v>
      </c>
      <c r="M837" s="16" t="str">
        <f>IFERROR(IF(VLOOKUP(J837,tbl_Teams!$C:$H,6,0)=0,"",VLOOKUP(J837,tbl_Teams!$C:$H,6,0)),"")</f>
        <v/>
      </c>
      <c r="N837" s="16">
        <f>IFERROR(VLOOKUP(J837,tbl_Teams!$C:$I,7,0),"")</f>
        <v>4</v>
      </c>
      <c r="O837" s="16" t="str">
        <f>IF(OR(J837="",K837=""),"Void","")</f>
        <v/>
      </c>
      <c r="P837" s="16">
        <v>15</v>
      </c>
      <c r="Q837" s="38">
        <f>IF(O837="Void","",IF(P837&lt;16,Lookups!$A$1+((P837-1)*7+(N837-1)),Lookups!$A$2+((P837-16)*7+(N837-1))))</f>
        <v>45638</v>
      </c>
      <c r="R837" s="1" t="str">
        <f>IF(O837="Void",TRIM(_xlfn.CONCAT(J837,K837)),J837)</f>
        <v>More Lager</v>
      </c>
      <c r="S837" s="16" t="str">
        <f>IF(O837="Void","VOID","vs")</f>
        <v>vs</v>
      </c>
      <c r="T837" s="1" t="str">
        <f>IF(O837="Void","",K837)</f>
        <v>Bloaters S.C.</v>
      </c>
      <c r="U837" s="1" t="str">
        <f>IF(O837="Void","",TRIM(_xlfn.CONCAT(L837," ",M837)))</f>
        <v>Red Lion Huntley</v>
      </c>
    </row>
    <row r="838" spans="1:21" x14ac:dyDescent="0.2">
      <c r="A838" s="16">
        <v>1557</v>
      </c>
      <c r="B838" s="16">
        <v>13</v>
      </c>
      <c r="C838" s="16">
        <v>5</v>
      </c>
      <c r="D838" s="1">
        <v>1</v>
      </c>
      <c r="E838" s="1">
        <v>7</v>
      </c>
      <c r="F838" s="1" t="str">
        <f>_xlfn.CONCAT($D838,"|",$E838,"|",$B838)</f>
        <v>1|7|13</v>
      </c>
      <c r="G838" s="1" t="str">
        <f>_xlfn.CONCAT($D838,"|",$E838,"|",$C838)</f>
        <v>1|7|5</v>
      </c>
      <c r="H838" s="1" t="str">
        <f>_xlfn.CONCAT(P838,J838)</f>
        <v>15BMI 'A' Breakaways</v>
      </c>
      <c r="I838" s="1" t="str">
        <f>_xlfn.CONCAT(P838,K838)</f>
        <v>15Hilltops</v>
      </c>
      <c r="J838" s="1" t="str">
        <f>IFERROR(VLOOKUP(F838,tbl_Teams!A:C,3,0),"")</f>
        <v>BMI 'A' Breakaways</v>
      </c>
      <c r="K838" s="1" t="str">
        <f>IFERROR(VLOOKUP(G838,tbl_Teams!$A:$C,3,0),"")</f>
        <v>Hilltops</v>
      </c>
      <c r="L838" s="1" t="str">
        <f>IFERROR(IF(AND(J838&lt;&gt;"",K838&lt;&gt;""),VLOOKUP(VLOOKUP(J838,tbl_Teams!C:G,5,0),tbl_Venues!A:B,2,0),""),"")</f>
        <v>St James Club</v>
      </c>
      <c r="M838" s="16" t="str">
        <f>IFERROR(IF(VLOOKUP(J838,tbl_Teams!$C:$H,6,0)=0,"",VLOOKUP(J838,tbl_Teams!$C:$H,6,0)),"")</f>
        <v/>
      </c>
      <c r="N838" s="16">
        <f>IFERROR(VLOOKUP(J838,tbl_Teams!$C:$I,7,0),"")</f>
        <v>3</v>
      </c>
      <c r="O838" s="16" t="str">
        <f>IF(OR(J838="",K838=""),"Void","")</f>
        <v/>
      </c>
      <c r="P838" s="16">
        <v>15</v>
      </c>
      <c r="Q838" s="38">
        <f>IF(O838="Void","",IF(P838&lt;16,Lookups!$A$1+((P838-1)*7+(N838-1)),Lookups!$A$2+((P838-16)*7+(N838-1))))</f>
        <v>45637</v>
      </c>
      <c r="R838" s="1" t="str">
        <f>IF(O838="Void",TRIM(_xlfn.CONCAT(J838,K838)),J838)</f>
        <v>BMI 'A' Breakaways</v>
      </c>
      <c r="S838" s="16" t="str">
        <f>IF(O838="Void","VOID","vs")</f>
        <v>vs</v>
      </c>
      <c r="T838" s="1" t="str">
        <f>IF(O838="Void","",K838)</f>
        <v>Hilltops</v>
      </c>
      <c r="U838" s="1" t="str">
        <f>IF(O838="Void","",TRIM(_xlfn.CONCAT(L838," ",M838)))</f>
        <v>St James Club</v>
      </c>
    </row>
    <row r="839" spans="1:21" x14ac:dyDescent="0.2">
      <c r="A839" s="16">
        <v>1558</v>
      </c>
      <c r="B839" s="16">
        <v>14</v>
      </c>
      <c r="C839" s="16">
        <v>4</v>
      </c>
      <c r="D839" s="1">
        <v>1</v>
      </c>
      <c r="E839" s="1">
        <v>7</v>
      </c>
      <c r="F839" s="1" t="str">
        <f>_xlfn.CONCAT($D839,"|",$E839,"|",$B839)</f>
        <v>1|7|14</v>
      </c>
      <c r="G839" s="1" t="str">
        <f>_xlfn.CONCAT($D839,"|",$E839,"|",$C839)</f>
        <v>1|7|4</v>
      </c>
      <c r="H839" s="1" t="str">
        <f>_xlfn.CONCAT(P839,J839)</f>
        <v>15Cruisers</v>
      </c>
      <c r="I839" s="1" t="str">
        <f>_xlfn.CONCAT(P839,K839)</f>
        <v>15Deaf Tigers</v>
      </c>
      <c r="J839" s="1" t="str">
        <f>IFERROR(VLOOKUP(F839,tbl_Teams!A:C,3,0),"")</f>
        <v>Cruisers</v>
      </c>
      <c r="K839" s="1" t="str">
        <f>IFERROR(VLOOKUP(G839,tbl_Teams!$A:$C,3,0),"")</f>
        <v>Deaf Tigers</v>
      </c>
      <c r="L839" s="1" t="str">
        <f>IFERROR(IF(AND(J839&lt;&gt;"",K839&lt;&gt;""),VLOOKUP(VLOOKUP(J839,tbl_Teams!C:G,5,0),tbl_Venues!A:B,2,0),""),"")</f>
        <v>Baker Street</v>
      </c>
      <c r="M839" s="16" t="str">
        <f>IFERROR(IF(VLOOKUP(J839,tbl_Teams!$C:$H,6,0)=0,"",VLOOKUP(J839,tbl_Teams!$C:$H,6,0)),"")</f>
        <v/>
      </c>
      <c r="N839" s="16">
        <f>IFERROR(VLOOKUP(J839,tbl_Teams!$C:$I,7,0),"")</f>
        <v>2</v>
      </c>
      <c r="O839" s="16" t="str">
        <f>IF(OR(J839="",K839=""),"Void","")</f>
        <v/>
      </c>
      <c r="P839" s="16">
        <v>15</v>
      </c>
      <c r="Q839" s="38">
        <f>IF(O839="Void","",IF(P839&lt;16,Lookups!$A$1+((P839-1)*7+(N839-1)),Lookups!$A$2+((P839-16)*7+(N839-1))))</f>
        <v>45636</v>
      </c>
      <c r="R839" s="1" t="str">
        <f>IF(O839="Void",TRIM(_xlfn.CONCAT(J839,K839)),J839)</f>
        <v>Cruisers</v>
      </c>
      <c r="S839" s="16" t="str">
        <f>IF(O839="Void","VOID","vs")</f>
        <v>vs</v>
      </c>
      <c r="T839" s="1" t="str">
        <f>IF(O839="Void","",K839)</f>
        <v>Deaf Tigers</v>
      </c>
      <c r="U839" s="1" t="str">
        <f>IF(O839="Void","",TRIM(_xlfn.CONCAT(L839," ",M839)))</f>
        <v>Baker Street</v>
      </c>
    </row>
    <row r="840" spans="1:21" x14ac:dyDescent="0.2">
      <c r="A840" s="16">
        <v>1559</v>
      </c>
      <c r="B840" s="16">
        <v>15</v>
      </c>
      <c r="C840" s="16">
        <v>3</v>
      </c>
      <c r="D840" s="1">
        <v>1</v>
      </c>
      <c r="E840" s="1">
        <v>7</v>
      </c>
      <c r="F840" s="1" t="str">
        <f>_xlfn.CONCAT($D840,"|",$E840,"|",$B840)</f>
        <v>1|7|15</v>
      </c>
      <c r="G840" s="1" t="str">
        <f>_xlfn.CONCAT($D840,"|",$E840,"|",$C840)</f>
        <v>1|7|3</v>
      </c>
      <c r="H840" s="1" t="str">
        <f>_xlfn.CONCAT(P840,J840)</f>
        <v>15Lassington Rollers</v>
      </c>
      <c r="I840" s="1" t="str">
        <f>_xlfn.CONCAT(P840,K840)</f>
        <v>15City Treasurers</v>
      </c>
      <c r="J840" s="1" t="str">
        <f>IFERROR(VLOOKUP(F840,tbl_Teams!A:C,3,0),"")</f>
        <v>Lassington Rollers</v>
      </c>
      <c r="K840" s="1" t="str">
        <f>IFERROR(VLOOKUP(G840,tbl_Teams!$A:$C,3,0),"")</f>
        <v>City Treasurers</v>
      </c>
      <c r="L840" s="1" t="str">
        <f>IFERROR(IF(AND(J840&lt;&gt;"",K840&lt;&gt;""),VLOOKUP(VLOOKUP(J840,tbl_Teams!C:G,5,0),tbl_Venues!A:B,2,0),""),"")</f>
        <v>England's Glory</v>
      </c>
      <c r="M840" s="16">
        <f>IFERROR(IF(VLOOKUP(J840,tbl_Teams!$C:$H,6,0)=0,"",VLOOKUP(J840,tbl_Teams!$C:$H,6,0)),"")</f>
        <v>2</v>
      </c>
      <c r="N840" s="16">
        <f>IFERROR(VLOOKUP(J840,tbl_Teams!$C:$I,7,0),"")</f>
        <v>4</v>
      </c>
      <c r="O840" s="16" t="str">
        <f>IF(OR(J840="",K840=""),"Void","")</f>
        <v/>
      </c>
      <c r="P840" s="16">
        <v>15</v>
      </c>
      <c r="Q840" s="38">
        <f>IF(O840="Void","",IF(P840&lt;16,Lookups!$A$1+((P840-1)*7+(N840-1)),Lookups!$A$2+((P840-16)*7+(N840-1))))</f>
        <v>45638</v>
      </c>
      <c r="R840" s="1" t="str">
        <f>IF(O840="Void",TRIM(_xlfn.CONCAT(J840,K840)),J840)</f>
        <v>Lassington Rollers</v>
      </c>
      <c r="S840" s="16" t="str">
        <f>IF(O840="Void","VOID","vs")</f>
        <v>vs</v>
      </c>
      <c r="T840" s="1" t="str">
        <f>IF(O840="Void","",K840)</f>
        <v>City Treasurers</v>
      </c>
      <c r="U840" s="1" t="str">
        <f>IF(O840="Void","",TRIM(_xlfn.CONCAT(L840," ",M840)))</f>
        <v>England's Glory 2</v>
      </c>
    </row>
    <row r="841" spans="1:21" x14ac:dyDescent="0.2">
      <c r="A841" s="16">
        <v>1560</v>
      </c>
      <c r="B841" s="16">
        <v>16</v>
      </c>
      <c r="C841" s="16">
        <v>9</v>
      </c>
      <c r="D841" s="1">
        <v>1</v>
      </c>
      <c r="E841" s="1">
        <v>7</v>
      </c>
      <c r="F841" s="1" t="str">
        <f>_xlfn.CONCAT($D841,"|",$E841,"|",$B841)</f>
        <v>1|7|16</v>
      </c>
      <c r="G841" s="1" t="str">
        <f>_xlfn.CONCAT($D841,"|",$E841,"|",$C841)</f>
        <v>1|7|9</v>
      </c>
      <c r="H841" s="1" t="str">
        <f>_xlfn.CONCAT(P841,J841)</f>
        <v>15</v>
      </c>
      <c r="I841" s="1" t="str">
        <f>_xlfn.CONCAT(P841,K841)</f>
        <v>15Tipplers</v>
      </c>
      <c r="J841" s="1" t="str">
        <f>IFERROR(VLOOKUP(F841,tbl_Teams!A:C,3,0),"")</f>
        <v/>
      </c>
      <c r="K841" s="1" t="str">
        <f>IFERROR(VLOOKUP(G841,tbl_Teams!$A:$C,3,0),"")</f>
        <v>Tipplers</v>
      </c>
      <c r="L841" s="1" t="str">
        <f>IFERROR(IF(AND(J841&lt;&gt;"",K841&lt;&gt;""),VLOOKUP(VLOOKUP(J841,tbl_Teams!C:G,5,0),tbl_Venues!A:B,2,0),""),"")</f>
        <v/>
      </c>
      <c r="M841" s="16" t="str">
        <f>IFERROR(IF(VLOOKUP(J841,tbl_Teams!$C:$H,6,0)=0,"",VLOOKUP(J841,tbl_Teams!$C:$H,6,0)),"")</f>
        <v/>
      </c>
      <c r="N841" s="16" t="str">
        <f>IFERROR(VLOOKUP(J841,tbl_Teams!$C:$I,7,0),"")</f>
        <v/>
      </c>
      <c r="O841" s="16" t="str">
        <f>IF(OR(J841="",K841=""),"Void","")</f>
        <v>Void</v>
      </c>
      <c r="P841" s="16">
        <v>15</v>
      </c>
      <c r="Q841" s="38" t="str">
        <f>IF(O841="Void","",IF(P841&lt;16,Lookups!$A$1+((P841-1)*7+(N841-1)),Lookups!$A$2+((P841-16)*7+(N841-1))))</f>
        <v/>
      </c>
      <c r="R841" s="1" t="str">
        <f>IF(O841="Void",TRIM(_xlfn.CONCAT(J841,K841)),J841)</f>
        <v>Tipplers</v>
      </c>
      <c r="S841" s="16" t="str">
        <f>IF(O841="Void","VOID","vs")</f>
        <v>VOID</v>
      </c>
      <c r="T841" s="1" t="str">
        <f>IF(O841="Void","",K841)</f>
        <v/>
      </c>
      <c r="U841" s="1" t="str">
        <f>IF(O841="Void","",TRIM(_xlfn.CONCAT(L841," ",M841)))</f>
        <v/>
      </c>
    </row>
    <row r="842" spans="1:21" x14ac:dyDescent="0.2">
      <c r="A842" s="16">
        <v>121</v>
      </c>
      <c r="B842" s="16">
        <v>16</v>
      </c>
      <c r="C842" s="16">
        <v>1</v>
      </c>
      <c r="D842" s="1">
        <v>1</v>
      </c>
      <c r="E842" s="1">
        <v>1</v>
      </c>
      <c r="F842" s="1" t="str">
        <f>_xlfn.CONCAT($D842,"|",$E842,"|",$B842)</f>
        <v>1|1|16</v>
      </c>
      <c r="G842" s="1" t="str">
        <f>_xlfn.CONCAT($D842,"|",$E842,"|",$C842)</f>
        <v>1|1|1</v>
      </c>
      <c r="H842" s="1" t="str">
        <f>_xlfn.CONCAT(P842,J842)</f>
        <v>16Painswick Ultras</v>
      </c>
      <c r="I842" s="1" t="str">
        <f>_xlfn.CONCAT(P842,K842)</f>
        <v>16Maisemore Hornets</v>
      </c>
      <c r="J842" s="1" t="str">
        <f>IFERROR(VLOOKUP(F842,tbl_Teams!A:C,3,0),"")</f>
        <v>Painswick Ultras</v>
      </c>
      <c r="K842" s="1" t="str">
        <f>IFERROR(VLOOKUP(G842,tbl_Teams!$A:$C,3,0),"")</f>
        <v>Maisemore Hornets</v>
      </c>
      <c r="L842" s="1" t="str">
        <f>IFERROR(IF(AND(J842&lt;&gt;"",K842&lt;&gt;""),VLOOKUP(VLOOKUP(J842,tbl_Teams!C:G,5,0),tbl_Venues!A:B,2,0),""),"")</f>
        <v>Saintbridge Club</v>
      </c>
      <c r="M842" s="16">
        <f>IFERROR(IF(VLOOKUP(J842,tbl_Teams!$C:$H,6,0)=0,"",VLOOKUP(J842,tbl_Teams!$C:$H,6,0)),"")</f>
        <v>1</v>
      </c>
      <c r="N842" s="16">
        <f>IFERROR(VLOOKUP(J842,tbl_Teams!$C:$I,7,0),"")</f>
        <v>3</v>
      </c>
      <c r="O842" s="16" t="str">
        <f>IF(OR(J842="",K842=""),"Void","")</f>
        <v/>
      </c>
      <c r="P842" s="16">
        <v>16</v>
      </c>
      <c r="Q842" s="38">
        <f>IF(O842="Void","",IF(P842&lt;16,Lookups!$A$1+((P842-1)*7+(N842-1)),Lookups!$A$2+((P842-16)*7+(N842-1))))</f>
        <v>45665</v>
      </c>
      <c r="R842" s="1" t="str">
        <f>IF(O842="Void",TRIM(_xlfn.CONCAT(J842,K842)),J842)</f>
        <v>Painswick Ultras</v>
      </c>
      <c r="S842" s="16" t="str">
        <f>IF(O842="Void","VOID","vs")</f>
        <v>vs</v>
      </c>
      <c r="T842" s="1" t="str">
        <f>IF(O842="Void","",K842)</f>
        <v>Maisemore Hornets</v>
      </c>
      <c r="U842" s="1" t="str">
        <f>IF(O842="Void","",TRIM(_xlfn.CONCAT(L842," ",M842)))</f>
        <v>Saintbridge Club 1</v>
      </c>
    </row>
    <row r="843" spans="1:21" x14ac:dyDescent="0.2">
      <c r="A843" s="16">
        <v>122</v>
      </c>
      <c r="B843" s="16">
        <v>15</v>
      </c>
      <c r="C843" s="16">
        <v>2</v>
      </c>
      <c r="D843" s="1">
        <v>1</v>
      </c>
      <c r="E843" s="1">
        <v>1</v>
      </c>
      <c r="F843" s="1" t="str">
        <f>_xlfn.CONCAT($D843,"|",$E843,"|",$B843)</f>
        <v>1|1|15</v>
      </c>
      <c r="G843" s="1" t="str">
        <f>_xlfn.CONCAT($D843,"|",$E843,"|",$C843)</f>
        <v>1|1|2</v>
      </c>
      <c r="H843" s="1" t="str">
        <f>_xlfn.CONCAT(P843,J843)</f>
        <v>16Redmans Ten</v>
      </c>
      <c r="I843" s="1" t="str">
        <f>_xlfn.CONCAT(P843,K843)</f>
        <v>16Cobblers</v>
      </c>
      <c r="J843" s="1" t="str">
        <f>IFERROR(VLOOKUP(F843,tbl_Teams!A:C,3,0),"")</f>
        <v>Redmans Ten</v>
      </c>
      <c r="K843" s="1" t="str">
        <f>IFERROR(VLOOKUP(G843,tbl_Teams!$A:$C,3,0),"")</f>
        <v>Cobblers</v>
      </c>
      <c r="L843" s="1" t="str">
        <f>IFERROR(IF(AND(J843&lt;&gt;"",K843&lt;&gt;""),VLOOKUP(VLOOKUP(J843,tbl_Teams!C:G,5,0),tbl_Venues!A:B,2,0),""),"")</f>
        <v>Wotton Hall Club</v>
      </c>
      <c r="M843" s="16">
        <f>IFERROR(IF(VLOOKUP(J843,tbl_Teams!$C:$H,6,0)=0,"",VLOOKUP(J843,tbl_Teams!$C:$H,6,0)),"")</f>
        <v>1</v>
      </c>
      <c r="N843" s="16">
        <f>IFERROR(VLOOKUP(J843,tbl_Teams!$C:$I,7,0),"")</f>
        <v>4</v>
      </c>
      <c r="O843" s="16" t="str">
        <f>IF(OR(J843="",K843=""),"Void","")</f>
        <v/>
      </c>
      <c r="P843" s="16">
        <v>16</v>
      </c>
      <c r="Q843" s="38">
        <f>IF(O843="Void","",IF(P843&lt;16,Lookups!$A$1+((P843-1)*7+(N843-1)),Lookups!$A$2+((P843-16)*7+(N843-1))))</f>
        <v>45666</v>
      </c>
      <c r="R843" s="1" t="str">
        <f>IF(O843="Void",TRIM(_xlfn.CONCAT(J843,K843)),J843)</f>
        <v>Redmans Ten</v>
      </c>
      <c r="S843" s="16" t="str">
        <f>IF(O843="Void","VOID","vs")</f>
        <v>vs</v>
      </c>
      <c r="T843" s="1" t="str">
        <f>IF(O843="Void","",K843)</f>
        <v>Cobblers</v>
      </c>
      <c r="U843" s="1" t="str">
        <f>IF(O843="Void","",TRIM(_xlfn.CONCAT(L843," ",M843)))</f>
        <v>Wotton Hall Club 1</v>
      </c>
    </row>
    <row r="844" spans="1:21" x14ac:dyDescent="0.2">
      <c r="A844" s="16">
        <v>123</v>
      </c>
      <c r="B844" s="16">
        <v>14</v>
      </c>
      <c r="C844" s="16">
        <v>3</v>
      </c>
      <c r="D844" s="1">
        <v>1</v>
      </c>
      <c r="E844" s="1">
        <v>1</v>
      </c>
      <c r="F844" s="1" t="str">
        <f>_xlfn.CONCAT($D844,"|",$E844,"|",$B844)</f>
        <v>1|1|14</v>
      </c>
      <c r="G844" s="1" t="str">
        <f>_xlfn.CONCAT($D844,"|",$E844,"|",$C844)</f>
        <v>1|1|3</v>
      </c>
      <c r="H844" s="1" t="str">
        <f>_xlfn.CONCAT(P844,J844)</f>
        <v>16Famous Stampers</v>
      </c>
      <c r="I844" s="1" t="str">
        <f>_xlfn.CONCAT(P844,K844)</f>
        <v>16Slingers</v>
      </c>
      <c r="J844" s="1" t="str">
        <f>IFERROR(VLOOKUP(F844,tbl_Teams!A:C,3,0),"")</f>
        <v>Famous Stampers</v>
      </c>
      <c r="K844" s="1" t="str">
        <f>IFERROR(VLOOKUP(G844,tbl_Teams!$A:$C,3,0),"")</f>
        <v>Slingers</v>
      </c>
      <c r="L844" s="1" t="str">
        <f>IFERROR(IF(AND(J844&lt;&gt;"",K844&lt;&gt;""),VLOOKUP(VLOOKUP(J844,tbl_Teams!C:G,5,0),tbl_Venues!A:B,2,0),""),"")</f>
        <v>Hardwicke RBL</v>
      </c>
      <c r="M844" s="16">
        <f>IFERROR(IF(VLOOKUP(J844,tbl_Teams!$C:$H,6,0)=0,"",VLOOKUP(J844,tbl_Teams!$C:$H,6,0)),"")</f>
        <v>1</v>
      </c>
      <c r="N844" s="16">
        <f>IFERROR(VLOOKUP(J844,tbl_Teams!$C:$I,7,0),"")</f>
        <v>5</v>
      </c>
      <c r="O844" s="16" t="str">
        <f>IF(OR(J844="",K844=""),"Void","")</f>
        <v/>
      </c>
      <c r="P844" s="16">
        <v>16</v>
      </c>
      <c r="Q844" s="38">
        <f>IF(O844="Void","",IF(P844&lt;16,Lookups!$A$1+((P844-1)*7+(N844-1)),Lookups!$A$2+((P844-16)*7+(N844-1))))</f>
        <v>45667</v>
      </c>
      <c r="R844" s="1" t="str">
        <f>IF(O844="Void",TRIM(_xlfn.CONCAT(J844,K844)),J844)</f>
        <v>Famous Stampers</v>
      </c>
      <c r="S844" s="16" t="str">
        <f>IF(O844="Void","VOID","vs")</f>
        <v>vs</v>
      </c>
      <c r="T844" s="1" t="str">
        <f>IF(O844="Void","",K844)</f>
        <v>Slingers</v>
      </c>
      <c r="U844" s="1" t="str">
        <f>IF(O844="Void","",TRIM(_xlfn.CONCAT(L844," ",M844)))</f>
        <v>Hardwicke RBL 1</v>
      </c>
    </row>
    <row r="845" spans="1:21" x14ac:dyDescent="0.2">
      <c r="A845" s="16">
        <v>124</v>
      </c>
      <c r="B845" s="16">
        <v>13</v>
      </c>
      <c r="C845" s="16">
        <v>4</v>
      </c>
      <c r="D845" s="1">
        <v>1</v>
      </c>
      <c r="E845" s="1">
        <v>1</v>
      </c>
      <c r="F845" s="1" t="str">
        <f>_xlfn.CONCAT($D845,"|",$E845,"|",$B845)</f>
        <v>1|1|13</v>
      </c>
      <c r="G845" s="1" t="str">
        <f>_xlfn.CONCAT($D845,"|",$E845,"|",$C845)</f>
        <v>1|1|4</v>
      </c>
      <c r="H845" s="1" t="str">
        <f>_xlfn.CONCAT(P845,J845)</f>
        <v>16Oval Ball S.C.</v>
      </c>
      <c r="I845" s="1" t="str">
        <f>_xlfn.CONCAT(P845,K845)</f>
        <v>16Tuffley Robins</v>
      </c>
      <c r="J845" s="1" t="str">
        <f>IFERROR(VLOOKUP(F845,tbl_Teams!A:C,3,0),"")</f>
        <v>Oval Ball S.C.</v>
      </c>
      <c r="K845" s="1" t="str">
        <f>IFERROR(VLOOKUP(G845,tbl_Teams!$A:$C,3,0),"")</f>
        <v>Tuffley Robins</v>
      </c>
      <c r="L845" s="1" t="str">
        <f>IFERROR(IF(AND(J845&lt;&gt;"",K845&lt;&gt;""),VLOOKUP(VLOOKUP(J845,tbl_Teams!C:G,5,0),tbl_Venues!A:B,2,0),""),"")</f>
        <v>One Eyed Jacks</v>
      </c>
      <c r="M845" s="16" t="str">
        <f>IFERROR(IF(VLOOKUP(J845,tbl_Teams!$C:$H,6,0)=0,"",VLOOKUP(J845,tbl_Teams!$C:$H,6,0)),"")</f>
        <v/>
      </c>
      <c r="N845" s="16">
        <f>IFERROR(VLOOKUP(J845,tbl_Teams!$C:$I,7,0),"")</f>
        <v>3</v>
      </c>
      <c r="O845" s="16" t="str">
        <f>IF(OR(J845="",K845=""),"Void","")</f>
        <v/>
      </c>
      <c r="P845" s="16">
        <v>16</v>
      </c>
      <c r="Q845" s="38">
        <f>IF(O845="Void","",IF(P845&lt;16,Lookups!$A$1+((P845-1)*7+(N845-1)),Lookups!$A$2+((P845-16)*7+(N845-1))))</f>
        <v>45665</v>
      </c>
      <c r="R845" s="1" t="str">
        <f>IF(O845="Void",TRIM(_xlfn.CONCAT(J845,K845)),J845)</f>
        <v>Oval Ball S.C.</v>
      </c>
      <c r="S845" s="16" t="str">
        <f>IF(O845="Void","VOID","vs")</f>
        <v>vs</v>
      </c>
      <c r="T845" s="1" t="str">
        <f>IF(O845="Void","",K845)</f>
        <v>Tuffley Robins</v>
      </c>
      <c r="U845" s="1" t="str">
        <f>IF(O845="Void","",TRIM(_xlfn.CONCAT(L845," ",M845)))</f>
        <v>One Eyed Jacks</v>
      </c>
    </row>
    <row r="846" spans="1:21" x14ac:dyDescent="0.2">
      <c r="A846" s="16">
        <v>125</v>
      </c>
      <c r="B846" s="16">
        <v>12</v>
      </c>
      <c r="C846" s="16">
        <v>5</v>
      </c>
      <c r="D846" s="1">
        <v>1</v>
      </c>
      <c r="E846" s="1">
        <v>1</v>
      </c>
      <c r="F846" s="1" t="str">
        <f>_xlfn.CONCAT($D846,"|",$E846,"|",$B846)</f>
        <v>1|1|12</v>
      </c>
      <c r="G846" s="1" t="str">
        <f>_xlfn.CONCAT($D846,"|",$E846,"|",$C846)</f>
        <v>1|1|5</v>
      </c>
      <c r="H846" s="1" t="str">
        <f>_xlfn.CONCAT(P846,J846)</f>
        <v>16Impractical Jokers</v>
      </c>
      <c r="I846" s="1" t="str">
        <f>_xlfn.CONCAT(P846,K846)</f>
        <v>16St James Allstars</v>
      </c>
      <c r="J846" s="1" t="str">
        <f>IFERROR(VLOOKUP(F846,tbl_Teams!A:C,3,0),"")</f>
        <v>Impractical Jokers</v>
      </c>
      <c r="K846" s="1" t="str">
        <f>IFERROR(VLOOKUP(G846,tbl_Teams!$A:$C,3,0),"")</f>
        <v>St James Allstars</v>
      </c>
      <c r="L846" s="1" t="str">
        <f>IFERROR(IF(AND(J846&lt;&gt;"",K846&lt;&gt;""),VLOOKUP(VLOOKUP(J846,tbl_Teams!C:G,5,0),tbl_Venues!A:B,2,0),""),"")</f>
        <v>St James Club</v>
      </c>
      <c r="M846" s="16" t="str">
        <f>IFERROR(IF(VLOOKUP(J846,tbl_Teams!$C:$H,6,0)=0,"",VLOOKUP(J846,tbl_Teams!$C:$H,6,0)),"")</f>
        <v/>
      </c>
      <c r="N846" s="16">
        <f>IFERROR(VLOOKUP(J846,tbl_Teams!$C:$I,7,0),"")</f>
        <v>1</v>
      </c>
      <c r="O846" s="16" t="str">
        <f>IF(OR(J846="",K846=""),"Void","")</f>
        <v/>
      </c>
      <c r="P846" s="16">
        <v>16</v>
      </c>
      <c r="Q846" s="38">
        <f>IF(O846="Void","",IF(P846&lt;16,Lookups!$A$1+((P846-1)*7+(N846-1)),Lookups!$A$2+((P846-16)*7+(N846-1))))</f>
        <v>45663</v>
      </c>
      <c r="R846" s="1" t="str">
        <f>IF(O846="Void",TRIM(_xlfn.CONCAT(J846,K846)),J846)</f>
        <v>Impractical Jokers</v>
      </c>
      <c r="S846" s="16" t="str">
        <f>IF(O846="Void","VOID","vs")</f>
        <v>vs</v>
      </c>
      <c r="T846" s="1" t="str">
        <f>IF(O846="Void","",K846)</f>
        <v>St James Allstars</v>
      </c>
      <c r="U846" s="1" t="str">
        <f>IF(O846="Void","",TRIM(_xlfn.CONCAT(L846," ",M846)))</f>
        <v>St James Club</v>
      </c>
    </row>
    <row r="847" spans="1:21" x14ac:dyDescent="0.2">
      <c r="A847" s="16">
        <v>126</v>
      </c>
      <c r="B847" s="16">
        <v>11</v>
      </c>
      <c r="C847" s="16">
        <v>6</v>
      </c>
      <c r="D847" s="1">
        <v>1</v>
      </c>
      <c r="E847" s="1">
        <v>1</v>
      </c>
      <c r="F847" s="1" t="str">
        <f>_xlfn.CONCAT($D847,"|",$E847,"|",$B847)</f>
        <v>1|1|11</v>
      </c>
      <c r="G847" s="1" t="str">
        <f>_xlfn.CONCAT($D847,"|",$E847,"|",$C847)</f>
        <v>1|1|6</v>
      </c>
      <c r="H847" s="1" t="str">
        <f>_xlfn.CONCAT(P847,J847)</f>
        <v>16Hare &amp; Hounds</v>
      </c>
      <c r="I847" s="1" t="str">
        <f>_xlfn.CONCAT(P847,K847)</f>
        <v>16Fabulous Baker Boys</v>
      </c>
      <c r="J847" s="1" t="str">
        <f>IFERROR(VLOOKUP(F847,tbl_Teams!A:C,3,0),"")</f>
        <v>Hare &amp; Hounds</v>
      </c>
      <c r="K847" s="1" t="str">
        <f>IFERROR(VLOOKUP(G847,tbl_Teams!$A:$C,3,0),"")</f>
        <v>Fabulous Baker Boys</v>
      </c>
      <c r="L847" s="1" t="str">
        <f>IFERROR(IF(AND(J847&lt;&gt;"",K847&lt;&gt;""),VLOOKUP(VLOOKUP(J847,tbl_Teams!C:G,5,0),tbl_Venues!A:B,2,0),""),"")</f>
        <v>Churchdown Club</v>
      </c>
      <c r="M847" s="16" t="str">
        <f>IFERROR(IF(VLOOKUP(J847,tbl_Teams!$C:$H,6,0)=0,"",VLOOKUP(J847,tbl_Teams!$C:$H,6,0)),"")</f>
        <v/>
      </c>
      <c r="N847" s="16">
        <f>IFERROR(VLOOKUP(J847,tbl_Teams!$C:$I,7,0),"")</f>
        <v>5</v>
      </c>
      <c r="O847" s="16" t="str">
        <f>IF(OR(J847="",K847=""),"Void","")</f>
        <v/>
      </c>
      <c r="P847" s="16">
        <v>16</v>
      </c>
      <c r="Q847" s="38">
        <f>IF(O847="Void","",IF(P847&lt;16,Lookups!$A$1+((P847-1)*7+(N847-1)),Lookups!$A$2+((P847-16)*7+(N847-1))))</f>
        <v>45667</v>
      </c>
      <c r="R847" s="1" t="str">
        <f>IF(O847="Void",TRIM(_xlfn.CONCAT(J847,K847)),J847)</f>
        <v>Hare &amp; Hounds</v>
      </c>
      <c r="S847" s="16" t="str">
        <f>IF(O847="Void","VOID","vs")</f>
        <v>vs</v>
      </c>
      <c r="T847" s="1" t="str">
        <f>IF(O847="Void","",K847)</f>
        <v>Fabulous Baker Boys</v>
      </c>
      <c r="U847" s="1" t="str">
        <f>IF(O847="Void","",TRIM(_xlfn.CONCAT(L847," ",M847)))</f>
        <v>Churchdown Club</v>
      </c>
    </row>
    <row r="848" spans="1:21" x14ac:dyDescent="0.2">
      <c r="A848" s="16">
        <v>127</v>
      </c>
      <c r="B848" s="16">
        <v>10</v>
      </c>
      <c r="C848" s="16">
        <v>7</v>
      </c>
      <c r="D848" s="1">
        <v>1</v>
      </c>
      <c r="E848" s="1">
        <v>1</v>
      </c>
      <c r="F848" s="1" t="str">
        <f>_xlfn.CONCAT($D848,"|",$E848,"|",$B848)</f>
        <v>1|1|10</v>
      </c>
      <c r="G848" s="1" t="str">
        <f>_xlfn.CONCAT($D848,"|",$E848,"|",$C848)</f>
        <v>1|1|7</v>
      </c>
      <c r="H848" s="1" t="str">
        <f>_xlfn.CONCAT(P848,J848)</f>
        <v>16Gaelens</v>
      </c>
      <c r="I848" s="1" t="str">
        <f>_xlfn.CONCAT(P848,K848)</f>
        <v>16Railway</v>
      </c>
      <c r="J848" s="1" t="str">
        <f>IFERROR(VLOOKUP(F848,tbl_Teams!A:C,3,0),"")</f>
        <v>Gaelens</v>
      </c>
      <c r="K848" s="1" t="str">
        <f>IFERROR(VLOOKUP(G848,tbl_Teams!$A:$C,3,0),"")</f>
        <v>Railway</v>
      </c>
      <c r="L848" s="1" t="str">
        <f>IFERROR(IF(AND(J848&lt;&gt;"",K848&lt;&gt;""),VLOOKUP(VLOOKUP(J848,tbl_Teams!C:G,5,0),tbl_Venues!A:B,2,0),""),"")</f>
        <v>Brockworth RFC</v>
      </c>
      <c r="M848" s="16" t="str">
        <f>IFERROR(IF(VLOOKUP(J848,tbl_Teams!$C:$H,6,0)=0,"",VLOOKUP(J848,tbl_Teams!$C:$H,6,0)),"")</f>
        <v/>
      </c>
      <c r="N848" s="16">
        <f>IFERROR(VLOOKUP(J848,tbl_Teams!$C:$I,7,0),"")</f>
        <v>4</v>
      </c>
      <c r="O848" s="16" t="str">
        <f>IF(OR(J848="",K848=""),"Void","")</f>
        <v/>
      </c>
      <c r="P848" s="16">
        <v>16</v>
      </c>
      <c r="Q848" s="38">
        <f>IF(O848="Void","",IF(P848&lt;16,Lookups!$A$1+((P848-1)*7+(N848-1)),Lookups!$A$2+((P848-16)*7+(N848-1))))</f>
        <v>45666</v>
      </c>
      <c r="R848" s="1" t="str">
        <f>IF(O848="Void",TRIM(_xlfn.CONCAT(J848,K848)),J848)</f>
        <v>Gaelens</v>
      </c>
      <c r="S848" s="16" t="str">
        <f>IF(O848="Void","VOID","vs")</f>
        <v>vs</v>
      </c>
      <c r="T848" s="1" t="str">
        <f>IF(O848="Void","",K848)</f>
        <v>Railway</v>
      </c>
      <c r="U848" s="1" t="str">
        <f>IF(O848="Void","",TRIM(_xlfn.CONCAT(L848," ",M848)))</f>
        <v>Brockworth RFC</v>
      </c>
    </row>
    <row r="849" spans="1:21" x14ac:dyDescent="0.2">
      <c r="A849" s="16">
        <v>128</v>
      </c>
      <c r="B849" s="16">
        <v>9</v>
      </c>
      <c r="C849" s="16">
        <v>8</v>
      </c>
      <c r="D849" s="1">
        <v>1</v>
      </c>
      <c r="E849" s="1">
        <v>1</v>
      </c>
      <c r="F849" s="1" t="str">
        <f>_xlfn.CONCAT($D849,"|",$E849,"|",$B849)</f>
        <v>1|1|9</v>
      </c>
      <c r="G849" s="1" t="str">
        <f>_xlfn.CONCAT($D849,"|",$E849,"|",$C849)</f>
        <v>1|1|8</v>
      </c>
      <c r="H849" s="1" t="str">
        <f>_xlfn.CONCAT(P849,J849)</f>
        <v>16The Jets</v>
      </c>
      <c r="I849" s="1" t="str">
        <f>_xlfn.CONCAT(P849,K849)</f>
        <v>16Lion Cubs</v>
      </c>
      <c r="J849" s="1" t="str">
        <f>IFERROR(VLOOKUP(F849,tbl_Teams!A:C,3,0),"")</f>
        <v>The Jets</v>
      </c>
      <c r="K849" s="1" t="str">
        <f>IFERROR(VLOOKUP(G849,tbl_Teams!$A:$C,3,0),"")</f>
        <v>Lion Cubs</v>
      </c>
      <c r="L849" s="1" t="str">
        <f>IFERROR(IF(AND(J849&lt;&gt;"",K849&lt;&gt;""),VLOOKUP(VLOOKUP(J849,tbl_Teams!C:G,5,0),tbl_Venues!A:B,2,0),""),"")</f>
        <v>Baker Street</v>
      </c>
      <c r="M849" s="16" t="str">
        <f>IFERROR(IF(VLOOKUP(J849,tbl_Teams!$C:$H,6,0)=0,"",VLOOKUP(J849,tbl_Teams!$C:$H,6,0)),"")</f>
        <v/>
      </c>
      <c r="N849" s="16">
        <f>IFERROR(VLOOKUP(J849,tbl_Teams!$C:$I,7,0),"")</f>
        <v>4</v>
      </c>
      <c r="O849" s="16" t="str">
        <f>IF(OR(J849="",K849=""),"Void","")</f>
        <v/>
      </c>
      <c r="P849" s="16">
        <v>16</v>
      </c>
      <c r="Q849" s="38">
        <f>IF(O849="Void","",IF(P849&lt;16,Lookups!$A$1+((P849-1)*7+(N849-1)),Lookups!$A$2+((P849-16)*7+(N849-1))))</f>
        <v>45666</v>
      </c>
      <c r="R849" s="1" t="str">
        <f>IF(O849="Void",TRIM(_xlfn.CONCAT(J849,K849)),J849)</f>
        <v>The Jets</v>
      </c>
      <c r="S849" s="16" t="str">
        <f>IF(O849="Void","VOID","vs")</f>
        <v>vs</v>
      </c>
      <c r="T849" s="1" t="str">
        <f>IF(O849="Void","",K849)</f>
        <v>Lion Cubs</v>
      </c>
      <c r="U849" s="1" t="str">
        <f>IF(O849="Void","",TRIM(_xlfn.CONCAT(L849," ",M849)))</f>
        <v>Baker Street</v>
      </c>
    </row>
    <row r="850" spans="1:21" x14ac:dyDescent="0.2">
      <c r="A850" s="16">
        <v>361</v>
      </c>
      <c r="B850" s="16">
        <v>16</v>
      </c>
      <c r="C850" s="16">
        <v>1</v>
      </c>
      <c r="D850" s="1">
        <v>1</v>
      </c>
      <c r="E850" s="1">
        <v>2</v>
      </c>
      <c r="F850" s="1" t="str">
        <f>_xlfn.CONCAT($D850,"|",$E850,"|",$B850)</f>
        <v>1|2|16</v>
      </c>
      <c r="G850" s="1" t="str">
        <f>_xlfn.CONCAT($D850,"|",$E850,"|",$C850)</f>
        <v>1|2|1</v>
      </c>
      <c r="H850" s="1" t="str">
        <f>_xlfn.CONCAT(P850,J850)</f>
        <v>16Motor Rollers</v>
      </c>
      <c r="I850" s="1" t="str">
        <f>_xlfn.CONCAT(P850,K850)</f>
        <v>16Kingpins</v>
      </c>
      <c r="J850" s="1" t="str">
        <f>IFERROR(VLOOKUP(F850,tbl_Teams!A:C,3,0),"")</f>
        <v>Motor Rollers</v>
      </c>
      <c r="K850" s="1" t="str">
        <f>IFERROR(VLOOKUP(G850,tbl_Teams!$A:$C,3,0),"")</f>
        <v>Kingpins</v>
      </c>
      <c r="L850" s="1" t="str">
        <f>IFERROR(IF(AND(J850&lt;&gt;"",K850&lt;&gt;""),VLOOKUP(VLOOKUP(J850,tbl_Teams!C:G,5,0),tbl_Venues!A:B,2,0),""),"")</f>
        <v>Wotton Hall Club</v>
      </c>
      <c r="M850" s="16">
        <f>IFERROR(IF(VLOOKUP(J850,tbl_Teams!$C:$H,6,0)=0,"",VLOOKUP(J850,tbl_Teams!$C:$H,6,0)),"")</f>
        <v>1</v>
      </c>
      <c r="N850" s="16">
        <f>IFERROR(VLOOKUP(J850,tbl_Teams!$C:$I,7,0),"")</f>
        <v>2</v>
      </c>
      <c r="O850" s="16" t="str">
        <f>IF(OR(J850="",K850=""),"Void","")</f>
        <v/>
      </c>
      <c r="P850" s="16">
        <v>16</v>
      </c>
      <c r="Q850" s="38">
        <f>IF(O850="Void","",IF(P850&lt;16,Lookups!$A$1+((P850-1)*7+(N850-1)),Lookups!$A$2+((P850-16)*7+(N850-1))))</f>
        <v>45664</v>
      </c>
      <c r="R850" s="1" t="str">
        <f>IF(O850="Void",TRIM(_xlfn.CONCAT(J850,K850)),J850)</f>
        <v>Motor Rollers</v>
      </c>
      <c r="S850" s="16" t="str">
        <f>IF(O850="Void","VOID","vs")</f>
        <v>vs</v>
      </c>
      <c r="T850" s="1" t="str">
        <f>IF(O850="Void","",K850)</f>
        <v>Kingpins</v>
      </c>
      <c r="U850" s="1" t="str">
        <f>IF(O850="Void","",TRIM(_xlfn.CONCAT(L850," ",M850)))</f>
        <v>Wotton Hall Club 1</v>
      </c>
    </row>
    <row r="851" spans="1:21" x14ac:dyDescent="0.2">
      <c r="A851" s="16">
        <v>362</v>
      </c>
      <c r="B851" s="16">
        <v>15</v>
      </c>
      <c r="C851" s="16">
        <v>2</v>
      </c>
      <c r="D851" s="1">
        <v>1</v>
      </c>
      <c r="E851" s="1">
        <v>2</v>
      </c>
      <c r="F851" s="1" t="str">
        <f>_xlfn.CONCAT($D851,"|",$E851,"|",$B851)</f>
        <v>1|2|15</v>
      </c>
      <c r="G851" s="1" t="str">
        <f>_xlfn.CONCAT($D851,"|",$E851,"|",$C851)</f>
        <v>1|2|2</v>
      </c>
      <c r="H851" s="1" t="str">
        <f>_xlfn.CONCAT(P851,J851)</f>
        <v>16R.G.H.O.C.</v>
      </c>
      <c r="I851" s="1" t="str">
        <f>_xlfn.CONCAT(P851,K851)</f>
        <v>16Arcadians</v>
      </c>
      <c r="J851" s="1" t="str">
        <f>IFERROR(VLOOKUP(F851,tbl_Teams!A:C,3,0),"")</f>
        <v>R.G.H.O.C.</v>
      </c>
      <c r="K851" s="1" t="str">
        <f>IFERROR(VLOOKUP(G851,tbl_Teams!$A:$C,3,0),"")</f>
        <v>Arcadians</v>
      </c>
      <c r="L851" s="1" t="str">
        <f>IFERROR(IF(AND(J851&lt;&gt;"",K851&lt;&gt;""),VLOOKUP(VLOOKUP(J851,tbl_Teams!C:G,5,0),tbl_Venues!A:B,2,0),""),"")</f>
        <v>Hardwicke RBL</v>
      </c>
      <c r="M851" s="16">
        <f>IFERROR(IF(VLOOKUP(J851,tbl_Teams!$C:$H,6,0)=0,"",VLOOKUP(J851,tbl_Teams!$C:$H,6,0)),"")</f>
        <v>2</v>
      </c>
      <c r="N851" s="16">
        <f>IFERROR(VLOOKUP(J851,tbl_Teams!$C:$I,7,0),"")</f>
        <v>5</v>
      </c>
      <c r="O851" s="16" t="str">
        <f>IF(OR(J851="",K851=""),"Void","")</f>
        <v/>
      </c>
      <c r="P851" s="16">
        <v>16</v>
      </c>
      <c r="Q851" s="38">
        <f>IF(O851="Void","",IF(P851&lt;16,Lookups!$A$1+((P851-1)*7+(N851-1)),Lookups!$A$2+((P851-16)*7+(N851-1))))</f>
        <v>45667</v>
      </c>
      <c r="R851" s="1" t="str">
        <f>IF(O851="Void",TRIM(_xlfn.CONCAT(J851,K851)),J851)</f>
        <v>R.G.H.O.C.</v>
      </c>
      <c r="S851" s="16" t="str">
        <f>IF(O851="Void","VOID","vs")</f>
        <v>vs</v>
      </c>
      <c r="T851" s="1" t="str">
        <f>IF(O851="Void","",K851)</f>
        <v>Arcadians</v>
      </c>
      <c r="U851" s="1" t="str">
        <f>IF(O851="Void","",TRIM(_xlfn.CONCAT(L851," ",M851)))</f>
        <v>Hardwicke RBL 2</v>
      </c>
    </row>
    <row r="852" spans="1:21" x14ac:dyDescent="0.2">
      <c r="A852" s="16">
        <v>363</v>
      </c>
      <c r="B852" s="16">
        <v>14</v>
      </c>
      <c r="C852" s="16">
        <v>3</v>
      </c>
      <c r="D852" s="1">
        <v>1</v>
      </c>
      <c r="E852" s="1">
        <v>2</v>
      </c>
      <c r="F852" s="1" t="str">
        <f>_xlfn.CONCAT($D852,"|",$E852,"|",$B852)</f>
        <v>1|2|14</v>
      </c>
      <c r="G852" s="1" t="str">
        <f>_xlfn.CONCAT($D852,"|",$E852,"|",$C852)</f>
        <v>1|2|3</v>
      </c>
      <c r="H852" s="1" t="str">
        <f>_xlfn.CONCAT(P852,J852)</f>
        <v>16Indians</v>
      </c>
      <c r="I852" s="1" t="str">
        <f>_xlfn.CONCAT(P852,K852)</f>
        <v>16Rugger Sports</v>
      </c>
      <c r="J852" s="1" t="str">
        <f>IFERROR(VLOOKUP(F852,tbl_Teams!A:C,3,0),"")</f>
        <v>Indians</v>
      </c>
      <c r="K852" s="1" t="str">
        <f>IFERROR(VLOOKUP(G852,tbl_Teams!$A:$C,3,0),"")</f>
        <v>Rugger Sports</v>
      </c>
      <c r="L852" s="1" t="str">
        <f>IFERROR(IF(AND(J852&lt;&gt;"",K852&lt;&gt;""),VLOOKUP(VLOOKUP(J852,tbl_Teams!C:G,5,0),tbl_Venues!A:B,2,0),""),"")</f>
        <v>Saintbridge Club</v>
      </c>
      <c r="M852" s="16">
        <f>IFERROR(IF(VLOOKUP(J852,tbl_Teams!$C:$H,6,0)=0,"",VLOOKUP(J852,tbl_Teams!$C:$H,6,0)),"")</f>
        <v>1</v>
      </c>
      <c r="N852" s="16">
        <f>IFERROR(VLOOKUP(J852,tbl_Teams!$C:$I,7,0),"")</f>
        <v>4</v>
      </c>
      <c r="O852" s="16" t="str">
        <f>IF(OR(J852="",K852=""),"Void","")</f>
        <v/>
      </c>
      <c r="P852" s="16">
        <v>16</v>
      </c>
      <c r="Q852" s="38">
        <f>IF(O852="Void","",IF(P852&lt;16,Lookups!$A$1+((P852-1)*7+(N852-1)),Lookups!$A$2+((P852-16)*7+(N852-1))))</f>
        <v>45666</v>
      </c>
      <c r="R852" s="1" t="str">
        <f>IF(O852="Void",TRIM(_xlfn.CONCAT(J852,K852)),J852)</f>
        <v>Indians</v>
      </c>
      <c r="S852" s="16" t="str">
        <f>IF(O852="Void","VOID","vs")</f>
        <v>vs</v>
      </c>
      <c r="T852" s="1" t="str">
        <f>IF(O852="Void","",K852)</f>
        <v>Rugger Sports</v>
      </c>
      <c r="U852" s="1" t="str">
        <f>IF(O852="Void","",TRIM(_xlfn.CONCAT(L852," ",M852)))</f>
        <v>Saintbridge Club 1</v>
      </c>
    </row>
    <row r="853" spans="1:21" x14ac:dyDescent="0.2">
      <c r="A853" s="16">
        <v>364</v>
      </c>
      <c r="B853" s="16">
        <v>13</v>
      </c>
      <c r="C853" s="16">
        <v>4</v>
      </c>
      <c r="D853" s="1">
        <v>1</v>
      </c>
      <c r="E853" s="1">
        <v>2</v>
      </c>
      <c r="F853" s="1" t="str">
        <f>_xlfn.CONCAT($D853,"|",$E853,"|",$B853)</f>
        <v>1|2|13</v>
      </c>
      <c r="G853" s="1" t="str">
        <f>_xlfn.CONCAT($D853,"|",$E853,"|",$C853)</f>
        <v>1|2|4</v>
      </c>
      <c r="H853" s="1" t="str">
        <f>_xlfn.CONCAT(P853,J853)</f>
        <v>16Rockets</v>
      </c>
      <c r="I853" s="1" t="str">
        <f>_xlfn.CONCAT(P853,K853)</f>
        <v>16Willows</v>
      </c>
      <c r="J853" s="1" t="str">
        <f>IFERROR(VLOOKUP(F853,tbl_Teams!A:C,3,0),"")</f>
        <v>Rockets</v>
      </c>
      <c r="K853" s="1" t="str">
        <f>IFERROR(VLOOKUP(G853,tbl_Teams!$A:$C,3,0),"")</f>
        <v>Willows</v>
      </c>
      <c r="L853" s="1" t="str">
        <f>IFERROR(IF(AND(J853&lt;&gt;"",K853&lt;&gt;""),VLOOKUP(VLOOKUP(J853,tbl_Teams!C:G,5,0),tbl_Venues!A:B,2,0),""),"")</f>
        <v>Old Richians RFC</v>
      </c>
      <c r="M853" s="16" t="str">
        <f>IFERROR(IF(VLOOKUP(J853,tbl_Teams!$C:$H,6,0)=0,"",VLOOKUP(J853,tbl_Teams!$C:$H,6,0)),"")</f>
        <v/>
      </c>
      <c r="N853" s="16">
        <f>IFERROR(VLOOKUP(J853,tbl_Teams!$C:$I,7,0),"")</f>
        <v>4</v>
      </c>
      <c r="O853" s="16" t="str">
        <f>IF(OR(J853="",K853=""),"Void","")</f>
        <v/>
      </c>
      <c r="P853" s="16">
        <v>16</v>
      </c>
      <c r="Q853" s="38">
        <f>IF(O853="Void","",IF(P853&lt;16,Lookups!$A$1+((P853-1)*7+(N853-1)),Lookups!$A$2+((P853-16)*7+(N853-1))))</f>
        <v>45666</v>
      </c>
      <c r="R853" s="1" t="str">
        <f>IF(O853="Void",TRIM(_xlfn.CONCAT(J853,K853)),J853)</f>
        <v>Rockets</v>
      </c>
      <c r="S853" s="16" t="str">
        <f>IF(O853="Void","VOID","vs")</f>
        <v>vs</v>
      </c>
      <c r="T853" s="1" t="str">
        <f>IF(O853="Void","",K853)</f>
        <v>Willows</v>
      </c>
      <c r="U853" s="1" t="str">
        <f>IF(O853="Void","",TRIM(_xlfn.CONCAT(L853," ",M853)))</f>
        <v>Old Richians RFC</v>
      </c>
    </row>
    <row r="854" spans="1:21" x14ac:dyDescent="0.2">
      <c r="A854" s="16">
        <v>365</v>
      </c>
      <c r="B854" s="16">
        <v>12</v>
      </c>
      <c r="C854" s="16">
        <v>5</v>
      </c>
      <c r="D854" s="1">
        <v>1</v>
      </c>
      <c r="E854" s="1">
        <v>2</v>
      </c>
      <c r="F854" s="1" t="str">
        <f>_xlfn.CONCAT($D854,"|",$E854,"|",$B854)</f>
        <v>1|2|12</v>
      </c>
      <c r="G854" s="1" t="str">
        <f>_xlfn.CONCAT($D854,"|",$E854,"|",$C854)</f>
        <v>1|2|5</v>
      </c>
      <c r="H854" s="1" t="str">
        <f>_xlfn.CONCAT(P854,J854)</f>
        <v>16Supermacs</v>
      </c>
      <c r="I854" s="1" t="str">
        <f>_xlfn.CONCAT(P854,K854)</f>
        <v>16Walls Monkeys</v>
      </c>
      <c r="J854" s="1" t="str">
        <f>IFERROR(VLOOKUP(F854,tbl_Teams!A:C,3,0),"")</f>
        <v>Supermacs</v>
      </c>
      <c r="K854" s="1" t="str">
        <f>IFERROR(VLOOKUP(G854,tbl_Teams!$A:$C,3,0),"")</f>
        <v>Walls Monkeys</v>
      </c>
      <c r="L854" s="1" t="str">
        <f>IFERROR(IF(AND(J854&lt;&gt;"",K854&lt;&gt;""),VLOOKUP(VLOOKUP(J854,tbl_Teams!C:G,5,0),tbl_Venues!A:B,2,0),""),"")</f>
        <v>Ramblers Club</v>
      </c>
      <c r="M854" s="16" t="str">
        <f>IFERROR(IF(VLOOKUP(J854,tbl_Teams!$C:$H,6,0)=0,"",VLOOKUP(J854,tbl_Teams!$C:$H,6,0)),"")</f>
        <v/>
      </c>
      <c r="N854" s="16">
        <f>IFERROR(VLOOKUP(J854,tbl_Teams!$C:$I,7,0),"")</f>
        <v>2</v>
      </c>
      <c r="O854" s="16" t="str">
        <f>IF(OR(J854="",K854=""),"Void","")</f>
        <v/>
      </c>
      <c r="P854" s="16">
        <v>16</v>
      </c>
      <c r="Q854" s="38">
        <f>IF(O854="Void","",IF(P854&lt;16,Lookups!$A$1+((P854-1)*7+(N854-1)),Lookups!$A$2+((P854-16)*7+(N854-1))))</f>
        <v>45664</v>
      </c>
      <c r="R854" s="1" t="str">
        <f>IF(O854="Void",TRIM(_xlfn.CONCAT(J854,K854)),J854)</f>
        <v>Supermacs</v>
      </c>
      <c r="S854" s="16" t="str">
        <f>IF(O854="Void","VOID","vs")</f>
        <v>vs</v>
      </c>
      <c r="T854" s="1" t="str">
        <f>IF(O854="Void","",K854)</f>
        <v>Walls Monkeys</v>
      </c>
      <c r="U854" s="1" t="str">
        <f>IF(O854="Void","",TRIM(_xlfn.CONCAT(L854," ",M854)))</f>
        <v>Ramblers Club</v>
      </c>
    </row>
    <row r="855" spans="1:21" x14ac:dyDescent="0.2">
      <c r="A855" s="16">
        <v>366</v>
      </c>
      <c r="B855" s="16">
        <v>11</v>
      </c>
      <c r="C855" s="16">
        <v>6</v>
      </c>
      <c r="D855" s="1">
        <v>1</v>
      </c>
      <c r="E855" s="1">
        <v>2</v>
      </c>
      <c r="F855" s="1" t="str">
        <f>_xlfn.CONCAT($D855,"|",$E855,"|",$B855)</f>
        <v>1|2|11</v>
      </c>
      <c r="G855" s="1" t="str">
        <f>_xlfn.CONCAT($D855,"|",$E855,"|",$C855)</f>
        <v>1|2|6</v>
      </c>
      <c r="H855" s="1" t="str">
        <f>_xlfn.CONCAT(P855,J855)</f>
        <v>16St James Extras</v>
      </c>
      <c r="I855" s="1" t="str">
        <f>_xlfn.CONCAT(P855,K855)</f>
        <v>16Valiants</v>
      </c>
      <c r="J855" s="1" t="str">
        <f>IFERROR(VLOOKUP(F855,tbl_Teams!A:C,3,0),"")</f>
        <v>St James Extras</v>
      </c>
      <c r="K855" s="1" t="str">
        <f>IFERROR(VLOOKUP(G855,tbl_Teams!$A:$C,3,0),"")</f>
        <v>Valiants</v>
      </c>
      <c r="L855" s="1" t="str">
        <f>IFERROR(IF(AND(J855&lt;&gt;"",K855&lt;&gt;""),VLOOKUP(VLOOKUP(J855,tbl_Teams!C:G,5,0),tbl_Venues!A:B,2,0),""),"")</f>
        <v>One Eyed Jacks</v>
      </c>
      <c r="M855" s="16" t="str">
        <f>IFERROR(IF(VLOOKUP(J855,tbl_Teams!$C:$H,6,0)=0,"",VLOOKUP(J855,tbl_Teams!$C:$H,6,0)),"")</f>
        <v/>
      </c>
      <c r="N855" s="16">
        <f>IFERROR(VLOOKUP(J855,tbl_Teams!$C:$I,7,0),"")</f>
        <v>4</v>
      </c>
      <c r="O855" s="16" t="str">
        <f>IF(OR(J855="",K855=""),"Void","")</f>
        <v/>
      </c>
      <c r="P855" s="16">
        <v>16</v>
      </c>
      <c r="Q855" s="38">
        <f>IF(O855="Void","",IF(P855&lt;16,Lookups!$A$1+((P855-1)*7+(N855-1)),Lookups!$A$2+((P855-16)*7+(N855-1))))</f>
        <v>45666</v>
      </c>
      <c r="R855" s="1" t="str">
        <f>IF(O855="Void",TRIM(_xlfn.CONCAT(J855,K855)),J855)</f>
        <v>St James Extras</v>
      </c>
      <c r="S855" s="16" t="str">
        <f>IF(O855="Void","VOID","vs")</f>
        <v>vs</v>
      </c>
      <c r="T855" s="1" t="str">
        <f>IF(O855="Void","",K855)</f>
        <v>Valiants</v>
      </c>
      <c r="U855" s="1" t="str">
        <f>IF(O855="Void","",TRIM(_xlfn.CONCAT(L855," ",M855)))</f>
        <v>One Eyed Jacks</v>
      </c>
    </row>
    <row r="856" spans="1:21" x14ac:dyDescent="0.2">
      <c r="A856" s="16">
        <v>367</v>
      </c>
      <c r="B856" s="16">
        <v>10</v>
      </c>
      <c r="C856" s="16">
        <v>7</v>
      </c>
      <c r="D856" s="1">
        <v>1</v>
      </c>
      <c r="E856" s="1">
        <v>2</v>
      </c>
      <c r="F856" s="1" t="str">
        <f>_xlfn.CONCAT($D856,"|",$E856,"|",$B856)</f>
        <v>1|2|10</v>
      </c>
      <c r="G856" s="1" t="str">
        <f>_xlfn.CONCAT($D856,"|",$E856,"|",$C856)</f>
        <v>1|2|7</v>
      </c>
      <c r="H856" s="1" t="str">
        <f>_xlfn.CONCAT(P856,J856)</f>
        <v>16Holmleigh Rangers</v>
      </c>
      <c r="I856" s="1" t="str">
        <f>_xlfn.CONCAT(P856,K856)</f>
        <v>16Exiles S.C.</v>
      </c>
      <c r="J856" s="1" t="str">
        <f>IFERROR(VLOOKUP(F856,tbl_Teams!A:C,3,0),"")</f>
        <v>Holmleigh Rangers</v>
      </c>
      <c r="K856" s="1" t="str">
        <f>IFERROR(VLOOKUP(G856,tbl_Teams!$A:$C,3,0),"")</f>
        <v>Exiles S.C.</v>
      </c>
      <c r="L856" s="1" t="str">
        <f>IFERROR(IF(AND(J856&lt;&gt;"",K856&lt;&gt;""),VLOOKUP(VLOOKUP(J856,tbl_Teams!C:G,5,0),tbl_Venues!A:B,2,0),""),"")</f>
        <v>Ramblers Club</v>
      </c>
      <c r="M856" s="16" t="str">
        <f>IFERROR(IF(VLOOKUP(J856,tbl_Teams!$C:$H,6,0)=0,"",VLOOKUP(J856,tbl_Teams!$C:$H,6,0)),"")</f>
        <v/>
      </c>
      <c r="N856" s="16">
        <f>IFERROR(VLOOKUP(J856,tbl_Teams!$C:$I,7,0),"")</f>
        <v>4</v>
      </c>
      <c r="O856" s="16" t="str">
        <f>IF(OR(J856="",K856=""),"Void","")</f>
        <v/>
      </c>
      <c r="P856" s="16">
        <v>16</v>
      </c>
      <c r="Q856" s="38">
        <f>IF(O856="Void","",IF(P856&lt;16,Lookups!$A$1+((P856-1)*7+(N856-1)),Lookups!$A$2+((P856-16)*7+(N856-1))))</f>
        <v>45666</v>
      </c>
      <c r="R856" s="1" t="str">
        <f>IF(O856="Void",TRIM(_xlfn.CONCAT(J856,K856)),J856)</f>
        <v>Holmleigh Rangers</v>
      </c>
      <c r="S856" s="16" t="str">
        <f>IF(O856="Void","VOID","vs")</f>
        <v>vs</v>
      </c>
      <c r="T856" s="1" t="str">
        <f>IF(O856="Void","",K856)</f>
        <v>Exiles S.C.</v>
      </c>
      <c r="U856" s="1" t="str">
        <f>IF(O856="Void","",TRIM(_xlfn.CONCAT(L856," ",M856)))</f>
        <v>Ramblers Club</v>
      </c>
    </row>
    <row r="857" spans="1:21" x14ac:dyDescent="0.2">
      <c r="A857" s="16">
        <v>368</v>
      </c>
      <c r="B857" s="16">
        <v>9</v>
      </c>
      <c r="C857" s="16">
        <v>8</v>
      </c>
      <c r="D857" s="1">
        <v>1</v>
      </c>
      <c r="E857" s="1">
        <v>2</v>
      </c>
      <c r="F857" s="1" t="str">
        <f>_xlfn.CONCAT($D857,"|",$E857,"|",$B857)</f>
        <v>1|2|9</v>
      </c>
      <c r="G857" s="1" t="str">
        <f>_xlfn.CONCAT($D857,"|",$E857,"|",$C857)</f>
        <v>1|2|8</v>
      </c>
      <c r="H857" s="1" t="str">
        <f>_xlfn.CONCAT(P857,J857)</f>
        <v>16Avenue Loungers</v>
      </c>
      <c r="I857" s="1" t="str">
        <f>_xlfn.CONCAT(P857,K857)</f>
        <v>16Matson Wolfhounds</v>
      </c>
      <c r="J857" s="1" t="str">
        <f>IFERROR(VLOOKUP(F857,tbl_Teams!A:C,3,0),"")</f>
        <v>Avenue Loungers</v>
      </c>
      <c r="K857" s="1" t="str">
        <f>IFERROR(VLOOKUP(G857,tbl_Teams!$A:$C,3,0),"")</f>
        <v>Matson Wolfhounds</v>
      </c>
      <c r="L857" s="1" t="str">
        <f>IFERROR(IF(AND(J857&lt;&gt;"",K857&lt;&gt;""),VLOOKUP(VLOOKUP(J857,tbl_Teams!C:G,5,0),tbl_Venues!A:B,2,0),""),"")</f>
        <v>One Eyed Jacks</v>
      </c>
      <c r="M857" s="16" t="str">
        <f>IFERROR(IF(VLOOKUP(J857,tbl_Teams!$C:$H,6,0)=0,"",VLOOKUP(J857,tbl_Teams!$C:$H,6,0)),"")</f>
        <v/>
      </c>
      <c r="N857" s="16">
        <f>IFERROR(VLOOKUP(J857,tbl_Teams!$C:$I,7,0),"")</f>
        <v>5</v>
      </c>
      <c r="O857" s="16" t="str">
        <f>IF(OR(J857="",K857=""),"Void","")</f>
        <v/>
      </c>
      <c r="P857" s="16">
        <v>16</v>
      </c>
      <c r="Q857" s="38">
        <f>IF(O857="Void","",IF(P857&lt;16,Lookups!$A$1+((P857-1)*7+(N857-1)),Lookups!$A$2+((P857-16)*7+(N857-1))))</f>
        <v>45667</v>
      </c>
      <c r="R857" s="1" t="str">
        <f>IF(O857="Void",TRIM(_xlfn.CONCAT(J857,K857)),J857)</f>
        <v>Avenue Loungers</v>
      </c>
      <c r="S857" s="16" t="str">
        <f>IF(O857="Void","VOID","vs")</f>
        <v>vs</v>
      </c>
      <c r="T857" s="1" t="str">
        <f>IF(O857="Void","",K857)</f>
        <v>Matson Wolfhounds</v>
      </c>
      <c r="U857" s="1" t="str">
        <f>IF(O857="Void","",TRIM(_xlfn.CONCAT(L857," ",M857)))</f>
        <v>One Eyed Jacks</v>
      </c>
    </row>
    <row r="858" spans="1:21" x14ac:dyDescent="0.2">
      <c r="A858" s="16">
        <v>601</v>
      </c>
      <c r="B858" s="16">
        <v>16</v>
      </c>
      <c r="C858" s="16">
        <v>1</v>
      </c>
      <c r="D858" s="1">
        <v>1</v>
      </c>
      <c r="E858" s="1">
        <v>3</v>
      </c>
      <c r="F858" s="1" t="str">
        <f>_xlfn.CONCAT($D858,"|",$E858,"|",$B858)</f>
        <v>1|3|16</v>
      </c>
      <c r="G858" s="1" t="str">
        <f>_xlfn.CONCAT($D858,"|",$E858,"|",$C858)</f>
        <v>1|3|1</v>
      </c>
      <c r="H858" s="1" t="str">
        <f>_xlfn.CONCAT(P858,J858)</f>
        <v>16Spreaders</v>
      </c>
      <c r="I858" s="1" t="str">
        <f>_xlfn.CONCAT(P858,K858)</f>
        <v>16Elementaries</v>
      </c>
      <c r="J858" s="1" t="str">
        <f>IFERROR(VLOOKUP(F858,tbl_Teams!A:C,3,0),"")</f>
        <v>Spreaders</v>
      </c>
      <c r="K858" s="1" t="str">
        <f>IFERROR(VLOOKUP(G858,tbl_Teams!$A:$C,3,0),"")</f>
        <v>Elementaries</v>
      </c>
      <c r="L858" s="1" t="str">
        <f>IFERROR(IF(AND(J858&lt;&gt;"",K858&lt;&gt;""),VLOOKUP(VLOOKUP(J858,tbl_Teams!C:G,5,0),tbl_Venues!A:B,2,0),""),"")</f>
        <v>Churchdown Community Centre</v>
      </c>
      <c r="M858" s="16">
        <f>IFERROR(IF(VLOOKUP(J858,tbl_Teams!$C:$H,6,0)=0,"",VLOOKUP(J858,tbl_Teams!$C:$H,6,0)),"")</f>
        <v>2</v>
      </c>
      <c r="N858" s="16">
        <f>IFERROR(VLOOKUP(J858,tbl_Teams!$C:$I,7,0),"")</f>
        <v>3</v>
      </c>
      <c r="O858" s="16" t="str">
        <f>IF(OR(J858="",K858=""),"Void","")</f>
        <v/>
      </c>
      <c r="P858" s="16">
        <v>16</v>
      </c>
      <c r="Q858" s="38">
        <f>IF(O858="Void","",IF(P858&lt;16,Lookups!$A$1+((P858-1)*7+(N858-1)),Lookups!$A$2+((P858-16)*7+(N858-1))))</f>
        <v>45665</v>
      </c>
      <c r="R858" s="1" t="str">
        <f>IF(O858="Void",TRIM(_xlfn.CONCAT(J858,K858)),J858)</f>
        <v>Spreaders</v>
      </c>
      <c r="S858" s="16" t="str">
        <f>IF(O858="Void","VOID","vs")</f>
        <v>vs</v>
      </c>
      <c r="T858" s="1" t="str">
        <f>IF(O858="Void","",K858)</f>
        <v>Elementaries</v>
      </c>
      <c r="U858" s="1" t="str">
        <f>IF(O858="Void","",TRIM(_xlfn.CONCAT(L858," ",M858)))</f>
        <v>Churchdown Community Centre 2</v>
      </c>
    </row>
    <row r="859" spans="1:21" x14ac:dyDescent="0.2">
      <c r="A859" s="16">
        <v>602</v>
      </c>
      <c r="B859" s="16">
        <v>15</v>
      </c>
      <c r="C859" s="16">
        <v>2</v>
      </c>
      <c r="D859" s="1">
        <v>1</v>
      </c>
      <c r="E859" s="1">
        <v>3</v>
      </c>
      <c r="F859" s="1" t="str">
        <f>_xlfn.CONCAT($D859,"|",$E859,"|",$B859)</f>
        <v>1|3|15</v>
      </c>
      <c r="G859" s="1" t="str">
        <f>_xlfn.CONCAT($D859,"|",$E859,"|",$C859)</f>
        <v>1|3|2</v>
      </c>
      <c r="H859" s="1" t="str">
        <f>_xlfn.CONCAT(P859,J859)</f>
        <v>16Meteors</v>
      </c>
      <c r="I859" s="1" t="str">
        <f>_xlfn.CONCAT(P859,K859)</f>
        <v>16Upleadon Wanderers</v>
      </c>
      <c r="J859" s="1" t="str">
        <f>IFERROR(VLOOKUP(F859,tbl_Teams!A:C,3,0),"")</f>
        <v>Meteors</v>
      </c>
      <c r="K859" s="1" t="str">
        <f>IFERROR(VLOOKUP(G859,tbl_Teams!$A:$C,3,0),"")</f>
        <v>Upleadon Wanderers</v>
      </c>
      <c r="L859" s="1" t="str">
        <f>IFERROR(IF(AND(J859&lt;&gt;"",K859&lt;&gt;""),VLOOKUP(VLOOKUP(J859,tbl_Teams!C:G,5,0),tbl_Venues!A:B,2,0),""),"")</f>
        <v>Farmer's Club</v>
      </c>
      <c r="M859" s="16">
        <f>IFERROR(IF(VLOOKUP(J859,tbl_Teams!$C:$H,6,0)=0,"",VLOOKUP(J859,tbl_Teams!$C:$H,6,0)),"")</f>
        <v>1</v>
      </c>
      <c r="N859" s="16">
        <f>IFERROR(VLOOKUP(J859,tbl_Teams!$C:$I,7,0),"")</f>
        <v>3</v>
      </c>
      <c r="O859" s="16" t="str">
        <f>IF(OR(J859="",K859=""),"Void","")</f>
        <v/>
      </c>
      <c r="P859" s="16">
        <v>16</v>
      </c>
      <c r="Q859" s="38">
        <f>IF(O859="Void","",IF(P859&lt;16,Lookups!$A$1+((P859-1)*7+(N859-1)),Lookups!$A$2+((P859-16)*7+(N859-1))))</f>
        <v>45665</v>
      </c>
      <c r="R859" s="1" t="str">
        <f>IF(O859="Void",TRIM(_xlfn.CONCAT(J859,K859)),J859)</f>
        <v>Meteors</v>
      </c>
      <c r="S859" s="16" t="str">
        <f>IF(O859="Void","VOID","vs")</f>
        <v>vs</v>
      </c>
      <c r="T859" s="1" t="str">
        <f>IF(O859="Void","",K859)</f>
        <v>Upleadon Wanderers</v>
      </c>
      <c r="U859" s="1" t="str">
        <f>IF(O859="Void","",TRIM(_xlfn.CONCAT(L859," ",M859)))</f>
        <v>Farmer's Club 1</v>
      </c>
    </row>
    <row r="860" spans="1:21" x14ac:dyDescent="0.2">
      <c r="A860" s="16">
        <v>603</v>
      </c>
      <c r="B860" s="16">
        <v>14</v>
      </c>
      <c r="C860" s="16">
        <v>3</v>
      </c>
      <c r="D860" s="1">
        <v>1</v>
      </c>
      <c r="E860" s="1">
        <v>3</v>
      </c>
      <c r="F860" s="1" t="str">
        <f>_xlfn.CONCAT($D860,"|",$E860,"|",$B860)</f>
        <v>1|3|14</v>
      </c>
      <c r="G860" s="1" t="str">
        <f>_xlfn.CONCAT($D860,"|",$E860,"|",$C860)</f>
        <v>1|3|3</v>
      </c>
      <c r="H860" s="1" t="str">
        <f>_xlfn.CONCAT(P860,J860)</f>
        <v>16Locals</v>
      </c>
      <c r="I860" s="1" t="str">
        <f>_xlfn.CONCAT(P860,K860)</f>
        <v>16Hucclers</v>
      </c>
      <c r="J860" s="1" t="str">
        <f>IFERROR(VLOOKUP(F860,tbl_Teams!A:C,3,0),"")</f>
        <v>Locals</v>
      </c>
      <c r="K860" s="1" t="str">
        <f>IFERROR(VLOOKUP(G860,tbl_Teams!$A:$C,3,0),"")</f>
        <v>Hucclers</v>
      </c>
      <c r="L860" s="1" t="str">
        <f>IFERROR(IF(AND(J860&lt;&gt;"",K860&lt;&gt;""),VLOOKUP(VLOOKUP(J860,tbl_Teams!C:G,5,0),tbl_Venues!A:B,2,0),""),"")</f>
        <v>Junction Inn</v>
      </c>
      <c r="M860" s="16" t="str">
        <f>IFERROR(IF(VLOOKUP(J860,tbl_Teams!$C:$H,6,0)=0,"",VLOOKUP(J860,tbl_Teams!$C:$H,6,0)),"")</f>
        <v/>
      </c>
      <c r="N860" s="16">
        <f>IFERROR(VLOOKUP(J860,tbl_Teams!$C:$I,7,0),"")</f>
        <v>2</v>
      </c>
      <c r="O860" s="16" t="str">
        <f>IF(OR(J860="",K860=""),"Void","")</f>
        <v/>
      </c>
      <c r="P860" s="16">
        <v>16</v>
      </c>
      <c r="Q860" s="38">
        <f>IF(O860="Void","",IF(P860&lt;16,Lookups!$A$1+((P860-1)*7+(N860-1)),Lookups!$A$2+((P860-16)*7+(N860-1))))</f>
        <v>45664</v>
      </c>
      <c r="R860" s="1" t="str">
        <f>IF(O860="Void",TRIM(_xlfn.CONCAT(J860,K860)),J860)</f>
        <v>Locals</v>
      </c>
      <c r="S860" s="16" t="str">
        <f>IF(O860="Void","VOID","vs")</f>
        <v>vs</v>
      </c>
      <c r="T860" s="1" t="str">
        <f>IF(O860="Void","",K860)</f>
        <v>Hucclers</v>
      </c>
      <c r="U860" s="1" t="str">
        <f>IF(O860="Void","",TRIM(_xlfn.CONCAT(L860," ",M860)))</f>
        <v>Junction Inn</v>
      </c>
    </row>
    <row r="861" spans="1:21" x14ac:dyDescent="0.2">
      <c r="A861" s="16">
        <v>604</v>
      </c>
      <c r="B861" s="16">
        <v>13</v>
      </c>
      <c r="C861" s="16">
        <v>4</v>
      </c>
      <c r="D861" s="1">
        <v>1</v>
      </c>
      <c r="E861" s="1">
        <v>3</v>
      </c>
      <c r="F861" s="1" t="str">
        <f>_xlfn.CONCAT($D861,"|",$E861,"|",$B861)</f>
        <v>1|3|13</v>
      </c>
      <c r="G861" s="1" t="str">
        <f>_xlfn.CONCAT($D861,"|",$E861,"|",$C861)</f>
        <v>1|3|4</v>
      </c>
      <c r="H861" s="1" t="str">
        <f>_xlfn.CONCAT(P861,J861)</f>
        <v>16Killer Instinct</v>
      </c>
      <c r="I861" s="1" t="str">
        <f>_xlfn.CONCAT(P861,K861)</f>
        <v>16Poets</v>
      </c>
      <c r="J861" s="1" t="str">
        <f>IFERROR(VLOOKUP(F861,tbl_Teams!A:C,3,0),"")</f>
        <v>Killer Instinct</v>
      </c>
      <c r="K861" s="1" t="str">
        <f>IFERROR(VLOOKUP(G861,tbl_Teams!$A:$C,3,0),"")</f>
        <v>Poets</v>
      </c>
      <c r="L861" s="1" t="str">
        <f>IFERROR(IF(AND(J861&lt;&gt;"",K861&lt;&gt;""),VLOOKUP(VLOOKUP(J861,tbl_Teams!C:G,5,0),tbl_Venues!A:B,2,0),""),"")</f>
        <v>Matchplay Stroud</v>
      </c>
      <c r="M861" s="16">
        <f>IFERROR(IF(VLOOKUP(J861,tbl_Teams!$C:$H,6,0)=0,"",VLOOKUP(J861,tbl_Teams!$C:$H,6,0)),"")</f>
        <v>3</v>
      </c>
      <c r="N861" s="16">
        <f>IFERROR(VLOOKUP(J861,tbl_Teams!$C:$I,7,0),"")</f>
        <v>3</v>
      </c>
      <c r="O861" s="16" t="str">
        <f>IF(OR(J861="",K861=""),"Void","")</f>
        <v/>
      </c>
      <c r="P861" s="16">
        <v>16</v>
      </c>
      <c r="Q861" s="38">
        <f>IF(O861="Void","",IF(P861&lt;16,Lookups!$A$1+((P861-1)*7+(N861-1)),Lookups!$A$2+((P861-16)*7+(N861-1))))</f>
        <v>45665</v>
      </c>
      <c r="R861" s="1" t="str">
        <f>IF(O861="Void",TRIM(_xlfn.CONCAT(J861,K861)),J861)</f>
        <v>Killer Instinct</v>
      </c>
      <c r="S861" s="16" t="str">
        <f>IF(O861="Void","VOID","vs")</f>
        <v>vs</v>
      </c>
      <c r="T861" s="1" t="str">
        <f>IF(O861="Void","",K861)</f>
        <v>Poets</v>
      </c>
      <c r="U861" s="1" t="str">
        <f>IF(O861="Void","",TRIM(_xlfn.CONCAT(L861," ",M861)))</f>
        <v>Matchplay Stroud 3</v>
      </c>
    </row>
    <row r="862" spans="1:21" x14ac:dyDescent="0.2">
      <c r="A862" s="16">
        <v>605</v>
      </c>
      <c r="B862" s="16">
        <v>12</v>
      </c>
      <c r="C862" s="16">
        <v>5</v>
      </c>
      <c r="D862" s="1">
        <v>1</v>
      </c>
      <c r="E862" s="1">
        <v>3</v>
      </c>
      <c r="F862" s="1" t="str">
        <f>_xlfn.CONCAT($D862,"|",$E862,"|",$B862)</f>
        <v>1|3|12</v>
      </c>
      <c r="G862" s="1" t="str">
        <f>_xlfn.CONCAT($D862,"|",$E862,"|",$C862)</f>
        <v>1|3|5</v>
      </c>
      <c r="H862" s="1" t="str">
        <f>_xlfn.CONCAT(P862,J862)</f>
        <v>16DM4's</v>
      </c>
      <c r="I862" s="1" t="str">
        <f>_xlfn.CONCAT(P862,K862)</f>
        <v>16Grinders</v>
      </c>
      <c r="J862" s="1" t="str">
        <f>IFERROR(VLOOKUP(F862,tbl_Teams!A:C,3,0),"")</f>
        <v>DM4's</v>
      </c>
      <c r="K862" s="1" t="str">
        <f>IFERROR(VLOOKUP(G862,tbl_Teams!$A:$C,3,0),"")</f>
        <v>Grinders</v>
      </c>
      <c r="L862" s="1" t="str">
        <f>IFERROR(IF(AND(J862&lt;&gt;"",K862&lt;&gt;""),VLOOKUP(VLOOKUP(J862,tbl_Teams!C:G,5,0),tbl_Venues!A:B,2,0),""),"")</f>
        <v>Spartans Club</v>
      </c>
      <c r="M862" s="16">
        <f>IFERROR(IF(VLOOKUP(J862,tbl_Teams!$C:$H,6,0)=0,"",VLOOKUP(J862,tbl_Teams!$C:$H,6,0)),"")</f>
        <v>1</v>
      </c>
      <c r="N862" s="16">
        <f>IFERROR(VLOOKUP(J862,tbl_Teams!$C:$I,7,0),"")</f>
        <v>4</v>
      </c>
      <c r="O862" s="16" t="str">
        <f>IF(OR(J862="",K862=""),"Void","")</f>
        <v/>
      </c>
      <c r="P862" s="16">
        <v>16</v>
      </c>
      <c r="Q862" s="38">
        <f>IF(O862="Void","",IF(P862&lt;16,Lookups!$A$1+((P862-1)*7+(N862-1)),Lookups!$A$2+((P862-16)*7+(N862-1))))</f>
        <v>45666</v>
      </c>
      <c r="R862" s="1" t="str">
        <f>IF(O862="Void",TRIM(_xlfn.CONCAT(J862,K862)),J862)</f>
        <v>DM4's</v>
      </c>
      <c r="S862" s="16" t="str">
        <f>IF(O862="Void","VOID","vs")</f>
        <v>vs</v>
      </c>
      <c r="T862" s="1" t="str">
        <f>IF(O862="Void","",K862)</f>
        <v>Grinders</v>
      </c>
      <c r="U862" s="1" t="str">
        <f>IF(O862="Void","",TRIM(_xlfn.CONCAT(L862," ",M862)))</f>
        <v>Spartans Club 1</v>
      </c>
    </row>
    <row r="863" spans="1:21" x14ac:dyDescent="0.2">
      <c r="A863" s="16">
        <v>606</v>
      </c>
      <c r="B863" s="16">
        <v>11</v>
      </c>
      <c r="C863" s="16">
        <v>6</v>
      </c>
      <c r="D863" s="1">
        <v>1</v>
      </c>
      <c r="E863" s="1">
        <v>3</v>
      </c>
      <c r="F863" s="1" t="str">
        <f>_xlfn.CONCAT($D863,"|",$E863,"|",$B863)</f>
        <v>1|3|11</v>
      </c>
      <c r="G863" s="1" t="str">
        <f>_xlfn.CONCAT($D863,"|",$E863,"|",$C863)</f>
        <v>1|3|6</v>
      </c>
      <c r="H863" s="1" t="str">
        <f>_xlfn.CONCAT(P863,J863)</f>
        <v>16BIJI's S.C.</v>
      </c>
      <c r="I863" s="1" t="str">
        <f>_xlfn.CONCAT(P863,K863)</f>
        <v>16Hip Hips</v>
      </c>
      <c r="J863" s="1" t="str">
        <f>IFERROR(VLOOKUP(F863,tbl_Teams!A:C,3,0),"")</f>
        <v>BIJI's S.C.</v>
      </c>
      <c r="K863" s="1" t="str">
        <f>IFERROR(VLOOKUP(G863,tbl_Teams!$A:$C,3,0),"")</f>
        <v>Hip Hips</v>
      </c>
      <c r="L863" s="1" t="str">
        <f>IFERROR(IF(AND(J863&lt;&gt;"",K863&lt;&gt;""),VLOOKUP(VLOOKUP(J863,tbl_Teams!C:G,5,0),tbl_Venues!A:B,2,0),""),"")</f>
        <v>Farmer's Club</v>
      </c>
      <c r="M863" s="16">
        <f>IFERROR(IF(VLOOKUP(J863,tbl_Teams!$C:$H,6,0)=0,"",VLOOKUP(J863,tbl_Teams!$C:$H,6,0)),"")</f>
        <v>2</v>
      </c>
      <c r="N863" s="16">
        <f>IFERROR(VLOOKUP(J863,tbl_Teams!$C:$I,7,0),"")</f>
        <v>4</v>
      </c>
      <c r="O863" s="16" t="str">
        <f>IF(OR(J863="",K863=""),"Void","")</f>
        <v/>
      </c>
      <c r="P863" s="16">
        <v>16</v>
      </c>
      <c r="Q863" s="38">
        <f>IF(O863="Void","",IF(P863&lt;16,Lookups!$A$1+((P863-1)*7+(N863-1)),Lookups!$A$2+((P863-16)*7+(N863-1))))</f>
        <v>45666</v>
      </c>
      <c r="R863" s="1" t="str">
        <f>IF(O863="Void",TRIM(_xlfn.CONCAT(J863,K863)),J863)</f>
        <v>BIJI's S.C.</v>
      </c>
      <c r="S863" s="16" t="str">
        <f>IF(O863="Void","VOID","vs")</f>
        <v>vs</v>
      </c>
      <c r="T863" s="1" t="str">
        <f>IF(O863="Void","",K863)</f>
        <v>Hip Hips</v>
      </c>
      <c r="U863" s="1" t="str">
        <f>IF(O863="Void","",TRIM(_xlfn.CONCAT(L863," ",M863)))</f>
        <v>Farmer's Club 2</v>
      </c>
    </row>
    <row r="864" spans="1:21" x14ac:dyDescent="0.2">
      <c r="A864" s="16">
        <v>607</v>
      </c>
      <c r="B864" s="16">
        <v>10</v>
      </c>
      <c r="C864" s="16">
        <v>7</v>
      </c>
      <c r="D864" s="1">
        <v>1</v>
      </c>
      <c r="E864" s="1">
        <v>3</v>
      </c>
      <c r="F864" s="1" t="str">
        <f>_xlfn.CONCAT($D864,"|",$E864,"|",$B864)</f>
        <v>1|3|10</v>
      </c>
      <c r="G864" s="1" t="str">
        <f>_xlfn.CONCAT($D864,"|",$E864,"|",$C864)</f>
        <v>1|3|7</v>
      </c>
      <c r="H864" s="1" t="str">
        <f>_xlfn.CONCAT(P864,J864)</f>
        <v>16All Wood &amp; Balls</v>
      </c>
      <c r="I864" s="1" t="str">
        <f>_xlfn.CONCAT(P864,K864)</f>
        <v>16Hits &amp; Misses(City)</v>
      </c>
      <c r="J864" s="1" t="str">
        <f>IFERROR(VLOOKUP(F864,tbl_Teams!A:C,3,0),"")</f>
        <v>All Wood &amp; Balls</v>
      </c>
      <c r="K864" s="1" t="str">
        <f>IFERROR(VLOOKUP(G864,tbl_Teams!$A:$C,3,0),"")</f>
        <v>Hits &amp; Misses(City)</v>
      </c>
      <c r="L864" s="1" t="str">
        <f>IFERROR(IF(AND(J864&lt;&gt;"",K864&lt;&gt;""),VLOOKUP(VLOOKUP(J864,tbl_Teams!C:G,5,0),tbl_Venues!A:B,2,0),""),"")</f>
        <v>Longlevens RFC</v>
      </c>
      <c r="M864" s="16" t="str">
        <f>IFERROR(IF(VLOOKUP(J864,tbl_Teams!$C:$H,6,0)=0,"",VLOOKUP(J864,tbl_Teams!$C:$H,6,0)),"")</f>
        <v/>
      </c>
      <c r="N864" s="16">
        <f>IFERROR(VLOOKUP(J864,tbl_Teams!$C:$I,7,0),"")</f>
        <v>4</v>
      </c>
      <c r="O864" s="16" t="str">
        <f>IF(OR(J864="",K864=""),"Void","")</f>
        <v/>
      </c>
      <c r="P864" s="16">
        <v>16</v>
      </c>
      <c r="Q864" s="38">
        <f>IF(O864="Void","",IF(P864&lt;16,Lookups!$A$1+((P864-1)*7+(N864-1)),Lookups!$A$2+((P864-16)*7+(N864-1))))</f>
        <v>45666</v>
      </c>
      <c r="R864" s="1" t="str">
        <f>IF(O864="Void",TRIM(_xlfn.CONCAT(J864,K864)),J864)</f>
        <v>All Wood &amp; Balls</v>
      </c>
      <c r="S864" s="16" t="str">
        <f>IF(O864="Void","VOID","vs")</f>
        <v>vs</v>
      </c>
      <c r="T864" s="1" t="str">
        <f>IF(O864="Void","",K864)</f>
        <v>Hits &amp; Misses(City)</v>
      </c>
      <c r="U864" s="1" t="str">
        <f>IF(O864="Void","",TRIM(_xlfn.CONCAT(L864," ",M864)))</f>
        <v>Longlevens RFC</v>
      </c>
    </row>
    <row r="865" spans="1:21" x14ac:dyDescent="0.2">
      <c r="A865" s="16">
        <v>608</v>
      </c>
      <c r="B865" s="16">
        <v>9</v>
      </c>
      <c r="C865" s="16">
        <v>8</v>
      </c>
      <c r="D865" s="1">
        <v>1</v>
      </c>
      <c r="E865" s="1">
        <v>3</v>
      </c>
      <c r="F865" s="1" t="str">
        <f>_xlfn.CONCAT($D865,"|",$E865,"|",$B865)</f>
        <v>1|3|9</v>
      </c>
      <c r="G865" s="1" t="str">
        <f>_xlfn.CONCAT($D865,"|",$E865,"|",$C865)</f>
        <v>1|3|8</v>
      </c>
      <c r="H865" s="1" t="str">
        <f>_xlfn.CONCAT(P865,J865)</f>
        <v>16Flintstones</v>
      </c>
      <c r="I865" s="1" t="str">
        <f>_xlfn.CONCAT(P865,K865)</f>
        <v>16Madcaps</v>
      </c>
      <c r="J865" s="1" t="str">
        <f>IFERROR(VLOOKUP(F865,tbl_Teams!A:C,3,0),"")</f>
        <v>Flintstones</v>
      </c>
      <c r="K865" s="1" t="str">
        <f>IFERROR(VLOOKUP(G865,tbl_Teams!$A:$C,3,0),"")</f>
        <v>Madcaps</v>
      </c>
      <c r="L865" s="1" t="str">
        <f>IFERROR(IF(AND(J865&lt;&gt;"",K865&lt;&gt;""),VLOOKUP(VLOOKUP(J865,tbl_Teams!C:G,5,0),tbl_Venues!A:B,2,0),""),"")</f>
        <v>England's Glory</v>
      </c>
      <c r="M865" s="16">
        <f>IFERROR(IF(VLOOKUP(J865,tbl_Teams!$C:$H,6,0)=0,"",VLOOKUP(J865,tbl_Teams!$C:$H,6,0)),"")</f>
        <v>1</v>
      </c>
      <c r="N865" s="16">
        <f>IFERROR(VLOOKUP(J865,tbl_Teams!$C:$I,7,0),"")</f>
        <v>5</v>
      </c>
      <c r="O865" s="16" t="str">
        <f>IF(OR(J865="",K865=""),"Void","")</f>
        <v/>
      </c>
      <c r="P865" s="16">
        <v>16</v>
      </c>
      <c r="Q865" s="38">
        <f>IF(O865="Void","",IF(P865&lt;16,Lookups!$A$1+((P865-1)*7+(N865-1)),Lookups!$A$2+((P865-16)*7+(N865-1))))</f>
        <v>45667</v>
      </c>
      <c r="R865" s="1" t="str">
        <f>IF(O865="Void",TRIM(_xlfn.CONCAT(J865,K865)),J865)</f>
        <v>Flintstones</v>
      </c>
      <c r="S865" s="16" t="str">
        <f>IF(O865="Void","VOID","vs")</f>
        <v>vs</v>
      </c>
      <c r="T865" s="1" t="str">
        <f>IF(O865="Void","",K865)</f>
        <v>Madcaps</v>
      </c>
      <c r="U865" s="1" t="str">
        <f>IF(O865="Void","",TRIM(_xlfn.CONCAT(L865," ",M865)))</f>
        <v>England's Glory 1</v>
      </c>
    </row>
    <row r="866" spans="1:21" x14ac:dyDescent="0.2">
      <c r="A866" s="16">
        <v>841</v>
      </c>
      <c r="B866" s="16">
        <v>16</v>
      </c>
      <c r="C866" s="16">
        <v>1</v>
      </c>
      <c r="D866" s="1">
        <v>1</v>
      </c>
      <c r="E866" s="1">
        <v>4</v>
      </c>
      <c r="F866" s="1" t="str">
        <f>_xlfn.CONCAT($D866,"|",$E866,"|",$B866)</f>
        <v>1|4|16</v>
      </c>
      <c r="G866" s="1" t="str">
        <f>_xlfn.CONCAT($D866,"|",$E866,"|",$C866)</f>
        <v>1|4|1</v>
      </c>
      <c r="H866" s="1" t="str">
        <f>_xlfn.CONCAT(P866,J866)</f>
        <v>16Bell Hotel</v>
      </c>
      <c r="I866" s="1" t="str">
        <f>_xlfn.CONCAT(P866,K866)</f>
        <v>16Jacks Jokers</v>
      </c>
      <c r="J866" s="1" t="str">
        <f>IFERROR(VLOOKUP(F866,tbl_Teams!A:C,3,0),"")</f>
        <v>Bell Hotel</v>
      </c>
      <c r="K866" s="1" t="str">
        <f>IFERROR(VLOOKUP(G866,tbl_Teams!$A:$C,3,0),"")</f>
        <v>Jacks Jokers</v>
      </c>
      <c r="L866" s="1" t="str">
        <f>IFERROR(IF(AND(J866&lt;&gt;"",K866&lt;&gt;""),VLOOKUP(VLOOKUP(J866,tbl_Teams!C:G,5,0),tbl_Venues!A:B,2,0),""),"")</f>
        <v>Bell Inn Frampton</v>
      </c>
      <c r="M866" s="16" t="str">
        <f>IFERROR(IF(VLOOKUP(J866,tbl_Teams!$C:$H,6,0)=0,"",VLOOKUP(J866,tbl_Teams!$C:$H,6,0)),"")</f>
        <v/>
      </c>
      <c r="N866" s="16">
        <f>IFERROR(VLOOKUP(J866,tbl_Teams!$C:$I,7,0),"")</f>
        <v>5</v>
      </c>
      <c r="O866" s="16" t="str">
        <f>IF(OR(J866="",K866=""),"Void","")</f>
        <v/>
      </c>
      <c r="P866" s="16">
        <v>16</v>
      </c>
      <c r="Q866" s="38">
        <f>IF(O866="Void","",IF(P866&lt;16,Lookups!$A$1+((P866-1)*7+(N866-1)),Lookups!$A$2+((P866-16)*7+(N866-1))))</f>
        <v>45667</v>
      </c>
      <c r="R866" s="1" t="str">
        <f>IF(O866="Void",TRIM(_xlfn.CONCAT(J866,K866)),J866)</f>
        <v>Bell Hotel</v>
      </c>
      <c r="S866" s="16" t="str">
        <f>IF(O866="Void","VOID","vs")</f>
        <v>vs</v>
      </c>
      <c r="T866" s="1" t="str">
        <f>IF(O866="Void","",K866)</f>
        <v>Jacks Jokers</v>
      </c>
      <c r="U866" s="1" t="str">
        <f>IF(O866="Void","",TRIM(_xlfn.CONCAT(L866," ",M866)))</f>
        <v>Bell Inn Frampton</v>
      </c>
    </row>
    <row r="867" spans="1:21" x14ac:dyDescent="0.2">
      <c r="A867" s="16">
        <v>842</v>
      </c>
      <c r="B867" s="16">
        <v>15</v>
      </c>
      <c r="C867" s="16">
        <v>2</v>
      </c>
      <c r="D867" s="1">
        <v>1</v>
      </c>
      <c r="E867" s="1">
        <v>4</v>
      </c>
      <c r="F867" s="1" t="str">
        <f>_xlfn.CONCAT($D867,"|",$E867,"|",$B867)</f>
        <v>1|4|15</v>
      </c>
      <c r="G867" s="1" t="str">
        <f>_xlfn.CONCAT($D867,"|",$E867,"|",$C867)</f>
        <v>1|4|2</v>
      </c>
      <c r="H867" s="1" t="str">
        <f>_xlfn.CONCAT(P867,J867)</f>
        <v>16Dark Horses</v>
      </c>
      <c r="I867" s="1" t="str">
        <f>_xlfn.CONCAT(P867,K867)</f>
        <v>16Andy Capps</v>
      </c>
      <c r="J867" s="1" t="str">
        <f>IFERROR(VLOOKUP(F867,tbl_Teams!A:C,3,0),"")</f>
        <v>Dark Horses</v>
      </c>
      <c r="K867" s="1" t="str">
        <f>IFERROR(VLOOKUP(G867,tbl_Teams!$A:$C,3,0),"")</f>
        <v>Andy Capps</v>
      </c>
      <c r="L867" s="1" t="str">
        <f>IFERROR(IF(AND(J867&lt;&gt;"",K867&lt;&gt;""),VLOOKUP(VLOOKUP(J867,tbl_Teams!C:G,5,0),tbl_Venues!A:B,2,0),""),"")</f>
        <v>Old Richians RFC</v>
      </c>
      <c r="M867" s="16" t="str">
        <f>IFERROR(IF(VLOOKUP(J867,tbl_Teams!$C:$H,6,0)=0,"",VLOOKUP(J867,tbl_Teams!$C:$H,6,0)),"")</f>
        <v/>
      </c>
      <c r="N867" s="16">
        <f>IFERROR(VLOOKUP(J867,tbl_Teams!$C:$I,7,0),"")</f>
        <v>2</v>
      </c>
      <c r="O867" s="16" t="str">
        <f>IF(OR(J867="",K867=""),"Void","")</f>
        <v/>
      </c>
      <c r="P867" s="16">
        <v>16</v>
      </c>
      <c r="Q867" s="38">
        <f>IF(O867="Void","",IF(P867&lt;16,Lookups!$A$1+((P867-1)*7+(N867-1)),Lookups!$A$2+((P867-16)*7+(N867-1))))</f>
        <v>45664</v>
      </c>
      <c r="R867" s="1" t="str">
        <f>IF(O867="Void",TRIM(_xlfn.CONCAT(J867,K867)),J867)</f>
        <v>Dark Horses</v>
      </c>
      <c r="S867" s="16" t="str">
        <f>IF(O867="Void","VOID","vs")</f>
        <v>vs</v>
      </c>
      <c r="T867" s="1" t="str">
        <f>IF(O867="Void","",K867)</f>
        <v>Andy Capps</v>
      </c>
      <c r="U867" s="1" t="str">
        <f>IF(O867="Void","",TRIM(_xlfn.CONCAT(L867," ",M867)))</f>
        <v>Old Richians RFC</v>
      </c>
    </row>
    <row r="868" spans="1:21" x14ac:dyDescent="0.2">
      <c r="A868" s="16">
        <v>843</v>
      </c>
      <c r="B868" s="16">
        <v>14</v>
      </c>
      <c r="C868" s="16">
        <v>3</v>
      </c>
      <c r="D868" s="1">
        <v>1</v>
      </c>
      <c r="E868" s="1">
        <v>4</v>
      </c>
      <c r="F868" s="1" t="str">
        <f>_xlfn.CONCAT($D868,"|",$E868,"|",$B868)</f>
        <v>1|4|14</v>
      </c>
      <c r="G868" s="1" t="str">
        <f>_xlfn.CONCAT($D868,"|",$E868,"|",$C868)</f>
        <v>1|4|3</v>
      </c>
      <c r="H868" s="1" t="str">
        <f>_xlfn.CONCAT(P868,J868)</f>
        <v>16Atlas S.C.</v>
      </c>
      <c r="I868" s="1" t="str">
        <f>_xlfn.CONCAT(P868,K868)</f>
        <v>16Harps S.C.</v>
      </c>
      <c r="J868" s="1" t="str">
        <f>IFERROR(VLOOKUP(F868,tbl_Teams!A:C,3,0),"")</f>
        <v>Atlas S.C.</v>
      </c>
      <c r="K868" s="1" t="str">
        <f>IFERROR(VLOOKUP(G868,tbl_Teams!$A:$C,3,0),"")</f>
        <v>Harps S.C.</v>
      </c>
      <c r="L868" s="1" t="str">
        <f>IFERROR(IF(AND(J868&lt;&gt;"",K868&lt;&gt;""),VLOOKUP(VLOOKUP(J868,tbl_Teams!C:G,5,0),tbl_Venues!A:B,2,0),""),"")</f>
        <v>Spartans Club</v>
      </c>
      <c r="M868" s="16">
        <f>IFERROR(IF(VLOOKUP(J868,tbl_Teams!$C:$H,6,0)=0,"",VLOOKUP(J868,tbl_Teams!$C:$H,6,0)),"")</f>
        <v>1</v>
      </c>
      <c r="N868" s="16">
        <f>IFERROR(VLOOKUP(J868,tbl_Teams!$C:$I,7,0),"")</f>
        <v>1</v>
      </c>
      <c r="O868" s="16" t="str">
        <f>IF(OR(J868="",K868=""),"Void","")</f>
        <v/>
      </c>
      <c r="P868" s="16">
        <v>16</v>
      </c>
      <c r="Q868" s="38">
        <f>IF(O868="Void","",IF(P868&lt;16,Lookups!$A$1+((P868-1)*7+(N868-1)),Lookups!$A$2+((P868-16)*7+(N868-1))))</f>
        <v>45663</v>
      </c>
      <c r="R868" s="1" t="str">
        <f>IF(O868="Void",TRIM(_xlfn.CONCAT(J868,K868)),J868)</f>
        <v>Atlas S.C.</v>
      </c>
      <c r="S868" s="16" t="str">
        <f>IF(O868="Void","VOID","vs")</f>
        <v>vs</v>
      </c>
      <c r="T868" s="1" t="str">
        <f>IF(O868="Void","",K868)</f>
        <v>Harps S.C.</v>
      </c>
      <c r="U868" s="1" t="str">
        <f>IF(O868="Void","",TRIM(_xlfn.CONCAT(L868," ",M868)))</f>
        <v>Spartans Club 1</v>
      </c>
    </row>
    <row r="869" spans="1:21" x14ac:dyDescent="0.2">
      <c r="A869" s="16">
        <v>844</v>
      </c>
      <c r="B869" s="16">
        <v>13</v>
      </c>
      <c r="C869" s="16">
        <v>4</v>
      </c>
      <c r="D869" s="1">
        <v>1</v>
      </c>
      <c r="E869" s="1">
        <v>4</v>
      </c>
      <c r="F869" s="1" t="str">
        <f>_xlfn.CONCAT($D869,"|",$E869,"|",$B869)</f>
        <v>1|4|13</v>
      </c>
      <c r="G869" s="1" t="str">
        <f>_xlfn.CONCAT($D869,"|",$E869,"|",$C869)</f>
        <v>1|4|4</v>
      </c>
      <c r="H869" s="1" t="str">
        <f>_xlfn.CONCAT(P869,J869)</f>
        <v>16Robinswood Foxes</v>
      </c>
      <c r="I869" s="1" t="str">
        <f>_xlfn.CONCAT(P869,K869)</f>
        <v>16Jolly Boys</v>
      </c>
      <c r="J869" s="1" t="str">
        <f>IFERROR(VLOOKUP(F869,tbl_Teams!A:C,3,0),"")</f>
        <v>Robinswood Foxes</v>
      </c>
      <c r="K869" s="1" t="str">
        <f>IFERROR(VLOOKUP(G869,tbl_Teams!$A:$C,3,0),"")</f>
        <v>Jolly Boys</v>
      </c>
      <c r="L869" s="1" t="str">
        <f>IFERROR(IF(AND(J869&lt;&gt;"",K869&lt;&gt;""),VLOOKUP(VLOOKUP(J869,tbl_Teams!C:G,5,0),tbl_Venues!A:B,2,0),""),"")</f>
        <v>Robinswood Hill Club</v>
      </c>
      <c r="M869" s="16">
        <f>IFERROR(IF(VLOOKUP(J869,tbl_Teams!$C:$H,6,0)=0,"",VLOOKUP(J869,tbl_Teams!$C:$H,6,0)),"")</f>
        <v>1</v>
      </c>
      <c r="N869" s="16">
        <f>IFERROR(VLOOKUP(J869,tbl_Teams!$C:$I,7,0),"")</f>
        <v>1</v>
      </c>
      <c r="O869" s="16" t="str">
        <f>IF(OR(J869="",K869=""),"Void","")</f>
        <v/>
      </c>
      <c r="P869" s="16">
        <v>16</v>
      </c>
      <c r="Q869" s="38">
        <f>IF(O869="Void","",IF(P869&lt;16,Lookups!$A$1+((P869-1)*7+(N869-1)),Lookups!$A$2+((P869-16)*7+(N869-1))))</f>
        <v>45663</v>
      </c>
      <c r="R869" s="1" t="str">
        <f>IF(O869="Void",TRIM(_xlfn.CONCAT(J869,K869)),J869)</f>
        <v>Robinswood Foxes</v>
      </c>
      <c r="S869" s="16" t="str">
        <f>IF(O869="Void","VOID","vs")</f>
        <v>vs</v>
      </c>
      <c r="T869" s="1" t="str">
        <f>IF(O869="Void","",K869)</f>
        <v>Jolly Boys</v>
      </c>
      <c r="U869" s="1" t="str">
        <f>IF(O869="Void","",TRIM(_xlfn.CONCAT(L869," ",M869)))</f>
        <v>Robinswood Hill Club 1</v>
      </c>
    </row>
    <row r="870" spans="1:21" x14ac:dyDescent="0.2">
      <c r="A870" s="16">
        <v>845</v>
      </c>
      <c r="B870" s="16">
        <v>12</v>
      </c>
      <c r="C870" s="16">
        <v>5</v>
      </c>
      <c r="D870" s="1">
        <v>1</v>
      </c>
      <c r="E870" s="1">
        <v>4</v>
      </c>
      <c r="F870" s="1" t="str">
        <f>_xlfn.CONCAT($D870,"|",$E870,"|",$B870)</f>
        <v>1|4|12</v>
      </c>
      <c r="G870" s="1" t="str">
        <f>_xlfn.CONCAT($D870,"|",$E870,"|",$C870)</f>
        <v>1|4|5</v>
      </c>
      <c r="H870" s="1" t="str">
        <f>_xlfn.CONCAT(P870,J870)</f>
        <v>16White Hart</v>
      </c>
      <c r="I870" s="1" t="str">
        <f>_xlfn.CONCAT(P870,K870)</f>
        <v>16Doddlers</v>
      </c>
      <c r="J870" s="1" t="str">
        <f>IFERROR(VLOOKUP(F870,tbl_Teams!A:C,3,0),"")</f>
        <v>White Hart</v>
      </c>
      <c r="K870" s="1" t="str">
        <f>IFERROR(VLOOKUP(G870,tbl_Teams!$A:$C,3,0),"")</f>
        <v>Doddlers</v>
      </c>
      <c r="L870" s="1" t="str">
        <f>IFERROR(IF(AND(J870&lt;&gt;"",K870&lt;&gt;""),VLOOKUP(VLOOKUP(J870,tbl_Teams!C:G,5,0),tbl_Venues!A:B,2,0),""),"")</f>
        <v>One Eyed Jacks</v>
      </c>
      <c r="M870" s="16" t="str">
        <f>IFERROR(IF(VLOOKUP(J870,tbl_Teams!$C:$H,6,0)=0,"",VLOOKUP(J870,tbl_Teams!$C:$H,6,0)),"")</f>
        <v/>
      </c>
      <c r="N870" s="16">
        <f>IFERROR(VLOOKUP(J870,tbl_Teams!$C:$I,7,0),"")</f>
        <v>2</v>
      </c>
      <c r="O870" s="16" t="str">
        <f>IF(OR(J870="",K870=""),"Void","")</f>
        <v/>
      </c>
      <c r="P870" s="16">
        <v>16</v>
      </c>
      <c r="Q870" s="38">
        <f>IF(O870="Void","",IF(P870&lt;16,Lookups!$A$1+((P870-1)*7+(N870-1)),Lookups!$A$2+((P870-16)*7+(N870-1))))</f>
        <v>45664</v>
      </c>
      <c r="R870" s="1" t="str">
        <f>IF(O870="Void",TRIM(_xlfn.CONCAT(J870,K870)),J870)</f>
        <v>White Hart</v>
      </c>
      <c r="S870" s="16" t="str">
        <f>IF(O870="Void","VOID","vs")</f>
        <v>vs</v>
      </c>
      <c r="T870" s="1" t="str">
        <f>IF(O870="Void","",K870)</f>
        <v>Doddlers</v>
      </c>
      <c r="U870" s="1" t="str">
        <f>IF(O870="Void","",TRIM(_xlfn.CONCAT(L870," ",M870)))</f>
        <v>One Eyed Jacks</v>
      </c>
    </row>
    <row r="871" spans="1:21" x14ac:dyDescent="0.2">
      <c r="A871" s="16">
        <v>846</v>
      </c>
      <c r="B871" s="16">
        <v>11</v>
      </c>
      <c r="C871" s="16">
        <v>6</v>
      </c>
      <c r="D871" s="1">
        <v>1</v>
      </c>
      <c r="E871" s="1">
        <v>4</v>
      </c>
      <c r="F871" s="1" t="str">
        <f>_xlfn.CONCAT($D871,"|",$E871,"|",$B871)</f>
        <v>1|4|11</v>
      </c>
      <c r="G871" s="1" t="str">
        <f>_xlfn.CONCAT($D871,"|",$E871,"|",$C871)</f>
        <v>1|4|6</v>
      </c>
      <c r="H871" s="1" t="str">
        <f>_xlfn.CONCAT(P871,J871)</f>
        <v>16Commies</v>
      </c>
      <c r="I871" s="1" t="str">
        <f>_xlfn.CONCAT(P871,K871)</f>
        <v>16Co-Op</v>
      </c>
      <c r="J871" s="1" t="str">
        <f>IFERROR(VLOOKUP(F871,tbl_Teams!A:C,3,0),"")</f>
        <v>Commies</v>
      </c>
      <c r="K871" s="1" t="str">
        <f>IFERROR(VLOOKUP(G871,tbl_Teams!$A:$C,3,0),"")</f>
        <v>Co-Op</v>
      </c>
      <c r="L871" s="1" t="str">
        <f>IFERROR(IF(AND(J871&lt;&gt;"",K871&lt;&gt;""),VLOOKUP(VLOOKUP(J871,tbl_Teams!C:G,5,0),tbl_Venues!A:B,2,0),""),"")</f>
        <v>Churchdown Community Centre</v>
      </c>
      <c r="M871" s="16">
        <f>IFERROR(IF(VLOOKUP(J871,tbl_Teams!$C:$H,6,0)=0,"",VLOOKUP(J871,tbl_Teams!$C:$H,6,0)),"")</f>
        <v>2</v>
      </c>
      <c r="N871" s="16">
        <f>IFERROR(VLOOKUP(J871,tbl_Teams!$C:$I,7,0),"")</f>
        <v>5</v>
      </c>
      <c r="O871" s="16" t="str">
        <f>IF(OR(J871="",K871=""),"Void","")</f>
        <v/>
      </c>
      <c r="P871" s="16">
        <v>16</v>
      </c>
      <c r="Q871" s="38">
        <f>IF(O871="Void","",IF(P871&lt;16,Lookups!$A$1+((P871-1)*7+(N871-1)),Lookups!$A$2+((P871-16)*7+(N871-1))))</f>
        <v>45667</v>
      </c>
      <c r="R871" s="1" t="str">
        <f>IF(O871="Void",TRIM(_xlfn.CONCAT(J871,K871)),J871)</f>
        <v>Commies</v>
      </c>
      <c r="S871" s="16" t="str">
        <f>IF(O871="Void","VOID","vs")</f>
        <v>vs</v>
      </c>
      <c r="T871" s="1" t="str">
        <f>IF(O871="Void","",K871)</f>
        <v>Co-Op</v>
      </c>
      <c r="U871" s="1" t="str">
        <f>IF(O871="Void","",TRIM(_xlfn.CONCAT(L871," ",M871)))</f>
        <v>Churchdown Community Centre 2</v>
      </c>
    </row>
    <row r="872" spans="1:21" x14ac:dyDescent="0.2">
      <c r="A872" s="16">
        <v>847</v>
      </c>
      <c r="B872" s="16">
        <v>10</v>
      </c>
      <c r="C872" s="16">
        <v>7</v>
      </c>
      <c r="D872" s="1">
        <v>1</v>
      </c>
      <c r="E872" s="1">
        <v>4</v>
      </c>
      <c r="F872" s="1" t="str">
        <f>_xlfn.CONCAT($D872,"|",$E872,"|",$B872)</f>
        <v>1|4|10</v>
      </c>
      <c r="G872" s="1" t="str">
        <f>_xlfn.CONCAT($D872,"|",$E872,"|",$C872)</f>
        <v>1|4|7</v>
      </c>
      <c r="H872" s="1" t="str">
        <f>_xlfn.CONCAT(P872,J872)</f>
        <v>16Post Office 'A'</v>
      </c>
      <c r="I872" s="1" t="str">
        <f>_xlfn.CONCAT(P872,K872)</f>
        <v>16Star Inn</v>
      </c>
      <c r="J872" s="1" t="str">
        <f>IFERROR(VLOOKUP(F872,tbl_Teams!A:C,3,0),"")</f>
        <v>Post Office 'A'</v>
      </c>
      <c r="K872" s="1" t="str">
        <f>IFERROR(VLOOKUP(G872,tbl_Teams!$A:$C,3,0),"")</f>
        <v>Star Inn</v>
      </c>
      <c r="L872" s="1" t="str">
        <f>IFERROR(IF(AND(J872&lt;&gt;"",K872&lt;&gt;""),VLOOKUP(VLOOKUP(J872,tbl_Teams!C:G,5,0),tbl_Venues!A:B,2,0),""),"")</f>
        <v>One Eyed Jacks</v>
      </c>
      <c r="M872" s="16" t="str">
        <f>IFERROR(IF(VLOOKUP(J872,tbl_Teams!$C:$H,6,0)=0,"",VLOOKUP(J872,tbl_Teams!$C:$H,6,0)),"")</f>
        <v/>
      </c>
      <c r="N872" s="16">
        <f>IFERROR(VLOOKUP(J872,tbl_Teams!$C:$I,7,0),"")</f>
        <v>1</v>
      </c>
      <c r="O872" s="16" t="str">
        <f>IF(OR(J872="",K872=""),"Void","")</f>
        <v/>
      </c>
      <c r="P872" s="16">
        <v>16</v>
      </c>
      <c r="Q872" s="38">
        <f>IF(O872="Void","",IF(P872&lt;16,Lookups!$A$1+((P872-1)*7+(N872-1)),Lookups!$A$2+((P872-16)*7+(N872-1))))</f>
        <v>45663</v>
      </c>
      <c r="R872" s="1" t="str">
        <f>IF(O872="Void",TRIM(_xlfn.CONCAT(J872,K872)),J872)</f>
        <v>Post Office 'A'</v>
      </c>
      <c r="S872" s="16" t="str">
        <f>IF(O872="Void","VOID","vs")</f>
        <v>vs</v>
      </c>
      <c r="T872" s="1" t="str">
        <f>IF(O872="Void","",K872)</f>
        <v>Star Inn</v>
      </c>
      <c r="U872" s="1" t="str">
        <f>IF(O872="Void","",TRIM(_xlfn.CONCAT(L872," ",M872)))</f>
        <v>One Eyed Jacks</v>
      </c>
    </row>
    <row r="873" spans="1:21" x14ac:dyDescent="0.2">
      <c r="A873" s="16">
        <v>848</v>
      </c>
      <c r="B873" s="16">
        <v>9</v>
      </c>
      <c r="C873" s="16">
        <v>8</v>
      </c>
      <c r="D873" s="1">
        <v>1</v>
      </c>
      <c r="E873" s="1">
        <v>4</v>
      </c>
      <c r="F873" s="1" t="str">
        <f>_xlfn.CONCAT($D873,"|",$E873,"|",$B873)</f>
        <v>1|4|9</v>
      </c>
      <c r="G873" s="1" t="str">
        <f>_xlfn.CONCAT($D873,"|",$E873,"|",$C873)</f>
        <v>1|4|8</v>
      </c>
      <c r="H873" s="1" t="str">
        <f>_xlfn.CONCAT(P873,J873)</f>
        <v>16Statics</v>
      </c>
      <c r="I873" s="1" t="str">
        <f>_xlfn.CONCAT(P873,K873)</f>
        <v>16Looney Tunes</v>
      </c>
      <c r="J873" s="1" t="str">
        <f>IFERROR(VLOOKUP(F873,tbl_Teams!A:C,3,0),"")</f>
        <v>Statics</v>
      </c>
      <c r="K873" s="1" t="str">
        <f>IFERROR(VLOOKUP(G873,tbl_Teams!$A:$C,3,0),"")</f>
        <v>Looney Tunes</v>
      </c>
      <c r="L873" s="1" t="str">
        <f>IFERROR(IF(AND(J873&lt;&gt;"",K873&lt;&gt;""),VLOOKUP(VLOOKUP(J873,tbl_Teams!C:G,5,0),tbl_Venues!A:B,2,0),""),"")</f>
        <v>Farmer's Club</v>
      </c>
      <c r="M873" s="16">
        <f>IFERROR(IF(VLOOKUP(J873,tbl_Teams!$C:$H,6,0)=0,"",VLOOKUP(J873,tbl_Teams!$C:$H,6,0)),"")</f>
        <v>2</v>
      </c>
      <c r="N873" s="16">
        <f>IFERROR(VLOOKUP(J873,tbl_Teams!$C:$I,7,0),"")</f>
        <v>1</v>
      </c>
      <c r="O873" s="16" t="str">
        <f>IF(OR(J873="",K873=""),"Void","")</f>
        <v/>
      </c>
      <c r="P873" s="16">
        <v>16</v>
      </c>
      <c r="Q873" s="38">
        <f>IF(O873="Void","",IF(P873&lt;16,Lookups!$A$1+((P873-1)*7+(N873-1)),Lookups!$A$2+((P873-16)*7+(N873-1))))</f>
        <v>45663</v>
      </c>
      <c r="R873" s="1" t="str">
        <f>IF(O873="Void",TRIM(_xlfn.CONCAT(J873,K873)),J873)</f>
        <v>Statics</v>
      </c>
      <c r="S873" s="16" t="str">
        <f>IF(O873="Void","VOID","vs")</f>
        <v>vs</v>
      </c>
      <c r="T873" s="1" t="str">
        <f>IF(O873="Void","",K873)</f>
        <v>Looney Tunes</v>
      </c>
      <c r="U873" s="1" t="str">
        <f>IF(O873="Void","",TRIM(_xlfn.CONCAT(L873," ",M873)))</f>
        <v>Farmer's Club 2</v>
      </c>
    </row>
    <row r="874" spans="1:21" x14ac:dyDescent="0.2">
      <c r="A874" s="16">
        <v>1081</v>
      </c>
      <c r="B874" s="16">
        <v>16</v>
      </c>
      <c r="C874" s="16">
        <v>1</v>
      </c>
      <c r="D874" s="1">
        <v>1</v>
      </c>
      <c r="E874" s="1">
        <v>5</v>
      </c>
      <c r="F874" s="1" t="str">
        <f>_xlfn.CONCAT($D874,"|",$E874,"|",$B874)</f>
        <v>1|5|16</v>
      </c>
      <c r="G874" s="1" t="str">
        <f>_xlfn.CONCAT($D874,"|",$E874,"|",$C874)</f>
        <v>1|5|1</v>
      </c>
      <c r="H874" s="1" t="str">
        <f>_xlfn.CONCAT(P874,J874)</f>
        <v>16Crescent Knights</v>
      </c>
      <c r="I874" s="1" t="str">
        <f>_xlfn.CONCAT(P874,K874)</f>
        <v>16Likely Lads</v>
      </c>
      <c r="J874" s="1" t="str">
        <f>IFERROR(VLOOKUP(F874,tbl_Teams!A:C,3,0),"")</f>
        <v>Crescent Knights</v>
      </c>
      <c r="K874" s="1" t="str">
        <f>IFERROR(VLOOKUP(G874,tbl_Teams!$A:$C,3,0),"")</f>
        <v>Likely Lads</v>
      </c>
      <c r="L874" s="1" t="str">
        <f>IFERROR(IF(AND(J874&lt;&gt;"",K874&lt;&gt;""),VLOOKUP(VLOOKUP(J874,tbl_Teams!C:G,5,0),tbl_Venues!A:B,2,0),""),"")</f>
        <v>Circle Club Newent</v>
      </c>
      <c r="M874" s="16" t="str">
        <f>IFERROR(IF(VLOOKUP(J874,tbl_Teams!$C:$H,6,0)=0,"",VLOOKUP(J874,tbl_Teams!$C:$H,6,0)),"")</f>
        <v/>
      </c>
      <c r="N874" s="16">
        <f>IFERROR(VLOOKUP(J874,tbl_Teams!$C:$I,7,0),"")</f>
        <v>4</v>
      </c>
      <c r="O874" s="16" t="str">
        <f>IF(OR(J874="",K874=""),"Void","")</f>
        <v/>
      </c>
      <c r="P874" s="16">
        <v>16</v>
      </c>
      <c r="Q874" s="38">
        <f>IF(O874="Void","",IF(P874&lt;16,Lookups!$A$1+((P874-1)*7+(N874-1)),Lookups!$A$2+((P874-16)*7+(N874-1))))</f>
        <v>45666</v>
      </c>
      <c r="R874" s="1" t="str">
        <f>IF(O874="Void",TRIM(_xlfn.CONCAT(J874,K874)),J874)</f>
        <v>Crescent Knights</v>
      </c>
      <c r="S874" s="16" t="str">
        <f>IF(O874="Void","VOID","vs")</f>
        <v>vs</v>
      </c>
      <c r="T874" s="1" t="str">
        <f>IF(O874="Void","",K874)</f>
        <v>Likely Lads</v>
      </c>
      <c r="U874" s="1" t="str">
        <f>IF(O874="Void","",TRIM(_xlfn.CONCAT(L874," ",M874)))</f>
        <v>Circle Club Newent</v>
      </c>
    </row>
    <row r="875" spans="1:21" x14ac:dyDescent="0.2">
      <c r="A875" s="16">
        <v>1082</v>
      </c>
      <c r="B875" s="16">
        <v>15</v>
      </c>
      <c r="C875" s="16">
        <v>2</v>
      </c>
      <c r="D875" s="1">
        <v>1</v>
      </c>
      <c r="E875" s="1">
        <v>5</v>
      </c>
      <c r="F875" s="1" t="str">
        <f>_xlfn.CONCAT($D875,"|",$E875,"|",$B875)</f>
        <v>1|5|15</v>
      </c>
      <c r="G875" s="1" t="str">
        <f>_xlfn.CONCAT($D875,"|",$E875,"|",$C875)</f>
        <v>1|5|2</v>
      </c>
      <c r="H875" s="1" t="str">
        <f>_xlfn.CONCAT(P875,J875)</f>
        <v>16St Aldates</v>
      </c>
      <c r="I875" s="1" t="str">
        <f>_xlfn.CONCAT(P875,K875)</f>
        <v>16Chequers</v>
      </c>
      <c r="J875" s="1" t="str">
        <f>IFERROR(VLOOKUP(F875,tbl_Teams!A:C,3,0),"")</f>
        <v>St Aldates</v>
      </c>
      <c r="K875" s="1" t="str">
        <f>IFERROR(VLOOKUP(G875,tbl_Teams!$A:$C,3,0),"")</f>
        <v>Chequers</v>
      </c>
      <c r="L875" s="1" t="str">
        <f>IFERROR(IF(AND(J875&lt;&gt;"",K875&lt;&gt;""),VLOOKUP(VLOOKUP(J875,tbl_Teams!C:G,5,0),tbl_Venues!A:B,2,0),""),"")</f>
        <v>Wotton Hall Club</v>
      </c>
      <c r="M875" s="16">
        <f>IFERROR(IF(VLOOKUP(J875,tbl_Teams!$C:$H,6,0)=0,"",VLOOKUP(J875,tbl_Teams!$C:$H,6,0)),"")</f>
        <v>2</v>
      </c>
      <c r="N875" s="16">
        <f>IFERROR(VLOOKUP(J875,tbl_Teams!$C:$I,7,0),"")</f>
        <v>5</v>
      </c>
      <c r="O875" s="16" t="str">
        <f>IF(OR(J875="",K875=""),"Void","")</f>
        <v/>
      </c>
      <c r="P875" s="16">
        <v>16</v>
      </c>
      <c r="Q875" s="38">
        <f>IF(O875="Void","",IF(P875&lt;16,Lookups!$A$1+((P875-1)*7+(N875-1)),Lookups!$A$2+((P875-16)*7+(N875-1))))</f>
        <v>45667</v>
      </c>
      <c r="R875" s="1" t="str">
        <f>IF(O875="Void",TRIM(_xlfn.CONCAT(J875,K875)),J875)</f>
        <v>St Aldates</v>
      </c>
      <c r="S875" s="16" t="str">
        <f>IF(O875="Void","VOID","vs")</f>
        <v>vs</v>
      </c>
      <c r="T875" s="1" t="str">
        <f>IF(O875="Void","",K875)</f>
        <v>Chequers</v>
      </c>
      <c r="U875" s="1" t="str">
        <f>IF(O875="Void","",TRIM(_xlfn.CONCAT(L875," ",M875)))</f>
        <v>Wotton Hall Club 2</v>
      </c>
    </row>
    <row r="876" spans="1:21" x14ac:dyDescent="0.2">
      <c r="A876" s="16">
        <v>1083</v>
      </c>
      <c r="B876" s="16">
        <v>14</v>
      </c>
      <c r="C876" s="16">
        <v>3</v>
      </c>
      <c r="D876" s="1">
        <v>1</v>
      </c>
      <c r="E876" s="1">
        <v>5</v>
      </c>
      <c r="F876" s="1" t="str">
        <f>_xlfn.CONCAT($D876,"|",$E876,"|",$B876)</f>
        <v>1|5|14</v>
      </c>
      <c r="G876" s="1" t="str">
        <f>_xlfn.CONCAT($D876,"|",$E876,"|",$C876)</f>
        <v>1|5|3</v>
      </c>
      <c r="H876" s="1" t="str">
        <f>_xlfn.CONCAT(P876,J876)</f>
        <v>16Hits &amp; Bits</v>
      </c>
      <c r="I876" s="1" t="str">
        <f>_xlfn.CONCAT(P876,K876)</f>
        <v>16Jaybees</v>
      </c>
      <c r="J876" s="1" t="str">
        <f>IFERROR(VLOOKUP(F876,tbl_Teams!A:C,3,0),"")</f>
        <v>Hits &amp; Bits</v>
      </c>
      <c r="K876" s="1" t="str">
        <f>IFERROR(VLOOKUP(G876,tbl_Teams!$A:$C,3,0),"")</f>
        <v>Jaybees</v>
      </c>
      <c r="L876" s="1" t="str">
        <f>IFERROR(IF(AND(J876&lt;&gt;"",K876&lt;&gt;""),VLOOKUP(VLOOKUP(J876,tbl_Teams!C:G,5,0),tbl_Venues!A:B,2,0),""),"")</f>
        <v>Farmer's Club</v>
      </c>
      <c r="M876" s="16">
        <f>IFERROR(IF(VLOOKUP(J876,tbl_Teams!$C:$H,6,0)=0,"",VLOOKUP(J876,tbl_Teams!$C:$H,6,0)),"")</f>
        <v>2</v>
      </c>
      <c r="N876" s="16">
        <f>IFERROR(VLOOKUP(J876,tbl_Teams!$C:$I,7,0),"")</f>
        <v>5</v>
      </c>
      <c r="O876" s="16" t="str">
        <f>IF(OR(J876="",K876=""),"Void","")</f>
        <v/>
      </c>
      <c r="P876" s="16">
        <v>16</v>
      </c>
      <c r="Q876" s="38">
        <f>IF(O876="Void","",IF(P876&lt;16,Lookups!$A$1+((P876-1)*7+(N876-1)),Lookups!$A$2+((P876-16)*7+(N876-1))))</f>
        <v>45667</v>
      </c>
      <c r="R876" s="1" t="str">
        <f>IF(O876="Void",TRIM(_xlfn.CONCAT(J876,K876)),J876)</f>
        <v>Hits &amp; Bits</v>
      </c>
      <c r="S876" s="16" t="str">
        <f>IF(O876="Void","VOID","vs")</f>
        <v>vs</v>
      </c>
      <c r="T876" s="1" t="str">
        <f>IF(O876="Void","",K876)</f>
        <v>Jaybees</v>
      </c>
      <c r="U876" s="1" t="str">
        <f>IF(O876="Void","",TRIM(_xlfn.CONCAT(L876," ",M876)))</f>
        <v>Farmer's Club 2</v>
      </c>
    </row>
    <row r="877" spans="1:21" x14ac:dyDescent="0.2">
      <c r="A877" s="16">
        <v>1084</v>
      </c>
      <c r="B877" s="16">
        <v>13</v>
      </c>
      <c r="C877" s="16">
        <v>4</v>
      </c>
      <c r="D877" s="1">
        <v>1</v>
      </c>
      <c r="E877" s="1">
        <v>5</v>
      </c>
      <c r="F877" s="1" t="str">
        <f>_xlfn.CONCAT($D877,"|",$E877,"|",$B877)</f>
        <v>1|5|13</v>
      </c>
      <c r="G877" s="1" t="str">
        <f>_xlfn.CONCAT($D877,"|",$E877,"|",$C877)</f>
        <v>1|5|4</v>
      </c>
      <c r="H877" s="1" t="str">
        <f>_xlfn.CONCAT(P877,J877)</f>
        <v>16Runaways</v>
      </c>
      <c r="I877" s="1" t="str">
        <f>_xlfn.CONCAT(P877,K877)</f>
        <v>16Beaufort Beavers</v>
      </c>
      <c r="J877" s="1" t="str">
        <f>IFERROR(VLOOKUP(F877,tbl_Teams!A:C,3,0),"")</f>
        <v>Runaways</v>
      </c>
      <c r="K877" s="1" t="str">
        <f>IFERROR(VLOOKUP(G877,tbl_Teams!$A:$C,3,0),"")</f>
        <v>Beaufort Beavers</v>
      </c>
      <c r="L877" s="1" t="str">
        <f>IFERROR(IF(AND(J877&lt;&gt;"",K877&lt;&gt;""),VLOOKUP(VLOOKUP(J877,tbl_Teams!C:G,5,0),tbl_Venues!A:B,2,0),""),"")</f>
        <v>Churchdown Club</v>
      </c>
      <c r="M877" s="16" t="str">
        <f>IFERROR(IF(VLOOKUP(J877,tbl_Teams!$C:$H,6,0)=0,"",VLOOKUP(J877,tbl_Teams!$C:$H,6,0)),"")</f>
        <v/>
      </c>
      <c r="N877" s="16">
        <f>IFERROR(VLOOKUP(J877,tbl_Teams!$C:$I,7,0),"")</f>
        <v>4</v>
      </c>
      <c r="O877" s="16" t="str">
        <f>IF(OR(J877="",K877=""),"Void","")</f>
        <v/>
      </c>
      <c r="P877" s="16">
        <v>16</v>
      </c>
      <c r="Q877" s="38">
        <f>IF(O877="Void","",IF(P877&lt;16,Lookups!$A$1+((P877-1)*7+(N877-1)),Lookups!$A$2+((P877-16)*7+(N877-1))))</f>
        <v>45666</v>
      </c>
      <c r="R877" s="1" t="str">
        <f>IF(O877="Void",TRIM(_xlfn.CONCAT(J877,K877)),J877)</f>
        <v>Runaways</v>
      </c>
      <c r="S877" s="16" t="str">
        <f>IF(O877="Void","VOID","vs")</f>
        <v>vs</v>
      </c>
      <c r="T877" s="1" t="str">
        <f>IF(O877="Void","",K877)</f>
        <v>Beaufort Beavers</v>
      </c>
      <c r="U877" s="1" t="str">
        <f>IF(O877="Void","",TRIM(_xlfn.CONCAT(L877," ",M877)))</f>
        <v>Churchdown Club</v>
      </c>
    </row>
    <row r="878" spans="1:21" x14ac:dyDescent="0.2">
      <c r="A878" s="16">
        <v>1085</v>
      </c>
      <c r="B878" s="16">
        <v>12</v>
      </c>
      <c r="C878" s="16">
        <v>5</v>
      </c>
      <c r="D878" s="1">
        <v>1</v>
      </c>
      <c r="E878" s="1">
        <v>5</v>
      </c>
      <c r="F878" s="1" t="str">
        <f>_xlfn.CONCAT($D878,"|",$E878,"|",$B878)</f>
        <v>1|5|12</v>
      </c>
      <c r="G878" s="1" t="str">
        <f>_xlfn.CONCAT($D878,"|",$E878,"|",$C878)</f>
        <v>1|5|5</v>
      </c>
      <c r="H878" s="1" t="str">
        <f>_xlfn.CONCAT(P878,J878)</f>
        <v>16Windmill Nomads</v>
      </c>
      <c r="I878" s="1" t="str">
        <f>_xlfn.CONCAT(P878,K878)</f>
        <v>16Hempsted C.C.</v>
      </c>
      <c r="J878" s="1" t="str">
        <f>IFERROR(VLOOKUP(F878,tbl_Teams!A:C,3,0),"")</f>
        <v>Windmill Nomads</v>
      </c>
      <c r="K878" s="1" t="str">
        <f>IFERROR(VLOOKUP(G878,tbl_Teams!$A:$C,3,0),"")</f>
        <v>Hempsted C.C.</v>
      </c>
      <c r="L878" s="1" t="str">
        <f>IFERROR(IF(AND(J878&lt;&gt;"",K878&lt;&gt;""),VLOOKUP(VLOOKUP(J878,tbl_Teams!C:G,5,0),tbl_Venues!A:B,2,0),""),"")</f>
        <v>Saintbridge Club</v>
      </c>
      <c r="M878" s="16">
        <f>IFERROR(IF(VLOOKUP(J878,tbl_Teams!$C:$H,6,0)=0,"",VLOOKUP(J878,tbl_Teams!$C:$H,6,0)),"")</f>
        <v>2</v>
      </c>
      <c r="N878" s="16">
        <f>IFERROR(VLOOKUP(J878,tbl_Teams!$C:$I,7,0),"")</f>
        <v>3</v>
      </c>
      <c r="O878" s="16" t="str">
        <f>IF(OR(J878="",K878=""),"Void","")</f>
        <v/>
      </c>
      <c r="P878" s="16">
        <v>16</v>
      </c>
      <c r="Q878" s="38">
        <f>IF(O878="Void","",IF(P878&lt;16,Lookups!$A$1+((P878-1)*7+(N878-1)),Lookups!$A$2+((P878-16)*7+(N878-1))))</f>
        <v>45665</v>
      </c>
      <c r="R878" s="1" t="str">
        <f>IF(O878="Void",TRIM(_xlfn.CONCAT(J878,K878)),J878)</f>
        <v>Windmill Nomads</v>
      </c>
      <c r="S878" s="16" t="str">
        <f>IF(O878="Void","VOID","vs")</f>
        <v>vs</v>
      </c>
      <c r="T878" s="1" t="str">
        <f>IF(O878="Void","",K878)</f>
        <v>Hempsted C.C.</v>
      </c>
      <c r="U878" s="1" t="str">
        <f>IF(O878="Void","",TRIM(_xlfn.CONCAT(L878," ",M878)))</f>
        <v>Saintbridge Club 2</v>
      </c>
    </row>
    <row r="879" spans="1:21" x14ac:dyDescent="0.2">
      <c r="A879" s="16">
        <v>1086</v>
      </c>
      <c r="B879" s="16">
        <v>11</v>
      </c>
      <c r="C879" s="16">
        <v>6</v>
      </c>
      <c r="D879" s="1">
        <v>1</v>
      </c>
      <c r="E879" s="1">
        <v>5</v>
      </c>
      <c r="F879" s="1" t="str">
        <f>_xlfn.CONCAT($D879,"|",$E879,"|",$B879)</f>
        <v>1|5|11</v>
      </c>
      <c r="G879" s="1" t="str">
        <f>_xlfn.CONCAT($D879,"|",$E879,"|",$C879)</f>
        <v>1|5|6</v>
      </c>
      <c r="H879" s="1" t="str">
        <f>_xlfn.CONCAT(P879,J879)</f>
        <v>16Gamblers S.C.</v>
      </c>
      <c r="I879" s="1" t="str">
        <f>_xlfn.CONCAT(P879,K879)</f>
        <v>16The Salesmen</v>
      </c>
      <c r="J879" s="1" t="str">
        <f>IFERROR(VLOOKUP(F879,tbl_Teams!A:C,3,0),"")</f>
        <v>Gamblers S.C.</v>
      </c>
      <c r="K879" s="1" t="str">
        <f>IFERROR(VLOOKUP(G879,tbl_Teams!$A:$C,3,0),"")</f>
        <v>The Salesmen</v>
      </c>
      <c r="L879" s="1" t="str">
        <f>IFERROR(IF(AND(J879&lt;&gt;"",K879&lt;&gt;""),VLOOKUP(VLOOKUP(J879,tbl_Teams!C:G,5,0),tbl_Venues!A:B,2,0),""),"")</f>
        <v>Coney Hill RFC</v>
      </c>
      <c r="M879" s="16" t="str">
        <f>IFERROR(IF(VLOOKUP(J879,tbl_Teams!$C:$H,6,0)=0,"",VLOOKUP(J879,tbl_Teams!$C:$H,6,0)),"")</f>
        <v/>
      </c>
      <c r="N879" s="16">
        <f>IFERROR(VLOOKUP(J879,tbl_Teams!$C:$I,7,0),"")</f>
        <v>4</v>
      </c>
      <c r="O879" s="16" t="str">
        <f>IF(OR(J879="",K879=""),"Void","")</f>
        <v/>
      </c>
      <c r="P879" s="16">
        <v>16</v>
      </c>
      <c r="Q879" s="38">
        <f>IF(O879="Void","",IF(P879&lt;16,Lookups!$A$1+((P879-1)*7+(N879-1)),Lookups!$A$2+((P879-16)*7+(N879-1))))</f>
        <v>45666</v>
      </c>
      <c r="R879" s="1" t="str">
        <f>IF(O879="Void",TRIM(_xlfn.CONCAT(J879,K879)),J879)</f>
        <v>Gamblers S.C.</v>
      </c>
      <c r="S879" s="16" t="str">
        <f>IF(O879="Void","VOID","vs")</f>
        <v>vs</v>
      </c>
      <c r="T879" s="1" t="str">
        <f>IF(O879="Void","",K879)</f>
        <v>The Salesmen</v>
      </c>
      <c r="U879" s="1" t="str">
        <f>IF(O879="Void","",TRIM(_xlfn.CONCAT(L879," ",M879)))</f>
        <v>Coney Hill RFC</v>
      </c>
    </row>
    <row r="880" spans="1:21" x14ac:dyDescent="0.2">
      <c r="A880" s="16">
        <v>1087</v>
      </c>
      <c r="B880" s="16">
        <v>10</v>
      </c>
      <c r="C880" s="16">
        <v>7</v>
      </c>
      <c r="D880" s="1">
        <v>1</v>
      </c>
      <c r="E880" s="1">
        <v>5</v>
      </c>
      <c r="F880" s="1" t="str">
        <f>_xlfn.CONCAT($D880,"|",$E880,"|",$B880)</f>
        <v>1|5|10</v>
      </c>
      <c r="G880" s="1" t="str">
        <f>_xlfn.CONCAT($D880,"|",$E880,"|",$C880)</f>
        <v>1|5|7</v>
      </c>
      <c r="H880" s="1" t="str">
        <f>_xlfn.CONCAT(P880,J880)</f>
        <v>16Newent Independents</v>
      </c>
      <c r="I880" s="1" t="str">
        <f>_xlfn.CONCAT(P880,K880)</f>
        <v>16Dixies Twisters</v>
      </c>
      <c r="J880" s="1" t="str">
        <f>IFERROR(VLOOKUP(F880,tbl_Teams!A:C,3,0),"")</f>
        <v>Newent Independents</v>
      </c>
      <c r="K880" s="1" t="str">
        <f>IFERROR(VLOOKUP(G880,tbl_Teams!$A:$C,3,0),"")</f>
        <v>Dixies Twisters</v>
      </c>
      <c r="L880" s="1" t="str">
        <f>IFERROR(IF(AND(J880&lt;&gt;"",K880&lt;&gt;""),VLOOKUP(VLOOKUP(J880,tbl_Teams!C:G,5,0),tbl_Venues!A:B,2,0),""),"")</f>
        <v>Circle Club Newent</v>
      </c>
      <c r="M880" s="16" t="str">
        <f>IFERROR(IF(VLOOKUP(J880,tbl_Teams!$C:$H,6,0)=0,"",VLOOKUP(J880,tbl_Teams!$C:$H,6,0)),"")</f>
        <v/>
      </c>
      <c r="N880" s="16">
        <f>IFERROR(VLOOKUP(J880,tbl_Teams!$C:$I,7,0),"")</f>
        <v>2</v>
      </c>
      <c r="O880" s="16" t="str">
        <f>IF(OR(J880="",K880=""),"Void","")</f>
        <v/>
      </c>
      <c r="P880" s="16">
        <v>16</v>
      </c>
      <c r="Q880" s="38">
        <f>IF(O880="Void","",IF(P880&lt;16,Lookups!$A$1+((P880-1)*7+(N880-1)),Lookups!$A$2+((P880-16)*7+(N880-1))))</f>
        <v>45664</v>
      </c>
      <c r="R880" s="1" t="str">
        <f>IF(O880="Void",TRIM(_xlfn.CONCAT(J880,K880)),J880)</f>
        <v>Newent Independents</v>
      </c>
      <c r="S880" s="16" t="str">
        <f>IF(O880="Void","VOID","vs")</f>
        <v>vs</v>
      </c>
      <c r="T880" s="1" t="str">
        <f>IF(O880="Void","",K880)</f>
        <v>Dixies Twisters</v>
      </c>
      <c r="U880" s="1" t="str">
        <f>IF(O880="Void","",TRIM(_xlfn.CONCAT(L880," ",M880)))</f>
        <v>Circle Club Newent</v>
      </c>
    </row>
    <row r="881" spans="1:21" x14ac:dyDescent="0.2">
      <c r="A881" s="16">
        <v>1088</v>
      </c>
      <c r="B881" s="16">
        <v>9</v>
      </c>
      <c r="C881" s="16">
        <v>8</v>
      </c>
      <c r="D881" s="1">
        <v>1</v>
      </c>
      <c r="E881" s="1">
        <v>5</v>
      </c>
      <c r="F881" s="1" t="str">
        <f>_xlfn.CONCAT($D881,"|",$E881,"|",$B881)</f>
        <v>1|5|9</v>
      </c>
      <c r="G881" s="1" t="str">
        <f>_xlfn.CONCAT($D881,"|",$E881,"|",$C881)</f>
        <v>1|5|8</v>
      </c>
      <c r="H881" s="1" t="str">
        <f>_xlfn.CONCAT(P881,J881)</f>
        <v>16Roamers</v>
      </c>
      <c r="I881" s="1" t="str">
        <f>_xlfn.CONCAT(P881,K881)</f>
        <v>16Castle Grym</v>
      </c>
      <c r="J881" s="1" t="str">
        <f>IFERROR(VLOOKUP(F881,tbl_Teams!A:C,3,0),"")</f>
        <v>Roamers</v>
      </c>
      <c r="K881" s="1" t="str">
        <f>IFERROR(VLOOKUP(G881,tbl_Teams!$A:$C,3,0),"")</f>
        <v>Castle Grym</v>
      </c>
      <c r="L881" s="1" t="str">
        <f>IFERROR(IF(AND(J881&lt;&gt;"",K881&lt;&gt;""),VLOOKUP(VLOOKUP(J881,tbl_Teams!C:G,5,0),tbl_Venues!A:B,2,0),""),"")</f>
        <v>Longlevens RFC</v>
      </c>
      <c r="M881" s="16" t="str">
        <f>IFERROR(IF(VLOOKUP(J881,tbl_Teams!$C:$H,6,0)=0,"",VLOOKUP(J881,tbl_Teams!$C:$H,6,0)),"")</f>
        <v/>
      </c>
      <c r="N881" s="16">
        <f>IFERROR(VLOOKUP(J881,tbl_Teams!$C:$I,7,0),"")</f>
        <v>2</v>
      </c>
      <c r="O881" s="16" t="str">
        <f>IF(OR(J881="",K881=""),"Void","")</f>
        <v/>
      </c>
      <c r="P881" s="16">
        <v>16</v>
      </c>
      <c r="Q881" s="38">
        <f>IF(O881="Void","",IF(P881&lt;16,Lookups!$A$1+((P881-1)*7+(N881-1)),Lookups!$A$2+((P881-16)*7+(N881-1))))</f>
        <v>45664</v>
      </c>
      <c r="R881" s="1" t="str">
        <f>IF(O881="Void",TRIM(_xlfn.CONCAT(J881,K881)),J881)</f>
        <v>Roamers</v>
      </c>
      <c r="S881" s="16" t="str">
        <f>IF(O881="Void","VOID","vs")</f>
        <v>vs</v>
      </c>
      <c r="T881" s="1" t="str">
        <f>IF(O881="Void","",K881)</f>
        <v>Castle Grym</v>
      </c>
      <c r="U881" s="1" t="str">
        <f>IF(O881="Void","",TRIM(_xlfn.CONCAT(L881," ",M881)))</f>
        <v>Longlevens RFC</v>
      </c>
    </row>
    <row r="882" spans="1:21" x14ac:dyDescent="0.2">
      <c r="A882" s="16">
        <v>1321</v>
      </c>
      <c r="B882" s="16">
        <v>16</v>
      </c>
      <c r="C882" s="16">
        <v>1</v>
      </c>
      <c r="D882" s="1">
        <v>1</v>
      </c>
      <c r="E882" s="1">
        <v>6</v>
      </c>
      <c r="F882" s="1" t="str">
        <f>_xlfn.CONCAT($D882,"|",$E882,"|",$B882)</f>
        <v>1|6|16</v>
      </c>
      <c r="G882" s="1" t="str">
        <f>_xlfn.CONCAT($D882,"|",$E882,"|",$C882)</f>
        <v>1|6|1</v>
      </c>
      <c r="H882" s="1" t="str">
        <f>_xlfn.CONCAT(P882,J882)</f>
        <v>16Angry Beavers</v>
      </c>
      <c r="I882" s="1" t="str">
        <f>_xlfn.CONCAT(P882,K882)</f>
        <v>16New Indians</v>
      </c>
      <c r="J882" s="1" t="str">
        <f>IFERROR(VLOOKUP(F882,tbl_Teams!A:C,3,0),"")</f>
        <v>Angry Beavers</v>
      </c>
      <c r="K882" s="1" t="str">
        <f>IFERROR(VLOOKUP(G882,tbl_Teams!$A:$C,3,0),"")</f>
        <v>New Indians</v>
      </c>
      <c r="L882" s="1" t="str">
        <f>IFERROR(IF(AND(J882&lt;&gt;"",K882&lt;&gt;""),VLOOKUP(VLOOKUP(J882,tbl_Teams!C:G,5,0),tbl_Venues!A:B,2,0),""),"")</f>
        <v>Circle Club Newent</v>
      </c>
      <c r="M882" s="16" t="str">
        <f>IFERROR(IF(VLOOKUP(J882,tbl_Teams!$C:$H,6,0)=0,"",VLOOKUP(J882,tbl_Teams!$C:$H,6,0)),"")</f>
        <v/>
      </c>
      <c r="N882" s="16">
        <f>IFERROR(VLOOKUP(J882,tbl_Teams!$C:$I,7,0),"")</f>
        <v>3</v>
      </c>
      <c r="O882" s="16" t="str">
        <f>IF(OR(J882="",K882=""),"Void","")</f>
        <v/>
      </c>
      <c r="P882" s="16">
        <v>16</v>
      </c>
      <c r="Q882" s="38">
        <f>IF(O882="Void","",IF(P882&lt;16,Lookups!$A$1+((P882-1)*7+(N882-1)),Lookups!$A$2+((P882-16)*7+(N882-1))))</f>
        <v>45665</v>
      </c>
      <c r="R882" s="1" t="str">
        <f>IF(O882="Void",TRIM(_xlfn.CONCAT(J882,K882)),J882)</f>
        <v>Angry Beavers</v>
      </c>
      <c r="S882" s="16" t="str">
        <f>IF(O882="Void","VOID","vs")</f>
        <v>vs</v>
      </c>
      <c r="T882" s="1" t="str">
        <f>IF(O882="Void","",K882)</f>
        <v>New Indians</v>
      </c>
      <c r="U882" s="1" t="str">
        <f>IF(O882="Void","",TRIM(_xlfn.CONCAT(L882," ",M882)))</f>
        <v>Circle Club Newent</v>
      </c>
    </row>
    <row r="883" spans="1:21" x14ac:dyDescent="0.2">
      <c r="A883" s="16">
        <v>1322</v>
      </c>
      <c r="B883" s="16">
        <v>15</v>
      </c>
      <c r="C883" s="16">
        <v>2</v>
      </c>
      <c r="D883" s="1">
        <v>1</v>
      </c>
      <c r="E883" s="1">
        <v>6</v>
      </c>
      <c r="F883" s="1" t="str">
        <f>_xlfn.CONCAT($D883,"|",$E883,"|",$B883)</f>
        <v>1|6|15</v>
      </c>
      <c r="G883" s="1" t="str">
        <f>_xlfn.CONCAT($D883,"|",$E883,"|",$C883)</f>
        <v>1|6|2</v>
      </c>
      <c r="H883" s="1" t="str">
        <f>_xlfn.CONCAT(P883,J883)</f>
        <v>16Cybernetics</v>
      </c>
      <c r="I883" s="1" t="str">
        <f>_xlfn.CONCAT(P883,K883)</f>
        <v>16</v>
      </c>
      <c r="J883" s="1" t="str">
        <f>IFERROR(VLOOKUP(F883,tbl_Teams!A:C,3,0),"")</f>
        <v>Cybernetics</v>
      </c>
      <c r="K883" s="1" t="str">
        <f>IFERROR(VLOOKUP(G883,tbl_Teams!$A:$C,3,0),"")</f>
        <v/>
      </c>
      <c r="L883" s="1" t="str">
        <f>IFERROR(IF(AND(J883&lt;&gt;"",K883&lt;&gt;""),VLOOKUP(VLOOKUP(J883,tbl_Teams!C:G,5,0),tbl_Venues!A:B,2,0),""),"")</f>
        <v/>
      </c>
      <c r="M883" s="16">
        <f>IFERROR(IF(VLOOKUP(J883,tbl_Teams!$C:$H,6,0)=0,"",VLOOKUP(J883,tbl_Teams!$C:$H,6,0)),"")</f>
        <v>2</v>
      </c>
      <c r="N883" s="16">
        <f>IFERROR(VLOOKUP(J883,tbl_Teams!$C:$I,7,0),"")</f>
        <v>4</v>
      </c>
      <c r="O883" s="16" t="str">
        <f>IF(OR(J883="",K883=""),"Void","")</f>
        <v>Void</v>
      </c>
      <c r="P883" s="16">
        <v>16</v>
      </c>
      <c r="Q883" s="38" t="str">
        <f>IF(O883="Void","",IF(P883&lt;16,Lookups!$A$1+((P883-1)*7+(N883-1)),Lookups!$A$2+((P883-16)*7+(N883-1))))</f>
        <v/>
      </c>
      <c r="R883" s="1" t="str">
        <f>IF(O883="Void",TRIM(_xlfn.CONCAT(J883,K883)),J883)</f>
        <v>Cybernetics</v>
      </c>
      <c r="S883" s="16" t="str">
        <f>IF(O883="Void","VOID","vs")</f>
        <v>VOID</v>
      </c>
      <c r="T883" s="1" t="str">
        <f>IF(O883="Void","",K883)</f>
        <v/>
      </c>
      <c r="U883" s="1" t="str">
        <f>IF(O883="Void","",TRIM(_xlfn.CONCAT(L883," ",M883)))</f>
        <v/>
      </c>
    </row>
    <row r="884" spans="1:21" x14ac:dyDescent="0.2">
      <c r="A884" s="16">
        <v>1323</v>
      </c>
      <c r="B884" s="16">
        <v>14</v>
      </c>
      <c r="C884" s="16">
        <v>3</v>
      </c>
      <c r="D884" s="1">
        <v>1</v>
      </c>
      <c r="E884" s="1">
        <v>6</v>
      </c>
      <c r="F884" s="1" t="str">
        <f>_xlfn.CONCAT($D884,"|",$E884,"|",$B884)</f>
        <v>1|6|14</v>
      </c>
      <c r="G884" s="1" t="str">
        <f>_xlfn.CONCAT($D884,"|",$E884,"|",$C884)</f>
        <v>1|6|3</v>
      </c>
      <c r="H884" s="1" t="str">
        <f>_xlfn.CONCAT(P884,J884)</f>
        <v>16Britwater</v>
      </c>
      <c r="I884" s="1" t="str">
        <f>_xlfn.CONCAT(P884,K884)</f>
        <v>16Jokers(City)</v>
      </c>
      <c r="J884" s="1" t="str">
        <f>IFERROR(VLOOKUP(F884,tbl_Teams!A:C,3,0),"")</f>
        <v>Britwater</v>
      </c>
      <c r="K884" s="1" t="str">
        <f>IFERROR(VLOOKUP(G884,tbl_Teams!$A:$C,3,0),"")</f>
        <v>Jokers(City)</v>
      </c>
      <c r="L884" s="1" t="str">
        <f>IFERROR(IF(AND(J884&lt;&gt;"",K884&lt;&gt;""),VLOOKUP(VLOOKUP(J884,tbl_Teams!C:G,5,0),tbl_Venues!A:B,2,0),""),"")</f>
        <v>Tuffley Community Centre</v>
      </c>
      <c r="M884" s="16" t="str">
        <f>IFERROR(IF(VLOOKUP(J884,tbl_Teams!$C:$H,6,0)=0,"",VLOOKUP(J884,tbl_Teams!$C:$H,6,0)),"")</f>
        <v/>
      </c>
      <c r="N884" s="16">
        <f>IFERROR(VLOOKUP(J884,tbl_Teams!$C:$I,7,0),"")</f>
        <v>5</v>
      </c>
      <c r="O884" s="16" t="str">
        <f>IF(OR(J884="",K884=""),"Void","")</f>
        <v/>
      </c>
      <c r="P884" s="16">
        <v>16</v>
      </c>
      <c r="Q884" s="38">
        <f>IF(O884="Void","",IF(P884&lt;16,Lookups!$A$1+((P884-1)*7+(N884-1)),Lookups!$A$2+((P884-16)*7+(N884-1))))</f>
        <v>45667</v>
      </c>
      <c r="R884" s="1" t="str">
        <f>IF(O884="Void",TRIM(_xlfn.CONCAT(J884,K884)),J884)</f>
        <v>Britwater</v>
      </c>
      <c r="S884" s="16" t="str">
        <f>IF(O884="Void","VOID","vs")</f>
        <v>vs</v>
      </c>
      <c r="T884" s="1" t="str">
        <f>IF(O884="Void","",K884)</f>
        <v>Jokers(City)</v>
      </c>
      <c r="U884" s="1" t="str">
        <f>IF(O884="Void","",TRIM(_xlfn.CONCAT(L884," ",M884)))</f>
        <v>Tuffley Community Centre</v>
      </c>
    </row>
    <row r="885" spans="1:21" x14ac:dyDescent="0.2">
      <c r="A885" s="16">
        <v>1324</v>
      </c>
      <c r="B885" s="16">
        <v>13</v>
      </c>
      <c r="C885" s="16">
        <v>4</v>
      </c>
      <c r="D885" s="1">
        <v>1</v>
      </c>
      <c r="E885" s="1">
        <v>6</v>
      </c>
      <c r="F885" s="1" t="str">
        <f>_xlfn.CONCAT($D885,"|",$E885,"|",$B885)</f>
        <v>1|6|13</v>
      </c>
      <c r="G885" s="1" t="str">
        <f>_xlfn.CONCAT($D885,"|",$E885,"|",$C885)</f>
        <v>1|6|4</v>
      </c>
      <c r="H885" s="1" t="str">
        <f>_xlfn.CONCAT(P885,J885)</f>
        <v>16Junction Inn</v>
      </c>
      <c r="I885" s="1" t="str">
        <f>_xlfn.CONCAT(P885,K885)</f>
        <v>16Renegades</v>
      </c>
      <c r="J885" s="1" t="str">
        <f>IFERROR(VLOOKUP(F885,tbl_Teams!A:C,3,0),"")</f>
        <v>Junction Inn</v>
      </c>
      <c r="K885" s="1" t="str">
        <f>IFERROR(VLOOKUP(G885,tbl_Teams!$A:$C,3,0),"")</f>
        <v>Renegades</v>
      </c>
      <c r="L885" s="1" t="str">
        <f>IFERROR(IF(AND(J885&lt;&gt;"",K885&lt;&gt;""),VLOOKUP(VLOOKUP(J885,tbl_Teams!C:G,5,0),tbl_Venues!A:B,2,0),""),"")</f>
        <v>Junction Inn</v>
      </c>
      <c r="M885" s="16" t="str">
        <f>IFERROR(IF(VLOOKUP(J885,tbl_Teams!$C:$H,6,0)=0,"",VLOOKUP(J885,tbl_Teams!$C:$H,6,0)),"")</f>
        <v/>
      </c>
      <c r="N885" s="16">
        <f>IFERROR(VLOOKUP(J885,tbl_Teams!$C:$I,7,0),"")</f>
        <v>3</v>
      </c>
      <c r="O885" s="16" t="str">
        <f>IF(OR(J885="",K885=""),"Void","")</f>
        <v/>
      </c>
      <c r="P885" s="16">
        <v>16</v>
      </c>
      <c r="Q885" s="38">
        <f>IF(O885="Void","",IF(P885&lt;16,Lookups!$A$1+((P885-1)*7+(N885-1)),Lookups!$A$2+((P885-16)*7+(N885-1))))</f>
        <v>45665</v>
      </c>
      <c r="R885" s="1" t="str">
        <f>IF(O885="Void",TRIM(_xlfn.CONCAT(J885,K885)),J885)</f>
        <v>Junction Inn</v>
      </c>
      <c r="S885" s="16" t="str">
        <f>IF(O885="Void","VOID","vs")</f>
        <v>vs</v>
      </c>
      <c r="T885" s="1" t="str">
        <f>IF(O885="Void","",K885)</f>
        <v>Renegades</v>
      </c>
      <c r="U885" s="1" t="str">
        <f>IF(O885="Void","",TRIM(_xlfn.CONCAT(L885," ",M885)))</f>
        <v>Junction Inn</v>
      </c>
    </row>
    <row r="886" spans="1:21" x14ac:dyDescent="0.2">
      <c r="A886" s="16">
        <v>1325</v>
      </c>
      <c r="B886" s="16">
        <v>12</v>
      </c>
      <c r="C886" s="16">
        <v>5</v>
      </c>
      <c r="D886" s="1">
        <v>1</v>
      </c>
      <c r="E886" s="1">
        <v>6</v>
      </c>
      <c r="F886" s="1" t="str">
        <f>_xlfn.CONCAT($D886,"|",$E886,"|",$B886)</f>
        <v>1|6|12</v>
      </c>
      <c r="G886" s="1" t="str">
        <f>_xlfn.CONCAT($D886,"|",$E886,"|",$C886)</f>
        <v>1|6|5</v>
      </c>
      <c r="H886" s="1" t="str">
        <f>_xlfn.CONCAT(P886,J886)</f>
        <v>16KE7's</v>
      </c>
      <c r="I886" s="1" t="str">
        <f>_xlfn.CONCAT(P886,K886)</f>
        <v>16Scammells</v>
      </c>
      <c r="J886" s="1" t="str">
        <f>IFERROR(VLOOKUP(F886,tbl_Teams!A:C,3,0),"")</f>
        <v>KE7's</v>
      </c>
      <c r="K886" s="1" t="str">
        <f>IFERROR(VLOOKUP(G886,tbl_Teams!$A:$C,3,0),"")</f>
        <v>Scammells</v>
      </c>
      <c r="L886" s="1" t="str">
        <f>IFERROR(IF(AND(J886&lt;&gt;"",K886&lt;&gt;""),VLOOKUP(VLOOKUP(J886,tbl_Teams!C:G,5,0),tbl_Venues!A:B,2,0),""),"")</f>
        <v>Old Richians RFC</v>
      </c>
      <c r="M886" s="16" t="str">
        <f>IFERROR(IF(VLOOKUP(J886,tbl_Teams!$C:$H,6,0)=0,"",VLOOKUP(J886,tbl_Teams!$C:$H,6,0)),"")</f>
        <v/>
      </c>
      <c r="N886" s="16">
        <f>IFERROR(VLOOKUP(J886,tbl_Teams!$C:$I,7,0),"")</f>
        <v>3</v>
      </c>
      <c r="O886" s="16" t="str">
        <f>IF(OR(J886="",K886=""),"Void","")</f>
        <v/>
      </c>
      <c r="P886" s="16">
        <v>16</v>
      </c>
      <c r="Q886" s="38">
        <f>IF(O886="Void","",IF(P886&lt;16,Lookups!$A$1+((P886-1)*7+(N886-1)),Lookups!$A$2+((P886-16)*7+(N886-1))))</f>
        <v>45665</v>
      </c>
      <c r="R886" s="1" t="str">
        <f>IF(O886="Void",TRIM(_xlfn.CONCAT(J886,K886)),J886)</f>
        <v>KE7's</v>
      </c>
      <c r="S886" s="16" t="str">
        <f>IF(O886="Void","VOID","vs")</f>
        <v>vs</v>
      </c>
      <c r="T886" s="1" t="str">
        <f>IF(O886="Void","",K886)</f>
        <v>Scammells</v>
      </c>
      <c r="U886" s="1" t="str">
        <f>IF(O886="Void","",TRIM(_xlfn.CONCAT(L886," ",M886)))</f>
        <v>Old Richians RFC</v>
      </c>
    </row>
    <row r="887" spans="1:21" x14ac:dyDescent="0.2">
      <c r="A887" s="16">
        <v>1326</v>
      </c>
      <c r="B887" s="16">
        <v>11</v>
      </c>
      <c r="C887" s="16">
        <v>6</v>
      </c>
      <c r="D887" s="1">
        <v>1</v>
      </c>
      <c r="E887" s="1">
        <v>6</v>
      </c>
      <c r="F887" s="1" t="str">
        <f>_xlfn.CONCAT($D887,"|",$E887,"|",$B887)</f>
        <v>1|6|11</v>
      </c>
      <c r="G887" s="1" t="str">
        <f>_xlfn.CONCAT($D887,"|",$E887,"|",$C887)</f>
        <v>1|6|6</v>
      </c>
      <c r="H887" s="1" t="str">
        <f>_xlfn.CONCAT(P887,J887)</f>
        <v>16Walls Top Ten</v>
      </c>
      <c r="I887" s="1" t="str">
        <f>_xlfn.CONCAT(P887,K887)</f>
        <v>16Apaches</v>
      </c>
      <c r="J887" s="1" t="str">
        <f>IFERROR(VLOOKUP(F887,tbl_Teams!A:C,3,0),"")</f>
        <v>Walls Top Ten</v>
      </c>
      <c r="K887" s="1" t="str">
        <f>IFERROR(VLOOKUP(G887,tbl_Teams!$A:$C,3,0),"")</f>
        <v>Apaches</v>
      </c>
      <c r="L887" s="1" t="str">
        <f>IFERROR(IF(AND(J887&lt;&gt;"",K887&lt;&gt;""),VLOOKUP(VLOOKUP(J887,tbl_Teams!C:G,5,0),tbl_Venues!A:B,2,0),""),"")</f>
        <v>England's Glory</v>
      </c>
      <c r="M887" s="16">
        <f>IFERROR(IF(VLOOKUP(J887,tbl_Teams!$C:$H,6,0)=0,"",VLOOKUP(J887,tbl_Teams!$C:$H,6,0)),"")</f>
        <v>1</v>
      </c>
      <c r="N887" s="16">
        <f>IFERROR(VLOOKUP(J887,tbl_Teams!$C:$I,7,0),"")</f>
        <v>4</v>
      </c>
      <c r="O887" s="16" t="str">
        <f>IF(OR(J887="",K887=""),"Void","")</f>
        <v/>
      </c>
      <c r="P887" s="16">
        <v>16</v>
      </c>
      <c r="Q887" s="38">
        <f>IF(O887="Void","",IF(P887&lt;16,Lookups!$A$1+((P887-1)*7+(N887-1)),Lookups!$A$2+((P887-16)*7+(N887-1))))</f>
        <v>45666</v>
      </c>
      <c r="R887" s="1" t="str">
        <f>IF(O887="Void",TRIM(_xlfn.CONCAT(J887,K887)),J887)</f>
        <v>Walls Top Ten</v>
      </c>
      <c r="S887" s="16" t="str">
        <f>IF(O887="Void","VOID","vs")</f>
        <v>vs</v>
      </c>
      <c r="T887" s="1" t="str">
        <f>IF(O887="Void","",K887)</f>
        <v>Apaches</v>
      </c>
      <c r="U887" s="1" t="str">
        <f>IF(O887="Void","",TRIM(_xlfn.CONCAT(L887," ",M887)))</f>
        <v>England's Glory 1</v>
      </c>
    </row>
    <row r="888" spans="1:21" x14ac:dyDescent="0.2">
      <c r="A888" s="16">
        <v>1327</v>
      </c>
      <c r="B888" s="16">
        <v>10</v>
      </c>
      <c r="C888" s="16">
        <v>7</v>
      </c>
      <c r="D888" s="1">
        <v>1</v>
      </c>
      <c r="E888" s="1">
        <v>6</v>
      </c>
      <c r="F888" s="1" t="str">
        <f>_xlfn.CONCAT($D888,"|",$E888,"|",$B888)</f>
        <v>1|6|10</v>
      </c>
      <c r="G888" s="1" t="str">
        <f>_xlfn.CONCAT($D888,"|",$E888,"|",$C888)</f>
        <v>1|6|7</v>
      </c>
      <c r="H888" s="1" t="str">
        <f>_xlfn.CONCAT(P888,J888)</f>
        <v>16Westgate Teapots</v>
      </c>
      <c r="I888" s="1" t="str">
        <f>_xlfn.CONCAT(P888,K888)</f>
        <v>16Canning Stragglers</v>
      </c>
      <c r="J888" s="1" t="str">
        <f>IFERROR(VLOOKUP(F888,tbl_Teams!A:C,3,0),"")</f>
        <v>Westgate Teapots</v>
      </c>
      <c r="K888" s="1" t="str">
        <f>IFERROR(VLOOKUP(G888,tbl_Teams!$A:$C,3,0),"")</f>
        <v>Canning Stragglers</v>
      </c>
      <c r="L888" s="1" t="str">
        <f>IFERROR(IF(AND(J888&lt;&gt;"",K888&lt;&gt;""),VLOOKUP(VLOOKUP(J888,tbl_Teams!C:G,5,0),tbl_Venues!A:B,2,0),""),"")</f>
        <v>Wotton Hall Club</v>
      </c>
      <c r="M888" s="16">
        <f>IFERROR(IF(VLOOKUP(J888,tbl_Teams!$C:$H,6,0)=0,"",VLOOKUP(J888,tbl_Teams!$C:$H,6,0)),"")</f>
        <v>1</v>
      </c>
      <c r="N888" s="16">
        <f>IFERROR(VLOOKUP(J888,tbl_Teams!$C:$I,7,0),"")</f>
        <v>1</v>
      </c>
      <c r="O888" s="16" t="str">
        <f>IF(OR(J888="",K888=""),"Void","")</f>
        <v/>
      </c>
      <c r="P888" s="16">
        <v>16</v>
      </c>
      <c r="Q888" s="38">
        <f>IF(O888="Void","",IF(P888&lt;16,Lookups!$A$1+((P888-1)*7+(N888-1)),Lookups!$A$2+((P888-16)*7+(N888-1))))</f>
        <v>45663</v>
      </c>
      <c r="R888" s="1" t="str">
        <f>IF(O888="Void",TRIM(_xlfn.CONCAT(J888,K888)),J888)</f>
        <v>Westgate Teapots</v>
      </c>
      <c r="S888" s="16" t="str">
        <f>IF(O888="Void","VOID","vs")</f>
        <v>vs</v>
      </c>
      <c r="T888" s="1" t="str">
        <f>IF(O888="Void","",K888)</f>
        <v>Canning Stragglers</v>
      </c>
      <c r="U888" s="1" t="str">
        <f>IF(O888="Void","",TRIM(_xlfn.CONCAT(L888," ",M888)))</f>
        <v>Wotton Hall Club 1</v>
      </c>
    </row>
    <row r="889" spans="1:21" x14ac:dyDescent="0.2">
      <c r="A889" s="16">
        <v>1328</v>
      </c>
      <c r="B889" s="16">
        <v>9</v>
      </c>
      <c r="C889" s="16">
        <v>8</v>
      </c>
      <c r="D889" s="1">
        <v>1</v>
      </c>
      <c r="E889" s="1">
        <v>6</v>
      </c>
      <c r="F889" s="1" t="str">
        <f>_xlfn.CONCAT($D889,"|",$E889,"|",$B889)</f>
        <v>1|6|9</v>
      </c>
      <c r="G889" s="1" t="str">
        <f>_xlfn.CONCAT($D889,"|",$E889,"|",$C889)</f>
        <v>1|6|8</v>
      </c>
      <c r="H889" s="1" t="str">
        <f>_xlfn.CONCAT(P889,J889)</f>
        <v>16509ers</v>
      </c>
      <c r="I889" s="1" t="str">
        <f>_xlfn.CONCAT(P889,K889)</f>
        <v>16Rising Sun</v>
      </c>
      <c r="J889" s="1" t="str">
        <f>IFERROR(VLOOKUP(F889,tbl_Teams!A:C,3,0),"")</f>
        <v>509ers</v>
      </c>
      <c r="K889" s="1" t="str">
        <f>IFERROR(VLOOKUP(G889,tbl_Teams!$A:$C,3,0),"")</f>
        <v>Rising Sun</v>
      </c>
      <c r="L889" s="1" t="str">
        <f>IFERROR(IF(AND(J889&lt;&gt;"",K889&lt;&gt;""),VLOOKUP(VLOOKUP(J889,tbl_Teams!C:G,5,0),tbl_Venues!A:B,2,0),""),"")</f>
        <v>Robinswood Hill Club</v>
      </c>
      <c r="M889" s="16">
        <f>IFERROR(IF(VLOOKUP(J889,tbl_Teams!$C:$H,6,0)=0,"",VLOOKUP(J889,tbl_Teams!$C:$H,6,0)),"")</f>
        <v>2</v>
      </c>
      <c r="N889" s="16">
        <f>IFERROR(VLOOKUP(J889,tbl_Teams!$C:$I,7,0),"")</f>
        <v>5</v>
      </c>
      <c r="O889" s="16" t="str">
        <f>IF(OR(J889="",K889=""),"Void","")</f>
        <v/>
      </c>
      <c r="P889" s="16">
        <v>16</v>
      </c>
      <c r="Q889" s="38">
        <f>IF(O889="Void","",IF(P889&lt;16,Lookups!$A$1+((P889-1)*7+(N889-1)),Lookups!$A$2+((P889-16)*7+(N889-1))))</f>
        <v>45667</v>
      </c>
      <c r="R889" s="1" t="str">
        <f>IF(O889="Void",TRIM(_xlfn.CONCAT(J889,K889)),J889)</f>
        <v>509ers</v>
      </c>
      <c r="S889" s="16" t="str">
        <f>IF(O889="Void","VOID","vs")</f>
        <v>vs</v>
      </c>
      <c r="T889" s="1" t="str">
        <f>IF(O889="Void","",K889)</f>
        <v>Rising Sun</v>
      </c>
      <c r="U889" s="1" t="str">
        <f>IF(O889="Void","",TRIM(_xlfn.CONCAT(L889," ",M889)))</f>
        <v>Robinswood Hill Club 2</v>
      </c>
    </row>
    <row r="890" spans="1:21" x14ac:dyDescent="0.2">
      <c r="A890" s="16">
        <v>1561</v>
      </c>
      <c r="B890" s="16">
        <v>16</v>
      </c>
      <c r="C890" s="16">
        <v>1</v>
      </c>
      <c r="D890" s="1">
        <v>1</v>
      </c>
      <c r="E890" s="1">
        <v>7</v>
      </c>
      <c r="F890" s="1" t="str">
        <f>_xlfn.CONCAT($D890,"|",$E890,"|",$B890)</f>
        <v>1|7|16</v>
      </c>
      <c r="G890" s="1" t="str">
        <f>_xlfn.CONCAT($D890,"|",$E890,"|",$C890)</f>
        <v>1|7|1</v>
      </c>
      <c r="H890" s="1" t="str">
        <f>_xlfn.CONCAT(P890,J890)</f>
        <v>16</v>
      </c>
      <c r="I890" s="1" t="str">
        <f>_xlfn.CONCAT(P890,K890)</f>
        <v>16Derwents</v>
      </c>
      <c r="J890" s="1" t="str">
        <f>IFERROR(VLOOKUP(F890,tbl_Teams!A:C,3,0),"")</f>
        <v/>
      </c>
      <c r="K890" s="1" t="str">
        <f>IFERROR(VLOOKUP(G890,tbl_Teams!$A:$C,3,0),"")</f>
        <v>Derwents</v>
      </c>
      <c r="L890" s="1" t="str">
        <f>IFERROR(IF(AND(J890&lt;&gt;"",K890&lt;&gt;""),VLOOKUP(VLOOKUP(J890,tbl_Teams!C:G,5,0),tbl_Venues!A:B,2,0),""),"")</f>
        <v/>
      </c>
      <c r="M890" s="16" t="str">
        <f>IFERROR(IF(VLOOKUP(J890,tbl_Teams!$C:$H,6,0)=0,"",VLOOKUP(J890,tbl_Teams!$C:$H,6,0)),"")</f>
        <v/>
      </c>
      <c r="N890" s="16" t="str">
        <f>IFERROR(VLOOKUP(J890,tbl_Teams!$C:$I,7,0),"")</f>
        <v/>
      </c>
      <c r="O890" s="16" t="str">
        <f>IF(OR(J890="",K890=""),"Void","")</f>
        <v>Void</v>
      </c>
      <c r="P890" s="16">
        <v>16</v>
      </c>
      <c r="Q890" s="38" t="str">
        <f>IF(O890="Void","",IF(P890&lt;16,Lookups!$A$1+((P890-1)*7+(N890-1)),Lookups!$A$2+((P890-16)*7+(N890-1))))</f>
        <v/>
      </c>
      <c r="R890" s="1" t="str">
        <f>IF(O890="Void",TRIM(_xlfn.CONCAT(J890,K890)),J890)</f>
        <v>Derwents</v>
      </c>
      <c r="S890" s="16" t="str">
        <f>IF(O890="Void","VOID","vs")</f>
        <v>VOID</v>
      </c>
      <c r="T890" s="1" t="str">
        <f>IF(O890="Void","",K890)</f>
        <v/>
      </c>
      <c r="U890" s="1" t="str">
        <f>IF(O890="Void","",TRIM(_xlfn.CONCAT(L890," ",M890)))</f>
        <v/>
      </c>
    </row>
    <row r="891" spans="1:21" x14ac:dyDescent="0.2">
      <c r="A891" s="16">
        <v>1562</v>
      </c>
      <c r="B891" s="16">
        <v>15</v>
      </c>
      <c r="C891" s="16">
        <v>2</v>
      </c>
      <c r="D891" s="1">
        <v>1</v>
      </c>
      <c r="E891" s="1">
        <v>7</v>
      </c>
      <c r="F891" s="1" t="str">
        <f>_xlfn.CONCAT($D891,"|",$E891,"|",$B891)</f>
        <v>1|7|15</v>
      </c>
      <c r="G891" s="1" t="str">
        <f>_xlfn.CONCAT($D891,"|",$E891,"|",$C891)</f>
        <v>1|7|2</v>
      </c>
      <c r="H891" s="1" t="str">
        <f>_xlfn.CONCAT(P891,J891)</f>
        <v>16Lassington Rollers</v>
      </c>
      <c r="I891" s="1" t="str">
        <f>_xlfn.CONCAT(P891,K891)</f>
        <v>16Sigtels</v>
      </c>
      <c r="J891" s="1" t="str">
        <f>IFERROR(VLOOKUP(F891,tbl_Teams!A:C,3,0),"")</f>
        <v>Lassington Rollers</v>
      </c>
      <c r="K891" s="1" t="str">
        <f>IFERROR(VLOOKUP(G891,tbl_Teams!$A:$C,3,0),"")</f>
        <v>Sigtels</v>
      </c>
      <c r="L891" s="1" t="str">
        <f>IFERROR(IF(AND(J891&lt;&gt;"",K891&lt;&gt;""),VLOOKUP(VLOOKUP(J891,tbl_Teams!C:G,5,0),tbl_Venues!A:B,2,0),""),"")</f>
        <v>England's Glory</v>
      </c>
      <c r="M891" s="16">
        <f>IFERROR(IF(VLOOKUP(J891,tbl_Teams!$C:$H,6,0)=0,"",VLOOKUP(J891,tbl_Teams!$C:$H,6,0)),"")</f>
        <v>2</v>
      </c>
      <c r="N891" s="16">
        <f>IFERROR(VLOOKUP(J891,tbl_Teams!$C:$I,7,0),"")</f>
        <v>4</v>
      </c>
      <c r="O891" s="16" t="str">
        <f>IF(OR(J891="",K891=""),"Void","")</f>
        <v/>
      </c>
      <c r="P891" s="16">
        <v>16</v>
      </c>
      <c r="Q891" s="38">
        <f>IF(O891="Void","",IF(P891&lt;16,Lookups!$A$1+((P891-1)*7+(N891-1)),Lookups!$A$2+((P891-16)*7+(N891-1))))</f>
        <v>45666</v>
      </c>
      <c r="R891" s="1" t="str">
        <f>IF(O891="Void",TRIM(_xlfn.CONCAT(J891,K891)),J891)</f>
        <v>Lassington Rollers</v>
      </c>
      <c r="S891" s="16" t="str">
        <f>IF(O891="Void","VOID","vs")</f>
        <v>vs</v>
      </c>
      <c r="T891" s="1" t="str">
        <f>IF(O891="Void","",K891)</f>
        <v>Sigtels</v>
      </c>
      <c r="U891" s="1" t="str">
        <f>IF(O891="Void","",TRIM(_xlfn.CONCAT(L891," ",M891)))</f>
        <v>England's Glory 2</v>
      </c>
    </row>
    <row r="892" spans="1:21" x14ac:dyDescent="0.2">
      <c r="A892" s="16">
        <v>1563</v>
      </c>
      <c r="B892" s="16">
        <v>14</v>
      </c>
      <c r="C892" s="16">
        <v>3</v>
      </c>
      <c r="D892" s="1">
        <v>1</v>
      </c>
      <c r="E892" s="1">
        <v>7</v>
      </c>
      <c r="F892" s="1" t="str">
        <f>_xlfn.CONCAT($D892,"|",$E892,"|",$B892)</f>
        <v>1|7|14</v>
      </c>
      <c r="G892" s="1" t="str">
        <f>_xlfn.CONCAT($D892,"|",$E892,"|",$C892)</f>
        <v>1|7|3</v>
      </c>
      <c r="H892" s="1" t="str">
        <f>_xlfn.CONCAT(P892,J892)</f>
        <v>16Cruisers</v>
      </c>
      <c r="I892" s="1" t="str">
        <f>_xlfn.CONCAT(P892,K892)</f>
        <v>16City Treasurers</v>
      </c>
      <c r="J892" s="1" t="str">
        <f>IFERROR(VLOOKUP(F892,tbl_Teams!A:C,3,0),"")</f>
        <v>Cruisers</v>
      </c>
      <c r="K892" s="1" t="str">
        <f>IFERROR(VLOOKUP(G892,tbl_Teams!$A:$C,3,0),"")</f>
        <v>City Treasurers</v>
      </c>
      <c r="L892" s="1" t="str">
        <f>IFERROR(IF(AND(J892&lt;&gt;"",K892&lt;&gt;""),VLOOKUP(VLOOKUP(J892,tbl_Teams!C:G,5,0),tbl_Venues!A:B,2,0),""),"")</f>
        <v>Baker Street</v>
      </c>
      <c r="M892" s="16" t="str">
        <f>IFERROR(IF(VLOOKUP(J892,tbl_Teams!$C:$H,6,0)=0,"",VLOOKUP(J892,tbl_Teams!$C:$H,6,0)),"")</f>
        <v/>
      </c>
      <c r="N892" s="16">
        <f>IFERROR(VLOOKUP(J892,tbl_Teams!$C:$I,7,0),"")</f>
        <v>2</v>
      </c>
      <c r="O892" s="16" t="str">
        <f>IF(OR(J892="",K892=""),"Void","")</f>
        <v/>
      </c>
      <c r="P892" s="16">
        <v>16</v>
      </c>
      <c r="Q892" s="38">
        <f>IF(O892="Void","",IF(P892&lt;16,Lookups!$A$1+((P892-1)*7+(N892-1)),Lookups!$A$2+((P892-16)*7+(N892-1))))</f>
        <v>45664</v>
      </c>
      <c r="R892" s="1" t="str">
        <f>IF(O892="Void",TRIM(_xlfn.CONCAT(J892,K892)),J892)</f>
        <v>Cruisers</v>
      </c>
      <c r="S892" s="16" t="str">
        <f>IF(O892="Void","VOID","vs")</f>
        <v>vs</v>
      </c>
      <c r="T892" s="1" t="str">
        <f>IF(O892="Void","",K892)</f>
        <v>City Treasurers</v>
      </c>
      <c r="U892" s="1" t="str">
        <f>IF(O892="Void","",TRIM(_xlfn.CONCAT(L892," ",M892)))</f>
        <v>Baker Street</v>
      </c>
    </row>
    <row r="893" spans="1:21" x14ac:dyDescent="0.2">
      <c r="A893" s="16">
        <v>1564</v>
      </c>
      <c r="B893" s="16">
        <v>13</v>
      </c>
      <c r="C893" s="16">
        <v>4</v>
      </c>
      <c r="D893" s="1">
        <v>1</v>
      </c>
      <c r="E893" s="1">
        <v>7</v>
      </c>
      <c r="F893" s="1" t="str">
        <f>_xlfn.CONCAT($D893,"|",$E893,"|",$B893)</f>
        <v>1|7|13</v>
      </c>
      <c r="G893" s="1" t="str">
        <f>_xlfn.CONCAT($D893,"|",$E893,"|",$C893)</f>
        <v>1|7|4</v>
      </c>
      <c r="H893" s="1" t="str">
        <f>_xlfn.CONCAT(P893,J893)</f>
        <v>16BMI 'A' Breakaways</v>
      </c>
      <c r="I893" s="1" t="str">
        <f>_xlfn.CONCAT(P893,K893)</f>
        <v>16Deaf Tigers</v>
      </c>
      <c r="J893" s="1" t="str">
        <f>IFERROR(VLOOKUP(F893,tbl_Teams!A:C,3,0),"")</f>
        <v>BMI 'A' Breakaways</v>
      </c>
      <c r="K893" s="1" t="str">
        <f>IFERROR(VLOOKUP(G893,tbl_Teams!$A:$C,3,0),"")</f>
        <v>Deaf Tigers</v>
      </c>
      <c r="L893" s="1" t="str">
        <f>IFERROR(IF(AND(J893&lt;&gt;"",K893&lt;&gt;""),VLOOKUP(VLOOKUP(J893,tbl_Teams!C:G,5,0),tbl_Venues!A:B,2,0),""),"")</f>
        <v>St James Club</v>
      </c>
      <c r="M893" s="16" t="str">
        <f>IFERROR(IF(VLOOKUP(J893,tbl_Teams!$C:$H,6,0)=0,"",VLOOKUP(J893,tbl_Teams!$C:$H,6,0)),"")</f>
        <v/>
      </c>
      <c r="N893" s="16">
        <f>IFERROR(VLOOKUP(J893,tbl_Teams!$C:$I,7,0),"")</f>
        <v>3</v>
      </c>
      <c r="O893" s="16" t="str">
        <f>IF(OR(J893="",K893=""),"Void","")</f>
        <v/>
      </c>
      <c r="P893" s="16">
        <v>16</v>
      </c>
      <c r="Q893" s="38">
        <f>IF(O893="Void","",IF(P893&lt;16,Lookups!$A$1+((P893-1)*7+(N893-1)),Lookups!$A$2+((P893-16)*7+(N893-1))))</f>
        <v>45665</v>
      </c>
      <c r="R893" s="1" t="str">
        <f>IF(O893="Void",TRIM(_xlfn.CONCAT(J893,K893)),J893)</f>
        <v>BMI 'A' Breakaways</v>
      </c>
      <c r="S893" s="16" t="str">
        <f>IF(O893="Void","VOID","vs")</f>
        <v>vs</v>
      </c>
      <c r="T893" s="1" t="str">
        <f>IF(O893="Void","",K893)</f>
        <v>Deaf Tigers</v>
      </c>
      <c r="U893" s="1" t="str">
        <f>IF(O893="Void","",TRIM(_xlfn.CONCAT(L893," ",M893)))</f>
        <v>St James Club</v>
      </c>
    </row>
    <row r="894" spans="1:21" x14ac:dyDescent="0.2">
      <c r="A894" s="16">
        <v>1565</v>
      </c>
      <c r="B894" s="16">
        <v>12</v>
      </c>
      <c r="C894" s="16">
        <v>5</v>
      </c>
      <c r="D894" s="1">
        <v>1</v>
      </c>
      <c r="E894" s="1">
        <v>7</v>
      </c>
      <c r="F894" s="1" t="str">
        <f>_xlfn.CONCAT($D894,"|",$E894,"|",$B894)</f>
        <v>1|7|12</v>
      </c>
      <c r="G894" s="1" t="str">
        <f>_xlfn.CONCAT($D894,"|",$E894,"|",$C894)</f>
        <v>1|7|5</v>
      </c>
      <c r="H894" s="1" t="str">
        <f>_xlfn.CONCAT(P894,J894)</f>
        <v>16More Lager</v>
      </c>
      <c r="I894" s="1" t="str">
        <f>_xlfn.CONCAT(P894,K894)</f>
        <v>16Hilltops</v>
      </c>
      <c r="J894" s="1" t="str">
        <f>IFERROR(VLOOKUP(F894,tbl_Teams!A:C,3,0),"")</f>
        <v>More Lager</v>
      </c>
      <c r="K894" s="1" t="str">
        <f>IFERROR(VLOOKUP(G894,tbl_Teams!$A:$C,3,0),"")</f>
        <v>Hilltops</v>
      </c>
      <c r="L894" s="1" t="str">
        <f>IFERROR(IF(AND(J894&lt;&gt;"",K894&lt;&gt;""),VLOOKUP(VLOOKUP(J894,tbl_Teams!C:G,5,0),tbl_Venues!A:B,2,0),""),"")</f>
        <v>Red Lion Huntley</v>
      </c>
      <c r="M894" s="16" t="str">
        <f>IFERROR(IF(VLOOKUP(J894,tbl_Teams!$C:$H,6,0)=0,"",VLOOKUP(J894,tbl_Teams!$C:$H,6,0)),"")</f>
        <v/>
      </c>
      <c r="N894" s="16">
        <f>IFERROR(VLOOKUP(J894,tbl_Teams!$C:$I,7,0),"")</f>
        <v>4</v>
      </c>
      <c r="O894" s="16" t="str">
        <f>IF(OR(J894="",K894=""),"Void","")</f>
        <v/>
      </c>
      <c r="P894" s="16">
        <v>16</v>
      </c>
      <c r="Q894" s="38">
        <f>IF(O894="Void","",IF(P894&lt;16,Lookups!$A$1+((P894-1)*7+(N894-1)),Lookups!$A$2+((P894-16)*7+(N894-1))))</f>
        <v>45666</v>
      </c>
      <c r="R894" s="1" t="str">
        <f>IF(O894="Void",TRIM(_xlfn.CONCAT(J894,K894)),J894)</f>
        <v>More Lager</v>
      </c>
      <c r="S894" s="16" t="str">
        <f>IF(O894="Void","VOID","vs")</f>
        <v>vs</v>
      </c>
      <c r="T894" s="1" t="str">
        <f>IF(O894="Void","",K894)</f>
        <v>Hilltops</v>
      </c>
      <c r="U894" s="1" t="str">
        <f>IF(O894="Void","",TRIM(_xlfn.CONCAT(L894," ",M894)))</f>
        <v>Red Lion Huntley</v>
      </c>
    </row>
    <row r="895" spans="1:21" x14ac:dyDescent="0.2">
      <c r="A895" s="16">
        <v>1566</v>
      </c>
      <c r="B895" s="16">
        <v>11</v>
      </c>
      <c r="C895" s="16">
        <v>6</v>
      </c>
      <c r="D895" s="1">
        <v>1</v>
      </c>
      <c r="E895" s="1">
        <v>7</v>
      </c>
      <c r="F895" s="1" t="str">
        <f>_xlfn.CONCAT($D895,"|",$E895,"|",$B895)</f>
        <v>1|7|11</v>
      </c>
      <c r="G895" s="1" t="str">
        <f>_xlfn.CONCAT($D895,"|",$E895,"|",$C895)</f>
        <v>1|7|6</v>
      </c>
      <c r="H895" s="1" t="str">
        <f>_xlfn.CONCAT(P895,J895)</f>
        <v>16The Novices</v>
      </c>
      <c r="I895" s="1" t="str">
        <f>_xlfn.CONCAT(P895,K895)</f>
        <v>16Bloaters S.C.</v>
      </c>
      <c r="J895" s="1" t="str">
        <f>IFERROR(VLOOKUP(F895,tbl_Teams!A:C,3,0),"")</f>
        <v>The Novices</v>
      </c>
      <c r="K895" s="1" t="str">
        <f>IFERROR(VLOOKUP(G895,tbl_Teams!$A:$C,3,0),"")</f>
        <v>Bloaters S.C.</v>
      </c>
      <c r="L895" s="1" t="str">
        <f>IFERROR(IF(AND(J895&lt;&gt;"",K895&lt;&gt;""),VLOOKUP(VLOOKUP(J895,tbl_Teams!C:G,5,0),tbl_Venues!A:B,2,0),""),"")</f>
        <v>Gala Club</v>
      </c>
      <c r="M895" s="16">
        <f>IFERROR(IF(VLOOKUP(J895,tbl_Teams!$C:$H,6,0)=0,"",VLOOKUP(J895,tbl_Teams!$C:$H,6,0)),"")</f>
        <v>2</v>
      </c>
      <c r="N895" s="16">
        <f>IFERROR(VLOOKUP(J895,tbl_Teams!$C:$I,7,0),"")</f>
        <v>3</v>
      </c>
      <c r="O895" s="16" t="str">
        <f>IF(OR(J895="",K895=""),"Void","")</f>
        <v/>
      </c>
      <c r="P895" s="16">
        <v>16</v>
      </c>
      <c r="Q895" s="38">
        <f>IF(O895="Void","",IF(P895&lt;16,Lookups!$A$1+((P895-1)*7+(N895-1)),Lookups!$A$2+((P895-16)*7+(N895-1))))</f>
        <v>45665</v>
      </c>
      <c r="R895" s="1" t="str">
        <f>IF(O895="Void",TRIM(_xlfn.CONCAT(J895,K895)),J895)</f>
        <v>The Novices</v>
      </c>
      <c r="S895" s="16" t="str">
        <f>IF(O895="Void","VOID","vs")</f>
        <v>vs</v>
      </c>
      <c r="T895" s="1" t="str">
        <f>IF(O895="Void","",K895)</f>
        <v>Bloaters S.C.</v>
      </c>
      <c r="U895" s="1" t="str">
        <f>IF(O895="Void","",TRIM(_xlfn.CONCAT(L895," ",M895)))</f>
        <v>Gala Club 2</v>
      </c>
    </row>
    <row r="896" spans="1:21" x14ac:dyDescent="0.2">
      <c r="A896" s="16">
        <v>1567</v>
      </c>
      <c r="B896" s="16">
        <v>10</v>
      </c>
      <c r="C896" s="16">
        <v>7</v>
      </c>
      <c r="D896" s="1">
        <v>1</v>
      </c>
      <c r="E896" s="1">
        <v>7</v>
      </c>
      <c r="F896" s="1" t="str">
        <f>_xlfn.CONCAT($D896,"|",$E896,"|",$B896)</f>
        <v>1|7|10</v>
      </c>
      <c r="G896" s="1" t="str">
        <f>_xlfn.CONCAT($D896,"|",$E896,"|",$C896)</f>
        <v>1|7|7</v>
      </c>
      <c r="H896" s="1" t="str">
        <f>_xlfn.CONCAT(P896,J896)</f>
        <v>16Newent Dragons</v>
      </c>
      <c r="I896" s="1" t="str">
        <f>_xlfn.CONCAT(P896,K896)</f>
        <v>16Gladiators</v>
      </c>
      <c r="J896" s="1" t="str">
        <f>IFERROR(VLOOKUP(F896,tbl_Teams!A:C,3,0),"")</f>
        <v>Newent Dragons</v>
      </c>
      <c r="K896" s="1" t="str">
        <f>IFERROR(VLOOKUP(G896,tbl_Teams!$A:$C,3,0),"")</f>
        <v>Gladiators</v>
      </c>
      <c r="L896" s="1" t="str">
        <f>IFERROR(IF(AND(J896&lt;&gt;"",K896&lt;&gt;""),VLOOKUP(VLOOKUP(J896,tbl_Teams!C:G,5,0),tbl_Venues!A:B,2,0),""),"")</f>
        <v>Circle Club Newent</v>
      </c>
      <c r="M896" s="16" t="str">
        <f>IFERROR(IF(VLOOKUP(J896,tbl_Teams!$C:$H,6,0)=0,"",VLOOKUP(J896,tbl_Teams!$C:$H,6,0)),"")</f>
        <v/>
      </c>
      <c r="N896" s="16">
        <f>IFERROR(VLOOKUP(J896,tbl_Teams!$C:$I,7,0),"")</f>
        <v>5</v>
      </c>
      <c r="O896" s="16" t="str">
        <f>IF(OR(J896="",K896=""),"Void","")</f>
        <v/>
      </c>
      <c r="P896" s="16">
        <v>16</v>
      </c>
      <c r="Q896" s="38">
        <f>IF(O896="Void","",IF(P896&lt;16,Lookups!$A$1+((P896-1)*7+(N896-1)),Lookups!$A$2+((P896-16)*7+(N896-1))))</f>
        <v>45667</v>
      </c>
      <c r="R896" s="1" t="str">
        <f>IF(O896="Void",TRIM(_xlfn.CONCAT(J896,K896)),J896)</f>
        <v>Newent Dragons</v>
      </c>
      <c r="S896" s="16" t="str">
        <f>IF(O896="Void","VOID","vs")</f>
        <v>vs</v>
      </c>
      <c r="T896" s="1" t="str">
        <f>IF(O896="Void","",K896)</f>
        <v>Gladiators</v>
      </c>
      <c r="U896" s="1" t="str">
        <f>IF(O896="Void","",TRIM(_xlfn.CONCAT(L896," ",M896)))</f>
        <v>Circle Club Newent</v>
      </c>
    </row>
    <row r="897" spans="1:21" x14ac:dyDescent="0.2">
      <c r="A897" s="16">
        <v>1568</v>
      </c>
      <c r="B897" s="16">
        <v>9</v>
      </c>
      <c r="C897" s="16">
        <v>8</v>
      </c>
      <c r="D897" s="1">
        <v>1</v>
      </c>
      <c r="E897" s="1">
        <v>7</v>
      </c>
      <c r="F897" s="1" t="str">
        <f>_xlfn.CONCAT($D897,"|",$E897,"|",$B897)</f>
        <v>1|7|9</v>
      </c>
      <c r="G897" s="1" t="str">
        <f>_xlfn.CONCAT($D897,"|",$E897,"|",$C897)</f>
        <v>1|7|8</v>
      </c>
      <c r="H897" s="1" t="str">
        <f>_xlfn.CONCAT(P897,J897)</f>
        <v>16Tipplers</v>
      </c>
      <c r="I897" s="1" t="str">
        <f>_xlfn.CONCAT(P897,K897)</f>
        <v>16Incredibowls</v>
      </c>
      <c r="J897" s="1" t="str">
        <f>IFERROR(VLOOKUP(F897,tbl_Teams!A:C,3,0),"")</f>
        <v>Tipplers</v>
      </c>
      <c r="K897" s="1" t="str">
        <f>IFERROR(VLOOKUP(G897,tbl_Teams!$A:$C,3,0),"")</f>
        <v>Incredibowls</v>
      </c>
      <c r="L897" s="1" t="str">
        <f>IFERROR(IF(AND(J897&lt;&gt;"",K897&lt;&gt;""),VLOOKUP(VLOOKUP(J897,tbl_Teams!C:G,5,0),tbl_Venues!A:B,2,0),""),"")</f>
        <v>Wotton Hall Club</v>
      </c>
      <c r="M897" s="16">
        <f>IFERROR(IF(VLOOKUP(J897,tbl_Teams!$C:$H,6,0)=0,"",VLOOKUP(J897,tbl_Teams!$C:$H,6,0)),"")</f>
        <v>1</v>
      </c>
      <c r="N897" s="16">
        <f>IFERROR(VLOOKUP(J897,tbl_Teams!$C:$I,7,0),"")</f>
        <v>5</v>
      </c>
      <c r="O897" s="16" t="str">
        <f>IF(OR(J897="",K897=""),"Void","")</f>
        <v/>
      </c>
      <c r="P897" s="16">
        <v>16</v>
      </c>
      <c r="Q897" s="38">
        <f>IF(O897="Void","",IF(P897&lt;16,Lookups!$A$1+((P897-1)*7+(N897-1)),Lookups!$A$2+((P897-16)*7+(N897-1))))</f>
        <v>45667</v>
      </c>
      <c r="R897" s="1" t="str">
        <f>IF(O897="Void",TRIM(_xlfn.CONCAT(J897,K897)),J897)</f>
        <v>Tipplers</v>
      </c>
      <c r="S897" s="16" t="str">
        <f>IF(O897="Void","VOID","vs")</f>
        <v>vs</v>
      </c>
      <c r="T897" s="1" t="str">
        <f>IF(O897="Void","",K897)</f>
        <v>Incredibowls</v>
      </c>
      <c r="U897" s="1" t="str">
        <f>IF(O897="Void","",TRIM(_xlfn.CONCAT(L897," ",M897)))</f>
        <v>Wotton Hall Club 1</v>
      </c>
    </row>
    <row r="898" spans="1:21" x14ac:dyDescent="0.2">
      <c r="A898" s="16">
        <v>129</v>
      </c>
      <c r="B898" s="16">
        <v>7</v>
      </c>
      <c r="C898" s="16">
        <v>9</v>
      </c>
      <c r="D898" s="1">
        <v>1</v>
      </c>
      <c r="E898" s="1">
        <v>1</v>
      </c>
      <c r="F898" s="1" t="str">
        <f>_xlfn.CONCAT($D898,"|",$E898,"|",$B898)</f>
        <v>1|1|7</v>
      </c>
      <c r="G898" s="1" t="str">
        <f>_xlfn.CONCAT($D898,"|",$E898,"|",$C898)</f>
        <v>1|1|9</v>
      </c>
      <c r="H898" s="1" t="str">
        <f>_xlfn.CONCAT(P898,J898)</f>
        <v>17Railway</v>
      </c>
      <c r="I898" s="1" t="str">
        <f>_xlfn.CONCAT(P898,K898)</f>
        <v>17The Jets</v>
      </c>
      <c r="J898" s="1" t="str">
        <f>IFERROR(VLOOKUP(F898,tbl_Teams!A:C,3,0),"")</f>
        <v>Railway</v>
      </c>
      <c r="K898" s="1" t="str">
        <f>IFERROR(VLOOKUP(G898,tbl_Teams!$A:$C,3,0),"")</f>
        <v>The Jets</v>
      </c>
      <c r="L898" s="1" t="str">
        <f>IFERROR(IF(AND(J898&lt;&gt;"",K898&lt;&gt;""),VLOOKUP(VLOOKUP(J898,tbl_Teams!C:G,5,0),tbl_Venues!A:B,2,0),""),"")</f>
        <v>Hardwicke RBL</v>
      </c>
      <c r="M898" s="16">
        <f>IFERROR(IF(VLOOKUP(J898,tbl_Teams!$C:$H,6,0)=0,"",VLOOKUP(J898,tbl_Teams!$C:$H,6,0)),"")</f>
        <v>2</v>
      </c>
      <c r="N898" s="16">
        <f>IFERROR(VLOOKUP(J898,tbl_Teams!$C:$I,7,0),"")</f>
        <v>5</v>
      </c>
      <c r="O898" s="16" t="str">
        <f>IF(OR(J898="",K898=""),"Void","")</f>
        <v/>
      </c>
      <c r="P898" s="16">
        <v>17</v>
      </c>
      <c r="Q898" s="38">
        <f>IF(O898="Void","",IF(P898&lt;16,Lookups!$A$1+((P898-1)*7+(N898-1)),Lookups!$A$2+((P898-16)*7+(N898-1))))</f>
        <v>45674</v>
      </c>
      <c r="R898" s="1" t="str">
        <f>IF(O898="Void",TRIM(_xlfn.CONCAT(J898,K898)),J898)</f>
        <v>Railway</v>
      </c>
      <c r="S898" s="16" t="str">
        <f>IF(O898="Void","VOID","vs")</f>
        <v>vs</v>
      </c>
      <c r="T898" s="1" t="str">
        <f>IF(O898="Void","",K898)</f>
        <v>The Jets</v>
      </c>
      <c r="U898" s="1" t="str">
        <f>IF(O898="Void","",TRIM(_xlfn.CONCAT(L898," ",M898)))</f>
        <v>Hardwicke RBL 2</v>
      </c>
    </row>
    <row r="899" spans="1:21" x14ac:dyDescent="0.2">
      <c r="A899" s="16">
        <v>130</v>
      </c>
      <c r="B899" s="16">
        <v>6</v>
      </c>
      <c r="C899" s="16">
        <v>10</v>
      </c>
      <c r="D899" s="1">
        <v>1</v>
      </c>
      <c r="E899" s="1">
        <v>1</v>
      </c>
      <c r="F899" s="1" t="str">
        <f>_xlfn.CONCAT($D899,"|",$E899,"|",$B899)</f>
        <v>1|1|6</v>
      </c>
      <c r="G899" s="1" t="str">
        <f>_xlfn.CONCAT($D899,"|",$E899,"|",$C899)</f>
        <v>1|1|10</v>
      </c>
      <c r="H899" s="1" t="str">
        <f>_xlfn.CONCAT(P899,J899)</f>
        <v>17Fabulous Baker Boys</v>
      </c>
      <c r="I899" s="1" t="str">
        <f>_xlfn.CONCAT(P899,K899)</f>
        <v>17Gaelens</v>
      </c>
      <c r="J899" s="1" t="str">
        <f>IFERROR(VLOOKUP(F899,tbl_Teams!A:C,3,0),"")</f>
        <v>Fabulous Baker Boys</v>
      </c>
      <c r="K899" s="1" t="str">
        <f>IFERROR(VLOOKUP(G899,tbl_Teams!$A:$C,3,0),"")</f>
        <v>Gaelens</v>
      </c>
      <c r="L899" s="1" t="str">
        <f>IFERROR(IF(AND(J899&lt;&gt;"",K899&lt;&gt;""),VLOOKUP(VLOOKUP(J899,tbl_Teams!C:G,5,0),tbl_Venues!A:B,2,0),""),"")</f>
        <v>Baker Street</v>
      </c>
      <c r="M899" s="16" t="str">
        <f>IFERROR(IF(VLOOKUP(J899,tbl_Teams!$C:$H,6,0)=0,"",VLOOKUP(J899,tbl_Teams!$C:$H,6,0)),"")</f>
        <v/>
      </c>
      <c r="N899" s="16">
        <f>IFERROR(VLOOKUP(J899,tbl_Teams!$C:$I,7,0),"")</f>
        <v>2</v>
      </c>
      <c r="O899" s="16" t="str">
        <f>IF(OR(J899="",K899=""),"Void","")</f>
        <v/>
      </c>
      <c r="P899" s="16">
        <v>17</v>
      </c>
      <c r="Q899" s="38">
        <f>IF(O899="Void","",IF(P899&lt;16,Lookups!$A$1+((P899-1)*7+(N899-1)),Lookups!$A$2+((P899-16)*7+(N899-1))))</f>
        <v>45671</v>
      </c>
      <c r="R899" s="1" t="str">
        <f>IF(O899="Void",TRIM(_xlfn.CONCAT(J899,K899)),J899)</f>
        <v>Fabulous Baker Boys</v>
      </c>
      <c r="S899" s="16" t="str">
        <f>IF(O899="Void","VOID","vs")</f>
        <v>vs</v>
      </c>
      <c r="T899" s="1" t="str">
        <f>IF(O899="Void","",K899)</f>
        <v>Gaelens</v>
      </c>
      <c r="U899" s="1" t="str">
        <f>IF(O899="Void","",TRIM(_xlfn.CONCAT(L899," ",M899)))</f>
        <v>Baker Street</v>
      </c>
    </row>
    <row r="900" spans="1:21" x14ac:dyDescent="0.2">
      <c r="A900" s="16">
        <v>131</v>
      </c>
      <c r="B900" s="16">
        <v>5</v>
      </c>
      <c r="C900" s="16">
        <v>11</v>
      </c>
      <c r="D900" s="1">
        <v>1</v>
      </c>
      <c r="E900" s="1">
        <v>1</v>
      </c>
      <c r="F900" s="1" t="str">
        <f>_xlfn.CONCAT($D900,"|",$E900,"|",$B900)</f>
        <v>1|1|5</v>
      </c>
      <c r="G900" s="1" t="str">
        <f>_xlfn.CONCAT($D900,"|",$E900,"|",$C900)</f>
        <v>1|1|11</v>
      </c>
      <c r="H900" s="1" t="str">
        <f>_xlfn.CONCAT(P900,J900)</f>
        <v>17St James Allstars</v>
      </c>
      <c r="I900" s="1" t="str">
        <f>_xlfn.CONCAT(P900,K900)</f>
        <v>17Hare &amp; Hounds</v>
      </c>
      <c r="J900" s="1" t="str">
        <f>IFERROR(VLOOKUP(F900,tbl_Teams!A:C,3,0),"")</f>
        <v>St James Allstars</v>
      </c>
      <c r="K900" s="1" t="str">
        <f>IFERROR(VLOOKUP(G900,tbl_Teams!$A:$C,3,0),"")</f>
        <v>Hare &amp; Hounds</v>
      </c>
      <c r="L900" s="1" t="str">
        <f>IFERROR(IF(AND(J900&lt;&gt;"",K900&lt;&gt;""),VLOOKUP(VLOOKUP(J900,tbl_Teams!C:G,5,0),tbl_Venues!A:B,2,0),""),"")</f>
        <v>St James Club</v>
      </c>
      <c r="M900" s="16" t="str">
        <f>IFERROR(IF(VLOOKUP(J900,tbl_Teams!$C:$H,6,0)=0,"",VLOOKUP(J900,tbl_Teams!$C:$H,6,0)),"")</f>
        <v/>
      </c>
      <c r="N900" s="16">
        <f>IFERROR(VLOOKUP(J900,tbl_Teams!$C:$I,7,0),"")</f>
        <v>5</v>
      </c>
      <c r="O900" s="16" t="str">
        <f>IF(OR(J900="",K900=""),"Void","")</f>
        <v/>
      </c>
      <c r="P900" s="16">
        <v>17</v>
      </c>
      <c r="Q900" s="38">
        <f>IF(O900="Void","",IF(P900&lt;16,Lookups!$A$1+((P900-1)*7+(N900-1)),Lookups!$A$2+((P900-16)*7+(N900-1))))</f>
        <v>45674</v>
      </c>
      <c r="R900" s="1" t="str">
        <f>IF(O900="Void",TRIM(_xlfn.CONCAT(J900,K900)),J900)</f>
        <v>St James Allstars</v>
      </c>
      <c r="S900" s="16" t="str">
        <f>IF(O900="Void","VOID","vs")</f>
        <v>vs</v>
      </c>
      <c r="T900" s="1" t="str">
        <f>IF(O900="Void","",K900)</f>
        <v>Hare &amp; Hounds</v>
      </c>
      <c r="U900" s="1" t="str">
        <f>IF(O900="Void","",TRIM(_xlfn.CONCAT(L900," ",M900)))</f>
        <v>St James Club</v>
      </c>
    </row>
    <row r="901" spans="1:21" x14ac:dyDescent="0.2">
      <c r="A901" s="16">
        <v>132</v>
      </c>
      <c r="B901" s="16">
        <v>4</v>
      </c>
      <c r="C901" s="16">
        <v>12</v>
      </c>
      <c r="D901" s="1">
        <v>1</v>
      </c>
      <c r="E901" s="1">
        <v>1</v>
      </c>
      <c r="F901" s="1" t="str">
        <f>_xlfn.CONCAT($D901,"|",$E901,"|",$B901)</f>
        <v>1|1|4</v>
      </c>
      <c r="G901" s="1" t="str">
        <f>_xlfn.CONCAT($D901,"|",$E901,"|",$C901)</f>
        <v>1|1|12</v>
      </c>
      <c r="H901" s="1" t="str">
        <f>_xlfn.CONCAT(P901,J901)</f>
        <v>17Tuffley Robins</v>
      </c>
      <c r="I901" s="1" t="str">
        <f>_xlfn.CONCAT(P901,K901)</f>
        <v>17Impractical Jokers</v>
      </c>
      <c r="J901" s="1" t="str">
        <f>IFERROR(VLOOKUP(F901,tbl_Teams!A:C,3,0),"")</f>
        <v>Tuffley Robins</v>
      </c>
      <c r="K901" s="1" t="str">
        <f>IFERROR(VLOOKUP(G901,tbl_Teams!$A:$C,3,0),"")</f>
        <v>Impractical Jokers</v>
      </c>
      <c r="L901" s="1" t="str">
        <f>IFERROR(IF(AND(J901&lt;&gt;"",K901&lt;&gt;""),VLOOKUP(VLOOKUP(J901,tbl_Teams!C:G,5,0),tbl_Venues!A:B,2,0),""),"")</f>
        <v>Robinswood Hill Club</v>
      </c>
      <c r="M901" s="16">
        <f>IFERROR(IF(VLOOKUP(J901,tbl_Teams!$C:$H,6,0)=0,"",VLOOKUP(J901,tbl_Teams!$C:$H,6,0)),"")</f>
        <v>1</v>
      </c>
      <c r="N901" s="16">
        <f>IFERROR(VLOOKUP(J901,tbl_Teams!$C:$I,7,0),"")</f>
        <v>2</v>
      </c>
      <c r="O901" s="16" t="str">
        <f>IF(OR(J901="",K901=""),"Void","")</f>
        <v/>
      </c>
      <c r="P901" s="16">
        <v>17</v>
      </c>
      <c r="Q901" s="38">
        <f>IF(O901="Void","",IF(P901&lt;16,Lookups!$A$1+((P901-1)*7+(N901-1)),Lookups!$A$2+((P901-16)*7+(N901-1))))</f>
        <v>45671</v>
      </c>
      <c r="R901" s="1" t="str">
        <f>IF(O901="Void",TRIM(_xlfn.CONCAT(J901,K901)),J901)</f>
        <v>Tuffley Robins</v>
      </c>
      <c r="S901" s="16" t="str">
        <f>IF(O901="Void","VOID","vs")</f>
        <v>vs</v>
      </c>
      <c r="T901" s="1" t="str">
        <f>IF(O901="Void","",K901)</f>
        <v>Impractical Jokers</v>
      </c>
      <c r="U901" s="1" t="str">
        <f>IF(O901="Void","",TRIM(_xlfn.CONCAT(L901," ",M901)))</f>
        <v>Robinswood Hill Club 1</v>
      </c>
    </row>
    <row r="902" spans="1:21" x14ac:dyDescent="0.2">
      <c r="A902" s="16">
        <v>133</v>
      </c>
      <c r="B902" s="16">
        <v>3</v>
      </c>
      <c r="C902" s="16">
        <v>13</v>
      </c>
      <c r="D902" s="1">
        <v>1</v>
      </c>
      <c r="E902" s="1">
        <v>1</v>
      </c>
      <c r="F902" s="1" t="str">
        <f>_xlfn.CONCAT($D902,"|",$E902,"|",$B902)</f>
        <v>1|1|3</v>
      </c>
      <c r="G902" s="1" t="str">
        <f>_xlfn.CONCAT($D902,"|",$E902,"|",$C902)</f>
        <v>1|1|13</v>
      </c>
      <c r="H902" s="1" t="str">
        <f>_xlfn.CONCAT(P902,J902)</f>
        <v>17Slingers</v>
      </c>
      <c r="I902" s="1" t="str">
        <f>_xlfn.CONCAT(P902,K902)</f>
        <v>17Oval Ball S.C.</v>
      </c>
      <c r="J902" s="1" t="str">
        <f>IFERROR(VLOOKUP(F902,tbl_Teams!A:C,3,0),"")</f>
        <v>Slingers</v>
      </c>
      <c r="K902" s="1" t="str">
        <f>IFERROR(VLOOKUP(G902,tbl_Teams!$A:$C,3,0),"")</f>
        <v>Oval Ball S.C.</v>
      </c>
      <c r="L902" s="1" t="str">
        <f>IFERROR(IF(AND(J902&lt;&gt;"",K902&lt;&gt;""),VLOOKUP(VLOOKUP(J902,tbl_Teams!C:G,5,0),tbl_Venues!A:B,2,0),""),"")</f>
        <v>BMI Club</v>
      </c>
      <c r="M902" s="16" t="str">
        <f>IFERROR(IF(VLOOKUP(J902,tbl_Teams!$C:$H,6,0)=0,"",VLOOKUP(J902,tbl_Teams!$C:$H,6,0)),"")</f>
        <v/>
      </c>
      <c r="N902" s="16">
        <f>IFERROR(VLOOKUP(J902,tbl_Teams!$C:$I,7,0),"")</f>
        <v>3</v>
      </c>
      <c r="O902" s="16" t="str">
        <f>IF(OR(J902="",K902=""),"Void","")</f>
        <v/>
      </c>
      <c r="P902" s="16">
        <v>17</v>
      </c>
      <c r="Q902" s="38">
        <f>IF(O902="Void","",IF(P902&lt;16,Lookups!$A$1+((P902-1)*7+(N902-1)),Lookups!$A$2+((P902-16)*7+(N902-1))))</f>
        <v>45672</v>
      </c>
      <c r="R902" s="1" t="str">
        <f>IF(O902="Void",TRIM(_xlfn.CONCAT(J902,K902)),J902)</f>
        <v>Slingers</v>
      </c>
      <c r="S902" s="16" t="str">
        <f>IF(O902="Void","VOID","vs")</f>
        <v>vs</v>
      </c>
      <c r="T902" s="1" t="str">
        <f>IF(O902="Void","",K902)</f>
        <v>Oval Ball S.C.</v>
      </c>
      <c r="U902" s="1" t="str">
        <f>IF(O902="Void","",TRIM(_xlfn.CONCAT(L902," ",M902)))</f>
        <v>BMI Club</v>
      </c>
    </row>
    <row r="903" spans="1:21" x14ac:dyDescent="0.2">
      <c r="A903" s="16">
        <v>134</v>
      </c>
      <c r="B903" s="16">
        <v>2</v>
      </c>
      <c r="C903" s="16">
        <v>14</v>
      </c>
      <c r="D903" s="1">
        <v>1</v>
      </c>
      <c r="E903" s="1">
        <v>1</v>
      </c>
      <c r="F903" s="1" t="str">
        <f>_xlfn.CONCAT($D903,"|",$E903,"|",$B903)</f>
        <v>1|1|2</v>
      </c>
      <c r="G903" s="1" t="str">
        <f>_xlfn.CONCAT($D903,"|",$E903,"|",$C903)</f>
        <v>1|1|14</v>
      </c>
      <c r="H903" s="1" t="str">
        <f>_xlfn.CONCAT(P903,J903)</f>
        <v>17Cobblers</v>
      </c>
      <c r="I903" s="1" t="str">
        <f>_xlfn.CONCAT(P903,K903)</f>
        <v>17Famous Stampers</v>
      </c>
      <c r="J903" s="1" t="str">
        <f>IFERROR(VLOOKUP(F903,tbl_Teams!A:C,3,0),"")</f>
        <v>Cobblers</v>
      </c>
      <c r="K903" s="1" t="str">
        <f>IFERROR(VLOOKUP(G903,tbl_Teams!$A:$C,3,0),"")</f>
        <v>Famous Stampers</v>
      </c>
      <c r="L903" s="1" t="str">
        <f>IFERROR(IF(AND(J903&lt;&gt;"",K903&lt;&gt;""),VLOOKUP(VLOOKUP(J903,tbl_Teams!C:G,5,0),tbl_Venues!A:B,2,0),""),"")</f>
        <v>Tuffley Community Centre</v>
      </c>
      <c r="M903" s="16" t="str">
        <f>IFERROR(IF(VLOOKUP(J903,tbl_Teams!$C:$H,6,0)=0,"",VLOOKUP(J903,tbl_Teams!$C:$H,6,0)),"")</f>
        <v/>
      </c>
      <c r="N903" s="16">
        <f>IFERROR(VLOOKUP(J903,tbl_Teams!$C:$I,7,0),"")</f>
        <v>1</v>
      </c>
      <c r="O903" s="16" t="str">
        <f>IF(OR(J903="",K903=""),"Void","")</f>
        <v/>
      </c>
      <c r="P903" s="16">
        <v>17</v>
      </c>
      <c r="Q903" s="38">
        <f>IF(O903="Void","",IF(P903&lt;16,Lookups!$A$1+((P903-1)*7+(N903-1)),Lookups!$A$2+((P903-16)*7+(N903-1))))</f>
        <v>45670</v>
      </c>
      <c r="R903" s="1" t="str">
        <f>IF(O903="Void",TRIM(_xlfn.CONCAT(J903,K903)),J903)</f>
        <v>Cobblers</v>
      </c>
      <c r="S903" s="16" t="str">
        <f>IF(O903="Void","VOID","vs")</f>
        <v>vs</v>
      </c>
      <c r="T903" s="1" t="str">
        <f>IF(O903="Void","",K903)</f>
        <v>Famous Stampers</v>
      </c>
      <c r="U903" s="1" t="str">
        <f>IF(O903="Void","",TRIM(_xlfn.CONCAT(L903," ",M903)))</f>
        <v>Tuffley Community Centre</v>
      </c>
    </row>
    <row r="904" spans="1:21" x14ac:dyDescent="0.2">
      <c r="A904" s="16">
        <v>135</v>
      </c>
      <c r="B904" s="16">
        <v>1</v>
      </c>
      <c r="C904" s="16">
        <v>15</v>
      </c>
      <c r="D904" s="1">
        <v>1</v>
      </c>
      <c r="E904" s="1">
        <v>1</v>
      </c>
      <c r="F904" s="1" t="str">
        <f>_xlfn.CONCAT($D904,"|",$E904,"|",$B904)</f>
        <v>1|1|1</v>
      </c>
      <c r="G904" s="1" t="str">
        <f>_xlfn.CONCAT($D904,"|",$E904,"|",$C904)</f>
        <v>1|1|15</v>
      </c>
      <c r="H904" s="1" t="str">
        <f>_xlfn.CONCAT(P904,J904)</f>
        <v>17Maisemore Hornets</v>
      </c>
      <c r="I904" s="1" t="str">
        <f>_xlfn.CONCAT(P904,K904)</f>
        <v>17Redmans Ten</v>
      </c>
      <c r="J904" s="1" t="str">
        <f>IFERROR(VLOOKUP(F904,tbl_Teams!A:C,3,0),"")</f>
        <v>Maisemore Hornets</v>
      </c>
      <c r="K904" s="1" t="str">
        <f>IFERROR(VLOOKUP(G904,tbl_Teams!$A:$C,3,0),"")</f>
        <v>Redmans Ten</v>
      </c>
      <c r="L904" s="1" t="str">
        <f>IFERROR(IF(AND(J904&lt;&gt;"",K904&lt;&gt;""),VLOOKUP(VLOOKUP(J904,tbl_Teams!C:G,5,0),tbl_Venues!A:B,2,0),""),"")</f>
        <v>St James Club</v>
      </c>
      <c r="M904" s="16" t="str">
        <f>IFERROR(IF(VLOOKUP(J904,tbl_Teams!$C:$H,6,0)=0,"",VLOOKUP(J904,tbl_Teams!$C:$H,6,0)),"")</f>
        <v/>
      </c>
      <c r="N904" s="16">
        <f>IFERROR(VLOOKUP(J904,tbl_Teams!$C:$I,7,0),"")</f>
        <v>2</v>
      </c>
      <c r="O904" s="16" t="str">
        <f>IF(OR(J904="",K904=""),"Void","")</f>
        <v/>
      </c>
      <c r="P904" s="16">
        <v>17</v>
      </c>
      <c r="Q904" s="38">
        <f>IF(O904="Void","",IF(P904&lt;16,Lookups!$A$1+((P904-1)*7+(N904-1)),Lookups!$A$2+((P904-16)*7+(N904-1))))</f>
        <v>45671</v>
      </c>
      <c r="R904" s="1" t="str">
        <f>IF(O904="Void",TRIM(_xlfn.CONCAT(J904,K904)),J904)</f>
        <v>Maisemore Hornets</v>
      </c>
      <c r="S904" s="16" t="str">
        <f>IF(O904="Void","VOID","vs")</f>
        <v>vs</v>
      </c>
      <c r="T904" s="1" t="str">
        <f>IF(O904="Void","",K904)</f>
        <v>Redmans Ten</v>
      </c>
      <c r="U904" s="1" t="str">
        <f>IF(O904="Void","",TRIM(_xlfn.CONCAT(L904," ",M904)))</f>
        <v>St James Club</v>
      </c>
    </row>
    <row r="905" spans="1:21" x14ac:dyDescent="0.2">
      <c r="A905" s="16">
        <v>136</v>
      </c>
      <c r="B905" s="16">
        <v>8</v>
      </c>
      <c r="C905" s="16">
        <v>16</v>
      </c>
      <c r="D905" s="1">
        <v>1</v>
      </c>
      <c r="E905" s="1">
        <v>1</v>
      </c>
      <c r="F905" s="1" t="str">
        <f>_xlfn.CONCAT($D905,"|",$E905,"|",$B905)</f>
        <v>1|1|8</v>
      </c>
      <c r="G905" s="1" t="str">
        <f>_xlfn.CONCAT($D905,"|",$E905,"|",$C905)</f>
        <v>1|1|16</v>
      </c>
      <c r="H905" s="1" t="str">
        <f>_xlfn.CONCAT(P905,J905)</f>
        <v>17Lion Cubs</v>
      </c>
      <c r="I905" s="1" t="str">
        <f>_xlfn.CONCAT(P905,K905)</f>
        <v>17Painswick Ultras</v>
      </c>
      <c r="J905" s="1" t="str">
        <f>IFERROR(VLOOKUP(F905,tbl_Teams!A:C,3,0),"")</f>
        <v>Lion Cubs</v>
      </c>
      <c r="K905" s="1" t="str">
        <f>IFERROR(VLOOKUP(G905,tbl_Teams!$A:$C,3,0),"")</f>
        <v>Painswick Ultras</v>
      </c>
      <c r="L905" s="1" t="str">
        <f>IFERROR(IF(AND(J905&lt;&gt;"",K905&lt;&gt;""),VLOOKUP(VLOOKUP(J905,tbl_Teams!C:G,5,0),tbl_Venues!A:B,2,0),""),"")</f>
        <v>Circle Club Newent</v>
      </c>
      <c r="M905" s="16" t="str">
        <f>IFERROR(IF(VLOOKUP(J905,tbl_Teams!$C:$H,6,0)=0,"",VLOOKUP(J905,tbl_Teams!$C:$H,6,0)),"")</f>
        <v/>
      </c>
      <c r="N905" s="16">
        <f>IFERROR(VLOOKUP(J905,tbl_Teams!$C:$I,7,0),"")</f>
        <v>3</v>
      </c>
      <c r="O905" s="16" t="str">
        <f>IF(OR(J905="",K905=""),"Void","")</f>
        <v/>
      </c>
      <c r="P905" s="16">
        <v>17</v>
      </c>
      <c r="Q905" s="38">
        <f>IF(O905="Void","",IF(P905&lt;16,Lookups!$A$1+((P905-1)*7+(N905-1)),Lookups!$A$2+((P905-16)*7+(N905-1))))</f>
        <v>45672</v>
      </c>
      <c r="R905" s="1" t="str">
        <f>IF(O905="Void",TRIM(_xlfn.CONCAT(J905,K905)),J905)</f>
        <v>Lion Cubs</v>
      </c>
      <c r="S905" s="16" t="str">
        <f>IF(O905="Void","VOID","vs")</f>
        <v>vs</v>
      </c>
      <c r="T905" s="1" t="str">
        <f>IF(O905="Void","",K905)</f>
        <v>Painswick Ultras</v>
      </c>
      <c r="U905" s="1" t="str">
        <f>IF(O905="Void","",TRIM(_xlfn.CONCAT(L905," ",M905)))</f>
        <v>Circle Club Newent</v>
      </c>
    </row>
    <row r="906" spans="1:21" x14ac:dyDescent="0.2">
      <c r="A906" s="16">
        <v>369</v>
      </c>
      <c r="B906" s="16">
        <v>7</v>
      </c>
      <c r="C906" s="16">
        <v>9</v>
      </c>
      <c r="D906" s="1">
        <v>1</v>
      </c>
      <c r="E906" s="1">
        <v>2</v>
      </c>
      <c r="F906" s="1" t="str">
        <f>_xlfn.CONCAT($D906,"|",$E906,"|",$B906)</f>
        <v>1|2|7</v>
      </c>
      <c r="G906" s="1" t="str">
        <f>_xlfn.CONCAT($D906,"|",$E906,"|",$C906)</f>
        <v>1|2|9</v>
      </c>
      <c r="H906" s="1" t="str">
        <f>_xlfn.CONCAT(P906,J906)</f>
        <v>17Exiles S.C.</v>
      </c>
      <c r="I906" s="1" t="str">
        <f>_xlfn.CONCAT(P906,K906)</f>
        <v>17Avenue Loungers</v>
      </c>
      <c r="J906" s="1" t="str">
        <f>IFERROR(VLOOKUP(F906,tbl_Teams!A:C,3,0),"")</f>
        <v>Exiles S.C.</v>
      </c>
      <c r="K906" s="1" t="str">
        <f>IFERROR(VLOOKUP(G906,tbl_Teams!$A:$C,3,0),"")</f>
        <v>Avenue Loungers</v>
      </c>
      <c r="L906" s="1" t="str">
        <f>IFERROR(IF(AND(J906&lt;&gt;"",K906&lt;&gt;""),VLOOKUP(VLOOKUP(J906,tbl_Teams!C:G,5,0),tbl_Venues!A:B,2,0),""),"")</f>
        <v>Wotton Hall Club</v>
      </c>
      <c r="M906" s="16">
        <f>IFERROR(IF(VLOOKUP(J906,tbl_Teams!$C:$H,6,0)=0,"",VLOOKUP(J906,tbl_Teams!$C:$H,6,0)),"")</f>
        <v>1</v>
      </c>
      <c r="N906" s="16">
        <f>IFERROR(VLOOKUP(J906,tbl_Teams!$C:$I,7,0),"")</f>
        <v>4</v>
      </c>
      <c r="O906" s="16" t="str">
        <f>IF(OR(J906="",K906=""),"Void","")</f>
        <v/>
      </c>
      <c r="P906" s="16">
        <v>17</v>
      </c>
      <c r="Q906" s="38">
        <f>IF(O906="Void","",IF(P906&lt;16,Lookups!$A$1+((P906-1)*7+(N906-1)),Lookups!$A$2+((P906-16)*7+(N906-1))))</f>
        <v>45673</v>
      </c>
      <c r="R906" s="1" t="str">
        <f>IF(O906="Void",TRIM(_xlfn.CONCAT(J906,K906)),J906)</f>
        <v>Exiles S.C.</v>
      </c>
      <c r="S906" s="16" t="str">
        <f>IF(O906="Void","VOID","vs")</f>
        <v>vs</v>
      </c>
      <c r="T906" s="1" t="str">
        <f>IF(O906="Void","",K906)</f>
        <v>Avenue Loungers</v>
      </c>
      <c r="U906" s="1" t="str">
        <f>IF(O906="Void","",TRIM(_xlfn.CONCAT(L906," ",M906)))</f>
        <v>Wotton Hall Club 1</v>
      </c>
    </row>
    <row r="907" spans="1:21" x14ac:dyDescent="0.2">
      <c r="A907" s="16">
        <v>370</v>
      </c>
      <c r="B907" s="16">
        <v>6</v>
      </c>
      <c r="C907" s="16">
        <v>10</v>
      </c>
      <c r="D907" s="1">
        <v>1</v>
      </c>
      <c r="E907" s="1">
        <v>2</v>
      </c>
      <c r="F907" s="1" t="str">
        <f>_xlfn.CONCAT($D907,"|",$E907,"|",$B907)</f>
        <v>1|2|6</v>
      </c>
      <c r="G907" s="1" t="str">
        <f>_xlfn.CONCAT($D907,"|",$E907,"|",$C907)</f>
        <v>1|2|10</v>
      </c>
      <c r="H907" s="1" t="str">
        <f>_xlfn.CONCAT(P907,J907)</f>
        <v>17Valiants</v>
      </c>
      <c r="I907" s="1" t="str">
        <f>_xlfn.CONCAT(P907,K907)</f>
        <v>17Holmleigh Rangers</v>
      </c>
      <c r="J907" s="1" t="str">
        <f>IFERROR(VLOOKUP(F907,tbl_Teams!A:C,3,0),"")</f>
        <v>Valiants</v>
      </c>
      <c r="K907" s="1" t="str">
        <f>IFERROR(VLOOKUP(G907,tbl_Teams!$A:$C,3,0),"")</f>
        <v>Holmleigh Rangers</v>
      </c>
      <c r="L907" s="1" t="str">
        <f>IFERROR(IF(AND(J907&lt;&gt;"",K907&lt;&gt;""),VLOOKUP(VLOOKUP(J907,tbl_Teams!C:G,5,0),tbl_Venues!A:B,2,0),""),"")</f>
        <v>Baker Street</v>
      </c>
      <c r="M907" s="16" t="str">
        <f>IFERROR(IF(VLOOKUP(J907,tbl_Teams!$C:$H,6,0)=0,"",VLOOKUP(J907,tbl_Teams!$C:$H,6,0)),"")</f>
        <v/>
      </c>
      <c r="N907" s="16">
        <f>IFERROR(VLOOKUP(J907,tbl_Teams!$C:$I,7,0),"")</f>
        <v>1</v>
      </c>
      <c r="O907" s="16" t="str">
        <f>IF(OR(J907="",K907=""),"Void","")</f>
        <v/>
      </c>
      <c r="P907" s="16">
        <v>17</v>
      </c>
      <c r="Q907" s="38">
        <f>IF(O907="Void","",IF(P907&lt;16,Lookups!$A$1+((P907-1)*7+(N907-1)),Lookups!$A$2+((P907-16)*7+(N907-1))))</f>
        <v>45670</v>
      </c>
      <c r="R907" s="1" t="str">
        <f>IF(O907="Void",TRIM(_xlfn.CONCAT(J907,K907)),J907)</f>
        <v>Valiants</v>
      </c>
      <c r="S907" s="16" t="str">
        <f>IF(O907="Void","VOID","vs")</f>
        <v>vs</v>
      </c>
      <c r="T907" s="1" t="str">
        <f>IF(O907="Void","",K907)</f>
        <v>Holmleigh Rangers</v>
      </c>
      <c r="U907" s="1" t="str">
        <f>IF(O907="Void","",TRIM(_xlfn.CONCAT(L907," ",M907)))</f>
        <v>Baker Street</v>
      </c>
    </row>
    <row r="908" spans="1:21" x14ac:dyDescent="0.2">
      <c r="A908" s="16">
        <v>371</v>
      </c>
      <c r="B908" s="16">
        <v>5</v>
      </c>
      <c r="C908" s="16">
        <v>11</v>
      </c>
      <c r="D908" s="1">
        <v>1</v>
      </c>
      <c r="E908" s="1">
        <v>2</v>
      </c>
      <c r="F908" s="1" t="str">
        <f>_xlfn.CONCAT($D908,"|",$E908,"|",$B908)</f>
        <v>1|2|5</v>
      </c>
      <c r="G908" s="1" t="str">
        <f>_xlfn.CONCAT($D908,"|",$E908,"|",$C908)</f>
        <v>1|2|11</v>
      </c>
      <c r="H908" s="1" t="str">
        <f>_xlfn.CONCAT(P908,J908)</f>
        <v>17Walls Monkeys</v>
      </c>
      <c r="I908" s="1" t="str">
        <f>_xlfn.CONCAT(P908,K908)</f>
        <v>17St James Extras</v>
      </c>
      <c r="J908" s="1" t="str">
        <f>IFERROR(VLOOKUP(F908,tbl_Teams!A:C,3,0),"")</f>
        <v>Walls Monkeys</v>
      </c>
      <c r="K908" s="1" t="str">
        <f>IFERROR(VLOOKUP(G908,tbl_Teams!$A:$C,3,0),"")</f>
        <v>St James Extras</v>
      </c>
      <c r="L908" s="1" t="str">
        <f>IFERROR(IF(AND(J908&lt;&gt;"",K908&lt;&gt;""),VLOOKUP(VLOOKUP(J908,tbl_Teams!C:G,5,0),tbl_Venues!A:B,2,0),""),"")</f>
        <v>Robinswood Hill Club</v>
      </c>
      <c r="M908" s="16">
        <f>IFERROR(IF(VLOOKUP(J908,tbl_Teams!$C:$H,6,0)=0,"",VLOOKUP(J908,tbl_Teams!$C:$H,6,0)),"")</f>
        <v>1</v>
      </c>
      <c r="N908" s="16">
        <f>IFERROR(VLOOKUP(J908,tbl_Teams!$C:$I,7,0),"")</f>
        <v>1</v>
      </c>
      <c r="O908" s="16" t="str">
        <f>IF(OR(J908="",K908=""),"Void","")</f>
        <v/>
      </c>
      <c r="P908" s="16">
        <v>17</v>
      </c>
      <c r="Q908" s="38">
        <f>IF(O908="Void","",IF(P908&lt;16,Lookups!$A$1+((P908-1)*7+(N908-1)),Lookups!$A$2+((P908-16)*7+(N908-1))))</f>
        <v>45670</v>
      </c>
      <c r="R908" s="1" t="str">
        <f>IF(O908="Void",TRIM(_xlfn.CONCAT(J908,K908)),J908)</f>
        <v>Walls Monkeys</v>
      </c>
      <c r="S908" s="16" t="str">
        <f>IF(O908="Void","VOID","vs")</f>
        <v>vs</v>
      </c>
      <c r="T908" s="1" t="str">
        <f>IF(O908="Void","",K908)</f>
        <v>St James Extras</v>
      </c>
      <c r="U908" s="1" t="str">
        <f>IF(O908="Void","",TRIM(_xlfn.CONCAT(L908," ",M908)))</f>
        <v>Robinswood Hill Club 1</v>
      </c>
    </row>
    <row r="909" spans="1:21" x14ac:dyDescent="0.2">
      <c r="A909" s="16">
        <v>372</v>
      </c>
      <c r="B909" s="16">
        <v>4</v>
      </c>
      <c r="C909" s="16">
        <v>12</v>
      </c>
      <c r="D909" s="1">
        <v>1</v>
      </c>
      <c r="E909" s="1">
        <v>2</v>
      </c>
      <c r="F909" s="1" t="str">
        <f>_xlfn.CONCAT($D909,"|",$E909,"|",$B909)</f>
        <v>1|2|4</v>
      </c>
      <c r="G909" s="1" t="str">
        <f>_xlfn.CONCAT($D909,"|",$E909,"|",$C909)</f>
        <v>1|2|12</v>
      </c>
      <c r="H909" s="1" t="str">
        <f>_xlfn.CONCAT(P909,J909)</f>
        <v>17Willows</v>
      </c>
      <c r="I909" s="1" t="str">
        <f>_xlfn.CONCAT(P909,K909)</f>
        <v>17Supermacs</v>
      </c>
      <c r="J909" s="1" t="str">
        <f>IFERROR(VLOOKUP(F909,tbl_Teams!A:C,3,0),"")</f>
        <v>Willows</v>
      </c>
      <c r="K909" s="1" t="str">
        <f>IFERROR(VLOOKUP(G909,tbl_Teams!$A:$C,3,0),"")</f>
        <v>Supermacs</v>
      </c>
      <c r="L909" s="1" t="str">
        <f>IFERROR(IF(AND(J909&lt;&gt;"",K909&lt;&gt;""),VLOOKUP(VLOOKUP(J909,tbl_Teams!C:G,5,0),tbl_Venues!A:B,2,0),""),"")</f>
        <v>Ramblers Club</v>
      </c>
      <c r="M909" s="16" t="str">
        <f>IFERROR(IF(VLOOKUP(J909,tbl_Teams!$C:$H,6,0)=0,"",VLOOKUP(J909,tbl_Teams!$C:$H,6,0)),"")</f>
        <v/>
      </c>
      <c r="N909" s="16">
        <f>IFERROR(VLOOKUP(J909,tbl_Teams!$C:$I,7,0),"")</f>
        <v>3</v>
      </c>
      <c r="O909" s="16" t="str">
        <f>IF(OR(J909="",K909=""),"Void","")</f>
        <v/>
      </c>
      <c r="P909" s="16">
        <v>17</v>
      </c>
      <c r="Q909" s="38">
        <f>IF(O909="Void","",IF(P909&lt;16,Lookups!$A$1+((P909-1)*7+(N909-1)),Lookups!$A$2+((P909-16)*7+(N909-1))))</f>
        <v>45672</v>
      </c>
      <c r="R909" s="1" t="str">
        <f>IF(O909="Void",TRIM(_xlfn.CONCAT(J909,K909)),J909)</f>
        <v>Willows</v>
      </c>
      <c r="S909" s="16" t="str">
        <f>IF(O909="Void","VOID","vs")</f>
        <v>vs</v>
      </c>
      <c r="T909" s="1" t="str">
        <f>IF(O909="Void","",K909)</f>
        <v>Supermacs</v>
      </c>
      <c r="U909" s="1" t="str">
        <f>IF(O909="Void","",TRIM(_xlfn.CONCAT(L909," ",M909)))</f>
        <v>Ramblers Club</v>
      </c>
    </row>
    <row r="910" spans="1:21" x14ac:dyDescent="0.2">
      <c r="A910" s="16">
        <v>373</v>
      </c>
      <c r="B910" s="16">
        <v>3</v>
      </c>
      <c r="C910" s="16">
        <v>13</v>
      </c>
      <c r="D910" s="1">
        <v>1</v>
      </c>
      <c r="E910" s="1">
        <v>2</v>
      </c>
      <c r="F910" s="1" t="str">
        <f>_xlfn.CONCAT($D910,"|",$E910,"|",$B910)</f>
        <v>1|2|3</v>
      </c>
      <c r="G910" s="1" t="str">
        <f>_xlfn.CONCAT($D910,"|",$E910,"|",$C910)</f>
        <v>1|2|13</v>
      </c>
      <c r="H910" s="1" t="str">
        <f>_xlfn.CONCAT(P910,J910)</f>
        <v>17Rugger Sports</v>
      </c>
      <c r="I910" s="1" t="str">
        <f>_xlfn.CONCAT(P910,K910)</f>
        <v>17Rockets</v>
      </c>
      <c r="J910" s="1" t="str">
        <f>IFERROR(VLOOKUP(F910,tbl_Teams!A:C,3,0),"")</f>
        <v>Rugger Sports</v>
      </c>
      <c r="K910" s="1" t="str">
        <f>IFERROR(VLOOKUP(G910,tbl_Teams!$A:$C,3,0),"")</f>
        <v>Rockets</v>
      </c>
      <c r="L910" s="1" t="str">
        <f>IFERROR(IF(AND(J910&lt;&gt;"",K910&lt;&gt;""),VLOOKUP(VLOOKUP(J910,tbl_Teams!C:G,5,0),tbl_Venues!A:B,2,0),""),"")</f>
        <v>Longlevens Community Centre</v>
      </c>
      <c r="M910" s="16" t="str">
        <f>IFERROR(IF(VLOOKUP(J910,tbl_Teams!$C:$H,6,0)=0,"",VLOOKUP(J910,tbl_Teams!$C:$H,6,0)),"")</f>
        <v/>
      </c>
      <c r="N910" s="16">
        <f>IFERROR(VLOOKUP(J910,tbl_Teams!$C:$I,7,0),"")</f>
        <v>2</v>
      </c>
      <c r="O910" s="16" t="str">
        <f>IF(OR(J910="",K910=""),"Void","")</f>
        <v/>
      </c>
      <c r="P910" s="16">
        <v>17</v>
      </c>
      <c r="Q910" s="38">
        <f>IF(O910="Void","",IF(P910&lt;16,Lookups!$A$1+((P910-1)*7+(N910-1)),Lookups!$A$2+((P910-16)*7+(N910-1))))</f>
        <v>45671</v>
      </c>
      <c r="R910" s="1" t="str">
        <f>IF(O910="Void",TRIM(_xlfn.CONCAT(J910,K910)),J910)</f>
        <v>Rugger Sports</v>
      </c>
      <c r="S910" s="16" t="str">
        <f>IF(O910="Void","VOID","vs")</f>
        <v>vs</v>
      </c>
      <c r="T910" s="1" t="str">
        <f>IF(O910="Void","",K910)</f>
        <v>Rockets</v>
      </c>
      <c r="U910" s="1" t="str">
        <f>IF(O910="Void","",TRIM(_xlfn.CONCAT(L910," ",M910)))</f>
        <v>Longlevens Community Centre</v>
      </c>
    </row>
    <row r="911" spans="1:21" x14ac:dyDescent="0.2">
      <c r="A911" s="16">
        <v>374</v>
      </c>
      <c r="B911" s="16">
        <v>2</v>
      </c>
      <c r="C911" s="16">
        <v>14</v>
      </c>
      <c r="D911" s="1">
        <v>1</v>
      </c>
      <c r="E911" s="1">
        <v>2</v>
      </c>
      <c r="F911" s="1" t="str">
        <f>_xlfn.CONCAT($D911,"|",$E911,"|",$B911)</f>
        <v>1|2|2</v>
      </c>
      <c r="G911" s="1" t="str">
        <f>_xlfn.CONCAT($D911,"|",$E911,"|",$C911)</f>
        <v>1|2|14</v>
      </c>
      <c r="H911" s="1" t="str">
        <f>_xlfn.CONCAT(P911,J911)</f>
        <v>17Arcadians</v>
      </c>
      <c r="I911" s="1" t="str">
        <f>_xlfn.CONCAT(P911,K911)</f>
        <v>17Indians</v>
      </c>
      <c r="J911" s="1" t="str">
        <f>IFERROR(VLOOKUP(F911,tbl_Teams!A:C,3,0),"")</f>
        <v>Arcadians</v>
      </c>
      <c r="K911" s="1" t="str">
        <f>IFERROR(VLOOKUP(G911,tbl_Teams!$A:$C,3,0),"")</f>
        <v>Indians</v>
      </c>
      <c r="L911" s="1" t="str">
        <f>IFERROR(IF(AND(J911&lt;&gt;"",K911&lt;&gt;""),VLOOKUP(VLOOKUP(J911,tbl_Teams!C:G,5,0),tbl_Venues!A:B,2,0),""),"")</f>
        <v>BMI Club</v>
      </c>
      <c r="M911" s="16" t="str">
        <f>IFERROR(IF(VLOOKUP(J911,tbl_Teams!$C:$H,6,0)=0,"",VLOOKUP(J911,tbl_Teams!$C:$H,6,0)),"")</f>
        <v/>
      </c>
      <c r="N911" s="16">
        <f>IFERROR(VLOOKUP(J911,tbl_Teams!$C:$I,7,0),"")</f>
        <v>4</v>
      </c>
      <c r="O911" s="16" t="str">
        <f>IF(OR(J911="",K911=""),"Void","")</f>
        <v/>
      </c>
      <c r="P911" s="16">
        <v>17</v>
      </c>
      <c r="Q911" s="38">
        <f>IF(O911="Void","",IF(P911&lt;16,Lookups!$A$1+((P911-1)*7+(N911-1)),Lookups!$A$2+((P911-16)*7+(N911-1))))</f>
        <v>45673</v>
      </c>
      <c r="R911" s="1" t="str">
        <f>IF(O911="Void",TRIM(_xlfn.CONCAT(J911,K911)),J911)</f>
        <v>Arcadians</v>
      </c>
      <c r="S911" s="16" t="str">
        <f>IF(O911="Void","VOID","vs")</f>
        <v>vs</v>
      </c>
      <c r="T911" s="1" t="str">
        <f>IF(O911="Void","",K911)</f>
        <v>Indians</v>
      </c>
      <c r="U911" s="1" t="str">
        <f>IF(O911="Void","",TRIM(_xlfn.CONCAT(L911," ",M911)))</f>
        <v>BMI Club</v>
      </c>
    </row>
    <row r="912" spans="1:21" x14ac:dyDescent="0.2">
      <c r="A912" s="16">
        <v>375</v>
      </c>
      <c r="B912" s="16">
        <v>1</v>
      </c>
      <c r="C912" s="16">
        <v>15</v>
      </c>
      <c r="D912" s="1">
        <v>1</v>
      </c>
      <c r="E912" s="1">
        <v>2</v>
      </c>
      <c r="F912" s="1" t="str">
        <f>_xlfn.CONCAT($D912,"|",$E912,"|",$B912)</f>
        <v>1|2|1</v>
      </c>
      <c r="G912" s="1" t="str">
        <f>_xlfn.CONCAT($D912,"|",$E912,"|",$C912)</f>
        <v>1|2|15</v>
      </c>
      <c r="H912" s="1" t="str">
        <f>_xlfn.CONCAT(P912,J912)</f>
        <v>17Kingpins</v>
      </c>
      <c r="I912" s="1" t="str">
        <f>_xlfn.CONCAT(P912,K912)</f>
        <v>17R.G.H.O.C.</v>
      </c>
      <c r="J912" s="1" t="str">
        <f>IFERROR(VLOOKUP(F912,tbl_Teams!A:C,3,0),"")</f>
        <v>Kingpins</v>
      </c>
      <c r="K912" s="1" t="str">
        <f>IFERROR(VLOOKUP(G912,tbl_Teams!$A:$C,3,0),"")</f>
        <v>R.G.H.O.C.</v>
      </c>
      <c r="L912" s="1" t="str">
        <f>IFERROR(IF(AND(J912&lt;&gt;"",K912&lt;&gt;""),VLOOKUP(VLOOKUP(J912,tbl_Teams!C:G,5,0),tbl_Venues!A:B,2,0),""),"")</f>
        <v>Robinswood Hill Club</v>
      </c>
      <c r="M912" s="16">
        <f>IFERROR(IF(VLOOKUP(J912,tbl_Teams!$C:$H,6,0)=0,"",VLOOKUP(J912,tbl_Teams!$C:$H,6,0)),"")</f>
        <v>2</v>
      </c>
      <c r="N912" s="16">
        <f>IFERROR(VLOOKUP(J912,tbl_Teams!$C:$I,7,0),"")</f>
        <v>5</v>
      </c>
      <c r="O912" s="16" t="str">
        <f>IF(OR(J912="",K912=""),"Void","")</f>
        <v/>
      </c>
      <c r="P912" s="16">
        <v>17</v>
      </c>
      <c r="Q912" s="38">
        <f>IF(O912="Void","",IF(P912&lt;16,Lookups!$A$1+((P912-1)*7+(N912-1)),Lookups!$A$2+((P912-16)*7+(N912-1))))</f>
        <v>45674</v>
      </c>
      <c r="R912" s="1" t="str">
        <f>IF(O912="Void",TRIM(_xlfn.CONCAT(J912,K912)),J912)</f>
        <v>Kingpins</v>
      </c>
      <c r="S912" s="16" t="str">
        <f>IF(O912="Void","VOID","vs")</f>
        <v>vs</v>
      </c>
      <c r="T912" s="1" t="str">
        <f>IF(O912="Void","",K912)</f>
        <v>R.G.H.O.C.</v>
      </c>
      <c r="U912" s="1" t="str">
        <f>IF(O912="Void","",TRIM(_xlfn.CONCAT(L912," ",M912)))</f>
        <v>Robinswood Hill Club 2</v>
      </c>
    </row>
    <row r="913" spans="1:21" x14ac:dyDescent="0.2">
      <c r="A913" s="16">
        <v>376</v>
      </c>
      <c r="B913" s="16">
        <v>8</v>
      </c>
      <c r="C913" s="16">
        <v>16</v>
      </c>
      <c r="D913" s="1">
        <v>1</v>
      </c>
      <c r="E913" s="1">
        <v>2</v>
      </c>
      <c r="F913" s="1" t="str">
        <f>_xlfn.CONCAT($D913,"|",$E913,"|",$B913)</f>
        <v>1|2|8</v>
      </c>
      <c r="G913" s="1" t="str">
        <f>_xlfn.CONCAT($D913,"|",$E913,"|",$C913)</f>
        <v>1|2|16</v>
      </c>
      <c r="H913" s="1" t="str">
        <f>_xlfn.CONCAT(P913,J913)</f>
        <v>17Matson Wolfhounds</v>
      </c>
      <c r="I913" s="1" t="str">
        <f>_xlfn.CONCAT(P913,K913)</f>
        <v>17Motor Rollers</v>
      </c>
      <c r="J913" s="1" t="str">
        <f>IFERROR(VLOOKUP(F913,tbl_Teams!A:C,3,0),"")</f>
        <v>Matson Wolfhounds</v>
      </c>
      <c r="K913" s="1" t="str">
        <f>IFERROR(VLOOKUP(G913,tbl_Teams!$A:$C,3,0),"")</f>
        <v>Motor Rollers</v>
      </c>
      <c r="L913" s="1" t="str">
        <f>IFERROR(IF(AND(J913&lt;&gt;"",K913&lt;&gt;""),VLOOKUP(VLOOKUP(J913,tbl_Teams!C:G,5,0),tbl_Venues!A:B,2,0),""),"")</f>
        <v>Matson RFC</v>
      </c>
      <c r="M913" s="16" t="str">
        <f>IFERROR(IF(VLOOKUP(J913,tbl_Teams!$C:$H,6,0)=0,"",VLOOKUP(J913,tbl_Teams!$C:$H,6,0)),"")</f>
        <v/>
      </c>
      <c r="N913" s="16">
        <f>IFERROR(VLOOKUP(J913,tbl_Teams!$C:$I,7,0),"")</f>
        <v>5</v>
      </c>
      <c r="O913" s="16" t="str">
        <f>IF(OR(J913="",K913=""),"Void","")</f>
        <v/>
      </c>
      <c r="P913" s="16">
        <v>17</v>
      </c>
      <c r="Q913" s="38">
        <f>IF(O913="Void","",IF(P913&lt;16,Lookups!$A$1+((P913-1)*7+(N913-1)),Lookups!$A$2+((P913-16)*7+(N913-1))))</f>
        <v>45674</v>
      </c>
      <c r="R913" s="1" t="str">
        <f>IF(O913="Void",TRIM(_xlfn.CONCAT(J913,K913)),J913)</f>
        <v>Matson Wolfhounds</v>
      </c>
      <c r="S913" s="16" t="str">
        <f>IF(O913="Void","VOID","vs")</f>
        <v>vs</v>
      </c>
      <c r="T913" s="1" t="str">
        <f>IF(O913="Void","",K913)</f>
        <v>Motor Rollers</v>
      </c>
      <c r="U913" s="1" t="str">
        <f>IF(O913="Void","",TRIM(_xlfn.CONCAT(L913," ",M913)))</f>
        <v>Matson RFC</v>
      </c>
    </row>
    <row r="914" spans="1:21" x14ac:dyDescent="0.2">
      <c r="A914" s="16">
        <v>609</v>
      </c>
      <c r="B914" s="16">
        <v>7</v>
      </c>
      <c r="C914" s="16">
        <v>9</v>
      </c>
      <c r="D914" s="1">
        <v>1</v>
      </c>
      <c r="E914" s="1">
        <v>3</v>
      </c>
      <c r="F914" s="1" t="str">
        <f>_xlfn.CONCAT($D914,"|",$E914,"|",$B914)</f>
        <v>1|3|7</v>
      </c>
      <c r="G914" s="1" t="str">
        <f>_xlfn.CONCAT($D914,"|",$E914,"|",$C914)</f>
        <v>1|3|9</v>
      </c>
      <c r="H914" s="1" t="str">
        <f>_xlfn.CONCAT(P914,J914)</f>
        <v>17Hits &amp; Misses(City)</v>
      </c>
      <c r="I914" s="1" t="str">
        <f>_xlfn.CONCAT(P914,K914)</f>
        <v>17Flintstones</v>
      </c>
      <c r="J914" s="1" t="str">
        <f>IFERROR(VLOOKUP(F914,tbl_Teams!A:C,3,0),"")</f>
        <v>Hits &amp; Misses(City)</v>
      </c>
      <c r="K914" s="1" t="str">
        <f>IFERROR(VLOOKUP(G914,tbl_Teams!$A:$C,3,0),"")</f>
        <v>Flintstones</v>
      </c>
      <c r="L914" s="1" t="str">
        <f>IFERROR(IF(AND(J914&lt;&gt;"",K914&lt;&gt;""),VLOOKUP(VLOOKUP(J914,tbl_Teams!C:G,5,0),tbl_Venues!A:B,2,0),""),"")</f>
        <v>Saintbridge Club</v>
      </c>
      <c r="M914" s="16">
        <f>IFERROR(IF(VLOOKUP(J914,tbl_Teams!$C:$H,6,0)=0,"",VLOOKUP(J914,tbl_Teams!$C:$H,6,0)),"")</f>
        <v>2</v>
      </c>
      <c r="N914" s="16">
        <f>IFERROR(VLOOKUP(J914,tbl_Teams!$C:$I,7,0),"")</f>
        <v>4</v>
      </c>
      <c r="O914" s="16" t="str">
        <f>IF(OR(J914="",K914=""),"Void","")</f>
        <v/>
      </c>
      <c r="P914" s="16">
        <v>17</v>
      </c>
      <c r="Q914" s="38">
        <f>IF(O914="Void","",IF(P914&lt;16,Lookups!$A$1+((P914-1)*7+(N914-1)),Lookups!$A$2+((P914-16)*7+(N914-1))))</f>
        <v>45673</v>
      </c>
      <c r="R914" s="1" t="str">
        <f>IF(O914="Void",TRIM(_xlfn.CONCAT(J914,K914)),J914)</f>
        <v>Hits &amp; Misses(City)</v>
      </c>
      <c r="S914" s="16" t="str">
        <f>IF(O914="Void","VOID","vs")</f>
        <v>vs</v>
      </c>
      <c r="T914" s="1" t="str">
        <f>IF(O914="Void","",K914)</f>
        <v>Flintstones</v>
      </c>
      <c r="U914" s="1" t="str">
        <f>IF(O914="Void","",TRIM(_xlfn.CONCAT(L914," ",M914)))</f>
        <v>Saintbridge Club 2</v>
      </c>
    </row>
    <row r="915" spans="1:21" x14ac:dyDescent="0.2">
      <c r="A915" s="16">
        <v>610</v>
      </c>
      <c r="B915" s="16">
        <v>6</v>
      </c>
      <c r="C915" s="16">
        <v>10</v>
      </c>
      <c r="D915" s="1">
        <v>1</v>
      </c>
      <c r="E915" s="1">
        <v>3</v>
      </c>
      <c r="F915" s="1" t="str">
        <f>_xlfn.CONCAT($D915,"|",$E915,"|",$B915)</f>
        <v>1|3|6</v>
      </c>
      <c r="G915" s="1" t="str">
        <f>_xlfn.CONCAT($D915,"|",$E915,"|",$C915)</f>
        <v>1|3|10</v>
      </c>
      <c r="H915" s="1" t="str">
        <f>_xlfn.CONCAT(P915,J915)</f>
        <v>17Hip Hips</v>
      </c>
      <c r="I915" s="1" t="str">
        <f>_xlfn.CONCAT(P915,K915)</f>
        <v>17All Wood &amp; Balls</v>
      </c>
      <c r="J915" s="1" t="str">
        <f>IFERROR(VLOOKUP(F915,tbl_Teams!A:C,3,0),"")</f>
        <v>Hip Hips</v>
      </c>
      <c r="K915" s="1" t="str">
        <f>IFERROR(VLOOKUP(G915,tbl_Teams!$A:$C,3,0),"")</f>
        <v>All Wood &amp; Balls</v>
      </c>
      <c r="L915" s="1" t="str">
        <f>IFERROR(IF(AND(J915&lt;&gt;"",K915&lt;&gt;""),VLOOKUP(VLOOKUP(J915,tbl_Teams!C:G,5,0),tbl_Venues!A:B,2,0),""),"")</f>
        <v>Saintbridge Club</v>
      </c>
      <c r="M915" s="16">
        <f>IFERROR(IF(VLOOKUP(J915,tbl_Teams!$C:$H,6,0)=0,"",VLOOKUP(J915,tbl_Teams!$C:$H,6,0)),"")</f>
        <v>1</v>
      </c>
      <c r="N915" s="16">
        <f>IFERROR(VLOOKUP(J915,tbl_Teams!$C:$I,7,0),"")</f>
        <v>4</v>
      </c>
      <c r="O915" s="16" t="str">
        <f>IF(OR(J915="",K915=""),"Void","")</f>
        <v/>
      </c>
      <c r="P915" s="16">
        <v>17</v>
      </c>
      <c r="Q915" s="38">
        <f>IF(O915="Void","",IF(P915&lt;16,Lookups!$A$1+((P915-1)*7+(N915-1)),Lookups!$A$2+((P915-16)*7+(N915-1))))</f>
        <v>45673</v>
      </c>
      <c r="R915" s="1" t="str">
        <f>IF(O915="Void",TRIM(_xlfn.CONCAT(J915,K915)),J915)</f>
        <v>Hip Hips</v>
      </c>
      <c r="S915" s="16" t="str">
        <f>IF(O915="Void","VOID","vs")</f>
        <v>vs</v>
      </c>
      <c r="T915" s="1" t="str">
        <f>IF(O915="Void","",K915)</f>
        <v>All Wood &amp; Balls</v>
      </c>
      <c r="U915" s="1" t="str">
        <f>IF(O915="Void","",TRIM(_xlfn.CONCAT(L915," ",M915)))</f>
        <v>Saintbridge Club 1</v>
      </c>
    </row>
    <row r="916" spans="1:21" x14ac:dyDescent="0.2">
      <c r="A916" s="16">
        <v>611</v>
      </c>
      <c r="B916" s="16">
        <v>5</v>
      </c>
      <c r="C916" s="16">
        <v>11</v>
      </c>
      <c r="D916" s="1">
        <v>1</v>
      </c>
      <c r="E916" s="1">
        <v>3</v>
      </c>
      <c r="F916" s="1" t="str">
        <f>_xlfn.CONCAT($D916,"|",$E916,"|",$B916)</f>
        <v>1|3|5</v>
      </c>
      <c r="G916" s="1" t="str">
        <f>_xlfn.CONCAT($D916,"|",$E916,"|",$C916)</f>
        <v>1|3|11</v>
      </c>
      <c r="H916" s="1" t="str">
        <f>_xlfn.CONCAT(P916,J916)</f>
        <v>17Grinders</v>
      </c>
      <c r="I916" s="1" t="str">
        <f>_xlfn.CONCAT(P916,K916)</f>
        <v>17BIJI's S.C.</v>
      </c>
      <c r="J916" s="1" t="str">
        <f>IFERROR(VLOOKUP(F916,tbl_Teams!A:C,3,0),"")</f>
        <v>Grinders</v>
      </c>
      <c r="K916" s="1" t="str">
        <f>IFERROR(VLOOKUP(G916,tbl_Teams!$A:$C,3,0),"")</f>
        <v>BIJI's S.C.</v>
      </c>
      <c r="L916" s="1" t="str">
        <f>IFERROR(IF(AND(J916&lt;&gt;"",K916&lt;&gt;""),VLOOKUP(VLOOKUP(J916,tbl_Teams!C:G,5,0),tbl_Venues!A:B,2,0),""),"")</f>
        <v>Churchdown Club</v>
      </c>
      <c r="M916" s="16" t="str">
        <f>IFERROR(IF(VLOOKUP(J916,tbl_Teams!$C:$H,6,0)=0,"",VLOOKUP(J916,tbl_Teams!$C:$H,6,0)),"")</f>
        <v/>
      </c>
      <c r="N916" s="16">
        <f>IFERROR(VLOOKUP(J916,tbl_Teams!$C:$I,7,0),"")</f>
        <v>4</v>
      </c>
      <c r="O916" s="16" t="str">
        <f>IF(OR(J916="",K916=""),"Void","")</f>
        <v/>
      </c>
      <c r="P916" s="16">
        <v>17</v>
      </c>
      <c r="Q916" s="38">
        <f>IF(O916="Void","",IF(P916&lt;16,Lookups!$A$1+((P916-1)*7+(N916-1)),Lookups!$A$2+((P916-16)*7+(N916-1))))</f>
        <v>45673</v>
      </c>
      <c r="R916" s="1" t="str">
        <f>IF(O916="Void",TRIM(_xlfn.CONCAT(J916,K916)),J916)</f>
        <v>Grinders</v>
      </c>
      <c r="S916" s="16" t="str">
        <f>IF(O916="Void","VOID","vs")</f>
        <v>vs</v>
      </c>
      <c r="T916" s="1" t="str">
        <f>IF(O916="Void","",K916)</f>
        <v>BIJI's S.C.</v>
      </c>
      <c r="U916" s="1" t="str">
        <f>IF(O916="Void","",TRIM(_xlfn.CONCAT(L916," ",M916)))</f>
        <v>Churchdown Club</v>
      </c>
    </row>
    <row r="917" spans="1:21" x14ac:dyDescent="0.2">
      <c r="A917" s="16">
        <v>612</v>
      </c>
      <c r="B917" s="16">
        <v>4</v>
      </c>
      <c r="C917" s="16">
        <v>12</v>
      </c>
      <c r="D917" s="1">
        <v>1</v>
      </c>
      <c r="E917" s="1">
        <v>3</v>
      </c>
      <c r="F917" s="1" t="str">
        <f>_xlfn.CONCAT($D917,"|",$E917,"|",$B917)</f>
        <v>1|3|4</v>
      </c>
      <c r="G917" s="1" t="str">
        <f>_xlfn.CONCAT($D917,"|",$E917,"|",$C917)</f>
        <v>1|3|12</v>
      </c>
      <c r="H917" s="1" t="str">
        <f>_xlfn.CONCAT(P917,J917)</f>
        <v>17Poets</v>
      </c>
      <c r="I917" s="1" t="str">
        <f>_xlfn.CONCAT(P917,K917)</f>
        <v>17DM4's</v>
      </c>
      <c r="J917" s="1" t="str">
        <f>IFERROR(VLOOKUP(F917,tbl_Teams!A:C,3,0),"")</f>
        <v>Poets</v>
      </c>
      <c r="K917" s="1" t="str">
        <f>IFERROR(VLOOKUP(G917,tbl_Teams!$A:$C,3,0),"")</f>
        <v>DM4's</v>
      </c>
      <c r="L917" s="1" t="str">
        <f>IFERROR(IF(AND(J917&lt;&gt;"",K917&lt;&gt;""),VLOOKUP(VLOOKUP(J917,tbl_Teams!C:G,5,0),tbl_Venues!A:B,2,0),""),"")</f>
        <v>Farmer's Club</v>
      </c>
      <c r="M917" s="16">
        <f>IFERROR(IF(VLOOKUP(J917,tbl_Teams!$C:$H,6,0)=0,"",VLOOKUP(J917,tbl_Teams!$C:$H,6,0)),"")</f>
        <v>2</v>
      </c>
      <c r="N917" s="16">
        <f>IFERROR(VLOOKUP(J917,tbl_Teams!$C:$I,7,0),"")</f>
        <v>2</v>
      </c>
      <c r="O917" s="16" t="str">
        <f>IF(OR(J917="",K917=""),"Void","")</f>
        <v/>
      </c>
      <c r="P917" s="16">
        <v>17</v>
      </c>
      <c r="Q917" s="38">
        <f>IF(O917="Void","",IF(P917&lt;16,Lookups!$A$1+((P917-1)*7+(N917-1)),Lookups!$A$2+((P917-16)*7+(N917-1))))</f>
        <v>45671</v>
      </c>
      <c r="R917" s="1" t="str">
        <f>IF(O917="Void",TRIM(_xlfn.CONCAT(J917,K917)),J917)</f>
        <v>Poets</v>
      </c>
      <c r="S917" s="16" t="str">
        <f>IF(O917="Void","VOID","vs")</f>
        <v>vs</v>
      </c>
      <c r="T917" s="1" t="str">
        <f>IF(O917="Void","",K917)</f>
        <v>DM4's</v>
      </c>
      <c r="U917" s="1" t="str">
        <f>IF(O917="Void","",TRIM(_xlfn.CONCAT(L917," ",M917)))</f>
        <v>Farmer's Club 2</v>
      </c>
    </row>
    <row r="918" spans="1:21" x14ac:dyDescent="0.2">
      <c r="A918" s="16">
        <v>613</v>
      </c>
      <c r="B918" s="16">
        <v>3</v>
      </c>
      <c r="C918" s="16">
        <v>13</v>
      </c>
      <c r="D918" s="1">
        <v>1</v>
      </c>
      <c r="E918" s="1">
        <v>3</v>
      </c>
      <c r="F918" s="1" t="str">
        <f>_xlfn.CONCAT($D918,"|",$E918,"|",$B918)</f>
        <v>1|3|3</v>
      </c>
      <c r="G918" s="1" t="str">
        <f>_xlfn.CONCAT($D918,"|",$E918,"|",$C918)</f>
        <v>1|3|13</v>
      </c>
      <c r="H918" s="1" t="str">
        <f>_xlfn.CONCAT(P918,J918)</f>
        <v>17Hucclers</v>
      </c>
      <c r="I918" s="1" t="str">
        <f>_xlfn.CONCAT(P918,K918)</f>
        <v>17Killer Instinct</v>
      </c>
      <c r="J918" s="1" t="str">
        <f>IFERROR(VLOOKUP(F918,tbl_Teams!A:C,3,0),"")</f>
        <v>Hucclers</v>
      </c>
      <c r="K918" s="1" t="str">
        <f>IFERROR(VLOOKUP(G918,tbl_Teams!$A:$C,3,0),"")</f>
        <v>Killer Instinct</v>
      </c>
      <c r="L918" s="1" t="str">
        <f>IFERROR(IF(AND(J918&lt;&gt;"",K918&lt;&gt;""),VLOOKUP(VLOOKUP(J918,tbl_Teams!C:G,5,0),tbl_Venues!A:B,2,0),""),"")</f>
        <v>England's Glory</v>
      </c>
      <c r="M918" s="16">
        <f>IFERROR(IF(VLOOKUP(J918,tbl_Teams!$C:$H,6,0)=0,"",VLOOKUP(J918,tbl_Teams!$C:$H,6,0)),"")</f>
        <v>1</v>
      </c>
      <c r="N918" s="16">
        <f>IFERROR(VLOOKUP(J918,tbl_Teams!$C:$I,7,0),"")</f>
        <v>4</v>
      </c>
      <c r="O918" s="16" t="str">
        <f>IF(OR(J918="",K918=""),"Void","")</f>
        <v/>
      </c>
      <c r="P918" s="16">
        <v>17</v>
      </c>
      <c r="Q918" s="38">
        <f>IF(O918="Void","",IF(P918&lt;16,Lookups!$A$1+((P918-1)*7+(N918-1)),Lookups!$A$2+((P918-16)*7+(N918-1))))</f>
        <v>45673</v>
      </c>
      <c r="R918" s="1" t="str">
        <f>IF(O918="Void",TRIM(_xlfn.CONCAT(J918,K918)),J918)</f>
        <v>Hucclers</v>
      </c>
      <c r="S918" s="16" t="str">
        <f>IF(O918="Void","VOID","vs")</f>
        <v>vs</v>
      </c>
      <c r="T918" s="1" t="str">
        <f>IF(O918="Void","",K918)</f>
        <v>Killer Instinct</v>
      </c>
      <c r="U918" s="1" t="str">
        <f>IF(O918="Void","",TRIM(_xlfn.CONCAT(L918," ",M918)))</f>
        <v>England's Glory 1</v>
      </c>
    </row>
    <row r="919" spans="1:21" x14ac:dyDescent="0.2">
      <c r="A919" s="16">
        <v>614</v>
      </c>
      <c r="B919" s="16">
        <v>2</v>
      </c>
      <c r="C919" s="16">
        <v>14</v>
      </c>
      <c r="D919" s="1">
        <v>1</v>
      </c>
      <c r="E919" s="1">
        <v>3</v>
      </c>
      <c r="F919" s="1" t="str">
        <f>_xlfn.CONCAT($D919,"|",$E919,"|",$B919)</f>
        <v>1|3|2</v>
      </c>
      <c r="G919" s="1" t="str">
        <f>_xlfn.CONCAT($D919,"|",$E919,"|",$C919)</f>
        <v>1|3|14</v>
      </c>
      <c r="H919" s="1" t="str">
        <f>_xlfn.CONCAT(P919,J919)</f>
        <v>17Upleadon Wanderers</v>
      </c>
      <c r="I919" s="1" t="str">
        <f>_xlfn.CONCAT(P919,K919)</f>
        <v>17Locals</v>
      </c>
      <c r="J919" s="1" t="str">
        <f>IFERROR(VLOOKUP(F919,tbl_Teams!A:C,3,0),"")</f>
        <v>Upleadon Wanderers</v>
      </c>
      <c r="K919" s="1" t="str">
        <f>IFERROR(VLOOKUP(G919,tbl_Teams!$A:$C,3,0),"")</f>
        <v>Locals</v>
      </c>
      <c r="L919" s="1" t="str">
        <f>IFERROR(IF(AND(J919&lt;&gt;"",K919&lt;&gt;""),VLOOKUP(VLOOKUP(J919,tbl_Teams!C:G,5,0),tbl_Venues!A:B,2,0),""),"")</f>
        <v>Circle Club Newent</v>
      </c>
      <c r="M919" s="16" t="str">
        <f>IFERROR(IF(VLOOKUP(J919,tbl_Teams!$C:$H,6,0)=0,"",VLOOKUP(J919,tbl_Teams!$C:$H,6,0)),"")</f>
        <v/>
      </c>
      <c r="N919" s="16">
        <f>IFERROR(VLOOKUP(J919,tbl_Teams!$C:$I,7,0),"")</f>
        <v>2</v>
      </c>
      <c r="O919" s="16" t="str">
        <f>IF(OR(J919="",K919=""),"Void","")</f>
        <v/>
      </c>
      <c r="P919" s="16">
        <v>17</v>
      </c>
      <c r="Q919" s="38">
        <f>IF(O919="Void","",IF(P919&lt;16,Lookups!$A$1+((P919-1)*7+(N919-1)),Lookups!$A$2+((P919-16)*7+(N919-1))))</f>
        <v>45671</v>
      </c>
      <c r="R919" s="1" t="str">
        <f>IF(O919="Void",TRIM(_xlfn.CONCAT(J919,K919)),J919)</f>
        <v>Upleadon Wanderers</v>
      </c>
      <c r="S919" s="16" t="str">
        <f>IF(O919="Void","VOID","vs")</f>
        <v>vs</v>
      </c>
      <c r="T919" s="1" t="str">
        <f>IF(O919="Void","",K919)</f>
        <v>Locals</v>
      </c>
      <c r="U919" s="1" t="str">
        <f>IF(O919="Void","",TRIM(_xlfn.CONCAT(L919," ",M919)))</f>
        <v>Circle Club Newent</v>
      </c>
    </row>
    <row r="920" spans="1:21" x14ac:dyDescent="0.2">
      <c r="A920" s="16">
        <v>615</v>
      </c>
      <c r="B920" s="16">
        <v>1</v>
      </c>
      <c r="C920" s="16">
        <v>15</v>
      </c>
      <c r="D920" s="1">
        <v>1</v>
      </c>
      <c r="E920" s="1">
        <v>3</v>
      </c>
      <c r="F920" s="1" t="str">
        <f>_xlfn.CONCAT($D920,"|",$E920,"|",$B920)</f>
        <v>1|3|1</v>
      </c>
      <c r="G920" s="1" t="str">
        <f>_xlfn.CONCAT($D920,"|",$E920,"|",$C920)</f>
        <v>1|3|15</v>
      </c>
      <c r="H920" s="1" t="str">
        <f>_xlfn.CONCAT(P920,J920)</f>
        <v>17Elementaries</v>
      </c>
      <c r="I920" s="1" t="str">
        <f>_xlfn.CONCAT(P920,K920)</f>
        <v>17Meteors</v>
      </c>
      <c r="J920" s="1" t="str">
        <f>IFERROR(VLOOKUP(F920,tbl_Teams!A:C,3,0),"")</f>
        <v>Elementaries</v>
      </c>
      <c r="K920" s="1" t="str">
        <f>IFERROR(VLOOKUP(G920,tbl_Teams!$A:$C,3,0),"")</f>
        <v>Meteors</v>
      </c>
      <c r="L920" s="1" t="str">
        <f>IFERROR(IF(AND(J920&lt;&gt;"",K920&lt;&gt;""),VLOOKUP(VLOOKUP(J920,tbl_Teams!C:G,5,0),tbl_Venues!A:B,2,0),""),"")</f>
        <v>Baker Street</v>
      </c>
      <c r="M920" s="16" t="str">
        <f>IFERROR(IF(VLOOKUP(J920,tbl_Teams!$C:$H,6,0)=0,"",VLOOKUP(J920,tbl_Teams!$C:$H,6,0)),"")</f>
        <v/>
      </c>
      <c r="N920" s="16">
        <f>IFERROR(VLOOKUP(J920,tbl_Teams!$C:$I,7,0),"")</f>
        <v>3</v>
      </c>
      <c r="O920" s="16" t="str">
        <f>IF(OR(J920="",K920=""),"Void","")</f>
        <v/>
      </c>
      <c r="P920" s="16">
        <v>17</v>
      </c>
      <c r="Q920" s="38">
        <f>IF(O920="Void","",IF(P920&lt;16,Lookups!$A$1+((P920-1)*7+(N920-1)),Lookups!$A$2+((P920-16)*7+(N920-1))))</f>
        <v>45672</v>
      </c>
      <c r="R920" s="1" t="str">
        <f>IF(O920="Void",TRIM(_xlfn.CONCAT(J920,K920)),J920)</f>
        <v>Elementaries</v>
      </c>
      <c r="S920" s="16" t="str">
        <f>IF(O920="Void","VOID","vs")</f>
        <v>vs</v>
      </c>
      <c r="T920" s="1" t="str">
        <f>IF(O920="Void","",K920)</f>
        <v>Meteors</v>
      </c>
      <c r="U920" s="1" t="str">
        <f>IF(O920="Void","",TRIM(_xlfn.CONCAT(L920," ",M920)))</f>
        <v>Baker Street</v>
      </c>
    </row>
    <row r="921" spans="1:21" x14ac:dyDescent="0.2">
      <c r="A921" s="16">
        <v>616</v>
      </c>
      <c r="B921" s="16">
        <v>8</v>
      </c>
      <c r="C921" s="16">
        <v>16</v>
      </c>
      <c r="D921" s="1">
        <v>1</v>
      </c>
      <c r="E921" s="1">
        <v>3</v>
      </c>
      <c r="F921" s="1" t="str">
        <f>_xlfn.CONCAT($D921,"|",$E921,"|",$B921)</f>
        <v>1|3|8</v>
      </c>
      <c r="G921" s="1" t="str">
        <f>_xlfn.CONCAT($D921,"|",$E921,"|",$C921)</f>
        <v>1|3|16</v>
      </c>
      <c r="H921" s="1" t="str">
        <f>_xlfn.CONCAT(P921,J921)</f>
        <v>17Madcaps</v>
      </c>
      <c r="I921" s="1" t="str">
        <f>_xlfn.CONCAT(P921,K921)</f>
        <v>17Spreaders</v>
      </c>
      <c r="J921" s="1" t="str">
        <f>IFERROR(VLOOKUP(F921,tbl_Teams!A:C,3,0),"")</f>
        <v>Madcaps</v>
      </c>
      <c r="K921" s="1" t="str">
        <f>IFERROR(VLOOKUP(G921,tbl_Teams!$A:$C,3,0),"")</f>
        <v>Spreaders</v>
      </c>
      <c r="L921" s="1" t="str">
        <f>IFERROR(IF(AND(J921&lt;&gt;"",K921&lt;&gt;""),VLOOKUP(VLOOKUP(J921,tbl_Teams!C:G,5,0),tbl_Venues!A:B,2,0),""),"")</f>
        <v>Spartans Club</v>
      </c>
      <c r="M921" s="16">
        <f>IFERROR(IF(VLOOKUP(J921,tbl_Teams!$C:$H,6,0)=0,"",VLOOKUP(J921,tbl_Teams!$C:$H,6,0)),"")</f>
        <v>2</v>
      </c>
      <c r="N921" s="16">
        <f>IFERROR(VLOOKUP(J921,tbl_Teams!$C:$I,7,0),"")</f>
        <v>2</v>
      </c>
      <c r="O921" s="16" t="str">
        <f>IF(OR(J921="",K921=""),"Void","")</f>
        <v/>
      </c>
      <c r="P921" s="16">
        <v>17</v>
      </c>
      <c r="Q921" s="38">
        <f>IF(O921="Void","",IF(P921&lt;16,Lookups!$A$1+((P921-1)*7+(N921-1)),Lookups!$A$2+((P921-16)*7+(N921-1))))</f>
        <v>45671</v>
      </c>
      <c r="R921" s="1" t="str">
        <f>IF(O921="Void",TRIM(_xlfn.CONCAT(J921,K921)),J921)</f>
        <v>Madcaps</v>
      </c>
      <c r="S921" s="16" t="str">
        <f>IF(O921="Void","VOID","vs")</f>
        <v>vs</v>
      </c>
      <c r="T921" s="1" t="str">
        <f>IF(O921="Void","",K921)</f>
        <v>Spreaders</v>
      </c>
      <c r="U921" s="1" t="str">
        <f>IF(O921="Void","",TRIM(_xlfn.CONCAT(L921," ",M921)))</f>
        <v>Spartans Club 2</v>
      </c>
    </row>
    <row r="922" spans="1:21" x14ac:dyDescent="0.2">
      <c r="A922" s="16">
        <v>849</v>
      </c>
      <c r="B922" s="16">
        <v>7</v>
      </c>
      <c r="C922" s="16">
        <v>9</v>
      </c>
      <c r="D922" s="1">
        <v>1</v>
      </c>
      <c r="E922" s="1">
        <v>4</v>
      </c>
      <c r="F922" s="1" t="str">
        <f>_xlfn.CONCAT($D922,"|",$E922,"|",$B922)</f>
        <v>1|4|7</v>
      </c>
      <c r="G922" s="1" t="str">
        <f>_xlfn.CONCAT($D922,"|",$E922,"|",$C922)</f>
        <v>1|4|9</v>
      </c>
      <c r="H922" s="1" t="str">
        <f>_xlfn.CONCAT(P922,J922)</f>
        <v>17Star Inn</v>
      </c>
      <c r="I922" s="1" t="str">
        <f>_xlfn.CONCAT(P922,K922)</f>
        <v>17Statics</v>
      </c>
      <c r="J922" s="1" t="str">
        <f>IFERROR(VLOOKUP(F922,tbl_Teams!A:C,3,0),"")</f>
        <v>Star Inn</v>
      </c>
      <c r="K922" s="1" t="str">
        <f>IFERROR(VLOOKUP(G922,tbl_Teams!$A:$C,3,0),"")</f>
        <v>Statics</v>
      </c>
      <c r="L922" s="1" t="str">
        <f>IFERROR(IF(AND(J922&lt;&gt;"",K922&lt;&gt;""),VLOOKUP(VLOOKUP(J922,tbl_Teams!C:G,5,0),tbl_Venues!A:B,2,0),""),"")</f>
        <v>Wotton Hall Club</v>
      </c>
      <c r="M922" s="16">
        <f>IFERROR(IF(VLOOKUP(J922,tbl_Teams!$C:$H,6,0)=0,"",VLOOKUP(J922,tbl_Teams!$C:$H,6,0)),"")</f>
        <v>2</v>
      </c>
      <c r="N922" s="16">
        <f>IFERROR(VLOOKUP(J922,tbl_Teams!$C:$I,7,0),"")</f>
        <v>5</v>
      </c>
      <c r="O922" s="16" t="str">
        <f>IF(OR(J922="",K922=""),"Void","")</f>
        <v/>
      </c>
      <c r="P922" s="16">
        <v>17</v>
      </c>
      <c r="Q922" s="38">
        <f>IF(O922="Void","",IF(P922&lt;16,Lookups!$A$1+((P922-1)*7+(N922-1)),Lookups!$A$2+((P922-16)*7+(N922-1))))</f>
        <v>45674</v>
      </c>
      <c r="R922" s="1" t="str">
        <f>IF(O922="Void",TRIM(_xlfn.CONCAT(J922,K922)),J922)</f>
        <v>Star Inn</v>
      </c>
      <c r="S922" s="16" t="str">
        <f>IF(O922="Void","VOID","vs")</f>
        <v>vs</v>
      </c>
      <c r="T922" s="1" t="str">
        <f>IF(O922="Void","",K922)</f>
        <v>Statics</v>
      </c>
      <c r="U922" s="1" t="str">
        <f>IF(O922="Void","",TRIM(_xlfn.CONCAT(L922," ",M922)))</f>
        <v>Wotton Hall Club 2</v>
      </c>
    </row>
    <row r="923" spans="1:21" x14ac:dyDescent="0.2">
      <c r="A923" s="16">
        <v>850</v>
      </c>
      <c r="B923" s="16">
        <v>6</v>
      </c>
      <c r="C923" s="16">
        <v>10</v>
      </c>
      <c r="D923" s="1">
        <v>1</v>
      </c>
      <c r="E923" s="1">
        <v>4</v>
      </c>
      <c r="F923" s="1" t="str">
        <f>_xlfn.CONCAT($D923,"|",$E923,"|",$B923)</f>
        <v>1|4|6</v>
      </c>
      <c r="G923" s="1" t="str">
        <f>_xlfn.CONCAT($D923,"|",$E923,"|",$C923)</f>
        <v>1|4|10</v>
      </c>
      <c r="H923" s="1" t="str">
        <f>_xlfn.CONCAT(P923,J923)</f>
        <v>17Co-Op</v>
      </c>
      <c r="I923" s="1" t="str">
        <f>_xlfn.CONCAT(P923,K923)</f>
        <v>17Post Office 'A'</v>
      </c>
      <c r="J923" s="1" t="str">
        <f>IFERROR(VLOOKUP(F923,tbl_Teams!A:C,3,0),"")</f>
        <v>Co-Op</v>
      </c>
      <c r="K923" s="1" t="str">
        <f>IFERROR(VLOOKUP(G923,tbl_Teams!$A:$C,3,0),"")</f>
        <v>Post Office 'A'</v>
      </c>
      <c r="L923" s="1" t="str">
        <f>IFERROR(IF(AND(J923&lt;&gt;"",K923&lt;&gt;""),VLOOKUP(VLOOKUP(J923,tbl_Teams!C:G,5,0),tbl_Venues!A:B,2,0),""),"")</f>
        <v>Gala Club</v>
      </c>
      <c r="M923" s="16">
        <f>IFERROR(IF(VLOOKUP(J923,tbl_Teams!$C:$H,6,0)=0,"",VLOOKUP(J923,tbl_Teams!$C:$H,6,0)),"")</f>
        <v>2</v>
      </c>
      <c r="N923" s="16">
        <f>IFERROR(VLOOKUP(J923,tbl_Teams!$C:$I,7,0),"")</f>
        <v>1</v>
      </c>
      <c r="O923" s="16" t="str">
        <f>IF(OR(J923="",K923=""),"Void","")</f>
        <v/>
      </c>
      <c r="P923" s="16">
        <v>17</v>
      </c>
      <c r="Q923" s="38">
        <f>IF(O923="Void","",IF(P923&lt;16,Lookups!$A$1+((P923-1)*7+(N923-1)),Lookups!$A$2+((P923-16)*7+(N923-1))))</f>
        <v>45670</v>
      </c>
      <c r="R923" s="1" t="str">
        <f>IF(O923="Void",TRIM(_xlfn.CONCAT(J923,K923)),J923)</f>
        <v>Co-Op</v>
      </c>
      <c r="S923" s="16" t="str">
        <f>IF(O923="Void","VOID","vs")</f>
        <v>vs</v>
      </c>
      <c r="T923" s="1" t="str">
        <f>IF(O923="Void","",K923)</f>
        <v>Post Office 'A'</v>
      </c>
      <c r="U923" s="1" t="str">
        <f>IF(O923="Void","",TRIM(_xlfn.CONCAT(L923," ",M923)))</f>
        <v>Gala Club 2</v>
      </c>
    </row>
    <row r="924" spans="1:21" x14ac:dyDescent="0.2">
      <c r="A924" s="16">
        <v>851</v>
      </c>
      <c r="B924" s="16">
        <v>5</v>
      </c>
      <c r="C924" s="16">
        <v>11</v>
      </c>
      <c r="D924" s="1">
        <v>1</v>
      </c>
      <c r="E924" s="1">
        <v>4</v>
      </c>
      <c r="F924" s="1" t="str">
        <f>_xlfn.CONCAT($D924,"|",$E924,"|",$B924)</f>
        <v>1|4|5</v>
      </c>
      <c r="G924" s="1" t="str">
        <f>_xlfn.CONCAT($D924,"|",$E924,"|",$C924)</f>
        <v>1|4|11</v>
      </c>
      <c r="H924" s="1" t="str">
        <f>_xlfn.CONCAT(P924,J924)</f>
        <v>17Doddlers</v>
      </c>
      <c r="I924" s="1" t="str">
        <f>_xlfn.CONCAT(P924,K924)</f>
        <v>17Commies</v>
      </c>
      <c r="J924" s="1" t="str">
        <f>IFERROR(VLOOKUP(F924,tbl_Teams!A:C,3,0),"")</f>
        <v>Doddlers</v>
      </c>
      <c r="K924" s="1" t="str">
        <f>IFERROR(VLOOKUP(G924,tbl_Teams!$A:$C,3,0),"")</f>
        <v>Commies</v>
      </c>
      <c r="L924" s="1" t="str">
        <f>IFERROR(IF(AND(J924&lt;&gt;"",K924&lt;&gt;""),VLOOKUP(VLOOKUP(J924,tbl_Teams!C:G,5,0),tbl_Venues!A:B,2,0),""),"")</f>
        <v>Elmbridge Sports &amp; Social Club</v>
      </c>
      <c r="M924" s="16" t="str">
        <f>IFERROR(IF(VLOOKUP(J924,tbl_Teams!$C:$H,6,0)=0,"",VLOOKUP(J924,tbl_Teams!$C:$H,6,0)),"")</f>
        <v/>
      </c>
      <c r="N924" s="16">
        <f>IFERROR(VLOOKUP(J924,tbl_Teams!$C:$I,7,0),"")</f>
        <v>4</v>
      </c>
      <c r="O924" s="16" t="str">
        <f>IF(OR(J924="",K924=""),"Void","")</f>
        <v/>
      </c>
      <c r="P924" s="16">
        <v>17</v>
      </c>
      <c r="Q924" s="38">
        <f>IF(O924="Void","",IF(P924&lt;16,Lookups!$A$1+((P924-1)*7+(N924-1)),Lookups!$A$2+((P924-16)*7+(N924-1))))</f>
        <v>45673</v>
      </c>
      <c r="R924" s="1" t="str">
        <f>IF(O924="Void",TRIM(_xlfn.CONCAT(J924,K924)),J924)</f>
        <v>Doddlers</v>
      </c>
      <c r="S924" s="16" t="str">
        <f>IF(O924="Void","VOID","vs")</f>
        <v>vs</v>
      </c>
      <c r="T924" s="1" t="str">
        <f>IF(O924="Void","",K924)</f>
        <v>Commies</v>
      </c>
      <c r="U924" s="1" t="str">
        <f>IF(O924="Void","",TRIM(_xlfn.CONCAT(L924," ",M924)))</f>
        <v>Elmbridge Sports &amp; Social Club</v>
      </c>
    </row>
    <row r="925" spans="1:21" x14ac:dyDescent="0.2">
      <c r="A925" s="16">
        <v>852</v>
      </c>
      <c r="B925" s="16">
        <v>4</v>
      </c>
      <c r="C925" s="16">
        <v>12</v>
      </c>
      <c r="D925" s="1">
        <v>1</v>
      </c>
      <c r="E925" s="1">
        <v>4</v>
      </c>
      <c r="F925" s="1" t="str">
        <f>_xlfn.CONCAT($D925,"|",$E925,"|",$B925)</f>
        <v>1|4|4</v>
      </c>
      <c r="G925" s="1" t="str">
        <f>_xlfn.CONCAT($D925,"|",$E925,"|",$C925)</f>
        <v>1|4|12</v>
      </c>
      <c r="H925" s="1" t="str">
        <f>_xlfn.CONCAT(P925,J925)</f>
        <v>17Jolly Boys</v>
      </c>
      <c r="I925" s="1" t="str">
        <f>_xlfn.CONCAT(P925,K925)</f>
        <v>17White Hart</v>
      </c>
      <c r="J925" s="1" t="str">
        <f>IFERROR(VLOOKUP(F925,tbl_Teams!A:C,3,0),"")</f>
        <v>Jolly Boys</v>
      </c>
      <c r="K925" s="1" t="str">
        <f>IFERROR(VLOOKUP(G925,tbl_Teams!$A:$C,3,0),"")</f>
        <v>White Hart</v>
      </c>
      <c r="L925" s="1" t="str">
        <f>IFERROR(IF(AND(J925&lt;&gt;"",K925&lt;&gt;""),VLOOKUP(VLOOKUP(J925,tbl_Teams!C:G,5,0),tbl_Venues!A:B,2,0),""),"")</f>
        <v>Spartans Club</v>
      </c>
      <c r="M925" s="16">
        <f>IFERROR(IF(VLOOKUP(J925,tbl_Teams!$C:$H,6,0)=0,"",VLOOKUP(J925,tbl_Teams!$C:$H,6,0)),"")</f>
        <v>1</v>
      </c>
      <c r="N925" s="16">
        <f>IFERROR(VLOOKUP(J925,tbl_Teams!$C:$I,7,0),"")</f>
        <v>4</v>
      </c>
      <c r="O925" s="16" t="str">
        <f>IF(OR(J925="",K925=""),"Void","")</f>
        <v/>
      </c>
      <c r="P925" s="16">
        <v>17</v>
      </c>
      <c r="Q925" s="38">
        <f>IF(O925="Void","",IF(P925&lt;16,Lookups!$A$1+((P925-1)*7+(N925-1)),Lookups!$A$2+((P925-16)*7+(N925-1))))</f>
        <v>45673</v>
      </c>
      <c r="R925" s="1" t="str">
        <f>IF(O925="Void",TRIM(_xlfn.CONCAT(J925,K925)),J925)</f>
        <v>Jolly Boys</v>
      </c>
      <c r="S925" s="16" t="str">
        <f>IF(O925="Void","VOID","vs")</f>
        <v>vs</v>
      </c>
      <c r="T925" s="1" t="str">
        <f>IF(O925="Void","",K925)</f>
        <v>White Hart</v>
      </c>
      <c r="U925" s="1" t="str">
        <f>IF(O925="Void","",TRIM(_xlfn.CONCAT(L925," ",M925)))</f>
        <v>Spartans Club 1</v>
      </c>
    </row>
    <row r="926" spans="1:21" x14ac:dyDescent="0.2">
      <c r="A926" s="16">
        <v>853</v>
      </c>
      <c r="B926" s="16">
        <v>3</v>
      </c>
      <c r="C926" s="16">
        <v>13</v>
      </c>
      <c r="D926" s="1">
        <v>1</v>
      </c>
      <c r="E926" s="1">
        <v>4</v>
      </c>
      <c r="F926" s="1" t="str">
        <f>_xlfn.CONCAT($D926,"|",$E926,"|",$B926)</f>
        <v>1|4|3</v>
      </c>
      <c r="G926" s="1" t="str">
        <f>_xlfn.CONCAT($D926,"|",$E926,"|",$C926)</f>
        <v>1|4|13</v>
      </c>
      <c r="H926" s="1" t="str">
        <f>_xlfn.CONCAT(P926,J926)</f>
        <v>17Harps S.C.</v>
      </c>
      <c r="I926" s="1" t="str">
        <f>_xlfn.CONCAT(P926,K926)</f>
        <v>17Robinswood Foxes</v>
      </c>
      <c r="J926" s="1" t="str">
        <f>IFERROR(VLOOKUP(F926,tbl_Teams!A:C,3,0),"")</f>
        <v>Harps S.C.</v>
      </c>
      <c r="K926" s="1" t="str">
        <f>IFERROR(VLOOKUP(G926,tbl_Teams!$A:$C,3,0),"")</f>
        <v>Robinswood Foxes</v>
      </c>
      <c r="L926" s="1" t="str">
        <f>IFERROR(IF(AND(J926&lt;&gt;"",K926&lt;&gt;""),VLOOKUP(VLOOKUP(J926,tbl_Teams!C:G,5,0),tbl_Venues!A:B,2,0),""),"")</f>
        <v>Farmer's Club</v>
      </c>
      <c r="M926" s="16">
        <f>IFERROR(IF(VLOOKUP(J926,tbl_Teams!$C:$H,6,0)=0,"",VLOOKUP(J926,tbl_Teams!$C:$H,6,0)),"")</f>
        <v>2</v>
      </c>
      <c r="N926" s="16">
        <f>IFERROR(VLOOKUP(J926,tbl_Teams!$C:$I,7,0),"")</f>
        <v>4</v>
      </c>
      <c r="O926" s="16" t="str">
        <f>IF(OR(J926="",K926=""),"Void","")</f>
        <v/>
      </c>
      <c r="P926" s="16">
        <v>17</v>
      </c>
      <c r="Q926" s="38">
        <f>IF(O926="Void","",IF(P926&lt;16,Lookups!$A$1+((P926-1)*7+(N926-1)),Lookups!$A$2+((P926-16)*7+(N926-1))))</f>
        <v>45673</v>
      </c>
      <c r="R926" s="1" t="str">
        <f>IF(O926="Void",TRIM(_xlfn.CONCAT(J926,K926)),J926)</f>
        <v>Harps S.C.</v>
      </c>
      <c r="S926" s="16" t="str">
        <f>IF(O926="Void","VOID","vs")</f>
        <v>vs</v>
      </c>
      <c r="T926" s="1" t="str">
        <f>IF(O926="Void","",K926)</f>
        <v>Robinswood Foxes</v>
      </c>
      <c r="U926" s="1" t="str">
        <f>IF(O926="Void","",TRIM(_xlfn.CONCAT(L926," ",M926)))</f>
        <v>Farmer's Club 2</v>
      </c>
    </row>
    <row r="927" spans="1:21" x14ac:dyDescent="0.2">
      <c r="A927" s="16">
        <v>854</v>
      </c>
      <c r="B927" s="16">
        <v>2</v>
      </c>
      <c r="C927" s="16">
        <v>14</v>
      </c>
      <c r="D927" s="1">
        <v>1</v>
      </c>
      <c r="E927" s="1">
        <v>4</v>
      </c>
      <c r="F927" s="1" t="str">
        <f>_xlfn.CONCAT($D927,"|",$E927,"|",$B927)</f>
        <v>1|4|2</v>
      </c>
      <c r="G927" s="1" t="str">
        <f>_xlfn.CONCAT($D927,"|",$E927,"|",$C927)</f>
        <v>1|4|14</v>
      </c>
      <c r="H927" s="1" t="str">
        <f>_xlfn.CONCAT(P927,J927)</f>
        <v>17Andy Capps</v>
      </c>
      <c r="I927" s="1" t="str">
        <f>_xlfn.CONCAT(P927,K927)</f>
        <v>17Atlas S.C.</v>
      </c>
      <c r="J927" s="1" t="str">
        <f>IFERROR(VLOOKUP(F927,tbl_Teams!A:C,3,0),"")</f>
        <v>Andy Capps</v>
      </c>
      <c r="K927" s="1" t="str">
        <f>IFERROR(VLOOKUP(G927,tbl_Teams!$A:$C,3,0),"")</f>
        <v>Atlas S.C.</v>
      </c>
      <c r="L927" s="1" t="str">
        <f>IFERROR(IF(AND(J927&lt;&gt;"",K927&lt;&gt;""),VLOOKUP(VLOOKUP(J927,tbl_Teams!C:G,5,0),tbl_Venues!A:B,2,0),""),"")</f>
        <v>Ramblers Club</v>
      </c>
      <c r="M927" s="16" t="str">
        <f>IFERROR(IF(VLOOKUP(J927,tbl_Teams!$C:$H,6,0)=0,"",VLOOKUP(J927,tbl_Teams!$C:$H,6,0)),"")</f>
        <v/>
      </c>
      <c r="N927" s="16">
        <f>IFERROR(VLOOKUP(J927,tbl_Teams!$C:$I,7,0),"")</f>
        <v>4</v>
      </c>
      <c r="O927" s="16" t="str">
        <f>IF(OR(J927="",K927=""),"Void","")</f>
        <v/>
      </c>
      <c r="P927" s="16">
        <v>17</v>
      </c>
      <c r="Q927" s="38">
        <f>IF(O927="Void","",IF(P927&lt;16,Lookups!$A$1+((P927-1)*7+(N927-1)),Lookups!$A$2+((P927-16)*7+(N927-1))))</f>
        <v>45673</v>
      </c>
      <c r="R927" s="1" t="str">
        <f>IF(O927="Void",TRIM(_xlfn.CONCAT(J927,K927)),J927)</f>
        <v>Andy Capps</v>
      </c>
      <c r="S927" s="16" t="str">
        <f>IF(O927="Void","VOID","vs")</f>
        <v>vs</v>
      </c>
      <c r="T927" s="1" t="str">
        <f>IF(O927="Void","",K927)</f>
        <v>Atlas S.C.</v>
      </c>
      <c r="U927" s="1" t="str">
        <f>IF(O927="Void","",TRIM(_xlfn.CONCAT(L927," ",M927)))</f>
        <v>Ramblers Club</v>
      </c>
    </row>
    <row r="928" spans="1:21" x14ac:dyDescent="0.2">
      <c r="A928" s="16">
        <v>855</v>
      </c>
      <c r="B928" s="16">
        <v>1</v>
      </c>
      <c r="C928" s="16">
        <v>15</v>
      </c>
      <c r="D928" s="1">
        <v>1</v>
      </c>
      <c r="E928" s="1">
        <v>4</v>
      </c>
      <c r="F928" s="1" t="str">
        <f>_xlfn.CONCAT($D928,"|",$E928,"|",$B928)</f>
        <v>1|4|1</v>
      </c>
      <c r="G928" s="1" t="str">
        <f>_xlfn.CONCAT($D928,"|",$E928,"|",$C928)</f>
        <v>1|4|15</v>
      </c>
      <c r="H928" s="1" t="str">
        <f>_xlfn.CONCAT(P928,J928)</f>
        <v>17Jacks Jokers</v>
      </c>
      <c r="I928" s="1" t="str">
        <f>_xlfn.CONCAT(P928,K928)</f>
        <v>17Dark Horses</v>
      </c>
      <c r="J928" s="1" t="str">
        <f>IFERROR(VLOOKUP(F928,tbl_Teams!A:C,3,0),"")</f>
        <v>Jacks Jokers</v>
      </c>
      <c r="K928" s="1" t="str">
        <f>IFERROR(VLOOKUP(G928,tbl_Teams!$A:$C,3,0),"")</f>
        <v>Dark Horses</v>
      </c>
      <c r="L928" s="1" t="str">
        <f>IFERROR(IF(AND(J928&lt;&gt;"",K928&lt;&gt;""),VLOOKUP(VLOOKUP(J928,tbl_Teams!C:G,5,0),tbl_Venues!A:B,2,0),""),"")</f>
        <v>One Eyed Jacks</v>
      </c>
      <c r="M928" s="16" t="str">
        <f>IFERROR(IF(VLOOKUP(J928,tbl_Teams!$C:$H,6,0)=0,"",VLOOKUP(J928,tbl_Teams!$C:$H,6,0)),"")</f>
        <v/>
      </c>
      <c r="N928" s="16">
        <f>IFERROR(VLOOKUP(J928,tbl_Teams!$C:$I,7,0),"")</f>
        <v>5</v>
      </c>
      <c r="O928" s="16" t="str">
        <f>IF(OR(J928="",K928=""),"Void","")</f>
        <v/>
      </c>
      <c r="P928" s="16">
        <v>17</v>
      </c>
      <c r="Q928" s="38">
        <f>IF(O928="Void","",IF(P928&lt;16,Lookups!$A$1+((P928-1)*7+(N928-1)),Lookups!$A$2+((P928-16)*7+(N928-1))))</f>
        <v>45674</v>
      </c>
      <c r="R928" s="1" t="str">
        <f>IF(O928="Void",TRIM(_xlfn.CONCAT(J928,K928)),J928)</f>
        <v>Jacks Jokers</v>
      </c>
      <c r="S928" s="16" t="str">
        <f>IF(O928="Void","VOID","vs")</f>
        <v>vs</v>
      </c>
      <c r="T928" s="1" t="str">
        <f>IF(O928="Void","",K928)</f>
        <v>Dark Horses</v>
      </c>
      <c r="U928" s="1" t="str">
        <f>IF(O928="Void","",TRIM(_xlfn.CONCAT(L928," ",M928)))</f>
        <v>One Eyed Jacks</v>
      </c>
    </row>
    <row r="929" spans="1:21" x14ac:dyDescent="0.2">
      <c r="A929" s="16">
        <v>856</v>
      </c>
      <c r="B929" s="16">
        <v>8</v>
      </c>
      <c r="C929" s="16">
        <v>16</v>
      </c>
      <c r="D929" s="1">
        <v>1</v>
      </c>
      <c r="E929" s="1">
        <v>4</v>
      </c>
      <c r="F929" s="1" t="str">
        <f>_xlfn.CONCAT($D929,"|",$E929,"|",$B929)</f>
        <v>1|4|8</v>
      </c>
      <c r="G929" s="1" t="str">
        <f>_xlfn.CONCAT($D929,"|",$E929,"|",$C929)</f>
        <v>1|4|16</v>
      </c>
      <c r="H929" s="1" t="str">
        <f>_xlfn.CONCAT(P929,J929)</f>
        <v>17Looney Tunes</v>
      </c>
      <c r="I929" s="1" t="str">
        <f>_xlfn.CONCAT(P929,K929)</f>
        <v>17Bell Hotel</v>
      </c>
      <c r="J929" s="1" t="str">
        <f>IFERROR(VLOOKUP(F929,tbl_Teams!A:C,3,0),"")</f>
        <v>Looney Tunes</v>
      </c>
      <c r="K929" s="1" t="str">
        <f>IFERROR(VLOOKUP(G929,tbl_Teams!$A:$C,3,0),"")</f>
        <v>Bell Hotel</v>
      </c>
      <c r="L929" s="1" t="str">
        <f>IFERROR(IF(AND(J929&lt;&gt;"",K929&lt;&gt;""),VLOOKUP(VLOOKUP(J929,tbl_Teams!C:G,5,0),tbl_Venues!A:B,2,0),""),"")</f>
        <v>Circle Club Newent</v>
      </c>
      <c r="M929" s="16" t="str">
        <f>IFERROR(IF(VLOOKUP(J929,tbl_Teams!$C:$H,6,0)=0,"",VLOOKUP(J929,tbl_Teams!$C:$H,6,0)),"")</f>
        <v/>
      </c>
      <c r="N929" s="16">
        <f>IFERROR(VLOOKUP(J929,tbl_Teams!$C:$I,7,0),"")</f>
        <v>4</v>
      </c>
      <c r="O929" s="16" t="str">
        <f>IF(OR(J929="",K929=""),"Void","")</f>
        <v/>
      </c>
      <c r="P929" s="16">
        <v>17</v>
      </c>
      <c r="Q929" s="38">
        <f>IF(O929="Void","",IF(P929&lt;16,Lookups!$A$1+((P929-1)*7+(N929-1)),Lookups!$A$2+((P929-16)*7+(N929-1))))</f>
        <v>45673</v>
      </c>
      <c r="R929" s="1" t="str">
        <f>IF(O929="Void",TRIM(_xlfn.CONCAT(J929,K929)),J929)</f>
        <v>Looney Tunes</v>
      </c>
      <c r="S929" s="16" t="str">
        <f>IF(O929="Void","VOID","vs")</f>
        <v>vs</v>
      </c>
      <c r="T929" s="1" t="str">
        <f>IF(O929="Void","",K929)</f>
        <v>Bell Hotel</v>
      </c>
      <c r="U929" s="1" t="str">
        <f>IF(O929="Void","",TRIM(_xlfn.CONCAT(L929," ",M929)))</f>
        <v>Circle Club Newent</v>
      </c>
    </row>
    <row r="930" spans="1:21" x14ac:dyDescent="0.2">
      <c r="A930" s="16">
        <v>1089</v>
      </c>
      <c r="B930" s="16">
        <v>7</v>
      </c>
      <c r="C930" s="16">
        <v>9</v>
      </c>
      <c r="D930" s="1">
        <v>1</v>
      </c>
      <c r="E930" s="1">
        <v>5</v>
      </c>
      <c r="F930" s="1" t="str">
        <f>_xlfn.CONCAT($D930,"|",$E930,"|",$B930)</f>
        <v>1|5|7</v>
      </c>
      <c r="G930" s="1" t="str">
        <f>_xlfn.CONCAT($D930,"|",$E930,"|",$C930)</f>
        <v>1|5|9</v>
      </c>
      <c r="H930" s="1" t="str">
        <f>_xlfn.CONCAT(P930,J930)</f>
        <v>17Dixies Twisters</v>
      </c>
      <c r="I930" s="1" t="str">
        <f>_xlfn.CONCAT(P930,K930)</f>
        <v>17Roamers</v>
      </c>
      <c r="J930" s="1" t="str">
        <f>IFERROR(VLOOKUP(F930,tbl_Teams!A:C,3,0),"")</f>
        <v>Dixies Twisters</v>
      </c>
      <c r="K930" s="1" t="str">
        <f>IFERROR(VLOOKUP(G930,tbl_Teams!$A:$C,3,0),"")</f>
        <v>Roamers</v>
      </c>
      <c r="L930" s="1" t="str">
        <f>IFERROR(IF(AND(J930&lt;&gt;"",K930&lt;&gt;""),VLOOKUP(VLOOKUP(J930,tbl_Teams!C:G,5,0),tbl_Venues!A:B,2,0),""),"")</f>
        <v>Coney Hill RFC</v>
      </c>
      <c r="M930" s="16" t="str">
        <f>IFERROR(IF(VLOOKUP(J930,tbl_Teams!$C:$H,6,0)=0,"",VLOOKUP(J930,tbl_Teams!$C:$H,6,0)),"")</f>
        <v/>
      </c>
      <c r="N930" s="16">
        <f>IFERROR(VLOOKUP(J930,tbl_Teams!$C:$I,7,0),"")</f>
        <v>5</v>
      </c>
      <c r="O930" s="16" t="str">
        <f>IF(OR(J930="",K930=""),"Void","")</f>
        <v/>
      </c>
      <c r="P930" s="16">
        <v>17</v>
      </c>
      <c r="Q930" s="38">
        <f>IF(O930="Void","",IF(P930&lt;16,Lookups!$A$1+((P930-1)*7+(N930-1)),Lookups!$A$2+((P930-16)*7+(N930-1))))</f>
        <v>45674</v>
      </c>
      <c r="R930" s="1" t="str">
        <f>IF(O930="Void",TRIM(_xlfn.CONCAT(J930,K930)),J930)</f>
        <v>Dixies Twisters</v>
      </c>
      <c r="S930" s="16" t="str">
        <f>IF(O930="Void","VOID","vs")</f>
        <v>vs</v>
      </c>
      <c r="T930" s="1" t="str">
        <f>IF(O930="Void","",K930)</f>
        <v>Roamers</v>
      </c>
      <c r="U930" s="1" t="str">
        <f>IF(O930="Void","",TRIM(_xlfn.CONCAT(L930," ",M930)))</f>
        <v>Coney Hill RFC</v>
      </c>
    </row>
    <row r="931" spans="1:21" x14ac:dyDescent="0.2">
      <c r="A931" s="16">
        <v>1090</v>
      </c>
      <c r="B931" s="16">
        <v>6</v>
      </c>
      <c r="C931" s="16">
        <v>10</v>
      </c>
      <c r="D931" s="1">
        <v>1</v>
      </c>
      <c r="E931" s="1">
        <v>5</v>
      </c>
      <c r="F931" s="1" t="str">
        <f>_xlfn.CONCAT($D931,"|",$E931,"|",$B931)</f>
        <v>1|5|6</v>
      </c>
      <c r="G931" s="1" t="str">
        <f>_xlfn.CONCAT($D931,"|",$E931,"|",$C931)</f>
        <v>1|5|10</v>
      </c>
      <c r="H931" s="1" t="str">
        <f>_xlfn.CONCAT(P931,J931)</f>
        <v>17The Salesmen</v>
      </c>
      <c r="I931" s="1" t="str">
        <f>_xlfn.CONCAT(P931,K931)</f>
        <v>17Newent Independents</v>
      </c>
      <c r="J931" s="1" t="str">
        <f>IFERROR(VLOOKUP(F931,tbl_Teams!A:C,3,0),"")</f>
        <v>The Salesmen</v>
      </c>
      <c r="K931" s="1" t="str">
        <f>IFERROR(VLOOKUP(G931,tbl_Teams!$A:$C,3,0),"")</f>
        <v>Newent Independents</v>
      </c>
      <c r="L931" s="1" t="str">
        <f>IFERROR(IF(AND(J931&lt;&gt;"",K931&lt;&gt;""),VLOOKUP(VLOOKUP(J931,tbl_Teams!C:G,5,0),tbl_Venues!A:B,2,0),""),"")</f>
        <v>Tuffley Community Centre</v>
      </c>
      <c r="M931" s="16" t="str">
        <f>IFERROR(IF(VLOOKUP(J931,tbl_Teams!$C:$H,6,0)=0,"",VLOOKUP(J931,tbl_Teams!$C:$H,6,0)),"")</f>
        <v/>
      </c>
      <c r="N931" s="16">
        <f>IFERROR(VLOOKUP(J931,tbl_Teams!$C:$I,7,0),"")</f>
        <v>5</v>
      </c>
      <c r="O931" s="16" t="str">
        <f>IF(OR(J931="",K931=""),"Void","")</f>
        <v/>
      </c>
      <c r="P931" s="16">
        <v>17</v>
      </c>
      <c r="Q931" s="38">
        <f>IF(O931="Void","",IF(P931&lt;16,Lookups!$A$1+((P931-1)*7+(N931-1)),Lookups!$A$2+((P931-16)*7+(N931-1))))</f>
        <v>45674</v>
      </c>
      <c r="R931" s="1" t="str">
        <f>IF(O931="Void",TRIM(_xlfn.CONCAT(J931,K931)),J931)</f>
        <v>The Salesmen</v>
      </c>
      <c r="S931" s="16" t="str">
        <f>IF(O931="Void","VOID","vs")</f>
        <v>vs</v>
      </c>
      <c r="T931" s="1" t="str">
        <f>IF(O931="Void","",K931)</f>
        <v>Newent Independents</v>
      </c>
      <c r="U931" s="1" t="str">
        <f>IF(O931="Void","",TRIM(_xlfn.CONCAT(L931," ",M931)))</f>
        <v>Tuffley Community Centre</v>
      </c>
    </row>
    <row r="932" spans="1:21" x14ac:dyDescent="0.2">
      <c r="A932" s="16">
        <v>1091</v>
      </c>
      <c r="B932" s="16">
        <v>5</v>
      </c>
      <c r="C932" s="16">
        <v>11</v>
      </c>
      <c r="D932" s="1">
        <v>1</v>
      </c>
      <c r="E932" s="1">
        <v>5</v>
      </c>
      <c r="F932" s="1" t="str">
        <f>_xlfn.CONCAT($D932,"|",$E932,"|",$B932)</f>
        <v>1|5|5</v>
      </c>
      <c r="G932" s="1" t="str">
        <f>_xlfn.CONCAT($D932,"|",$E932,"|",$C932)</f>
        <v>1|5|11</v>
      </c>
      <c r="H932" s="1" t="str">
        <f>_xlfn.CONCAT(P932,J932)</f>
        <v>17Hempsted C.C.</v>
      </c>
      <c r="I932" s="1" t="str">
        <f>_xlfn.CONCAT(P932,K932)</f>
        <v>17Gamblers S.C.</v>
      </c>
      <c r="J932" s="1" t="str">
        <f>IFERROR(VLOOKUP(F932,tbl_Teams!A:C,3,0),"")</f>
        <v>Hempsted C.C.</v>
      </c>
      <c r="K932" s="1" t="str">
        <f>IFERROR(VLOOKUP(G932,tbl_Teams!$A:$C,3,0),"")</f>
        <v>Gamblers S.C.</v>
      </c>
      <c r="L932" s="1" t="str">
        <f>IFERROR(IF(AND(J932&lt;&gt;"",K932&lt;&gt;""),VLOOKUP(VLOOKUP(J932,tbl_Teams!C:G,5,0),tbl_Venues!A:B,2,0),""),"")</f>
        <v>Baker Street</v>
      </c>
      <c r="M932" s="16" t="str">
        <f>IFERROR(IF(VLOOKUP(J932,tbl_Teams!$C:$H,6,0)=0,"",VLOOKUP(J932,tbl_Teams!$C:$H,6,0)),"")</f>
        <v/>
      </c>
      <c r="N932" s="16">
        <f>IFERROR(VLOOKUP(J932,tbl_Teams!$C:$I,7,0),"")</f>
        <v>5</v>
      </c>
      <c r="O932" s="16" t="str">
        <f>IF(OR(J932="",K932=""),"Void","")</f>
        <v/>
      </c>
      <c r="P932" s="16">
        <v>17</v>
      </c>
      <c r="Q932" s="38">
        <f>IF(O932="Void","",IF(P932&lt;16,Lookups!$A$1+((P932-1)*7+(N932-1)),Lookups!$A$2+((P932-16)*7+(N932-1))))</f>
        <v>45674</v>
      </c>
      <c r="R932" s="1" t="str">
        <f>IF(O932="Void",TRIM(_xlfn.CONCAT(J932,K932)),J932)</f>
        <v>Hempsted C.C.</v>
      </c>
      <c r="S932" s="16" t="str">
        <f>IF(O932="Void","VOID","vs")</f>
        <v>vs</v>
      </c>
      <c r="T932" s="1" t="str">
        <f>IF(O932="Void","",K932)</f>
        <v>Gamblers S.C.</v>
      </c>
      <c r="U932" s="1" t="str">
        <f>IF(O932="Void","",TRIM(_xlfn.CONCAT(L932," ",M932)))</f>
        <v>Baker Street</v>
      </c>
    </row>
    <row r="933" spans="1:21" x14ac:dyDescent="0.2">
      <c r="A933" s="16">
        <v>1092</v>
      </c>
      <c r="B933" s="16">
        <v>4</v>
      </c>
      <c r="C933" s="16">
        <v>12</v>
      </c>
      <c r="D933" s="1">
        <v>1</v>
      </c>
      <c r="E933" s="1">
        <v>5</v>
      </c>
      <c r="F933" s="1" t="str">
        <f>_xlfn.CONCAT($D933,"|",$E933,"|",$B933)</f>
        <v>1|5|4</v>
      </c>
      <c r="G933" s="1" t="str">
        <f>_xlfn.CONCAT($D933,"|",$E933,"|",$C933)</f>
        <v>1|5|12</v>
      </c>
      <c r="H933" s="1" t="str">
        <f>_xlfn.CONCAT(P933,J933)</f>
        <v>17Beaufort Beavers</v>
      </c>
      <c r="I933" s="1" t="str">
        <f>_xlfn.CONCAT(P933,K933)</f>
        <v>17Windmill Nomads</v>
      </c>
      <c r="J933" s="1" t="str">
        <f>IFERROR(VLOOKUP(F933,tbl_Teams!A:C,3,0),"")</f>
        <v>Beaufort Beavers</v>
      </c>
      <c r="K933" s="1" t="str">
        <f>IFERROR(VLOOKUP(G933,tbl_Teams!$A:$C,3,0),"")</f>
        <v>Windmill Nomads</v>
      </c>
      <c r="L933" s="1" t="str">
        <f>IFERROR(IF(AND(J933&lt;&gt;"",K933&lt;&gt;""),VLOOKUP(VLOOKUP(J933,tbl_Teams!C:G,5,0),tbl_Venues!A:B,2,0),""),"")</f>
        <v>Hardwicke RBL</v>
      </c>
      <c r="M933" s="16">
        <f>IFERROR(IF(VLOOKUP(J933,tbl_Teams!$C:$H,6,0)=0,"",VLOOKUP(J933,tbl_Teams!$C:$H,6,0)),"")</f>
        <v>2</v>
      </c>
      <c r="N933" s="16">
        <f>IFERROR(VLOOKUP(J933,tbl_Teams!$C:$I,7,0),"")</f>
        <v>3</v>
      </c>
      <c r="O933" s="16" t="str">
        <f>IF(OR(J933="",K933=""),"Void","")</f>
        <v/>
      </c>
      <c r="P933" s="16">
        <v>17</v>
      </c>
      <c r="Q933" s="38">
        <f>IF(O933="Void","",IF(P933&lt;16,Lookups!$A$1+((P933-1)*7+(N933-1)),Lookups!$A$2+((P933-16)*7+(N933-1))))</f>
        <v>45672</v>
      </c>
      <c r="R933" s="1" t="str">
        <f>IF(O933="Void",TRIM(_xlfn.CONCAT(J933,K933)),J933)</f>
        <v>Beaufort Beavers</v>
      </c>
      <c r="S933" s="16" t="str">
        <f>IF(O933="Void","VOID","vs")</f>
        <v>vs</v>
      </c>
      <c r="T933" s="1" t="str">
        <f>IF(O933="Void","",K933)</f>
        <v>Windmill Nomads</v>
      </c>
      <c r="U933" s="1" t="str">
        <f>IF(O933="Void","",TRIM(_xlfn.CONCAT(L933," ",M933)))</f>
        <v>Hardwicke RBL 2</v>
      </c>
    </row>
    <row r="934" spans="1:21" x14ac:dyDescent="0.2">
      <c r="A934" s="16">
        <v>1093</v>
      </c>
      <c r="B934" s="16">
        <v>3</v>
      </c>
      <c r="C934" s="16">
        <v>13</v>
      </c>
      <c r="D934" s="1">
        <v>1</v>
      </c>
      <c r="E934" s="1">
        <v>5</v>
      </c>
      <c r="F934" s="1" t="str">
        <f>_xlfn.CONCAT($D934,"|",$E934,"|",$B934)</f>
        <v>1|5|3</v>
      </c>
      <c r="G934" s="1" t="str">
        <f>_xlfn.CONCAT($D934,"|",$E934,"|",$C934)</f>
        <v>1|5|13</v>
      </c>
      <c r="H934" s="1" t="str">
        <f>_xlfn.CONCAT(P934,J934)</f>
        <v>17Jaybees</v>
      </c>
      <c r="I934" s="1" t="str">
        <f>_xlfn.CONCAT(P934,K934)</f>
        <v>17Runaways</v>
      </c>
      <c r="J934" s="1" t="str">
        <f>IFERROR(VLOOKUP(F934,tbl_Teams!A:C,3,0),"")</f>
        <v>Jaybees</v>
      </c>
      <c r="K934" s="1" t="str">
        <f>IFERROR(VLOOKUP(G934,tbl_Teams!$A:$C,3,0),"")</f>
        <v>Runaways</v>
      </c>
      <c r="L934" s="1" t="str">
        <f>IFERROR(IF(AND(J934&lt;&gt;"",K934&lt;&gt;""),VLOOKUP(VLOOKUP(J934,tbl_Teams!C:G,5,0),tbl_Venues!A:B,2,0),""),"")</f>
        <v>England's Glory</v>
      </c>
      <c r="M934" s="16">
        <f>IFERROR(IF(VLOOKUP(J934,tbl_Teams!$C:$H,6,0)=0,"",VLOOKUP(J934,tbl_Teams!$C:$H,6,0)),"")</f>
        <v>2</v>
      </c>
      <c r="N934" s="16">
        <f>IFERROR(VLOOKUP(J934,tbl_Teams!$C:$I,7,0),"")</f>
        <v>3</v>
      </c>
      <c r="O934" s="16" t="str">
        <f>IF(OR(J934="",K934=""),"Void","")</f>
        <v/>
      </c>
      <c r="P934" s="16">
        <v>17</v>
      </c>
      <c r="Q934" s="38">
        <f>IF(O934="Void","",IF(P934&lt;16,Lookups!$A$1+((P934-1)*7+(N934-1)),Lookups!$A$2+((P934-16)*7+(N934-1))))</f>
        <v>45672</v>
      </c>
      <c r="R934" s="1" t="str">
        <f>IF(O934="Void",TRIM(_xlfn.CONCAT(J934,K934)),J934)</f>
        <v>Jaybees</v>
      </c>
      <c r="S934" s="16" t="str">
        <f>IF(O934="Void","VOID","vs")</f>
        <v>vs</v>
      </c>
      <c r="T934" s="1" t="str">
        <f>IF(O934="Void","",K934)</f>
        <v>Runaways</v>
      </c>
      <c r="U934" s="1" t="str">
        <f>IF(O934="Void","",TRIM(_xlfn.CONCAT(L934," ",M934)))</f>
        <v>England's Glory 2</v>
      </c>
    </row>
    <row r="935" spans="1:21" x14ac:dyDescent="0.2">
      <c r="A935" s="16">
        <v>1094</v>
      </c>
      <c r="B935" s="16">
        <v>2</v>
      </c>
      <c r="C935" s="16">
        <v>14</v>
      </c>
      <c r="D935" s="1">
        <v>1</v>
      </c>
      <c r="E935" s="1">
        <v>5</v>
      </c>
      <c r="F935" s="1" t="str">
        <f>_xlfn.CONCAT($D935,"|",$E935,"|",$B935)</f>
        <v>1|5|2</v>
      </c>
      <c r="G935" s="1" t="str">
        <f>_xlfn.CONCAT($D935,"|",$E935,"|",$C935)</f>
        <v>1|5|14</v>
      </c>
      <c r="H935" s="1" t="str">
        <f>_xlfn.CONCAT(P935,J935)</f>
        <v>17Chequers</v>
      </c>
      <c r="I935" s="1" t="str">
        <f>_xlfn.CONCAT(P935,K935)</f>
        <v>17Hits &amp; Bits</v>
      </c>
      <c r="J935" s="1" t="str">
        <f>IFERROR(VLOOKUP(F935,tbl_Teams!A:C,3,0),"")</f>
        <v>Chequers</v>
      </c>
      <c r="K935" s="1" t="str">
        <f>IFERROR(VLOOKUP(G935,tbl_Teams!$A:$C,3,0),"")</f>
        <v>Hits &amp; Bits</v>
      </c>
      <c r="L935" s="1" t="str">
        <f>IFERROR(IF(AND(J935&lt;&gt;"",K935&lt;&gt;""),VLOOKUP(VLOOKUP(J935,tbl_Teams!C:G,5,0),tbl_Venues!A:B,2,0),""),"")</f>
        <v>Ramblers Club</v>
      </c>
      <c r="M935" s="16" t="str">
        <f>IFERROR(IF(VLOOKUP(J935,tbl_Teams!$C:$H,6,0)=0,"",VLOOKUP(J935,tbl_Teams!$C:$H,6,0)),"")</f>
        <v/>
      </c>
      <c r="N935" s="16">
        <f>IFERROR(VLOOKUP(J935,tbl_Teams!$C:$I,7,0),"")</f>
        <v>5</v>
      </c>
      <c r="O935" s="16" t="str">
        <f>IF(OR(J935="",K935=""),"Void","")</f>
        <v/>
      </c>
      <c r="P935" s="16">
        <v>17</v>
      </c>
      <c r="Q935" s="38">
        <f>IF(O935="Void","",IF(P935&lt;16,Lookups!$A$1+((P935-1)*7+(N935-1)),Lookups!$A$2+((P935-16)*7+(N935-1))))</f>
        <v>45674</v>
      </c>
      <c r="R935" s="1" t="str">
        <f>IF(O935="Void",TRIM(_xlfn.CONCAT(J935,K935)),J935)</f>
        <v>Chequers</v>
      </c>
      <c r="S935" s="16" t="str">
        <f>IF(O935="Void","VOID","vs")</f>
        <v>vs</v>
      </c>
      <c r="T935" s="1" t="str">
        <f>IF(O935="Void","",K935)</f>
        <v>Hits &amp; Bits</v>
      </c>
      <c r="U935" s="1" t="str">
        <f>IF(O935="Void","",TRIM(_xlfn.CONCAT(L935," ",M935)))</f>
        <v>Ramblers Club</v>
      </c>
    </row>
    <row r="936" spans="1:21" x14ac:dyDescent="0.2">
      <c r="A936" s="16">
        <v>1095</v>
      </c>
      <c r="B936" s="16">
        <v>1</v>
      </c>
      <c r="C936" s="16">
        <v>15</v>
      </c>
      <c r="D936" s="1">
        <v>1</v>
      </c>
      <c r="E936" s="1">
        <v>5</v>
      </c>
      <c r="F936" s="1" t="str">
        <f>_xlfn.CONCAT($D936,"|",$E936,"|",$B936)</f>
        <v>1|5|1</v>
      </c>
      <c r="G936" s="1" t="str">
        <f>_xlfn.CONCAT($D936,"|",$E936,"|",$C936)</f>
        <v>1|5|15</v>
      </c>
      <c r="H936" s="1" t="str">
        <f>_xlfn.CONCAT(P936,J936)</f>
        <v>17Likely Lads</v>
      </c>
      <c r="I936" s="1" t="str">
        <f>_xlfn.CONCAT(P936,K936)</f>
        <v>17St Aldates</v>
      </c>
      <c r="J936" s="1" t="str">
        <f>IFERROR(VLOOKUP(F936,tbl_Teams!A:C,3,0),"")</f>
        <v>Likely Lads</v>
      </c>
      <c r="K936" s="1" t="str">
        <f>IFERROR(VLOOKUP(G936,tbl_Teams!$A:$C,3,0),"")</f>
        <v>St Aldates</v>
      </c>
      <c r="L936" s="1" t="str">
        <f>IFERROR(IF(AND(J936&lt;&gt;"",K936&lt;&gt;""),VLOOKUP(VLOOKUP(J936,tbl_Teams!C:G,5,0),tbl_Venues!A:B,2,0),""),"")</f>
        <v>Farmer's Club</v>
      </c>
      <c r="M936" s="16">
        <f>IFERROR(IF(VLOOKUP(J936,tbl_Teams!$C:$H,6,0)=0,"",VLOOKUP(J936,tbl_Teams!$C:$H,6,0)),"")</f>
        <v>1</v>
      </c>
      <c r="N936" s="16">
        <f>IFERROR(VLOOKUP(J936,tbl_Teams!$C:$I,7,0),"")</f>
        <v>2</v>
      </c>
      <c r="O936" s="16" t="str">
        <f>IF(OR(J936="",K936=""),"Void","")</f>
        <v/>
      </c>
      <c r="P936" s="16">
        <v>17</v>
      </c>
      <c r="Q936" s="38">
        <f>IF(O936="Void","",IF(P936&lt;16,Lookups!$A$1+((P936-1)*7+(N936-1)),Lookups!$A$2+((P936-16)*7+(N936-1))))</f>
        <v>45671</v>
      </c>
      <c r="R936" s="1" t="str">
        <f>IF(O936="Void",TRIM(_xlfn.CONCAT(J936,K936)),J936)</f>
        <v>Likely Lads</v>
      </c>
      <c r="S936" s="16" t="str">
        <f>IF(O936="Void","VOID","vs")</f>
        <v>vs</v>
      </c>
      <c r="T936" s="1" t="str">
        <f>IF(O936="Void","",K936)</f>
        <v>St Aldates</v>
      </c>
      <c r="U936" s="1" t="str">
        <f>IF(O936="Void","",TRIM(_xlfn.CONCAT(L936," ",M936)))</f>
        <v>Farmer's Club 1</v>
      </c>
    </row>
    <row r="937" spans="1:21" x14ac:dyDescent="0.2">
      <c r="A937" s="16">
        <v>1096</v>
      </c>
      <c r="B937" s="16">
        <v>8</v>
      </c>
      <c r="C937" s="16">
        <v>16</v>
      </c>
      <c r="D937" s="1">
        <v>1</v>
      </c>
      <c r="E937" s="1">
        <v>5</v>
      </c>
      <c r="F937" s="1" t="str">
        <f>_xlfn.CONCAT($D937,"|",$E937,"|",$B937)</f>
        <v>1|5|8</v>
      </c>
      <c r="G937" s="1" t="str">
        <f>_xlfn.CONCAT($D937,"|",$E937,"|",$C937)</f>
        <v>1|5|16</v>
      </c>
      <c r="H937" s="1" t="str">
        <f>_xlfn.CONCAT(P937,J937)</f>
        <v>17Castle Grym</v>
      </c>
      <c r="I937" s="1" t="str">
        <f>_xlfn.CONCAT(P937,K937)</f>
        <v>17Crescent Knights</v>
      </c>
      <c r="J937" s="1" t="str">
        <f>IFERROR(VLOOKUP(F937,tbl_Teams!A:C,3,0),"")</f>
        <v>Castle Grym</v>
      </c>
      <c r="K937" s="1" t="str">
        <f>IFERROR(VLOOKUP(G937,tbl_Teams!$A:$C,3,0),"")</f>
        <v>Crescent Knights</v>
      </c>
      <c r="L937" s="1" t="str">
        <f>IFERROR(IF(AND(J937&lt;&gt;"",K937&lt;&gt;""),VLOOKUP(VLOOKUP(J937,tbl_Teams!C:G,5,0),tbl_Venues!A:B,2,0),""),"")</f>
        <v>Farmer's Club</v>
      </c>
      <c r="M937" s="16">
        <f>IFERROR(IF(VLOOKUP(J937,tbl_Teams!$C:$H,6,0)=0,"",VLOOKUP(J937,tbl_Teams!$C:$H,6,0)),"")</f>
        <v>1</v>
      </c>
      <c r="N937" s="16">
        <f>IFERROR(VLOOKUP(J937,tbl_Teams!$C:$I,7,0),"")</f>
        <v>5</v>
      </c>
      <c r="O937" s="16" t="str">
        <f>IF(OR(J937="",K937=""),"Void","")</f>
        <v/>
      </c>
      <c r="P937" s="16">
        <v>17</v>
      </c>
      <c r="Q937" s="38">
        <f>IF(O937="Void","",IF(P937&lt;16,Lookups!$A$1+((P937-1)*7+(N937-1)),Lookups!$A$2+((P937-16)*7+(N937-1))))</f>
        <v>45674</v>
      </c>
      <c r="R937" s="1" t="str">
        <f>IF(O937="Void",TRIM(_xlfn.CONCAT(J937,K937)),J937)</f>
        <v>Castle Grym</v>
      </c>
      <c r="S937" s="16" t="str">
        <f>IF(O937="Void","VOID","vs")</f>
        <v>vs</v>
      </c>
      <c r="T937" s="1" t="str">
        <f>IF(O937="Void","",K937)</f>
        <v>Crescent Knights</v>
      </c>
      <c r="U937" s="1" t="str">
        <f>IF(O937="Void","",TRIM(_xlfn.CONCAT(L937," ",M937)))</f>
        <v>Farmer's Club 1</v>
      </c>
    </row>
    <row r="938" spans="1:21" x14ac:dyDescent="0.2">
      <c r="A938" s="16">
        <v>1329</v>
      </c>
      <c r="B938" s="16">
        <v>7</v>
      </c>
      <c r="C938" s="16">
        <v>9</v>
      </c>
      <c r="D938" s="1">
        <v>1</v>
      </c>
      <c r="E938" s="1">
        <v>6</v>
      </c>
      <c r="F938" s="1" t="str">
        <f>_xlfn.CONCAT($D938,"|",$E938,"|",$B938)</f>
        <v>1|6|7</v>
      </c>
      <c r="G938" s="1" t="str">
        <f>_xlfn.CONCAT($D938,"|",$E938,"|",$C938)</f>
        <v>1|6|9</v>
      </c>
      <c r="H938" s="1" t="str">
        <f>_xlfn.CONCAT(P938,J938)</f>
        <v>17Canning Stragglers</v>
      </c>
      <c r="I938" s="1" t="str">
        <f>_xlfn.CONCAT(P938,K938)</f>
        <v>17509ers</v>
      </c>
      <c r="J938" s="1" t="str">
        <f>IFERROR(VLOOKUP(F938,tbl_Teams!A:C,3,0),"")</f>
        <v>Canning Stragglers</v>
      </c>
      <c r="K938" s="1" t="str">
        <f>IFERROR(VLOOKUP(G938,tbl_Teams!$A:$C,3,0),"")</f>
        <v>509ers</v>
      </c>
      <c r="L938" s="1" t="str">
        <f>IFERROR(IF(AND(J938&lt;&gt;"",K938&lt;&gt;""),VLOOKUP(VLOOKUP(J938,tbl_Teams!C:G,5,0),tbl_Venues!A:B,2,0),""),"")</f>
        <v>Churchdown Club</v>
      </c>
      <c r="M938" s="16" t="str">
        <f>IFERROR(IF(VLOOKUP(J938,tbl_Teams!$C:$H,6,0)=0,"",VLOOKUP(J938,tbl_Teams!$C:$H,6,0)),"")</f>
        <v/>
      </c>
      <c r="N938" s="16">
        <f>IFERROR(VLOOKUP(J938,tbl_Teams!$C:$I,7,0),"")</f>
        <v>3</v>
      </c>
      <c r="O938" s="16" t="str">
        <f>IF(OR(J938="",K938=""),"Void","")</f>
        <v/>
      </c>
      <c r="P938" s="16">
        <v>17</v>
      </c>
      <c r="Q938" s="38">
        <f>IF(O938="Void","",IF(P938&lt;16,Lookups!$A$1+((P938-1)*7+(N938-1)),Lookups!$A$2+((P938-16)*7+(N938-1))))</f>
        <v>45672</v>
      </c>
      <c r="R938" s="1" t="str">
        <f>IF(O938="Void",TRIM(_xlfn.CONCAT(J938,K938)),J938)</f>
        <v>Canning Stragglers</v>
      </c>
      <c r="S938" s="16" t="str">
        <f>IF(O938="Void","VOID","vs")</f>
        <v>vs</v>
      </c>
      <c r="T938" s="1" t="str">
        <f>IF(O938="Void","",K938)</f>
        <v>509ers</v>
      </c>
      <c r="U938" s="1" t="str">
        <f>IF(O938="Void","",TRIM(_xlfn.CONCAT(L938," ",M938)))</f>
        <v>Churchdown Club</v>
      </c>
    </row>
    <row r="939" spans="1:21" x14ac:dyDescent="0.2">
      <c r="A939" s="16">
        <v>1330</v>
      </c>
      <c r="B939" s="16">
        <v>6</v>
      </c>
      <c r="C939" s="16">
        <v>10</v>
      </c>
      <c r="D939" s="1">
        <v>1</v>
      </c>
      <c r="E939" s="1">
        <v>6</v>
      </c>
      <c r="F939" s="1" t="str">
        <f>_xlfn.CONCAT($D939,"|",$E939,"|",$B939)</f>
        <v>1|6|6</v>
      </c>
      <c r="G939" s="1" t="str">
        <f>_xlfn.CONCAT($D939,"|",$E939,"|",$C939)</f>
        <v>1|6|10</v>
      </c>
      <c r="H939" s="1" t="str">
        <f>_xlfn.CONCAT(P939,J939)</f>
        <v>17Apaches</v>
      </c>
      <c r="I939" s="1" t="str">
        <f>_xlfn.CONCAT(P939,K939)</f>
        <v>17Westgate Teapots</v>
      </c>
      <c r="J939" s="1" t="str">
        <f>IFERROR(VLOOKUP(F939,tbl_Teams!A:C,3,0),"")</f>
        <v>Apaches</v>
      </c>
      <c r="K939" s="1" t="str">
        <f>IFERROR(VLOOKUP(G939,tbl_Teams!$A:$C,3,0),"")</f>
        <v>Westgate Teapots</v>
      </c>
      <c r="L939" s="1" t="str">
        <f>IFERROR(IF(AND(J939&lt;&gt;"",K939&lt;&gt;""),VLOOKUP(VLOOKUP(J939,tbl_Teams!C:G,5,0),tbl_Venues!A:B,2,0),""),"")</f>
        <v>Hardwicke RBL</v>
      </c>
      <c r="M939" s="16">
        <f>IFERROR(IF(VLOOKUP(J939,tbl_Teams!$C:$H,6,0)=0,"",VLOOKUP(J939,tbl_Teams!$C:$H,6,0)),"")</f>
        <v>1</v>
      </c>
      <c r="N939" s="16">
        <f>IFERROR(VLOOKUP(J939,tbl_Teams!$C:$I,7,0),"")</f>
        <v>5</v>
      </c>
      <c r="O939" s="16" t="str">
        <f>IF(OR(J939="",K939=""),"Void","")</f>
        <v/>
      </c>
      <c r="P939" s="16">
        <v>17</v>
      </c>
      <c r="Q939" s="38">
        <f>IF(O939="Void","",IF(P939&lt;16,Lookups!$A$1+((P939-1)*7+(N939-1)),Lookups!$A$2+((P939-16)*7+(N939-1))))</f>
        <v>45674</v>
      </c>
      <c r="R939" s="1" t="str">
        <f>IF(O939="Void",TRIM(_xlfn.CONCAT(J939,K939)),J939)</f>
        <v>Apaches</v>
      </c>
      <c r="S939" s="16" t="str">
        <f>IF(O939="Void","VOID","vs")</f>
        <v>vs</v>
      </c>
      <c r="T939" s="1" t="str">
        <f>IF(O939="Void","",K939)</f>
        <v>Westgate Teapots</v>
      </c>
      <c r="U939" s="1" t="str">
        <f>IF(O939="Void","",TRIM(_xlfn.CONCAT(L939," ",M939)))</f>
        <v>Hardwicke RBL 1</v>
      </c>
    </row>
    <row r="940" spans="1:21" x14ac:dyDescent="0.2">
      <c r="A940" s="16">
        <v>1331</v>
      </c>
      <c r="B940" s="16">
        <v>5</v>
      </c>
      <c r="C940" s="16">
        <v>11</v>
      </c>
      <c r="D940" s="1">
        <v>1</v>
      </c>
      <c r="E940" s="1">
        <v>6</v>
      </c>
      <c r="F940" s="1" t="str">
        <f>_xlfn.CONCAT($D940,"|",$E940,"|",$B940)</f>
        <v>1|6|5</v>
      </c>
      <c r="G940" s="1" t="str">
        <f>_xlfn.CONCAT($D940,"|",$E940,"|",$C940)</f>
        <v>1|6|11</v>
      </c>
      <c r="H940" s="1" t="str">
        <f>_xlfn.CONCAT(P940,J940)</f>
        <v>17Scammells</v>
      </c>
      <c r="I940" s="1" t="str">
        <f>_xlfn.CONCAT(P940,K940)</f>
        <v>17Walls Top Ten</v>
      </c>
      <c r="J940" s="1" t="str">
        <f>IFERROR(VLOOKUP(F940,tbl_Teams!A:C,3,0),"")</f>
        <v>Scammells</v>
      </c>
      <c r="K940" s="1" t="str">
        <f>IFERROR(VLOOKUP(G940,tbl_Teams!$A:$C,3,0),"")</f>
        <v>Walls Top Ten</v>
      </c>
      <c r="L940" s="1" t="str">
        <f>IFERROR(IF(AND(J940&lt;&gt;"",K940&lt;&gt;""),VLOOKUP(VLOOKUP(J940,tbl_Teams!C:G,5,0),tbl_Venues!A:B,2,0),""),"")</f>
        <v>Gala Club</v>
      </c>
      <c r="M940" s="16">
        <f>IFERROR(IF(VLOOKUP(J940,tbl_Teams!$C:$H,6,0)=0,"",VLOOKUP(J940,tbl_Teams!$C:$H,6,0)),"")</f>
        <v>1</v>
      </c>
      <c r="N940" s="16">
        <f>IFERROR(VLOOKUP(J940,tbl_Teams!$C:$I,7,0),"")</f>
        <v>1</v>
      </c>
      <c r="O940" s="16" t="str">
        <f>IF(OR(J940="",K940=""),"Void","")</f>
        <v/>
      </c>
      <c r="P940" s="16">
        <v>17</v>
      </c>
      <c r="Q940" s="38">
        <f>IF(O940="Void","",IF(P940&lt;16,Lookups!$A$1+((P940-1)*7+(N940-1)),Lookups!$A$2+((P940-16)*7+(N940-1))))</f>
        <v>45670</v>
      </c>
      <c r="R940" s="1" t="str">
        <f>IF(O940="Void",TRIM(_xlfn.CONCAT(J940,K940)),J940)</f>
        <v>Scammells</v>
      </c>
      <c r="S940" s="16" t="str">
        <f>IF(O940="Void","VOID","vs")</f>
        <v>vs</v>
      </c>
      <c r="T940" s="1" t="str">
        <f>IF(O940="Void","",K940)</f>
        <v>Walls Top Ten</v>
      </c>
      <c r="U940" s="1" t="str">
        <f>IF(O940="Void","",TRIM(_xlfn.CONCAT(L940," ",M940)))</f>
        <v>Gala Club 1</v>
      </c>
    </row>
    <row r="941" spans="1:21" x14ac:dyDescent="0.2">
      <c r="A941" s="16">
        <v>1332</v>
      </c>
      <c r="B941" s="16">
        <v>4</v>
      </c>
      <c r="C941" s="16">
        <v>12</v>
      </c>
      <c r="D941" s="1">
        <v>1</v>
      </c>
      <c r="E941" s="1">
        <v>6</v>
      </c>
      <c r="F941" s="1" t="str">
        <f>_xlfn.CONCAT($D941,"|",$E941,"|",$B941)</f>
        <v>1|6|4</v>
      </c>
      <c r="G941" s="1" t="str">
        <f>_xlfn.CONCAT($D941,"|",$E941,"|",$C941)</f>
        <v>1|6|12</v>
      </c>
      <c r="H941" s="1" t="str">
        <f>_xlfn.CONCAT(P941,J941)</f>
        <v>17Renegades</v>
      </c>
      <c r="I941" s="1" t="str">
        <f>_xlfn.CONCAT(P941,K941)</f>
        <v>17KE7's</v>
      </c>
      <c r="J941" s="1" t="str">
        <f>IFERROR(VLOOKUP(F941,tbl_Teams!A:C,3,0),"")</f>
        <v>Renegades</v>
      </c>
      <c r="K941" s="1" t="str">
        <f>IFERROR(VLOOKUP(G941,tbl_Teams!$A:$C,3,0),"")</f>
        <v>KE7's</v>
      </c>
      <c r="L941" s="1" t="str">
        <f>IFERROR(IF(AND(J941&lt;&gt;"",K941&lt;&gt;""),VLOOKUP(VLOOKUP(J941,tbl_Teams!C:G,5,0),tbl_Venues!A:B,2,0),""),"")</f>
        <v>Gala Club</v>
      </c>
      <c r="M941" s="16">
        <f>IFERROR(IF(VLOOKUP(J941,tbl_Teams!$C:$H,6,0)=0,"",VLOOKUP(J941,tbl_Teams!$C:$H,6,0)),"")</f>
        <v>2</v>
      </c>
      <c r="N941" s="16">
        <f>IFERROR(VLOOKUP(J941,tbl_Teams!$C:$I,7,0),"")</f>
        <v>5</v>
      </c>
      <c r="O941" s="16" t="str">
        <f>IF(OR(J941="",K941=""),"Void","")</f>
        <v/>
      </c>
      <c r="P941" s="16">
        <v>17</v>
      </c>
      <c r="Q941" s="38">
        <f>IF(O941="Void","",IF(P941&lt;16,Lookups!$A$1+((P941-1)*7+(N941-1)),Lookups!$A$2+((P941-16)*7+(N941-1))))</f>
        <v>45674</v>
      </c>
      <c r="R941" s="1" t="str">
        <f>IF(O941="Void",TRIM(_xlfn.CONCAT(J941,K941)),J941)</f>
        <v>Renegades</v>
      </c>
      <c r="S941" s="16" t="str">
        <f>IF(O941="Void","VOID","vs")</f>
        <v>vs</v>
      </c>
      <c r="T941" s="1" t="str">
        <f>IF(O941="Void","",K941)</f>
        <v>KE7's</v>
      </c>
      <c r="U941" s="1" t="str">
        <f>IF(O941="Void","",TRIM(_xlfn.CONCAT(L941," ",M941)))</f>
        <v>Gala Club 2</v>
      </c>
    </row>
    <row r="942" spans="1:21" x14ac:dyDescent="0.2">
      <c r="A942" s="16">
        <v>1333</v>
      </c>
      <c r="B942" s="16">
        <v>3</v>
      </c>
      <c r="C942" s="16">
        <v>13</v>
      </c>
      <c r="D942" s="1">
        <v>1</v>
      </c>
      <c r="E942" s="1">
        <v>6</v>
      </c>
      <c r="F942" s="1" t="str">
        <f>_xlfn.CONCAT($D942,"|",$E942,"|",$B942)</f>
        <v>1|6|3</v>
      </c>
      <c r="G942" s="1" t="str">
        <f>_xlfn.CONCAT($D942,"|",$E942,"|",$C942)</f>
        <v>1|6|13</v>
      </c>
      <c r="H942" s="1" t="str">
        <f>_xlfn.CONCAT(P942,J942)</f>
        <v>17Jokers(City)</v>
      </c>
      <c r="I942" s="1" t="str">
        <f>_xlfn.CONCAT(P942,K942)</f>
        <v>17Junction Inn</v>
      </c>
      <c r="J942" s="1" t="str">
        <f>IFERROR(VLOOKUP(F942,tbl_Teams!A:C,3,0),"")</f>
        <v>Jokers(City)</v>
      </c>
      <c r="K942" s="1" t="str">
        <f>IFERROR(VLOOKUP(G942,tbl_Teams!$A:$C,3,0),"")</f>
        <v>Junction Inn</v>
      </c>
      <c r="L942" s="1" t="str">
        <f>IFERROR(IF(AND(J942&lt;&gt;"",K942&lt;&gt;""),VLOOKUP(VLOOKUP(J942,tbl_Teams!C:G,5,0),tbl_Venues!A:B,2,0),""),"")</f>
        <v>One Eyed Jacks</v>
      </c>
      <c r="M942" s="16" t="str">
        <f>IFERROR(IF(VLOOKUP(J942,tbl_Teams!$C:$H,6,0)=0,"",VLOOKUP(J942,tbl_Teams!$C:$H,6,0)),"")</f>
        <v/>
      </c>
      <c r="N942" s="16">
        <f>IFERROR(VLOOKUP(J942,tbl_Teams!$C:$I,7,0),"")</f>
        <v>4</v>
      </c>
      <c r="O942" s="16" t="str">
        <f>IF(OR(J942="",K942=""),"Void","")</f>
        <v/>
      </c>
      <c r="P942" s="16">
        <v>17</v>
      </c>
      <c r="Q942" s="38">
        <f>IF(O942="Void","",IF(P942&lt;16,Lookups!$A$1+((P942-1)*7+(N942-1)),Lookups!$A$2+((P942-16)*7+(N942-1))))</f>
        <v>45673</v>
      </c>
      <c r="R942" s="1" t="str">
        <f>IF(O942="Void",TRIM(_xlfn.CONCAT(J942,K942)),J942)</f>
        <v>Jokers(City)</v>
      </c>
      <c r="S942" s="16" t="str">
        <f>IF(O942="Void","VOID","vs")</f>
        <v>vs</v>
      </c>
      <c r="T942" s="1" t="str">
        <f>IF(O942="Void","",K942)</f>
        <v>Junction Inn</v>
      </c>
      <c r="U942" s="1" t="str">
        <f>IF(O942="Void","",TRIM(_xlfn.CONCAT(L942," ",M942)))</f>
        <v>One Eyed Jacks</v>
      </c>
    </row>
    <row r="943" spans="1:21" x14ac:dyDescent="0.2">
      <c r="A943" s="16">
        <v>1334</v>
      </c>
      <c r="B943" s="16">
        <v>2</v>
      </c>
      <c r="C943" s="16">
        <v>14</v>
      </c>
      <c r="D943" s="1">
        <v>1</v>
      </c>
      <c r="E943" s="1">
        <v>6</v>
      </c>
      <c r="F943" s="1" t="str">
        <f>_xlfn.CONCAT($D943,"|",$E943,"|",$B943)</f>
        <v>1|6|2</v>
      </c>
      <c r="G943" s="1" t="str">
        <f>_xlfn.CONCAT($D943,"|",$E943,"|",$C943)</f>
        <v>1|6|14</v>
      </c>
      <c r="H943" s="1" t="str">
        <f>_xlfn.CONCAT(P943,J943)</f>
        <v>17</v>
      </c>
      <c r="I943" s="1" t="str">
        <f>_xlfn.CONCAT(P943,K943)</f>
        <v>17Britwater</v>
      </c>
      <c r="J943" s="1" t="str">
        <f>IFERROR(VLOOKUP(F943,tbl_Teams!A:C,3,0),"")</f>
        <v/>
      </c>
      <c r="K943" s="1" t="str">
        <f>IFERROR(VLOOKUP(G943,tbl_Teams!$A:$C,3,0),"")</f>
        <v>Britwater</v>
      </c>
      <c r="L943" s="1" t="str">
        <f>IFERROR(IF(AND(J943&lt;&gt;"",K943&lt;&gt;""),VLOOKUP(VLOOKUP(J943,tbl_Teams!C:G,5,0),tbl_Venues!A:B,2,0),""),"")</f>
        <v/>
      </c>
      <c r="M943" s="16" t="str">
        <f>IFERROR(IF(VLOOKUP(J943,tbl_Teams!$C:$H,6,0)=0,"",VLOOKUP(J943,tbl_Teams!$C:$H,6,0)),"")</f>
        <v/>
      </c>
      <c r="N943" s="16" t="str">
        <f>IFERROR(VLOOKUP(J943,tbl_Teams!$C:$I,7,0),"")</f>
        <v/>
      </c>
      <c r="O943" s="16" t="str">
        <f>IF(OR(J943="",K943=""),"Void","")</f>
        <v>Void</v>
      </c>
      <c r="P943" s="16">
        <v>17</v>
      </c>
      <c r="Q943" s="38" t="str">
        <f>IF(O943="Void","",IF(P943&lt;16,Lookups!$A$1+((P943-1)*7+(N943-1)),Lookups!$A$2+((P943-16)*7+(N943-1))))</f>
        <v/>
      </c>
      <c r="R943" s="1" t="str">
        <f>IF(O943="Void",TRIM(_xlfn.CONCAT(J943,K943)),J943)</f>
        <v>Britwater</v>
      </c>
      <c r="S943" s="16" t="str">
        <f>IF(O943="Void","VOID","vs")</f>
        <v>VOID</v>
      </c>
      <c r="T943" s="1" t="str">
        <f>IF(O943="Void","",K943)</f>
        <v/>
      </c>
      <c r="U943" s="1" t="str">
        <f>IF(O943="Void","",TRIM(_xlfn.CONCAT(L943," ",M943)))</f>
        <v/>
      </c>
    </row>
    <row r="944" spans="1:21" x14ac:dyDescent="0.2">
      <c r="A944" s="16">
        <v>1335</v>
      </c>
      <c r="B944" s="16">
        <v>1</v>
      </c>
      <c r="C944" s="16">
        <v>15</v>
      </c>
      <c r="D944" s="1">
        <v>1</v>
      </c>
      <c r="E944" s="1">
        <v>6</v>
      </c>
      <c r="F944" s="1" t="str">
        <f>_xlfn.CONCAT($D944,"|",$E944,"|",$B944)</f>
        <v>1|6|1</v>
      </c>
      <c r="G944" s="1" t="str">
        <f>_xlfn.CONCAT($D944,"|",$E944,"|",$C944)</f>
        <v>1|6|15</v>
      </c>
      <c r="H944" s="1" t="str">
        <f>_xlfn.CONCAT(P944,J944)</f>
        <v>17New Indians</v>
      </c>
      <c r="I944" s="1" t="str">
        <f>_xlfn.CONCAT(P944,K944)</f>
        <v>17Cybernetics</v>
      </c>
      <c r="J944" s="1" t="str">
        <f>IFERROR(VLOOKUP(F944,tbl_Teams!A:C,3,0),"")</f>
        <v>New Indians</v>
      </c>
      <c r="K944" s="1" t="str">
        <f>IFERROR(VLOOKUP(G944,tbl_Teams!$A:$C,3,0),"")</f>
        <v>Cybernetics</v>
      </c>
      <c r="L944" s="1" t="str">
        <f>IFERROR(IF(AND(J944&lt;&gt;"",K944&lt;&gt;""),VLOOKUP(VLOOKUP(J944,tbl_Teams!C:G,5,0),tbl_Venues!A:B,2,0),""),"")</f>
        <v>Churchdown Community Centre</v>
      </c>
      <c r="M944" s="16">
        <f>IFERROR(IF(VLOOKUP(J944,tbl_Teams!$C:$H,6,0)=0,"",VLOOKUP(J944,tbl_Teams!$C:$H,6,0)),"")</f>
        <v>1</v>
      </c>
      <c r="N944" s="16">
        <f>IFERROR(VLOOKUP(J944,tbl_Teams!$C:$I,7,0),"")</f>
        <v>5</v>
      </c>
      <c r="O944" s="16" t="str">
        <f>IF(OR(J944="",K944=""),"Void","")</f>
        <v/>
      </c>
      <c r="P944" s="16">
        <v>17</v>
      </c>
      <c r="Q944" s="38">
        <f>IF(O944="Void","",IF(P944&lt;16,Lookups!$A$1+((P944-1)*7+(N944-1)),Lookups!$A$2+((P944-16)*7+(N944-1))))</f>
        <v>45674</v>
      </c>
      <c r="R944" s="1" t="str">
        <f>IF(O944="Void",TRIM(_xlfn.CONCAT(J944,K944)),J944)</f>
        <v>New Indians</v>
      </c>
      <c r="S944" s="16" t="str">
        <f>IF(O944="Void","VOID","vs")</f>
        <v>vs</v>
      </c>
      <c r="T944" s="1" t="str">
        <f>IF(O944="Void","",K944)</f>
        <v>Cybernetics</v>
      </c>
      <c r="U944" s="1" t="str">
        <f>IF(O944="Void","",TRIM(_xlfn.CONCAT(L944," ",M944)))</f>
        <v>Churchdown Community Centre 1</v>
      </c>
    </row>
    <row r="945" spans="1:21" x14ac:dyDescent="0.2">
      <c r="A945" s="16">
        <v>1336</v>
      </c>
      <c r="B945" s="16">
        <v>8</v>
      </c>
      <c r="C945" s="16">
        <v>16</v>
      </c>
      <c r="D945" s="1">
        <v>1</v>
      </c>
      <c r="E945" s="1">
        <v>6</v>
      </c>
      <c r="F945" s="1" t="str">
        <f>_xlfn.CONCAT($D945,"|",$E945,"|",$B945)</f>
        <v>1|6|8</v>
      </c>
      <c r="G945" s="1" t="str">
        <f>_xlfn.CONCAT($D945,"|",$E945,"|",$C945)</f>
        <v>1|6|16</v>
      </c>
      <c r="H945" s="1" t="str">
        <f>_xlfn.CONCAT(P945,J945)</f>
        <v>17Rising Sun</v>
      </c>
      <c r="I945" s="1" t="str">
        <f>_xlfn.CONCAT(P945,K945)</f>
        <v>17Angry Beavers</v>
      </c>
      <c r="J945" s="1" t="str">
        <f>IFERROR(VLOOKUP(F945,tbl_Teams!A:C,3,0),"")</f>
        <v>Rising Sun</v>
      </c>
      <c r="K945" s="1" t="str">
        <f>IFERROR(VLOOKUP(G945,tbl_Teams!$A:$C,3,0),"")</f>
        <v>Angry Beavers</v>
      </c>
      <c r="L945" s="1" t="str">
        <f>IFERROR(IF(AND(J945&lt;&gt;"",K945&lt;&gt;""),VLOOKUP(VLOOKUP(J945,tbl_Teams!C:G,5,0),tbl_Venues!A:B,2,0),""),"")</f>
        <v>Farmer's Club</v>
      </c>
      <c r="M945" s="16">
        <f>IFERROR(IF(VLOOKUP(J945,tbl_Teams!$C:$H,6,0)=0,"",VLOOKUP(J945,tbl_Teams!$C:$H,6,0)),"")</f>
        <v>2</v>
      </c>
      <c r="N945" s="16">
        <f>IFERROR(VLOOKUP(J945,tbl_Teams!$C:$I,7,0),"")</f>
        <v>3</v>
      </c>
      <c r="O945" s="16" t="str">
        <f>IF(OR(J945="",K945=""),"Void","")</f>
        <v/>
      </c>
      <c r="P945" s="16">
        <v>17</v>
      </c>
      <c r="Q945" s="38">
        <f>IF(O945="Void","",IF(P945&lt;16,Lookups!$A$1+((P945-1)*7+(N945-1)),Lookups!$A$2+((P945-16)*7+(N945-1))))</f>
        <v>45672</v>
      </c>
      <c r="R945" s="1" t="str">
        <f>IF(O945="Void",TRIM(_xlfn.CONCAT(J945,K945)),J945)</f>
        <v>Rising Sun</v>
      </c>
      <c r="S945" s="16" t="str">
        <f>IF(O945="Void","VOID","vs")</f>
        <v>vs</v>
      </c>
      <c r="T945" s="1" t="str">
        <f>IF(O945="Void","",K945)</f>
        <v>Angry Beavers</v>
      </c>
      <c r="U945" s="1" t="str">
        <f>IF(O945="Void","",TRIM(_xlfn.CONCAT(L945," ",M945)))</f>
        <v>Farmer's Club 2</v>
      </c>
    </row>
    <row r="946" spans="1:21" x14ac:dyDescent="0.2">
      <c r="A946" s="16">
        <v>1569</v>
      </c>
      <c r="B946" s="16">
        <v>7</v>
      </c>
      <c r="C946" s="16">
        <v>9</v>
      </c>
      <c r="D946" s="1">
        <v>1</v>
      </c>
      <c r="E946" s="1">
        <v>7</v>
      </c>
      <c r="F946" s="1" t="str">
        <f>_xlfn.CONCAT($D946,"|",$E946,"|",$B946)</f>
        <v>1|7|7</v>
      </c>
      <c r="G946" s="1" t="str">
        <f>_xlfn.CONCAT($D946,"|",$E946,"|",$C946)</f>
        <v>1|7|9</v>
      </c>
      <c r="H946" s="1" t="str">
        <f>_xlfn.CONCAT(P946,J946)</f>
        <v>17Gladiators</v>
      </c>
      <c r="I946" s="1" t="str">
        <f>_xlfn.CONCAT(P946,K946)</f>
        <v>17Tipplers</v>
      </c>
      <c r="J946" s="1" t="str">
        <f>IFERROR(VLOOKUP(F946,tbl_Teams!A:C,3,0),"")</f>
        <v>Gladiators</v>
      </c>
      <c r="K946" s="1" t="str">
        <f>IFERROR(VLOOKUP(G946,tbl_Teams!$A:$C,3,0),"")</f>
        <v>Tipplers</v>
      </c>
      <c r="L946" s="1" t="str">
        <f>IFERROR(IF(AND(J946&lt;&gt;"",K946&lt;&gt;""),VLOOKUP(VLOOKUP(J946,tbl_Teams!C:G,5,0),tbl_Venues!A:B,2,0),""),"")</f>
        <v>Farmer's Club</v>
      </c>
      <c r="M946" s="16">
        <f>IFERROR(IF(VLOOKUP(J946,tbl_Teams!$C:$H,6,0)=0,"",VLOOKUP(J946,tbl_Teams!$C:$H,6,0)),"")</f>
        <v>1</v>
      </c>
      <c r="N946" s="16">
        <f>IFERROR(VLOOKUP(J946,tbl_Teams!$C:$I,7,0),"")</f>
        <v>3</v>
      </c>
      <c r="O946" s="16" t="str">
        <f>IF(OR(J946="",K946=""),"Void","")</f>
        <v/>
      </c>
      <c r="P946" s="16">
        <v>17</v>
      </c>
      <c r="Q946" s="38">
        <f>IF(O946="Void","",IF(P946&lt;16,Lookups!$A$1+((P946-1)*7+(N946-1)),Lookups!$A$2+((P946-16)*7+(N946-1))))</f>
        <v>45672</v>
      </c>
      <c r="R946" s="1" t="str">
        <f>IF(O946="Void",TRIM(_xlfn.CONCAT(J946,K946)),J946)</f>
        <v>Gladiators</v>
      </c>
      <c r="S946" s="16" t="str">
        <f>IF(O946="Void","VOID","vs")</f>
        <v>vs</v>
      </c>
      <c r="T946" s="1" t="str">
        <f>IF(O946="Void","",K946)</f>
        <v>Tipplers</v>
      </c>
      <c r="U946" s="1" t="str">
        <f>IF(O946="Void","",TRIM(_xlfn.CONCAT(L946," ",M946)))</f>
        <v>Farmer's Club 1</v>
      </c>
    </row>
    <row r="947" spans="1:21" x14ac:dyDescent="0.2">
      <c r="A947" s="16">
        <v>1570</v>
      </c>
      <c r="B947" s="16">
        <v>6</v>
      </c>
      <c r="C947" s="16">
        <v>10</v>
      </c>
      <c r="D947" s="1">
        <v>1</v>
      </c>
      <c r="E947" s="1">
        <v>7</v>
      </c>
      <c r="F947" s="1" t="str">
        <f>_xlfn.CONCAT($D947,"|",$E947,"|",$B947)</f>
        <v>1|7|6</v>
      </c>
      <c r="G947" s="1" t="str">
        <f>_xlfn.CONCAT($D947,"|",$E947,"|",$C947)</f>
        <v>1|7|10</v>
      </c>
      <c r="H947" s="1" t="str">
        <f>_xlfn.CONCAT(P947,J947)</f>
        <v>17Bloaters S.C.</v>
      </c>
      <c r="I947" s="1" t="str">
        <f>_xlfn.CONCAT(P947,K947)</f>
        <v>17Newent Dragons</v>
      </c>
      <c r="J947" s="1" t="str">
        <f>IFERROR(VLOOKUP(F947,tbl_Teams!A:C,3,0),"")</f>
        <v>Bloaters S.C.</v>
      </c>
      <c r="K947" s="1" t="str">
        <f>IFERROR(VLOOKUP(G947,tbl_Teams!$A:$C,3,0),"")</f>
        <v>Newent Dragons</v>
      </c>
      <c r="L947" s="1" t="str">
        <f>IFERROR(IF(AND(J947&lt;&gt;"",K947&lt;&gt;""),VLOOKUP(VLOOKUP(J947,tbl_Teams!C:G,5,0),tbl_Venues!A:B,2,0),""),"")</f>
        <v>Spartans Club</v>
      </c>
      <c r="M947" s="16">
        <f>IFERROR(IF(VLOOKUP(J947,tbl_Teams!$C:$H,6,0)=0,"",VLOOKUP(J947,tbl_Teams!$C:$H,6,0)),"")</f>
        <v>2</v>
      </c>
      <c r="N947" s="16">
        <f>IFERROR(VLOOKUP(J947,tbl_Teams!$C:$I,7,0),"")</f>
        <v>3</v>
      </c>
      <c r="O947" s="16" t="str">
        <f>IF(OR(J947="",K947=""),"Void","")</f>
        <v/>
      </c>
      <c r="P947" s="16">
        <v>17</v>
      </c>
      <c r="Q947" s="38">
        <f>IF(O947="Void","",IF(P947&lt;16,Lookups!$A$1+((P947-1)*7+(N947-1)),Lookups!$A$2+((P947-16)*7+(N947-1))))</f>
        <v>45672</v>
      </c>
      <c r="R947" s="1" t="str">
        <f>IF(O947="Void",TRIM(_xlfn.CONCAT(J947,K947)),J947)</f>
        <v>Bloaters S.C.</v>
      </c>
      <c r="S947" s="16" t="str">
        <f>IF(O947="Void","VOID","vs")</f>
        <v>vs</v>
      </c>
      <c r="T947" s="1" t="str">
        <f>IF(O947="Void","",K947)</f>
        <v>Newent Dragons</v>
      </c>
      <c r="U947" s="1" t="str">
        <f>IF(O947="Void","",TRIM(_xlfn.CONCAT(L947," ",M947)))</f>
        <v>Spartans Club 2</v>
      </c>
    </row>
    <row r="948" spans="1:21" x14ac:dyDescent="0.2">
      <c r="A948" s="16">
        <v>1571</v>
      </c>
      <c r="B948" s="16">
        <v>5</v>
      </c>
      <c r="C948" s="16">
        <v>11</v>
      </c>
      <c r="D948" s="1">
        <v>1</v>
      </c>
      <c r="E948" s="1">
        <v>7</v>
      </c>
      <c r="F948" s="1" t="str">
        <f>_xlfn.CONCAT($D948,"|",$E948,"|",$B948)</f>
        <v>1|7|5</v>
      </c>
      <c r="G948" s="1" t="str">
        <f>_xlfn.CONCAT($D948,"|",$E948,"|",$C948)</f>
        <v>1|7|11</v>
      </c>
      <c r="H948" s="1" t="str">
        <f>_xlfn.CONCAT(P948,J948)</f>
        <v>17Hilltops</v>
      </c>
      <c r="I948" s="1" t="str">
        <f>_xlfn.CONCAT(P948,K948)</f>
        <v>17The Novices</v>
      </c>
      <c r="J948" s="1" t="str">
        <f>IFERROR(VLOOKUP(F948,tbl_Teams!A:C,3,0),"")</f>
        <v>Hilltops</v>
      </c>
      <c r="K948" s="1" t="str">
        <f>IFERROR(VLOOKUP(G948,tbl_Teams!$A:$C,3,0),"")</f>
        <v>The Novices</v>
      </c>
      <c r="L948" s="1" t="str">
        <f>IFERROR(IF(AND(J948&lt;&gt;"",K948&lt;&gt;""),VLOOKUP(VLOOKUP(J948,tbl_Teams!C:G,5,0),tbl_Venues!A:B,2,0),""),"")</f>
        <v>Robinswood Hill Club</v>
      </c>
      <c r="M948" s="16">
        <f>IFERROR(IF(VLOOKUP(J948,tbl_Teams!$C:$H,6,0)=0,"",VLOOKUP(J948,tbl_Teams!$C:$H,6,0)),"")</f>
        <v>1</v>
      </c>
      <c r="N948" s="16">
        <f>IFERROR(VLOOKUP(J948,tbl_Teams!$C:$I,7,0),"")</f>
        <v>4</v>
      </c>
      <c r="O948" s="16" t="str">
        <f>IF(OR(J948="",K948=""),"Void","")</f>
        <v/>
      </c>
      <c r="P948" s="16">
        <v>17</v>
      </c>
      <c r="Q948" s="38">
        <f>IF(O948="Void","",IF(P948&lt;16,Lookups!$A$1+((P948-1)*7+(N948-1)),Lookups!$A$2+((P948-16)*7+(N948-1))))</f>
        <v>45673</v>
      </c>
      <c r="R948" s="1" t="str">
        <f>IF(O948="Void",TRIM(_xlfn.CONCAT(J948,K948)),J948)</f>
        <v>Hilltops</v>
      </c>
      <c r="S948" s="16" t="str">
        <f>IF(O948="Void","VOID","vs")</f>
        <v>vs</v>
      </c>
      <c r="T948" s="1" t="str">
        <f>IF(O948="Void","",K948)</f>
        <v>The Novices</v>
      </c>
      <c r="U948" s="1" t="str">
        <f>IF(O948="Void","",TRIM(_xlfn.CONCAT(L948," ",M948)))</f>
        <v>Robinswood Hill Club 1</v>
      </c>
    </row>
    <row r="949" spans="1:21" x14ac:dyDescent="0.2">
      <c r="A949" s="16">
        <v>1572</v>
      </c>
      <c r="B949" s="16">
        <v>4</v>
      </c>
      <c r="C949" s="16">
        <v>12</v>
      </c>
      <c r="D949" s="1">
        <v>1</v>
      </c>
      <c r="E949" s="1">
        <v>7</v>
      </c>
      <c r="F949" s="1" t="str">
        <f>_xlfn.CONCAT($D949,"|",$E949,"|",$B949)</f>
        <v>1|7|4</v>
      </c>
      <c r="G949" s="1" t="str">
        <f>_xlfn.CONCAT($D949,"|",$E949,"|",$C949)</f>
        <v>1|7|12</v>
      </c>
      <c r="H949" s="1" t="str">
        <f>_xlfn.CONCAT(P949,J949)</f>
        <v>17Deaf Tigers</v>
      </c>
      <c r="I949" s="1" t="str">
        <f>_xlfn.CONCAT(P949,K949)</f>
        <v>17More Lager</v>
      </c>
      <c r="J949" s="1" t="str">
        <f>IFERROR(VLOOKUP(F949,tbl_Teams!A:C,3,0),"")</f>
        <v>Deaf Tigers</v>
      </c>
      <c r="K949" s="1" t="str">
        <f>IFERROR(VLOOKUP(G949,tbl_Teams!$A:$C,3,0),"")</f>
        <v>More Lager</v>
      </c>
      <c r="L949" s="1" t="str">
        <f>IFERROR(IF(AND(J949&lt;&gt;"",K949&lt;&gt;""),VLOOKUP(VLOOKUP(J949,tbl_Teams!C:G,5,0),tbl_Venues!A:B,2,0),""),"")</f>
        <v>One Eyed Jacks</v>
      </c>
      <c r="M949" s="16" t="str">
        <f>IFERROR(IF(VLOOKUP(J949,tbl_Teams!$C:$H,6,0)=0,"",VLOOKUP(J949,tbl_Teams!$C:$H,6,0)),"")</f>
        <v/>
      </c>
      <c r="N949" s="16">
        <f>IFERROR(VLOOKUP(J949,tbl_Teams!$C:$I,7,0),"")</f>
        <v>2</v>
      </c>
      <c r="O949" s="16" t="str">
        <f>IF(OR(J949="",K949=""),"Void","")</f>
        <v/>
      </c>
      <c r="P949" s="16">
        <v>17</v>
      </c>
      <c r="Q949" s="38">
        <f>IF(O949="Void","",IF(P949&lt;16,Lookups!$A$1+((P949-1)*7+(N949-1)),Lookups!$A$2+((P949-16)*7+(N949-1))))</f>
        <v>45671</v>
      </c>
      <c r="R949" s="1" t="str">
        <f>IF(O949="Void",TRIM(_xlfn.CONCAT(J949,K949)),J949)</f>
        <v>Deaf Tigers</v>
      </c>
      <c r="S949" s="16" t="str">
        <f>IF(O949="Void","VOID","vs")</f>
        <v>vs</v>
      </c>
      <c r="T949" s="1" t="str">
        <f>IF(O949="Void","",K949)</f>
        <v>More Lager</v>
      </c>
      <c r="U949" s="1" t="str">
        <f>IF(O949="Void","",TRIM(_xlfn.CONCAT(L949," ",M949)))</f>
        <v>One Eyed Jacks</v>
      </c>
    </row>
    <row r="950" spans="1:21" x14ac:dyDescent="0.2">
      <c r="A950" s="16">
        <v>1573</v>
      </c>
      <c r="B950" s="16">
        <v>3</v>
      </c>
      <c r="C950" s="16">
        <v>13</v>
      </c>
      <c r="D950" s="1">
        <v>1</v>
      </c>
      <c r="E950" s="1">
        <v>7</v>
      </c>
      <c r="F950" s="1" t="str">
        <f>_xlfn.CONCAT($D950,"|",$E950,"|",$B950)</f>
        <v>1|7|3</v>
      </c>
      <c r="G950" s="1" t="str">
        <f>_xlfn.CONCAT($D950,"|",$E950,"|",$C950)</f>
        <v>1|7|13</v>
      </c>
      <c r="H950" s="1" t="str">
        <f>_xlfn.CONCAT(P950,J950)</f>
        <v>17City Treasurers</v>
      </c>
      <c r="I950" s="1" t="str">
        <f>_xlfn.CONCAT(P950,K950)</f>
        <v>17BMI 'A' Breakaways</v>
      </c>
      <c r="J950" s="1" t="str">
        <f>IFERROR(VLOOKUP(F950,tbl_Teams!A:C,3,0),"")</f>
        <v>City Treasurers</v>
      </c>
      <c r="K950" s="1" t="str">
        <f>IFERROR(VLOOKUP(G950,tbl_Teams!$A:$C,3,0),"")</f>
        <v>BMI 'A' Breakaways</v>
      </c>
      <c r="L950" s="1" t="str">
        <f>IFERROR(IF(AND(J950&lt;&gt;"",K950&lt;&gt;""),VLOOKUP(VLOOKUP(J950,tbl_Teams!C:G,5,0),tbl_Venues!A:B,2,0),""),"")</f>
        <v>Gala Club</v>
      </c>
      <c r="M950" s="16">
        <f>IFERROR(IF(VLOOKUP(J950,tbl_Teams!$C:$H,6,0)=0,"",VLOOKUP(J950,tbl_Teams!$C:$H,6,0)),"")</f>
        <v>2</v>
      </c>
      <c r="N950" s="16">
        <f>IFERROR(VLOOKUP(J950,tbl_Teams!$C:$I,7,0),"")</f>
        <v>2</v>
      </c>
      <c r="O950" s="16" t="str">
        <f>IF(OR(J950="",K950=""),"Void","")</f>
        <v/>
      </c>
      <c r="P950" s="16">
        <v>17</v>
      </c>
      <c r="Q950" s="38">
        <f>IF(O950="Void","",IF(P950&lt;16,Lookups!$A$1+((P950-1)*7+(N950-1)),Lookups!$A$2+((P950-16)*7+(N950-1))))</f>
        <v>45671</v>
      </c>
      <c r="R950" s="1" t="str">
        <f>IF(O950="Void",TRIM(_xlfn.CONCAT(J950,K950)),J950)</f>
        <v>City Treasurers</v>
      </c>
      <c r="S950" s="16" t="str">
        <f>IF(O950="Void","VOID","vs")</f>
        <v>vs</v>
      </c>
      <c r="T950" s="1" t="str">
        <f>IF(O950="Void","",K950)</f>
        <v>BMI 'A' Breakaways</v>
      </c>
      <c r="U950" s="1" t="str">
        <f>IF(O950="Void","",TRIM(_xlfn.CONCAT(L950," ",M950)))</f>
        <v>Gala Club 2</v>
      </c>
    </row>
    <row r="951" spans="1:21" x14ac:dyDescent="0.2">
      <c r="A951" s="16">
        <v>1574</v>
      </c>
      <c r="B951" s="16">
        <v>2</v>
      </c>
      <c r="C951" s="16">
        <v>14</v>
      </c>
      <c r="D951" s="1">
        <v>1</v>
      </c>
      <c r="E951" s="1">
        <v>7</v>
      </c>
      <c r="F951" s="1" t="str">
        <f>_xlfn.CONCAT($D951,"|",$E951,"|",$B951)</f>
        <v>1|7|2</v>
      </c>
      <c r="G951" s="1" t="str">
        <f>_xlfn.CONCAT($D951,"|",$E951,"|",$C951)</f>
        <v>1|7|14</v>
      </c>
      <c r="H951" s="1" t="str">
        <f>_xlfn.CONCAT(P951,J951)</f>
        <v>17Sigtels</v>
      </c>
      <c r="I951" s="1" t="str">
        <f>_xlfn.CONCAT(P951,K951)</f>
        <v>17Cruisers</v>
      </c>
      <c r="J951" s="1" t="str">
        <f>IFERROR(VLOOKUP(F951,tbl_Teams!A:C,3,0),"")</f>
        <v>Sigtels</v>
      </c>
      <c r="K951" s="1" t="str">
        <f>IFERROR(VLOOKUP(G951,tbl_Teams!$A:$C,3,0),"")</f>
        <v>Cruisers</v>
      </c>
      <c r="L951" s="1" t="str">
        <f>IFERROR(IF(AND(J951&lt;&gt;"",K951&lt;&gt;""),VLOOKUP(VLOOKUP(J951,tbl_Teams!C:G,5,0),tbl_Venues!A:B,2,0),""),"")</f>
        <v>Wotton Hall Club</v>
      </c>
      <c r="M951" s="16">
        <f>IFERROR(IF(VLOOKUP(J951,tbl_Teams!$C:$H,6,0)=0,"",VLOOKUP(J951,tbl_Teams!$C:$H,6,0)),"")</f>
        <v>2</v>
      </c>
      <c r="N951" s="16">
        <f>IFERROR(VLOOKUP(J951,tbl_Teams!$C:$I,7,0),"")</f>
        <v>2</v>
      </c>
      <c r="O951" s="16" t="str">
        <f>IF(OR(J951="",K951=""),"Void","")</f>
        <v/>
      </c>
      <c r="P951" s="16">
        <v>17</v>
      </c>
      <c r="Q951" s="38">
        <f>IF(O951="Void","",IF(P951&lt;16,Lookups!$A$1+((P951-1)*7+(N951-1)),Lookups!$A$2+((P951-16)*7+(N951-1))))</f>
        <v>45671</v>
      </c>
      <c r="R951" s="1" t="str">
        <f>IF(O951="Void",TRIM(_xlfn.CONCAT(J951,K951)),J951)</f>
        <v>Sigtels</v>
      </c>
      <c r="S951" s="16" t="str">
        <f>IF(O951="Void","VOID","vs")</f>
        <v>vs</v>
      </c>
      <c r="T951" s="1" t="str">
        <f>IF(O951="Void","",K951)</f>
        <v>Cruisers</v>
      </c>
      <c r="U951" s="1" t="str">
        <f>IF(O951="Void","",TRIM(_xlfn.CONCAT(L951," ",M951)))</f>
        <v>Wotton Hall Club 2</v>
      </c>
    </row>
    <row r="952" spans="1:21" x14ac:dyDescent="0.2">
      <c r="A952" s="16">
        <v>1575</v>
      </c>
      <c r="B952" s="16">
        <v>1</v>
      </c>
      <c r="C952" s="16">
        <v>15</v>
      </c>
      <c r="D952" s="1">
        <v>1</v>
      </c>
      <c r="E952" s="1">
        <v>7</v>
      </c>
      <c r="F952" s="1" t="str">
        <f>_xlfn.CONCAT($D952,"|",$E952,"|",$B952)</f>
        <v>1|7|1</v>
      </c>
      <c r="G952" s="1" t="str">
        <f>_xlfn.CONCAT($D952,"|",$E952,"|",$C952)</f>
        <v>1|7|15</v>
      </c>
      <c r="H952" s="1" t="str">
        <f>_xlfn.CONCAT(P952,J952)</f>
        <v>17Derwents</v>
      </c>
      <c r="I952" s="1" t="str">
        <f>_xlfn.CONCAT(P952,K952)</f>
        <v>17Lassington Rollers</v>
      </c>
      <c r="J952" s="1" t="str">
        <f>IFERROR(VLOOKUP(F952,tbl_Teams!A:C,3,0),"")</f>
        <v>Derwents</v>
      </c>
      <c r="K952" s="1" t="str">
        <f>IFERROR(VLOOKUP(G952,tbl_Teams!$A:$C,3,0),"")</f>
        <v>Lassington Rollers</v>
      </c>
      <c r="L952" s="1" t="str">
        <f>IFERROR(IF(AND(J952&lt;&gt;"",K952&lt;&gt;""),VLOOKUP(VLOOKUP(J952,tbl_Teams!C:G,5,0),tbl_Venues!A:B,2,0),""),"")</f>
        <v>Farmer's Club</v>
      </c>
      <c r="M952" s="16">
        <f>IFERROR(IF(VLOOKUP(J952,tbl_Teams!$C:$H,6,0)=0,"",VLOOKUP(J952,tbl_Teams!$C:$H,6,0)),"")</f>
        <v>2</v>
      </c>
      <c r="N952" s="16">
        <f>IFERROR(VLOOKUP(J952,tbl_Teams!$C:$I,7,0),"")</f>
        <v>1</v>
      </c>
      <c r="O952" s="16" t="str">
        <f>IF(OR(J952="",K952=""),"Void","")</f>
        <v/>
      </c>
      <c r="P952" s="16">
        <v>17</v>
      </c>
      <c r="Q952" s="38">
        <f>IF(O952="Void","",IF(P952&lt;16,Lookups!$A$1+((P952-1)*7+(N952-1)),Lookups!$A$2+((P952-16)*7+(N952-1))))</f>
        <v>45670</v>
      </c>
      <c r="R952" s="1" t="str">
        <f>IF(O952="Void",TRIM(_xlfn.CONCAT(J952,K952)),J952)</f>
        <v>Derwents</v>
      </c>
      <c r="S952" s="16" t="str">
        <f>IF(O952="Void","VOID","vs")</f>
        <v>vs</v>
      </c>
      <c r="T952" s="1" t="str">
        <f>IF(O952="Void","",K952)</f>
        <v>Lassington Rollers</v>
      </c>
      <c r="U952" s="1" t="str">
        <f>IF(O952="Void","",TRIM(_xlfn.CONCAT(L952," ",M952)))</f>
        <v>Farmer's Club 2</v>
      </c>
    </row>
    <row r="953" spans="1:21" x14ac:dyDescent="0.2">
      <c r="A953" s="16">
        <v>1576</v>
      </c>
      <c r="B953" s="16">
        <v>8</v>
      </c>
      <c r="C953" s="16">
        <v>16</v>
      </c>
      <c r="D953" s="1">
        <v>1</v>
      </c>
      <c r="E953" s="1">
        <v>7</v>
      </c>
      <c r="F953" s="1" t="str">
        <f>_xlfn.CONCAT($D953,"|",$E953,"|",$B953)</f>
        <v>1|7|8</v>
      </c>
      <c r="G953" s="1" t="str">
        <f>_xlfn.CONCAT($D953,"|",$E953,"|",$C953)</f>
        <v>1|7|16</v>
      </c>
      <c r="H953" s="1" t="str">
        <f>_xlfn.CONCAT(P953,J953)</f>
        <v>17Incredibowls</v>
      </c>
      <c r="I953" s="1" t="str">
        <f>_xlfn.CONCAT(P953,K953)</f>
        <v>17</v>
      </c>
      <c r="J953" s="1" t="str">
        <f>IFERROR(VLOOKUP(F953,tbl_Teams!A:C,3,0),"")</f>
        <v>Incredibowls</v>
      </c>
      <c r="K953" s="1" t="str">
        <f>IFERROR(VLOOKUP(G953,tbl_Teams!$A:$C,3,0),"")</f>
        <v/>
      </c>
      <c r="L953" s="1" t="str">
        <f>IFERROR(IF(AND(J953&lt;&gt;"",K953&lt;&gt;""),VLOOKUP(VLOOKUP(J953,tbl_Teams!C:G,5,0),tbl_Venues!A:B,2,0),""),"")</f>
        <v/>
      </c>
      <c r="M953" s="16" t="str">
        <f>IFERROR(IF(VLOOKUP(J953,tbl_Teams!$C:$H,6,0)=0,"",VLOOKUP(J953,tbl_Teams!$C:$H,6,0)),"")</f>
        <v/>
      </c>
      <c r="N953" s="16">
        <f>IFERROR(VLOOKUP(J953,tbl_Teams!$C:$I,7,0),"")</f>
        <v>4</v>
      </c>
      <c r="O953" s="16" t="str">
        <f>IF(OR(J953="",K953=""),"Void","")</f>
        <v>Void</v>
      </c>
      <c r="P953" s="16">
        <v>17</v>
      </c>
      <c r="Q953" s="38" t="str">
        <f>IF(O953="Void","",IF(P953&lt;16,Lookups!$A$1+((P953-1)*7+(N953-1)),Lookups!$A$2+((P953-16)*7+(N953-1))))</f>
        <v/>
      </c>
      <c r="R953" s="1" t="str">
        <f>IF(O953="Void",TRIM(_xlfn.CONCAT(J953,K953)),J953)</f>
        <v>Incredibowls</v>
      </c>
      <c r="S953" s="16" t="str">
        <f>IF(O953="Void","VOID","vs")</f>
        <v>VOID</v>
      </c>
      <c r="T953" s="1" t="str">
        <f>IF(O953="Void","",K953)</f>
        <v/>
      </c>
      <c r="U953" s="1" t="str">
        <f>IF(O953="Void","",TRIM(_xlfn.CONCAT(L953," ",M953)))</f>
        <v/>
      </c>
    </row>
    <row r="954" spans="1:21" x14ac:dyDescent="0.2">
      <c r="A954" s="16">
        <v>137</v>
      </c>
      <c r="B954" s="16">
        <v>14</v>
      </c>
      <c r="C954" s="16">
        <v>1</v>
      </c>
      <c r="D954" s="1">
        <v>1</v>
      </c>
      <c r="E954" s="1">
        <v>1</v>
      </c>
      <c r="F954" s="1" t="str">
        <f>_xlfn.CONCAT($D954,"|",$E954,"|",$B954)</f>
        <v>1|1|14</v>
      </c>
      <c r="G954" s="1" t="str">
        <f>_xlfn.CONCAT($D954,"|",$E954,"|",$C954)</f>
        <v>1|1|1</v>
      </c>
      <c r="H954" s="1" t="str">
        <f>_xlfn.CONCAT(P954,J954)</f>
        <v>18Famous Stampers</v>
      </c>
      <c r="I954" s="1" t="str">
        <f>_xlfn.CONCAT(P954,K954)</f>
        <v>18Maisemore Hornets</v>
      </c>
      <c r="J954" s="1" t="str">
        <f>IFERROR(VLOOKUP(F954,tbl_Teams!A:C,3,0),"")</f>
        <v>Famous Stampers</v>
      </c>
      <c r="K954" s="1" t="str">
        <f>IFERROR(VLOOKUP(G954,tbl_Teams!$A:$C,3,0),"")</f>
        <v>Maisemore Hornets</v>
      </c>
      <c r="L954" s="1" t="str">
        <f>IFERROR(IF(AND(J954&lt;&gt;"",K954&lt;&gt;""),VLOOKUP(VLOOKUP(J954,tbl_Teams!C:G,5,0),tbl_Venues!A:B,2,0),""),"")</f>
        <v>Hardwicke RBL</v>
      </c>
      <c r="M954" s="16">
        <f>IFERROR(IF(VLOOKUP(J954,tbl_Teams!$C:$H,6,0)=0,"",VLOOKUP(J954,tbl_Teams!$C:$H,6,0)),"")</f>
        <v>1</v>
      </c>
      <c r="N954" s="16">
        <f>IFERROR(VLOOKUP(J954,tbl_Teams!$C:$I,7,0),"")</f>
        <v>5</v>
      </c>
      <c r="O954" s="16" t="str">
        <f>IF(OR(J954="",K954=""),"Void","")</f>
        <v/>
      </c>
      <c r="P954" s="16">
        <v>18</v>
      </c>
      <c r="Q954" s="38">
        <f>IF(O954="Void","",IF(P954&lt;16,Lookups!$A$1+((P954-1)*7+(N954-1)),Lookups!$A$2+((P954-16)*7+(N954-1))))</f>
        <v>45681</v>
      </c>
      <c r="R954" s="1" t="str">
        <f>IF(O954="Void",TRIM(_xlfn.CONCAT(J954,K954)),J954)</f>
        <v>Famous Stampers</v>
      </c>
      <c r="S954" s="16" t="str">
        <f>IF(O954="Void","VOID","vs")</f>
        <v>vs</v>
      </c>
      <c r="T954" s="1" t="str">
        <f>IF(O954="Void","",K954)</f>
        <v>Maisemore Hornets</v>
      </c>
      <c r="U954" s="1" t="str">
        <f>IF(O954="Void","",TRIM(_xlfn.CONCAT(L954," ",M954)))</f>
        <v>Hardwicke RBL 1</v>
      </c>
    </row>
    <row r="955" spans="1:21" x14ac:dyDescent="0.2">
      <c r="A955" s="16">
        <v>138</v>
      </c>
      <c r="B955" s="16">
        <v>13</v>
      </c>
      <c r="C955" s="16">
        <v>2</v>
      </c>
      <c r="D955" s="1">
        <v>1</v>
      </c>
      <c r="E955" s="1">
        <v>1</v>
      </c>
      <c r="F955" s="1" t="str">
        <f>_xlfn.CONCAT($D955,"|",$E955,"|",$B955)</f>
        <v>1|1|13</v>
      </c>
      <c r="G955" s="1" t="str">
        <f>_xlfn.CONCAT($D955,"|",$E955,"|",$C955)</f>
        <v>1|1|2</v>
      </c>
      <c r="H955" s="1" t="str">
        <f>_xlfn.CONCAT(P955,J955)</f>
        <v>18Oval Ball S.C.</v>
      </c>
      <c r="I955" s="1" t="str">
        <f>_xlfn.CONCAT(P955,K955)</f>
        <v>18Cobblers</v>
      </c>
      <c r="J955" s="1" t="str">
        <f>IFERROR(VLOOKUP(F955,tbl_Teams!A:C,3,0),"")</f>
        <v>Oval Ball S.C.</v>
      </c>
      <c r="K955" s="1" t="str">
        <f>IFERROR(VLOOKUP(G955,tbl_Teams!$A:$C,3,0),"")</f>
        <v>Cobblers</v>
      </c>
      <c r="L955" s="1" t="str">
        <f>IFERROR(IF(AND(J955&lt;&gt;"",K955&lt;&gt;""),VLOOKUP(VLOOKUP(J955,tbl_Teams!C:G,5,0),tbl_Venues!A:B,2,0),""),"")</f>
        <v>One Eyed Jacks</v>
      </c>
      <c r="M955" s="16" t="str">
        <f>IFERROR(IF(VLOOKUP(J955,tbl_Teams!$C:$H,6,0)=0,"",VLOOKUP(J955,tbl_Teams!$C:$H,6,0)),"")</f>
        <v/>
      </c>
      <c r="N955" s="16">
        <f>IFERROR(VLOOKUP(J955,tbl_Teams!$C:$I,7,0),"")</f>
        <v>3</v>
      </c>
      <c r="O955" s="16" t="str">
        <f>IF(OR(J955="",K955=""),"Void","")</f>
        <v/>
      </c>
      <c r="P955" s="16">
        <v>18</v>
      </c>
      <c r="Q955" s="38">
        <f>IF(O955="Void","",IF(P955&lt;16,Lookups!$A$1+((P955-1)*7+(N955-1)),Lookups!$A$2+((P955-16)*7+(N955-1))))</f>
        <v>45679</v>
      </c>
      <c r="R955" s="1" t="str">
        <f>IF(O955="Void",TRIM(_xlfn.CONCAT(J955,K955)),J955)</f>
        <v>Oval Ball S.C.</v>
      </c>
      <c r="S955" s="16" t="str">
        <f>IF(O955="Void","VOID","vs")</f>
        <v>vs</v>
      </c>
      <c r="T955" s="1" t="str">
        <f>IF(O955="Void","",K955)</f>
        <v>Cobblers</v>
      </c>
      <c r="U955" s="1" t="str">
        <f>IF(O955="Void","",TRIM(_xlfn.CONCAT(L955," ",M955)))</f>
        <v>One Eyed Jacks</v>
      </c>
    </row>
    <row r="956" spans="1:21" x14ac:dyDescent="0.2">
      <c r="A956" s="16">
        <v>139</v>
      </c>
      <c r="B956" s="16">
        <v>12</v>
      </c>
      <c r="C956" s="16">
        <v>3</v>
      </c>
      <c r="D956" s="1">
        <v>1</v>
      </c>
      <c r="E956" s="1">
        <v>1</v>
      </c>
      <c r="F956" s="1" t="str">
        <f>_xlfn.CONCAT($D956,"|",$E956,"|",$B956)</f>
        <v>1|1|12</v>
      </c>
      <c r="G956" s="1" t="str">
        <f>_xlfn.CONCAT($D956,"|",$E956,"|",$C956)</f>
        <v>1|1|3</v>
      </c>
      <c r="H956" s="1" t="str">
        <f>_xlfn.CONCAT(P956,J956)</f>
        <v>18Impractical Jokers</v>
      </c>
      <c r="I956" s="1" t="str">
        <f>_xlfn.CONCAT(P956,K956)</f>
        <v>18Slingers</v>
      </c>
      <c r="J956" s="1" t="str">
        <f>IFERROR(VLOOKUP(F956,tbl_Teams!A:C,3,0),"")</f>
        <v>Impractical Jokers</v>
      </c>
      <c r="K956" s="1" t="str">
        <f>IFERROR(VLOOKUP(G956,tbl_Teams!$A:$C,3,0),"")</f>
        <v>Slingers</v>
      </c>
      <c r="L956" s="1" t="str">
        <f>IFERROR(IF(AND(J956&lt;&gt;"",K956&lt;&gt;""),VLOOKUP(VLOOKUP(J956,tbl_Teams!C:G,5,0),tbl_Venues!A:B,2,0),""),"")</f>
        <v>St James Club</v>
      </c>
      <c r="M956" s="16" t="str">
        <f>IFERROR(IF(VLOOKUP(J956,tbl_Teams!$C:$H,6,0)=0,"",VLOOKUP(J956,tbl_Teams!$C:$H,6,0)),"")</f>
        <v/>
      </c>
      <c r="N956" s="16">
        <f>IFERROR(VLOOKUP(J956,tbl_Teams!$C:$I,7,0),"")</f>
        <v>1</v>
      </c>
      <c r="O956" s="16" t="str">
        <f>IF(OR(J956="",K956=""),"Void","")</f>
        <v/>
      </c>
      <c r="P956" s="16">
        <v>18</v>
      </c>
      <c r="Q956" s="38">
        <f>IF(O956="Void","",IF(P956&lt;16,Lookups!$A$1+((P956-1)*7+(N956-1)),Lookups!$A$2+((P956-16)*7+(N956-1))))</f>
        <v>45677</v>
      </c>
      <c r="R956" s="1" t="str">
        <f>IF(O956="Void",TRIM(_xlfn.CONCAT(J956,K956)),J956)</f>
        <v>Impractical Jokers</v>
      </c>
      <c r="S956" s="16" t="str">
        <f>IF(O956="Void","VOID","vs")</f>
        <v>vs</v>
      </c>
      <c r="T956" s="1" t="str">
        <f>IF(O956="Void","",K956)</f>
        <v>Slingers</v>
      </c>
      <c r="U956" s="1" t="str">
        <f>IF(O956="Void","",TRIM(_xlfn.CONCAT(L956," ",M956)))</f>
        <v>St James Club</v>
      </c>
    </row>
    <row r="957" spans="1:21" x14ac:dyDescent="0.2">
      <c r="A957" s="16">
        <v>140</v>
      </c>
      <c r="B957" s="16">
        <v>11</v>
      </c>
      <c r="C957" s="16">
        <v>4</v>
      </c>
      <c r="D957" s="1">
        <v>1</v>
      </c>
      <c r="E957" s="1">
        <v>1</v>
      </c>
      <c r="F957" s="1" t="str">
        <f>_xlfn.CONCAT($D957,"|",$E957,"|",$B957)</f>
        <v>1|1|11</v>
      </c>
      <c r="G957" s="1" t="str">
        <f>_xlfn.CONCAT($D957,"|",$E957,"|",$C957)</f>
        <v>1|1|4</v>
      </c>
      <c r="H957" s="1" t="str">
        <f>_xlfn.CONCAT(P957,J957)</f>
        <v>18Hare &amp; Hounds</v>
      </c>
      <c r="I957" s="1" t="str">
        <f>_xlfn.CONCAT(P957,K957)</f>
        <v>18Tuffley Robins</v>
      </c>
      <c r="J957" s="1" t="str">
        <f>IFERROR(VLOOKUP(F957,tbl_Teams!A:C,3,0),"")</f>
        <v>Hare &amp; Hounds</v>
      </c>
      <c r="K957" s="1" t="str">
        <f>IFERROR(VLOOKUP(G957,tbl_Teams!$A:$C,3,0),"")</f>
        <v>Tuffley Robins</v>
      </c>
      <c r="L957" s="1" t="str">
        <f>IFERROR(IF(AND(J957&lt;&gt;"",K957&lt;&gt;""),VLOOKUP(VLOOKUP(J957,tbl_Teams!C:G,5,0),tbl_Venues!A:B,2,0),""),"")</f>
        <v>Churchdown Club</v>
      </c>
      <c r="M957" s="16" t="str">
        <f>IFERROR(IF(VLOOKUP(J957,tbl_Teams!$C:$H,6,0)=0,"",VLOOKUP(J957,tbl_Teams!$C:$H,6,0)),"")</f>
        <v/>
      </c>
      <c r="N957" s="16">
        <f>IFERROR(VLOOKUP(J957,tbl_Teams!$C:$I,7,0),"")</f>
        <v>5</v>
      </c>
      <c r="O957" s="16" t="str">
        <f>IF(OR(J957="",K957=""),"Void","")</f>
        <v/>
      </c>
      <c r="P957" s="16">
        <v>18</v>
      </c>
      <c r="Q957" s="38">
        <f>IF(O957="Void","",IF(P957&lt;16,Lookups!$A$1+((P957-1)*7+(N957-1)),Lookups!$A$2+((P957-16)*7+(N957-1))))</f>
        <v>45681</v>
      </c>
      <c r="R957" s="1" t="str">
        <f>IF(O957="Void",TRIM(_xlfn.CONCAT(J957,K957)),J957)</f>
        <v>Hare &amp; Hounds</v>
      </c>
      <c r="S957" s="16" t="str">
        <f>IF(O957="Void","VOID","vs")</f>
        <v>vs</v>
      </c>
      <c r="T957" s="1" t="str">
        <f>IF(O957="Void","",K957)</f>
        <v>Tuffley Robins</v>
      </c>
      <c r="U957" s="1" t="str">
        <f>IF(O957="Void","",TRIM(_xlfn.CONCAT(L957," ",M957)))</f>
        <v>Churchdown Club</v>
      </c>
    </row>
    <row r="958" spans="1:21" x14ac:dyDescent="0.2">
      <c r="A958" s="16">
        <v>141</v>
      </c>
      <c r="B958" s="16">
        <v>10</v>
      </c>
      <c r="C958" s="16">
        <v>5</v>
      </c>
      <c r="D958" s="1">
        <v>1</v>
      </c>
      <c r="E958" s="1">
        <v>1</v>
      </c>
      <c r="F958" s="1" t="str">
        <f>_xlfn.CONCAT($D958,"|",$E958,"|",$B958)</f>
        <v>1|1|10</v>
      </c>
      <c r="G958" s="1" t="str">
        <f>_xlfn.CONCAT($D958,"|",$E958,"|",$C958)</f>
        <v>1|1|5</v>
      </c>
      <c r="H958" s="1" t="str">
        <f>_xlfn.CONCAT(P958,J958)</f>
        <v>18Gaelens</v>
      </c>
      <c r="I958" s="1" t="str">
        <f>_xlfn.CONCAT(P958,K958)</f>
        <v>18St James Allstars</v>
      </c>
      <c r="J958" s="1" t="str">
        <f>IFERROR(VLOOKUP(F958,tbl_Teams!A:C,3,0),"")</f>
        <v>Gaelens</v>
      </c>
      <c r="K958" s="1" t="str">
        <f>IFERROR(VLOOKUP(G958,tbl_Teams!$A:$C,3,0),"")</f>
        <v>St James Allstars</v>
      </c>
      <c r="L958" s="1" t="str">
        <f>IFERROR(IF(AND(J958&lt;&gt;"",K958&lt;&gt;""),VLOOKUP(VLOOKUP(J958,tbl_Teams!C:G,5,0),tbl_Venues!A:B,2,0),""),"")</f>
        <v>Brockworth RFC</v>
      </c>
      <c r="M958" s="16" t="str">
        <f>IFERROR(IF(VLOOKUP(J958,tbl_Teams!$C:$H,6,0)=0,"",VLOOKUP(J958,tbl_Teams!$C:$H,6,0)),"")</f>
        <v/>
      </c>
      <c r="N958" s="16">
        <f>IFERROR(VLOOKUP(J958,tbl_Teams!$C:$I,7,0),"")</f>
        <v>4</v>
      </c>
      <c r="O958" s="16" t="str">
        <f>IF(OR(J958="",K958=""),"Void","")</f>
        <v/>
      </c>
      <c r="P958" s="16">
        <v>18</v>
      </c>
      <c r="Q958" s="38">
        <f>IF(O958="Void","",IF(P958&lt;16,Lookups!$A$1+((P958-1)*7+(N958-1)),Lookups!$A$2+((P958-16)*7+(N958-1))))</f>
        <v>45680</v>
      </c>
      <c r="R958" s="1" t="str">
        <f>IF(O958="Void",TRIM(_xlfn.CONCAT(J958,K958)),J958)</f>
        <v>Gaelens</v>
      </c>
      <c r="S958" s="16" t="str">
        <f>IF(O958="Void","VOID","vs")</f>
        <v>vs</v>
      </c>
      <c r="T958" s="1" t="str">
        <f>IF(O958="Void","",K958)</f>
        <v>St James Allstars</v>
      </c>
      <c r="U958" s="1" t="str">
        <f>IF(O958="Void","",TRIM(_xlfn.CONCAT(L958," ",M958)))</f>
        <v>Brockworth RFC</v>
      </c>
    </row>
    <row r="959" spans="1:21" x14ac:dyDescent="0.2">
      <c r="A959" s="16">
        <v>142</v>
      </c>
      <c r="B959" s="16">
        <v>9</v>
      </c>
      <c r="C959" s="16">
        <v>6</v>
      </c>
      <c r="D959" s="1">
        <v>1</v>
      </c>
      <c r="E959" s="1">
        <v>1</v>
      </c>
      <c r="F959" s="1" t="str">
        <f>_xlfn.CONCAT($D959,"|",$E959,"|",$B959)</f>
        <v>1|1|9</v>
      </c>
      <c r="G959" s="1" t="str">
        <f>_xlfn.CONCAT($D959,"|",$E959,"|",$C959)</f>
        <v>1|1|6</v>
      </c>
      <c r="H959" s="1" t="str">
        <f>_xlfn.CONCAT(P959,J959)</f>
        <v>18The Jets</v>
      </c>
      <c r="I959" s="1" t="str">
        <f>_xlfn.CONCAT(P959,K959)</f>
        <v>18Fabulous Baker Boys</v>
      </c>
      <c r="J959" s="1" t="str">
        <f>IFERROR(VLOOKUP(F959,tbl_Teams!A:C,3,0),"")</f>
        <v>The Jets</v>
      </c>
      <c r="K959" s="1" t="str">
        <f>IFERROR(VLOOKUP(G959,tbl_Teams!$A:$C,3,0),"")</f>
        <v>Fabulous Baker Boys</v>
      </c>
      <c r="L959" s="1" t="str">
        <f>IFERROR(IF(AND(J959&lt;&gt;"",K959&lt;&gt;""),VLOOKUP(VLOOKUP(J959,tbl_Teams!C:G,5,0),tbl_Venues!A:B,2,0),""),"")</f>
        <v>Baker Street</v>
      </c>
      <c r="M959" s="16" t="str">
        <f>IFERROR(IF(VLOOKUP(J959,tbl_Teams!$C:$H,6,0)=0,"",VLOOKUP(J959,tbl_Teams!$C:$H,6,0)),"")</f>
        <v/>
      </c>
      <c r="N959" s="16">
        <f>IFERROR(VLOOKUP(J959,tbl_Teams!$C:$I,7,0),"")</f>
        <v>4</v>
      </c>
      <c r="O959" s="16" t="str">
        <f>IF(OR(J959="",K959=""),"Void","")</f>
        <v/>
      </c>
      <c r="P959" s="16">
        <v>18</v>
      </c>
      <c r="Q959" s="38">
        <f>IF(O959="Void","",IF(P959&lt;16,Lookups!$A$1+((P959-1)*7+(N959-1)),Lookups!$A$2+((P959-16)*7+(N959-1))))</f>
        <v>45680</v>
      </c>
      <c r="R959" s="1" t="str">
        <f>IF(O959="Void",TRIM(_xlfn.CONCAT(J959,K959)),J959)</f>
        <v>The Jets</v>
      </c>
      <c r="S959" s="16" t="str">
        <f>IF(O959="Void","VOID","vs")</f>
        <v>vs</v>
      </c>
      <c r="T959" s="1" t="str">
        <f>IF(O959="Void","",K959)</f>
        <v>Fabulous Baker Boys</v>
      </c>
      <c r="U959" s="1" t="str">
        <f>IF(O959="Void","",TRIM(_xlfn.CONCAT(L959," ",M959)))</f>
        <v>Baker Street</v>
      </c>
    </row>
    <row r="960" spans="1:21" x14ac:dyDescent="0.2">
      <c r="A960" s="16">
        <v>143</v>
      </c>
      <c r="B960" s="16">
        <v>8</v>
      </c>
      <c r="C960" s="16">
        <v>7</v>
      </c>
      <c r="D960" s="1">
        <v>1</v>
      </c>
      <c r="E960" s="1">
        <v>1</v>
      </c>
      <c r="F960" s="1" t="str">
        <f>_xlfn.CONCAT($D960,"|",$E960,"|",$B960)</f>
        <v>1|1|8</v>
      </c>
      <c r="G960" s="1" t="str">
        <f>_xlfn.CONCAT($D960,"|",$E960,"|",$C960)</f>
        <v>1|1|7</v>
      </c>
      <c r="H960" s="1" t="str">
        <f>_xlfn.CONCAT(P960,J960)</f>
        <v>18Lion Cubs</v>
      </c>
      <c r="I960" s="1" t="str">
        <f>_xlfn.CONCAT(P960,K960)</f>
        <v>18Railway</v>
      </c>
      <c r="J960" s="1" t="str">
        <f>IFERROR(VLOOKUP(F960,tbl_Teams!A:C,3,0),"")</f>
        <v>Lion Cubs</v>
      </c>
      <c r="K960" s="1" t="str">
        <f>IFERROR(VLOOKUP(G960,tbl_Teams!$A:$C,3,0),"")</f>
        <v>Railway</v>
      </c>
      <c r="L960" s="1" t="str">
        <f>IFERROR(IF(AND(J960&lt;&gt;"",K960&lt;&gt;""),VLOOKUP(VLOOKUP(J960,tbl_Teams!C:G,5,0),tbl_Venues!A:B,2,0),""),"")</f>
        <v>Circle Club Newent</v>
      </c>
      <c r="M960" s="16" t="str">
        <f>IFERROR(IF(VLOOKUP(J960,tbl_Teams!$C:$H,6,0)=0,"",VLOOKUP(J960,tbl_Teams!$C:$H,6,0)),"")</f>
        <v/>
      </c>
      <c r="N960" s="16">
        <f>IFERROR(VLOOKUP(J960,tbl_Teams!$C:$I,7,0),"")</f>
        <v>3</v>
      </c>
      <c r="O960" s="16" t="str">
        <f>IF(OR(J960="",K960=""),"Void","")</f>
        <v/>
      </c>
      <c r="P960" s="16">
        <v>18</v>
      </c>
      <c r="Q960" s="38">
        <f>IF(O960="Void","",IF(P960&lt;16,Lookups!$A$1+((P960-1)*7+(N960-1)),Lookups!$A$2+((P960-16)*7+(N960-1))))</f>
        <v>45679</v>
      </c>
      <c r="R960" s="1" t="str">
        <f>IF(O960="Void",TRIM(_xlfn.CONCAT(J960,K960)),J960)</f>
        <v>Lion Cubs</v>
      </c>
      <c r="S960" s="16" t="str">
        <f>IF(O960="Void","VOID","vs")</f>
        <v>vs</v>
      </c>
      <c r="T960" s="1" t="str">
        <f>IF(O960="Void","",K960)</f>
        <v>Railway</v>
      </c>
      <c r="U960" s="1" t="str">
        <f>IF(O960="Void","",TRIM(_xlfn.CONCAT(L960," ",M960)))</f>
        <v>Circle Club Newent</v>
      </c>
    </row>
    <row r="961" spans="1:21" x14ac:dyDescent="0.2">
      <c r="A961" s="16">
        <v>144</v>
      </c>
      <c r="B961" s="16">
        <v>15</v>
      </c>
      <c r="C961" s="16">
        <v>16</v>
      </c>
      <c r="D961" s="1">
        <v>1</v>
      </c>
      <c r="E961" s="1">
        <v>1</v>
      </c>
      <c r="F961" s="1" t="str">
        <f>_xlfn.CONCAT($D961,"|",$E961,"|",$B961)</f>
        <v>1|1|15</v>
      </c>
      <c r="G961" s="1" t="str">
        <f>_xlfn.CONCAT($D961,"|",$E961,"|",$C961)</f>
        <v>1|1|16</v>
      </c>
      <c r="H961" s="1" t="str">
        <f>_xlfn.CONCAT(P961,J961)</f>
        <v>18Redmans Ten</v>
      </c>
      <c r="I961" s="1" t="str">
        <f>_xlfn.CONCAT(P961,K961)</f>
        <v>18Painswick Ultras</v>
      </c>
      <c r="J961" s="1" t="str">
        <f>IFERROR(VLOOKUP(F961,tbl_Teams!A:C,3,0),"")</f>
        <v>Redmans Ten</v>
      </c>
      <c r="K961" s="1" t="str">
        <f>IFERROR(VLOOKUP(G961,tbl_Teams!$A:$C,3,0),"")</f>
        <v>Painswick Ultras</v>
      </c>
      <c r="L961" s="1" t="str">
        <f>IFERROR(IF(AND(J961&lt;&gt;"",K961&lt;&gt;""),VLOOKUP(VLOOKUP(J961,tbl_Teams!C:G,5,0),tbl_Venues!A:B,2,0),""),"")</f>
        <v>Wotton Hall Club</v>
      </c>
      <c r="M961" s="16">
        <f>IFERROR(IF(VLOOKUP(J961,tbl_Teams!$C:$H,6,0)=0,"",VLOOKUP(J961,tbl_Teams!$C:$H,6,0)),"")</f>
        <v>1</v>
      </c>
      <c r="N961" s="16">
        <f>IFERROR(VLOOKUP(J961,tbl_Teams!$C:$I,7,0),"")</f>
        <v>4</v>
      </c>
      <c r="O961" s="16" t="str">
        <f>IF(OR(J961="",K961=""),"Void","")</f>
        <v/>
      </c>
      <c r="P961" s="16">
        <v>18</v>
      </c>
      <c r="Q961" s="38">
        <f>IF(O961="Void","",IF(P961&lt;16,Lookups!$A$1+((P961-1)*7+(N961-1)),Lookups!$A$2+((P961-16)*7+(N961-1))))</f>
        <v>45680</v>
      </c>
      <c r="R961" s="1" t="str">
        <f>IF(O961="Void",TRIM(_xlfn.CONCAT(J961,K961)),J961)</f>
        <v>Redmans Ten</v>
      </c>
      <c r="S961" s="16" t="str">
        <f>IF(O961="Void","VOID","vs")</f>
        <v>vs</v>
      </c>
      <c r="T961" s="1" t="str">
        <f>IF(O961="Void","",K961)</f>
        <v>Painswick Ultras</v>
      </c>
      <c r="U961" s="1" t="str">
        <f>IF(O961="Void","",TRIM(_xlfn.CONCAT(L961," ",M961)))</f>
        <v>Wotton Hall Club 1</v>
      </c>
    </row>
    <row r="962" spans="1:21" x14ac:dyDescent="0.2">
      <c r="A962" s="16">
        <v>377</v>
      </c>
      <c r="B962" s="16">
        <v>14</v>
      </c>
      <c r="C962" s="16">
        <v>1</v>
      </c>
      <c r="D962" s="1">
        <v>1</v>
      </c>
      <c r="E962" s="1">
        <v>2</v>
      </c>
      <c r="F962" s="1" t="str">
        <f>_xlfn.CONCAT($D962,"|",$E962,"|",$B962)</f>
        <v>1|2|14</v>
      </c>
      <c r="G962" s="1" t="str">
        <f>_xlfn.CONCAT($D962,"|",$E962,"|",$C962)</f>
        <v>1|2|1</v>
      </c>
      <c r="H962" s="1" t="str">
        <f>_xlfn.CONCAT(P962,J962)</f>
        <v>18Indians</v>
      </c>
      <c r="I962" s="1" t="str">
        <f>_xlfn.CONCAT(P962,K962)</f>
        <v>18Kingpins</v>
      </c>
      <c r="J962" s="1" t="str">
        <f>IFERROR(VLOOKUP(F962,tbl_Teams!A:C,3,0),"")</f>
        <v>Indians</v>
      </c>
      <c r="K962" s="1" t="str">
        <f>IFERROR(VLOOKUP(G962,tbl_Teams!$A:$C,3,0),"")</f>
        <v>Kingpins</v>
      </c>
      <c r="L962" s="1" t="str">
        <f>IFERROR(IF(AND(J962&lt;&gt;"",K962&lt;&gt;""),VLOOKUP(VLOOKUP(J962,tbl_Teams!C:G,5,0),tbl_Venues!A:B,2,0),""),"")</f>
        <v>Saintbridge Club</v>
      </c>
      <c r="M962" s="16">
        <f>IFERROR(IF(VLOOKUP(J962,tbl_Teams!$C:$H,6,0)=0,"",VLOOKUP(J962,tbl_Teams!$C:$H,6,0)),"")</f>
        <v>1</v>
      </c>
      <c r="N962" s="16">
        <f>IFERROR(VLOOKUP(J962,tbl_Teams!$C:$I,7,0),"")</f>
        <v>4</v>
      </c>
      <c r="O962" s="16" t="str">
        <f>IF(OR(J962="",K962=""),"Void","")</f>
        <v/>
      </c>
      <c r="P962" s="16">
        <v>18</v>
      </c>
      <c r="Q962" s="38">
        <f>IF(O962="Void","",IF(P962&lt;16,Lookups!$A$1+((P962-1)*7+(N962-1)),Lookups!$A$2+((P962-16)*7+(N962-1))))</f>
        <v>45680</v>
      </c>
      <c r="R962" s="1" t="str">
        <f>IF(O962="Void",TRIM(_xlfn.CONCAT(J962,K962)),J962)</f>
        <v>Indians</v>
      </c>
      <c r="S962" s="16" t="str">
        <f>IF(O962="Void","VOID","vs")</f>
        <v>vs</v>
      </c>
      <c r="T962" s="1" t="str">
        <f>IF(O962="Void","",K962)</f>
        <v>Kingpins</v>
      </c>
      <c r="U962" s="1" t="str">
        <f>IF(O962="Void","",TRIM(_xlfn.CONCAT(L962," ",M962)))</f>
        <v>Saintbridge Club 1</v>
      </c>
    </row>
    <row r="963" spans="1:21" x14ac:dyDescent="0.2">
      <c r="A963" s="16">
        <v>378</v>
      </c>
      <c r="B963" s="16">
        <v>13</v>
      </c>
      <c r="C963" s="16">
        <v>2</v>
      </c>
      <c r="D963" s="1">
        <v>1</v>
      </c>
      <c r="E963" s="1">
        <v>2</v>
      </c>
      <c r="F963" s="1" t="str">
        <f>_xlfn.CONCAT($D963,"|",$E963,"|",$B963)</f>
        <v>1|2|13</v>
      </c>
      <c r="G963" s="1" t="str">
        <f>_xlfn.CONCAT($D963,"|",$E963,"|",$C963)</f>
        <v>1|2|2</v>
      </c>
      <c r="H963" s="1" t="str">
        <f>_xlfn.CONCAT(P963,J963)</f>
        <v>18Rockets</v>
      </c>
      <c r="I963" s="1" t="str">
        <f>_xlfn.CONCAT(P963,K963)</f>
        <v>18Arcadians</v>
      </c>
      <c r="J963" s="1" t="str">
        <f>IFERROR(VLOOKUP(F963,tbl_Teams!A:C,3,0),"")</f>
        <v>Rockets</v>
      </c>
      <c r="K963" s="1" t="str">
        <f>IFERROR(VLOOKUP(G963,tbl_Teams!$A:$C,3,0),"")</f>
        <v>Arcadians</v>
      </c>
      <c r="L963" s="1" t="str">
        <f>IFERROR(IF(AND(J963&lt;&gt;"",K963&lt;&gt;""),VLOOKUP(VLOOKUP(J963,tbl_Teams!C:G,5,0),tbl_Venues!A:B,2,0),""),"")</f>
        <v>Old Richians RFC</v>
      </c>
      <c r="M963" s="16" t="str">
        <f>IFERROR(IF(VLOOKUP(J963,tbl_Teams!$C:$H,6,0)=0,"",VLOOKUP(J963,tbl_Teams!$C:$H,6,0)),"")</f>
        <v/>
      </c>
      <c r="N963" s="16">
        <f>IFERROR(VLOOKUP(J963,tbl_Teams!$C:$I,7,0),"")</f>
        <v>4</v>
      </c>
      <c r="O963" s="16" t="str">
        <f>IF(OR(J963="",K963=""),"Void","")</f>
        <v/>
      </c>
      <c r="P963" s="16">
        <v>18</v>
      </c>
      <c r="Q963" s="38">
        <f>IF(O963="Void","",IF(P963&lt;16,Lookups!$A$1+((P963-1)*7+(N963-1)),Lookups!$A$2+((P963-16)*7+(N963-1))))</f>
        <v>45680</v>
      </c>
      <c r="R963" s="1" t="str">
        <f>IF(O963="Void",TRIM(_xlfn.CONCAT(J963,K963)),J963)</f>
        <v>Rockets</v>
      </c>
      <c r="S963" s="16" t="str">
        <f>IF(O963="Void","VOID","vs")</f>
        <v>vs</v>
      </c>
      <c r="T963" s="1" t="str">
        <f>IF(O963="Void","",K963)</f>
        <v>Arcadians</v>
      </c>
      <c r="U963" s="1" t="str">
        <f>IF(O963="Void","",TRIM(_xlfn.CONCAT(L963," ",M963)))</f>
        <v>Old Richians RFC</v>
      </c>
    </row>
    <row r="964" spans="1:21" x14ac:dyDescent="0.2">
      <c r="A964" s="16">
        <v>379</v>
      </c>
      <c r="B964" s="16">
        <v>12</v>
      </c>
      <c r="C964" s="16">
        <v>3</v>
      </c>
      <c r="D964" s="1">
        <v>1</v>
      </c>
      <c r="E964" s="1">
        <v>2</v>
      </c>
      <c r="F964" s="1" t="str">
        <f>_xlfn.CONCAT($D964,"|",$E964,"|",$B964)</f>
        <v>1|2|12</v>
      </c>
      <c r="G964" s="1" t="str">
        <f>_xlfn.CONCAT($D964,"|",$E964,"|",$C964)</f>
        <v>1|2|3</v>
      </c>
      <c r="H964" s="1" t="str">
        <f>_xlfn.CONCAT(P964,J964)</f>
        <v>18Supermacs</v>
      </c>
      <c r="I964" s="1" t="str">
        <f>_xlfn.CONCAT(P964,K964)</f>
        <v>18Rugger Sports</v>
      </c>
      <c r="J964" s="1" t="str">
        <f>IFERROR(VLOOKUP(F964,tbl_Teams!A:C,3,0),"")</f>
        <v>Supermacs</v>
      </c>
      <c r="K964" s="1" t="str">
        <f>IFERROR(VLOOKUP(G964,tbl_Teams!$A:$C,3,0),"")</f>
        <v>Rugger Sports</v>
      </c>
      <c r="L964" s="1" t="str">
        <f>IFERROR(IF(AND(J964&lt;&gt;"",K964&lt;&gt;""),VLOOKUP(VLOOKUP(J964,tbl_Teams!C:G,5,0),tbl_Venues!A:B,2,0),""),"")</f>
        <v>Ramblers Club</v>
      </c>
      <c r="M964" s="16" t="str">
        <f>IFERROR(IF(VLOOKUP(J964,tbl_Teams!$C:$H,6,0)=0,"",VLOOKUP(J964,tbl_Teams!$C:$H,6,0)),"")</f>
        <v/>
      </c>
      <c r="N964" s="16">
        <f>IFERROR(VLOOKUP(J964,tbl_Teams!$C:$I,7,0),"")</f>
        <v>2</v>
      </c>
      <c r="O964" s="16" t="str">
        <f>IF(OR(J964="",K964=""),"Void","")</f>
        <v/>
      </c>
      <c r="P964" s="16">
        <v>18</v>
      </c>
      <c r="Q964" s="38">
        <f>IF(O964="Void","",IF(P964&lt;16,Lookups!$A$1+((P964-1)*7+(N964-1)),Lookups!$A$2+((P964-16)*7+(N964-1))))</f>
        <v>45678</v>
      </c>
      <c r="R964" s="1" t="str">
        <f>IF(O964="Void",TRIM(_xlfn.CONCAT(J964,K964)),J964)</f>
        <v>Supermacs</v>
      </c>
      <c r="S964" s="16" t="str">
        <f>IF(O964="Void","VOID","vs")</f>
        <v>vs</v>
      </c>
      <c r="T964" s="1" t="str">
        <f>IF(O964="Void","",K964)</f>
        <v>Rugger Sports</v>
      </c>
      <c r="U964" s="1" t="str">
        <f>IF(O964="Void","",TRIM(_xlfn.CONCAT(L964," ",M964)))</f>
        <v>Ramblers Club</v>
      </c>
    </row>
    <row r="965" spans="1:21" x14ac:dyDescent="0.2">
      <c r="A965" s="16">
        <v>380</v>
      </c>
      <c r="B965" s="16">
        <v>11</v>
      </c>
      <c r="C965" s="16">
        <v>4</v>
      </c>
      <c r="D965" s="1">
        <v>1</v>
      </c>
      <c r="E965" s="1">
        <v>2</v>
      </c>
      <c r="F965" s="1" t="str">
        <f>_xlfn.CONCAT($D965,"|",$E965,"|",$B965)</f>
        <v>1|2|11</v>
      </c>
      <c r="G965" s="1" t="str">
        <f>_xlfn.CONCAT($D965,"|",$E965,"|",$C965)</f>
        <v>1|2|4</v>
      </c>
      <c r="H965" s="1" t="str">
        <f>_xlfn.CONCAT(P965,J965)</f>
        <v>18St James Extras</v>
      </c>
      <c r="I965" s="1" t="str">
        <f>_xlfn.CONCAT(P965,K965)</f>
        <v>18Willows</v>
      </c>
      <c r="J965" s="1" t="str">
        <f>IFERROR(VLOOKUP(F965,tbl_Teams!A:C,3,0),"")</f>
        <v>St James Extras</v>
      </c>
      <c r="K965" s="1" t="str">
        <f>IFERROR(VLOOKUP(G965,tbl_Teams!$A:$C,3,0),"")</f>
        <v>Willows</v>
      </c>
      <c r="L965" s="1" t="str">
        <f>IFERROR(IF(AND(J965&lt;&gt;"",K965&lt;&gt;""),VLOOKUP(VLOOKUP(J965,tbl_Teams!C:G,5,0),tbl_Venues!A:B,2,0),""),"")</f>
        <v>One Eyed Jacks</v>
      </c>
      <c r="M965" s="16" t="str">
        <f>IFERROR(IF(VLOOKUP(J965,tbl_Teams!$C:$H,6,0)=0,"",VLOOKUP(J965,tbl_Teams!$C:$H,6,0)),"")</f>
        <v/>
      </c>
      <c r="N965" s="16">
        <f>IFERROR(VLOOKUP(J965,tbl_Teams!$C:$I,7,0),"")</f>
        <v>4</v>
      </c>
      <c r="O965" s="16" t="str">
        <f>IF(OR(J965="",K965=""),"Void","")</f>
        <v/>
      </c>
      <c r="P965" s="16">
        <v>18</v>
      </c>
      <c r="Q965" s="38">
        <f>IF(O965="Void","",IF(P965&lt;16,Lookups!$A$1+((P965-1)*7+(N965-1)),Lookups!$A$2+((P965-16)*7+(N965-1))))</f>
        <v>45680</v>
      </c>
      <c r="R965" s="1" t="str">
        <f>IF(O965="Void",TRIM(_xlfn.CONCAT(J965,K965)),J965)</f>
        <v>St James Extras</v>
      </c>
      <c r="S965" s="16" t="str">
        <f>IF(O965="Void","VOID","vs")</f>
        <v>vs</v>
      </c>
      <c r="T965" s="1" t="str">
        <f>IF(O965="Void","",K965)</f>
        <v>Willows</v>
      </c>
      <c r="U965" s="1" t="str">
        <f>IF(O965="Void","",TRIM(_xlfn.CONCAT(L965," ",M965)))</f>
        <v>One Eyed Jacks</v>
      </c>
    </row>
    <row r="966" spans="1:21" x14ac:dyDescent="0.2">
      <c r="A966" s="16">
        <v>381</v>
      </c>
      <c r="B966" s="16">
        <v>10</v>
      </c>
      <c r="C966" s="16">
        <v>5</v>
      </c>
      <c r="D966" s="1">
        <v>1</v>
      </c>
      <c r="E966" s="1">
        <v>2</v>
      </c>
      <c r="F966" s="1" t="str">
        <f>_xlfn.CONCAT($D966,"|",$E966,"|",$B966)</f>
        <v>1|2|10</v>
      </c>
      <c r="G966" s="1" t="str">
        <f>_xlfn.CONCAT($D966,"|",$E966,"|",$C966)</f>
        <v>1|2|5</v>
      </c>
      <c r="H966" s="1" t="str">
        <f>_xlfn.CONCAT(P966,J966)</f>
        <v>18Holmleigh Rangers</v>
      </c>
      <c r="I966" s="1" t="str">
        <f>_xlfn.CONCAT(P966,K966)</f>
        <v>18Walls Monkeys</v>
      </c>
      <c r="J966" s="1" t="str">
        <f>IFERROR(VLOOKUP(F966,tbl_Teams!A:C,3,0),"")</f>
        <v>Holmleigh Rangers</v>
      </c>
      <c r="K966" s="1" t="str">
        <f>IFERROR(VLOOKUP(G966,tbl_Teams!$A:$C,3,0),"")</f>
        <v>Walls Monkeys</v>
      </c>
      <c r="L966" s="1" t="str">
        <f>IFERROR(IF(AND(J966&lt;&gt;"",K966&lt;&gt;""),VLOOKUP(VLOOKUP(J966,tbl_Teams!C:G,5,0),tbl_Venues!A:B,2,0),""),"")</f>
        <v>Ramblers Club</v>
      </c>
      <c r="M966" s="16" t="str">
        <f>IFERROR(IF(VLOOKUP(J966,tbl_Teams!$C:$H,6,0)=0,"",VLOOKUP(J966,tbl_Teams!$C:$H,6,0)),"")</f>
        <v/>
      </c>
      <c r="N966" s="16">
        <f>IFERROR(VLOOKUP(J966,tbl_Teams!$C:$I,7,0),"")</f>
        <v>4</v>
      </c>
      <c r="O966" s="16" t="str">
        <f>IF(OR(J966="",K966=""),"Void","")</f>
        <v/>
      </c>
      <c r="P966" s="16">
        <v>18</v>
      </c>
      <c r="Q966" s="38">
        <f>IF(O966="Void","",IF(P966&lt;16,Lookups!$A$1+((P966-1)*7+(N966-1)),Lookups!$A$2+((P966-16)*7+(N966-1))))</f>
        <v>45680</v>
      </c>
      <c r="R966" s="1" t="str">
        <f>IF(O966="Void",TRIM(_xlfn.CONCAT(J966,K966)),J966)</f>
        <v>Holmleigh Rangers</v>
      </c>
      <c r="S966" s="16" t="str">
        <f>IF(O966="Void","VOID","vs")</f>
        <v>vs</v>
      </c>
      <c r="T966" s="1" t="str">
        <f>IF(O966="Void","",K966)</f>
        <v>Walls Monkeys</v>
      </c>
      <c r="U966" s="1" t="str">
        <f>IF(O966="Void","",TRIM(_xlfn.CONCAT(L966," ",M966)))</f>
        <v>Ramblers Club</v>
      </c>
    </row>
    <row r="967" spans="1:21" x14ac:dyDescent="0.2">
      <c r="A967" s="16">
        <v>382</v>
      </c>
      <c r="B967" s="16">
        <v>9</v>
      </c>
      <c r="C967" s="16">
        <v>6</v>
      </c>
      <c r="D967" s="1">
        <v>1</v>
      </c>
      <c r="E967" s="1">
        <v>2</v>
      </c>
      <c r="F967" s="1" t="str">
        <f>_xlfn.CONCAT($D967,"|",$E967,"|",$B967)</f>
        <v>1|2|9</v>
      </c>
      <c r="G967" s="1" t="str">
        <f>_xlfn.CONCAT($D967,"|",$E967,"|",$C967)</f>
        <v>1|2|6</v>
      </c>
      <c r="H967" s="1" t="str">
        <f>_xlfn.CONCAT(P967,J967)</f>
        <v>18Avenue Loungers</v>
      </c>
      <c r="I967" s="1" t="str">
        <f>_xlfn.CONCAT(P967,K967)</f>
        <v>18Valiants</v>
      </c>
      <c r="J967" s="1" t="str">
        <f>IFERROR(VLOOKUP(F967,tbl_Teams!A:C,3,0),"")</f>
        <v>Avenue Loungers</v>
      </c>
      <c r="K967" s="1" t="str">
        <f>IFERROR(VLOOKUP(G967,tbl_Teams!$A:$C,3,0),"")</f>
        <v>Valiants</v>
      </c>
      <c r="L967" s="1" t="str">
        <f>IFERROR(IF(AND(J967&lt;&gt;"",K967&lt;&gt;""),VLOOKUP(VLOOKUP(J967,tbl_Teams!C:G,5,0),tbl_Venues!A:B,2,0),""),"")</f>
        <v>One Eyed Jacks</v>
      </c>
      <c r="M967" s="16" t="str">
        <f>IFERROR(IF(VLOOKUP(J967,tbl_Teams!$C:$H,6,0)=0,"",VLOOKUP(J967,tbl_Teams!$C:$H,6,0)),"")</f>
        <v/>
      </c>
      <c r="N967" s="16">
        <f>IFERROR(VLOOKUP(J967,tbl_Teams!$C:$I,7,0),"")</f>
        <v>5</v>
      </c>
      <c r="O967" s="16" t="str">
        <f>IF(OR(J967="",K967=""),"Void","")</f>
        <v/>
      </c>
      <c r="P967" s="16">
        <v>18</v>
      </c>
      <c r="Q967" s="38">
        <f>IF(O967="Void","",IF(P967&lt;16,Lookups!$A$1+((P967-1)*7+(N967-1)),Lookups!$A$2+((P967-16)*7+(N967-1))))</f>
        <v>45681</v>
      </c>
      <c r="R967" s="1" t="str">
        <f>IF(O967="Void",TRIM(_xlfn.CONCAT(J967,K967)),J967)</f>
        <v>Avenue Loungers</v>
      </c>
      <c r="S967" s="16" t="str">
        <f>IF(O967="Void","VOID","vs")</f>
        <v>vs</v>
      </c>
      <c r="T967" s="1" t="str">
        <f>IF(O967="Void","",K967)</f>
        <v>Valiants</v>
      </c>
      <c r="U967" s="1" t="str">
        <f>IF(O967="Void","",TRIM(_xlfn.CONCAT(L967," ",M967)))</f>
        <v>One Eyed Jacks</v>
      </c>
    </row>
    <row r="968" spans="1:21" x14ac:dyDescent="0.2">
      <c r="A968" s="16">
        <v>383</v>
      </c>
      <c r="B968" s="16">
        <v>8</v>
      </c>
      <c r="C968" s="16">
        <v>7</v>
      </c>
      <c r="D968" s="1">
        <v>1</v>
      </c>
      <c r="E968" s="1">
        <v>2</v>
      </c>
      <c r="F968" s="1" t="str">
        <f>_xlfn.CONCAT($D968,"|",$E968,"|",$B968)</f>
        <v>1|2|8</v>
      </c>
      <c r="G968" s="1" t="str">
        <f>_xlfn.CONCAT($D968,"|",$E968,"|",$C968)</f>
        <v>1|2|7</v>
      </c>
      <c r="H968" s="1" t="str">
        <f>_xlfn.CONCAT(P968,J968)</f>
        <v>18Matson Wolfhounds</v>
      </c>
      <c r="I968" s="1" t="str">
        <f>_xlfn.CONCAT(P968,K968)</f>
        <v>18Exiles S.C.</v>
      </c>
      <c r="J968" s="1" t="str">
        <f>IFERROR(VLOOKUP(F968,tbl_Teams!A:C,3,0),"")</f>
        <v>Matson Wolfhounds</v>
      </c>
      <c r="K968" s="1" t="str">
        <f>IFERROR(VLOOKUP(G968,tbl_Teams!$A:$C,3,0),"")</f>
        <v>Exiles S.C.</v>
      </c>
      <c r="L968" s="1" t="str">
        <f>IFERROR(IF(AND(J968&lt;&gt;"",K968&lt;&gt;""),VLOOKUP(VLOOKUP(J968,tbl_Teams!C:G,5,0),tbl_Venues!A:B,2,0),""),"")</f>
        <v>Matson RFC</v>
      </c>
      <c r="M968" s="16" t="str">
        <f>IFERROR(IF(VLOOKUP(J968,tbl_Teams!$C:$H,6,0)=0,"",VLOOKUP(J968,tbl_Teams!$C:$H,6,0)),"")</f>
        <v/>
      </c>
      <c r="N968" s="16">
        <f>IFERROR(VLOOKUP(J968,tbl_Teams!$C:$I,7,0),"")</f>
        <v>5</v>
      </c>
      <c r="O968" s="16" t="str">
        <f>IF(OR(J968="",K968=""),"Void","")</f>
        <v/>
      </c>
      <c r="P968" s="16">
        <v>18</v>
      </c>
      <c r="Q968" s="38">
        <f>IF(O968="Void","",IF(P968&lt;16,Lookups!$A$1+((P968-1)*7+(N968-1)),Lookups!$A$2+((P968-16)*7+(N968-1))))</f>
        <v>45681</v>
      </c>
      <c r="R968" s="1" t="str">
        <f>IF(O968="Void",TRIM(_xlfn.CONCAT(J968,K968)),J968)</f>
        <v>Matson Wolfhounds</v>
      </c>
      <c r="S968" s="16" t="str">
        <f>IF(O968="Void","VOID","vs")</f>
        <v>vs</v>
      </c>
      <c r="T968" s="1" t="str">
        <f>IF(O968="Void","",K968)</f>
        <v>Exiles S.C.</v>
      </c>
      <c r="U968" s="1" t="str">
        <f>IF(O968="Void","",TRIM(_xlfn.CONCAT(L968," ",M968)))</f>
        <v>Matson RFC</v>
      </c>
    </row>
    <row r="969" spans="1:21" x14ac:dyDescent="0.2">
      <c r="A969" s="16">
        <v>384</v>
      </c>
      <c r="B969" s="16">
        <v>15</v>
      </c>
      <c r="C969" s="16">
        <v>16</v>
      </c>
      <c r="D969" s="1">
        <v>1</v>
      </c>
      <c r="E969" s="1">
        <v>2</v>
      </c>
      <c r="F969" s="1" t="str">
        <f>_xlfn.CONCAT($D969,"|",$E969,"|",$B969)</f>
        <v>1|2|15</v>
      </c>
      <c r="G969" s="1" t="str">
        <f>_xlfn.CONCAT($D969,"|",$E969,"|",$C969)</f>
        <v>1|2|16</v>
      </c>
      <c r="H969" s="1" t="str">
        <f>_xlfn.CONCAT(P969,J969)</f>
        <v>18R.G.H.O.C.</v>
      </c>
      <c r="I969" s="1" t="str">
        <f>_xlfn.CONCAT(P969,K969)</f>
        <v>18Motor Rollers</v>
      </c>
      <c r="J969" s="1" t="str">
        <f>IFERROR(VLOOKUP(F969,tbl_Teams!A:C,3,0),"")</f>
        <v>R.G.H.O.C.</v>
      </c>
      <c r="K969" s="1" t="str">
        <f>IFERROR(VLOOKUP(G969,tbl_Teams!$A:$C,3,0),"")</f>
        <v>Motor Rollers</v>
      </c>
      <c r="L969" s="1" t="str">
        <f>IFERROR(IF(AND(J969&lt;&gt;"",K969&lt;&gt;""),VLOOKUP(VLOOKUP(J969,tbl_Teams!C:G,5,0),tbl_Venues!A:B,2,0),""),"")</f>
        <v>Hardwicke RBL</v>
      </c>
      <c r="M969" s="16">
        <f>IFERROR(IF(VLOOKUP(J969,tbl_Teams!$C:$H,6,0)=0,"",VLOOKUP(J969,tbl_Teams!$C:$H,6,0)),"")</f>
        <v>2</v>
      </c>
      <c r="N969" s="16">
        <f>IFERROR(VLOOKUP(J969,tbl_Teams!$C:$I,7,0),"")</f>
        <v>5</v>
      </c>
      <c r="O969" s="16" t="str">
        <f>IF(OR(J969="",K969=""),"Void","")</f>
        <v/>
      </c>
      <c r="P969" s="16">
        <v>18</v>
      </c>
      <c r="Q969" s="38">
        <f>IF(O969="Void","",IF(P969&lt;16,Lookups!$A$1+((P969-1)*7+(N969-1)),Lookups!$A$2+((P969-16)*7+(N969-1))))</f>
        <v>45681</v>
      </c>
      <c r="R969" s="1" t="str">
        <f>IF(O969="Void",TRIM(_xlfn.CONCAT(J969,K969)),J969)</f>
        <v>R.G.H.O.C.</v>
      </c>
      <c r="S969" s="16" t="str">
        <f>IF(O969="Void","VOID","vs")</f>
        <v>vs</v>
      </c>
      <c r="T969" s="1" t="str">
        <f>IF(O969="Void","",K969)</f>
        <v>Motor Rollers</v>
      </c>
      <c r="U969" s="1" t="str">
        <f>IF(O969="Void","",TRIM(_xlfn.CONCAT(L969," ",M969)))</f>
        <v>Hardwicke RBL 2</v>
      </c>
    </row>
    <row r="970" spans="1:21" x14ac:dyDescent="0.2">
      <c r="A970" s="16">
        <v>617</v>
      </c>
      <c r="B970" s="16">
        <v>14</v>
      </c>
      <c r="C970" s="16">
        <v>1</v>
      </c>
      <c r="D970" s="1">
        <v>1</v>
      </c>
      <c r="E970" s="1">
        <v>3</v>
      </c>
      <c r="F970" s="1" t="str">
        <f>_xlfn.CONCAT($D970,"|",$E970,"|",$B970)</f>
        <v>1|3|14</v>
      </c>
      <c r="G970" s="1" t="str">
        <f>_xlfn.CONCAT($D970,"|",$E970,"|",$C970)</f>
        <v>1|3|1</v>
      </c>
      <c r="H970" s="1" t="str">
        <f>_xlfn.CONCAT(P970,J970)</f>
        <v>18Locals</v>
      </c>
      <c r="I970" s="1" t="str">
        <f>_xlfn.CONCAT(P970,K970)</f>
        <v>18Elementaries</v>
      </c>
      <c r="J970" s="1" t="str">
        <f>IFERROR(VLOOKUP(F970,tbl_Teams!A:C,3,0),"")</f>
        <v>Locals</v>
      </c>
      <c r="K970" s="1" t="str">
        <f>IFERROR(VLOOKUP(G970,tbl_Teams!$A:$C,3,0),"")</f>
        <v>Elementaries</v>
      </c>
      <c r="L970" s="1" t="str">
        <f>IFERROR(IF(AND(J970&lt;&gt;"",K970&lt;&gt;""),VLOOKUP(VLOOKUP(J970,tbl_Teams!C:G,5,0),tbl_Venues!A:B,2,0),""),"")</f>
        <v>Junction Inn</v>
      </c>
      <c r="M970" s="16" t="str">
        <f>IFERROR(IF(VLOOKUP(J970,tbl_Teams!$C:$H,6,0)=0,"",VLOOKUP(J970,tbl_Teams!$C:$H,6,0)),"")</f>
        <v/>
      </c>
      <c r="N970" s="16">
        <f>IFERROR(VLOOKUP(J970,tbl_Teams!$C:$I,7,0),"")</f>
        <v>2</v>
      </c>
      <c r="O970" s="16" t="str">
        <f>IF(OR(J970="",K970=""),"Void","")</f>
        <v/>
      </c>
      <c r="P970" s="16">
        <v>18</v>
      </c>
      <c r="Q970" s="38">
        <f>IF(O970="Void","",IF(P970&lt;16,Lookups!$A$1+((P970-1)*7+(N970-1)),Lookups!$A$2+((P970-16)*7+(N970-1))))</f>
        <v>45678</v>
      </c>
      <c r="R970" s="1" t="str">
        <f>IF(O970="Void",TRIM(_xlfn.CONCAT(J970,K970)),J970)</f>
        <v>Locals</v>
      </c>
      <c r="S970" s="16" t="str">
        <f>IF(O970="Void","VOID","vs")</f>
        <v>vs</v>
      </c>
      <c r="T970" s="1" t="str">
        <f>IF(O970="Void","",K970)</f>
        <v>Elementaries</v>
      </c>
      <c r="U970" s="1" t="str">
        <f>IF(O970="Void","",TRIM(_xlfn.CONCAT(L970," ",M970)))</f>
        <v>Junction Inn</v>
      </c>
    </row>
    <row r="971" spans="1:21" x14ac:dyDescent="0.2">
      <c r="A971" s="16">
        <v>618</v>
      </c>
      <c r="B971" s="16">
        <v>13</v>
      </c>
      <c r="C971" s="16">
        <v>2</v>
      </c>
      <c r="D971" s="1">
        <v>1</v>
      </c>
      <c r="E971" s="1">
        <v>3</v>
      </c>
      <c r="F971" s="1" t="str">
        <f>_xlfn.CONCAT($D971,"|",$E971,"|",$B971)</f>
        <v>1|3|13</v>
      </c>
      <c r="G971" s="1" t="str">
        <f>_xlfn.CONCAT($D971,"|",$E971,"|",$C971)</f>
        <v>1|3|2</v>
      </c>
      <c r="H971" s="1" t="str">
        <f>_xlfn.CONCAT(P971,J971)</f>
        <v>18Killer Instinct</v>
      </c>
      <c r="I971" s="1" t="str">
        <f>_xlfn.CONCAT(P971,K971)</f>
        <v>18Upleadon Wanderers</v>
      </c>
      <c r="J971" s="1" t="str">
        <f>IFERROR(VLOOKUP(F971,tbl_Teams!A:C,3,0),"")</f>
        <v>Killer Instinct</v>
      </c>
      <c r="K971" s="1" t="str">
        <f>IFERROR(VLOOKUP(G971,tbl_Teams!$A:$C,3,0),"")</f>
        <v>Upleadon Wanderers</v>
      </c>
      <c r="L971" s="1" t="str">
        <f>IFERROR(IF(AND(J971&lt;&gt;"",K971&lt;&gt;""),VLOOKUP(VLOOKUP(J971,tbl_Teams!C:G,5,0),tbl_Venues!A:B,2,0),""),"")</f>
        <v>Matchplay Stroud</v>
      </c>
      <c r="M971" s="16">
        <f>IFERROR(IF(VLOOKUP(J971,tbl_Teams!$C:$H,6,0)=0,"",VLOOKUP(J971,tbl_Teams!$C:$H,6,0)),"")</f>
        <v>3</v>
      </c>
      <c r="N971" s="16">
        <f>IFERROR(VLOOKUP(J971,tbl_Teams!$C:$I,7,0),"")</f>
        <v>3</v>
      </c>
      <c r="O971" s="16" t="str">
        <f>IF(OR(J971="",K971=""),"Void","")</f>
        <v/>
      </c>
      <c r="P971" s="16">
        <v>18</v>
      </c>
      <c r="Q971" s="38">
        <f>IF(O971="Void","",IF(P971&lt;16,Lookups!$A$1+((P971-1)*7+(N971-1)),Lookups!$A$2+((P971-16)*7+(N971-1))))</f>
        <v>45679</v>
      </c>
      <c r="R971" s="1" t="str">
        <f>IF(O971="Void",TRIM(_xlfn.CONCAT(J971,K971)),J971)</f>
        <v>Killer Instinct</v>
      </c>
      <c r="S971" s="16" t="str">
        <f>IF(O971="Void","VOID","vs")</f>
        <v>vs</v>
      </c>
      <c r="T971" s="1" t="str">
        <f>IF(O971="Void","",K971)</f>
        <v>Upleadon Wanderers</v>
      </c>
      <c r="U971" s="1" t="str">
        <f>IF(O971="Void","",TRIM(_xlfn.CONCAT(L971," ",M971)))</f>
        <v>Matchplay Stroud 3</v>
      </c>
    </row>
    <row r="972" spans="1:21" x14ac:dyDescent="0.2">
      <c r="A972" s="16">
        <v>619</v>
      </c>
      <c r="B972" s="16">
        <v>12</v>
      </c>
      <c r="C972" s="16">
        <v>3</v>
      </c>
      <c r="D972" s="1">
        <v>1</v>
      </c>
      <c r="E972" s="1">
        <v>3</v>
      </c>
      <c r="F972" s="1" t="str">
        <f>_xlfn.CONCAT($D972,"|",$E972,"|",$B972)</f>
        <v>1|3|12</v>
      </c>
      <c r="G972" s="1" t="str">
        <f>_xlfn.CONCAT($D972,"|",$E972,"|",$C972)</f>
        <v>1|3|3</v>
      </c>
      <c r="H972" s="1" t="str">
        <f>_xlfn.CONCAT(P972,J972)</f>
        <v>18DM4's</v>
      </c>
      <c r="I972" s="1" t="str">
        <f>_xlfn.CONCAT(P972,K972)</f>
        <v>18Hucclers</v>
      </c>
      <c r="J972" s="1" t="str">
        <f>IFERROR(VLOOKUP(F972,tbl_Teams!A:C,3,0),"")</f>
        <v>DM4's</v>
      </c>
      <c r="K972" s="1" t="str">
        <f>IFERROR(VLOOKUP(G972,tbl_Teams!$A:$C,3,0),"")</f>
        <v>Hucclers</v>
      </c>
      <c r="L972" s="1" t="str">
        <f>IFERROR(IF(AND(J972&lt;&gt;"",K972&lt;&gt;""),VLOOKUP(VLOOKUP(J972,tbl_Teams!C:G,5,0),tbl_Venues!A:B,2,0),""),"")</f>
        <v>Spartans Club</v>
      </c>
      <c r="M972" s="16">
        <f>IFERROR(IF(VLOOKUP(J972,tbl_Teams!$C:$H,6,0)=0,"",VLOOKUP(J972,tbl_Teams!$C:$H,6,0)),"")</f>
        <v>1</v>
      </c>
      <c r="N972" s="16">
        <f>IFERROR(VLOOKUP(J972,tbl_Teams!$C:$I,7,0),"")</f>
        <v>4</v>
      </c>
      <c r="O972" s="16" t="str">
        <f>IF(OR(J972="",K972=""),"Void","")</f>
        <v/>
      </c>
      <c r="P972" s="16">
        <v>18</v>
      </c>
      <c r="Q972" s="38">
        <f>IF(O972="Void","",IF(P972&lt;16,Lookups!$A$1+((P972-1)*7+(N972-1)),Lookups!$A$2+((P972-16)*7+(N972-1))))</f>
        <v>45680</v>
      </c>
      <c r="R972" s="1" t="str">
        <f>IF(O972="Void",TRIM(_xlfn.CONCAT(J972,K972)),J972)</f>
        <v>DM4's</v>
      </c>
      <c r="S972" s="16" t="str">
        <f>IF(O972="Void","VOID","vs")</f>
        <v>vs</v>
      </c>
      <c r="T972" s="1" t="str">
        <f>IF(O972="Void","",K972)</f>
        <v>Hucclers</v>
      </c>
      <c r="U972" s="1" t="str">
        <f>IF(O972="Void","",TRIM(_xlfn.CONCAT(L972," ",M972)))</f>
        <v>Spartans Club 1</v>
      </c>
    </row>
    <row r="973" spans="1:21" x14ac:dyDescent="0.2">
      <c r="A973" s="16">
        <v>620</v>
      </c>
      <c r="B973" s="16">
        <v>11</v>
      </c>
      <c r="C973" s="16">
        <v>4</v>
      </c>
      <c r="D973" s="1">
        <v>1</v>
      </c>
      <c r="E973" s="1">
        <v>3</v>
      </c>
      <c r="F973" s="1" t="str">
        <f>_xlfn.CONCAT($D973,"|",$E973,"|",$B973)</f>
        <v>1|3|11</v>
      </c>
      <c r="G973" s="1" t="str">
        <f>_xlfn.CONCAT($D973,"|",$E973,"|",$C973)</f>
        <v>1|3|4</v>
      </c>
      <c r="H973" s="1" t="str">
        <f>_xlfn.CONCAT(P973,J973)</f>
        <v>18BIJI's S.C.</v>
      </c>
      <c r="I973" s="1" t="str">
        <f>_xlfn.CONCAT(P973,K973)</f>
        <v>18Poets</v>
      </c>
      <c r="J973" s="1" t="str">
        <f>IFERROR(VLOOKUP(F973,tbl_Teams!A:C,3,0),"")</f>
        <v>BIJI's S.C.</v>
      </c>
      <c r="K973" s="1" t="str">
        <f>IFERROR(VLOOKUP(G973,tbl_Teams!$A:$C,3,0),"")</f>
        <v>Poets</v>
      </c>
      <c r="L973" s="1" t="str">
        <f>IFERROR(IF(AND(J973&lt;&gt;"",K973&lt;&gt;""),VLOOKUP(VLOOKUP(J973,tbl_Teams!C:G,5,0),tbl_Venues!A:B,2,0),""),"")</f>
        <v>Farmer's Club</v>
      </c>
      <c r="M973" s="16">
        <f>IFERROR(IF(VLOOKUP(J973,tbl_Teams!$C:$H,6,0)=0,"",VLOOKUP(J973,tbl_Teams!$C:$H,6,0)),"")</f>
        <v>2</v>
      </c>
      <c r="N973" s="16">
        <f>IFERROR(VLOOKUP(J973,tbl_Teams!$C:$I,7,0),"")</f>
        <v>4</v>
      </c>
      <c r="O973" s="16" t="str">
        <f>IF(OR(J973="",K973=""),"Void","")</f>
        <v/>
      </c>
      <c r="P973" s="16">
        <v>18</v>
      </c>
      <c r="Q973" s="38">
        <f>IF(O973="Void","",IF(P973&lt;16,Lookups!$A$1+((P973-1)*7+(N973-1)),Lookups!$A$2+((P973-16)*7+(N973-1))))</f>
        <v>45680</v>
      </c>
      <c r="R973" s="1" t="str">
        <f>IF(O973="Void",TRIM(_xlfn.CONCAT(J973,K973)),J973)</f>
        <v>BIJI's S.C.</v>
      </c>
      <c r="S973" s="16" t="str">
        <f>IF(O973="Void","VOID","vs")</f>
        <v>vs</v>
      </c>
      <c r="T973" s="1" t="str">
        <f>IF(O973="Void","",K973)</f>
        <v>Poets</v>
      </c>
      <c r="U973" s="1" t="str">
        <f>IF(O973="Void","",TRIM(_xlfn.CONCAT(L973," ",M973)))</f>
        <v>Farmer's Club 2</v>
      </c>
    </row>
    <row r="974" spans="1:21" x14ac:dyDescent="0.2">
      <c r="A974" s="16">
        <v>621</v>
      </c>
      <c r="B974" s="16">
        <v>10</v>
      </c>
      <c r="C974" s="16">
        <v>5</v>
      </c>
      <c r="D974" s="1">
        <v>1</v>
      </c>
      <c r="E974" s="1">
        <v>3</v>
      </c>
      <c r="F974" s="1" t="str">
        <f>_xlfn.CONCAT($D974,"|",$E974,"|",$B974)</f>
        <v>1|3|10</v>
      </c>
      <c r="G974" s="1" t="str">
        <f>_xlfn.CONCAT($D974,"|",$E974,"|",$C974)</f>
        <v>1|3|5</v>
      </c>
      <c r="H974" s="1" t="str">
        <f>_xlfn.CONCAT(P974,J974)</f>
        <v>18All Wood &amp; Balls</v>
      </c>
      <c r="I974" s="1" t="str">
        <f>_xlfn.CONCAT(P974,K974)</f>
        <v>18Grinders</v>
      </c>
      <c r="J974" s="1" t="str">
        <f>IFERROR(VLOOKUP(F974,tbl_Teams!A:C,3,0),"")</f>
        <v>All Wood &amp; Balls</v>
      </c>
      <c r="K974" s="1" t="str">
        <f>IFERROR(VLOOKUP(G974,tbl_Teams!$A:$C,3,0),"")</f>
        <v>Grinders</v>
      </c>
      <c r="L974" s="1" t="str">
        <f>IFERROR(IF(AND(J974&lt;&gt;"",K974&lt;&gt;""),VLOOKUP(VLOOKUP(J974,tbl_Teams!C:G,5,0),tbl_Venues!A:B,2,0),""),"")</f>
        <v>Longlevens RFC</v>
      </c>
      <c r="M974" s="16" t="str">
        <f>IFERROR(IF(VLOOKUP(J974,tbl_Teams!$C:$H,6,0)=0,"",VLOOKUP(J974,tbl_Teams!$C:$H,6,0)),"")</f>
        <v/>
      </c>
      <c r="N974" s="16">
        <f>IFERROR(VLOOKUP(J974,tbl_Teams!$C:$I,7,0),"")</f>
        <v>4</v>
      </c>
      <c r="O974" s="16" t="str">
        <f>IF(OR(J974="",K974=""),"Void","")</f>
        <v/>
      </c>
      <c r="P974" s="16">
        <v>18</v>
      </c>
      <c r="Q974" s="38">
        <f>IF(O974="Void","",IF(P974&lt;16,Lookups!$A$1+((P974-1)*7+(N974-1)),Lookups!$A$2+((P974-16)*7+(N974-1))))</f>
        <v>45680</v>
      </c>
      <c r="R974" s="1" t="str">
        <f>IF(O974="Void",TRIM(_xlfn.CONCAT(J974,K974)),J974)</f>
        <v>All Wood &amp; Balls</v>
      </c>
      <c r="S974" s="16" t="str">
        <f>IF(O974="Void","VOID","vs")</f>
        <v>vs</v>
      </c>
      <c r="T974" s="1" t="str">
        <f>IF(O974="Void","",K974)</f>
        <v>Grinders</v>
      </c>
      <c r="U974" s="1" t="str">
        <f>IF(O974="Void","",TRIM(_xlfn.CONCAT(L974," ",M974)))</f>
        <v>Longlevens RFC</v>
      </c>
    </row>
    <row r="975" spans="1:21" x14ac:dyDescent="0.2">
      <c r="A975" s="16">
        <v>622</v>
      </c>
      <c r="B975" s="16">
        <v>9</v>
      </c>
      <c r="C975" s="16">
        <v>6</v>
      </c>
      <c r="D975" s="1">
        <v>1</v>
      </c>
      <c r="E975" s="1">
        <v>3</v>
      </c>
      <c r="F975" s="1" t="str">
        <f>_xlfn.CONCAT($D975,"|",$E975,"|",$B975)</f>
        <v>1|3|9</v>
      </c>
      <c r="G975" s="1" t="str">
        <f>_xlfn.CONCAT($D975,"|",$E975,"|",$C975)</f>
        <v>1|3|6</v>
      </c>
      <c r="H975" s="1" t="str">
        <f>_xlfn.CONCAT(P975,J975)</f>
        <v>18Flintstones</v>
      </c>
      <c r="I975" s="1" t="str">
        <f>_xlfn.CONCAT(P975,K975)</f>
        <v>18Hip Hips</v>
      </c>
      <c r="J975" s="1" t="str">
        <f>IFERROR(VLOOKUP(F975,tbl_Teams!A:C,3,0),"")</f>
        <v>Flintstones</v>
      </c>
      <c r="K975" s="1" t="str">
        <f>IFERROR(VLOOKUP(G975,tbl_Teams!$A:$C,3,0),"")</f>
        <v>Hip Hips</v>
      </c>
      <c r="L975" s="1" t="str">
        <f>IFERROR(IF(AND(J975&lt;&gt;"",K975&lt;&gt;""),VLOOKUP(VLOOKUP(J975,tbl_Teams!C:G,5,0),tbl_Venues!A:B,2,0),""),"")</f>
        <v>England's Glory</v>
      </c>
      <c r="M975" s="16">
        <f>IFERROR(IF(VLOOKUP(J975,tbl_Teams!$C:$H,6,0)=0,"",VLOOKUP(J975,tbl_Teams!$C:$H,6,0)),"")</f>
        <v>1</v>
      </c>
      <c r="N975" s="16">
        <f>IFERROR(VLOOKUP(J975,tbl_Teams!$C:$I,7,0),"")</f>
        <v>5</v>
      </c>
      <c r="O975" s="16" t="str">
        <f>IF(OR(J975="",K975=""),"Void","")</f>
        <v/>
      </c>
      <c r="P975" s="16">
        <v>18</v>
      </c>
      <c r="Q975" s="38">
        <f>IF(O975="Void","",IF(P975&lt;16,Lookups!$A$1+((P975-1)*7+(N975-1)),Lookups!$A$2+((P975-16)*7+(N975-1))))</f>
        <v>45681</v>
      </c>
      <c r="R975" s="1" t="str">
        <f>IF(O975="Void",TRIM(_xlfn.CONCAT(J975,K975)),J975)</f>
        <v>Flintstones</v>
      </c>
      <c r="S975" s="16" t="str">
        <f>IF(O975="Void","VOID","vs")</f>
        <v>vs</v>
      </c>
      <c r="T975" s="1" t="str">
        <f>IF(O975="Void","",K975)</f>
        <v>Hip Hips</v>
      </c>
      <c r="U975" s="1" t="str">
        <f>IF(O975="Void","",TRIM(_xlfn.CONCAT(L975," ",M975)))</f>
        <v>England's Glory 1</v>
      </c>
    </row>
    <row r="976" spans="1:21" x14ac:dyDescent="0.2">
      <c r="A976" s="16">
        <v>623</v>
      </c>
      <c r="B976" s="16">
        <v>8</v>
      </c>
      <c r="C976" s="16">
        <v>7</v>
      </c>
      <c r="D976" s="1">
        <v>1</v>
      </c>
      <c r="E976" s="1">
        <v>3</v>
      </c>
      <c r="F976" s="1" t="str">
        <f>_xlfn.CONCAT($D976,"|",$E976,"|",$B976)</f>
        <v>1|3|8</v>
      </c>
      <c r="G976" s="1" t="str">
        <f>_xlfn.CONCAT($D976,"|",$E976,"|",$C976)</f>
        <v>1|3|7</v>
      </c>
      <c r="H976" s="1" t="str">
        <f>_xlfn.CONCAT(P976,J976)</f>
        <v>18Madcaps</v>
      </c>
      <c r="I976" s="1" t="str">
        <f>_xlfn.CONCAT(P976,K976)</f>
        <v>18Hits &amp; Misses(City)</v>
      </c>
      <c r="J976" s="1" t="str">
        <f>IFERROR(VLOOKUP(F976,tbl_Teams!A:C,3,0),"")</f>
        <v>Madcaps</v>
      </c>
      <c r="K976" s="1" t="str">
        <f>IFERROR(VLOOKUP(G976,tbl_Teams!$A:$C,3,0),"")</f>
        <v>Hits &amp; Misses(City)</v>
      </c>
      <c r="L976" s="1" t="str">
        <f>IFERROR(IF(AND(J976&lt;&gt;"",K976&lt;&gt;""),VLOOKUP(VLOOKUP(J976,tbl_Teams!C:G,5,0),tbl_Venues!A:B,2,0),""),"")</f>
        <v>Spartans Club</v>
      </c>
      <c r="M976" s="16">
        <f>IFERROR(IF(VLOOKUP(J976,tbl_Teams!$C:$H,6,0)=0,"",VLOOKUP(J976,tbl_Teams!$C:$H,6,0)),"")</f>
        <v>2</v>
      </c>
      <c r="N976" s="16">
        <f>IFERROR(VLOOKUP(J976,tbl_Teams!$C:$I,7,0),"")</f>
        <v>2</v>
      </c>
      <c r="O976" s="16" t="str">
        <f>IF(OR(J976="",K976=""),"Void","")</f>
        <v/>
      </c>
      <c r="P976" s="16">
        <v>18</v>
      </c>
      <c r="Q976" s="38">
        <f>IF(O976="Void","",IF(P976&lt;16,Lookups!$A$1+((P976-1)*7+(N976-1)),Lookups!$A$2+((P976-16)*7+(N976-1))))</f>
        <v>45678</v>
      </c>
      <c r="R976" s="1" t="str">
        <f>IF(O976="Void",TRIM(_xlfn.CONCAT(J976,K976)),J976)</f>
        <v>Madcaps</v>
      </c>
      <c r="S976" s="16" t="str">
        <f>IF(O976="Void","VOID","vs")</f>
        <v>vs</v>
      </c>
      <c r="T976" s="1" t="str">
        <f>IF(O976="Void","",K976)</f>
        <v>Hits &amp; Misses(City)</v>
      </c>
      <c r="U976" s="1" t="str">
        <f>IF(O976="Void","",TRIM(_xlfn.CONCAT(L976," ",M976)))</f>
        <v>Spartans Club 2</v>
      </c>
    </row>
    <row r="977" spans="1:21" x14ac:dyDescent="0.2">
      <c r="A977" s="16">
        <v>624</v>
      </c>
      <c r="B977" s="16">
        <v>15</v>
      </c>
      <c r="C977" s="16">
        <v>16</v>
      </c>
      <c r="D977" s="1">
        <v>1</v>
      </c>
      <c r="E977" s="1">
        <v>3</v>
      </c>
      <c r="F977" s="1" t="str">
        <f>_xlfn.CONCAT($D977,"|",$E977,"|",$B977)</f>
        <v>1|3|15</v>
      </c>
      <c r="G977" s="1" t="str">
        <f>_xlfn.CONCAT($D977,"|",$E977,"|",$C977)</f>
        <v>1|3|16</v>
      </c>
      <c r="H977" s="1" t="str">
        <f>_xlfn.CONCAT(P977,J977)</f>
        <v>18Meteors</v>
      </c>
      <c r="I977" s="1" t="str">
        <f>_xlfn.CONCAT(P977,K977)</f>
        <v>18Spreaders</v>
      </c>
      <c r="J977" s="1" t="str">
        <f>IFERROR(VLOOKUP(F977,tbl_Teams!A:C,3,0),"")</f>
        <v>Meteors</v>
      </c>
      <c r="K977" s="1" t="str">
        <f>IFERROR(VLOOKUP(G977,tbl_Teams!$A:$C,3,0),"")</f>
        <v>Spreaders</v>
      </c>
      <c r="L977" s="1" t="str">
        <f>IFERROR(IF(AND(J977&lt;&gt;"",K977&lt;&gt;""),VLOOKUP(VLOOKUP(J977,tbl_Teams!C:G,5,0),tbl_Venues!A:B,2,0),""),"")</f>
        <v>Farmer's Club</v>
      </c>
      <c r="M977" s="16">
        <f>IFERROR(IF(VLOOKUP(J977,tbl_Teams!$C:$H,6,0)=0,"",VLOOKUP(J977,tbl_Teams!$C:$H,6,0)),"")</f>
        <v>1</v>
      </c>
      <c r="N977" s="16">
        <f>IFERROR(VLOOKUP(J977,tbl_Teams!$C:$I,7,0),"")</f>
        <v>3</v>
      </c>
      <c r="O977" s="16" t="str">
        <f>IF(OR(J977="",K977=""),"Void","")</f>
        <v/>
      </c>
      <c r="P977" s="16">
        <v>18</v>
      </c>
      <c r="Q977" s="38">
        <f>IF(O977="Void","",IF(P977&lt;16,Lookups!$A$1+((P977-1)*7+(N977-1)),Lookups!$A$2+((P977-16)*7+(N977-1))))</f>
        <v>45679</v>
      </c>
      <c r="R977" s="1" t="str">
        <f>IF(O977="Void",TRIM(_xlfn.CONCAT(J977,K977)),J977)</f>
        <v>Meteors</v>
      </c>
      <c r="S977" s="16" t="str">
        <f>IF(O977="Void","VOID","vs")</f>
        <v>vs</v>
      </c>
      <c r="T977" s="1" t="str">
        <f>IF(O977="Void","",K977)</f>
        <v>Spreaders</v>
      </c>
      <c r="U977" s="1" t="str">
        <f>IF(O977="Void","",TRIM(_xlfn.CONCAT(L977," ",M977)))</f>
        <v>Farmer's Club 1</v>
      </c>
    </row>
    <row r="978" spans="1:21" x14ac:dyDescent="0.2">
      <c r="A978" s="16">
        <v>857</v>
      </c>
      <c r="B978" s="16">
        <v>14</v>
      </c>
      <c r="C978" s="16">
        <v>1</v>
      </c>
      <c r="D978" s="1">
        <v>1</v>
      </c>
      <c r="E978" s="1">
        <v>4</v>
      </c>
      <c r="F978" s="1" t="str">
        <f>_xlfn.CONCAT($D978,"|",$E978,"|",$B978)</f>
        <v>1|4|14</v>
      </c>
      <c r="G978" s="1" t="str">
        <f>_xlfn.CONCAT($D978,"|",$E978,"|",$C978)</f>
        <v>1|4|1</v>
      </c>
      <c r="H978" s="1" t="str">
        <f>_xlfn.CONCAT(P978,J978)</f>
        <v>18Atlas S.C.</v>
      </c>
      <c r="I978" s="1" t="str">
        <f>_xlfn.CONCAT(P978,K978)</f>
        <v>18Jacks Jokers</v>
      </c>
      <c r="J978" s="1" t="str">
        <f>IFERROR(VLOOKUP(F978,tbl_Teams!A:C,3,0),"")</f>
        <v>Atlas S.C.</v>
      </c>
      <c r="K978" s="1" t="str">
        <f>IFERROR(VLOOKUP(G978,tbl_Teams!$A:$C,3,0),"")</f>
        <v>Jacks Jokers</v>
      </c>
      <c r="L978" s="1" t="str">
        <f>IFERROR(IF(AND(J978&lt;&gt;"",K978&lt;&gt;""),VLOOKUP(VLOOKUP(J978,tbl_Teams!C:G,5,0),tbl_Venues!A:B,2,0),""),"")</f>
        <v>Spartans Club</v>
      </c>
      <c r="M978" s="16">
        <f>IFERROR(IF(VLOOKUP(J978,tbl_Teams!$C:$H,6,0)=0,"",VLOOKUP(J978,tbl_Teams!$C:$H,6,0)),"")</f>
        <v>1</v>
      </c>
      <c r="N978" s="16">
        <f>IFERROR(VLOOKUP(J978,tbl_Teams!$C:$I,7,0),"")</f>
        <v>1</v>
      </c>
      <c r="O978" s="16" t="str">
        <f>IF(OR(J978="",K978=""),"Void","")</f>
        <v/>
      </c>
      <c r="P978" s="16">
        <v>18</v>
      </c>
      <c r="Q978" s="38">
        <f>IF(O978="Void","",IF(P978&lt;16,Lookups!$A$1+((P978-1)*7+(N978-1)),Lookups!$A$2+((P978-16)*7+(N978-1))))</f>
        <v>45677</v>
      </c>
      <c r="R978" s="1" t="str">
        <f>IF(O978="Void",TRIM(_xlfn.CONCAT(J978,K978)),J978)</f>
        <v>Atlas S.C.</v>
      </c>
      <c r="S978" s="16" t="str">
        <f>IF(O978="Void","VOID","vs")</f>
        <v>vs</v>
      </c>
      <c r="T978" s="1" t="str">
        <f>IF(O978="Void","",K978)</f>
        <v>Jacks Jokers</v>
      </c>
      <c r="U978" s="1" t="str">
        <f>IF(O978="Void","",TRIM(_xlfn.CONCAT(L978," ",M978)))</f>
        <v>Spartans Club 1</v>
      </c>
    </row>
    <row r="979" spans="1:21" x14ac:dyDescent="0.2">
      <c r="A979" s="16">
        <v>858</v>
      </c>
      <c r="B979" s="16">
        <v>13</v>
      </c>
      <c r="C979" s="16">
        <v>2</v>
      </c>
      <c r="D979" s="1">
        <v>1</v>
      </c>
      <c r="E979" s="1">
        <v>4</v>
      </c>
      <c r="F979" s="1" t="str">
        <f>_xlfn.CONCAT($D979,"|",$E979,"|",$B979)</f>
        <v>1|4|13</v>
      </c>
      <c r="G979" s="1" t="str">
        <f>_xlfn.CONCAT($D979,"|",$E979,"|",$C979)</f>
        <v>1|4|2</v>
      </c>
      <c r="H979" s="1" t="str">
        <f>_xlfn.CONCAT(P979,J979)</f>
        <v>18Robinswood Foxes</v>
      </c>
      <c r="I979" s="1" t="str">
        <f>_xlfn.CONCAT(P979,K979)</f>
        <v>18Andy Capps</v>
      </c>
      <c r="J979" s="1" t="str">
        <f>IFERROR(VLOOKUP(F979,tbl_Teams!A:C,3,0),"")</f>
        <v>Robinswood Foxes</v>
      </c>
      <c r="K979" s="1" t="str">
        <f>IFERROR(VLOOKUP(G979,tbl_Teams!$A:$C,3,0),"")</f>
        <v>Andy Capps</v>
      </c>
      <c r="L979" s="1" t="str">
        <f>IFERROR(IF(AND(J979&lt;&gt;"",K979&lt;&gt;""),VLOOKUP(VLOOKUP(J979,tbl_Teams!C:G,5,0),tbl_Venues!A:B,2,0),""),"")</f>
        <v>Robinswood Hill Club</v>
      </c>
      <c r="M979" s="16">
        <f>IFERROR(IF(VLOOKUP(J979,tbl_Teams!$C:$H,6,0)=0,"",VLOOKUP(J979,tbl_Teams!$C:$H,6,0)),"")</f>
        <v>1</v>
      </c>
      <c r="N979" s="16">
        <f>IFERROR(VLOOKUP(J979,tbl_Teams!$C:$I,7,0),"")</f>
        <v>1</v>
      </c>
      <c r="O979" s="16" t="str">
        <f>IF(OR(J979="",K979=""),"Void","")</f>
        <v/>
      </c>
      <c r="P979" s="16">
        <v>18</v>
      </c>
      <c r="Q979" s="38">
        <f>IF(O979="Void","",IF(P979&lt;16,Lookups!$A$1+((P979-1)*7+(N979-1)),Lookups!$A$2+((P979-16)*7+(N979-1))))</f>
        <v>45677</v>
      </c>
      <c r="R979" s="1" t="str">
        <f>IF(O979="Void",TRIM(_xlfn.CONCAT(J979,K979)),J979)</f>
        <v>Robinswood Foxes</v>
      </c>
      <c r="S979" s="16" t="str">
        <f>IF(O979="Void","VOID","vs")</f>
        <v>vs</v>
      </c>
      <c r="T979" s="1" t="str">
        <f>IF(O979="Void","",K979)</f>
        <v>Andy Capps</v>
      </c>
      <c r="U979" s="1" t="str">
        <f>IF(O979="Void","",TRIM(_xlfn.CONCAT(L979," ",M979)))</f>
        <v>Robinswood Hill Club 1</v>
      </c>
    </row>
    <row r="980" spans="1:21" x14ac:dyDescent="0.2">
      <c r="A980" s="16">
        <v>859</v>
      </c>
      <c r="B980" s="16">
        <v>12</v>
      </c>
      <c r="C980" s="16">
        <v>3</v>
      </c>
      <c r="D980" s="1">
        <v>1</v>
      </c>
      <c r="E980" s="1">
        <v>4</v>
      </c>
      <c r="F980" s="1" t="str">
        <f>_xlfn.CONCAT($D980,"|",$E980,"|",$B980)</f>
        <v>1|4|12</v>
      </c>
      <c r="G980" s="1" t="str">
        <f>_xlfn.CONCAT($D980,"|",$E980,"|",$C980)</f>
        <v>1|4|3</v>
      </c>
      <c r="H980" s="1" t="str">
        <f>_xlfn.CONCAT(P980,J980)</f>
        <v>18White Hart</v>
      </c>
      <c r="I980" s="1" t="str">
        <f>_xlfn.CONCAT(P980,K980)</f>
        <v>18Harps S.C.</v>
      </c>
      <c r="J980" s="1" t="str">
        <f>IFERROR(VLOOKUP(F980,tbl_Teams!A:C,3,0),"")</f>
        <v>White Hart</v>
      </c>
      <c r="K980" s="1" t="str">
        <f>IFERROR(VLOOKUP(G980,tbl_Teams!$A:$C,3,0),"")</f>
        <v>Harps S.C.</v>
      </c>
      <c r="L980" s="1" t="str">
        <f>IFERROR(IF(AND(J980&lt;&gt;"",K980&lt;&gt;""),VLOOKUP(VLOOKUP(J980,tbl_Teams!C:G,5,0),tbl_Venues!A:B,2,0),""),"")</f>
        <v>One Eyed Jacks</v>
      </c>
      <c r="M980" s="16" t="str">
        <f>IFERROR(IF(VLOOKUP(J980,tbl_Teams!$C:$H,6,0)=0,"",VLOOKUP(J980,tbl_Teams!$C:$H,6,0)),"")</f>
        <v/>
      </c>
      <c r="N980" s="16">
        <f>IFERROR(VLOOKUP(J980,tbl_Teams!$C:$I,7,0),"")</f>
        <v>2</v>
      </c>
      <c r="O980" s="16" t="str">
        <f>IF(OR(J980="",K980=""),"Void","")</f>
        <v/>
      </c>
      <c r="P980" s="16">
        <v>18</v>
      </c>
      <c r="Q980" s="38">
        <f>IF(O980="Void","",IF(P980&lt;16,Lookups!$A$1+((P980-1)*7+(N980-1)),Lookups!$A$2+((P980-16)*7+(N980-1))))</f>
        <v>45678</v>
      </c>
      <c r="R980" s="1" t="str">
        <f>IF(O980="Void",TRIM(_xlfn.CONCAT(J980,K980)),J980)</f>
        <v>White Hart</v>
      </c>
      <c r="S980" s="16" t="str">
        <f>IF(O980="Void","VOID","vs")</f>
        <v>vs</v>
      </c>
      <c r="T980" s="1" t="str">
        <f>IF(O980="Void","",K980)</f>
        <v>Harps S.C.</v>
      </c>
      <c r="U980" s="1" t="str">
        <f>IF(O980="Void","",TRIM(_xlfn.CONCAT(L980," ",M980)))</f>
        <v>One Eyed Jacks</v>
      </c>
    </row>
    <row r="981" spans="1:21" x14ac:dyDescent="0.2">
      <c r="A981" s="16">
        <v>860</v>
      </c>
      <c r="B981" s="16">
        <v>11</v>
      </c>
      <c r="C981" s="16">
        <v>4</v>
      </c>
      <c r="D981" s="1">
        <v>1</v>
      </c>
      <c r="E981" s="1">
        <v>4</v>
      </c>
      <c r="F981" s="1" t="str">
        <f>_xlfn.CONCAT($D981,"|",$E981,"|",$B981)</f>
        <v>1|4|11</v>
      </c>
      <c r="G981" s="1" t="str">
        <f>_xlfn.CONCAT($D981,"|",$E981,"|",$C981)</f>
        <v>1|4|4</v>
      </c>
      <c r="H981" s="1" t="str">
        <f>_xlfn.CONCAT(P981,J981)</f>
        <v>18Commies</v>
      </c>
      <c r="I981" s="1" t="str">
        <f>_xlfn.CONCAT(P981,K981)</f>
        <v>18Jolly Boys</v>
      </c>
      <c r="J981" s="1" t="str">
        <f>IFERROR(VLOOKUP(F981,tbl_Teams!A:C,3,0),"")</f>
        <v>Commies</v>
      </c>
      <c r="K981" s="1" t="str">
        <f>IFERROR(VLOOKUP(G981,tbl_Teams!$A:$C,3,0),"")</f>
        <v>Jolly Boys</v>
      </c>
      <c r="L981" s="1" t="str">
        <f>IFERROR(IF(AND(J981&lt;&gt;"",K981&lt;&gt;""),VLOOKUP(VLOOKUP(J981,tbl_Teams!C:G,5,0),tbl_Venues!A:B,2,0),""),"")</f>
        <v>Churchdown Community Centre</v>
      </c>
      <c r="M981" s="16">
        <f>IFERROR(IF(VLOOKUP(J981,tbl_Teams!$C:$H,6,0)=0,"",VLOOKUP(J981,tbl_Teams!$C:$H,6,0)),"")</f>
        <v>2</v>
      </c>
      <c r="N981" s="16">
        <f>IFERROR(VLOOKUP(J981,tbl_Teams!$C:$I,7,0),"")</f>
        <v>5</v>
      </c>
      <c r="O981" s="16" t="str">
        <f>IF(OR(J981="",K981=""),"Void","")</f>
        <v/>
      </c>
      <c r="P981" s="16">
        <v>18</v>
      </c>
      <c r="Q981" s="38">
        <f>IF(O981="Void","",IF(P981&lt;16,Lookups!$A$1+((P981-1)*7+(N981-1)),Lookups!$A$2+((P981-16)*7+(N981-1))))</f>
        <v>45681</v>
      </c>
      <c r="R981" s="1" t="str">
        <f>IF(O981="Void",TRIM(_xlfn.CONCAT(J981,K981)),J981)</f>
        <v>Commies</v>
      </c>
      <c r="S981" s="16" t="str">
        <f>IF(O981="Void","VOID","vs")</f>
        <v>vs</v>
      </c>
      <c r="T981" s="1" t="str">
        <f>IF(O981="Void","",K981)</f>
        <v>Jolly Boys</v>
      </c>
      <c r="U981" s="1" t="str">
        <f>IF(O981="Void","",TRIM(_xlfn.CONCAT(L981," ",M981)))</f>
        <v>Churchdown Community Centre 2</v>
      </c>
    </row>
    <row r="982" spans="1:21" x14ac:dyDescent="0.2">
      <c r="A982" s="16">
        <v>861</v>
      </c>
      <c r="B982" s="16">
        <v>10</v>
      </c>
      <c r="C982" s="16">
        <v>5</v>
      </c>
      <c r="D982" s="1">
        <v>1</v>
      </c>
      <c r="E982" s="1">
        <v>4</v>
      </c>
      <c r="F982" s="1" t="str">
        <f>_xlfn.CONCAT($D982,"|",$E982,"|",$B982)</f>
        <v>1|4|10</v>
      </c>
      <c r="G982" s="1" t="str">
        <f>_xlfn.CONCAT($D982,"|",$E982,"|",$C982)</f>
        <v>1|4|5</v>
      </c>
      <c r="H982" s="1" t="str">
        <f>_xlfn.CONCAT(P982,J982)</f>
        <v>18Post Office 'A'</v>
      </c>
      <c r="I982" s="1" t="str">
        <f>_xlfn.CONCAT(P982,K982)</f>
        <v>18Doddlers</v>
      </c>
      <c r="J982" s="1" t="str">
        <f>IFERROR(VLOOKUP(F982,tbl_Teams!A:C,3,0),"")</f>
        <v>Post Office 'A'</v>
      </c>
      <c r="K982" s="1" t="str">
        <f>IFERROR(VLOOKUP(G982,tbl_Teams!$A:$C,3,0),"")</f>
        <v>Doddlers</v>
      </c>
      <c r="L982" s="1" t="str">
        <f>IFERROR(IF(AND(J982&lt;&gt;"",K982&lt;&gt;""),VLOOKUP(VLOOKUP(J982,tbl_Teams!C:G,5,0),tbl_Venues!A:B,2,0),""),"")</f>
        <v>One Eyed Jacks</v>
      </c>
      <c r="M982" s="16" t="str">
        <f>IFERROR(IF(VLOOKUP(J982,tbl_Teams!$C:$H,6,0)=0,"",VLOOKUP(J982,tbl_Teams!$C:$H,6,0)),"")</f>
        <v/>
      </c>
      <c r="N982" s="16">
        <f>IFERROR(VLOOKUP(J982,tbl_Teams!$C:$I,7,0),"")</f>
        <v>1</v>
      </c>
      <c r="O982" s="16" t="str">
        <f>IF(OR(J982="",K982=""),"Void","")</f>
        <v/>
      </c>
      <c r="P982" s="16">
        <v>18</v>
      </c>
      <c r="Q982" s="38">
        <f>IF(O982="Void","",IF(P982&lt;16,Lookups!$A$1+((P982-1)*7+(N982-1)),Lookups!$A$2+((P982-16)*7+(N982-1))))</f>
        <v>45677</v>
      </c>
      <c r="R982" s="1" t="str">
        <f>IF(O982="Void",TRIM(_xlfn.CONCAT(J982,K982)),J982)</f>
        <v>Post Office 'A'</v>
      </c>
      <c r="S982" s="16" t="str">
        <f>IF(O982="Void","VOID","vs")</f>
        <v>vs</v>
      </c>
      <c r="T982" s="1" t="str">
        <f>IF(O982="Void","",K982)</f>
        <v>Doddlers</v>
      </c>
      <c r="U982" s="1" t="str">
        <f>IF(O982="Void","",TRIM(_xlfn.CONCAT(L982," ",M982)))</f>
        <v>One Eyed Jacks</v>
      </c>
    </row>
    <row r="983" spans="1:21" x14ac:dyDescent="0.2">
      <c r="A983" s="16">
        <v>862</v>
      </c>
      <c r="B983" s="16">
        <v>9</v>
      </c>
      <c r="C983" s="16">
        <v>6</v>
      </c>
      <c r="D983" s="1">
        <v>1</v>
      </c>
      <c r="E983" s="1">
        <v>4</v>
      </c>
      <c r="F983" s="1" t="str">
        <f>_xlfn.CONCAT($D983,"|",$E983,"|",$B983)</f>
        <v>1|4|9</v>
      </c>
      <c r="G983" s="1" t="str">
        <f>_xlfn.CONCAT($D983,"|",$E983,"|",$C983)</f>
        <v>1|4|6</v>
      </c>
      <c r="H983" s="1" t="str">
        <f>_xlfn.CONCAT(P983,J983)</f>
        <v>18Statics</v>
      </c>
      <c r="I983" s="1" t="str">
        <f>_xlfn.CONCAT(P983,K983)</f>
        <v>18Co-Op</v>
      </c>
      <c r="J983" s="1" t="str">
        <f>IFERROR(VLOOKUP(F983,tbl_Teams!A:C,3,0),"")</f>
        <v>Statics</v>
      </c>
      <c r="K983" s="1" t="str">
        <f>IFERROR(VLOOKUP(G983,tbl_Teams!$A:$C,3,0),"")</f>
        <v>Co-Op</v>
      </c>
      <c r="L983" s="1" t="str">
        <f>IFERROR(IF(AND(J983&lt;&gt;"",K983&lt;&gt;""),VLOOKUP(VLOOKUP(J983,tbl_Teams!C:G,5,0),tbl_Venues!A:B,2,0),""),"")</f>
        <v>Farmer's Club</v>
      </c>
      <c r="M983" s="16">
        <f>IFERROR(IF(VLOOKUP(J983,tbl_Teams!$C:$H,6,0)=0,"",VLOOKUP(J983,tbl_Teams!$C:$H,6,0)),"")</f>
        <v>2</v>
      </c>
      <c r="N983" s="16">
        <f>IFERROR(VLOOKUP(J983,tbl_Teams!$C:$I,7,0),"")</f>
        <v>1</v>
      </c>
      <c r="O983" s="16" t="str">
        <f>IF(OR(J983="",K983=""),"Void","")</f>
        <v/>
      </c>
      <c r="P983" s="16">
        <v>18</v>
      </c>
      <c r="Q983" s="38">
        <f>IF(O983="Void","",IF(P983&lt;16,Lookups!$A$1+((P983-1)*7+(N983-1)),Lookups!$A$2+((P983-16)*7+(N983-1))))</f>
        <v>45677</v>
      </c>
      <c r="R983" s="1" t="str">
        <f>IF(O983="Void",TRIM(_xlfn.CONCAT(J983,K983)),J983)</f>
        <v>Statics</v>
      </c>
      <c r="S983" s="16" t="str">
        <f>IF(O983="Void","VOID","vs")</f>
        <v>vs</v>
      </c>
      <c r="T983" s="1" t="str">
        <f>IF(O983="Void","",K983)</f>
        <v>Co-Op</v>
      </c>
      <c r="U983" s="1" t="str">
        <f>IF(O983="Void","",TRIM(_xlfn.CONCAT(L983," ",M983)))</f>
        <v>Farmer's Club 2</v>
      </c>
    </row>
    <row r="984" spans="1:21" x14ac:dyDescent="0.2">
      <c r="A984" s="16">
        <v>863</v>
      </c>
      <c r="B984" s="16">
        <v>8</v>
      </c>
      <c r="C984" s="16">
        <v>7</v>
      </c>
      <c r="D984" s="1">
        <v>1</v>
      </c>
      <c r="E984" s="1">
        <v>4</v>
      </c>
      <c r="F984" s="1" t="str">
        <f>_xlfn.CONCAT($D984,"|",$E984,"|",$B984)</f>
        <v>1|4|8</v>
      </c>
      <c r="G984" s="1" t="str">
        <f>_xlfn.CONCAT($D984,"|",$E984,"|",$C984)</f>
        <v>1|4|7</v>
      </c>
      <c r="H984" s="1" t="str">
        <f>_xlfn.CONCAT(P984,J984)</f>
        <v>18Looney Tunes</v>
      </c>
      <c r="I984" s="1" t="str">
        <f>_xlfn.CONCAT(P984,K984)</f>
        <v>18Star Inn</v>
      </c>
      <c r="J984" s="1" t="str">
        <f>IFERROR(VLOOKUP(F984,tbl_Teams!A:C,3,0),"")</f>
        <v>Looney Tunes</v>
      </c>
      <c r="K984" s="1" t="str">
        <f>IFERROR(VLOOKUP(G984,tbl_Teams!$A:$C,3,0),"")</f>
        <v>Star Inn</v>
      </c>
      <c r="L984" s="1" t="str">
        <f>IFERROR(IF(AND(J984&lt;&gt;"",K984&lt;&gt;""),VLOOKUP(VLOOKUP(J984,tbl_Teams!C:G,5,0),tbl_Venues!A:B,2,0),""),"")</f>
        <v>Circle Club Newent</v>
      </c>
      <c r="M984" s="16" t="str">
        <f>IFERROR(IF(VLOOKUP(J984,tbl_Teams!$C:$H,6,0)=0,"",VLOOKUP(J984,tbl_Teams!$C:$H,6,0)),"")</f>
        <v/>
      </c>
      <c r="N984" s="16">
        <f>IFERROR(VLOOKUP(J984,tbl_Teams!$C:$I,7,0),"")</f>
        <v>4</v>
      </c>
      <c r="O984" s="16" t="str">
        <f>IF(OR(J984="",K984=""),"Void","")</f>
        <v/>
      </c>
      <c r="P984" s="16">
        <v>18</v>
      </c>
      <c r="Q984" s="38">
        <f>IF(O984="Void","",IF(P984&lt;16,Lookups!$A$1+((P984-1)*7+(N984-1)),Lookups!$A$2+((P984-16)*7+(N984-1))))</f>
        <v>45680</v>
      </c>
      <c r="R984" s="1" t="str">
        <f>IF(O984="Void",TRIM(_xlfn.CONCAT(J984,K984)),J984)</f>
        <v>Looney Tunes</v>
      </c>
      <c r="S984" s="16" t="str">
        <f>IF(O984="Void","VOID","vs")</f>
        <v>vs</v>
      </c>
      <c r="T984" s="1" t="str">
        <f>IF(O984="Void","",K984)</f>
        <v>Star Inn</v>
      </c>
      <c r="U984" s="1" t="str">
        <f>IF(O984="Void","",TRIM(_xlfn.CONCAT(L984," ",M984)))</f>
        <v>Circle Club Newent</v>
      </c>
    </row>
    <row r="985" spans="1:21" x14ac:dyDescent="0.2">
      <c r="A985" s="16">
        <v>864</v>
      </c>
      <c r="B985" s="16">
        <v>15</v>
      </c>
      <c r="C985" s="16">
        <v>16</v>
      </c>
      <c r="D985" s="1">
        <v>1</v>
      </c>
      <c r="E985" s="1">
        <v>4</v>
      </c>
      <c r="F985" s="1" t="str">
        <f>_xlfn.CONCAT($D985,"|",$E985,"|",$B985)</f>
        <v>1|4|15</v>
      </c>
      <c r="G985" s="1" t="str">
        <f>_xlfn.CONCAT($D985,"|",$E985,"|",$C985)</f>
        <v>1|4|16</v>
      </c>
      <c r="H985" s="1" t="str">
        <f>_xlfn.CONCAT(P985,J985)</f>
        <v>18Dark Horses</v>
      </c>
      <c r="I985" s="1" t="str">
        <f>_xlfn.CONCAT(P985,K985)</f>
        <v>18Bell Hotel</v>
      </c>
      <c r="J985" s="1" t="str">
        <f>IFERROR(VLOOKUP(F985,tbl_Teams!A:C,3,0),"")</f>
        <v>Dark Horses</v>
      </c>
      <c r="K985" s="1" t="str">
        <f>IFERROR(VLOOKUP(G985,tbl_Teams!$A:$C,3,0),"")</f>
        <v>Bell Hotel</v>
      </c>
      <c r="L985" s="1" t="str">
        <f>IFERROR(IF(AND(J985&lt;&gt;"",K985&lt;&gt;""),VLOOKUP(VLOOKUP(J985,tbl_Teams!C:G,5,0),tbl_Venues!A:B,2,0),""),"")</f>
        <v>Old Richians RFC</v>
      </c>
      <c r="M985" s="16" t="str">
        <f>IFERROR(IF(VLOOKUP(J985,tbl_Teams!$C:$H,6,0)=0,"",VLOOKUP(J985,tbl_Teams!$C:$H,6,0)),"")</f>
        <v/>
      </c>
      <c r="N985" s="16">
        <f>IFERROR(VLOOKUP(J985,tbl_Teams!$C:$I,7,0),"")</f>
        <v>2</v>
      </c>
      <c r="O985" s="16" t="str">
        <f>IF(OR(J985="",K985=""),"Void","")</f>
        <v/>
      </c>
      <c r="P985" s="16">
        <v>18</v>
      </c>
      <c r="Q985" s="38">
        <f>IF(O985="Void","",IF(P985&lt;16,Lookups!$A$1+((P985-1)*7+(N985-1)),Lookups!$A$2+((P985-16)*7+(N985-1))))</f>
        <v>45678</v>
      </c>
      <c r="R985" s="1" t="str">
        <f>IF(O985="Void",TRIM(_xlfn.CONCAT(J985,K985)),J985)</f>
        <v>Dark Horses</v>
      </c>
      <c r="S985" s="16" t="str">
        <f>IF(O985="Void","VOID","vs")</f>
        <v>vs</v>
      </c>
      <c r="T985" s="1" t="str">
        <f>IF(O985="Void","",K985)</f>
        <v>Bell Hotel</v>
      </c>
      <c r="U985" s="1" t="str">
        <f>IF(O985="Void","",TRIM(_xlfn.CONCAT(L985," ",M985)))</f>
        <v>Old Richians RFC</v>
      </c>
    </row>
    <row r="986" spans="1:21" x14ac:dyDescent="0.2">
      <c r="A986" s="16">
        <v>1097</v>
      </c>
      <c r="B986" s="16">
        <v>14</v>
      </c>
      <c r="C986" s="16">
        <v>1</v>
      </c>
      <c r="D986" s="1">
        <v>1</v>
      </c>
      <c r="E986" s="1">
        <v>5</v>
      </c>
      <c r="F986" s="1" t="str">
        <f>_xlfn.CONCAT($D986,"|",$E986,"|",$B986)</f>
        <v>1|5|14</v>
      </c>
      <c r="G986" s="1" t="str">
        <f>_xlfn.CONCAT($D986,"|",$E986,"|",$C986)</f>
        <v>1|5|1</v>
      </c>
      <c r="H986" s="1" t="str">
        <f>_xlfn.CONCAT(P986,J986)</f>
        <v>18Hits &amp; Bits</v>
      </c>
      <c r="I986" s="1" t="str">
        <f>_xlfn.CONCAT(P986,K986)</f>
        <v>18Likely Lads</v>
      </c>
      <c r="J986" s="1" t="str">
        <f>IFERROR(VLOOKUP(F986,tbl_Teams!A:C,3,0),"")</f>
        <v>Hits &amp; Bits</v>
      </c>
      <c r="K986" s="1" t="str">
        <f>IFERROR(VLOOKUP(G986,tbl_Teams!$A:$C,3,0),"")</f>
        <v>Likely Lads</v>
      </c>
      <c r="L986" s="1" t="str">
        <f>IFERROR(IF(AND(J986&lt;&gt;"",K986&lt;&gt;""),VLOOKUP(VLOOKUP(J986,tbl_Teams!C:G,5,0),tbl_Venues!A:B,2,0),""),"")</f>
        <v>Farmer's Club</v>
      </c>
      <c r="M986" s="16">
        <f>IFERROR(IF(VLOOKUP(J986,tbl_Teams!$C:$H,6,0)=0,"",VLOOKUP(J986,tbl_Teams!$C:$H,6,0)),"")</f>
        <v>2</v>
      </c>
      <c r="N986" s="16">
        <f>IFERROR(VLOOKUP(J986,tbl_Teams!$C:$I,7,0),"")</f>
        <v>5</v>
      </c>
      <c r="O986" s="16" t="str">
        <f>IF(OR(J986="",K986=""),"Void","")</f>
        <v/>
      </c>
      <c r="P986" s="16">
        <v>18</v>
      </c>
      <c r="Q986" s="38">
        <f>IF(O986="Void","",IF(P986&lt;16,Lookups!$A$1+((P986-1)*7+(N986-1)),Lookups!$A$2+((P986-16)*7+(N986-1))))</f>
        <v>45681</v>
      </c>
      <c r="R986" s="1" t="str">
        <f>IF(O986="Void",TRIM(_xlfn.CONCAT(J986,K986)),J986)</f>
        <v>Hits &amp; Bits</v>
      </c>
      <c r="S986" s="16" t="str">
        <f>IF(O986="Void","VOID","vs")</f>
        <v>vs</v>
      </c>
      <c r="T986" s="1" t="str">
        <f>IF(O986="Void","",K986)</f>
        <v>Likely Lads</v>
      </c>
      <c r="U986" s="1" t="str">
        <f>IF(O986="Void","",TRIM(_xlfn.CONCAT(L986," ",M986)))</f>
        <v>Farmer's Club 2</v>
      </c>
    </row>
    <row r="987" spans="1:21" x14ac:dyDescent="0.2">
      <c r="A987" s="16">
        <v>1098</v>
      </c>
      <c r="B987" s="16">
        <v>13</v>
      </c>
      <c r="C987" s="16">
        <v>2</v>
      </c>
      <c r="D987" s="1">
        <v>1</v>
      </c>
      <c r="E987" s="1">
        <v>5</v>
      </c>
      <c r="F987" s="1" t="str">
        <f>_xlfn.CONCAT($D987,"|",$E987,"|",$B987)</f>
        <v>1|5|13</v>
      </c>
      <c r="G987" s="1" t="str">
        <f>_xlfn.CONCAT($D987,"|",$E987,"|",$C987)</f>
        <v>1|5|2</v>
      </c>
      <c r="H987" s="1" t="str">
        <f>_xlfn.CONCAT(P987,J987)</f>
        <v>18Runaways</v>
      </c>
      <c r="I987" s="1" t="str">
        <f>_xlfn.CONCAT(P987,K987)</f>
        <v>18Chequers</v>
      </c>
      <c r="J987" s="1" t="str">
        <f>IFERROR(VLOOKUP(F987,tbl_Teams!A:C,3,0),"")</f>
        <v>Runaways</v>
      </c>
      <c r="K987" s="1" t="str">
        <f>IFERROR(VLOOKUP(G987,tbl_Teams!$A:$C,3,0),"")</f>
        <v>Chequers</v>
      </c>
      <c r="L987" s="1" t="str">
        <f>IFERROR(IF(AND(J987&lt;&gt;"",K987&lt;&gt;""),VLOOKUP(VLOOKUP(J987,tbl_Teams!C:G,5,0),tbl_Venues!A:B,2,0),""),"")</f>
        <v>Churchdown Club</v>
      </c>
      <c r="M987" s="16" t="str">
        <f>IFERROR(IF(VLOOKUP(J987,tbl_Teams!$C:$H,6,0)=0,"",VLOOKUP(J987,tbl_Teams!$C:$H,6,0)),"")</f>
        <v/>
      </c>
      <c r="N987" s="16">
        <f>IFERROR(VLOOKUP(J987,tbl_Teams!$C:$I,7,0),"")</f>
        <v>4</v>
      </c>
      <c r="O987" s="16" t="str">
        <f>IF(OR(J987="",K987=""),"Void","")</f>
        <v/>
      </c>
      <c r="P987" s="16">
        <v>18</v>
      </c>
      <c r="Q987" s="38">
        <f>IF(O987="Void","",IF(P987&lt;16,Lookups!$A$1+((P987-1)*7+(N987-1)),Lookups!$A$2+((P987-16)*7+(N987-1))))</f>
        <v>45680</v>
      </c>
      <c r="R987" s="1" t="str">
        <f>IF(O987="Void",TRIM(_xlfn.CONCAT(J987,K987)),J987)</f>
        <v>Runaways</v>
      </c>
      <c r="S987" s="16" t="str">
        <f>IF(O987="Void","VOID","vs")</f>
        <v>vs</v>
      </c>
      <c r="T987" s="1" t="str">
        <f>IF(O987="Void","",K987)</f>
        <v>Chequers</v>
      </c>
      <c r="U987" s="1" t="str">
        <f>IF(O987="Void","",TRIM(_xlfn.CONCAT(L987," ",M987)))</f>
        <v>Churchdown Club</v>
      </c>
    </row>
    <row r="988" spans="1:21" x14ac:dyDescent="0.2">
      <c r="A988" s="16">
        <v>1099</v>
      </c>
      <c r="B988" s="16">
        <v>12</v>
      </c>
      <c r="C988" s="16">
        <v>3</v>
      </c>
      <c r="D988" s="1">
        <v>1</v>
      </c>
      <c r="E988" s="1">
        <v>5</v>
      </c>
      <c r="F988" s="1" t="str">
        <f>_xlfn.CONCAT($D988,"|",$E988,"|",$B988)</f>
        <v>1|5|12</v>
      </c>
      <c r="G988" s="1" t="str">
        <f>_xlfn.CONCAT($D988,"|",$E988,"|",$C988)</f>
        <v>1|5|3</v>
      </c>
      <c r="H988" s="1" t="str">
        <f>_xlfn.CONCAT(P988,J988)</f>
        <v>18Windmill Nomads</v>
      </c>
      <c r="I988" s="1" t="str">
        <f>_xlfn.CONCAT(P988,K988)</f>
        <v>18Jaybees</v>
      </c>
      <c r="J988" s="1" t="str">
        <f>IFERROR(VLOOKUP(F988,tbl_Teams!A:C,3,0),"")</f>
        <v>Windmill Nomads</v>
      </c>
      <c r="K988" s="1" t="str">
        <f>IFERROR(VLOOKUP(G988,tbl_Teams!$A:$C,3,0),"")</f>
        <v>Jaybees</v>
      </c>
      <c r="L988" s="1" t="str">
        <f>IFERROR(IF(AND(J988&lt;&gt;"",K988&lt;&gt;""),VLOOKUP(VLOOKUP(J988,tbl_Teams!C:G,5,0),tbl_Venues!A:B,2,0),""),"")</f>
        <v>Saintbridge Club</v>
      </c>
      <c r="M988" s="16">
        <f>IFERROR(IF(VLOOKUP(J988,tbl_Teams!$C:$H,6,0)=0,"",VLOOKUP(J988,tbl_Teams!$C:$H,6,0)),"")</f>
        <v>2</v>
      </c>
      <c r="N988" s="16">
        <f>IFERROR(VLOOKUP(J988,tbl_Teams!$C:$I,7,0),"")</f>
        <v>3</v>
      </c>
      <c r="O988" s="16" t="str">
        <f>IF(OR(J988="",K988=""),"Void","")</f>
        <v/>
      </c>
      <c r="P988" s="16">
        <v>18</v>
      </c>
      <c r="Q988" s="38">
        <f>IF(O988="Void","",IF(P988&lt;16,Lookups!$A$1+((P988-1)*7+(N988-1)),Lookups!$A$2+((P988-16)*7+(N988-1))))</f>
        <v>45679</v>
      </c>
      <c r="R988" s="1" t="str">
        <f>IF(O988="Void",TRIM(_xlfn.CONCAT(J988,K988)),J988)</f>
        <v>Windmill Nomads</v>
      </c>
      <c r="S988" s="16" t="str">
        <f>IF(O988="Void","VOID","vs")</f>
        <v>vs</v>
      </c>
      <c r="T988" s="1" t="str">
        <f>IF(O988="Void","",K988)</f>
        <v>Jaybees</v>
      </c>
      <c r="U988" s="1" t="str">
        <f>IF(O988="Void","",TRIM(_xlfn.CONCAT(L988," ",M988)))</f>
        <v>Saintbridge Club 2</v>
      </c>
    </row>
    <row r="989" spans="1:21" x14ac:dyDescent="0.2">
      <c r="A989" s="16">
        <v>1100</v>
      </c>
      <c r="B989" s="16">
        <v>11</v>
      </c>
      <c r="C989" s="16">
        <v>4</v>
      </c>
      <c r="D989" s="1">
        <v>1</v>
      </c>
      <c r="E989" s="1">
        <v>5</v>
      </c>
      <c r="F989" s="1" t="str">
        <f>_xlfn.CONCAT($D989,"|",$E989,"|",$B989)</f>
        <v>1|5|11</v>
      </c>
      <c r="G989" s="1" t="str">
        <f>_xlfn.CONCAT($D989,"|",$E989,"|",$C989)</f>
        <v>1|5|4</v>
      </c>
      <c r="H989" s="1" t="str">
        <f>_xlfn.CONCAT(P989,J989)</f>
        <v>18Gamblers S.C.</v>
      </c>
      <c r="I989" s="1" t="str">
        <f>_xlfn.CONCAT(P989,K989)</f>
        <v>18Beaufort Beavers</v>
      </c>
      <c r="J989" s="1" t="str">
        <f>IFERROR(VLOOKUP(F989,tbl_Teams!A:C,3,0),"")</f>
        <v>Gamblers S.C.</v>
      </c>
      <c r="K989" s="1" t="str">
        <f>IFERROR(VLOOKUP(G989,tbl_Teams!$A:$C,3,0),"")</f>
        <v>Beaufort Beavers</v>
      </c>
      <c r="L989" s="1" t="str">
        <f>IFERROR(IF(AND(J989&lt;&gt;"",K989&lt;&gt;""),VLOOKUP(VLOOKUP(J989,tbl_Teams!C:G,5,0),tbl_Venues!A:B,2,0),""),"")</f>
        <v>Coney Hill RFC</v>
      </c>
      <c r="M989" s="16" t="str">
        <f>IFERROR(IF(VLOOKUP(J989,tbl_Teams!$C:$H,6,0)=0,"",VLOOKUP(J989,tbl_Teams!$C:$H,6,0)),"")</f>
        <v/>
      </c>
      <c r="N989" s="16">
        <f>IFERROR(VLOOKUP(J989,tbl_Teams!$C:$I,7,0),"")</f>
        <v>4</v>
      </c>
      <c r="O989" s="16" t="str">
        <f>IF(OR(J989="",K989=""),"Void","")</f>
        <v/>
      </c>
      <c r="P989" s="16">
        <v>18</v>
      </c>
      <c r="Q989" s="38">
        <f>IF(O989="Void","",IF(P989&lt;16,Lookups!$A$1+((P989-1)*7+(N989-1)),Lookups!$A$2+((P989-16)*7+(N989-1))))</f>
        <v>45680</v>
      </c>
      <c r="R989" s="1" t="str">
        <f>IF(O989="Void",TRIM(_xlfn.CONCAT(J989,K989)),J989)</f>
        <v>Gamblers S.C.</v>
      </c>
      <c r="S989" s="16" t="str">
        <f>IF(O989="Void","VOID","vs")</f>
        <v>vs</v>
      </c>
      <c r="T989" s="1" t="str">
        <f>IF(O989="Void","",K989)</f>
        <v>Beaufort Beavers</v>
      </c>
      <c r="U989" s="1" t="str">
        <f>IF(O989="Void","",TRIM(_xlfn.CONCAT(L989," ",M989)))</f>
        <v>Coney Hill RFC</v>
      </c>
    </row>
    <row r="990" spans="1:21" x14ac:dyDescent="0.2">
      <c r="A990" s="16">
        <v>1101</v>
      </c>
      <c r="B990" s="16">
        <v>10</v>
      </c>
      <c r="C990" s="16">
        <v>5</v>
      </c>
      <c r="D990" s="1">
        <v>1</v>
      </c>
      <c r="E990" s="1">
        <v>5</v>
      </c>
      <c r="F990" s="1" t="str">
        <f>_xlfn.CONCAT($D990,"|",$E990,"|",$B990)</f>
        <v>1|5|10</v>
      </c>
      <c r="G990" s="1" t="str">
        <f>_xlfn.CONCAT($D990,"|",$E990,"|",$C990)</f>
        <v>1|5|5</v>
      </c>
      <c r="H990" s="1" t="str">
        <f>_xlfn.CONCAT(P990,J990)</f>
        <v>18Newent Independents</v>
      </c>
      <c r="I990" s="1" t="str">
        <f>_xlfn.CONCAT(P990,K990)</f>
        <v>18Hempsted C.C.</v>
      </c>
      <c r="J990" s="1" t="str">
        <f>IFERROR(VLOOKUP(F990,tbl_Teams!A:C,3,0),"")</f>
        <v>Newent Independents</v>
      </c>
      <c r="K990" s="1" t="str">
        <f>IFERROR(VLOOKUP(G990,tbl_Teams!$A:$C,3,0),"")</f>
        <v>Hempsted C.C.</v>
      </c>
      <c r="L990" s="1" t="str">
        <f>IFERROR(IF(AND(J990&lt;&gt;"",K990&lt;&gt;""),VLOOKUP(VLOOKUP(J990,tbl_Teams!C:G,5,0),tbl_Venues!A:B,2,0),""),"")</f>
        <v>Circle Club Newent</v>
      </c>
      <c r="M990" s="16" t="str">
        <f>IFERROR(IF(VLOOKUP(J990,tbl_Teams!$C:$H,6,0)=0,"",VLOOKUP(J990,tbl_Teams!$C:$H,6,0)),"")</f>
        <v/>
      </c>
      <c r="N990" s="16">
        <f>IFERROR(VLOOKUP(J990,tbl_Teams!$C:$I,7,0),"")</f>
        <v>2</v>
      </c>
      <c r="O990" s="16" t="str">
        <f>IF(OR(J990="",K990=""),"Void","")</f>
        <v/>
      </c>
      <c r="P990" s="16">
        <v>18</v>
      </c>
      <c r="Q990" s="38">
        <f>IF(O990="Void","",IF(P990&lt;16,Lookups!$A$1+((P990-1)*7+(N990-1)),Lookups!$A$2+((P990-16)*7+(N990-1))))</f>
        <v>45678</v>
      </c>
      <c r="R990" s="1" t="str">
        <f>IF(O990="Void",TRIM(_xlfn.CONCAT(J990,K990)),J990)</f>
        <v>Newent Independents</v>
      </c>
      <c r="S990" s="16" t="str">
        <f>IF(O990="Void","VOID","vs")</f>
        <v>vs</v>
      </c>
      <c r="T990" s="1" t="str">
        <f>IF(O990="Void","",K990)</f>
        <v>Hempsted C.C.</v>
      </c>
      <c r="U990" s="1" t="str">
        <f>IF(O990="Void","",TRIM(_xlfn.CONCAT(L990," ",M990)))</f>
        <v>Circle Club Newent</v>
      </c>
    </row>
    <row r="991" spans="1:21" x14ac:dyDescent="0.2">
      <c r="A991" s="16">
        <v>1102</v>
      </c>
      <c r="B991" s="16">
        <v>9</v>
      </c>
      <c r="C991" s="16">
        <v>6</v>
      </c>
      <c r="D991" s="1">
        <v>1</v>
      </c>
      <c r="E991" s="1">
        <v>5</v>
      </c>
      <c r="F991" s="1" t="str">
        <f>_xlfn.CONCAT($D991,"|",$E991,"|",$B991)</f>
        <v>1|5|9</v>
      </c>
      <c r="G991" s="1" t="str">
        <f>_xlfn.CONCAT($D991,"|",$E991,"|",$C991)</f>
        <v>1|5|6</v>
      </c>
      <c r="H991" s="1" t="str">
        <f>_xlfn.CONCAT(P991,J991)</f>
        <v>18Roamers</v>
      </c>
      <c r="I991" s="1" t="str">
        <f>_xlfn.CONCAT(P991,K991)</f>
        <v>18The Salesmen</v>
      </c>
      <c r="J991" s="1" t="str">
        <f>IFERROR(VLOOKUP(F991,tbl_Teams!A:C,3,0),"")</f>
        <v>Roamers</v>
      </c>
      <c r="K991" s="1" t="str">
        <f>IFERROR(VLOOKUP(G991,tbl_Teams!$A:$C,3,0),"")</f>
        <v>The Salesmen</v>
      </c>
      <c r="L991" s="1" t="str">
        <f>IFERROR(IF(AND(J991&lt;&gt;"",K991&lt;&gt;""),VLOOKUP(VLOOKUP(J991,tbl_Teams!C:G,5,0),tbl_Venues!A:B,2,0),""),"")</f>
        <v>Longlevens RFC</v>
      </c>
      <c r="M991" s="16" t="str">
        <f>IFERROR(IF(VLOOKUP(J991,tbl_Teams!$C:$H,6,0)=0,"",VLOOKUP(J991,tbl_Teams!$C:$H,6,0)),"")</f>
        <v/>
      </c>
      <c r="N991" s="16">
        <f>IFERROR(VLOOKUP(J991,tbl_Teams!$C:$I,7,0),"")</f>
        <v>2</v>
      </c>
      <c r="O991" s="16" t="str">
        <f>IF(OR(J991="",K991=""),"Void","")</f>
        <v/>
      </c>
      <c r="P991" s="16">
        <v>18</v>
      </c>
      <c r="Q991" s="38">
        <f>IF(O991="Void","",IF(P991&lt;16,Lookups!$A$1+((P991-1)*7+(N991-1)),Lookups!$A$2+((P991-16)*7+(N991-1))))</f>
        <v>45678</v>
      </c>
      <c r="R991" s="1" t="str">
        <f>IF(O991="Void",TRIM(_xlfn.CONCAT(J991,K991)),J991)</f>
        <v>Roamers</v>
      </c>
      <c r="S991" s="16" t="str">
        <f>IF(O991="Void","VOID","vs")</f>
        <v>vs</v>
      </c>
      <c r="T991" s="1" t="str">
        <f>IF(O991="Void","",K991)</f>
        <v>The Salesmen</v>
      </c>
      <c r="U991" s="1" t="str">
        <f>IF(O991="Void","",TRIM(_xlfn.CONCAT(L991," ",M991)))</f>
        <v>Longlevens RFC</v>
      </c>
    </row>
    <row r="992" spans="1:21" x14ac:dyDescent="0.2">
      <c r="A992" s="16">
        <v>1103</v>
      </c>
      <c r="B992" s="16">
        <v>8</v>
      </c>
      <c r="C992" s="16">
        <v>7</v>
      </c>
      <c r="D992" s="1">
        <v>1</v>
      </c>
      <c r="E992" s="1">
        <v>5</v>
      </c>
      <c r="F992" s="1" t="str">
        <f>_xlfn.CONCAT($D992,"|",$E992,"|",$B992)</f>
        <v>1|5|8</v>
      </c>
      <c r="G992" s="1" t="str">
        <f>_xlfn.CONCAT($D992,"|",$E992,"|",$C992)</f>
        <v>1|5|7</v>
      </c>
      <c r="H992" s="1" t="str">
        <f>_xlfn.CONCAT(P992,J992)</f>
        <v>18Castle Grym</v>
      </c>
      <c r="I992" s="1" t="str">
        <f>_xlfn.CONCAT(P992,K992)</f>
        <v>18Dixies Twisters</v>
      </c>
      <c r="J992" s="1" t="str">
        <f>IFERROR(VLOOKUP(F992,tbl_Teams!A:C,3,0),"")</f>
        <v>Castle Grym</v>
      </c>
      <c r="K992" s="1" t="str">
        <f>IFERROR(VLOOKUP(G992,tbl_Teams!$A:$C,3,0),"")</f>
        <v>Dixies Twisters</v>
      </c>
      <c r="L992" s="1" t="str">
        <f>IFERROR(IF(AND(J992&lt;&gt;"",K992&lt;&gt;""),VLOOKUP(VLOOKUP(J992,tbl_Teams!C:G,5,0),tbl_Venues!A:B,2,0),""),"")</f>
        <v>Farmer's Club</v>
      </c>
      <c r="M992" s="16">
        <f>IFERROR(IF(VLOOKUP(J992,tbl_Teams!$C:$H,6,0)=0,"",VLOOKUP(J992,tbl_Teams!$C:$H,6,0)),"")</f>
        <v>1</v>
      </c>
      <c r="N992" s="16">
        <f>IFERROR(VLOOKUP(J992,tbl_Teams!$C:$I,7,0),"")</f>
        <v>5</v>
      </c>
      <c r="O992" s="16" t="str">
        <f>IF(OR(J992="",K992=""),"Void","")</f>
        <v/>
      </c>
      <c r="P992" s="16">
        <v>18</v>
      </c>
      <c r="Q992" s="38">
        <f>IF(O992="Void","",IF(P992&lt;16,Lookups!$A$1+((P992-1)*7+(N992-1)),Lookups!$A$2+((P992-16)*7+(N992-1))))</f>
        <v>45681</v>
      </c>
      <c r="R992" s="1" t="str">
        <f>IF(O992="Void",TRIM(_xlfn.CONCAT(J992,K992)),J992)</f>
        <v>Castle Grym</v>
      </c>
      <c r="S992" s="16" t="str">
        <f>IF(O992="Void","VOID","vs")</f>
        <v>vs</v>
      </c>
      <c r="T992" s="1" t="str">
        <f>IF(O992="Void","",K992)</f>
        <v>Dixies Twisters</v>
      </c>
      <c r="U992" s="1" t="str">
        <f>IF(O992="Void","",TRIM(_xlfn.CONCAT(L992," ",M992)))</f>
        <v>Farmer's Club 1</v>
      </c>
    </row>
    <row r="993" spans="1:21" x14ac:dyDescent="0.2">
      <c r="A993" s="16">
        <v>1104</v>
      </c>
      <c r="B993" s="16">
        <v>15</v>
      </c>
      <c r="C993" s="16">
        <v>16</v>
      </c>
      <c r="D993" s="1">
        <v>1</v>
      </c>
      <c r="E993" s="1">
        <v>5</v>
      </c>
      <c r="F993" s="1" t="str">
        <f>_xlfn.CONCAT($D993,"|",$E993,"|",$B993)</f>
        <v>1|5|15</v>
      </c>
      <c r="G993" s="1" t="str">
        <f>_xlfn.CONCAT($D993,"|",$E993,"|",$C993)</f>
        <v>1|5|16</v>
      </c>
      <c r="H993" s="1" t="str">
        <f>_xlfn.CONCAT(P993,J993)</f>
        <v>18St Aldates</v>
      </c>
      <c r="I993" s="1" t="str">
        <f>_xlfn.CONCAT(P993,K993)</f>
        <v>18Crescent Knights</v>
      </c>
      <c r="J993" s="1" t="str">
        <f>IFERROR(VLOOKUP(F993,tbl_Teams!A:C,3,0),"")</f>
        <v>St Aldates</v>
      </c>
      <c r="K993" s="1" t="str">
        <f>IFERROR(VLOOKUP(G993,tbl_Teams!$A:$C,3,0),"")</f>
        <v>Crescent Knights</v>
      </c>
      <c r="L993" s="1" t="str">
        <f>IFERROR(IF(AND(J993&lt;&gt;"",K993&lt;&gt;""),VLOOKUP(VLOOKUP(J993,tbl_Teams!C:G,5,0),tbl_Venues!A:B,2,0),""),"")</f>
        <v>Wotton Hall Club</v>
      </c>
      <c r="M993" s="16">
        <f>IFERROR(IF(VLOOKUP(J993,tbl_Teams!$C:$H,6,0)=0,"",VLOOKUP(J993,tbl_Teams!$C:$H,6,0)),"")</f>
        <v>2</v>
      </c>
      <c r="N993" s="16">
        <f>IFERROR(VLOOKUP(J993,tbl_Teams!$C:$I,7,0),"")</f>
        <v>5</v>
      </c>
      <c r="O993" s="16" t="str">
        <f>IF(OR(J993="",K993=""),"Void","")</f>
        <v/>
      </c>
      <c r="P993" s="16">
        <v>18</v>
      </c>
      <c r="Q993" s="38">
        <f>IF(O993="Void","",IF(P993&lt;16,Lookups!$A$1+((P993-1)*7+(N993-1)),Lookups!$A$2+((P993-16)*7+(N993-1))))</f>
        <v>45681</v>
      </c>
      <c r="R993" s="1" t="str">
        <f>IF(O993="Void",TRIM(_xlfn.CONCAT(J993,K993)),J993)</f>
        <v>St Aldates</v>
      </c>
      <c r="S993" s="16" t="str">
        <f>IF(O993="Void","VOID","vs")</f>
        <v>vs</v>
      </c>
      <c r="T993" s="1" t="str">
        <f>IF(O993="Void","",K993)</f>
        <v>Crescent Knights</v>
      </c>
      <c r="U993" s="1" t="str">
        <f>IF(O993="Void","",TRIM(_xlfn.CONCAT(L993," ",M993)))</f>
        <v>Wotton Hall Club 2</v>
      </c>
    </row>
    <row r="994" spans="1:21" x14ac:dyDescent="0.2">
      <c r="A994" s="16">
        <v>1337</v>
      </c>
      <c r="B994" s="16">
        <v>14</v>
      </c>
      <c r="C994" s="16">
        <v>1</v>
      </c>
      <c r="D994" s="1">
        <v>1</v>
      </c>
      <c r="E994" s="1">
        <v>6</v>
      </c>
      <c r="F994" s="1" t="str">
        <f>_xlfn.CONCAT($D994,"|",$E994,"|",$B994)</f>
        <v>1|6|14</v>
      </c>
      <c r="G994" s="1" t="str">
        <f>_xlfn.CONCAT($D994,"|",$E994,"|",$C994)</f>
        <v>1|6|1</v>
      </c>
      <c r="H994" s="1" t="str">
        <f>_xlfn.CONCAT(P994,J994)</f>
        <v>18Britwater</v>
      </c>
      <c r="I994" s="1" t="str">
        <f>_xlfn.CONCAT(P994,K994)</f>
        <v>18New Indians</v>
      </c>
      <c r="J994" s="1" t="str">
        <f>IFERROR(VLOOKUP(F994,tbl_Teams!A:C,3,0),"")</f>
        <v>Britwater</v>
      </c>
      <c r="K994" s="1" t="str">
        <f>IFERROR(VLOOKUP(G994,tbl_Teams!$A:$C,3,0),"")</f>
        <v>New Indians</v>
      </c>
      <c r="L994" s="1" t="str">
        <f>IFERROR(IF(AND(J994&lt;&gt;"",K994&lt;&gt;""),VLOOKUP(VLOOKUP(J994,tbl_Teams!C:G,5,0),tbl_Venues!A:B,2,0),""),"")</f>
        <v>Tuffley Community Centre</v>
      </c>
      <c r="M994" s="16" t="str">
        <f>IFERROR(IF(VLOOKUP(J994,tbl_Teams!$C:$H,6,0)=0,"",VLOOKUP(J994,tbl_Teams!$C:$H,6,0)),"")</f>
        <v/>
      </c>
      <c r="N994" s="16">
        <f>IFERROR(VLOOKUP(J994,tbl_Teams!$C:$I,7,0),"")</f>
        <v>5</v>
      </c>
      <c r="O994" s="16" t="str">
        <f>IF(OR(J994="",K994=""),"Void","")</f>
        <v/>
      </c>
      <c r="P994" s="16">
        <v>18</v>
      </c>
      <c r="Q994" s="38">
        <f>IF(O994="Void","",IF(P994&lt;16,Lookups!$A$1+((P994-1)*7+(N994-1)),Lookups!$A$2+((P994-16)*7+(N994-1))))</f>
        <v>45681</v>
      </c>
      <c r="R994" s="1" t="str">
        <f>IF(O994="Void",TRIM(_xlfn.CONCAT(J994,K994)),J994)</f>
        <v>Britwater</v>
      </c>
      <c r="S994" s="16" t="str">
        <f>IF(O994="Void","VOID","vs")</f>
        <v>vs</v>
      </c>
      <c r="T994" s="1" t="str">
        <f>IF(O994="Void","",K994)</f>
        <v>New Indians</v>
      </c>
      <c r="U994" s="1" t="str">
        <f>IF(O994="Void","",TRIM(_xlfn.CONCAT(L994," ",M994)))</f>
        <v>Tuffley Community Centre</v>
      </c>
    </row>
    <row r="995" spans="1:21" x14ac:dyDescent="0.2">
      <c r="A995" s="16">
        <v>1338</v>
      </c>
      <c r="B995" s="16">
        <v>13</v>
      </c>
      <c r="C995" s="16">
        <v>2</v>
      </c>
      <c r="D995" s="1">
        <v>1</v>
      </c>
      <c r="E995" s="1">
        <v>6</v>
      </c>
      <c r="F995" s="1" t="str">
        <f>_xlfn.CONCAT($D995,"|",$E995,"|",$B995)</f>
        <v>1|6|13</v>
      </c>
      <c r="G995" s="1" t="str">
        <f>_xlfn.CONCAT($D995,"|",$E995,"|",$C995)</f>
        <v>1|6|2</v>
      </c>
      <c r="H995" s="1" t="str">
        <f>_xlfn.CONCAT(P995,J995)</f>
        <v>18Junction Inn</v>
      </c>
      <c r="I995" s="1" t="str">
        <f>_xlfn.CONCAT(P995,K995)</f>
        <v>18</v>
      </c>
      <c r="J995" s="1" t="str">
        <f>IFERROR(VLOOKUP(F995,tbl_Teams!A:C,3,0),"")</f>
        <v>Junction Inn</v>
      </c>
      <c r="K995" s="1" t="str">
        <f>IFERROR(VLOOKUP(G995,tbl_Teams!$A:$C,3,0),"")</f>
        <v/>
      </c>
      <c r="L995" s="1" t="str">
        <f>IFERROR(IF(AND(J995&lt;&gt;"",K995&lt;&gt;""),VLOOKUP(VLOOKUP(J995,tbl_Teams!C:G,5,0),tbl_Venues!A:B,2,0),""),"")</f>
        <v/>
      </c>
      <c r="M995" s="16" t="str">
        <f>IFERROR(IF(VLOOKUP(J995,tbl_Teams!$C:$H,6,0)=0,"",VLOOKUP(J995,tbl_Teams!$C:$H,6,0)),"")</f>
        <v/>
      </c>
      <c r="N995" s="16">
        <f>IFERROR(VLOOKUP(J995,tbl_Teams!$C:$I,7,0),"")</f>
        <v>3</v>
      </c>
      <c r="O995" s="16" t="str">
        <f>IF(OR(J995="",K995=""),"Void","")</f>
        <v>Void</v>
      </c>
      <c r="P995" s="16">
        <v>18</v>
      </c>
      <c r="Q995" s="38" t="str">
        <f>IF(O995="Void","",IF(P995&lt;16,Lookups!$A$1+((P995-1)*7+(N995-1)),Lookups!$A$2+((P995-16)*7+(N995-1))))</f>
        <v/>
      </c>
      <c r="R995" s="1" t="str">
        <f>IF(O995="Void",TRIM(_xlfn.CONCAT(J995,K995)),J995)</f>
        <v>Junction Inn</v>
      </c>
      <c r="S995" s="16" t="str">
        <f>IF(O995="Void","VOID","vs")</f>
        <v>VOID</v>
      </c>
      <c r="T995" s="1" t="str">
        <f>IF(O995="Void","",K995)</f>
        <v/>
      </c>
      <c r="U995" s="1" t="str">
        <f>IF(O995="Void","",TRIM(_xlfn.CONCAT(L995," ",M995)))</f>
        <v/>
      </c>
    </row>
    <row r="996" spans="1:21" x14ac:dyDescent="0.2">
      <c r="A996" s="16">
        <v>1339</v>
      </c>
      <c r="B996" s="16">
        <v>12</v>
      </c>
      <c r="C996" s="16">
        <v>3</v>
      </c>
      <c r="D996" s="1">
        <v>1</v>
      </c>
      <c r="E996" s="1">
        <v>6</v>
      </c>
      <c r="F996" s="1" t="str">
        <f>_xlfn.CONCAT($D996,"|",$E996,"|",$B996)</f>
        <v>1|6|12</v>
      </c>
      <c r="G996" s="1" t="str">
        <f>_xlfn.CONCAT($D996,"|",$E996,"|",$C996)</f>
        <v>1|6|3</v>
      </c>
      <c r="H996" s="1" t="str">
        <f>_xlfn.CONCAT(P996,J996)</f>
        <v>18KE7's</v>
      </c>
      <c r="I996" s="1" t="str">
        <f>_xlfn.CONCAT(P996,K996)</f>
        <v>18Jokers(City)</v>
      </c>
      <c r="J996" s="1" t="str">
        <f>IFERROR(VLOOKUP(F996,tbl_Teams!A:C,3,0),"")</f>
        <v>KE7's</v>
      </c>
      <c r="K996" s="1" t="str">
        <f>IFERROR(VLOOKUP(G996,tbl_Teams!$A:$C,3,0),"")</f>
        <v>Jokers(City)</v>
      </c>
      <c r="L996" s="1" t="str">
        <f>IFERROR(IF(AND(J996&lt;&gt;"",K996&lt;&gt;""),VLOOKUP(VLOOKUP(J996,tbl_Teams!C:G,5,0),tbl_Venues!A:B,2,0),""),"")</f>
        <v>Old Richians RFC</v>
      </c>
      <c r="M996" s="16" t="str">
        <f>IFERROR(IF(VLOOKUP(J996,tbl_Teams!$C:$H,6,0)=0,"",VLOOKUP(J996,tbl_Teams!$C:$H,6,0)),"")</f>
        <v/>
      </c>
      <c r="N996" s="16">
        <f>IFERROR(VLOOKUP(J996,tbl_Teams!$C:$I,7,0),"")</f>
        <v>3</v>
      </c>
      <c r="O996" s="16" t="str">
        <f>IF(OR(J996="",K996=""),"Void","")</f>
        <v/>
      </c>
      <c r="P996" s="16">
        <v>18</v>
      </c>
      <c r="Q996" s="38">
        <f>IF(O996="Void","",IF(P996&lt;16,Lookups!$A$1+((P996-1)*7+(N996-1)),Lookups!$A$2+((P996-16)*7+(N996-1))))</f>
        <v>45679</v>
      </c>
      <c r="R996" s="1" t="str">
        <f>IF(O996="Void",TRIM(_xlfn.CONCAT(J996,K996)),J996)</f>
        <v>KE7's</v>
      </c>
      <c r="S996" s="16" t="str">
        <f>IF(O996="Void","VOID","vs")</f>
        <v>vs</v>
      </c>
      <c r="T996" s="1" t="str">
        <f>IF(O996="Void","",K996)</f>
        <v>Jokers(City)</v>
      </c>
      <c r="U996" s="1" t="str">
        <f>IF(O996="Void","",TRIM(_xlfn.CONCAT(L996," ",M996)))</f>
        <v>Old Richians RFC</v>
      </c>
    </row>
    <row r="997" spans="1:21" x14ac:dyDescent="0.2">
      <c r="A997" s="16">
        <v>1340</v>
      </c>
      <c r="B997" s="16">
        <v>11</v>
      </c>
      <c r="C997" s="16">
        <v>4</v>
      </c>
      <c r="D997" s="1">
        <v>1</v>
      </c>
      <c r="E997" s="1">
        <v>6</v>
      </c>
      <c r="F997" s="1" t="str">
        <f>_xlfn.CONCAT($D997,"|",$E997,"|",$B997)</f>
        <v>1|6|11</v>
      </c>
      <c r="G997" s="1" t="str">
        <f>_xlfn.CONCAT($D997,"|",$E997,"|",$C997)</f>
        <v>1|6|4</v>
      </c>
      <c r="H997" s="1" t="str">
        <f>_xlfn.CONCAT(P997,J997)</f>
        <v>18Walls Top Ten</v>
      </c>
      <c r="I997" s="1" t="str">
        <f>_xlfn.CONCAT(P997,K997)</f>
        <v>18Renegades</v>
      </c>
      <c r="J997" s="1" t="str">
        <f>IFERROR(VLOOKUP(F997,tbl_Teams!A:C,3,0),"")</f>
        <v>Walls Top Ten</v>
      </c>
      <c r="K997" s="1" t="str">
        <f>IFERROR(VLOOKUP(G997,tbl_Teams!$A:$C,3,0),"")</f>
        <v>Renegades</v>
      </c>
      <c r="L997" s="1" t="str">
        <f>IFERROR(IF(AND(J997&lt;&gt;"",K997&lt;&gt;""),VLOOKUP(VLOOKUP(J997,tbl_Teams!C:G,5,0),tbl_Venues!A:B,2,0),""),"")</f>
        <v>England's Glory</v>
      </c>
      <c r="M997" s="16">
        <f>IFERROR(IF(VLOOKUP(J997,tbl_Teams!$C:$H,6,0)=0,"",VLOOKUP(J997,tbl_Teams!$C:$H,6,0)),"")</f>
        <v>1</v>
      </c>
      <c r="N997" s="16">
        <f>IFERROR(VLOOKUP(J997,tbl_Teams!$C:$I,7,0),"")</f>
        <v>4</v>
      </c>
      <c r="O997" s="16" t="str">
        <f>IF(OR(J997="",K997=""),"Void","")</f>
        <v/>
      </c>
      <c r="P997" s="16">
        <v>18</v>
      </c>
      <c r="Q997" s="38">
        <f>IF(O997="Void","",IF(P997&lt;16,Lookups!$A$1+((P997-1)*7+(N997-1)),Lookups!$A$2+((P997-16)*7+(N997-1))))</f>
        <v>45680</v>
      </c>
      <c r="R997" s="1" t="str">
        <f>IF(O997="Void",TRIM(_xlfn.CONCAT(J997,K997)),J997)</f>
        <v>Walls Top Ten</v>
      </c>
      <c r="S997" s="16" t="str">
        <f>IF(O997="Void","VOID","vs")</f>
        <v>vs</v>
      </c>
      <c r="T997" s="1" t="str">
        <f>IF(O997="Void","",K997)</f>
        <v>Renegades</v>
      </c>
      <c r="U997" s="1" t="str">
        <f>IF(O997="Void","",TRIM(_xlfn.CONCAT(L997," ",M997)))</f>
        <v>England's Glory 1</v>
      </c>
    </row>
    <row r="998" spans="1:21" x14ac:dyDescent="0.2">
      <c r="A998" s="16">
        <v>1341</v>
      </c>
      <c r="B998" s="16">
        <v>10</v>
      </c>
      <c r="C998" s="16">
        <v>5</v>
      </c>
      <c r="D998" s="1">
        <v>1</v>
      </c>
      <c r="E998" s="1">
        <v>6</v>
      </c>
      <c r="F998" s="1" t="str">
        <f>_xlfn.CONCAT($D998,"|",$E998,"|",$B998)</f>
        <v>1|6|10</v>
      </c>
      <c r="G998" s="1" t="str">
        <f>_xlfn.CONCAT($D998,"|",$E998,"|",$C998)</f>
        <v>1|6|5</v>
      </c>
      <c r="H998" s="1" t="str">
        <f>_xlfn.CONCAT(P998,J998)</f>
        <v>18Westgate Teapots</v>
      </c>
      <c r="I998" s="1" t="str">
        <f>_xlfn.CONCAT(P998,K998)</f>
        <v>18Scammells</v>
      </c>
      <c r="J998" s="1" t="str">
        <f>IFERROR(VLOOKUP(F998,tbl_Teams!A:C,3,0),"")</f>
        <v>Westgate Teapots</v>
      </c>
      <c r="K998" s="1" t="str">
        <f>IFERROR(VLOOKUP(G998,tbl_Teams!$A:$C,3,0),"")</f>
        <v>Scammells</v>
      </c>
      <c r="L998" s="1" t="str">
        <f>IFERROR(IF(AND(J998&lt;&gt;"",K998&lt;&gt;""),VLOOKUP(VLOOKUP(J998,tbl_Teams!C:G,5,0),tbl_Venues!A:B,2,0),""),"")</f>
        <v>Wotton Hall Club</v>
      </c>
      <c r="M998" s="16">
        <f>IFERROR(IF(VLOOKUP(J998,tbl_Teams!$C:$H,6,0)=0,"",VLOOKUP(J998,tbl_Teams!$C:$H,6,0)),"")</f>
        <v>1</v>
      </c>
      <c r="N998" s="16">
        <f>IFERROR(VLOOKUP(J998,tbl_Teams!$C:$I,7,0),"")</f>
        <v>1</v>
      </c>
      <c r="O998" s="16" t="str">
        <f>IF(OR(J998="",K998=""),"Void","")</f>
        <v/>
      </c>
      <c r="P998" s="16">
        <v>18</v>
      </c>
      <c r="Q998" s="38">
        <f>IF(O998="Void","",IF(P998&lt;16,Lookups!$A$1+((P998-1)*7+(N998-1)),Lookups!$A$2+((P998-16)*7+(N998-1))))</f>
        <v>45677</v>
      </c>
      <c r="R998" s="1" t="str">
        <f>IF(O998="Void",TRIM(_xlfn.CONCAT(J998,K998)),J998)</f>
        <v>Westgate Teapots</v>
      </c>
      <c r="S998" s="16" t="str">
        <f>IF(O998="Void","VOID","vs")</f>
        <v>vs</v>
      </c>
      <c r="T998" s="1" t="str">
        <f>IF(O998="Void","",K998)</f>
        <v>Scammells</v>
      </c>
      <c r="U998" s="1" t="str">
        <f>IF(O998="Void","",TRIM(_xlfn.CONCAT(L998," ",M998)))</f>
        <v>Wotton Hall Club 1</v>
      </c>
    </row>
    <row r="999" spans="1:21" x14ac:dyDescent="0.2">
      <c r="A999" s="16">
        <v>1342</v>
      </c>
      <c r="B999" s="16">
        <v>9</v>
      </c>
      <c r="C999" s="16">
        <v>6</v>
      </c>
      <c r="D999" s="1">
        <v>1</v>
      </c>
      <c r="E999" s="1">
        <v>6</v>
      </c>
      <c r="F999" s="1" t="str">
        <f>_xlfn.CONCAT($D999,"|",$E999,"|",$B999)</f>
        <v>1|6|9</v>
      </c>
      <c r="G999" s="1" t="str">
        <f>_xlfn.CONCAT($D999,"|",$E999,"|",$C999)</f>
        <v>1|6|6</v>
      </c>
      <c r="H999" s="1" t="str">
        <f>_xlfn.CONCAT(P999,J999)</f>
        <v>18509ers</v>
      </c>
      <c r="I999" s="1" t="str">
        <f>_xlfn.CONCAT(P999,K999)</f>
        <v>18Apaches</v>
      </c>
      <c r="J999" s="1" t="str">
        <f>IFERROR(VLOOKUP(F999,tbl_Teams!A:C,3,0),"")</f>
        <v>509ers</v>
      </c>
      <c r="K999" s="1" t="str">
        <f>IFERROR(VLOOKUP(G999,tbl_Teams!$A:$C,3,0),"")</f>
        <v>Apaches</v>
      </c>
      <c r="L999" s="1" t="str">
        <f>IFERROR(IF(AND(J999&lt;&gt;"",K999&lt;&gt;""),VLOOKUP(VLOOKUP(J999,tbl_Teams!C:G,5,0),tbl_Venues!A:B,2,0),""),"")</f>
        <v>Robinswood Hill Club</v>
      </c>
      <c r="M999" s="16">
        <f>IFERROR(IF(VLOOKUP(J999,tbl_Teams!$C:$H,6,0)=0,"",VLOOKUP(J999,tbl_Teams!$C:$H,6,0)),"")</f>
        <v>2</v>
      </c>
      <c r="N999" s="16">
        <f>IFERROR(VLOOKUP(J999,tbl_Teams!$C:$I,7,0),"")</f>
        <v>5</v>
      </c>
      <c r="O999" s="16" t="str">
        <f>IF(OR(J999="",K999=""),"Void","")</f>
        <v/>
      </c>
      <c r="P999" s="16">
        <v>18</v>
      </c>
      <c r="Q999" s="38">
        <f>IF(O999="Void","",IF(P999&lt;16,Lookups!$A$1+((P999-1)*7+(N999-1)),Lookups!$A$2+((P999-16)*7+(N999-1))))</f>
        <v>45681</v>
      </c>
      <c r="R999" s="1" t="str">
        <f>IF(O999="Void",TRIM(_xlfn.CONCAT(J999,K999)),J999)</f>
        <v>509ers</v>
      </c>
      <c r="S999" s="16" t="str">
        <f>IF(O999="Void","VOID","vs")</f>
        <v>vs</v>
      </c>
      <c r="T999" s="1" t="str">
        <f>IF(O999="Void","",K999)</f>
        <v>Apaches</v>
      </c>
      <c r="U999" s="1" t="str">
        <f>IF(O999="Void","",TRIM(_xlfn.CONCAT(L999," ",M999)))</f>
        <v>Robinswood Hill Club 2</v>
      </c>
    </row>
    <row r="1000" spans="1:21" x14ac:dyDescent="0.2">
      <c r="A1000" s="16">
        <v>1343</v>
      </c>
      <c r="B1000" s="16">
        <v>8</v>
      </c>
      <c r="C1000" s="16">
        <v>7</v>
      </c>
      <c r="D1000" s="1">
        <v>1</v>
      </c>
      <c r="E1000" s="1">
        <v>6</v>
      </c>
      <c r="F1000" s="1" t="str">
        <f>_xlfn.CONCAT($D1000,"|",$E1000,"|",$B1000)</f>
        <v>1|6|8</v>
      </c>
      <c r="G1000" s="1" t="str">
        <f>_xlfn.CONCAT($D1000,"|",$E1000,"|",$C1000)</f>
        <v>1|6|7</v>
      </c>
      <c r="H1000" s="1" t="str">
        <f>_xlfn.CONCAT(P1000,J1000)</f>
        <v>18Rising Sun</v>
      </c>
      <c r="I1000" s="1" t="str">
        <f>_xlfn.CONCAT(P1000,K1000)</f>
        <v>18Canning Stragglers</v>
      </c>
      <c r="J1000" s="1" t="str">
        <f>IFERROR(VLOOKUP(F1000,tbl_Teams!A:C,3,0),"")</f>
        <v>Rising Sun</v>
      </c>
      <c r="K1000" s="1" t="str">
        <f>IFERROR(VLOOKUP(G1000,tbl_Teams!$A:$C,3,0),"")</f>
        <v>Canning Stragglers</v>
      </c>
      <c r="L1000" s="1" t="str">
        <f>IFERROR(IF(AND(J1000&lt;&gt;"",K1000&lt;&gt;""),VLOOKUP(VLOOKUP(J1000,tbl_Teams!C:G,5,0),tbl_Venues!A:B,2,0),""),"")</f>
        <v>Farmer's Club</v>
      </c>
      <c r="M1000" s="16">
        <f>IFERROR(IF(VLOOKUP(J1000,tbl_Teams!$C:$H,6,0)=0,"",VLOOKUP(J1000,tbl_Teams!$C:$H,6,0)),"")</f>
        <v>2</v>
      </c>
      <c r="N1000" s="16">
        <f>IFERROR(VLOOKUP(J1000,tbl_Teams!$C:$I,7,0),"")</f>
        <v>3</v>
      </c>
      <c r="O1000" s="16" t="str">
        <f>IF(OR(J1000="",K1000=""),"Void","")</f>
        <v/>
      </c>
      <c r="P1000" s="16">
        <v>18</v>
      </c>
      <c r="Q1000" s="38">
        <f>IF(O1000="Void","",IF(P1000&lt;16,Lookups!$A$1+((P1000-1)*7+(N1000-1)),Lookups!$A$2+((P1000-16)*7+(N1000-1))))</f>
        <v>45679</v>
      </c>
      <c r="R1000" s="1" t="str">
        <f>IF(O1000="Void",TRIM(_xlfn.CONCAT(J1000,K1000)),J1000)</f>
        <v>Rising Sun</v>
      </c>
      <c r="S1000" s="16" t="str">
        <f>IF(O1000="Void","VOID","vs")</f>
        <v>vs</v>
      </c>
      <c r="T1000" s="1" t="str">
        <f>IF(O1000="Void","",K1000)</f>
        <v>Canning Stragglers</v>
      </c>
      <c r="U1000" s="1" t="str">
        <f>IF(O1000="Void","",TRIM(_xlfn.CONCAT(L1000," ",M1000)))</f>
        <v>Farmer's Club 2</v>
      </c>
    </row>
    <row r="1001" spans="1:21" x14ac:dyDescent="0.2">
      <c r="A1001" s="16">
        <v>1344</v>
      </c>
      <c r="B1001" s="16">
        <v>15</v>
      </c>
      <c r="C1001" s="16">
        <v>16</v>
      </c>
      <c r="D1001" s="1">
        <v>1</v>
      </c>
      <c r="E1001" s="1">
        <v>6</v>
      </c>
      <c r="F1001" s="1" t="str">
        <f>_xlfn.CONCAT($D1001,"|",$E1001,"|",$B1001)</f>
        <v>1|6|15</v>
      </c>
      <c r="G1001" s="1" t="str">
        <f>_xlfn.CONCAT($D1001,"|",$E1001,"|",$C1001)</f>
        <v>1|6|16</v>
      </c>
      <c r="H1001" s="1" t="str">
        <f>_xlfn.CONCAT(P1001,J1001)</f>
        <v>18Cybernetics</v>
      </c>
      <c r="I1001" s="1" t="str">
        <f>_xlfn.CONCAT(P1001,K1001)</f>
        <v>18Angry Beavers</v>
      </c>
      <c r="J1001" s="1" t="str">
        <f>IFERROR(VLOOKUP(F1001,tbl_Teams!A:C,3,0),"")</f>
        <v>Cybernetics</v>
      </c>
      <c r="K1001" s="1" t="str">
        <f>IFERROR(VLOOKUP(G1001,tbl_Teams!$A:$C,3,0),"")</f>
        <v>Angry Beavers</v>
      </c>
      <c r="L1001" s="1" t="str">
        <f>IFERROR(IF(AND(J1001&lt;&gt;"",K1001&lt;&gt;""),VLOOKUP(VLOOKUP(J1001,tbl_Teams!C:G,5,0),tbl_Venues!A:B,2,0),""),"")</f>
        <v>Gala Club</v>
      </c>
      <c r="M1001" s="16">
        <f>IFERROR(IF(VLOOKUP(J1001,tbl_Teams!$C:$H,6,0)=0,"",VLOOKUP(J1001,tbl_Teams!$C:$H,6,0)),"")</f>
        <v>2</v>
      </c>
      <c r="N1001" s="16">
        <f>IFERROR(VLOOKUP(J1001,tbl_Teams!$C:$I,7,0),"")</f>
        <v>4</v>
      </c>
      <c r="O1001" s="16" t="str">
        <f>IF(OR(J1001="",K1001=""),"Void","")</f>
        <v/>
      </c>
      <c r="P1001" s="16">
        <v>18</v>
      </c>
      <c r="Q1001" s="38">
        <f>IF(O1001="Void","",IF(P1001&lt;16,Lookups!$A$1+((P1001-1)*7+(N1001-1)),Lookups!$A$2+((P1001-16)*7+(N1001-1))))</f>
        <v>45680</v>
      </c>
      <c r="R1001" s="1" t="str">
        <f>IF(O1001="Void",TRIM(_xlfn.CONCAT(J1001,K1001)),J1001)</f>
        <v>Cybernetics</v>
      </c>
      <c r="S1001" s="16" t="str">
        <f>IF(O1001="Void","VOID","vs")</f>
        <v>vs</v>
      </c>
      <c r="T1001" s="1" t="str">
        <f>IF(O1001="Void","",K1001)</f>
        <v>Angry Beavers</v>
      </c>
      <c r="U1001" s="1" t="str">
        <f>IF(O1001="Void","",TRIM(_xlfn.CONCAT(L1001," ",M1001)))</f>
        <v>Gala Club 2</v>
      </c>
    </row>
    <row r="1002" spans="1:21" x14ac:dyDescent="0.2">
      <c r="A1002" s="16">
        <v>1577</v>
      </c>
      <c r="B1002" s="16">
        <v>14</v>
      </c>
      <c r="C1002" s="16">
        <v>1</v>
      </c>
      <c r="D1002" s="1">
        <v>1</v>
      </c>
      <c r="E1002" s="1">
        <v>7</v>
      </c>
      <c r="F1002" s="1" t="str">
        <f>_xlfn.CONCAT($D1002,"|",$E1002,"|",$B1002)</f>
        <v>1|7|14</v>
      </c>
      <c r="G1002" s="1" t="str">
        <f>_xlfn.CONCAT($D1002,"|",$E1002,"|",$C1002)</f>
        <v>1|7|1</v>
      </c>
      <c r="H1002" s="1" t="str">
        <f>_xlfn.CONCAT(P1002,J1002)</f>
        <v>18Cruisers</v>
      </c>
      <c r="I1002" s="1" t="str">
        <f>_xlfn.CONCAT(P1002,K1002)</f>
        <v>18Derwents</v>
      </c>
      <c r="J1002" s="1" t="str">
        <f>IFERROR(VLOOKUP(F1002,tbl_Teams!A:C,3,0),"")</f>
        <v>Cruisers</v>
      </c>
      <c r="K1002" s="1" t="str">
        <f>IFERROR(VLOOKUP(G1002,tbl_Teams!$A:$C,3,0),"")</f>
        <v>Derwents</v>
      </c>
      <c r="L1002" s="1" t="str">
        <f>IFERROR(IF(AND(J1002&lt;&gt;"",K1002&lt;&gt;""),VLOOKUP(VLOOKUP(J1002,tbl_Teams!C:G,5,0),tbl_Venues!A:B,2,0),""),"")</f>
        <v>Baker Street</v>
      </c>
      <c r="M1002" s="16" t="str">
        <f>IFERROR(IF(VLOOKUP(J1002,tbl_Teams!$C:$H,6,0)=0,"",VLOOKUP(J1002,tbl_Teams!$C:$H,6,0)),"")</f>
        <v/>
      </c>
      <c r="N1002" s="16">
        <f>IFERROR(VLOOKUP(J1002,tbl_Teams!$C:$I,7,0),"")</f>
        <v>2</v>
      </c>
      <c r="O1002" s="16" t="str">
        <f>IF(OR(J1002="",K1002=""),"Void","")</f>
        <v/>
      </c>
      <c r="P1002" s="16">
        <v>18</v>
      </c>
      <c r="Q1002" s="38">
        <f>IF(O1002="Void","",IF(P1002&lt;16,Lookups!$A$1+((P1002-1)*7+(N1002-1)),Lookups!$A$2+((P1002-16)*7+(N1002-1))))</f>
        <v>45678</v>
      </c>
      <c r="R1002" s="1" t="str">
        <f>IF(O1002="Void",TRIM(_xlfn.CONCAT(J1002,K1002)),J1002)</f>
        <v>Cruisers</v>
      </c>
      <c r="S1002" s="16" t="str">
        <f>IF(O1002="Void","VOID","vs")</f>
        <v>vs</v>
      </c>
      <c r="T1002" s="1" t="str">
        <f>IF(O1002="Void","",K1002)</f>
        <v>Derwents</v>
      </c>
      <c r="U1002" s="1" t="str">
        <f>IF(O1002="Void","",TRIM(_xlfn.CONCAT(L1002," ",M1002)))</f>
        <v>Baker Street</v>
      </c>
    </row>
    <row r="1003" spans="1:21" x14ac:dyDescent="0.2">
      <c r="A1003" s="16">
        <v>1578</v>
      </c>
      <c r="B1003" s="16">
        <v>13</v>
      </c>
      <c r="C1003" s="16">
        <v>2</v>
      </c>
      <c r="D1003" s="1">
        <v>1</v>
      </c>
      <c r="E1003" s="1">
        <v>7</v>
      </c>
      <c r="F1003" s="1" t="str">
        <f>_xlfn.CONCAT($D1003,"|",$E1003,"|",$B1003)</f>
        <v>1|7|13</v>
      </c>
      <c r="G1003" s="1" t="str">
        <f>_xlfn.CONCAT($D1003,"|",$E1003,"|",$C1003)</f>
        <v>1|7|2</v>
      </c>
      <c r="H1003" s="1" t="str">
        <f>_xlfn.CONCAT(P1003,J1003)</f>
        <v>18BMI 'A' Breakaways</v>
      </c>
      <c r="I1003" s="1" t="str">
        <f>_xlfn.CONCAT(P1003,K1003)</f>
        <v>18Sigtels</v>
      </c>
      <c r="J1003" s="1" t="str">
        <f>IFERROR(VLOOKUP(F1003,tbl_Teams!A:C,3,0),"")</f>
        <v>BMI 'A' Breakaways</v>
      </c>
      <c r="K1003" s="1" t="str">
        <f>IFERROR(VLOOKUP(G1003,tbl_Teams!$A:$C,3,0),"")</f>
        <v>Sigtels</v>
      </c>
      <c r="L1003" s="1" t="str">
        <f>IFERROR(IF(AND(J1003&lt;&gt;"",K1003&lt;&gt;""),VLOOKUP(VLOOKUP(J1003,tbl_Teams!C:G,5,0),tbl_Venues!A:B,2,0),""),"")</f>
        <v>St James Club</v>
      </c>
      <c r="M1003" s="16" t="str">
        <f>IFERROR(IF(VLOOKUP(J1003,tbl_Teams!$C:$H,6,0)=0,"",VLOOKUP(J1003,tbl_Teams!$C:$H,6,0)),"")</f>
        <v/>
      </c>
      <c r="N1003" s="16">
        <f>IFERROR(VLOOKUP(J1003,tbl_Teams!$C:$I,7,0),"")</f>
        <v>3</v>
      </c>
      <c r="O1003" s="16" t="str">
        <f>IF(OR(J1003="",K1003=""),"Void","")</f>
        <v/>
      </c>
      <c r="P1003" s="16">
        <v>18</v>
      </c>
      <c r="Q1003" s="38">
        <f>IF(O1003="Void","",IF(P1003&lt;16,Lookups!$A$1+((P1003-1)*7+(N1003-1)),Lookups!$A$2+((P1003-16)*7+(N1003-1))))</f>
        <v>45679</v>
      </c>
      <c r="R1003" s="1" t="str">
        <f>IF(O1003="Void",TRIM(_xlfn.CONCAT(J1003,K1003)),J1003)</f>
        <v>BMI 'A' Breakaways</v>
      </c>
      <c r="S1003" s="16" t="str">
        <f>IF(O1003="Void","VOID","vs")</f>
        <v>vs</v>
      </c>
      <c r="T1003" s="1" t="str">
        <f>IF(O1003="Void","",K1003)</f>
        <v>Sigtels</v>
      </c>
      <c r="U1003" s="1" t="str">
        <f>IF(O1003="Void","",TRIM(_xlfn.CONCAT(L1003," ",M1003)))</f>
        <v>St James Club</v>
      </c>
    </row>
    <row r="1004" spans="1:21" x14ac:dyDescent="0.2">
      <c r="A1004" s="16">
        <v>1579</v>
      </c>
      <c r="B1004" s="16">
        <v>12</v>
      </c>
      <c r="C1004" s="16">
        <v>3</v>
      </c>
      <c r="D1004" s="1">
        <v>1</v>
      </c>
      <c r="E1004" s="1">
        <v>7</v>
      </c>
      <c r="F1004" s="1" t="str">
        <f>_xlfn.CONCAT($D1004,"|",$E1004,"|",$B1004)</f>
        <v>1|7|12</v>
      </c>
      <c r="G1004" s="1" t="str">
        <f>_xlfn.CONCAT($D1004,"|",$E1004,"|",$C1004)</f>
        <v>1|7|3</v>
      </c>
      <c r="H1004" s="1" t="str">
        <f>_xlfn.CONCAT(P1004,J1004)</f>
        <v>18More Lager</v>
      </c>
      <c r="I1004" s="1" t="str">
        <f>_xlfn.CONCAT(P1004,K1004)</f>
        <v>18City Treasurers</v>
      </c>
      <c r="J1004" s="1" t="str">
        <f>IFERROR(VLOOKUP(F1004,tbl_Teams!A:C,3,0),"")</f>
        <v>More Lager</v>
      </c>
      <c r="K1004" s="1" t="str">
        <f>IFERROR(VLOOKUP(G1004,tbl_Teams!$A:$C,3,0),"")</f>
        <v>City Treasurers</v>
      </c>
      <c r="L1004" s="1" t="str">
        <f>IFERROR(IF(AND(J1004&lt;&gt;"",K1004&lt;&gt;""),VLOOKUP(VLOOKUP(J1004,tbl_Teams!C:G,5,0),tbl_Venues!A:B,2,0),""),"")</f>
        <v>Red Lion Huntley</v>
      </c>
      <c r="M1004" s="16" t="str">
        <f>IFERROR(IF(VLOOKUP(J1004,tbl_Teams!$C:$H,6,0)=0,"",VLOOKUP(J1004,tbl_Teams!$C:$H,6,0)),"")</f>
        <v/>
      </c>
      <c r="N1004" s="16">
        <f>IFERROR(VLOOKUP(J1004,tbl_Teams!$C:$I,7,0),"")</f>
        <v>4</v>
      </c>
      <c r="O1004" s="16" t="str">
        <f>IF(OR(J1004="",K1004=""),"Void","")</f>
        <v/>
      </c>
      <c r="P1004" s="16">
        <v>18</v>
      </c>
      <c r="Q1004" s="38">
        <f>IF(O1004="Void","",IF(P1004&lt;16,Lookups!$A$1+((P1004-1)*7+(N1004-1)),Lookups!$A$2+((P1004-16)*7+(N1004-1))))</f>
        <v>45680</v>
      </c>
      <c r="R1004" s="1" t="str">
        <f>IF(O1004="Void",TRIM(_xlfn.CONCAT(J1004,K1004)),J1004)</f>
        <v>More Lager</v>
      </c>
      <c r="S1004" s="16" t="str">
        <f>IF(O1004="Void","VOID","vs")</f>
        <v>vs</v>
      </c>
      <c r="T1004" s="1" t="str">
        <f>IF(O1004="Void","",K1004)</f>
        <v>City Treasurers</v>
      </c>
      <c r="U1004" s="1" t="str">
        <f>IF(O1004="Void","",TRIM(_xlfn.CONCAT(L1004," ",M1004)))</f>
        <v>Red Lion Huntley</v>
      </c>
    </row>
    <row r="1005" spans="1:21" x14ac:dyDescent="0.2">
      <c r="A1005" s="16">
        <v>1580</v>
      </c>
      <c r="B1005" s="16">
        <v>11</v>
      </c>
      <c r="C1005" s="16">
        <v>4</v>
      </c>
      <c r="D1005" s="1">
        <v>1</v>
      </c>
      <c r="E1005" s="1">
        <v>7</v>
      </c>
      <c r="F1005" s="1" t="str">
        <f>_xlfn.CONCAT($D1005,"|",$E1005,"|",$B1005)</f>
        <v>1|7|11</v>
      </c>
      <c r="G1005" s="1" t="str">
        <f>_xlfn.CONCAT($D1005,"|",$E1005,"|",$C1005)</f>
        <v>1|7|4</v>
      </c>
      <c r="H1005" s="1" t="str">
        <f>_xlfn.CONCAT(P1005,J1005)</f>
        <v>18The Novices</v>
      </c>
      <c r="I1005" s="1" t="str">
        <f>_xlfn.CONCAT(P1005,K1005)</f>
        <v>18Deaf Tigers</v>
      </c>
      <c r="J1005" s="1" t="str">
        <f>IFERROR(VLOOKUP(F1005,tbl_Teams!A:C,3,0),"")</f>
        <v>The Novices</v>
      </c>
      <c r="K1005" s="1" t="str">
        <f>IFERROR(VLOOKUP(G1005,tbl_Teams!$A:$C,3,0),"")</f>
        <v>Deaf Tigers</v>
      </c>
      <c r="L1005" s="1" t="str">
        <f>IFERROR(IF(AND(J1005&lt;&gt;"",K1005&lt;&gt;""),VLOOKUP(VLOOKUP(J1005,tbl_Teams!C:G,5,0),tbl_Venues!A:B,2,0),""),"")</f>
        <v>Gala Club</v>
      </c>
      <c r="M1005" s="16">
        <f>IFERROR(IF(VLOOKUP(J1005,tbl_Teams!$C:$H,6,0)=0,"",VLOOKUP(J1005,tbl_Teams!$C:$H,6,0)),"")</f>
        <v>2</v>
      </c>
      <c r="N1005" s="16">
        <f>IFERROR(VLOOKUP(J1005,tbl_Teams!$C:$I,7,0),"")</f>
        <v>3</v>
      </c>
      <c r="O1005" s="16" t="str">
        <f>IF(OR(J1005="",K1005=""),"Void","")</f>
        <v/>
      </c>
      <c r="P1005" s="16">
        <v>18</v>
      </c>
      <c r="Q1005" s="38">
        <f>IF(O1005="Void","",IF(P1005&lt;16,Lookups!$A$1+((P1005-1)*7+(N1005-1)),Lookups!$A$2+((P1005-16)*7+(N1005-1))))</f>
        <v>45679</v>
      </c>
      <c r="R1005" s="1" t="str">
        <f>IF(O1005="Void",TRIM(_xlfn.CONCAT(J1005,K1005)),J1005)</f>
        <v>The Novices</v>
      </c>
      <c r="S1005" s="16" t="str">
        <f>IF(O1005="Void","VOID","vs")</f>
        <v>vs</v>
      </c>
      <c r="T1005" s="1" t="str">
        <f>IF(O1005="Void","",K1005)</f>
        <v>Deaf Tigers</v>
      </c>
      <c r="U1005" s="1" t="str">
        <f>IF(O1005="Void","",TRIM(_xlfn.CONCAT(L1005," ",M1005)))</f>
        <v>Gala Club 2</v>
      </c>
    </row>
    <row r="1006" spans="1:21" x14ac:dyDescent="0.2">
      <c r="A1006" s="16">
        <v>1581</v>
      </c>
      <c r="B1006" s="16">
        <v>10</v>
      </c>
      <c r="C1006" s="16">
        <v>5</v>
      </c>
      <c r="D1006" s="1">
        <v>1</v>
      </c>
      <c r="E1006" s="1">
        <v>7</v>
      </c>
      <c r="F1006" s="1" t="str">
        <f>_xlfn.CONCAT($D1006,"|",$E1006,"|",$B1006)</f>
        <v>1|7|10</v>
      </c>
      <c r="G1006" s="1" t="str">
        <f>_xlfn.CONCAT($D1006,"|",$E1006,"|",$C1006)</f>
        <v>1|7|5</v>
      </c>
      <c r="H1006" s="1" t="str">
        <f>_xlfn.CONCAT(P1006,J1006)</f>
        <v>18Newent Dragons</v>
      </c>
      <c r="I1006" s="1" t="str">
        <f>_xlfn.CONCAT(P1006,K1006)</f>
        <v>18Hilltops</v>
      </c>
      <c r="J1006" s="1" t="str">
        <f>IFERROR(VLOOKUP(F1006,tbl_Teams!A:C,3,0),"")</f>
        <v>Newent Dragons</v>
      </c>
      <c r="K1006" s="1" t="str">
        <f>IFERROR(VLOOKUP(G1006,tbl_Teams!$A:$C,3,0),"")</f>
        <v>Hilltops</v>
      </c>
      <c r="L1006" s="1" t="str">
        <f>IFERROR(IF(AND(J1006&lt;&gt;"",K1006&lt;&gt;""),VLOOKUP(VLOOKUP(J1006,tbl_Teams!C:G,5,0),tbl_Venues!A:B,2,0),""),"")</f>
        <v>Circle Club Newent</v>
      </c>
      <c r="M1006" s="16" t="str">
        <f>IFERROR(IF(VLOOKUP(J1006,tbl_Teams!$C:$H,6,0)=0,"",VLOOKUP(J1006,tbl_Teams!$C:$H,6,0)),"")</f>
        <v/>
      </c>
      <c r="N1006" s="16">
        <f>IFERROR(VLOOKUP(J1006,tbl_Teams!$C:$I,7,0),"")</f>
        <v>5</v>
      </c>
      <c r="O1006" s="16" t="str">
        <f>IF(OR(J1006="",K1006=""),"Void","")</f>
        <v/>
      </c>
      <c r="P1006" s="16">
        <v>18</v>
      </c>
      <c r="Q1006" s="38">
        <f>IF(O1006="Void","",IF(P1006&lt;16,Lookups!$A$1+((P1006-1)*7+(N1006-1)),Lookups!$A$2+((P1006-16)*7+(N1006-1))))</f>
        <v>45681</v>
      </c>
      <c r="R1006" s="1" t="str">
        <f>IF(O1006="Void",TRIM(_xlfn.CONCAT(J1006,K1006)),J1006)</f>
        <v>Newent Dragons</v>
      </c>
      <c r="S1006" s="16" t="str">
        <f>IF(O1006="Void","VOID","vs")</f>
        <v>vs</v>
      </c>
      <c r="T1006" s="1" t="str">
        <f>IF(O1006="Void","",K1006)</f>
        <v>Hilltops</v>
      </c>
      <c r="U1006" s="1" t="str">
        <f>IF(O1006="Void","",TRIM(_xlfn.CONCAT(L1006," ",M1006)))</f>
        <v>Circle Club Newent</v>
      </c>
    </row>
    <row r="1007" spans="1:21" x14ac:dyDescent="0.2">
      <c r="A1007" s="16">
        <v>1582</v>
      </c>
      <c r="B1007" s="16">
        <v>9</v>
      </c>
      <c r="C1007" s="16">
        <v>6</v>
      </c>
      <c r="D1007" s="1">
        <v>1</v>
      </c>
      <c r="E1007" s="1">
        <v>7</v>
      </c>
      <c r="F1007" s="1" t="str">
        <f>_xlfn.CONCAT($D1007,"|",$E1007,"|",$B1007)</f>
        <v>1|7|9</v>
      </c>
      <c r="G1007" s="1" t="str">
        <f>_xlfn.CONCAT($D1007,"|",$E1007,"|",$C1007)</f>
        <v>1|7|6</v>
      </c>
      <c r="H1007" s="1" t="str">
        <f>_xlfn.CONCAT(P1007,J1007)</f>
        <v>18Tipplers</v>
      </c>
      <c r="I1007" s="1" t="str">
        <f>_xlfn.CONCAT(P1007,K1007)</f>
        <v>18Bloaters S.C.</v>
      </c>
      <c r="J1007" s="1" t="str">
        <f>IFERROR(VLOOKUP(F1007,tbl_Teams!A:C,3,0),"")</f>
        <v>Tipplers</v>
      </c>
      <c r="K1007" s="1" t="str">
        <f>IFERROR(VLOOKUP(G1007,tbl_Teams!$A:$C,3,0),"")</f>
        <v>Bloaters S.C.</v>
      </c>
      <c r="L1007" s="1" t="str">
        <f>IFERROR(IF(AND(J1007&lt;&gt;"",K1007&lt;&gt;""),VLOOKUP(VLOOKUP(J1007,tbl_Teams!C:G,5,0),tbl_Venues!A:B,2,0),""),"")</f>
        <v>Wotton Hall Club</v>
      </c>
      <c r="M1007" s="16">
        <f>IFERROR(IF(VLOOKUP(J1007,tbl_Teams!$C:$H,6,0)=0,"",VLOOKUP(J1007,tbl_Teams!$C:$H,6,0)),"")</f>
        <v>1</v>
      </c>
      <c r="N1007" s="16">
        <f>IFERROR(VLOOKUP(J1007,tbl_Teams!$C:$I,7,0),"")</f>
        <v>5</v>
      </c>
      <c r="O1007" s="16" t="str">
        <f>IF(OR(J1007="",K1007=""),"Void","")</f>
        <v/>
      </c>
      <c r="P1007" s="16">
        <v>18</v>
      </c>
      <c r="Q1007" s="38">
        <f>IF(O1007="Void","",IF(P1007&lt;16,Lookups!$A$1+((P1007-1)*7+(N1007-1)),Lookups!$A$2+((P1007-16)*7+(N1007-1))))</f>
        <v>45681</v>
      </c>
      <c r="R1007" s="1" t="str">
        <f>IF(O1007="Void",TRIM(_xlfn.CONCAT(J1007,K1007)),J1007)</f>
        <v>Tipplers</v>
      </c>
      <c r="S1007" s="16" t="str">
        <f>IF(O1007="Void","VOID","vs")</f>
        <v>vs</v>
      </c>
      <c r="T1007" s="1" t="str">
        <f>IF(O1007="Void","",K1007)</f>
        <v>Bloaters S.C.</v>
      </c>
      <c r="U1007" s="1" t="str">
        <f>IF(O1007="Void","",TRIM(_xlfn.CONCAT(L1007," ",M1007)))</f>
        <v>Wotton Hall Club 1</v>
      </c>
    </row>
    <row r="1008" spans="1:21" x14ac:dyDescent="0.2">
      <c r="A1008" s="16">
        <v>1583</v>
      </c>
      <c r="B1008" s="16">
        <v>8</v>
      </c>
      <c r="C1008" s="16">
        <v>7</v>
      </c>
      <c r="D1008" s="1">
        <v>1</v>
      </c>
      <c r="E1008" s="1">
        <v>7</v>
      </c>
      <c r="F1008" s="1" t="str">
        <f>_xlfn.CONCAT($D1008,"|",$E1008,"|",$B1008)</f>
        <v>1|7|8</v>
      </c>
      <c r="G1008" s="1" t="str">
        <f>_xlfn.CONCAT($D1008,"|",$E1008,"|",$C1008)</f>
        <v>1|7|7</v>
      </c>
      <c r="H1008" s="1" t="str">
        <f>_xlfn.CONCAT(P1008,J1008)</f>
        <v>18Incredibowls</v>
      </c>
      <c r="I1008" s="1" t="str">
        <f>_xlfn.CONCAT(P1008,K1008)</f>
        <v>18Gladiators</v>
      </c>
      <c r="J1008" s="1" t="str">
        <f>IFERROR(VLOOKUP(F1008,tbl_Teams!A:C,3,0),"")</f>
        <v>Incredibowls</v>
      </c>
      <c r="K1008" s="1" t="str">
        <f>IFERROR(VLOOKUP(G1008,tbl_Teams!$A:$C,3,0),"")</f>
        <v>Gladiators</v>
      </c>
      <c r="L1008" s="1" t="str">
        <f>IFERROR(IF(AND(J1008&lt;&gt;"",K1008&lt;&gt;""),VLOOKUP(VLOOKUP(J1008,tbl_Teams!C:G,5,0),tbl_Venues!A:B,2,0),""),"")</f>
        <v>St James Club</v>
      </c>
      <c r="M1008" s="16" t="str">
        <f>IFERROR(IF(VLOOKUP(J1008,tbl_Teams!$C:$H,6,0)=0,"",VLOOKUP(J1008,tbl_Teams!$C:$H,6,0)),"")</f>
        <v/>
      </c>
      <c r="N1008" s="16">
        <f>IFERROR(VLOOKUP(J1008,tbl_Teams!$C:$I,7,0),"")</f>
        <v>4</v>
      </c>
      <c r="O1008" s="16" t="str">
        <f>IF(OR(J1008="",K1008=""),"Void","")</f>
        <v/>
      </c>
      <c r="P1008" s="16">
        <v>18</v>
      </c>
      <c r="Q1008" s="38">
        <f>IF(O1008="Void","",IF(P1008&lt;16,Lookups!$A$1+((P1008-1)*7+(N1008-1)),Lookups!$A$2+((P1008-16)*7+(N1008-1))))</f>
        <v>45680</v>
      </c>
      <c r="R1008" s="1" t="str">
        <f>IF(O1008="Void",TRIM(_xlfn.CONCAT(J1008,K1008)),J1008)</f>
        <v>Incredibowls</v>
      </c>
      <c r="S1008" s="16" t="str">
        <f>IF(O1008="Void","VOID","vs")</f>
        <v>vs</v>
      </c>
      <c r="T1008" s="1" t="str">
        <f>IF(O1008="Void","",K1008)</f>
        <v>Gladiators</v>
      </c>
      <c r="U1008" s="1" t="str">
        <f>IF(O1008="Void","",TRIM(_xlfn.CONCAT(L1008," ",M1008)))</f>
        <v>St James Club</v>
      </c>
    </row>
    <row r="1009" spans="1:21" x14ac:dyDescent="0.2">
      <c r="A1009" s="16">
        <v>1584</v>
      </c>
      <c r="B1009" s="16">
        <v>15</v>
      </c>
      <c r="C1009" s="16">
        <v>16</v>
      </c>
      <c r="D1009" s="1">
        <v>1</v>
      </c>
      <c r="E1009" s="1">
        <v>7</v>
      </c>
      <c r="F1009" s="1" t="str">
        <f>_xlfn.CONCAT($D1009,"|",$E1009,"|",$B1009)</f>
        <v>1|7|15</v>
      </c>
      <c r="G1009" s="1" t="str">
        <f>_xlfn.CONCAT($D1009,"|",$E1009,"|",$C1009)</f>
        <v>1|7|16</v>
      </c>
      <c r="H1009" s="1" t="str">
        <f>_xlfn.CONCAT(P1009,J1009)</f>
        <v>18Lassington Rollers</v>
      </c>
      <c r="I1009" s="1" t="str">
        <f>_xlfn.CONCAT(P1009,K1009)</f>
        <v>18</v>
      </c>
      <c r="J1009" s="1" t="str">
        <f>IFERROR(VLOOKUP(F1009,tbl_Teams!A:C,3,0),"")</f>
        <v>Lassington Rollers</v>
      </c>
      <c r="K1009" s="1" t="str">
        <f>IFERROR(VLOOKUP(G1009,tbl_Teams!$A:$C,3,0),"")</f>
        <v/>
      </c>
      <c r="L1009" s="1" t="str">
        <f>IFERROR(IF(AND(J1009&lt;&gt;"",K1009&lt;&gt;""),VLOOKUP(VLOOKUP(J1009,tbl_Teams!C:G,5,0),tbl_Venues!A:B,2,0),""),"")</f>
        <v/>
      </c>
      <c r="M1009" s="16">
        <f>IFERROR(IF(VLOOKUP(J1009,tbl_Teams!$C:$H,6,0)=0,"",VLOOKUP(J1009,tbl_Teams!$C:$H,6,0)),"")</f>
        <v>2</v>
      </c>
      <c r="N1009" s="16">
        <f>IFERROR(VLOOKUP(J1009,tbl_Teams!$C:$I,7,0),"")</f>
        <v>4</v>
      </c>
      <c r="O1009" s="16" t="str">
        <f>IF(OR(J1009="",K1009=""),"Void","")</f>
        <v>Void</v>
      </c>
      <c r="P1009" s="16">
        <v>18</v>
      </c>
      <c r="Q1009" s="38" t="str">
        <f>IF(O1009="Void","",IF(P1009&lt;16,Lookups!$A$1+((P1009-1)*7+(N1009-1)),Lookups!$A$2+((P1009-16)*7+(N1009-1))))</f>
        <v/>
      </c>
      <c r="R1009" s="1" t="str">
        <f>IF(O1009="Void",TRIM(_xlfn.CONCAT(J1009,K1009)),J1009)</f>
        <v>Lassington Rollers</v>
      </c>
      <c r="S1009" s="16" t="str">
        <f>IF(O1009="Void","VOID","vs")</f>
        <v>VOID</v>
      </c>
      <c r="T1009" s="1" t="str">
        <f>IF(O1009="Void","",K1009)</f>
        <v/>
      </c>
      <c r="U1009" s="1" t="str">
        <f>IF(O1009="Void","",TRIM(_xlfn.CONCAT(L1009," ",M1009)))</f>
        <v/>
      </c>
    </row>
    <row r="1010" spans="1:21" x14ac:dyDescent="0.2">
      <c r="A1010" s="16">
        <v>145</v>
      </c>
      <c r="B1010" s="16">
        <v>16</v>
      </c>
      <c r="C1010" s="16">
        <v>7</v>
      </c>
      <c r="D1010" s="1">
        <v>1</v>
      </c>
      <c r="E1010" s="1">
        <v>1</v>
      </c>
      <c r="F1010" s="1" t="str">
        <f>_xlfn.CONCAT($D1010,"|",$E1010,"|",$B1010)</f>
        <v>1|1|16</v>
      </c>
      <c r="G1010" s="1" t="str">
        <f>_xlfn.CONCAT($D1010,"|",$E1010,"|",$C1010)</f>
        <v>1|1|7</v>
      </c>
      <c r="H1010" s="1" t="str">
        <f>_xlfn.CONCAT(P1010,J1010)</f>
        <v>19Painswick Ultras</v>
      </c>
      <c r="I1010" s="1" t="str">
        <f>_xlfn.CONCAT(P1010,K1010)</f>
        <v>19Railway</v>
      </c>
      <c r="J1010" s="1" t="str">
        <f>IFERROR(VLOOKUP(F1010,tbl_Teams!A:C,3,0),"")</f>
        <v>Painswick Ultras</v>
      </c>
      <c r="K1010" s="1" t="str">
        <f>IFERROR(VLOOKUP(G1010,tbl_Teams!$A:$C,3,0),"")</f>
        <v>Railway</v>
      </c>
      <c r="L1010" s="1" t="str">
        <f>IFERROR(IF(AND(J1010&lt;&gt;"",K1010&lt;&gt;""),VLOOKUP(VLOOKUP(J1010,tbl_Teams!C:G,5,0),tbl_Venues!A:B,2,0),""),"")</f>
        <v>Saintbridge Club</v>
      </c>
      <c r="M1010" s="16">
        <f>IFERROR(IF(VLOOKUP(J1010,tbl_Teams!$C:$H,6,0)=0,"",VLOOKUP(J1010,tbl_Teams!$C:$H,6,0)),"")</f>
        <v>1</v>
      </c>
      <c r="N1010" s="16">
        <f>IFERROR(VLOOKUP(J1010,tbl_Teams!$C:$I,7,0),"")</f>
        <v>3</v>
      </c>
      <c r="O1010" s="16" t="str">
        <f>IF(OR(J1010="",K1010=""),"Void","")</f>
        <v/>
      </c>
      <c r="P1010" s="16">
        <v>19</v>
      </c>
      <c r="Q1010" s="38">
        <f>IF(O1010="Void","",IF(P1010&lt;16,Lookups!$A$1+((P1010-1)*7+(N1010-1)),Lookups!$A$2+((P1010-16)*7+(N1010-1))))</f>
        <v>45686</v>
      </c>
      <c r="R1010" s="1" t="str">
        <f>IF(O1010="Void",TRIM(_xlfn.CONCAT(J1010,K1010)),J1010)</f>
        <v>Painswick Ultras</v>
      </c>
      <c r="S1010" s="16" t="str">
        <f>IF(O1010="Void","VOID","vs")</f>
        <v>vs</v>
      </c>
      <c r="T1010" s="1" t="str">
        <f>IF(O1010="Void","",K1010)</f>
        <v>Railway</v>
      </c>
      <c r="U1010" s="1" t="str">
        <f>IF(O1010="Void","",TRIM(_xlfn.CONCAT(L1010," ",M1010)))</f>
        <v>Saintbridge Club 1</v>
      </c>
    </row>
    <row r="1011" spans="1:21" x14ac:dyDescent="0.2">
      <c r="A1011" s="16">
        <v>146</v>
      </c>
      <c r="B1011" s="16">
        <v>6</v>
      </c>
      <c r="C1011" s="16">
        <v>8</v>
      </c>
      <c r="D1011" s="1">
        <v>1</v>
      </c>
      <c r="E1011" s="1">
        <v>1</v>
      </c>
      <c r="F1011" s="1" t="str">
        <f>_xlfn.CONCAT($D1011,"|",$E1011,"|",$B1011)</f>
        <v>1|1|6</v>
      </c>
      <c r="G1011" s="1" t="str">
        <f>_xlfn.CONCAT($D1011,"|",$E1011,"|",$C1011)</f>
        <v>1|1|8</v>
      </c>
      <c r="H1011" s="1" t="str">
        <f>_xlfn.CONCAT(P1011,J1011)</f>
        <v>19Fabulous Baker Boys</v>
      </c>
      <c r="I1011" s="1" t="str">
        <f>_xlfn.CONCAT(P1011,K1011)</f>
        <v>19Lion Cubs</v>
      </c>
      <c r="J1011" s="1" t="str">
        <f>IFERROR(VLOOKUP(F1011,tbl_Teams!A:C,3,0),"")</f>
        <v>Fabulous Baker Boys</v>
      </c>
      <c r="K1011" s="1" t="str">
        <f>IFERROR(VLOOKUP(G1011,tbl_Teams!$A:$C,3,0),"")</f>
        <v>Lion Cubs</v>
      </c>
      <c r="L1011" s="1" t="str">
        <f>IFERROR(IF(AND(J1011&lt;&gt;"",K1011&lt;&gt;""),VLOOKUP(VLOOKUP(J1011,tbl_Teams!C:G,5,0),tbl_Venues!A:B,2,0),""),"")</f>
        <v>Baker Street</v>
      </c>
      <c r="M1011" s="16" t="str">
        <f>IFERROR(IF(VLOOKUP(J1011,tbl_Teams!$C:$H,6,0)=0,"",VLOOKUP(J1011,tbl_Teams!$C:$H,6,0)),"")</f>
        <v/>
      </c>
      <c r="N1011" s="16">
        <f>IFERROR(VLOOKUP(J1011,tbl_Teams!$C:$I,7,0),"")</f>
        <v>2</v>
      </c>
      <c r="O1011" s="16" t="str">
        <f>IF(OR(J1011="",K1011=""),"Void","")</f>
        <v/>
      </c>
      <c r="P1011" s="16">
        <v>19</v>
      </c>
      <c r="Q1011" s="38">
        <f>IF(O1011="Void","",IF(P1011&lt;16,Lookups!$A$1+((P1011-1)*7+(N1011-1)),Lookups!$A$2+((P1011-16)*7+(N1011-1))))</f>
        <v>45685</v>
      </c>
      <c r="R1011" s="1" t="str">
        <f>IF(O1011="Void",TRIM(_xlfn.CONCAT(J1011,K1011)),J1011)</f>
        <v>Fabulous Baker Boys</v>
      </c>
      <c r="S1011" s="16" t="str">
        <f>IF(O1011="Void","VOID","vs")</f>
        <v>vs</v>
      </c>
      <c r="T1011" s="1" t="str">
        <f>IF(O1011="Void","",K1011)</f>
        <v>Lion Cubs</v>
      </c>
      <c r="U1011" s="1" t="str">
        <f>IF(O1011="Void","",TRIM(_xlfn.CONCAT(L1011," ",M1011)))</f>
        <v>Baker Street</v>
      </c>
    </row>
    <row r="1012" spans="1:21" x14ac:dyDescent="0.2">
      <c r="A1012" s="16">
        <v>147</v>
      </c>
      <c r="B1012" s="16">
        <v>5</v>
      </c>
      <c r="C1012" s="16">
        <v>9</v>
      </c>
      <c r="D1012" s="1">
        <v>1</v>
      </c>
      <c r="E1012" s="1">
        <v>1</v>
      </c>
      <c r="F1012" s="1" t="str">
        <f>_xlfn.CONCAT($D1012,"|",$E1012,"|",$B1012)</f>
        <v>1|1|5</v>
      </c>
      <c r="G1012" s="1" t="str">
        <f>_xlfn.CONCAT($D1012,"|",$E1012,"|",$C1012)</f>
        <v>1|1|9</v>
      </c>
      <c r="H1012" s="1" t="str">
        <f>_xlfn.CONCAT(P1012,J1012)</f>
        <v>19St James Allstars</v>
      </c>
      <c r="I1012" s="1" t="str">
        <f>_xlfn.CONCAT(P1012,K1012)</f>
        <v>19The Jets</v>
      </c>
      <c r="J1012" s="1" t="str">
        <f>IFERROR(VLOOKUP(F1012,tbl_Teams!A:C,3,0),"")</f>
        <v>St James Allstars</v>
      </c>
      <c r="K1012" s="1" t="str">
        <f>IFERROR(VLOOKUP(G1012,tbl_Teams!$A:$C,3,0),"")</f>
        <v>The Jets</v>
      </c>
      <c r="L1012" s="1" t="str">
        <f>IFERROR(IF(AND(J1012&lt;&gt;"",K1012&lt;&gt;""),VLOOKUP(VLOOKUP(J1012,tbl_Teams!C:G,5,0),tbl_Venues!A:B,2,0),""),"")</f>
        <v>St James Club</v>
      </c>
      <c r="M1012" s="16" t="str">
        <f>IFERROR(IF(VLOOKUP(J1012,tbl_Teams!$C:$H,6,0)=0,"",VLOOKUP(J1012,tbl_Teams!$C:$H,6,0)),"")</f>
        <v/>
      </c>
      <c r="N1012" s="16">
        <f>IFERROR(VLOOKUP(J1012,tbl_Teams!$C:$I,7,0),"")</f>
        <v>5</v>
      </c>
      <c r="O1012" s="16" t="str">
        <f>IF(OR(J1012="",K1012=""),"Void","")</f>
        <v/>
      </c>
      <c r="P1012" s="16">
        <v>19</v>
      </c>
      <c r="Q1012" s="38">
        <f>IF(O1012="Void","",IF(P1012&lt;16,Lookups!$A$1+((P1012-1)*7+(N1012-1)),Lookups!$A$2+((P1012-16)*7+(N1012-1))))</f>
        <v>45688</v>
      </c>
      <c r="R1012" s="1" t="str">
        <f>IF(O1012="Void",TRIM(_xlfn.CONCAT(J1012,K1012)),J1012)</f>
        <v>St James Allstars</v>
      </c>
      <c r="S1012" s="16" t="str">
        <f>IF(O1012="Void","VOID","vs")</f>
        <v>vs</v>
      </c>
      <c r="T1012" s="1" t="str">
        <f>IF(O1012="Void","",K1012)</f>
        <v>The Jets</v>
      </c>
      <c r="U1012" s="1" t="str">
        <f>IF(O1012="Void","",TRIM(_xlfn.CONCAT(L1012," ",M1012)))</f>
        <v>St James Club</v>
      </c>
    </row>
    <row r="1013" spans="1:21" x14ac:dyDescent="0.2">
      <c r="A1013" s="16">
        <v>148</v>
      </c>
      <c r="B1013" s="16">
        <v>4</v>
      </c>
      <c r="C1013" s="16">
        <v>10</v>
      </c>
      <c r="D1013" s="1">
        <v>1</v>
      </c>
      <c r="E1013" s="1">
        <v>1</v>
      </c>
      <c r="F1013" s="1" t="str">
        <f>_xlfn.CONCAT($D1013,"|",$E1013,"|",$B1013)</f>
        <v>1|1|4</v>
      </c>
      <c r="G1013" s="1" t="str">
        <f>_xlfn.CONCAT($D1013,"|",$E1013,"|",$C1013)</f>
        <v>1|1|10</v>
      </c>
      <c r="H1013" s="1" t="str">
        <f>_xlfn.CONCAT(P1013,J1013)</f>
        <v>19Tuffley Robins</v>
      </c>
      <c r="I1013" s="1" t="str">
        <f>_xlfn.CONCAT(P1013,K1013)</f>
        <v>19Gaelens</v>
      </c>
      <c r="J1013" s="1" t="str">
        <f>IFERROR(VLOOKUP(F1013,tbl_Teams!A:C,3,0),"")</f>
        <v>Tuffley Robins</v>
      </c>
      <c r="K1013" s="1" t="str">
        <f>IFERROR(VLOOKUP(G1013,tbl_Teams!$A:$C,3,0),"")</f>
        <v>Gaelens</v>
      </c>
      <c r="L1013" s="1" t="str">
        <f>IFERROR(IF(AND(J1013&lt;&gt;"",K1013&lt;&gt;""),VLOOKUP(VLOOKUP(J1013,tbl_Teams!C:G,5,0),tbl_Venues!A:B,2,0),""),"")</f>
        <v>Robinswood Hill Club</v>
      </c>
      <c r="M1013" s="16">
        <f>IFERROR(IF(VLOOKUP(J1013,tbl_Teams!$C:$H,6,0)=0,"",VLOOKUP(J1013,tbl_Teams!$C:$H,6,0)),"")</f>
        <v>1</v>
      </c>
      <c r="N1013" s="16">
        <f>IFERROR(VLOOKUP(J1013,tbl_Teams!$C:$I,7,0),"")</f>
        <v>2</v>
      </c>
      <c r="O1013" s="16" t="str">
        <f>IF(OR(J1013="",K1013=""),"Void","")</f>
        <v/>
      </c>
      <c r="P1013" s="16">
        <v>19</v>
      </c>
      <c r="Q1013" s="38">
        <f>IF(O1013="Void","",IF(P1013&lt;16,Lookups!$A$1+((P1013-1)*7+(N1013-1)),Lookups!$A$2+((P1013-16)*7+(N1013-1))))</f>
        <v>45685</v>
      </c>
      <c r="R1013" s="1" t="str">
        <f>IF(O1013="Void",TRIM(_xlfn.CONCAT(J1013,K1013)),J1013)</f>
        <v>Tuffley Robins</v>
      </c>
      <c r="S1013" s="16" t="str">
        <f>IF(O1013="Void","VOID","vs")</f>
        <v>vs</v>
      </c>
      <c r="T1013" s="1" t="str">
        <f>IF(O1013="Void","",K1013)</f>
        <v>Gaelens</v>
      </c>
      <c r="U1013" s="1" t="str">
        <f>IF(O1013="Void","",TRIM(_xlfn.CONCAT(L1013," ",M1013)))</f>
        <v>Robinswood Hill Club 1</v>
      </c>
    </row>
    <row r="1014" spans="1:21" x14ac:dyDescent="0.2">
      <c r="A1014" s="16">
        <v>149</v>
      </c>
      <c r="B1014" s="16">
        <v>3</v>
      </c>
      <c r="C1014" s="16">
        <v>11</v>
      </c>
      <c r="D1014" s="1">
        <v>1</v>
      </c>
      <c r="E1014" s="1">
        <v>1</v>
      </c>
      <c r="F1014" s="1" t="str">
        <f>_xlfn.CONCAT($D1014,"|",$E1014,"|",$B1014)</f>
        <v>1|1|3</v>
      </c>
      <c r="G1014" s="1" t="str">
        <f>_xlfn.CONCAT($D1014,"|",$E1014,"|",$C1014)</f>
        <v>1|1|11</v>
      </c>
      <c r="H1014" s="1" t="str">
        <f>_xlfn.CONCAT(P1014,J1014)</f>
        <v>19Slingers</v>
      </c>
      <c r="I1014" s="1" t="str">
        <f>_xlfn.CONCAT(P1014,K1014)</f>
        <v>19Hare &amp; Hounds</v>
      </c>
      <c r="J1014" s="1" t="str">
        <f>IFERROR(VLOOKUP(F1014,tbl_Teams!A:C,3,0),"")</f>
        <v>Slingers</v>
      </c>
      <c r="K1014" s="1" t="str">
        <f>IFERROR(VLOOKUP(G1014,tbl_Teams!$A:$C,3,0),"")</f>
        <v>Hare &amp; Hounds</v>
      </c>
      <c r="L1014" s="1" t="str">
        <f>IFERROR(IF(AND(J1014&lt;&gt;"",K1014&lt;&gt;""),VLOOKUP(VLOOKUP(J1014,tbl_Teams!C:G,5,0),tbl_Venues!A:B,2,0),""),"")</f>
        <v>BMI Club</v>
      </c>
      <c r="M1014" s="16" t="str">
        <f>IFERROR(IF(VLOOKUP(J1014,tbl_Teams!$C:$H,6,0)=0,"",VLOOKUP(J1014,tbl_Teams!$C:$H,6,0)),"")</f>
        <v/>
      </c>
      <c r="N1014" s="16">
        <f>IFERROR(VLOOKUP(J1014,tbl_Teams!$C:$I,7,0),"")</f>
        <v>3</v>
      </c>
      <c r="O1014" s="16" t="str">
        <f>IF(OR(J1014="",K1014=""),"Void","")</f>
        <v/>
      </c>
      <c r="P1014" s="16">
        <v>19</v>
      </c>
      <c r="Q1014" s="38">
        <f>IF(O1014="Void","",IF(P1014&lt;16,Lookups!$A$1+((P1014-1)*7+(N1014-1)),Lookups!$A$2+((P1014-16)*7+(N1014-1))))</f>
        <v>45686</v>
      </c>
      <c r="R1014" s="1" t="str">
        <f>IF(O1014="Void",TRIM(_xlfn.CONCAT(J1014,K1014)),J1014)</f>
        <v>Slingers</v>
      </c>
      <c r="S1014" s="16" t="str">
        <f>IF(O1014="Void","VOID","vs")</f>
        <v>vs</v>
      </c>
      <c r="T1014" s="1" t="str">
        <f>IF(O1014="Void","",K1014)</f>
        <v>Hare &amp; Hounds</v>
      </c>
      <c r="U1014" s="1" t="str">
        <f>IF(O1014="Void","",TRIM(_xlfn.CONCAT(L1014," ",M1014)))</f>
        <v>BMI Club</v>
      </c>
    </row>
    <row r="1015" spans="1:21" x14ac:dyDescent="0.2">
      <c r="A1015" s="16">
        <v>150</v>
      </c>
      <c r="B1015" s="16">
        <v>2</v>
      </c>
      <c r="C1015" s="16">
        <v>12</v>
      </c>
      <c r="D1015" s="1">
        <v>1</v>
      </c>
      <c r="E1015" s="1">
        <v>1</v>
      </c>
      <c r="F1015" s="1" t="str">
        <f>_xlfn.CONCAT($D1015,"|",$E1015,"|",$B1015)</f>
        <v>1|1|2</v>
      </c>
      <c r="G1015" s="1" t="str">
        <f>_xlfn.CONCAT($D1015,"|",$E1015,"|",$C1015)</f>
        <v>1|1|12</v>
      </c>
      <c r="H1015" s="1" t="str">
        <f>_xlfn.CONCAT(P1015,J1015)</f>
        <v>19Cobblers</v>
      </c>
      <c r="I1015" s="1" t="str">
        <f>_xlfn.CONCAT(P1015,K1015)</f>
        <v>19Impractical Jokers</v>
      </c>
      <c r="J1015" s="1" t="str">
        <f>IFERROR(VLOOKUP(F1015,tbl_Teams!A:C,3,0),"")</f>
        <v>Cobblers</v>
      </c>
      <c r="K1015" s="1" t="str">
        <f>IFERROR(VLOOKUP(G1015,tbl_Teams!$A:$C,3,0),"")</f>
        <v>Impractical Jokers</v>
      </c>
      <c r="L1015" s="1" t="str">
        <f>IFERROR(IF(AND(J1015&lt;&gt;"",K1015&lt;&gt;""),VLOOKUP(VLOOKUP(J1015,tbl_Teams!C:G,5,0),tbl_Venues!A:B,2,0),""),"")</f>
        <v>Tuffley Community Centre</v>
      </c>
      <c r="M1015" s="16" t="str">
        <f>IFERROR(IF(VLOOKUP(J1015,tbl_Teams!$C:$H,6,0)=0,"",VLOOKUP(J1015,tbl_Teams!$C:$H,6,0)),"")</f>
        <v/>
      </c>
      <c r="N1015" s="16">
        <f>IFERROR(VLOOKUP(J1015,tbl_Teams!$C:$I,7,0),"")</f>
        <v>1</v>
      </c>
      <c r="O1015" s="16" t="str">
        <f>IF(OR(J1015="",K1015=""),"Void","")</f>
        <v/>
      </c>
      <c r="P1015" s="16">
        <v>19</v>
      </c>
      <c r="Q1015" s="38">
        <f>IF(O1015="Void","",IF(P1015&lt;16,Lookups!$A$1+((P1015-1)*7+(N1015-1)),Lookups!$A$2+((P1015-16)*7+(N1015-1))))</f>
        <v>45684</v>
      </c>
      <c r="R1015" s="1" t="str">
        <f>IF(O1015="Void",TRIM(_xlfn.CONCAT(J1015,K1015)),J1015)</f>
        <v>Cobblers</v>
      </c>
      <c r="S1015" s="16" t="str">
        <f>IF(O1015="Void","VOID","vs")</f>
        <v>vs</v>
      </c>
      <c r="T1015" s="1" t="str">
        <f>IF(O1015="Void","",K1015)</f>
        <v>Impractical Jokers</v>
      </c>
      <c r="U1015" s="1" t="str">
        <f>IF(O1015="Void","",TRIM(_xlfn.CONCAT(L1015," ",M1015)))</f>
        <v>Tuffley Community Centre</v>
      </c>
    </row>
    <row r="1016" spans="1:21" x14ac:dyDescent="0.2">
      <c r="A1016" s="16">
        <v>151</v>
      </c>
      <c r="B1016" s="16">
        <v>1</v>
      </c>
      <c r="C1016" s="16">
        <v>13</v>
      </c>
      <c r="D1016" s="1">
        <v>1</v>
      </c>
      <c r="E1016" s="1">
        <v>1</v>
      </c>
      <c r="F1016" s="1" t="str">
        <f>_xlfn.CONCAT($D1016,"|",$E1016,"|",$B1016)</f>
        <v>1|1|1</v>
      </c>
      <c r="G1016" s="1" t="str">
        <f>_xlfn.CONCAT($D1016,"|",$E1016,"|",$C1016)</f>
        <v>1|1|13</v>
      </c>
      <c r="H1016" s="1" t="str">
        <f>_xlfn.CONCAT(P1016,J1016)</f>
        <v>19Maisemore Hornets</v>
      </c>
      <c r="I1016" s="1" t="str">
        <f>_xlfn.CONCAT(P1016,K1016)</f>
        <v>19Oval Ball S.C.</v>
      </c>
      <c r="J1016" s="1" t="str">
        <f>IFERROR(VLOOKUP(F1016,tbl_Teams!A:C,3,0),"")</f>
        <v>Maisemore Hornets</v>
      </c>
      <c r="K1016" s="1" t="str">
        <f>IFERROR(VLOOKUP(G1016,tbl_Teams!$A:$C,3,0),"")</f>
        <v>Oval Ball S.C.</v>
      </c>
      <c r="L1016" s="1" t="str">
        <f>IFERROR(IF(AND(J1016&lt;&gt;"",K1016&lt;&gt;""),VLOOKUP(VLOOKUP(J1016,tbl_Teams!C:G,5,0),tbl_Venues!A:B,2,0),""),"")</f>
        <v>St James Club</v>
      </c>
      <c r="M1016" s="16" t="str">
        <f>IFERROR(IF(VLOOKUP(J1016,tbl_Teams!$C:$H,6,0)=0,"",VLOOKUP(J1016,tbl_Teams!$C:$H,6,0)),"")</f>
        <v/>
      </c>
      <c r="N1016" s="16">
        <f>IFERROR(VLOOKUP(J1016,tbl_Teams!$C:$I,7,0),"")</f>
        <v>2</v>
      </c>
      <c r="O1016" s="16" t="str">
        <f>IF(OR(J1016="",K1016=""),"Void","")</f>
        <v/>
      </c>
      <c r="P1016" s="16">
        <v>19</v>
      </c>
      <c r="Q1016" s="38">
        <f>IF(O1016="Void","",IF(P1016&lt;16,Lookups!$A$1+((P1016-1)*7+(N1016-1)),Lookups!$A$2+((P1016-16)*7+(N1016-1))))</f>
        <v>45685</v>
      </c>
      <c r="R1016" s="1" t="str">
        <f>IF(O1016="Void",TRIM(_xlfn.CONCAT(J1016,K1016)),J1016)</f>
        <v>Maisemore Hornets</v>
      </c>
      <c r="S1016" s="16" t="str">
        <f>IF(O1016="Void","VOID","vs")</f>
        <v>vs</v>
      </c>
      <c r="T1016" s="1" t="str">
        <f>IF(O1016="Void","",K1016)</f>
        <v>Oval Ball S.C.</v>
      </c>
      <c r="U1016" s="1" t="str">
        <f>IF(O1016="Void","",TRIM(_xlfn.CONCAT(L1016," ",M1016)))</f>
        <v>St James Club</v>
      </c>
    </row>
    <row r="1017" spans="1:21" x14ac:dyDescent="0.2">
      <c r="A1017" s="16">
        <v>152</v>
      </c>
      <c r="B1017" s="16">
        <v>15</v>
      </c>
      <c r="C1017" s="16">
        <v>14</v>
      </c>
      <c r="D1017" s="1">
        <v>1</v>
      </c>
      <c r="E1017" s="1">
        <v>1</v>
      </c>
      <c r="F1017" s="1" t="str">
        <f>_xlfn.CONCAT($D1017,"|",$E1017,"|",$B1017)</f>
        <v>1|1|15</v>
      </c>
      <c r="G1017" s="1" t="str">
        <f>_xlfn.CONCAT($D1017,"|",$E1017,"|",$C1017)</f>
        <v>1|1|14</v>
      </c>
      <c r="H1017" s="1" t="str">
        <f>_xlfn.CONCAT(P1017,J1017)</f>
        <v>19Redmans Ten</v>
      </c>
      <c r="I1017" s="1" t="str">
        <f>_xlfn.CONCAT(P1017,K1017)</f>
        <v>19Famous Stampers</v>
      </c>
      <c r="J1017" s="1" t="str">
        <f>IFERROR(VLOOKUP(F1017,tbl_Teams!A:C,3,0),"")</f>
        <v>Redmans Ten</v>
      </c>
      <c r="K1017" s="1" t="str">
        <f>IFERROR(VLOOKUP(G1017,tbl_Teams!$A:$C,3,0),"")</f>
        <v>Famous Stampers</v>
      </c>
      <c r="L1017" s="1" t="str">
        <f>IFERROR(IF(AND(J1017&lt;&gt;"",K1017&lt;&gt;""),VLOOKUP(VLOOKUP(J1017,tbl_Teams!C:G,5,0),tbl_Venues!A:B,2,0),""),"")</f>
        <v>Wotton Hall Club</v>
      </c>
      <c r="M1017" s="16">
        <f>IFERROR(IF(VLOOKUP(J1017,tbl_Teams!$C:$H,6,0)=0,"",VLOOKUP(J1017,tbl_Teams!$C:$H,6,0)),"")</f>
        <v>1</v>
      </c>
      <c r="N1017" s="16">
        <f>IFERROR(VLOOKUP(J1017,tbl_Teams!$C:$I,7,0),"")</f>
        <v>4</v>
      </c>
      <c r="O1017" s="16" t="str">
        <f>IF(OR(J1017="",K1017=""),"Void","")</f>
        <v/>
      </c>
      <c r="P1017" s="16">
        <v>19</v>
      </c>
      <c r="Q1017" s="38">
        <f>IF(O1017="Void","",IF(P1017&lt;16,Lookups!$A$1+((P1017-1)*7+(N1017-1)),Lookups!$A$2+((P1017-16)*7+(N1017-1))))</f>
        <v>45687</v>
      </c>
      <c r="R1017" s="1" t="str">
        <f>IF(O1017="Void",TRIM(_xlfn.CONCAT(J1017,K1017)),J1017)</f>
        <v>Redmans Ten</v>
      </c>
      <c r="S1017" s="16" t="str">
        <f>IF(O1017="Void","VOID","vs")</f>
        <v>vs</v>
      </c>
      <c r="T1017" s="1" t="str">
        <f>IF(O1017="Void","",K1017)</f>
        <v>Famous Stampers</v>
      </c>
      <c r="U1017" s="1" t="str">
        <f>IF(O1017="Void","",TRIM(_xlfn.CONCAT(L1017," ",M1017)))</f>
        <v>Wotton Hall Club 1</v>
      </c>
    </row>
    <row r="1018" spans="1:21" x14ac:dyDescent="0.2">
      <c r="A1018" s="16">
        <v>385</v>
      </c>
      <c r="B1018" s="16">
        <v>16</v>
      </c>
      <c r="C1018" s="16">
        <v>7</v>
      </c>
      <c r="D1018" s="1">
        <v>1</v>
      </c>
      <c r="E1018" s="1">
        <v>2</v>
      </c>
      <c r="F1018" s="1" t="str">
        <f>_xlfn.CONCAT($D1018,"|",$E1018,"|",$B1018)</f>
        <v>1|2|16</v>
      </c>
      <c r="G1018" s="1" t="str">
        <f>_xlfn.CONCAT($D1018,"|",$E1018,"|",$C1018)</f>
        <v>1|2|7</v>
      </c>
      <c r="H1018" s="1" t="str">
        <f>_xlfn.CONCAT(P1018,J1018)</f>
        <v>19Motor Rollers</v>
      </c>
      <c r="I1018" s="1" t="str">
        <f>_xlfn.CONCAT(P1018,K1018)</f>
        <v>19Exiles S.C.</v>
      </c>
      <c r="J1018" s="1" t="str">
        <f>IFERROR(VLOOKUP(F1018,tbl_Teams!A:C,3,0),"")</f>
        <v>Motor Rollers</v>
      </c>
      <c r="K1018" s="1" t="str">
        <f>IFERROR(VLOOKUP(G1018,tbl_Teams!$A:$C,3,0),"")</f>
        <v>Exiles S.C.</v>
      </c>
      <c r="L1018" s="1" t="str">
        <f>IFERROR(IF(AND(J1018&lt;&gt;"",K1018&lt;&gt;""),VLOOKUP(VLOOKUP(J1018,tbl_Teams!C:G,5,0),tbl_Venues!A:B,2,0),""),"")</f>
        <v>Wotton Hall Club</v>
      </c>
      <c r="M1018" s="16">
        <f>IFERROR(IF(VLOOKUP(J1018,tbl_Teams!$C:$H,6,0)=0,"",VLOOKUP(J1018,tbl_Teams!$C:$H,6,0)),"")</f>
        <v>1</v>
      </c>
      <c r="N1018" s="16">
        <f>IFERROR(VLOOKUP(J1018,tbl_Teams!$C:$I,7,0),"")</f>
        <v>2</v>
      </c>
      <c r="O1018" s="16" t="str">
        <f>IF(OR(J1018="",K1018=""),"Void","")</f>
        <v/>
      </c>
      <c r="P1018" s="16">
        <v>19</v>
      </c>
      <c r="Q1018" s="38">
        <f>IF(O1018="Void","",IF(P1018&lt;16,Lookups!$A$1+((P1018-1)*7+(N1018-1)),Lookups!$A$2+((P1018-16)*7+(N1018-1))))</f>
        <v>45685</v>
      </c>
      <c r="R1018" s="1" t="str">
        <f>IF(O1018="Void",TRIM(_xlfn.CONCAT(J1018,K1018)),J1018)</f>
        <v>Motor Rollers</v>
      </c>
      <c r="S1018" s="16" t="str">
        <f>IF(O1018="Void","VOID","vs")</f>
        <v>vs</v>
      </c>
      <c r="T1018" s="1" t="str">
        <f>IF(O1018="Void","",K1018)</f>
        <v>Exiles S.C.</v>
      </c>
      <c r="U1018" s="1" t="str">
        <f>IF(O1018="Void","",TRIM(_xlfn.CONCAT(L1018," ",M1018)))</f>
        <v>Wotton Hall Club 1</v>
      </c>
    </row>
    <row r="1019" spans="1:21" x14ac:dyDescent="0.2">
      <c r="A1019" s="16">
        <v>386</v>
      </c>
      <c r="B1019" s="16">
        <v>6</v>
      </c>
      <c r="C1019" s="16">
        <v>8</v>
      </c>
      <c r="D1019" s="1">
        <v>1</v>
      </c>
      <c r="E1019" s="1">
        <v>2</v>
      </c>
      <c r="F1019" s="1" t="str">
        <f>_xlfn.CONCAT($D1019,"|",$E1019,"|",$B1019)</f>
        <v>1|2|6</v>
      </c>
      <c r="G1019" s="1" t="str">
        <f>_xlfn.CONCAT($D1019,"|",$E1019,"|",$C1019)</f>
        <v>1|2|8</v>
      </c>
      <c r="H1019" s="1" t="str">
        <f>_xlfn.CONCAT(P1019,J1019)</f>
        <v>19Valiants</v>
      </c>
      <c r="I1019" s="1" t="str">
        <f>_xlfn.CONCAT(P1019,K1019)</f>
        <v>19Matson Wolfhounds</v>
      </c>
      <c r="J1019" s="1" t="str">
        <f>IFERROR(VLOOKUP(F1019,tbl_Teams!A:C,3,0),"")</f>
        <v>Valiants</v>
      </c>
      <c r="K1019" s="1" t="str">
        <f>IFERROR(VLOOKUP(G1019,tbl_Teams!$A:$C,3,0),"")</f>
        <v>Matson Wolfhounds</v>
      </c>
      <c r="L1019" s="1" t="str">
        <f>IFERROR(IF(AND(J1019&lt;&gt;"",K1019&lt;&gt;""),VLOOKUP(VLOOKUP(J1019,tbl_Teams!C:G,5,0),tbl_Venues!A:B,2,0),""),"")</f>
        <v>Baker Street</v>
      </c>
      <c r="M1019" s="16" t="str">
        <f>IFERROR(IF(VLOOKUP(J1019,tbl_Teams!$C:$H,6,0)=0,"",VLOOKUP(J1019,tbl_Teams!$C:$H,6,0)),"")</f>
        <v/>
      </c>
      <c r="N1019" s="16">
        <f>IFERROR(VLOOKUP(J1019,tbl_Teams!$C:$I,7,0),"")</f>
        <v>1</v>
      </c>
      <c r="O1019" s="16" t="str">
        <f>IF(OR(J1019="",K1019=""),"Void","")</f>
        <v/>
      </c>
      <c r="P1019" s="16">
        <v>19</v>
      </c>
      <c r="Q1019" s="38">
        <f>IF(O1019="Void","",IF(P1019&lt;16,Lookups!$A$1+((P1019-1)*7+(N1019-1)),Lookups!$A$2+((P1019-16)*7+(N1019-1))))</f>
        <v>45684</v>
      </c>
      <c r="R1019" s="1" t="str">
        <f>IF(O1019="Void",TRIM(_xlfn.CONCAT(J1019,K1019)),J1019)</f>
        <v>Valiants</v>
      </c>
      <c r="S1019" s="16" t="str">
        <f>IF(O1019="Void","VOID","vs")</f>
        <v>vs</v>
      </c>
      <c r="T1019" s="1" t="str">
        <f>IF(O1019="Void","",K1019)</f>
        <v>Matson Wolfhounds</v>
      </c>
      <c r="U1019" s="1" t="str">
        <f>IF(O1019="Void","",TRIM(_xlfn.CONCAT(L1019," ",M1019)))</f>
        <v>Baker Street</v>
      </c>
    </row>
    <row r="1020" spans="1:21" x14ac:dyDescent="0.2">
      <c r="A1020" s="16">
        <v>387</v>
      </c>
      <c r="B1020" s="16">
        <v>5</v>
      </c>
      <c r="C1020" s="16">
        <v>9</v>
      </c>
      <c r="D1020" s="1">
        <v>1</v>
      </c>
      <c r="E1020" s="1">
        <v>2</v>
      </c>
      <c r="F1020" s="1" t="str">
        <f>_xlfn.CONCAT($D1020,"|",$E1020,"|",$B1020)</f>
        <v>1|2|5</v>
      </c>
      <c r="G1020" s="1" t="str">
        <f>_xlfn.CONCAT($D1020,"|",$E1020,"|",$C1020)</f>
        <v>1|2|9</v>
      </c>
      <c r="H1020" s="1" t="str">
        <f>_xlfn.CONCAT(P1020,J1020)</f>
        <v>19Walls Monkeys</v>
      </c>
      <c r="I1020" s="1" t="str">
        <f>_xlfn.CONCAT(P1020,K1020)</f>
        <v>19Avenue Loungers</v>
      </c>
      <c r="J1020" s="1" t="str">
        <f>IFERROR(VLOOKUP(F1020,tbl_Teams!A:C,3,0),"")</f>
        <v>Walls Monkeys</v>
      </c>
      <c r="K1020" s="1" t="str">
        <f>IFERROR(VLOOKUP(G1020,tbl_Teams!$A:$C,3,0),"")</f>
        <v>Avenue Loungers</v>
      </c>
      <c r="L1020" s="1" t="str">
        <f>IFERROR(IF(AND(J1020&lt;&gt;"",K1020&lt;&gt;""),VLOOKUP(VLOOKUP(J1020,tbl_Teams!C:G,5,0),tbl_Venues!A:B,2,0),""),"")</f>
        <v>Robinswood Hill Club</v>
      </c>
      <c r="M1020" s="16">
        <f>IFERROR(IF(VLOOKUP(J1020,tbl_Teams!$C:$H,6,0)=0,"",VLOOKUP(J1020,tbl_Teams!$C:$H,6,0)),"")</f>
        <v>1</v>
      </c>
      <c r="N1020" s="16">
        <f>IFERROR(VLOOKUP(J1020,tbl_Teams!$C:$I,7,0),"")</f>
        <v>1</v>
      </c>
      <c r="O1020" s="16" t="str">
        <f>IF(OR(J1020="",K1020=""),"Void","")</f>
        <v/>
      </c>
      <c r="P1020" s="16">
        <v>19</v>
      </c>
      <c r="Q1020" s="38">
        <f>IF(O1020="Void","",IF(P1020&lt;16,Lookups!$A$1+((P1020-1)*7+(N1020-1)),Lookups!$A$2+((P1020-16)*7+(N1020-1))))</f>
        <v>45684</v>
      </c>
      <c r="R1020" s="1" t="str">
        <f>IF(O1020="Void",TRIM(_xlfn.CONCAT(J1020,K1020)),J1020)</f>
        <v>Walls Monkeys</v>
      </c>
      <c r="S1020" s="16" t="str">
        <f>IF(O1020="Void","VOID","vs")</f>
        <v>vs</v>
      </c>
      <c r="T1020" s="1" t="str">
        <f>IF(O1020="Void","",K1020)</f>
        <v>Avenue Loungers</v>
      </c>
      <c r="U1020" s="1" t="str">
        <f>IF(O1020="Void","",TRIM(_xlfn.CONCAT(L1020," ",M1020)))</f>
        <v>Robinswood Hill Club 1</v>
      </c>
    </row>
    <row r="1021" spans="1:21" x14ac:dyDescent="0.2">
      <c r="A1021" s="16">
        <v>388</v>
      </c>
      <c r="B1021" s="16">
        <v>4</v>
      </c>
      <c r="C1021" s="16">
        <v>10</v>
      </c>
      <c r="D1021" s="1">
        <v>1</v>
      </c>
      <c r="E1021" s="1">
        <v>2</v>
      </c>
      <c r="F1021" s="1" t="str">
        <f>_xlfn.CONCAT($D1021,"|",$E1021,"|",$B1021)</f>
        <v>1|2|4</v>
      </c>
      <c r="G1021" s="1" t="str">
        <f>_xlfn.CONCAT($D1021,"|",$E1021,"|",$C1021)</f>
        <v>1|2|10</v>
      </c>
      <c r="H1021" s="1" t="str">
        <f>_xlfn.CONCAT(P1021,J1021)</f>
        <v>19Willows</v>
      </c>
      <c r="I1021" s="1" t="str">
        <f>_xlfn.CONCAT(P1021,K1021)</f>
        <v>19Holmleigh Rangers</v>
      </c>
      <c r="J1021" s="1" t="str">
        <f>IFERROR(VLOOKUP(F1021,tbl_Teams!A:C,3,0),"")</f>
        <v>Willows</v>
      </c>
      <c r="K1021" s="1" t="str">
        <f>IFERROR(VLOOKUP(G1021,tbl_Teams!$A:$C,3,0),"")</f>
        <v>Holmleigh Rangers</v>
      </c>
      <c r="L1021" s="1" t="str">
        <f>IFERROR(IF(AND(J1021&lt;&gt;"",K1021&lt;&gt;""),VLOOKUP(VLOOKUP(J1021,tbl_Teams!C:G,5,0),tbl_Venues!A:B,2,0),""),"")</f>
        <v>Ramblers Club</v>
      </c>
      <c r="M1021" s="16" t="str">
        <f>IFERROR(IF(VLOOKUP(J1021,tbl_Teams!$C:$H,6,0)=0,"",VLOOKUP(J1021,tbl_Teams!$C:$H,6,0)),"")</f>
        <v/>
      </c>
      <c r="N1021" s="16">
        <f>IFERROR(VLOOKUP(J1021,tbl_Teams!$C:$I,7,0),"")</f>
        <v>3</v>
      </c>
      <c r="O1021" s="16" t="str">
        <f>IF(OR(J1021="",K1021=""),"Void","")</f>
        <v/>
      </c>
      <c r="P1021" s="16">
        <v>19</v>
      </c>
      <c r="Q1021" s="38">
        <f>IF(O1021="Void","",IF(P1021&lt;16,Lookups!$A$1+((P1021-1)*7+(N1021-1)),Lookups!$A$2+((P1021-16)*7+(N1021-1))))</f>
        <v>45686</v>
      </c>
      <c r="R1021" s="1" t="str">
        <f>IF(O1021="Void",TRIM(_xlfn.CONCAT(J1021,K1021)),J1021)</f>
        <v>Willows</v>
      </c>
      <c r="S1021" s="16" t="str">
        <f>IF(O1021="Void","VOID","vs")</f>
        <v>vs</v>
      </c>
      <c r="T1021" s="1" t="str">
        <f>IF(O1021="Void","",K1021)</f>
        <v>Holmleigh Rangers</v>
      </c>
      <c r="U1021" s="1" t="str">
        <f>IF(O1021="Void","",TRIM(_xlfn.CONCAT(L1021," ",M1021)))</f>
        <v>Ramblers Club</v>
      </c>
    </row>
    <row r="1022" spans="1:21" x14ac:dyDescent="0.2">
      <c r="A1022" s="16">
        <v>389</v>
      </c>
      <c r="B1022" s="16">
        <v>3</v>
      </c>
      <c r="C1022" s="16">
        <v>11</v>
      </c>
      <c r="D1022" s="1">
        <v>1</v>
      </c>
      <c r="E1022" s="1">
        <v>2</v>
      </c>
      <c r="F1022" s="1" t="str">
        <f>_xlfn.CONCAT($D1022,"|",$E1022,"|",$B1022)</f>
        <v>1|2|3</v>
      </c>
      <c r="G1022" s="1" t="str">
        <f>_xlfn.CONCAT($D1022,"|",$E1022,"|",$C1022)</f>
        <v>1|2|11</v>
      </c>
      <c r="H1022" s="1" t="str">
        <f>_xlfn.CONCAT(P1022,J1022)</f>
        <v>19Rugger Sports</v>
      </c>
      <c r="I1022" s="1" t="str">
        <f>_xlfn.CONCAT(P1022,K1022)</f>
        <v>19St James Extras</v>
      </c>
      <c r="J1022" s="1" t="str">
        <f>IFERROR(VLOOKUP(F1022,tbl_Teams!A:C,3,0),"")</f>
        <v>Rugger Sports</v>
      </c>
      <c r="K1022" s="1" t="str">
        <f>IFERROR(VLOOKUP(G1022,tbl_Teams!$A:$C,3,0),"")</f>
        <v>St James Extras</v>
      </c>
      <c r="L1022" s="1" t="str">
        <f>IFERROR(IF(AND(J1022&lt;&gt;"",K1022&lt;&gt;""),VLOOKUP(VLOOKUP(J1022,tbl_Teams!C:G,5,0),tbl_Venues!A:B,2,0),""),"")</f>
        <v>Longlevens Community Centre</v>
      </c>
      <c r="M1022" s="16" t="str">
        <f>IFERROR(IF(VLOOKUP(J1022,tbl_Teams!$C:$H,6,0)=0,"",VLOOKUP(J1022,tbl_Teams!$C:$H,6,0)),"")</f>
        <v/>
      </c>
      <c r="N1022" s="16">
        <f>IFERROR(VLOOKUP(J1022,tbl_Teams!$C:$I,7,0),"")</f>
        <v>2</v>
      </c>
      <c r="O1022" s="16" t="str">
        <f>IF(OR(J1022="",K1022=""),"Void","")</f>
        <v/>
      </c>
      <c r="P1022" s="16">
        <v>19</v>
      </c>
      <c r="Q1022" s="38">
        <f>IF(O1022="Void","",IF(P1022&lt;16,Lookups!$A$1+((P1022-1)*7+(N1022-1)),Lookups!$A$2+((P1022-16)*7+(N1022-1))))</f>
        <v>45685</v>
      </c>
      <c r="R1022" s="1" t="str">
        <f>IF(O1022="Void",TRIM(_xlfn.CONCAT(J1022,K1022)),J1022)</f>
        <v>Rugger Sports</v>
      </c>
      <c r="S1022" s="16" t="str">
        <f>IF(O1022="Void","VOID","vs")</f>
        <v>vs</v>
      </c>
      <c r="T1022" s="1" t="str">
        <f>IF(O1022="Void","",K1022)</f>
        <v>St James Extras</v>
      </c>
      <c r="U1022" s="1" t="str">
        <f>IF(O1022="Void","",TRIM(_xlfn.CONCAT(L1022," ",M1022)))</f>
        <v>Longlevens Community Centre</v>
      </c>
    </row>
    <row r="1023" spans="1:21" x14ac:dyDescent="0.2">
      <c r="A1023" s="16">
        <v>390</v>
      </c>
      <c r="B1023" s="16">
        <v>2</v>
      </c>
      <c r="C1023" s="16">
        <v>12</v>
      </c>
      <c r="D1023" s="1">
        <v>1</v>
      </c>
      <c r="E1023" s="1">
        <v>2</v>
      </c>
      <c r="F1023" s="1" t="str">
        <f>_xlfn.CONCAT($D1023,"|",$E1023,"|",$B1023)</f>
        <v>1|2|2</v>
      </c>
      <c r="G1023" s="1" t="str">
        <f>_xlfn.CONCAT($D1023,"|",$E1023,"|",$C1023)</f>
        <v>1|2|12</v>
      </c>
      <c r="H1023" s="1" t="str">
        <f>_xlfn.CONCAT(P1023,J1023)</f>
        <v>19Arcadians</v>
      </c>
      <c r="I1023" s="1" t="str">
        <f>_xlfn.CONCAT(P1023,K1023)</f>
        <v>19Supermacs</v>
      </c>
      <c r="J1023" s="1" t="str">
        <f>IFERROR(VLOOKUP(F1023,tbl_Teams!A:C,3,0),"")</f>
        <v>Arcadians</v>
      </c>
      <c r="K1023" s="1" t="str">
        <f>IFERROR(VLOOKUP(G1023,tbl_Teams!$A:$C,3,0),"")</f>
        <v>Supermacs</v>
      </c>
      <c r="L1023" s="1" t="str">
        <f>IFERROR(IF(AND(J1023&lt;&gt;"",K1023&lt;&gt;""),VLOOKUP(VLOOKUP(J1023,tbl_Teams!C:G,5,0),tbl_Venues!A:B,2,0),""),"")</f>
        <v>BMI Club</v>
      </c>
      <c r="M1023" s="16" t="str">
        <f>IFERROR(IF(VLOOKUP(J1023,tbl_Teams!$C:$H,6,0)=0,"",VLOOKUP(J1023,tbl_Teams!$C:$H,6,0)),"")</f>
        <v/>
      </c>
      <c r="N1023" s="16">
        <f>IFERROR(VLOOKUP(J1023,tbl_Teams!$C:$I,7,0),"")</f>
        <v>4</v>
      </c>
      <c r="O1023" s="16" t="str">
        <f>IF(OR(J1023="",K1023=""),"Void","")</f>
        <v/>
      </c>
      <c r="P1023" s="16">
        <v>19</v>
      </c>
      <c r="Q1023" s="38">
        <f>IF(O1023="Void","",IF(P1023&lt;16,Lookups!$A$1+((P1023-1)*7+(N1023-1)),Lookups!$A$2+((P1023-16)*7+(N1023-1))))</f>
        <v>45687</v>
      </c>
      <c r="R1023" s="1" t="str">
        <f>IF(O1023="Void",TRIM(_xlfn.CONCAT(J1023,K1023)),J1023)</f>
        <v>Arcadians</v>
      </c>
      <c r="S1023" s="16" t="str">
        <f>IF(O1023="Void","VOID","vs")</f>
        <v>vs</v>
      </c>
      <c r="T1023" s="1" t="str">
        <f>IF(O1023="Void","",K1023)</f>
        <v>Supermacs</v>
      </c>
      <c r="U1023" s="1" t="str">
        <f>IF(O1023="Void","",TRIM(_xlfn.CONCAT(L1023," ",M1023)))</f>
        <v>BMI Club</v>
      </c>
    </row>
    <row r="1024" spans="1:21" x14ac:dyDescent="0.2">
      <c r="A1024" s="16">
        <v>391</v>
      </c>
      <c r="B1024" s="16">
        <v>1</v>
      </c>
      <c r="C1024" s="16">
        <v>13</v>
      </c>
      <c r="D1024" s="1">
        <v>1</v>
      </c>
      <c r="E1024" s="1">
        <v>2</v>
      </c>
      <c r="F1024" s="1" t="str">
        <f>_xlfn.CONCAT($D1024,"|",$E1024,"|",$B1024)</f>
        <v>1|2|1</v>
      </c>
      <c r="G1024" s="1" t="str">
        <f>_xlfn.CONCAT($D1024,"|",$E1024,"|",$C1024)</f>
        <v>1|2|13</v>
      </c>
      <c r="H1024" s="1" t="str">
        <f>_xlfn.CONCAT(P1024,J1024)</f>
        <v>19Kingpins</v>
      </c>
      <c r="I1024" s="1" t="str">
        <f>_xlfn.CONCAT(P1024,K1024)</f>
        <v>19Rockets</v>
      </c>
      <c r="J1024" s="1" t="str">
        <f>IFERROR(VLOOKUP(F1024,tbl_Teams!A:C,3,0),"")</f>
        <v>Kingpins</v>
      </c>
      <c r="K1024" s="1" t="str">
        <f>IFERROR(VLOOKUP(G1024,tbl_Teams!$A:$C,3,0),"")</f>
        <v>Rockets</v>
      </c>
      <c r="L1024" s="1" t="str">
        <f>IFERROR(IF(AND(J1024&lt;&gt;"",K1024&lt;&gt;""),VLOOKUP(VLOOKUP(J1024,tbl_Teams!C:G,5,0),tbl_Venues!A:B,2,0),""),"")</f>
        <v>Robinswood Hill Club</v>
      </c>
      <c r="M1024" s="16">
        <f>IFERROR(IF(VLOOKUP(J1024,tbl_Teams!$C:$H,6,0)=0,"",VLOOKUP(J1024,tbl_Teams!$C:$H,6,0)),"")</f>
        <v>2</v>
      </c>
      <c r="N1024" s="16">
        <f>IFERROR(VLOOKUP(J1024,tbl_Teams!$C:$I,7,0),"")</f>
        <v>5</v>
      </c>
      <c r="O1024" s="16" t="str">
        <f>IF(OR(J1024="",K1024=""),"Void","")</f>
        <v/>
      </c>
      <c r="P1024" s="16">
        <v>19</v>
      </c>
      <c r="Q1024" s="38">
        <f>IF(O1024="Void","",IF(P1024&lt;16,Lookups!$A$1+((P1024-1)*7+(N1024-1)),Lookups!$A$2+((P1024-16)*7+(N1024-1))))</f>
        <v>45688</v>
      </c>
      <c r="R1024" s="1" t="str">
        <f>IF(O1024="Void",TRIM(_xlfn.CONCAT(J1024,K1024)),J1024)</f>
        <v>Kingpins</v>
      </c>
      <c r="S1024" s="16" t="str">
        <f>IF(O1024="Void","VOID","vs")</f>
        <v>vs</v>
      </c>
      <c r="T1024" s="1" t="str">
        <f>IF(O1024="Void","",K1024)</f>
        <v>Rockets</v>
      </c>
      <c r="U1024" s="1" t="str">
        <f>IF(O1024="Void","",TRIM(_xlfn.CONCAT(L1024," ",M1024)))</f>
        <v>Robinswood Hill Club 2</v>
      </c>
    </row>
    <row r="1025" spans="1:21" x14ac:dyDescent="0.2">
      <c r="A1025" s="16">
        <v>392</v>
      </c>
      <c r="B1025" s="16">
        <v>15</v>
      </c>
      <c r="C1025" s="16">
        <v>14</v>
      </c>
      <c r="D1025" s="1">
        <v>1</v>
      </c>
      <c r="E1025" s="1">
        <v>2</v>
      </c>
      <c r="F1025" s="1" t="str">
        <f>_xlfn.CONCAT($D1025,"|",$E1025,"|",$B1025)</f>
        <v>1|2|15</v>
      </c>
      <c r="G1025" s="1" t="str">
        <f>_xlfn.CONCAT($D1025,"|",$E1025,"|",$C1025)</f>
        <v>1|2|14</v>
      </c>
      <c r="H1025" s="1" t="str">
        <f>_xlfn.CONCAT(P1025,J1025)</f>
        <v>19R.G.H.O.C.</v>
      </c>
      <c r="I1025" s="1" t="str">
        <f>_xlfn.CONCAT(P1025,K1025)</f>
        <v>19Indians</v>
      </c>
      <c r="J1025" s="1" t="str">
        <f>IFERROR(VLOOKUP(F1025,tbl_Teams!A:C,3,0),"")</f>
        <v>R.G.H.O.C.</v>
      </c>
      <c r="K1025" s="1" t="str">
        <f>IFERROR(VLOOKUP(G1025,tbl_Teams!$A:$C,3,0),"")</f>
        <v>Indians</v>
      </c>
      <c r="L1025" s="1" t="str">
        <f>IFERROR(IF(AND(J1025&lt;&gt;"",K1025&lt;&gt;""),VLOOKUP(VLOOKUP(J1025,tbl_Teams!C:G,5,0),tbl_Venues!A:B,2,0),""),"")</f>
        <v>Hardwicke RBL</v>
      </c>
      <c r="M1025" s="16">
        <f>IFERROR(IF(VLOOKUP(J1025,tbl_Teams!$C:$H,6,0)=0,"",VLOOKUP(J1025,tbl_Teams!$C:$H,6,0)),"")</f>
        <v>2</v>
      </c>
      <c r="N1025" s="16">
        <f>IFERROR(VLOOKUP(J1025,tbl_Teams!$C:$I,7,0),"")</f>
        <v>5</v>
      </c>
      <c r="O1025" s="16" t="str">
        <f>IF(OR(J1025="",K1025=""),"Void","")</f>
        <v/>
      </c>
      <c r="P1025" s="16">
        <v>19</v>
      </c>
      <c r="Q1025" s="38">
        <f>IF(O1025="Void","",IF(P1025&lt;16,Lookups!$A$1+((P1025-1)*7+(N1025-1)),Lookups!$A$2+((P1025-16)*7+(N1025-1))))</f>
        <v>45688</v>
      </c>
      <c r="R1025" s="1" t="str">
        <f>IF(O1025="Void",TRIM(_xlfn.CONCAT(J1025,K1025)),J1025)</f>
        <v>R.G.H.O.C.</v>
      </c>
      <c r="S1025" s="16" t="str">
        <f>IF(O1025="Void","VOID","vs")</f>
        <v>vs</v>
      </c>
      <c r="T1025" s="1" t="str">
        <f>IF(O1025="Void","",K1025)</f>
        <v>Indians</v>
      </c>
      <c r="U1025" s="1" t="str">
        <f>IF(O1025="Void","",TRIM(_xlfn.CONCAT(L1025," ",M1025)))</f>
        <v>Hardwicke RBL 2</v>
      </c>
    </row>
    <row r="1026" spans="1:21" x14ac:dyDescent="0.2">
      <c r="A1026" s="16">
        <v>625</v>
      </c>
      <c r="B1026" s="16">
        <v>16</v>
      </c>
      <c r="C1026" s="16">
        <v>7</v>
      </c>
      <c r="D1026" s="1">
        <v>1</v>
      </c>
      <c r="E1026" s="1">
        <v>3</v>
      </c>
      <c r="F1026" s="1" t="str">
        <f>_xlfn.CONCAT($D1026,"|",$E1026,"|",$B1026)</f>
        <v>1|3|16</v>
      </c>
      <c r="G1026" s="1" t="str">
        <f>_xlfn.CONCAT($D1026,"|",$E1026,"|",$C1026)</f>
        <v>1|3|7</v>
      </c>
      <c r="H1026" s="1" t="str">
        <f>_xlfn.CONCAT(P1026,J1026)</f>
        <v>19Spreaders</v>
      </c>
      <c r="I1026" s="1" t="str">
        <f>_xlfn.CONCAT(P1026,K1026)</f>
        <v>19Hits &amp; Misses(City)</v>
      </c>
      <c r="J1026" s="1" t="str">
        <f>IFERROR(VLOOKUP(F1026,tbl_Teams!A:C,3,0),"")</f>
        <v>Spreaders</v>
      </c>
      <c r="K1026" s="1" t="str">
        <f>IFERROR(VLOOKUP(G1026,tbl_Teams!$A:$C,3,0),"")</f>
        <v>Hits &amp; Misses(City)</v>
      </c>
      <c r="L1026" s="1" t="str">
        <f>IFERROR(IF(AND(J1026&lt;&gt;"",K1026&lt;&gt;""),VLOOKUP(VLOOKUP(J1026,tbl_Teams!C:G,5,0),tbl_Venues!A:B,2,0),""),"")</f>
        <v>Churchdown Community Centre</v>
      </c>
      <c r="M1026" s="16">
        <f>IFERROR(IF(VLOOKUP(J1026,tbl_Teams!$C:$H,6,0)=0,"",VLOOKUP(J1026,tbl_Teams!$C:$H,6,0)),"")</f>
        <v>2</v>
      </c>
      <c r="N1026" s="16">
        <f>IFERROR(VLOOKUP(J1026,tbl_Teams!$C:$I,7,0),"")</f>
        <v>3</v>
      </c>
      <c r="O1026" s="16" t="str">
        <f>IF(OR(J1026="",K1026=""),"Void","")</f>
        <v/>
      </c>
      <c r="P1026" s="16">
        <v>19</v>
      </c>
      <c r="Q1026" s="38">
        <f>IF(O1026="Void","",IF(P1026&lt;16,Lookups!$A$1+((P1026-1)*7+(N1026-1)),Lookups!$A$2+((P1026-16)*7+(N1026-1))))</f>
        <v>45686</v>
      </c>
      <c r="R1026" s="1" t="str">
        <f>IF(O1026="Void",TRIM(_xlfn.CONCAT(J1026,K1026)),J1026)</f>
        <v>Spreaders</v>
      </c>
      <c r="S1026" s="16" t="str">
        <f>IF(O1026="Void","VOID","vs")</f>
        <v>vs</v>
      </c>
      <c r="T1026" s="1" t="str">
        <f>IF(O1026="Void","",K1026)</f>
        <v>Hits &amp; Misses(City)</v>
      </c>
      <c r="U1026" s="1" t="str">
        <f>IF(O1026="Void","",TRIM(_xlfn.CONCAT(L1026," ",M1026)))</f>
        <v>Churchdown Community Centre 2</v>
      </c>
    </row>
    <row r="1027" spans="1:21" x14ac:dyDescent="0.2">
      <c r="A1027" s="16">
        <v>626</v>
      </c>
      <c r="B1027" s="16">
        <v>6</v>
      </c>
      <c r="C1027" s="16">
        <v>8</v>
      </c>
      <c r="D1027" s="1">
        <v>1</v>
      </c>
      <c r="E1027" s="1">
        <v>3</v>
      </c>
      <c r="F1027" s="1" t="str">
        <f>_xlfn.CONCAT($D1027,"|",$E1027,"|",$B1027)</f>
        <v>1|3|6</v>
      </c>
      <c r="G1027" s="1" t="str">
        <f>_xlfn.CONCAT($D1027,"|",$E1027,"|",$C1027)</f>
        <v>1|3|8</v>
      </c>
      <c r="H1027" s="1" t="str">
        <f>_xlfn.CONCAT(P1027,J1027)</f>
        <v>19Hip Hips</v>
      </c>
      <c r="I1027" s="1" t="str">
        <f>_xlfn.CONCAT(P1027,K1027)</f>
        <v>19Madcaps</v>
      </c>
      <c r="J1027" s="1" t="str">
        <f>IFERROR(VLOOKUP(F1027,tbl_Teams!A:C,3,0),"")</f>
        <v>Hip Hips</v>
      </c>
      <c r="K1027" s="1" t="str">
        <f>IFERROR(VLOOKUP(G1027,tbl_Teams!$A:$C,3,0),"")</f>
        <v>Madcaps</v>
      </c>
      <c r="L1027" s="1" t="str">
        <f>IFERROR(IF(AND(J1027&lt;&gt;"",K1027&lt;&gt;""),VLOOKUP(VLOOKUP(J1027,tbl_Teams!C:G,5,0),tbl_Venues!A:B,2,0),""),"")</f>
        <v>Saintbridge Club</v>
      </c>
      <c r="M1027" s="16">
        <f>IFERROR(IF(VLOOKUP(J1027,tbl_Teams!$C:$H,6,0)=0,"",VLOOKUP(J1027,tbl_Teams!$C:$H,6,0)),"")</f>
        <v>1</v>
      </c>
      <c r="N1027" s="16">
        <f>IFERROR(VLOOKUP(J1027,tbl_Teams!$C:$I,7,0),"")</f>
        <v>4</v>
      </c>
      <c r="O1027" s="16" t="str">
        <f>IF(OR(J1027="",K1027=""),"Void","")</f>
        <v/>
      </c>
      <c r="P1027" s="16">
        <v>19</v>
      </c>
      <c r="Q1027" s="38">
        <f>IF(O1027="Void","",IF(P1027&lt;16,Lookups!$A$1+((P1027-1)*7+(N1027-1)),Lookups!$A$2+((P1027-16)*7+(N1027-1))))</f>
        <v>45687</v>
      </c>
      <c r="R1027" s="1" t="str">
        <f>IF(O1027="Void",TRIM(_xlfn.CONCAT(J1027,K1027)),J1027)</f>
        <v>Hip Hips</v>
      </c>
      <c r="S1027" s="16" t="str">
        <f>IF(O1027="Void","VOID","vs")</f>
        <v>vs</v>
      </c>
      <c r="T1027" s="1" t="str">
        <f>IF(O1027="Void","",K1027)</f>
        <v>Madcaps</v>
      </c>
      <c r="U1027" s="1" t="str">
        <f>IF(O1027="Void","",TRIM(_xlfn.CONCAT(L1027," ",M1027)))</f>
        <v>Saintbridge Club 1</v>
      </c>
    </row>
    <row r="1028" spans="1:21" x14ac:dyDescent="0.2">
      <c r="A1028" s="16">
        <v>627</v>
      </c>
      <c r="B1028" s="16">
        <v>5</v>
      </c>
      <c r="C1028" s="16">
        <v>9</v>
      </c>
      <c r="D1028" s="1">
        <v>1</v>
      </c>
      <c r="E1028" s="1">
        <v>3</v>
      </c>
      <c r="F1028" s="1" t="str">
        <f>_xlfn.CONCAT($D1028,"|",$E1028,"|",$B1028)</f>
        <v>1|3|5</v>
      </c>
      <c r="G1028" s="1" t="str">
        <f>_xlfn.CONCAT($D1028,"|",$E1028,"|",$C1028)</f>
        <v>1|3|9</v>
      </c>
      <c r="H1028" s="1" t="str">
        <f>_xlfn.CONCAT(P1028,J1028)</f>
        <v>19Grinders</v>
      </c>
      <c r="I1028" s="1" t="str">
        <f>_xlfn.CONCAT(P1028,K1028)</f>
        <v>19Flintstones</v>
      </c>
      <c r="J1028" s="1" t="str">
        <f>IFERROR(VLOOKUP(F1028,tbl_Teams!A:C,3,0),"")</f>
        <v>Grinders</v>
      </c>
      <c r="K1028" s="1" t="str">
        <f>IFERROR(VLOOKUP(G1028,tbl_Teams!$A:$C,3,0),"")</f>
        <v>Flintstones</v>
      </c>
      <c r="L1028" s="1" t="str">
        <f>IFERROR(IF(AND(J1028&lt;&gt;"",K1028&lt;&gt;""),VLOOKUP(VLOOKUP(J1028,tbl_Teams!C:G,5,0),tbl_Venues!A:B,2,0),""),"")</f>
        <v>Churchdown Club</v>
      </c>
      <c r="M1028" s="16" t="str">
        <f>IFERROR(IF(VLOOKUP(J1028,tbl_Teams!$C:$H,6,0)=0,"",VLOOKUP(J1028,tbl_Teams!$C:$H,6,0)),"")</f>
        <v/>
      </c>
      <c r="N1028" s="16">
        <f>IFERROR(VLOOKUP(J1028,tbl_Teams!$C:$I,7,0),"")</f>
        <v>4</v>
      </c>
      <c r="O1028" s="16" t="str">
        <f>IF(OR(J1028="",K1028=""),"Void","")</f>
        <v/>
      </c>
      <c r="P1028" s="16">
        <v>19</v>
      </c>
      <c r="Q1028" s="38">
        <f>IF(O1028="Void","",IF(P1028&lt;16,Lookups!$A$1+((P1028-1)*7+(N1028-1)),Lookups!$A$2+((P1028-16)*7+(N1028-1))))</f>
        <v>45687</v>
      </c>
      <c r="R1028" s="1" t="str">
        <f>IF(O1028="Void",TRIM(_xlfn.CONCAT(J1028,K1028)),J1028)</f>
        <v>Grinders</v>
      </c>
      <c r="S1028" s="16" t="str">
        <f>IF(O1028="Void","VOID","vs")</f>
        <v>vs</v>
      </c>
      <c r="T1028" s="1" t="str">
        <f>IF(O1028="Void","",K1028)</f>
        <v>Flintstones</v>
      </c>
      <c r="U1028" s="1" t="str">
        <f>IF(O1028="Void","",TRIM(_xlfn.CONCAT(L1028," ",M1028)))</f>
        <v>Churchdown Club</v>
      </c>
    </row>
    <row r="1029" spans="1:21" x14ac:dyDescent="0.2">
      <c r="A1029" s="16">
        <v>628</v>
      </c>
      <c r="B1029" s="16">
        <v>4</v>
      </c>
      <c r="C1029" s="16">
        <v>10</v>
      </c>
      <c r="D1029" s="1">
        <v>1</v>
      </c>
      <c r="E1029" s="1">
        <v>3</v>
      </c>
      <c r="F1029" s="1" t="str">
        <f>_xlfn.CONCAT($D1029,"|",$E1029,"|",$B1029)</f>
        <v>1|3|4</v>
      </c>
      <c r="G1029" s="1" t="str">
        <f>_xlfn.CONCAT($D1029,"|",$E1029,"|",$C1029)</f>
        <v>1|3|10</v>
      </c>
      <c r="H1029" s="1" t="str">
        <f>_xlfn.CONCAT(P1029,J1029)</f>
        <v>19Poets</v>
      </c>
      <c r="I1029" s="1" t="str">
        <f>_xlfn.CONCAT(P1029,K1029)</f>
        <v>19All Wood &amp; Balls</v>
      </c>
      <c r="J1029" s="1" t="str">
        <f>IFERROR(VLOOKUP(F1029,tbl_Teams!A:C,3,0),"")</f>
        <v>Poets</v>
      </c>
      <c r="K1029" s="1" t="str">
        <f>IFERROR(VLOOKUP(G1029,tbl_Teams!$A:$C,3,0),"")</f>
        <v>All Wood &amp; Balls</v>
      </c>
      <c r="L1029" s="1" t="str">
        <f>IFERROR(IF(AND(J1029&lt;&gt;"",K1029&lt;&gt;""),VLOOKUP(VLOOKUP(J1029,tbl_Teams!C:G,5,0),tbl_Venues!A:B,2,0),""),"")</f>
        <v>Farmer's Club</v>
      </c>
      <c r="M1029" s="16">
        <f>IFERROR(IF(VLOOKUP(J1029,tbl_Teams!$C:$H,6,0)=0,"",VLOOKUP(J1029,tbl_Teams!$C:$H,6,0)),"")</f>
        <v>2</v>
      </c>
      <c r="N1029" s="16">
        <f>IFERROR(VLOOKUP(J1029,tbl_Teams!$C:$I,7,0),"")</f>
        <v>2</v>
      </c>
      <c r="O1029" s="16" t="str">
        <f>IF(OR(J1029="",K1029=""),"Void","")</f>
        <v/>
      </c>
      <c r="P1029" s="16">
        <v>19</v>
      </c>
      <c r="Q1029" s="38">
        <f>IF(O1029="Void","",IF(P1029&lt;16,Lookups!$A$1+((P1029-1)*7+(N1029-1)),Lookups!$A$2+((P1029-16)*7+(N1029-1))))</f>
        <v>45685</v>
      </c>
      <c r="R1029" s="1" t="str">
        <f>IF(O1029="Void",TRIM(_xlfn.CONCAT(J1029,K1029)),J1029)</f>
        <v>Poets</v>
      </c>
      <c r="S1029" s="16" t="str">
        <f>IF(O1029="Void","VOID","vs")</f>
        <v>vs</v>
      </c>
      <c r="T1029" s="1" t="str">
        <f>IF(O1029="Void","",K1029)</f>
        <v>All Wood &amp; Balls</v>
      </c>
      <c r="U1029" s="1" t="str">
        <f>IF(O1029="Void","",TRIM(_xlfn.CONCAT(L1029," ",M1029)))</f>
        <v>Farmer's Club 2</v>
      </c>
    </row>
    <row r="1030" spans="1:21" x14ac:dyDescent="0.2">
      <c r="A1030" s="16">
        <v>629</v>
      </c>
      <c r="B1030" s="16">
        <v>3</v>
      </c>
      <c r="C1030" s="16">
        <v>11</v>
      </c>
      <c r="D1030" s="1">
        <v>1</v>
      </c>
      <c r="E1030" s="1">
        <v>3</v>
      </c>
      <c r="F1030" s="1" t="str">
        <f>_xlfn.CONCAT($D1030,"|",$E1030,"|",$B1030)</f>
        <v>1|3|3</v>
      </c>
      <c r="G1030" s="1" t="str">
        <f>_xlfn.CONCAT($D1030,"|",$E1030,"|",$C1030)</f>
        <v>1|3|11</v>
      </c>
      <c r="H1030" s="1" t="str">
        <f>_xlfn.CONCAT(P1030,J1030)</f>
        <v>19Hucclers</v>
      </c>
      <c r="I1030" s="1" t="str">
        <f>_xlfn.CONCAT(P1030,K1030)</f>
        <v>19BIJI's S.C.</v>
      </c>
      <c r="J1030" s="1" t="str">
        <f>IFERROR(VLOOKUP(F1030,tbl_Teams!A:C,3,0),"")</f>
        <v>Hucclers</v>
      </c>
      <c r="K1030" s="1" t="str">
        <f>IFERROR(VLOOKUP(G1030,tbl_Teams!$A:$C,3,0),"")</f>
        <v>BIJI's S.C.</v>
      </c>
      <c r="L1030" s="1" t="str">
        <f>IFERROR(IF(AND(J1030&lt;&gt;"",K1030&lt;&gt;""),VLOOKUP(VLOOKUP(J1030,tbl_Teams!C:G,5,0),tbl_Venues!A:B,2,0),""),"")</f>
        <v>England's Glory</v>
      </c>
      <c r="M1030" s="16">
        <f>IFERROR(IF(VLOOKUP(J1030,tbl_Teams!$C:$H,6,0)=0,"",VLOOKUP(J1030,tbl_Teams!$C:$H,6,0)),"")</f>
        <v>1</v>
      </c>
      <c r="N1030" s="16">
        <f>IFERROR(VLOOKUP(J1030,tbl_Teams!$C:$I,7,0),"")</f>
        <v>4</v>
      </c>
      <c r="O1030" s="16" t="str">
        <f>IF(OR(J1030="",K1030=""),"Void","")</f>
        <v/>
      </c>
      <c r="P1030" s="16">
        <v>19</v>
      </c>
      <c r="Q1030" s="38">
        <f>IF(O1030="Void","",IF(P1030&lt;16,Lookups!$A$1+((P1030-1)*7+(N1030-1)),Lookups!$A$2+((P1030-16)*7+(N1030-1))))</f>
        <v>45687</v>
      </c>
      <c r="R1030" s="1" t="str">
        <f>IF(O1030="Void",TRIM(_xlfn.CONCAT(J1030,K1030)),J1030)</f>
        <v>Hucclers</v>
      </c>
      <c r="S1030" s="16" t="str">
        <f>IF(O1030="Void","VOID","vs")</f>
        <v>vs</v>
      </c>
      <c r="T1030" s="1" t="str">
        <f>IF(O1030="Void","",K1030)</f>
        <v>BIJI's S.C.</v>
      </c>
      <c r="U1030" s="1" t="str">
        <f>IF(O1030="Void","",TRIM(_xlfn.CONCAT(L1030," ",M1030)))</f>
        <v>England's Glory 1</v>
      </c>
    </row>
    <row r="1031" spans="1:21" x14ac:dyDescent="0.2">
      <c r="A1031" s="16">
        <v>630</v>
      </c>
      <c r="B1031" s="16">
        <v>2</v>
      </c>
      <c r="C1031" s="16">
        <v>12</v>
      </c>
      <c r="D1031" s="1">
        <v>1</v>
      </c>
      <c r="E1031" s="1">
        <v>3</v>
      </c>
      <c r="F1031" s="1" t="str">
        <f>_xlfn.CONCAT($D1031,"|",$E1031,"|",$B1031)</f>
        <v>1|3|2</v>
      </c>
      <c r="G1031" s="1" t="str">
        <f>_xlfn.CONCAT($D1031,"|",$E1031,"|",$C1031)</f>
        <v>1|3|12</v>
      </c>
      <c r="H1031" s="1" t="str">
        <f>_xlfn.CONCAT(P1031,J1031)</f>
        <v>19Upleadon Wanderers</v>
      </c>
      <c r="I1031" s="1" t="str">
        <f>_xlfn.CONCAT(P1031,K1031)</f>
        <v>19DM4's</v>
      </c>
      <c r="J1031" s="1" t="str">
        <f>IFERROR(VLOOKUP(F1031,tbl_Teams!A:C,3,0),"")</f>
        <v>Upleadon Wanderers</v>
      </c>
      <c r="K1031" s="1" t="str">
        <f>IFERROR(VLOOKUP(G1031,tbl_Teams!$A:$C,3,0),"")</f>
        <v>DM4's</v>
      </c>
      <c r="L1031" s="1" t="str">
        <f>IFERROR(IF(AND(J1031&lt;&gt;"",K1031&lt;&gt;""),VLOOKUP(VLOOKUP(J1031,tbl_Teams!C:G,5,0),tbl_Venues!A:B,2,0),""),"")</f>
        <v>Circle Club Newent</v>
      </c>
      <c r="M1031" s="16" t="str">
        <f>IFERROR(IF(VLOOKUP(J1031,tbl_Teams!$C:$H,6,0)=0,"",VLOOKUP(J1031,tbl_Teams!$C:$H,6,0)),"")</f>
        <v/>
      </c>
      <c r="N1031" s="16">
        <f>IFERROR(VLOOKUP(J1031,tbl_Teams!$C:$I,7,0),"")</f>
        <v>2</v>
      </c>
      <c r="O1031" s="16" t="str">
        <f>IF(OR(J1031="",K1031=""),"Void","")</f>
        <v/>
      </c>
      <c r="P1031" s="16">
        <v>19</v>
      </c>
      <c r="Q1031" s="38">
        <f>IF(O1031="Void","",IF(P1031&lt;16,Lookups!$A$1+((P1031-1)*7+(N1031-1)),Lookups!$A$2+((P1031-16)*7+(N1031-1))))</f>
        <v>45685</v>
      </c>
      <c r="R1031" s="1" t="str">
        <f>IF(O1031="Void",TRIM(_xlfn.CONCAT(J1031,K1031)),J1031)</f>
        <v>Upleadon Wanderers</v>
      </c>
      <c r="S1031" s="16" t="str">
        <f>IF(O1031="Void","VOID","vs")</f>
        <v>vs</v>
      </c>
      <c r="T1031" s="1" t="str">
        <f>IF(O1031="Void","",K1031)</f>
        <v>DM4's</v>
      </c>
      <c r="U1031" s="1" t="str">
        <f>IF(O1031="Void","",TRIM(_xlfn.CONCAT(L1031," ",M1031)))</f>
        <v>Circle Club Newent</v>
      </c>
    </row>
    <row r="1032" spans="1:21" x14ac:dyDescent="0.2">
      <c r="A1032" s="16">
        <v>631</v>
      </c>
      <c r="B1032" s="16">
        <v>1</v>
      </c>
      <c r="C1032" s="16">
        <v>13</v>
      </c>
      <c r="D1032" s="1">
        <v>1</v>
      </c>
      <c r="E1032" s="1">
        <v>3</v>
      </c>
      <c r="F1032" s="1" t="str">
        <f>_xlfn.CONCAT($D1032,"|",$E1032,"|",$B1032)</f>
        <v>1|3|1</v>
      </c>
      <c r="G1032" s="1" t="str">
        <f>_xlfn.CONCAT($D1032,"|",$E1032,"|",$C1032)</f>
        <v>1|3|13</v>
      </c>
      <c r="H1032" s="1" t="str">
        <f>_xlfn.CONCAT(P1032,J1032)</f>
        <v>19Elementaries</v>
      </c>
      <c r="I1032" s="1" t="str">
        <f>_xlfn.CONCAT(P1032,K1032)</f>
        <v>19Killer Instinct</v>
      </c>
      <c r="J1032" s="1" t="str">
        <f>IFERROR(VLOOKUP(F1032,tbl_Teams!A:C,3,0),"")</f>
        <v>Elementaries</v>
      </c>
      <c r="K1032" s="1" t="str">
        <f>IFERROR(VLOOKUP(G1032,tbl_Teams!$A:$C,3,0),"")</f>
        <v>Killer Instinct</v>
      </c>
      <c r="L1032" s="1" t="str">
        <f>IFERROR(IF(AND(J1032&lt;&gt;"",K1032&lt;&gt;""),VLOOKUP(VLOOKUP(J1032,tbl_Teams!C:G,5,0),tbl_Venues!A:B,2,0),""),"")</f>
        <v>Baker Street</v>
      </c>
      <c r="M1032" s="16" t="str">
        <f>IFERROR(IF(VLOOKUP(J1032,tbl_Teams!$C:$H,6,0)=0,"",VLOOKUP(J1032,tbl_Teams!$C:$H,6,0)),"")</f>
        <v/>
      </c>
      <c r="N1032" s="16">
        <f>IFERROR(VLOOKUP(J1032,tbl_Teams!$C:$I,7,0),"")</f>
        <v>3</v>
      </c>
      <c r="O1032" s="16" t="str">
        <f>IF(OR(J1032="",K1032=""),"Void","")</f>
        <v/>
      </c>
      <c r="P1032" s="16">
        <v>19</v>
      </c>
      <c r="Q1032" s="38">
        <f>IF(O1032="Void","",IF(P1032&lt;16,Lookups!$A$1+((P1032-1)*7+(N1032-1)),Lookups!$A$2+((P1032-16)*7+(N1032-1))))</f>
        <v>45686</v>
      </c>
      <c r="R1032" s="1" t="str">
        <f>IF(O1032="Void",TRIM(_xlfn.CONCAT(J1032,K1032)),J1032)</f>
        <v>Elementaries</v>
      </c>
      <c r="S1032" s="16" t="str">
        <f>IF(O1032="Void","VOID","vs")</f>
        <v>vs</v>
      </c>
      <c r="T1032" s="1" t="str">
        <f>IF(O1032="Void","",K1032)</f>
        <v>Killer Instinct</v>
      </c>
      <c r="U1032" s="1" t="str">
        <f>IF(O1032="Void","",TRIM(_xlfn.CONCAT(L1032," ",M1032)))</f>
        <v>Baker Street</v>
      </c>
    </row>
    <row r="1033" spans="1:21" x14ac:dyDescent="0.2">
      <c r="A1033" s="16">
        <v>632</v>
      </c>
      <c r="B1033" s="16">
        <v>15</v>
      </c>
      <c r="C1033" s="16">
        <v>14</v>
      </c>
      <c r="D1033" s="1">
        <v>1</v>
      </c>
      <c r="E1033" s="1">
        <v>3</v>
      </c>
      <c r="F1033" s="1" t="str">
        <f>_xlfn.CONCAT($D1033,"|",$E1033,"|",$B1033)</f>
        <v>1|3|15</v>
      </c>
      <c r="G1033" s="1" t="str">
        <f>_xlfn.CONCAT($D1033,"|",$E1033,"|",$C1033)</f>
        <v>1|3|14</v>
      </c>
      <c r="H1033" s="1" t="str">
        <f>_xlfn.CONCAT(P1033,J1033)</f>
        <v>19Meteors</v>
      </c>
      <c r="I1033" s="1" t="str">
        <f>_xlfn.CONCAT(P1033,K1033)</f>
        <v>19Locals</v>
      </c>
      <c r="J1033" s="1" t="str">
        <f>IFERROR(VLOOKUP(F1033,tbl_Teams!A:C,3,0),"")</f>
        <v>Meteors</v>
      </c>
      <c r="K1033" s="1" t="str">
        <f>IFERROR(VLOOKUP(G1033,tbl_Teams!$A:$C,3,0),"")</f>
        <v>Locals</v>
      </c>
      <c r="L1033" s="1" t="str">
        <f>IFERROR(IF(AND(J1033&lt;&gt;"",K1033&lt;&gt;""),VLOOKUP(VLOOKUP(J1033,tbl_Teams!C:G,5,0),tbl_Venues!A:B,2,0),""),"")</f>
        <v>Farmer's Club</v>
      </c>
      <c r="M1033" s="16">
        <f>IFERROR(IF(VLOOKUP(J1033,tbl_Teams!$C:$H,6,0)=0,"",VLOOKUP(J1033,tbl_Teams!$C:$H,6,0)),"")</f>
        <v>1</v>
      </c>
      <c r="N1033" s="16">
        <f>IFERROR(VLOOKUP(J1033,tbl_Teams!$C:$I,7,0),"")</f>
        <v>3</v>
      </c>
      <c r="O1033" s="16" t="str">
        <f>IF(OR(J1033="",K1033=""),"Void","")</f>
        <v/>
      </c>
      <c r="P1033" s="16">
        <v>19</v>
      </c>
      <c r="Q1033" s="38">
        <f>IF(O1033="Void","",IF(P1033&lt;16,Lookups!$A$1+((P1033-1)*7+(N1033-1)),Lookups!$A$2+((P1033-16)*7+(N1033-1))))</f>
        <v>45686</v>
      </c>
      <c r="R1033" s="1" t="str">
        <f>IF(O1033="Void",TRIM(_xlfn.CONCAT(J1033,K1033)),J1033)</f>
        <v>Meteors</v>
      </c>
      <c r="S1033" s="16" t="str">
        <f>IF(O1033="Void","VOID","vs")</f>
        <v>vs</v>
      </c>
      <c r="T1033" s="1" t="str">
        <f>IF(O1033="Void","",K1033)</f>
        <v>Locals</v>
      </c>
      <c r="U1033" s="1" t="str">
        <f>IF(O1033="Void","",TRIM(_xlfn.CONCAT(L1033," ",M1033)))</f>
        <v>Farmer's Club 1</v>
      </c>
    </row>
    <row r="1034" spans="1:21" x14ac:dyDescent="0.2">
      <c r="A1034" s="16">
        <v>865</v>
      </c>
      <c r="B1034" s="16">
        <v>16</v>
      </c>
      <c r="C1034" s="16">
        <v>7</v>
      </c>
      <c r="D1034" s="1">
        <v>1</v>
      </c>
      <c r="E1034" s="1">
        <v>4</v>
      </c>
      <c r="F1034" s="1" t="str">
        <f>_xlfn.CONCAT($D1034,"|",$E1034,"|",$B1034)</f>
        <v>1|4|16</v>
      </c>
      <c r="G1034" s="1" t="str">
        <f>_xlfn.CONCAT($D1034,"|",$E1034,"|",$C1034)</f>
        <v>1|4|7</v>
      </c>
      <c r="H1034" s="1" t="str">
        <f>_xlfn.CONCAT(P1034,J1034)</f>
        <v>19Bell Hotel</v>
      </c>
      <c r="I1034" s="1" t="str">
        <f>_xlfn.CONCAT(P1034,K1034)</f>
        <v>19Star Inn</v>
      </c>
      <c r="J1034" s="1" t="str">
        <f>IFERROR(VLOOKUP(F1034,tbl_Teams!A:C,3,0),"")</f>
        <v>Bell Hotel</v>
      </c>
      <c r="K1034" s="1" t="str">
        <f>IFERROR(VLOOKUP(G1034,tbl_Teams!$A:$C,3,0),"")</f>
        <v>Star Inn</v>
      </c>
      <c r="L1034" s="1" t="str">
        <f>IFERROR(IF(AND(J1034&lt;&gt;"",K1034&lt;&gt;""),VLOOKUP(VLOOKUP(J1034,tbl_Teams!C:G,5,0),tbl_Venues!A:B,2,0),""),"")</f>
        <v>Bell Inn Frampton</v>
      </c>
      <c r="M1034" s="16" t="str">
        <f>IFERROR(IF(VLOOKUP(J1034,tbl_Teams!$C:$H,6,0)=0,"",VLOOKUP(J1034,tbl_Teams!$C:$H,6,0)),"")</f>
        <v/>
      </c>
      <c r="N1034" s="16">
        <f>IFERROR(VLOOKUP(J1034,tbl_Teams!$C:$I,7,0),"")</f>
        <v>5</v>
      </c>
      <c r="O1034" s="16" t="str">
        <f>IF(OR(J1034="",K1034=""),"Void","")</f>
        <v/>
      </c>
      <c r="P1034" s="16">
        <v>19</v>
      </c>
      <c r="Q1034" s="38">
        <f>IF(O1034="Void","",IF(P1034&lt;16,Lookups!$A$1+((P1034-1)*7+(N1034-1)),Lookups!$A$2+((P1034-16)*7+(N1034-1))))</f>
        <v>45688</v>
      </c>
      <c r="R1034" s="1" t="str">
        <f>IF(O1034="Void",TRIM(_xlfn.CONCAT(J1034,K1034)),J1034)</f>
        <v>Bell Hotel</v>
      </c>
      <c r="S1034" s="16" t="str">
        <f>IF(O1034="Void","VOID","vs")</f>
        <v>vs</v>
      </c>
      <c r="T1034" s="1" t="str">
        <f>IF(O1034="Void","",K1034)</f>
        <v>Star Inn</v>
      </c>
      <c r="U1034" s="1" t="str">
        <f>IF(O1034="Void","",TRIM(_xlfn.CONCAT(L1034," ",M1034)))</f>
        <v>Bell Inn Frampton</v>
      </c>
    </row>
    <row r="1035" spans="1:21" x14ac:dyDescent="0.2">
      <c r="A1035" s="16">
        <v>866</v>
      </c>
      <c r="B1035" s="16">
        <v>6</v>
      </c>
      <c r="C1035" s="16">
        <v>8</v>
      </c>
      <c r="D1035" s="1">
        <v>1</v>
      </c>
      <c r="E1035" s="1">
        <v>4</v>
      </c>
      <c r="F1035" s="1" t="str">
        <f>_xlfn.CONCAT($D1035,"|",$E1035,"|",$B1035)</f>
        <v>1|4|6</v>
      </c>
      <c r="G1035" s="1" t="str">
        <f>_xlfn.CONCAT($D1035,"|",$E1035,"|",$C1035)</f>
        <v>1|4|8</v>
      </c>
      <c r="H1035" s="1" t="str">
        <f>_xlfn.CONCAT(P1035,J1035)</f>
        <v>19Co-Op</v>
      </c>
      <c r="I1035" s="1" t="str">
        <f>_xlfn.CONCAT(P1035,K1035)</f>
        <v>19Looney Tunes</v>
      </c>
      <c r="J1035" s="1" t="str">
        <f>IFERROR(VLOOKUP(F1035,tbl_Teams!A:C,3,0),"")</f>
        <v>Co-Op</v>
      </c>
      <c r="K1035" s="1" t="str">
        <f>IFERROR(VLOOKUP(G1035,tbl_Teams!$A:$C,3,0),"")</f>
        <v>Looney Tunes</v>
      </c>
      <c r="L1035" s="1" t="str">
        <f>IFERROR(IF(AND(J1035&lt;&gt;"",K1035&lt;&gt;""),VLOOKUP(VLOOKUP(J1035,tbl_Teams!C:G,5,0),tbl_Venues!A:B,2,0),""),"")</f>
        <v>Gala Club</v>
      </c>
      <c r="M1035" s="16">
        <f>IFERROR(IF(VLOOKUP(J1035,tbl_Teams!$C:$H,6,0)=0,"",VLOOKUP(J1035,tbl_Teams!$C:$H,6,0)),"")</f>
        <v>2</v>
      </c>
      <c r="N1035" s="16">
        <f>IFERROR(VLOOKUP(J1035,tbl_Teams!$C:$I,7,0),"")</f>
        <v>1</v>
      </c>
      <c r="O1035" s="16" t="str">
        <f>IF(OR(J1035="",K1035=""),"Void","")</f>
        <v/>
      </c>
      <c r="P1035" s="16">
        <v>19</v>
      </c>
      <c r="Q1035" s="38">
        <f>IF(O1035="Void","",IF(P1035&lt;16,Lookups!$A$1+((P1035-1)*7+(N1035-1)),Lookups!$A$2+((P1035-16)*7+(N1035-1))))</f>
        <v>45684</v>
      </c>
      <c r="R1035" s="1" t="str">
        <f>IF(O1035="Void",TRIM(_xlfn.CONCAT(J1035,K1035)),J1035)</f>
        <v>Co-Op</v>
      </c>
      <c r="S1035" s="16" t="str">
        <f>IF(O1035="Void","VOID","vs")</f>
        <v>vs</v>
      </c>
      <c r="T1035" s="1" t="str">
        <f>IF(O1035="Void","",K1035)</f>
        <v>Looney Tunes</v>
      </c>
      <c r="U1035" s="1" t="str">
        <f>IF(O1035="Void","",TRIM(_xlfn.CONCAT(L1035," ",M1035)))</f>
        <v>Gala Club 2</v>
      </c>
    </row>
    <row r="1036" spans="1:21" x14ac:dyDescent="0.2">
      <c r="A1036" s="16">
        <v>867</v>
      </c>
      <c r="B1036" s="16">
        <v>5</v>
      </c>
      <c r="C1036" s="16">
        <v>9</v>
      </c>
      <c r="D1036" s="1">
        <v>1</v>
      </c>
      <c r="E1036" s="1">
        <v>4</v>
      </c>
      <c r="F1036" s="1" t="str">
        <f>_xlfn.CONCAT($D1036,"|",$E1036,"|",$B1036)</f>
        <v>1|4|5</v>
      </c>
      <c r="G1036" s="1" t="str">
        <f>_xlfn.CONCAT($D1036,"|",$E1036,"|",$C1036)</f>
        <v>1|4|9</v>
      </c>
      <c r="H1036" s="1" t="str">
        <f>_xlfn.CONCAT(P1036,J1036)</f>
        <v>19Doddlers</v>
      </c>
      <c r="I1036" s="1" t="str">
        <f>_xlfn.CONCAT(P1036,K1036)</f>
        <v>19Statics</v>
      </c>
      <c r="J1036" s="1" t="str">
        <f>IFERROR(VLOOKUP(F1036,tbl_Teams!A:C,3,0),"")</f>
        <v>Doddlers</v>
      </c>
      <c r="K1036" s="1" t="str">
        <f>IFERROR(VLOOKUP(G1036,tbl_Teams!$A:$C,3,0),"")</f>
        <v>Statics</v>
      </c>
      <c r="L1036" s="1" t="str">
        <f>IFERROR(IF(AND(J1036&lt;&gt;"",K1036&lt;&gt;""),VLOOKUP(VLOOKUP(J1036,tbl_Teams!C:G,5,0),tbl_Venues!A:B,2,0),""),"")</f>
        <v>Elmbridge Sports &amp; Social Club</v>
      </c>
      <c r="M1036" s="16" t="str">
        <f>IFERROR(IF(VLOOKUP(J1036,tbl_Teams!$C:$H,6,0)=0,"",VLOOKUP(J1036,tbl_Teams!$C:$H,6,0)),"")</f>
        <v/>
      </c>
      <c r="N1036" s="16">
        <f>IFERROR(VLOOKUP(J1036,tbl_Teams!$C:$I,7,0),"")</f>
        <v>4</v>
      </c>
      <c r="O1036" s="16" t="str">
        <f>IF(OR(J1036="",K1036=""),"Void","")</f>
        <v/>
      </c>
      <c r="P1036" s="16">
        <v>19</v>
      </c>
      <c r="Q1036" s="38">
        <f>IF(O1036="Void","",IF(P1036&lt;16,Lookups!$A$1+((P1036-1)*7+(N1036-1)),Lookups!$A$2+((P1036-16)*7+(N1036-1))))</f>
        <v>45687</v>
      </c>
      <c r="R1036" s="1" t="str">
        <f>IF(O1036="Void",TRIM(_xlfn.CONCAT(J1036,K1036)),J1036)</f>
        <v>Doddlers</v>
      </c>
      <c r="S1036" s="16" t="str">
        <f>IF(O1036="Void","VOID","vs")</f>
        <v>vs</v>
      </c>
      <c r="T1036" s="1" t="str">
        <f>IF(O1036="Void","",K1036)</f>
        <v>Statics</v>
      </c>
      <c r="U1036" s="1" t="str">
        <f>IF(O1036="Void","",TRIM(_xlfn.CONCAT(L1036," ",M1036)))</f>
        <v>Elmbridge Sports &amp; Social Club</v>
      </c>
    </row>
    <row r="1037" spans="1:21" x14ac:dyDescent="0.2">
      <c r="A1037" s="16">
        <v>868</v>
      </c>
      <c r="B1037" s="16">
        <v>4</v>
      </c>
      <c r="C1037" s="16">
        <v>10</v>
      </c>
      <c r="D1037" s="1">
        <v>1</v>
      </c>
      <c r="E1037" s="1">
        <v>4</v>
      </c>
      <c r="F1037" s="1" t="str">
        <f>_xlfn.CONCAT($D1037,"|",$E1037,"|",$B1037)</f>
        <v>1|4|4</v>
      </c>
      <c r="G1037" s="1" t="str">
        <f>_xlfn.CONCAT($D1037,"|",$E1037,"|",$C1037)</f>
        <v>1|4|10</v>
      </c>
      <c r="H1037" s="1" t="str">
        <f>_xlfn.CONCAT(P1037,J1037)</f>
        <v>19Jolly Boys</v>
      </c>
      <c r="I1037" s="1" t="str">
        <f>_xlfn.CONCAT(P1037,K1037)</f>
        <v>19Post Office 'A'</v>
      </c>
      <c r="J1037" s="1" t="str">
        <f>IFERROR(VLOOKUP(F1037,tbl_Teams!A:C,3,0),"")</f>
        <v>Jolly Boys</v>
      </c>
      <c r="K1037" s="1" t="str">
        <f>IFERROR(VLOOKUP(G1037,tbl_Teams!$A:$C,3,0),"")</f>
        <v>Post Office 'A'</v>
      </c>
      <c r="L1037" s="1" t="str">
        <f>IFERROR(IF(AND(J1037&lt;&gt;"",K1037&lt;&gt;""),VLOOKUP(VLOOKUP(J1037,tbl_Teams!C:G,5,0),tbl_Venues!A:B,2,0),""),"")</f>
        <v>Spartans Club</v>
      </c>
      <c r="M1037" s="16">
        <f>IFERROR(IF(VLOOKUP(J1037,tbl_Teams!$C:$H,6,0)=0,"",VLOOKUP(J1037,tbl_Teams!$C:$H,6,0)),"")</f>
        <v>1</v>
      </c>
      <c r="N1037" s="16">
        <f>IFERROR(VLOOKUP(J1037,tbl_Teams!$C:$I,7,0),"")</f>
        <v>4</v>
      </c>
      <c r="O1037" s="16" t="str">
        <f>IF(OR(J1037="",K1037=""),"Void","")</f>
        <v/>
      </c>
      <c r="P1037" s="16">
        <v>19</v>
      </c>
      <c r="Q1037" s="38">
        <f>IF(O1037="Void","",IF(P1037&lt;16,Lookups!$A$1+((P1037-1)*7+(N1037-1)),Lookups!$A$2+((P1037-16)*7+(N1037-1))))</f>
        <v>45687</v>
      </c>
      <c r="R1037" s="1" t="str">
        <f>IF(O1037="Void",TRIM(_xlfn.CONCAT(J1037,K1037)),J1037)</f>
        <v>Jolly Boys</v>
      </c>
      <c r="S1037" s="16" t="str">
        <f>IF(O1037="Void","VOID","vs")</f>
        <v>vs</v>
      </c>
      <c r="T1037" s="1" t="str">
        <f>IF(O1037="Void","",K1037)</f>
        <v>Post Office 'A'</v>
      </c>
      <c r="U1037" s="1" t="str">
        <f>IF(O1037="Void","",TRIM(_xlfn.CONCAT(L1037," ",M1037)))</f>
        <v>Spartans Club 1</v>
      </c>
    </row>
    <row r="1038" spans="1:21" x14ac:dyDescent="0.2">
      <c r="A1038" s="16">
        <v>869</v>
      </c>
      <c r="B1038" s="16">
        <v>3</v>
      </c>
      <c r="C1038" s="16">
        <v>11</v>
      </c>
      <c r="D1038" s="1">
        <v>1</v>
      </c>
      <c r="E1038" s="1">
        <v>4</v>
      </c>
      <c r="F1038" s="1" t="str">
        <f>_xlfn.CONCAT($D1038,"|",$E1038,"|",$B1038)</f>
        <v>1|4|3</v>
      </c>
      <c r="G1038" s="1" t="str">
        <f>_xlfn.CONCAT($D1038,"|",$E1038,"|",$C1038)</f>
        <v>1|4|11</v>
      </c>
      <c r="H1038" s="1" t="str">
        <f>_xlfn.CONCAT(P1038,J1038)</f>
        <v>19Harps S.C.</v>
      </c>
      <c r="I1038" s="1" t="str">
        <f>_xlfn.CONCAT(P1038,K1038)</f>
        <v>19Commies</v>
      </c>
      <c r="J1038" s="1" t="str">
        <f>IFERROR(VLOOKUP(F1038,tbl_Teams!A:C,3,0),"")</f>
        <v>Harps S.C.</v>
      </c>
      <c r="K1038" s="1" t="str">
        <f>IFERROR(VLOOKUP(G1038,tbl_Teams!$A:$C,3,0),"")</f>
        <v>Commies</v>
      </c>
      <c r="L1038" s="1" t="str">
        <f>IFERROR(IF(AND(J1038&lt;&gt;"",K1038&lt;&gt;""),VLOOKUP(VLOOKUP(J1038,tbl_Teams!C:G,5,0),tbl_Venues!A:B,2,0),""),"")</f>
        <v>Farmer's Club</v>
      </c>
      <c r="M1038" s="16">
        <f>IFERROR(IF(VLOOKUP(J1038,tbl_Teams!$C:$H,6,0)=0,"",VLOOKUP(J1038,tbl_Teams!$C:$H,6,0)),"")</f>
        <v>2</v>
      </c>
      <c r="N1038" s="16">
        <f>IFERROR(VLOOKUP(J1038,tbl_Teams!$C:$I,7,0),"")</f>
        <v>4</v>
      </c>
      <c r="O1038" s="16" t="str">
        <f>IF(OR(J1038="",K1038=""),"Void","")</f>
        <v/>
      </c>
      <c r="P1038" s="16">
        <v>19</v>
      </c>
      <c r="Q1038" s="38">
        <f>IF(O1038="Void","",IF(P1038&lt;16,Lookups!$A$1+((P1038-1)*7+(N1038-1)),Lookups!$A$2+((P1038-16)*7+(N1038-1))))</f>
        <v>45687</v>
      </c>
      <c r="R1038" s="1" t="str">
        <f>IF(O1038="Void",TRIM(_xlfn.CONCAT(J1038,K1038)),J1038)</f>
        <v>Harps S.C.</v>
      </c>
      <c r="S1038" s="16" t="str">
        <f>IF(O1038="Void","VOID","vs")</f>
        <v>vs</v>
      </c>
      <c r="T1038" s="1" t="str">
        <f>IF(O1038="Void","",K1038)</f>
        <v>Commies</v>
      </c>
      <c r="U1038" s="1" t="str">
        <f>IF(O1038="Void","",TRIM(_xlfn.CONCAT(L1038," ",M1038)))</f>
        <v>Farmer's Club 2</v>
      </c>
    </row>
    <row r="1039" spans="1:21" x14ac:dyDescent="0.2">
      <c r="A1039" s="16">
        <v>870</v>
      </c>
      <c r="B1039" s="16">
        <v>2</v>
      </c>
      <c r="C1039" s="16">
        <v>12</v>
      </c>
      <c r="D1039" s="1">
        <v>1</v>
      </c>
      <c r="E1039" s="1">
        <v>4</v>
      </c>
      <c r="F1039" s="1" t="str">
        <f>_xlfn.CONCAT($D1039,"|",$E1039,"|",$B1039)</f>
        <v>1|4|2</v>
      </c>
      <c r="G1039" s="1" t="str">
        <f>_xlfn.CONCAT($D1039,"|",$E1039,"|",$C1039)</f>
        <v>1|4|12</v>
      </c>
      <c r="H1039" s="1" t="str">
        <f>_xlfn.CONCAT(P1039,J1039)</f>
        <v>19Andy Capps</v>
      </c>
      <c r="I1039" s="1" t="str">
        <f>_xlfn.CONCAT(P1039,K1039)</f>
        <v>19White Hart</v>
      </c>
      <c r="J1039" s="1" t="str">
        <f>IFERROR(VLOOKUP(F1039,tbl_Teams!A:C,3,0),"")</f>
        <v>Andy Capps</v>
      </c>
      <c r="K1039" s="1" t="str">
        <f>IFERROR(VLOOKUP(G1039,tbl_Teams!$A:$C,3,0),"")</f>
        <v>White Hart</v>
      </c>
      <c r="L1039" s="1" t="str">
        <f>IFERROR(IF(AND(J1039&lt;&gt;"",K1039&lt;&gt;""),VLOOKUP(VLOOKUP(J1039,tbl_Teams!C:G,5,0),tbl_Venues!A:B,2,0),""),"")</f>
        <v>Ramblers Club</v>
      </c>
      <c r="M1039" s="16" t="str">
        <f>IFERROR(IF(VLOOKUP(J1039,tbl_Teams!$C:$H,6,0)=0,"",VLOOKUP(J1039,tbl_Teams!$C:$H,6,0)),"")</f>
        <v/>
      </c>
      <c r="N1039" s="16">
        <f>IFERROR(VLOOKUP(J1039,tbl_Teams!$C:$I,7,0),"")</f>
        <v>4</v>
      </c>
      <c r="O1039" s="16" t="str">
        <f>IF(OR(J1039="",K1039=""),"Void","")</f>
        <v/>
      </c>
      <c r="P1039" s="16">
        <v>19</v>
      </c>
      <c r="Q1039" s="38">
        <f>IF(O1039="Void","",IF(P1039&lt;16,Lookups!$A$1+((P1039-1)*7+(N1039-1)),Lookups!$A$2+((P1039-16)*7+(N1039-1))))</f>
        <v>45687</v>
      </c>
      <c r="R1039" s="1" t="str">
        <f>IF(O1039="Void",TRIM(_xlfn.CONCAT(J1039,K1039)),J1039)</f>
        <v>Andy Capps</v>
      </c>
      <c r="S1039" s="16" t="str">
        <f>IF(O1039="Void","VOID","vs")</f>
        <v>vs</v>
      </c>
      <c r="T1039" s="1" t="str">
        <f>IF(O1039="Void","",K1039)</f>
        <v>White Hart</v>
      </c>
      <c r="U1039" s="1" t="str">
        <f>IF(O1039="Void","",TRIM(_xlfn.CONCAT(L1039," ",M1039)))</f>
        <v>Ramblers Club</v>
      </c>
    </row>
    <row r="1040" spans="1:21" x14ac:dyDescent="0.2">
      <c r="A1040" s="16">
        <v>871</v>
      </c>
      <c r="B1040" s="16">
        <v>1</v>
      </c>
      <c r="C1040" s="16">
        <v>13</v>
      </c>
      <c r="D1040" s="1">
        <v>1</v>
      </c>
      <c r="E1040" s="1">
        <v>4</v>
      </c>
      <c r="F1040" s="1" t="str">
        <f>_xlfn.CONCAT($D1040,"|",$E1040,"|",$B1040)</f>
        <v>1|4|1</v>
      </c>
      <c r="G1040" s="1" t="str">
        <f>_xlfn.CONCAT($D1040,"|",$E1040,"|",$C1040)</f>
        <v>1|4|13</v>
      </c>
      <c r="H1040" s="1" t="str">
        <f>_xlfn.CONCAT(P1040,J1040)</f>
        <v>19Jacks Jokers</v>
      </c>
      <c r="I1040" s="1" t="str">
        <f>_xlfn.CONCAT(P1040,K1040)</f>
        <v>19Robinswood Foxes</v>
      </c>
      <c r="J1040" s="1" t="str">
        <f>IFERROR(VLOOKUP(F1040,tbl_Teams!A:C,3,0),"")</f>
        <v>Jacks Jokers</v>
      </c>
      <c r="K1040" s="1" t="str">
        <f>IFERROR(VLOOKUP(G1040,tbl_Teams!$A:$C,3,0),"")</f>
        <v>Robinswood Foxes</v>
      </c>
      <c r="L1040" s="1" t="str">
        <f>IFERROR(IF(AND(J1040&lt;&gt;"",K1040&lt;&gt;""),VLOOKUP(VLOOKUP(J1040,tbl_Teams!C:G,5,0),tbl_Venues!A:B,2,0),""),"")</f>
        <v>One Eyed Jacks</v>
      </c>
      <c r="M1040" s="16" t="str">
        <f>IFERROR(IF(VLOOKUP(J1040,tbl_Teams!$C:$H,6,0)=0,"",VLOOKUP(J1040,tbl_Teams!$C:$H,6,0)),"")</f>
        <v/>
      </c>
      <c r="N1040" s="16">
        <f>IFERROR(VLOOKUP(J1040,tbl_Teams!$C:$I,7,0),"")</f>
        <v>5</v>
      </c>
      <c r="O1040" s="16" t="str">
        <f>IF(OR(J1040="",K1040=""),"Void","")</f>
        <v/>
      </c>
      <c r="P1040" s="16">
        <v>19</v>
      </c>
      <c r="Q1040" s="38">
        <f>IF(O1040="Void","",IF(P1040&lt;16,Lookups!$A$1+((P1040-1)*7+(N1040-1)),Lookups!$A$2+((P1040-16)*7+(N1040-1))))</f>
        <v>45688</v>
      </c>
      <c r="R1040" s="1" t="str">
        <f>IF(O1040="Void",TRIM(_xlfn.CONCAT(J1040,K1040)),J1040)</f>
        <v>Jacks Jokers</v>
      </c>
      <c r="S1040" s="16" t="str">
        <f>IF(O1040="Void","VOID","vs")</f>
        <v>vs</v>
      </c>
      <c r="T1040" s="1" t="str">
        <f>IF(O1040="Void","",K1040)</f>
        <v>Robinswood Foxes</v>
      </c>
      <c r="U1040" s="1" t="str">
        <f>IF(O1040="Void","",TRIM(_xlfn.CONCAT(L1040," ",M1040)))</f>
        <v>One Eyed Jacks</v>
      </c>
    </row>
    <row r="1041" spans="1:21" x14ac:dyDescent="0.2">
      <c r="A1041" s="16">
        <v>872</v>
      </c>
      <c r="B1041" s="16">
        <v>15</v>
      </c>
      <c r="C1041" s="16">
        <v>14</v>
      </c>
      <c r="D1041" s="1">
        <v>1</v>
      </c>
      <c r="E1041" s="1">
        <v>4</v>
      </c>
      <c r="F1041" s="1" t="str">
        <f>_xlfn.CONCAT($D1041,"|",$E1041,"|",$B1041)</f>
        <v>1|4|15</v>
      </c>
      <c r="G1041" s="1" t="str">
        <f>_xlfn.CONCAT($D1041,"|",$E1041,"|",$C1041)</f>
        <v>1|4|14</v>
      </c>
      <c r="H1041" s="1" t="str">
        <f>_xlfn.CONCAT(P1041,J1041)</f>
        <v>19Dark Horses</v>
      </c>
      <c r="I1041" s="1" t="str">
        <f>_xlfn.CONCAT(P1041,K1041)</f>
        <v>19Atlas S.C.</v>
      </c>
      <c r="J1041" s="1" t="str">
        <f>IFERROR(VLOOKUP(F1041,tbl_Teams!A:C,3,0),"")</f>
        <v>Dark Horses</v>
      </c>
      <c r="K1041" s="1" t="str">
        <f>IFERROR(VLOOKUP(G1041,tbl_Teams!$A:$C,3,0),"")</f>
        <v>Atlas S.C.</v>
      </c>
      <c r="L1041" s="1" t="str">
        <f>IFERROR(IF(AND(J1041&lt;&gt;"",K1041&lt;&gt;""),VLOOKUP(VLOOKUP(J1041,tbl_Teams!C:G,5,0),tbl_Venues!A:B,2,0),""),"")</f>
        <v>Old Richians RFC</v>
      </c>
      <c r="M1041" s="16" t="str">
        <f>IFERROR(IF(VLOOKUP(J1041,tbl_Teams!$C:$H,6,0)=0,"",VLOOKUP(J1041,tbl_Teams!$C:$H,6,0)),"")</f>
        <v/>
      </c>
      <c r="N1041" s="16">
        <f>IFERROR(VLOOKUP(J1041,tbl_Teams!$C:$I,7,0),"")</f>
        <v>2</v>
      </c>
      <c r="O1041" s="16" t="str">
        <f>IF(OR(J1041="",K1041=""),"Void","")</f>
        <v/>
      </c>
      <c r="P1041" s="16">
        <v>19</v>
      </c>
      <c r="Q1041" s="38">
        <f>IF(O1041="Void","",IF(P1041&lt;16,Lookups!$A$1+((P1041-1)*7+(N1041-1)),Lookups!$A$2+((P1041-16)*7+(N1041-1))))</f>
        <v>45685</v>
      </c>
      <c r="R1041" s="1" t="str">
        <f>IF(O1041="Void",TRIM(_xlfn.CONCAT(J1041,K1041)),J1041)</f>
        <v>Dark Horses</v>
      </c>
      <c r="S1041" s="16" t="str">
        <f>IF(O1041="Void","VOID","vs")</f>
        <v>vs</v>
      </c>
      <c r="T1041" s="1" t="str">
        <f>IF(O1041="Void","",K1041)</f>
        <v>Atlas S.C.</v>
      </c>
      <c r="U1041" s="1" t="str">
        <f>IF(O1041="Void","",TRIM(_xlfn.CONCAT(L1041," ",M1041)))</f>
        <v>Old Richians RFC</v>
      </c>
    </row>
    <row r="1042" spans="1:21" x14ac:dyDescent="0.2">
      <c r="A1042" s="16">
        <v>1105</v>
      </c>
      <c r="B1042" s="16">
        <v>16</v>
      </c>
      <c r="C1042" s="16">
        <v>7</v>
      </c>
      <c r="D1042" s="1">
        <v>1</v>
      </c>
      <c r="E1042" s="1">
        <v>5</v>
      </c>
      <c r="F1042" s="1" t="str">
        <f>_xlfn.CONCAT($D1042,"|",$E1042,"|",$B1042)</f>
        <v>1|5|16</v>
      </c>
      <c r="G1042" s="1" t="str">
        <f>_xlfn.CONCAT($D1042,"|",$E1042,"|",$C1042)</f>
        <v>1|5|7</v>
      </c>
      <c r="H1042" s="1" t="str">
        <f>_xlfn.CONCAT(P1042,J1042)</f>
        <v>19Crescent Knights</v>
      </c>
      <c r="I1042" s="1" t="str">
        <f>_xlfn.CONCAT(P1042,K1042)</f>
        <v>19Dixies Twisters</v>
      </c>
      <c r="J1042" s="1" t="str">
        <f>IFERROR(VLOOKUP(F1042,tbl_Teams!A:C,3,0),"")</f>
        <v>Crescent Knights</v>
      </c>
      <c r="K1042" s="1" t="str">
        <f>IFERROR(VLOOKUP(G1042,tbl_Teams!$A:$C,3,0),"")</f>
        <v>Dixies Twisters</v>
      </c>
      <c r="L1042" s="1" t="str">
        <f>IFERROR(IF(AND(J1042&lt;&gt;"",K1042&lt;&gt;""),VLOOKUP(VLOOKUP(J1042,tbl_Teams!C:G,5,0),tbl_Venues!A:B,2,0),""),"")</f>
        <v>Circle Club Newent</v>
      </c>
      <c r="M1042" s="16" t="str">
        <f>IFERROR(IF(VLOOKUP(J1042,tbl_Teams!$C:$H,6,0)=0,"",VLOOKUP(J1042,tbl_Teams!$C:$H,6,0)),"")</f>
        <v/>
      </c>
      <c r="N1042" s="16">
        <f>IFERROR(VLOOKUP(J1042,tbl_Teams!$C:$I,7,0),"")</f>
        <v>4</v>
      </c>
      <c r="O1042" s="16" t="str">
        <f>IF(OR(J1042="",K1042=""),"Void","")</f>
        <v/>
      </c>
      <c r="P1042" s="16">
        <v>19</v>
      </c>
      <c r="Q1042" s="38">
        <f>IF(O1042="Void","",IF(P1042&lt;16,Lookups!$A$1+((P1042-1)*7+(N1042-1)),Lookups!$A$2+((P1042-16)*7+(N1042-1))))</f>
        <v>45687</v>
      </c>
      <c r="R1042" s="1" t="str">
        <f>IF(O1042="Void",TRIM(_xlfn.CONCAT(J1042,K1042)),J1042)</f>
        <v>Crescent Knights</v>
      </c>
      <c r="S1042" s="16" t="str">
        <f>IF(O1042="Void","VOID","vs")</f>
        <v>vs</v>
      </c>
      <c r="T1042" s="1" t="str">
        <f>IF(O1042="Void","",K1042)</f>
        <v>Dixies Twisters</v>
      </c>
      <c r="U1042" s="1" t="str">
        <f>IF(O1042="Void","",TRIM(_xlfn.CONCAT(L1042," ",M1042)))</f>
        <v>Circle Club Newent</v>
      </c>
    </row>
    <row r="1043" spans="1:21" x14ac:dyDescent="0.2">
      <c r="A1043" s="16">
        <v>1106</v>
      </c>
      <c r="B1043" s="16">
        <v>6</v>
      </c>
      <c r="C1043" s="16">
        <v>8</v>
      </c>
      <c r="D1043" s="1">
        <v>1</v>
      </c>
      <c r="E1043" s="1">
        <v>5</v>
      </c>
      <c r="F1043" s="1" t="str">
        <f>_xlfn.CONCAT($D1043,"|",$E1043,"|",$B1043)</f>
        <v>1|5|6</v>
      </c>
      <c r="G1043" s="1" t="str">
        <f>_xlfn.CONCAT($D1043,"|",$E1043,"|",$C1043)</f>
        <v>1|5|8</v>
      </c>
      <c r="H1043" s="1" t="str">
        <f>_xlfn.CONCAT(P1043,J1043)</f>
        <v>19The Salesmen</v>
      </c>
      <c r="I1043" s="1" t="str">
        <f>_xlfn.CONCAT(P1043,K1043)</f>
        <v>19Castle Grym</v>
      </c>
      <c r="J1043" s="1" t="str">
        <f>IFERROR(VLOOKUP(F1043,tbl_Teams!A:C,3,0),"")</f>
        <v>The Salesmen</v>
      </c>
      <c r="K1043" s="1" t="str">
        <f>IFERROR(VLOOKUP(G1043,tbl_Teams!$A:$C,3,0),"")</f>
        <v>Castle Grym</v>
      </c>
      <c r="L1043" s="1" t="str">
        <f>IFERROR(IF(AND(J1043&lt;&gt;"",K1043&lt;&gt;""),VLOOKUP(VLOOKUP(J1043,tbl_Teams!C:G,5,0),tbl_Venues!A:B,2,0),""),"")</f>
        <v>Tuffley Community Centre</v>
      </c>
      <c r="M1043" s="16" t="str">
        <f>IFERROR(IF(VLOOKUP(J1043,tbl_Teams!$C:$H,6,0)=0,"",VLOOKUP(J1043,tbl_Teams!$C:$H,6,0)),"")</f>
        <v/>
      </c>
      <c r="N1043" s="16">
        <f>IFERROR(VLOOKUP(J1043,tbl_Teams!$C:$I,7,0),"")</f>
        <v>5</v>
      </c>
      <c r="O1043" s="16" t="str">
        <f>IF(OR(J1043="",K1043=""),"Void","")</f>
        <v/>
      </c>
      <c r="P1043" s="16">
        <v>19</v>
      </c>
      <c r="Q1043" s="38">
        <f>IF(O1043="Void","",IF(P1043&lt;16,Lookups!$A$1+((P1043-1)*7+(N1043-1)),Lookups!$A$2+((P1043-16)*7+(N1043-1))))</f>
        <v>45688</v>
      </c>
      <c r="R1043" s="1" t="str">
        <f>IF(O1043="Void",TRIM(_xlfn.CONCAT(J1043,K1043)),J1043)</f>
        <v>The Salesmen</v>
      </c>
      <c r="S1043" s="16" t="str">
        <f>IF(O1043="Void","VOID","vs")</f>
        <v>vs</v>
      </c>
      <c r="T1043" s="1" t="str">
        <f>IF(O1043="Void","",K1043)</f>
        <v>Castle Grym</v>
      </c>
      <c r="U1043" s="1" t="str">
        <f>IF(O1043="Void","",TRIM(_xlfn.CONCAT(L1043," ",M1043)))</f>
        <v>Tuffley Community Centre</v>
      </c>
    </row>
    <row r="1044" spans="1:21" x14ac:dyDescent="0.2">
      <c r="A1044" s="16">
        <v>1107</v>
      </c>
      <c r="B1044" s="16">
        <v>5</v>
      </c>
      <c r="C1044" s="16">
        <v>9</v>
      </c>
      <c r="D1044" s="1">
        <v>1</v>
      </c>
      <c r="E1044" s="1">
        <v>5</v>
      </c>
      <c r="F1044" s="1" t="str">
        <f>_xlfn.CONCAT($D1044,"|",$E1044,"|",$B1044)</f>
        <v>1|5|5</v>
      </c>
      <c r="G1044" s="1" t="str">
        <f>_xlfn.CONCAT($D1044,"|",$E1044,"|",$C1044)</f>
        <v>1|5|9</v>
      </c>
      <c r="H1044" s="1" t="str">
        <f>_xlfn.CONCAT(P1044,J1044)</f>
        <v>19Hempsted C.C.</v>
      </c>
      <c r="I1044" s="1" t="str">
        <f>_xlfn.CONCAT(P1044,K1044)</f>
        <v>19Roamers</v>
      </c>
      <c r="J1044" s="1" t="str">
        <f>IFERROR(VLOOKUP(F1044,tbl_Teams!A:C,3,0),"")</f>
        <v>Hempsted C.C.</v>
      </c>
      <c r="K1044" s="1" t="str">
        <f>IFERROR(VLOOKUP(G1044,tbl_Teams!$A:$C,3,0),"")</f>
        <v>Roamers</v>
      </c>
      <c r="L1044" s="1" t="str">
        <f>IFERROR(IF(AND(J1044&lt;&gt;"",K1044&lt;&gt;""),VLOOKUP(VLOOKUP(J1044,tbl_Teams!C:G,5,0),tbl_Venues!A:B,2,0),""),"")</f>
        <v>Baker Street</v>
      </c>
      <c r="M1044" s="16" t="str">
        <f>IFERROR(IF(VLOOKUP(J1044,tbl_Teams!$C:$H,6,0)=0,"",VLOOKUP(J1044,tbl_Teams!$C:$H,6,0)),"")</f>
        <v/>
      </c>
      <c r="N1044" s="16">
        <f>IFERROR(VLOOKUP(J1044,tbl_Teams!$C:$I,7,0),"")</f>
        <v>5</v>
      </c>
      <c r="O1044" s="16" t="str">
        <f>IF(OR(J1044="",K1044=""),"Void","")</f>
        <v/>
      </c>
      <c r="P1044" s="16">
        <v>19</v>
      </c>
      <c r="Q1044" s="38">
        <f>IF(O1044="Void","",IF(P1044&lt;16,Lookups!$A$1+((P1044-1)*7+(N1044-1)),Lookups!$A$2+((P1044-16)*7+(N1044-1))))</f>
        <v>45688</v>
      </c>
      <c r="R1044" s="1" t="str">
        <f>IF(O1044="Void",TRIM(_xlfn.CONCAT(J1044,K1044)),J1044)</f>
        <v>Hempsted C.C.</v>
      </c>
      <c r="S1044" s="16" t="str">
        <f>IF(O1044="Void","VOID","vs")</f>
        <v>vs</v>
      </c>
      <c r="T1044" s="1" t="str">
        <f>IF(O1044="Void","",K1044)</f>
        <v>Roamers</v>
      </c>
      <c r="U1044" s="1" t="str">
        <f>IF(O1044="Void","",TRIM(_xlfn.CONCAT(L1044," ",M1044)))</f>
        <v>Baker Street</v>
      </c>
    </row>
    <row r="1045" spans="1:21" x14ac:dyDescent="0.2">
      <c r="A1045" s="16">
        <v>1108</v>
      </c>
      <c r="B1045" s="16">
        <v>4</v>
      </c>
      <c r="C1045" s="16">
        <v>10</v>
      </c>
      <c r="D1045" s="1">
        <v>1</v>
      </c>
      <c r="E1045" s="1">
        <v>5</v>
      </c>
      <c r="F1045" s="1" t="str">
        <f>_xlfn.CONCAT($D1045,"|",$E1045,"|",$B1045)</f>
        <v>1|5|4</v>
      </c>
      <c r="G1045" s="1" t="str">
        <f>_xlfn.CONCAT($D1045,"|",$E1045,"|",$C1045)</f>
        <v>1|5|10</v>
      </c>
      <c r="H1045" s="1" t="str">
        <f>_xlfn.CONCAT(P1045,J1045)</f>
        <v>19Beaufort Beavers</v>
      </c>
      <c r="I1045" s="1" t="str">
        <f>_xlfn.CONCAT(P1045,K1045)</f>
        <v>19Newent Independents</v>
      </c>
      <c r="J1045" s="1" t="str">
        <f>IFERROR(VLOOKUP(F1045,tbl_Teams!A:C,3,0),"")</f>
        <v>Beaufort Beavers</v>
      </c>
      <c r="K1045" s="1" t="str">
        <f>IFERROR(VLOOKUP(G1045,tbl_Teams!$A:$C,3,0),"")</f>
        <v>Newent Independents</v>
      </c>
      <c r="L1045" s="1" t="str">
        <f>IFERROR(IF(AND(J1045&lt;&gt;"",K1045&lt;&gt;""),VLOOKUP(VLOOKUP(J1045,tbl_Teams!C:G,5,0),tbl_Venues!A:B,2,0),""),"")</f>
        <v>Hardwicke RBL</v>
      </c>
      <c r="M1045" s="16">
        <f>IFERROR(IF(VLOOKUP(J1045,tbl_Teams!$C:$H,6,0)=0,"",VLOOKUP(J1045,tbl_Teams!$C:$H,6,0)),"")</f>
        <v>2</v>
      </c>
      <c r="N1045" s="16">
        <f>IFERROR(VLOOKUP(J1045,tbl_Teams!$C:$I,7,0),"")</f>
        <v>3</v>
      </c>
      <c r="O1045" s="16" t="str">
        <f>IF(OR(J1045="",K1045=""),"Void","")</f>
        <v/>
      </c>
      <c r="P1045" s="16">
        <v>19</v>
      </c>
      <c r="Q1045" s="38">
        <f>IF(O1045="Void","",IF(P1045&lt;16,Lookups!$A$1+((P1045-1)*7+(N1045-1)),Lookups!$A$2+((P1045-16)*7+(N1045-1))))</f>
        <v>45686</v>
      </c>
      <c r="R1045" s="1" t="str">
        <f>IF(O1045="Void",TRIM(_xlfn.CONCAT(J1045,K1045)),J1045)</f>
        <v>Beaufort Beavers</v>
      </c>
      <c r="S1045" s="16" t="str">
        <f>IF(O1045="Void","VOID","vs")</f>
        <v>vs</v>
      </c>
      <c r="T1045" s="1" t="str">
        <f>IF(O1045="Void","",K1045)</f>
        <v>Newent Independents</v>
      </c>
      <c r="U1045" s="1" t="str">
        <f>IF(O1045="Void","",TRIM(_xlfn.CONCAT(L1045," ",M1045)))</f>
        <v>Hardwicke RBL 2</v>
      </c>
    </row>
    <row r="1046" spans="1:21" x14ac:dyDescent="0.2">
      <c r="A1046" s="16">
        <v>1109</v>
      </c>
      <c r="B1046" s="16">
        <v>3</v>
      </c>
      <c r="C1046" s="16">
        <v>11</v>
      </c>
      <c r="D1046" s="1">
        <v>1</v>
      </c>
      <c r="E1046" s="1">
        <v>5</v>
      </c>
      <c r="F1046" s="1" t="str">
        <f>_xlfn.CONCAT($D1046,"|",$E1046,"|",$B1046)</f>
        <v>1|5|3</v>
      </c>
      <c r="G1046" s="1" t="str">
        <f>_xlfn.CONCAT($D1046,"|",$E1046,"|",$C1046)</f>
        <v>1|5|11</v>
      </c>
      <c r="H1046" s="1" t="str">
        <f>_xlfn.CONCAT(P1046,J1046)</f>
        <v>19Jaybees</v>
      </c>
      <c r="I1046" s="1" t="str">
        <f>_xlfn.CONCAT(P1046,K1046)</f>
        <v>19Gamblers S.C.</v>
      </c>
      <c r="J1046" s="1" t="str">
        <f>IFERROR(VLOOKUP(F1046,tbl_Teams!A:C,3,0),"")</f>
        <v>Jaybees</v>
      </c>
      <c r="K1046" s="1" t="str">
        <f>IFERROR(VLOOKUP(G1046,tbl_Teams!$A:$C,3,0),"")</f>
        <v>Gamblers S.C.</v>
      </c>
      <c r="L1046" s="1" t="str">
        <f>IFERROR(IF(AND(J1046&lt;&gt;"",K1046&lt;&gt;""),VLOOKUP(VLOOKUP(J1046,tbl_Teams!C:G,5,0),tbl_Venues!A:B,2,0),""),"")</f>
        <v>England's Glory</v>
      </c>
      <c r="M1046" s="16">
        <f>IFERROR(IF(VLOOKUP(J1046,tbl_Teams!$C:$H,6,0)=0,"",VLOOKUP(J1046,tbl_Teams!$C:$H,6,0)),"")</f>
        <v>2</v>
      </c>
      <c r="N1046" s="16">
        <f>IFERROR(VLOOKUP(J1046,tbl_Teams!$C:$I,7,0),"")</f>
        <v>3</v>
      </c>
      <c r="O1046" s="16" t="str">
        <f>IF(OR(J1046="",K1046=""),"Void","")</f>
        <v/>
      </c>
      <c r="P1046" s="16">
        <v>19</v>
      </c>
      <c r="Q1046" s="38">
        <f>IF(O1046="Void","",IF(P1046&lt;16,Lookups!$A$1+((P1046-1)*7+(N1046-1)),Lookups!$A$2+((P1046-16)*7+(N1046-1))))</f>
        <v>45686</v>
      </c>
      <c r="R1046" s="1" t="str">
        <f>IF(O1046="Void",TRIM(_xlfn.CONCAT(J1046,K1046)),J1046)</f>
        <v>Jaybees</v>
      </c>
      <c r="S1046" s="16" t="str">
        <f>IF(O1046="Void","VOID","vs")</f>
        <v>vs</v>
      </c>
      <c r="T1046" s="1" t="str">
        <f>IF(O1046="Void","",K1046)</f>
        <v>Gamblers S.C.</v>
      </c>
      <c r="U1046" s="1" t="str">
        <f>IF(O1046="Void","",TRIM(_xlfn.CONCAT(L1046," ",M1046)))</f>
        <v>England's Glory 2</v>
      </c>
    </row>
    <row r="1047" spans="1:21" x14ac:dyDescent="0.2">
      <c r="A1047" s="16">
        <v>1110</v>
      </c>
      <c r="B1047" s="16">
        <v>2</v>
      </c>
      <c r="C1047" s="16">
        <v>12</v>
      </c>
      <c r="D1047" s="1">
        <v>1</v>
      </c>
      <c r="E1047" s="1">
        <v>5</v>
      </c>
      <c r="F1047" s="1" t="str">
        <f>_xlfn.CONCAT($D1047,"|",$E1047,"|",$B1047)</f>
        <v>1|5|2</v>
      </c>
      <c r="G1047" s="1" t="str">
        <f>_xlfn.CONCAT($D1047,"|",$E1047,"|",$C1047)</f>
        <v>1|5|12</v>
      </c>
      <c r="H1047" s="1" t="str">
        <f>_xlfn.CONCAT(P1047,J1047)</f>
        <v>19Chequers</v>
      </c>
      <c r="I1047" s="1" t="str">
        <f>_xlfn.CONCAT(P1047,K1047)</f>
        <v>19Windmill Nomads</v>
      </c>
      <c r="J1047" s="1" t="str">
        <f>IFERROR(VLOOKUP(F1047,tbl_Teams!A:C,3,0),"")</f>
        <v>Chequers</v>
      </c>
      <c r="K1047" s="1" t="str">
        <f>IFERROR(VLOOKUP(G1047,tbl_Teams!$A:$C,3,0),"")</f>
        <v>Windmill Nomads</v>
      </c>
      <c r="L1047" s="1" t="str">
        <f>IFERROR(IF(AND(J1047&lt;&gt;"",K1047&lt;&gt;""),VLOOKUP(VLOOKUP(J1047,tbl_Teams!C:G,5,0),tbl_Venues!A:B,2,0),""),"")</f>
        <v>Ramblers Club</v>
      </c>
      <c r="M1047" s="16" t="str">
        <f>IFERROR(IF(VLOOKUP(J1047,tbl_Teams!$C:$H,6,0)=0,"",VLOOKUP(J1047,tbl_Teams!$C:$H,6,0)),"")</f>
        <v/>
      </c>
      <c r="N1047" s="16">
        <f>IFERROR(VLOOKUP(J1047,tbl_Teams!$C:$I,7,0),"")</f>
        <v>5</v>
      </c>
      <c r="O1047" s="16" t="str">
        <f>IF(OR(J1047="",K1047=""),"Void","")</f>
        <v/>
      </c>
      <c r="P1047" s="16">
        <v>19</v>
      </c>
      <c r="Q1047" s="38">
        <f>IF(O1047="Void","",IF(P1047&lt;16,Lookups!$A$1+((P1047-1)*7+(N1047-1)),Lookups!$A$2+((P1047-16)*7+(N1047-1))))</f>
        <v>45688</v>
      </c>
      <c r="R1047" s="1" t="str">
        <f>IF(O1047="Void",TRIM(_xlfn.CONCAT(J1047,K1047)),J1047)</f>
        <v>Chequers</v>
      </c>
      <c r="S1047" s="16" t="str">
        <f>IF(O1047="Void","VOID","vs")</f>
        <v>vs</v>
      </c>
      <c r="T1047" s="1" t="str">
        <f>IF(O1047="Void","",K1047)</f>
        <v>Windmill Nomads</v>
      </c>
      <c r="U1047" s="1" t="str">
        <f>IF(O1047="Void","",TRIM(_xlfn.CONCAT(L1047," ",M1047)))</f>
        <v>Ramblers Club</v>
      </c>
    </row>
    <row r="1048" spans="1:21" x14ac:dyDescent="0.2">
      <c r="A1048" s="16">
        <v>1111</v>
      </c>
      <c r="B1048" s="16">
        <v>1</v>
      </c>
      <c r="C1048" s="16">
        <v>13</v>
      </c>
      <c r="D1048" s="1">
        <v>1</v>
      </c>
      <c r="E1048" s="1">
        <v>5</v>
      </c>
      <c r="F1048" s="1" t="str">
        <f>_xlfn.CONCAT($D1048,"|",$E1048,"|",$B1048)</f>
        <v>1|5|1</v>
      </c>
      <c r="G1048" s="1" t="str">
        <f>_xlfn.CONCAT($D1048,"|",$E1048,"|",$C1048)</f>
        <v>1|5|13</v>
      </c>
      <c r="H1048" s="1" t="str">
        <f>_xlfn.CONCAT(P1048,J1048)</f>
        <v>19Likely Lads</v>
      </c>
      <c r="I1048" s="1" t="str">
        <f>_xlfn.CONCAT(P1048,K1048)</f>
        <v>19Runaways</v>
      </c>
      <c r="J1048" s="1" t="str">
        <f>IFERROR(VLOOKUP(F1048,tbl_Teams!A:C,3,0),"")</f>
        <v>Likely Lads</v>
      </c>
      <c r="K1048" s="1" t="str">
        <f>IFERROR(VLOOKUP(G1048,tbl_Teams!$A:$C,3,0),"")</f>
        <v>Runaways</v>
      </c>
      <c r="L1048" s="1" t="str">
        <f>IFERROR(IF(AND(J1048&lt;&gt;"",K1048&lt;&gt;""),VLOOKUP(VLOOKUP(J1048,tbl_Teams!C:G,5,0),tbl_Venues!A:B,2,0),""),"")</f>
        <v>Farmer's Club</v>
      </c>
      <c r="M1048" s="16">
        <f>IFERROR(IF(VLOOKUP(J1048,tbl_Teams!$C:$H,6,0)=0,"",VLOOKUP(J1048,tbl_Teams!$C:$H,6,0)),"")</f>
        <v>1</v>
      </c>
      <c r="N1048" s="16">
        <f>IFERROR(VLOOKUP(J1048,tbl_Teams!$C:$I,7,0),"")</f>
        <v>2</v>
      </c>
      <c r="O1048" s="16" t="str">
        <f>IF(OR(J1048="",K1048=""),"Void","")</f>
        <v/>
      </c>
      <c r="P1048" s="16">
        <v>19</v>
      </c>
      <c r="Q1048" s="38">
        <f>IF(O1048="Void","",IF(P1048&lt;16,Lookups!$A$1+((P1048-1)*7+(N1048-1)),Lookups!$A$2+((P1048-16)*7+(N1048-1))))</f>
        <v>45685</v>
      </c>
      <c r="R1048" s="1" t="str">
        <f>IF(O1048="Void",TRIM(_xlfn.CONCAT(J1048,K1048)),J1048)</f>
        <v>Likely Lads</v>
      </c>
      <c r="S1048" s="16" t="str">
        <f>IF(O1048="Void","VOID","vs")</f>
        <v>vs</v>
      </c>
      <c r="T1048" s="1" t="str">
        <f>IF(O1048="Void","",K1048)</f>
        <v>Runaways</v>
      </c>
      <c r="U1048" s="1" t="str">
        <f>IF(O1048="Void","",TRIM(_xlfn.CONCAT(L1048," ",M1048)))</f>
        <v>Farmer's Club 1</v>
      </c>
    </row>
    <row r="1049" spans="1:21" x14ac:dyDescent="0.2">
      <c r="A1049" s="16">
        <v>1112</v>
      </c>
      <c r="B1049" s="16">
        <v>15</v>
      </c>
      <c r="C1049" s="16">
        <v>14</v>
      </c>
      <c r="D1049" s="1">
        <v>1</v>
      </c>
      <c r="E1049" s="1">
        <v>5</v>
      </c>
      <c r="F1049" s="1" t="str">
        <f>_xlfn.CONCAT($D1049,"|",$E1049,"|",$B1049)</f>
        <v>1|5|15</v>
      </c>
      <c r="G1049" s="1" t="str">
        <f>_xlfn.CONCAT($D1049,"|",$E1049,"|",$C1049)</f>
        <v>1|5|14</v>
      </c>
      <c r="H1049" s="1" t="str">
        <f>_xlfn.CONCAT(P1049,J1049)</f>
        <v>19St Aldates</v>
      </c>
      <c r="I1049" s="1" t="str">
        <f>_xlfn.CONCAT(P1049,K1049)</f>
        <v>19Hits &amp; Bits</v>
      </c>
      <c r="J1049" s="1" t="str">
        <f>IFERROR(VLOOKUP(F1049,tbl_Teams!A:C,3,0),"")</f>
        <v>St Aldates</v>
      </c>
      <c r="K1049" s="1" t="str">
        <f>IFERROR(VLOOKUP(G1049,tbl_Teams!$A:$C,3,0),"")</f>
        <v>Hits &amp; Bits</v>
      </c>
      <c r="L1049" s="1" t="str">
        <f>IFERROR(IF(AND(J1049&lt;&gt;"",K1049&lt;&gt;""),VLOOKUP(VLOOKUP(J1049,tbl_Teams!C:G,5,0),tbl_Venues!A:B,2,0),""),"")</f>
        <v>Wotton Hall Club</v>
      </c>
      <c r="M1049" s="16">
        <f>IFERROR(IF(VLOOKUP(J1049,tbl_Teams!$C:$H,6,0)=0,"",VLOOKUP(J1049,tbl_Teams!$C:$H,6,0)),"")</f>
        <v>2</v>
      </c>
      <c r="N1049" s="16">
        <f>IFERROR(VLOOKUP(J1049,tbl_Teams!$C:$I,7,0),"")</f>
        <v>5</v>
      </c>
      <c r="O1049" s="16" t="str">
        <f>IF(OR(J1049="",K1049=""),"Void","")</f>
        <v/>
      </c>
      <c r="P1049" s="16">
        <v>19</v>
      </c>
      <c r="Q1049" s="38">
        <f>IF(O1049="Void","",IF(P1049&lt;16,Lookups!$A$1+((P1049-1)*7+(N1049-1)),Lookups!$A$2+((P1049-16)*7+(N1049-1))))</f>
        <v>45688</v>
      </c>
      <c r="R1049" s="1" t="str">
        <f>IF(O1049="Void",TRIM(_xlfn.CONCAT(J1049,K1049)),J1049)</f>
        <v>St Aldates</v>
      </c>
      <c r="S1049" s="16" t="str">
        <f>IF(O1049="Void","VOID","vs")</f>
        <v>vs</v>
      </c>
      <c r="T1049" s="1" t="str">
        <f>IF(O1049="Void","",K1049)</f>
        <v>Hits &amp; Bits</v>
      </c>
      <c r="U1049" s="1" t="str">
        <f>IF(O1049="Void","",TRIM(_xlfn.CONCAT(L1049," ",M1049)))</f>
        <v>Wotton Hall Club 2</v>
      </c>
    </row>
    <row r="1050" spans="1:21" x14ac:dyDescent="0.2">
      <c r="A1050" s="16">
        <v>1345</v>
      </c>
      <c r="B1050" s="16">
        <v>16</v>
      </c>
      <c r="C1050" s="16">
        <v>7</v>
      </c>
      <c r="D1050" s="1">
        <v>1</v>
      </c>
      <c r="E1050" s="1">
        <v>6</v>
      </c>
      <c r="F1050" s="1" t="str">
        <f>_xlfn.CONCAT($D1050,"|",$E1050,"|",$B1050)</f>
        <v>1|6|16</v>
      </c>
      <c r="G1050" s="1" t="str">
        <f>_xlfn.CONCAT($D1050,"|",$E1050,"|",$C1050)</f>
        <v>1|6|7</v>
      </c>
      <c r="H1050" s="1" t="str">
        <f>_xlfn.CONCAT(P1050,J1050)</f>
        <v>19Angry Beavers</v>
      </c>
      <c r="I1050" s="1" t="str">
        <f>_xlfn.CONCAT(P1050,K1050)</f>
        <v>19Canning Stragglers</v>
      </c>
      <c r="J1050" s="1" t="str">
        <f>IFERROR(VLOOKUP(F1050,tbl_Teams!A:C,3,0),"")</f>
        <v>Angry Beavers</v>
      </c>
      <c r="K1050" s="1" t="str">
        <f>IFERROR(VLOOKUP(G1050,tbl_Teams!$A:$C,3,0),"")</f>
        <v>Canning Stragglers</v>
      </c>
      <c r="L1050" s="1" t="str">
        <f>IFERROR(IF(AND(J1050&lt;&gt;"",K1050&lt;&gt;""),VLOOKUP(VLOOKUP(J1050,tbl_Teams!C:G,5,0),tbl_Venues!A:B,2,0),""),"")</f>
        <v>Circle Club Newent</v>
      </c>
      <c r="M1050" s="16" t="str">
        <f>IFERROR(IF(VLOOKUP(J1050,tbl_Teams!$C:$H,6,0)=0,"",VLOOKUP(J1050,tbl_Teams!$C:$H,6,0)),"")</f>
        <v/>
      </c>
      <c r="N1050" s="16">
        <f>IFERROR(VLOOKUP(J1050,tbl_Teams!$C:$I,7,0),"")</f>
        <v>3</v>
      </c>
      <c r="O1050" s="16" t="str">
        <f>IF(OR(J1050="",K1050=""),"Void","")</f>
        <v/>
      </c>
      <c r="P1050" s="16">
        <v>19</v>
      </c>
      <c r="Q1050" s="38">
        <f>IF(O1050="Void","",IF(P1050&lt;16,Lookups!$A$1+((P1050-1)*7+(N1050-1)),Lookups!$A$2+((P1050-16)*7+(N1050-1))))</f>
        <v>45686</v>
      </c>
      <c r="R1050" s="1" t="str">
        <f>IF(O1050="Void",TRIM(_xlfn.CONCAT(J1050,K1050)),J1050)</f>
        <v>Angry Beavers</v>
      </c>
      <c r="S1050" s="16" t="str">
        <f>IF(O1050="Void","VOID","vs")</f>
        <v>vs</v>
      </c>
      <c r="T1050" s="1" t="str">
        <f>IF(O1050="Void","",K1050)</f>
        <v>Canning Stragglers</v>
      </c>
      <c r="U1050" s="1" t="str">
        <f>IF(O1050="Void","",TRIM(_xlfn.CONCAT(L1050," ",M1050)))</f>
        <v>Circle Club Newent</v>
      </c>
    </row>
    <row r="1051" spans="1:21" x14ac:dyDescent="0.2">
      <c r="A1051" s="16">
        <v>1346</v>
      </c>
      <c r="B1051" s="16">
        <v>6</v>
      </c>
      <c r="C1051" s="16">
        <v>8</v>
      </c>
      <c r="D1051" s="1">
        <v>1</v>
      </c>
      <c r="E1051" s="1">
        <v>6</v>
      </c>
      <c r="F1051" s="1" t="str">
        <f>_xlfn.CONCAT($D1051,"|",$E1051,"|",$B1051)</f>
        <v>1|6|6</v>
      </c>
      <c r="G1051" s="1" t="str">
        <f>_xlfn.CONCAT($D1051,"|",$E1051,"|",$C1051)</f>
        <v>1|6|8</v>
      </c>
      <c r="H1051" s="1" t="str">
        <f>_xlfn.CONCAT(P1051,J1051)</f>
        <v>19Apaches</v>
      </c>
      <c r="I1051" s="1" t="str">
        <f>_xlfn.CONCAT(P1051,K1051)</f>
        <v>19Rising Sun</v>
      </c>
      <c r="J1051" s="1" t="str">
        <f>IFERROR(VLOOKUP(F1051,tbl_Teams!A:C,3,0),"")</f>
        <v>Apaches</v>
      </c>
      <c r="K1051" s="1" t="str">
        <f>IFERROR(VLOOKUP(G1051,tbl_Teams!$A:$C,3,0),"")</f>
        <v>Rising Sun</v>
      </c>
      <c r="L1051" s="1" t="str">
        <f>IFERROR(IF(AND(J1051&lt;&gt;"",K1051&lt;&gt;""),VLOOKUP(VLOOKUP(J1051,tbl_Teams!C:G,5,0),tbl_Venues!A:B,2,0),""),"")</f>
        <v>Hardwicke RBL</v>
      </c>
      <c r="M1051" s="16">
        <f>IFERROR(IF(VLOOKUP(J1051,tbl_Teams!$C:$H,6,0)=0,"",VLOOKUP(J1051,tbl_Teams!$C:$H,6,0)),"")</f>
        <v>1</v>
      </c>
      <c r="N1051" s="16">
        <f>IFERROR(VLOOKUP(J1051,tbl_Teams!$C:$I,7,0),"")</f>
        <v>5</v>
      </c>
      <c r="O1051" s="16" t="str">
        <f>IF(OR(J1051="",K1051=""),"Void","")</f>
        <v/>
      </c>
      <c r="P1051" s="16">
        <v>19</v>
      </c>
      <c r="Q1051" s="38">
        <f>IF(O1051="Void","",IF(P1051&lt;16,Lookups!$A$1+((P1051-1)*7+(N1051-1)),Lookups!$A$2+((P1051-16)*7+(N1051-1))))</f>
        <v>45688</v>
      </c>
      <c r="R1051" s="1" t="str">
        <f>IF(O1051="Void",TRIM(_xlfn.CONCAT(J1051,K1051)),J1051)</f>
        <v>Apaches</v>
      </c>
      <c r="S1051" s="16" t="str">
        <f>IF(O1051="Void","VOID","vs")</f>
        <v>vs</v>
      </c>
      <c r="T1051" s="1" t="str">
        <f>IF(O1051="Void","",K1051)</f>
        <v>Rising Sun</v>
      </c>
      <c r="U1051" s="1" t="str">
        <f>IF(O1051="Void","",TRIM(_xlfn.CONCAT(L1051," ",M1051)))</f>
        <v>Hardwicke RBL 1</v>
      </c>
    </row>
    <row r="1052" spans="1:21" x14ac:dyDescent="0.2">
      <c r="A1052" s="16">
        <v>1347</v>
      </c>
      <c r="B1052" s="16">
        <v>5</v>
      </c>
      <c r="C1052" s="16">
        <v>9</v>
      </c>
      <c r="D1052" s="1">
        <v>1</v>
      </c>
      <c r="E1052" s="1">
        <v>6</v>
      </c>
      <c r="F1052" s="1" t="str">
        <f>_xlfn.CONCAT($D1052,"|",$E1052,"|",$B1052)</f>
        <v>1|6|5</v>
      </c>
      <c r="G1052" s="1" t="str">
        <f>_xlfn.CONCAT($D1052,"|",$E1052,"|",$C1052)</f>
        <v>1|6|9</v>
      </c>
      <c r="H1052" s="1" t="str">
        <f>_xlfn.CONCAT(P1052,J1052)</f>
        <v>19Scammells</v>
      </c>
      <c r="I1052" s="1" t="str">
        <f>_xlfn.CONCAT(P1052,K1052)</f>
        <v>19509ers</v>
      </c>
      <c r="J1052" s="1" t="str">
        <f>IFERROR(VLOOKUP(F1052,tbl_Teams!A:C,3,0),"")</f>
        <v>Scammells</v>
      </c>
      <c r="K1052" s="1" t="str">
        <f>IFERROR(VLOOKUP(G1052,tbl_Teams!$A:$C,3,0),"")</f>
        <v>509ers</v>
      </c>
      <c r="L1052" s="1" t="str">
        <f>IFERROR(IF(AND(J1052&lt;&gt;"",K1052&lt;&gt;""),VLOOKUP(VLOOKUP(J1052,tbl_Teams!C:G,5,0),tbl_Venues!A:B,2,0),""),"")</f>
        <v>Gala Club</v>
      </c>
      <c r="M1052" s="16">
        <f>IFERROR(IF(VLOOKUP(J1052,tbl_Teams!$C:$H,6,0)=0,"",VLOOKUP(J1052,tbl_Teams!$C:$H,6,0)),"")</f>
        <v>1</v>
      </c>
      <c r="N1052" s="16">
        <f>IFERROR(VLOOKUP(J1052,tbl_Teams!$C:$I,7,0),"")</f>
        <v>1</v>
      </c>
      <c r="O1052" s="16" t="str">
        <f>IF(OR(J1052="",K1052=""),"Void","")</f>
        <v/>
      </c>
      <c r="P1052" s="16">
        <v>19</v>
      </c>
      <c r="Q1052" s="38">
        <f>IF(O1052="Void","",IF(P1052&lt;16,Lookups!$A$1+((P1052-1)*7+(N1052-1)),Lookups!$A$2+((P1052-16)*7+(N1052-1))))</f>
        <v>45684</v>
      </c>
      <c r="R1052" s="1" t="str">
        <f>IF(O1052="Void",TRIM(_xlfn.CONCAT(J1052,K1052)),J1052)</f>
        <v>Scammells</v>
      </c>
      <c r="S1052" s="16" t="str">
        <f>IF(O1052="Void","VOID","vs")</f>
        <v>vs</v>
      </c>
      <c r="T1052" s="1" t="str">
        <f>IF(O1052="Void","",K1052)</f>
        <v>509ers</v>
      </c>
      <c r="U1052" s="1" t="str">
        <f>IF(O1052="Void","",TRIM(_xlfn.CONCAT(L1052," ",M1052)))</f>
        <v>Gala Club 1</v>
      </c>
    </row>
    <row r="1053" spans="1:21" x14ac:dyDescent="0.2">
      <c r="A1053" s="16">
        <v>1348</v>
      </c>
      <c r="B1053" s="16">
        <v>4</v>
      </c>
      <c r="C1053" s="16">
        <v>10</v>
      </c>
      <c r="D1053" s="1">
        <v>1</v>
      </c>
      <c r="E1053" s="1">
        <v>6</v>
      </c>
      <c r="F1053" s="1" t="str">
        <f>_xlfn.CONCAT($D1053,"|",$E1053,"|",$B1053)</f>
        <v>1|6|4</v>
      </c>
      <c r="G1053" s="1" t="str">
        <f>_xlfn.CONCAT($D1053,"|",$E1053,"|",$C1053)</f>
        <v>1|6|10</v>
      </c>
      <c r="H1053" s="1" t="str">
        <f>_xlfn.CONCAT(P1053,J1053)</f>
        <v>19Renegades</v>
      </c>
      <c r="I1053" s="1" t="str">
        <f>_xlfn.CONCAT(P1053,K1053)</f>
        <v>19Westgate Teapots</v>
      </c>
      <c r="J1053" s="1" t="str">
        <f>IFERROR(VLOOKUP(F1053,tbl_Teams!A:C,3,0),"")</f>
        <v>Renegades</v>
      </c>
      <c r="K1053" s="1" t="str">
        <f>IFERROR(VLOOKUP(G1053,tbl_Teams!$A:$C,3,0),"")</f>
        <v>Westgate Teapots</v>
      </c>
      <c r="L1053" s="1" t="str">
        <f>IFERROR(IF(AND(J1053&lt;&gt;"",K1053&lt;&gt;""),VLOOKUP(VLOOKUP(J1053,tbl_Teams!C:G,5,0),tbl_Venues!A:B,2,0),""),"")</f>
        <v>Gala Club</v>
      </c>
      <c r="M1053" s="16">
        <f>IFERROR(IF(VLOOKUP(J1053,tbl_Teams!$C:$H,6,0)=0,"",VLOOKUP(J1053,tbl_Teams!$C:$H,6,0)),"")</f>
        <v>2</v>
      </c>
      <c r="N1053" s="16">
        <f>IFERROR(VLOOKUP(J1053,tbl_Teams!$C:$I,7,0),"")</f>
        <v>5</v>
      </c>
      <c r="O1053" s="16" t="str">
        <f>IF(OR(J1053="",K1053=""),"Void","")</f>
        <v/>
      </c>
      <c r="P1053" s="16">
        <v>19</v>
      </c>
      <c r="Q1053" s="38">
        <f>IF(O1053="Void","",IF(P1053&lt;16,Lookups!$A$1+((P1053-1)*7+(N1053-1)),Lookups!$A$2+((P1053-16)*7+(N1053-1))))</f>
        <v>45688</v>
      </c>
      <c r="R1053" s="1" t="str">
        <f>IF(O1053="Void",TRIM(_xlfn.CONCAT(J1053,K1053)),J1053)</f>
        <v>Renegades</v>
      </c>
      <c r="S1053" s="16" t="str">
        <f>IF(O1053="Void","VOID","vs")</f>
        <v>vs</v>
      </c>
      <c r="T1053" s="1" t="str">
        <f>IF(O1053="Void","",K1053)</f>
        <v>Westgate Teapots</v>
      </c>
      <c r="U1053" s="1" t="str">
        <f>IF(O1053="Void","",TRIM(_xlfn.CONCAT(L1053," ",M1053)))</f>
        <v>Gala Club 2</v>
      </c>
    </row>
    <row r="1054" spans="1:21" x14ac:dyDescent="0.2">
      <c r="A1054" s="16">
        <v>1349</v>
      </c>
      <c r="B1054" s="16">
        <v>3</v>
      </c>
      <c r="C1054" s="16">
        <v>11</v>
      </c>
      <c r="D1054" s="1">
        <v>1</v>
      </c>
      <c r="E1054" s="1">
        <v>6</v>
      </c>
      <c r="F1054" s="1" t="str">
        <f>_xlfn.CONCAT($D1054,"|",$E1054,"|",$B1054)</f>
        <v>1|6|3</v>
      </c>
      <c r="G1054" s="1" t="str">
        <f>_xlfn.CONCAT($D1054,"|",$E1054,"|",$C1054)</f>
        <v>1|6|11</v>
      </c>
      <c r="H1054" s="1" t="str">
        <f>_xlfn.CONCAT(P1054,J1054)</f>
        <v>19Jokers(City)</v>
      </c>
      <c r="I1054" s="1" t="str">
        <f>_xlfn.CONCAT(P1054,K1054)</f>
        <v>19Walls Top Ten</v>
      </c>
      <c r="J1054" s="1" t="str">
        <f>IFERROR(VLOOKUP(F1054,tbl_Teams!A:C,3,0),"")</f>
        <v>Jokers(City)</v>
      </c>
      <c r="K1054" s="1" t="str">
        <f>IFERROR(VLOOKUP(G1054,tbl_Teams!$A:$C,3,0),"")</f>
        <v>Walls Top Ten</v>
      </c>
      <c r="L1054" s="1" t="str">
        <f>IFERROR(IF(AND(J1054&lt;&gt;"",K1054&lt;&gt;""),VLOOKUP(VLOOKUP(J1054,tbl_Teams!C:G,5,0),tbl_Venues!A:B,2,0),""),"")</f>
        <v>One Eyed Jacks</v>
      </c>
      <c r="M1054" s="16" t="str">
        <f>IFERROR(IF(VLOOKUP(J1054,tbl_Teams!$C:$H,6,0)=0,"",VLOOKUP(J1054,tbl_Teams!$C:$H,6,0)),"")</f>
        <v/>
      </c>
      <c r="N1054" s="16">
        <f>IFERROR(VLOOKUP(J1054,tbl_Teams!$C:$I,7,0),"")</f>
        <v>4</v>
      </c>
      <c r="O1054" s="16" t="str">
        <f>IF(OR(J1054="",K1054=""),"Void","")</f>
        <v/>
      </c>
      <c r="P1054" s="16">
        <v>19</v>
      </c>
      <c r="Q1054" s="38">
        <f>IF(O1054="Void","",IF(P1054&lt;16,Lookups!$A$1+((P1054-1)*7+(N1054-1)),Lookups!$A$2+((P1054-16)*7+(N1054-1))))</f>
        <v>45687</v>
      </c>
      <c r="R1054" s="1" t="str">
        <f>IF(O1054="Void",TRIM(_xlfn.CONCAT(J1054,K1054)),J1054)</f>
        <v>Jokers(City)</v>
      </c>
      <c r="S1054" s="16" t="str">
        <f>IF(O1054="Void","VOID","vs")</f>
        <v>vs</v>
      </c>
      <c r="T1054" s="1" t="str">
        <f>IF(O1054="Void","",K1054)</f>
        <v>Walls Top Ten</v>
      </c>
      <c r="U1054" s="1" t="str">
        <f>IF(O1054="Void","",TRIM(_xlfn.CONCAT(L1054," ",M1054)))</f>
        <v>One Eyed Jacks</v>
      </c>
    </row>
    <row r="1055" spans="1:21" x14ac:dyDescent="0.2">
      <c r="A1055" s="16">
        <v>1350</v>
      </c>
      <c r="B1055" s="16">
        <v>2</v>
      </c>
      <c r="C1055" s="16">
        <v>12</v>
      </c>
      <c r="D1055" s="1">
        <v>1</v>
      </c>
      <c r="E1055" s="1">
        <v>6</v>
      </c>
      <c r="F1055" s="1" t="str">
        <f>_xlfn.CONCAT($D1055,"|",$E1055,"|",$B1055)</f>
        <v>1|6|2</v>
      </c>
      <c r="G1055" s="1" t="str">
        <f>_xlfn.CONCAT($D1055,"|",$E1055,"|",$C1055)</f>
        <v>1|6|12</v>
      </c>
      <c r="H1055" s="1" t="str">
        <f>_xlfn.CONCAT(P1055,J1055)</f>
        <v>19</v>
      </c>
      <c r="I1055" s="1" t="str">
        <f>_xlfn.CONCAT(P1055,K1055)</f>
        <v>19KE7's</v>
      </c>
      <c r="J1055" s="1" t="str">
        <f>IFERROR(VLOOKUP(F1055,tbl_Teams!A:C,3,0),"")</f>
        <v/>
      </c>
      <c r="K1055" s="1" t="str">
        <f>IFERROR(VLOOKUP(G1055,tbl_Teams!$A:$C,3,0),"")</f>
        <v>KE7's</v>
      </c>
      <c r="L1055" s="1" t="str">
        <f>IFERROR(IF(AND(J1055&lt;&gt;"",K1055&lt;&gt;""),VLOOKUP(VLOOKUP(J1055,tbl_Teams!C:G,5,0),tbl_Venues!A:B,2,0),""),"")</f>
        <v/>
      </c>
      <c r="M1055" s="16" t="str">
        <f>IFERROR(IF(VLOOKUP(J1055,tbl_Teams!$C:$H,6,0)=0,"",VLOOKUP(J1055,tbl_Teams!$C:$H,6,0)),"")</f>
        <v/>
      </c>
      <c r="N1055" s="16" t="str">
        <f>IFERROR(VLOOKUP(J1055,tbl_Teams!$C:$I,7,0),"")</f>
        <v/>
      </c>
      <c r="O1055" s="16" t="str">
        <f>IF(OR(J1055="",K1055=""),"Void","")</f>
        <v>Void</v>
      </c>
      <c r="P1055" s="16">
        <v>19</v>
      </c>
      <c r="Q1055" s="38" t="str">
        <f>IF(O1055="Void","",IF(P1055&lt;16,Lookups!$A$1+((P1055-1)*7+(N1055-1)),Lookups!$A$2+((P1055-16)*7+(N1055-1))))</f>
        <v/>
      </c>
      <c r="R1055" s="1" t="str">
        <f>IF(O1055="Void",TRIM(_xlfn.CONCAT(J1055,K1055)),J1055)</f>
        <v>KE7's</v>
      </c>
      <c r="S1055" s="16" t="str">
        <f>IF(O1055="Void","VOID","vs")</f>
        <v>VOID</v>
      </c>
      <c r="T1055" s="1" t="str">
        <f>IF(O1055="Void","",K1055)</f>
        <v/>
      </c>
      <c r="U1055" s="1" t="str">
        <f>IF(O1055="Void","",TRIM(_xlfn.CONCAT(L1055," ",M1055)))</f>
        <v/>
      </c>
    </row>
    <row r="1056" spans="1:21" x14ac:dyDescent="0.2">
      <c r="A1056" s="16">
        <v>1351</v>
      </c>
      <c r="B1056" s="16">
        <v>1</v>
      </c>
      <c r="C1056" s="16">
        <v>13</v>
      </c>
      <c r="D1056" s="1">
        <v>1</v>
      </c>
      <c r="E1056" s="1">
        <v>6</v>
      </c>
      <c r="F1056" s="1" t="str">
        <f>_xlfn.CONCAT($D1056,"|",$E1056,"|",$B1056)</f>
        <v>1|6|1</v>
      </c>
      <c r="G1056" s="1" t="str">
        <f>_xlfn.CONCAT($D1056,"|",$E1056,"|",$C1056)</f>
        <v>1|6|13</v>
      </c>
      <c r="H1056" s="1" t="str">
        <f>_xlfn.CONCAT(P1056,J1056)</f>
        <v>19New Indians</v>
      </c>
      <c r="I1056" s="1" t="str">
        <f>_xlfn.CONCAT(P1056,K1056)</f>
        <v>19Junction Inn</v>
      </c>
      <c r="J1056" s="1" t="str">
        <f>IFERROR(VLOOKUP(F1056,tbl_Teams!A:C,3,0),"")</f>
        <v>New Indians</v>
      </c>
      <c r="K1056" s="1" t="str">
        <f>IFERROR(VLOOKUP(G1056,tbl_Teams!$A:$C,3,0),"")</f>
        <v>Junction Inn</v>
      </c>
      <c r="L1056" s="1" t="str">
        <f>IFERROR(IF(AND(J1056&lt;&gt;"",K1056&lt;&gt;""),VLOOKUP(VLOOKUP(J1056,tbl_Teams!C:G,5,0),tbl_Venues!A:B,2,0),""),"")</f>
        <v>Churchdown Community Centre</v>
      </c>
      <c r="M1056" s="16">
        <f>IFERROR(IF(VLOOKUP(J1056,tbl_Teams!$C:$H,6,0)=0,"",VLOOKUP(J1056,tbl_Teams!$C:$H,6,0)),"")</f>
        <v>1</v>
      </c>
      <c r="N1056" s="16">
        <f>IFERROR(VLOOKUP(J1056,tbl_Teams!$C:$I,7,0),"")</f>
        <v>5</v>
      </c>
      <c r="O1056" s="16" t="str">
        <f>IF(OR(J1056="",K1056=""),"Void","")</f>
        <v/>
      </c>
      <c r="P1056" s="16">
        <v>19</v>
      </c>
      <c r="Q1056" s="38">
        <f>IF(O1056="Void","",IF(P1056&lt;16,Lookups!$A$1+((P1056-1)*7+(N1056-1)),Lookups!$A$2+((P1056-16)*7+(N1056-1))))</f>
        <v>45688</v>
      </c>
      <c r="R1056" s="1" t="str">
        <f>IF(O1056="Void",TRIM(_xlfn.CONCAT(J1056,K1056)),J1056)</f>
        <v>New Indians</v>
      </c>
      <c r="S1056" s="16" t="str">
        <f>IF(O1056="Void","VOID","vs")</f>
        <v>vs</v>
      </c>
      <c r="T1056" s="1" t="str">
        <f>IF(O1056="Void","",K1056)</f>
        <v>Junction Inn</v>
      </c>
      <c r="U1056" s="1" t="str">
        <f>IF(O1056="Void","",TRIM(_xlfn.CONCAT(L1056," ",M1056)))</f>
        <v>Churchdown Community Centre 1</v>
      </c>
    </row>
    <row r="1057" spans="1:21" x14ac:dyDescent="0.2">
      <c r="A1057" s="16">
        <v>1352</v>
      </c>
      <c r="B1057" s="16">
        <v>15</v>
      </c>
      <c r="C1057" s="16">
        <v>14</v>
      </c>
      <c r="D1057" s="1">
        <v>1</v>
      </c>
      <c r="E1057" s="1">
        <v>6</v>
      </c>
      <c r="F1057" s="1" t="str">
        <f>_xlfn.CONCAT($D1057,"|",$E1057,"|",$B1057)</f>
        <v>1|6|15</v>
      </c>
      <c r="G1057" s="1" t="str">
        <f>_xlfn.CONCAT($D1057,"|",$E1057,"|",$C1057)</f>
        <v>1|6|14</v>
      </c>
      <c r="H1057" s="1" t="str">
        <f>_xlfn.CONCAT(P1057,J1057)</f>
        <v>19Cybernetics</v>
      </c>
      <c r="I1057" s="1" t="str">
        <f>_xlfn.CONCAT(P1057,K1057)</f>
        <v>19Britwater</v>
      </c>
      <c r="J1057" s="1" t="str">
        <f>IFERROR(VLOOKUP(F1057,tbl_Teams!A:C,3,0),"")</f>
        <v>Cybernetics</v>
      </c>
      <c r="K1057" s="1" t="str">
        <f>IFERROR(VLOOKUP(G1057,tbl_Teams!$A:$C,3,0),"")</f>
        <v>Britwater</v>
      </c>
      <c r="L1057" s="1" t="str">
        <f>IFERROR(IF(AND(J1057&lt;&gt;"",K1057&lt;&gt;""),VLOOKUP(VLOOKUP(J1057,tbl_Teams!C:G,5,0),tbl_Venues!A:B,2,0),""),"")</f>
        <v>Gala Club</v>
      </c>
      <c r="M1057" s="16">
        <f>IFERROR(IF(VLOOKUP(J1057,tbl_Teams!$C:$H,6,0)=0,"",VLOOKUP(J1057,tbl_Teams!$C:$H,6,0)),"")</f>
        <v>2</v>
      </c>
      <c r="N1057" s="16">
        <f>IFERROR(VLOOKUP(J1057,tbl_Teams!$C:$I,7,0),"")</f>
        <v>4</v>
      </c>
      <c r="O1057" s="16" t="str">
        <f>IF(OR(J1057="",K1057=""),"Void","")</f>
        <v/>
      </c>
      <c r="P1057" s="16">
        <v>19</v>
      </c>
      <c r="Q1057" s="38">
        <f>IF(O1057="Void","",IF(P1057&lt;16,Lookups!$A$1+((P1057-1)*7+(N1057-1)),Lookups!$A$2+((P1057-16)*7+(N1057-1))))</f>
        <v>45687</v>
      </c>
      <c r="R1057" s="1" t="str">
        <f>IF(O1057="Void",TRIM(_xlfn.CONCAT(J1057,K1057)),J1057)</f>
        <v>Cybernetics</v>
      </c>
      <c r="S1057" s="16" t="str">
        <f>IF(O1057="Void","VOID","vs")</f>
        <v>vs</v>
      </c>
      <c r="T1057" s="1" t="str">
        <f>IF(O1057="Void","",K1057)</f>
        <v>Britwater</v>
      </c>
      <c r="U1057" s="1" t="str">
        <f>IF(O1057="Void","",TRIM(_xlfn.CONCAT(L1057," ",M1057)))</f>
        <v>Gala Club 2</v>
      </c>
    </row>
    <row r="1058" spans="1:21" x14ac:dyDescent="0.2">
      <c r="A1058" s="16">
        <v>1585</v>
      </c>
      <c r="B1058" s="16">
        <v>16</v>
      </c>
      <c r="C1058" s="16">
        <v>7</v>
      </c>
      <c r="D1058" s="1">
        <v>1</v>
      </c>
      <c r="E1058" s="1">
        <v>7</v>
      </c>
      <c r="F1058" s="1" t="str">
        <f>_xlfn.CONCAT($D1058,"|",$E1058,"|",$B1058)</f>
        <v>1|7|16</v>
      </c>
      <c r="G1058" s="1" t="str">
        <f>_xlfn.CONCAT($D1058,"|",$E1058,"|",$C1058)</f>
        <v>1|7|7</v>
      </c>
      <c r="H1058" s="1" t="str">
        <f>_xlfn.CONCAT(P1058,J1058)</f>
        <v>19</v>
      </c>
      <c r="I1058" s="1" t="str">
        <f>_xlfn.CONCAT(P1058,K1058)</f>
        <v>19Gladiators</v>
      </c>
      <c r="J1058" s="1" t="str">
        <f>IFERROR(VLOOKUP(F1058,tbl_Teams!A:C,3,0),"")</f>
        <v/>
      </c>
      <c r="K1058" s="1" t="str">
        <f>IFERROR(VLOOKUP(G1058,tbl_Teams!$A:$C,3,0),"")</f>
        <v>Gladiators</v>
      </c>
      <c r="L1058" s="1" t="str">
        <f>IFERROR(IF(AND(J1058&lt;&gt;"",K1058&lt;&gt;""),VLOOKUP(VLOOKUP(J1058,tbl_Teams!C:G,5,0),tbl_Venues!A:B,2,0),""),"")</f>
        <v/>
      </c>
      <c r="M1058" s="16" t="str">
        <f>IFERROR(IF(VLOOKUP(J1058,tbl_Teams!$C:$H,6,0)=0,"",VLOOKUP(J1058,tbl_Teams!$C:$H,6,0)),"")</f>
        <v/>
      </c>
      <c r="N1058" s="16" t="str">
        <f>IFERROR(VLOOKUP(J1058,tbl_Teams!$C:$I,7,0),"")</f>
        <v/>
      </c>
      <c r="O1058" s="16" t="str">
        <f>IF(OR(J1058="",K1058=""),"Void","")</f>
        <v>Void</v>
      </c>
      <c r="P1058" s="16">
        <v>19</v>
      </c>
      <c r="Q1058" s="38" t="str">
        <f>IF(O1058="Void","",IF(P1058&lt;16,Lookups!$A$1+((P1058-1)*7+(N1058-1)),Lookups!$A$2+((P1058-16)*7+(N1058-1))))</f>
        <v/>
      </c>
      <c r="R1058" s="1" t="str">
        <f>IF(O1058="Void",TRIM(_xlfn.CONCAT(J1058,K1058)),J1058)</f>
        <v>Gladiators</v>
      </c>
      <c r="S1058" s="16" t="str">
        <f>IF(O1058="Void","VOID","vs")</f>
        <v>VOID</v>
      </c>
      <c r="T1058" s="1" t="str">
        <f>IF(O1058="Void","",K1058)</f>
        <v/>
      </c>
      <c r="U1058" s="1" t="str">
        <f>IF(O1058="Void","",TRIM(_xlfn.CONCAT(L1058," ",M1058)))</f>
        <v/>
      </c>
    </row>
    <row r="1059" spans="1:21" x14ac:dyDescent="0.2">
      <c r="A1059" s="16">
        <v>1586</v>
      </c>
      <c r="B1059" s="16">
        <v>6</v>
      </c>
      <c r="C1059" s="16">
        <v>8</v>
      </c>
      <c r="D1059" s="1">
        <v>1</v>
      </c>
      <c r="E1059" s="1">
        <v>7</v>
      </c>
      <c r="F1059" s="1" t="str">
        <f>_xlfn.CONCAT($D1059,"|",$E1059,"|",$B1059)</f>
        <v>1|7|6</v>
      </c>
      <c r="G1059" s="1" t="str">
        <f>_xlfn.CONCAT($D1059,"|",$E1059,"|",$C1059)</f>
        <v>1|7|8</v>
      </c>
      <c r="H1059" s="1" t="str">
        <f>_xlfn.CONCAT(P1059,J1059)</f>
        <v>19Bloaters S.C.</v>
      </c>
      <c r="I1059" s="1" t="str">
        <f>_xlfn.CONCAT(P1059,K1059)</f>
        <v>19Incredibowls</v>
      </c>
      <c r="J1059" s="1" t="str">
        <f>IFERROR(VLOOKUP(F1059,tbl_Teams!A:C,3,0),"")</f>
        <v>Bloaters S.C.</v>
      </c>
      <c r="K1059" s="1" t="str">
        <f>IFERROR(VLOOKUP(G1059,tbl_Teams!$A:$C,3,0),"")</f>
        <v>Incredibowls</v>
      </c>
      <c r="L1059" s="1" t="str">
        <f>IFERROR(IF(AND(J1059&lt;&gt;"",K1059&lt;&gt;""),VLOOKUP(VLOOKUP(J1059,tbl_Teams!C:G,5,0),tbl_Venues!A:B,2,0),""),"")</f>
        <v>Spartans Club</v>
      </c>
      <c r="M1059" s="16">
        <f>IFERROR(IF(VLOOKUP(J1059,tbl_Teams!$C:$H,6,0)=0,"",VLOOKUP(J1059,tbl_Teams!$C:$H,6,0)),"")</f>
        <v>2</v>
      </c>
      <c r="N1059" s="16">
        <f>IFERROR(VLOOKUP(J1059,tbl_Teams!$C:$I,7,0),"")</f>
        <v>3</v>
      </c>
      <c r="O1059" s="16" t="str">
        <f>IF(OR(J1059="",K1059=""),"Void","")</f>
        <v/>
      </c>
      <c r="P1059" s="16">
        <v>19</v>
      </c>
      <c r="Q1059" s="38">
        <f>IF(O1059="Void","",IF(P1059&lt;16,Lookups!$A$1+((P1059-1)*7+(N1059-1)),Lookups!$A$2+((P1059-16)*7+(N1059-1))))</f>
        <v>45686</v>
      </c>
      <c r="R1059" s="1" t="str">
        <f>IF(O1059="Void",TRIM(_xlfn.CONCAT(J1059,K1059)),J1059)</f>
        <v>Bloaters S.C.</v>
      </c>
      <c r="S1059" s="16" t="str">
        <f>IF(O1059="Void","VOID","vs")</f>
        <v>vs</v>
      </c>
      <c r="T1059" s="1" t="str">
        <f>IF(O1059="Void","",K1059)</f>
        <v>Incredibowls</v>
      </c>
      <c r="U1059" s="1" t="str">
        <f>IF(O1059="Void","",TRIM(_xlfn.CONCAT(L1059," ",M1059)))</f>
        <v>Spartans Club 2</v>
      </c>
    </row>
    <row r="1060" spans="1:21" x14ac:dyDescent="0.2">
      <c r="A1060" s="16">
        <v>1587</v>
      </c>
      <c r="B1060" s="16">
        <v>5</v>
      </c>
      <c r="C1060" s="16">
        <v>9</v>
      </c>
      <c r="D1060" s="1">
        <v>1</v>
      </c>
      <c r="E1060" s="1">
        <v>7</v>
      </c>
      <c r="F1060" s="1" t="str">
        <f>_xlfn.CONCAT($D1060,"|",$E1060,"|",$B1060)</f>
        <v>1|7|5</v>
      </c>
      <c r="G1060" s="1" t="str">
        <f>_xlfn.CONCAT($D1060,"|",$E1060,"|",$C1060)</f>
        <v>1|7|9</v>
      </c>
      <c r="H1060" s="1" t="str">
        <f>_xlfn.CONCAT(P1060,J1060)</f>
        <v>19Hilltops</v>
      </c>
      <c r="I1060" s="1" t="str">
        <f>_xlfn.CONCAT(P1060,K1060)</f>
        <v>19Tipplers</v>
      </c>
      <c r="J1060" s="1" t="str">
        <f>IFERROR(VLOOKUP(F1060,tbl_Teams!A:C,3,0),"")</f>
        <v>Hilltops</v>
      </c>
      <c r="K1060" s="1" t="str">
        <f>IFERROR(VLOOKUP(G1060,tbl_Teams!$A:$C,3,0),"")</f>
        <v>Tipplers</v>
      </c>
      <c r="L1060" s="1" t="str">
        <f>IFERROR(IF(AND(J1060&lt;&gt;"",K1060&lt;&gt;""),VLOOKUP(VLOOKUP(J1060,tbl_Teams!C:G,5,0),tbl_Venues!A:B,2,0),""),"")</f>
        <v>Robinswood Hill Club</v>
      </c>
      <c r="M1060" s="16">
        <f>IFERROR(IF(VLOOKUP(J1060,tbl_Teams!$C:$H,6,0)=0,"",VLOOKUP(J1060,tbl_Teams!$C:$H,6,0)),"")</f>
        <v>1</v>
      </c>
      <c r="N1060" s="16">
        <f>IFERROR(VLOOKUP(J1060,tbl_Teams!$C:$I,7,0),"")</f>
        <v>4</v>
      </c>
      <c r="O1060" s="16" t="str">
        <f>IF(OR(J1060="",K1060=""),"Void","")</f>
        <v/>
      </c>
      <c r="P1060" s="16">
        <v>19</v>
      </c>
      <c r="Q1060" s="38">
        <f>IF(O1060="Void","",IF(P1060&lt;16,Lookups!$A$1+((P1060-1)*7+(N1060-1)),Lookups!$A$2+((P1060-16)*7+(N1060-1))))</f>
        <v>45687</v>
      </c>
      <c r="R1060" s="1" t="str">
        <f>IF(O1060="Void",TRIM(_xlfn.CONCAT(J1060,K1060)),J1060)</f>
        <v>Hilltops</v>
      </c>
      <c r="S1060" s="16" t="str">
        <f>IF(O1060="Void","VOID","vs")</f>
        <v>vs</v>
      </c>
      <c r="T1060" s="1" t="str">
        <f>IF(O1060="Void","",K1060)</f>
        <v>Tipplers</v>
      </c>
      <c r="U1060" s="1" t="str">
        <f>IF(O1060="Void","",TRIM(_xlfn.CONCAT(L1060," ",M1060)))</f>
        <v>Robinswood Hill Club 1</v>
      </c>
    </row>
    <row r="1061" spans="1:21" x14ac:dyDescent="0.2">
      <c r="A1061" s="16">
        <v>1588</v>
      </c>
      <c r="B1061" s="16">
        <v>4</v>
      </c>
      <c r="C1061" s="16">
        <v>10</v>
      </c>
      <c r="D1061" s="1">
        <v>1</v>
      </c>
      <c r="E1061" s="1">
        <v>7</v>
      </c>
      <c r="F1061" s="1" t="str">
        <f>_xlfn.CONCAT($D1061,"|",$E1061,"|",$B1061)</f>
        <v>1|7|4</v>
      </c>
      <c r="G1061" s="1" t="str">
        <f>_xlfn.CONCAT($D1061,"|",$E1061,"|",$C1061)</f>
        <v>1|7|10</v>
      </c>
      <c r="H1061" s="1" t="str">
        <f>_xlfn.CONCAT(P1061,J1061)</f>
        <v>19Deaf Tigers</v>
      </c>
      <c r="I1061" s="1" t="str">
        <f>_xlfn.CONCAT(P1061,K1061)</f>
        <v>19Newent Dragons</v>
      </c>
      <c r="J1061" s="1" t="str">
        <f>IFERROR(VLOOKUP(F1061,tbl_Teams!A:C,3,0),"")</f>
        <v>Deaf Tigers</v>
      </c>
      <c r="K1061" s="1" t="str">
        <f>IFERROR(VLOOKUP(G1061,tbl_Teams!$A:$C,3,0),"")</f>
        <v>Newent Dragons</v>
      </c>
      <c r="L1061" s="1" t="str">
        <f>IFERROR(IF(AND(J1061&lt;&gt;"",K1061&lt;&gt;""),VLOOKUP(VLOOKUP(J1061,tbl_Teams!C:G,5,0),tbl_Venues!A:B,2,0),""),"")</f>
        <v>One Eyed Jacks</v>
      </c>
      <c r="M1061" s="16" t="str">
        <f>IFERROR(IF(VLOOKUP(J1061,tbl_Teams!$C:$H,6,0)=0,"",VLOOKUP(J1061,tbl_Teams!$C:$H,6,0)),"")</f>
        <v/>
      </c>
      <c r="N1061" s="16">
        <f>IFERROR(VLOOKUP(J1061,tbl_Teams!$C:$I,7,0),"")</f>
        <v>2</v>
      </c>
      <c r="O1061" s="16" t="str">
        <f>IF(OR(J1061="",K1061=""),"Void","")</f>
        <v/>
      </c>
      <c r="P1061" s="16">
        <v>19</v>
      </c>
      <c r="Q1061" s="38">
        <f>IF(O1061="Void","",IF(P1061&lt;16,Lookups!$A$1+((P1061-1)*7+(N1061-1)),Lookups!$A$2+((P1061-16)*7+(N1061-1))))</f>
        <v>45685</v>
      </c>
      <c r="R1061" s="1" t="str">
        <f>IF(O1061="Void",TRIM(_xlfn.CONCAT(J1061,K1061)),J1061)</f>
        <v>Deaf Tigers</v>
      </c>
      <c r="S1061" s="16" t="str">
        <f>IF(O1061="Void","VOID","vs")</f>
        <v>vs</v>
      </c>
      <c r="T1061" s="1" t="str">
        <f>IF(O1061="Void","",K1061)</f>
        <v>Newent Dragons</v>
      </c>
      <c r="U1061" s="1" t="str">
        <f>IF(O1061="Void","",TRIM(_xlfn.CONCAT(L1061," ",M1061)))</f>
        <v>One Eyed Jacks</v>
      </c>
    </row>
    <row r="1062" spans="1:21" x14ac:dyDescent="0.2">
      <c r="A1062" s="16">
        <v>1589</v>
      </c>
      <c r="B1062" s="16">
        <v>3</v>
      </c>
      <c r="C1062" s="16">
        <v>11</v>
      </c>
      <c r="D1062" s="1">
        <v>1</v>
      </c>
      <c r="E1062" s="1">
        <v>7</v>
      </c>
      <c r="F1062" s="1" t="str">
        <f>_xlfn.CONCAT($D1062,"|",$E1062,"|",$B1062)</f>
        <v>1|7|3</v>
      </c>
      <c r="G1062" s="1" t="str">
        <f>_xlfn.CONCAT($D1062,"|",$E1062,"|",$C1062)</f>
        <v>1|7|11</v>
      </c>
      <c r="H1062" s="1" t="str">
        <f>_xlfn.CONCAT(P1062,J1062)</f>
        <v>19City Treasurers</v>
      </c>
      <c r="I1062" s="1" t="str">
        <f>_xlfn.CONCAT(P1062,K1062)</f>
        <v>19The Novices</v>
      </c>
      <c r="J1062" s="1" t="str">
        <f>IFERROR(VLOOKUP(F1062,tbl_Teams!A:C,3,0),"")</f>
        <v>City Treasurers</v>
      </c>
      <c r="K1062" s="1" t="str">
        <f>IFERROR(VLOOKUP(G1062,tbl_Teams!$A:$C,3,0),"")</f>
        <v>The Novices</v>
      </c>
      <c r="L1062" s="1" t="str">
        <f>IFERROR(IF(AND(J1062&lt;&gt;"",K1062&lt;&gt;""),VLOOKUP(VLOOKUP(J1062,tbl_Teams!C:G,5,0),tbl_Venues!A:B,2,0),""),"")</f>
        <v>Gala Club</v>
      </c>
      <c r="M1062" s="16">
        <f>IFERROR(IF(VLOOKUP(J1062,tbl_Teams!$C:$H,6,0)=0,"",VLOOKUP(J1062,tbl_Teams!$C:$H,6,0)),"")</f>
        <v>2</v>
      </c>
      <c r="N1062" s="16">
        <f>IFERROR(VLOOKUP(J1062,tbl_Teams!$C:$I,7,0),"")</f>
        <v>2</v>
      </c>
      <c r="O1062" s="16" t="str">
        <f>IF(OR(J1062="",K1062=""),"Void","")</f>
        <v/>
      </c>
      <c r="P1062" s="16">
        <v>19</v>
      </c>
      <c r="Q1062" s="38">
        <f>IF(O1062="Void","",IF(P1062&lt;16,Lookups!$A$1+((P1062-1)*7+(N1062-1)),Lookups!$A$2+((P1062-16)*7+(N1062-1))))</f>
        <v>45685</v>
      </c>
      <c r="R1062" s="1" t="str">
        <f>IF(O1062="Void",TRIM(_xlfn.CONCAT(J1062,K1062)),J1062)</f>
        <v>City Treasurers</v>
      </c>
      <c r="S1062" s="16" t="str">
        <f>IF(O1062="Void","VOID","vs")</f>
        <v>vs</v>
      </c>
      <c r="T1062" s="1" t="str">
        <f>IF(O1062="Void","",K1062)</f>
        <v>The Novices</v>
      </c>
      <c r="U1062" s="1" t="str">
        <f>IF(O1062="Void","",TRIM(_xlfn.CONCAT(L1062," ",M1062)))</f>
        <v>Gala Club 2</v>
      </c>
    </row>
    <row r="1063" spans="1:21" x14ac:dyDescent="0.2">
      <c r="A1063" s="16">
        <v>1590</v>
      </c>
      <c r="B1063" s="16">
        <v>2</v>
      </c>
      <c r="C1063" s="16">
        <v>12</v>
      </c>
      <c r="D1063" s="1">
        <v>1</v>
      </c>
      <c r="E1063" s="1">
        <v>7</v>
      </c>
      <c r="F1063" s="1" t="str">
        <f>_xlfn.CONCAT($D1063,"|",$E1063,"|",$B1063)</f>
        <v>1|7|2</v>
      </c>
      <c r="G1063" s="1" t="str">
        <f>_xlfn.CONCAT($D1063,"|",$E1063,"|",$C1063)</f>
        <v>1|7|12</v>
      </c>
      <c r="H1063" s="1" t="str">
        <f>_xlfn.CONCAT(P1063,J1063)</f>
        <v>19Sigtels</v>
      </c>
      <c r="I1063" s="1" t="str">
        <f>_xlfn.CONCAT(P1063,K1063)</f>
        <v>19More Lager</v>
      </c>
      <c r="J1063" s="1" t="str">
        <f>IFERROR(VLOOKUP(F1063,tbl_Teams!A:C,3,0),"")</f>
        <v>Sigtels</v>
      </c>
      <c r="K1063" s="1" t="str">
        <f>IFERROR(VLOOKUP(G1063,tbl_Teams!$A:$C,3,0),"")</f>
        <v>More Lager</v>
      </c>
      <c r="L1063" s="1" t="str">
        <f>IFERROR(IF(AND(J1063&lt;&gt;"",K1063&lt;&gt;""),VLOOKUP(VLOOKUP(J1063,tbl_Teams!C:G,5,0),tbl_Venues!A:B,2,0),""),"")</f>
        <v>Wotton Hall Club</v>
      </c>
      <c r="M1063" s="16">
        <f>IFERROR(IF(VLOOKUP(J1063,tbl_Teams!$C:$H,6,0)=0,"",VLOOKUP(J1063,tbl_Teams!$C:$H,6,0)),"")</f>
        <v>2</v>
      </c>
      <c r="N1063" s="16">
        <f>IFERROR(VLOOKUP(J1063,tbl_Teams!$C:$I,7,0),"")</f>
        <v>2</v>
      </c>
      <c r="O1063" s="16" t="str">
        <f>IF(OR(J1063="",K1063=""),"Void","")</f>
        <v/>
      </c>
      <c r="P1063" s="16">
        <v>19</v>
      </c>
      <c r="Q1063" s="38">
        <f>IF(O1063="Void","",IF(P1063&lt;16,Lookups!$A$1+((P1063-1)*7+(N1063-1)),Lookups!$A$2+((P1063-16)*7+(N1063-1))))</f>
        <v>45685</v>
      </c>
      <c r="R1063" s="1" t="str">
        <f>IF(O1063="Void",TRIM(_xlfn.CONCAT(J1063,K1063)),J1063)</f>
        <v>Sigtels</v>
      </c>
      <c r="S1063" s="16" t="str">
        <f>IF(O1063="Void","VOID","vs")</f>
        <v>vs</v>
      </c>
      <c r="T1063" s="1" t="str">
        <f>IF(O1063="Void","",K1063)</f>
        <v>More Lager</v>
      </c>
      <c r="U1063" s="1" t="str">
        <f>IF(O1063="Void","",TRIM(_xlfn.CONCAT(L1063," ",M1063)))</f>
        <v>Wotton Hall Club 2</v>
      </c>
    </row>
    <row r="1064" spans="1:21" x14ac:dyDescent="0.2">
      <c r="A1064" s="16">
        <v>1591</v>
      </c>
      <c r="B1064" s="16">
        <v>1</v>
      </c>
      <c r="C1064" s="16">
        <v>13</v>
      </c>
      <c r="D1064" s="1">
        <v>1</v>
      </c>
      <c r="E1064" s="1">
        <v>7</v>
      </c>
      <c r="F1064" s="1" t="str">
        <f>_xlfn.CONCAT($D1064,"|",$E1064,"|",$B1064)</f>
        <v>1|7|1</v>
      </c>
      <c r="G1064" s="1" t="str">
        <f>_xlfn.CONCAT($D1064,"|",$E1064,"|",$C1064)</f>
        <v>1|7|13</v>
      </c>
      <c r="H1064" s="1" t="str">
        <f>_xlfn.CONCAT(P1064,J1064)</f>
        <v>19Derwents</v>
      </c>
      <c r="I1064" s="1" t="str">
        <f>_xlfn.CONCAT(P1064,K1064)</f>
        <v>19BMI 'A' Breakaways</v>
      </c>
      <c r="J1064" s="1" t="str">
        <f>IFERROR(VLOOKUP(F1064,tbl_Teams!A:C,3,0),"")</f>
        <v>Derwents</v>
      </c>
      <c r="K1064" s="1" t="str">
        <f>IFERROR(VLOOKUP(G1064,tbl_Teams!$A:$C,3,0),"")</f>
        <v>BMI 'A' Breakaways</v>
      </c>
      <c r="L1064" s="1" t="str">
        <f>IFERROR(IF(AND(J1064&lt;&gt;"",K1064&lt;&gt;""),VLOOKUP(VLOOKUP(J1064,tbl_Teams!C:G,5,0),tbl_Venues!A:B,2,0),""),"")</f>
        <v>Farmer's Club</v>
      </c>
      <c r="M1064" s="16">
        <f>IFERROR(IF(VLOOKUP(J1064,tbl_Teams!$C:$H,6,0)=0,"",VLOOKUP(J1064,tbl_Teams!$C:$H,6,0)),"")</f>
        <v>2</v>
      </c>
      <c r="N1064" s="16">
        <f>IFERROR(VLOOKUP(J1064,tbl_Teams!$C:$I,7,0),"")</f>
        <v>1</v>
      </c>
      <c r="O1064" s="16" t="str">
        <f>IF(OR(J1064="",K1064=""),"Void","")</f>
        <v/>
      </c>
      <c r="P1064" s="16">
        <v>19</v>
      </c>
      <c r="Q1064" s="38">
        <f>IF(O1064="Void","",IF(P1064&lt;16,Lookups!$A$1+((P1064-1)*7+(N1064-1)),Lookups!$A$2+((P1064-16)*7+(N1064-1))))</f>
        <v>45684</v>
      </c>
      <c r="R1064" s="1" t="str">
        <f>IF(O1064="Void",TRIM(_xlfn.CONCAT(J1064,K1064)),J1064)</f>
        <v>Derwents</v>
      </c>
      <c r="S1064" s="16" t="str">
        <f>IF(O1064="Void","VOID","vs")</f>
        <v>vs</v>
      </c>
      <c r="T1064" s="1" t="str">
        <f>IF(O1064="Void","",K1064)</f>
        <v>BMI 'A' Breakaways</v>
      </c>
      <c r="U1064" s="1" t="str">
        <f>IF(O1064="Void","",TRIM(_xlfn.CONCAT(L1064," ",M1064)))</f>
        <v>Farmer's Club 2</v>
      </c>
    </row>
    <row r="1065" spans="1:21" x14ac:dyDescent="0.2">
      <c r="A1065" s="16">
        <v>1592</v>
      </c>
      <c r="B1065" s="16">
        <v>15</v>
      </c>
      <c r="C1065" s="16">
        <v>14</v>
      </c>
      <c r="D1065" s="1">
        <v>1</v>
      </c>
      <c r="E1065" s="1">
        <v>7</v>
      </c>
      <c r="F1065" s="1" t="str">
        <f>_xlfn.CONCAT($D1065,"|",$E1065,"|",$B1065)</f>
        <v>1|7|15</v>
      </c>
      <c r="G1065" s="1" t="str">
        <f>_xlfn.CONCAT($D1065,"|",$E1065,"|",$C1065)</f>
        <v>1|7|14</v>
      </c>
      <c r="H1065" s="1" t="str">
        <f>_xlfn.CONCAT(P1065,J1065)</f>
        <v>19Lassington Rollers</v>
      </c>
      <c r="I1065" s="1" t="str">
        <f>_xlfn.CONCAT(P1065,K1065)</f>
        <v>19Cruisers</v>
      </c>
      <c r="J1065" s="1" t="str">
        <f>IFERROR(VLOOKUP(F1065,tbl_Teams!A:C,3,0),"")</f>
        <v>Lassington Rollers</v>
      </c>
      <c r="K1065" s="1" t="str">
        <f>IFERROR(VLOOKUP(G1065,tbl_Teams!$A:$C,3,0),"")</f>
        <v>Cruisers</v>
      </c>
      <c r="L1065" s="1" t="str">
        <f>IFERROR(IF(AND(J1065&lt;&gt;"",K1065&lt;&gt;""),VLOOKUP(VLOOKUP(J1065,tbl_Teams!C:G,5,0),tbl_Venues!A:B,2,0),""),"")</f>
        <v>England's Glory</v>
      </c>
      <c r="M1065" s="16">
        <f>IFERROR(IF(VLOOKUP(J1065,tbl_Teams!$C:$H,6,0)=0,"",VLOOKUP(J1065,tbl_Teams!$C:$H,6,0)),"")</f>
        <v>2</v>
      </c>
      <c r="N1065" s="16">
        <f>IFERROR(VLOOKUP(J1065,tbl_Teams!$C:$I,7,0),"")</f>
        <v>4</v>
      </c>
      <c r="O1065" s="16" t="str">
        <f>IF(OR(J1065="",K1065=""),"Void","")</f>
        <v/>
      </c>
      <c r="P1065" s="16">
        <v>19</v>
      </c>
      <c r="Q1065" s="38">
        <f>IF(O1065="Void","",IF(P1065&lt;16,Lookups!$A$1+((P1065-1)*7+(N1065-1)),Lookups!$A$2+((P1065-16)*7+(N1065-1))))</f>
        <v>45687</v>
      </c>
      <c r="R1065" s="1" t="str">
        <f>IF(O1065="Void",TRIM(_xlfn.CONCAT(J1065,K1065)),J1065)</f>
        <v>Lassington Rollers</v>
      </c>
      <c r="S1065" s="16" t="str">
        <f>IF(O1065="Void","VOID","vs")</f>
        <v>vs</v>
      </c>
      <c r="T1065" s="1" t="str">
        <f>IF(O1065="Void","",K1065)</f>
        <v>Cruisers</v>
      </c>
      <c r="U1065" s="1" t="str">
        <f>IF(O1065="Void","",TRIM(_xlfn.CONCAT(L1065," ",M1065)))</f>
        <v>England's Glory 2</v>
      </c>
    </row>
    <row r="1066" spans="1:21" x14ac:dyDescent="0.2">
      <c r="A1066" s="16">
        <v>153</v>
      </c>
      <c r="B1066" s="16">
        <v>12</v>
      </c>
      <c r="C1066" s="16">
        <v>1</v>
      </c>
      <c r="D1066" s="1">
        <v>1</v>
      </c>
      <c r="E1066" s="1">
        <v>1</v>
      </c>
      <c r="F1066" s="1" t="str">
        <f>_xlfn.CONCAT($D1066,"|",$E1066,"|",$B1066)</f>
        <v>1|1|12</v>
      </c>
      <c r="G1066" s="1" t="str">
        <f>_xlfn.CONCAT($D1066,"|",$E1066,"|",$C1066)</f>
        <v>1|1|1</v>
      </c>
      <c r="H1066" s="1" t="str">
        <f>_xlfn.CONCAT(P1066,J1066)</f>
        <v>20Impractical Jokers</v>
      </c>
      <c r="I1066" s="1" t="str">
        <f>_xlfn.CONCAT(P1066,K1066)</f>
        <v>20Maisemore Hornets</v>
      </c>
      <c r="J1066" s="1" t="str">
        <f>IFERROR(VLOOKUP(F1066,tbl_Teams!A:C,3,0),"")</f>
        <v>Impractical Jokers</v>
      </c>
      <c r="K1066" s="1" t="str">
        <f>IFERROR(VLOOKUP(G1066,tbl_Teams!$A:$C,3,0),"")</f>
        <v>Maisemore Hornets</v>
      </c>
      <c r="L1066" s="1" t="str">
        <f>IFERROR(IF(AND(J1066&lt;&gt;"",K1066&lt;&gt;""),VLOOKUP(VLOOKUP(J1066,tbl_Teams!C:G,5,0),tbl_Venues!A:B,2,0),""),"")</f>
        <v>St James Club</v>
      </c>
      <c r="M1066" s="16" t="str">
        <f>IFERROR(IF(VLOOKUP(J1066,tbl_Teams!$C:$H,6,0)=0,"",VLOOKUP(J1066,tbl_Teams!$C:$H,6,0)),"")</f>
        <v/>
      </c>
      <c r="N1066" s="16">
        <f>IFERROR(VLOOKUP(J1066,tbl_Teams!$C:$I,7,0),"")</f>
        <v>1</v>
      </c>
      <c r="O1066" s="16" t="str">
        <f>IF(OR(J1066="",K1066=""),"Void","")</f>
        <v/>
      </c>
      <c r="P1066" s="16">
        <v>20</v>
      </c>
      <c r="Q1066" s="38">
        <f>IF(O1066="Void","",IF(P1066&lt;16,Lookups!$A$1+((P1066-1)*7+(N1066-1)),Lookups!$A$2+((P1066-16)*7+(N1066-1))))</f>
        <v>45691</v>
      </c>
      <c r="R1066" s="1" t="str">
        <f>IF(O1066="Void",TRIM(_xlfn.CONCAT(J1066,K1066)),J1066)</f>
        <v>Impractical Jokers</v>
      </c>
      <c r="S1066" s="16" t="str">
        <f>IF(O1066="Void","VOID","vs")</f>
        <v>vs</v>
      </c>
      <c r="T1066" s="1" t="str">
        <f>IF(O1066="Void","",K1066)</f>
        <v>Maisemore Hornets</v>
      </c>
      <c r="U1066" s="1" t="str">
        <f>IF(O1066="Void","",TRIM(_xlfn.CONCAT(L1066," ",M1066)))</f>
        <v>St James Club</v>
      </c>
    </row>
    <row r="1067" spans="1:21" x14ac:dyDescent="0.2">
      <c r="A1067" s="16">
        <v>154</v>
      </c>
      <c r="B1067" s="16">
        <v>11</v>
      </c>
      <c r="C1067" s="16">
        <v>2</v>
      </c>
      <c r="D1067" s="1">
        <v>1</v>
      </c>
      <c r="E1067" s="1">
        <v>1</v>
      </c>
      <c r="F1067" s="1" t="str">
        <f>_xlfn.CONCAT($D1067,"|",$E1067,"|",$B1067)</f>
        <v>1|1|11</v>
      </c>
      <c r="G1067" s="1" t="str">
        <f>_xlfn.CONCAT($D1067,"|",$E1067,"|",$C1067)</f>
        <v>1|1|2</v>
      </c>
      <c r="H1067" s="1" t="str">
        <f>_xlfn.CONCAT(P1067,J1067)</f>
        <v>20Hare &amp; Hounds</v>
      </c>
      <c r="I1067" s="1" t="str">
        <f>_xlfn.CONCAT(P1067,K1067)</f>
        <v>20Cobblers</v>
      </c>
      <c r="J1067" s="1" t="str">
        <f>IFERROR(VLOOKUP(F1067,tbl_Teams!A:C,3,0),"")</f>
        <v>Hare &amp; Hounds</v>
      </c>
      <c r="K1067" s="1" t="str">
        <f>IFERROR(VLOOKUP(G1067,tbl_Teams!$A:$C,3,0),"")</f>
        <v>Cobblers</v>
      </c>
      <c r="L1067" s="1" t="str">
        <f>IFERROR(IF(AND(J1067&lt;&gt;"",K1067&lt;&gt;""),VLOOKUP(VLOOKUP(J1067,tbl_Teams!C:G,5,0),tbl_Venues!A:B,2,0),""),"")</f>
        <v>Churchdown Club</v>
      </c>
      <c r="M1067" s="16" t="str">
        <f>IFERROR(IF(VLOOKUP(J1067,tbl_Teams!$C:$H,6,0)=0,"",VLOOKUP(J1067,tbl_Teams!$C:$H,6,0)),"")</f>
        <v/>
      </c>
      <c r="N1067" s="16">
        <f>IFERROR(VLOOKUP(J1067,tbl_Teams!$C:$I,7,0),"")</f>
        <v>5</v>
      </c>
      <c r="O1067" s="16" t="str">
        <f>IF(OR(J1067="",K1067=""),"Void","")</f>
        <v/>
      </c>
      <c r="P1067" s="16">
        <v>20</v>
      </c>
      <c r="Q1067" s="38">
        <f>IF(O1067="Void","",IF(P1067&lt;16,Lookups!$A$1+((P1067-1)*7+(N1067-1)),Lookups!$A$2+((P1067-16)*7+(N1067-1))))</f>
        <v>45695</v>
      </c>
      <c r="R1067" s="1" t="str">
        <f>IF(O1067="Void",TRIM(_xlfn.CONCAT(J1067,K1067)),J1067)</f>
        <v>Hare &amp; Hounds</v>
      </c>
      <c r="S1067" s="16" t="str">
        <f>IF(O1067="Void","VOID","vs")</f>
        <v>vs</v>
      </c>
      <c r="T1067" s="1" t="str">
        <f>IF(O1067="Void","",K1067)</f>
        <v>Cobblers</v>
      </c>
      <c r="U1067" s="1" t="str">
        <f>IF(O1067="Void","",TRIM(_xlfn.CONCAT(L1067," ",M1067)))</f>
        <v>Churchdown Club</v>
      </c>
    </row>
    <row r="1068" spans="1:21" x14ac:dyDescent="0.2">
      <c r="A1068" s="16">
        <v>155</v>
      </c>
      <c r="B1068" s="16">
        <v>10</v>
      </c>
      <c r="C1068" s="16">
        <v>3</v>
      </c>
      <c r="D1068" s="1">
        <v>1</v>
      </c>
      <c r="E1068" s="1">
        <v>1</v>
      </c>
      <c r="F1068" s="1" t="str">
        <f>_xlfn.CONCAT($D1068,"|",$E1068,"|",$B1068)</f>
        <v>1|1|10</v>
      </c>
      <c r="G1068" s="1" t="str">
        <f>_xlfn.CONCAT($D1068,"|",$E1068,"|",$C1068)</f>
        <v>1|1|3</v>
      </c>
      <c r="H1068" s="1" t="str">
        <f>_xlfn.CONCAT(P1068,J1068)</f>
        <v>20Gaelens</v>
      </c>
      <c r="I1068" s="1" t="str">
        <f>_xlfn.CONCAT(P1068,K1068)</f>
        <v>20Slingers</v>
      </c>
      <c r="J1068" s="1" t="str">
        <f>IFERROR(VLOOKUP(F1068,tbl_Teams!A:C,3,0),"")</f>
        <v>Gaelens</v>
      </c>
      <c r="K1068" s="1" t="str">
        <f>IFERROR(VLOOKUP(G1068,tbl_Teams!$A:$C,3,0),"")</f>
        <v>Slingers</v>
      </c>
      <c r="L1068" s="1" t="str">
        <f>IFERROR(IF(AND(J1068&lt;&gt;"",K1068&lt;&gt;""),VLOOKUP(VLOOKUP(J1068,tbl_Teams!C:G,5,0),tbl_Venues!A:B,2,0),""),"")</f>
        <v>Brockworth RFC</v>
      </c>
      <c r="M1068" s="16" t="str">
        <f>IFERROR(IF(VLOOKUP(J1068,tbl_Teams!$C:$H,6,0)=0,"",VLOOKUP(J1068,tbl_Teams!$C:$H,6,0)),"")</f>
        <v/>
      </c>
      <c r="N1068" s="16">
        <f>IFERROR(VLOOKUP(J1068,tbl_Teams!$C:$I,7,0),"")</f>
        <v>4</v>
      </c>
      <c r="O1068" s="16" t="str">
        <f>IF(OR(J1068="",K1068=""),"Void","")</f>
        <v/>
      </c>
      <c r="P1068" s="16">
        <v>20</v>
      </c>
      <c r="Q1068" s="38">
        <f>IF(O1068="Void","",IF(P1068&lt;16,Lookups!$A$1+((P1068-1)*7+(N1068-1)),Lookups!$A$2+((P1068-16)*7+(N1068-1))))</f>
        <v>45694</v>
      </c>
      <c r="R1068" s="1" t="str">
        <f>IF(O1068="Void",TRIM(_xlfn.CONCAT(J1068,K1068)),J1068)</f>
        <v>Gaelens</v>
      </c>
      <c r="S1068" s="16" t="str">
        <f>IF(O1068="Void","VOID","vs")</f>
        <v>vs</v>
      </c>
      <c r="T1068" s="1" t="str">
        <f>IF(O1068="Void","",K1068)</f>
        <v>Slingers</v>
      </c>
      <c r="U1068" s="1" t="str">
        <f>IF(O1068="Void","",TRIM(_xlfn.CONCAT(L1068," ",M1068)))</f>
        <v>Brockworth RFC</v>
      </c>
    </row>
    <row r="1069" spans="1:21" x14ac:dyDescent="0.2">
      <c r="A1069" s="16">
        <v>156</v>
      </c>
      <c r="B1069" s="16">
        <v>9</v>
      </c>
      <c r="C1069" s="16">
        <v>4</v>
      </c>
      <c r="D1069" s="1">
        <v>1</v>
      </c>
      <c r="E1069" s="1">
        <v>1</v>
      </c>
      <c r="F1069" s="1" t="str">
        <f>_xlfn.CONCAT($D1069,"|",$E1069,"|",$B1069)</f>
        <v>1|1|9</v>
      </c>
      <c r="G1069" s="1" t="str">
        <f>_xlfn.CONCAT($D1069,"|",$E1069,"|",$C1069)</f>
        <v>1|1|4</v>
      </c>
      <c r="H1069" s="1" t="str">
        <f>_xlfn.CONCAT(P1069,J1069)</f>
        <v>20The Jets</v>
      </c>
      <c r="I1069" s="1" t="str">
        <f>_xlfn.CONCAT(P1069,K1069)</f>
        <v>20Tuffley Robins</v>
      </c>
      <c r="J1069" s="1" t="str">
        <f>IFERROR(VLOOKUP(F1069,tbl_Teams!A:C,3,0),"")</f>
        <v>The Jets</v>
      </c>
      <c r="K1069" s="1" t="str">
        <f>IFERROR(VLOOKUP(G1069,tbl_Teams!$A:$C,3,0),"")</f>
        <v>Tuffley Robins</v>
      </c>
      <c r="L1069" s="1" t="str">
        <f>IFERROR(IF(AND(J1069&lt;&gt;"",K1069&lt;&gt;""),VLOOKUP(VLOOKUP(J1069,tbl_Teams!C:G,5,0),tbl_Venues!A:B,2,0),""),"")</f>
        <v>Baker Street</v>
      </c>
      <c r="M1069" s="16" t="str">
        <f>IFERROR(IF(VLOOKUP(J1069,tbl_Teams!$C:$H,6,0)=0,"",VLOOKUP(J1069,tbl_Teams!$C:$H,6,0)),"")</f>
        <v/>
      </c>
      <c r="N1069" s="16">
        <f>IFERROR(VLOOKUP(J1069,tbl_Teams!$C:$I,7,0),"")</f>
        <v>4</v>
      </c>
      <c r="O1069" s="16" t="str">
        <f>IF(OR(J1069="",K1069=""),"Void","")</f>
        <v/>
      </c>
      <c r="P1069" s="16">
        <v>20</v>
      </c>
      <c r="Q1069" s="38">
        <f>IF(O1069="Void","",IF(P1069&lt;16,Lookups!$A$1+((P1069-1)*7+(N1069-1)),Lookups!$A$2+((P1069-16)*7+(N1069-1))))</f>
        <v>45694</v>
      </c>
      <c r="R1069" s="1" t="str">
        <f>IF(O1069="Void",TRIM(_xlfn.CONCAT(J1069,K1069)),J1069)</f>
        <v>The Jets</v>
      </c>
      <c r="S1069" s="16" t="str">
        <f>IF(O1069="Void","VOID","vs")</f>
        <v>vs</v>
      </c>
      <c r="T1069" s="1" t="str">
        <f>IF(O1069="Void","",K1069)</f>
        <v>Tuffley Robins</v>
      </c>
      <c r="U1069" s="1" t="str">
        <f>IF(O1069="Void","",TRIM(_xlfn.CONCAT(L1069," ",M1069)))</f>
        <v>Baker Street</v>
      </c>
    </row>
    <row r="1070" spans="1:21" x14ac:dyDescent="0.2">
      <c r="A1070" s="16">
        <v>157</v>
      </c>
      <c r="B1070" s="16">
        <v>8</v>
      </c>
      <c r="C1070" s="16">
        <v>5</v>
      </c>
      <c r="D1070" s="1">
        <v>1</v>
      </c>
      <c r="E1070" s="1">
        <v>1</v>
      </c>
      <c r="F1070" s="1" t="str">
        <f>_xlfn.CONCAT($D1070,"|",$E1070,"|",$B1070)</f>
        <v>1|1|8</v>
      </c>
      <c r="G1070" s="1" t="str">
        <f>_xlfn.CONCAT($D1070,"|",$E1070,"|",$C1070)</f>
        <v>1|1|5</v>
      </c>
      <c r="H1070" s="1" t="str">
        <f>_xlfn.CONCAT(P1070,J1070)</f>
        <v>20Lion Cubs</v>
      </c>
      <c r="I1070" s="1" t="str">
        <f>_xlfn.CONCAT(P1070,K1070)</f>
        <v>20St James Allstars</v>
      </c>
      <c r="J1070" s="1" t="str">
        <f>IFERROR(VLOOKUP(F1070,tbl_Teams!A:C,3,0),"")</f>
        <v>Lion Cubs</v>
      </c>
      <c r="K1070" s="1" t="str">
        <f>IFERROR(VLOOKUP(G1070,tbl_Teams!$A:$C,3,0),"")</f>
        <v>St James Allstars</v>
      </c>
      <c r="L1070" s="1" t="str">
        <f>IFERROR(IF(AND(J1070&lt;&gt;"",K1070&lt;&gt;""),VLOOKUP(VLOOKUP(J1070,tbl_Teams!C:G,5,0),tbl_Venues!A:B,2,0),""),"")</f>
        <v>Circle Club Newent</v>
      </c>
      <c r="M1070" s="16" t="str">
        <f>IFERROR(IF(VLOOKUP(J1070,tbl_Teams!$C:$H,6,0)=0,"",VLOOKUP(J1070,tbl_Teams!$C:$H,6,0)),"")</f>
        <v/>
      </c>
      <c r="N1070" s="16">
        <f>IFERROR(VLOOKUP(J1070,tbl_Teams!$C:$I,7,0),"")</f>
        <v>3</v>
      </c>
      <c r="O1070" s="16" t="str">
        <f>IF(OR(J1070="",K1070=""),"Void","")</f>
        <v/>
      </c>
      <c r="P1070" s="16">
        <v>20</v>
      </c>
      <c r="Q1070" s="38">
        <f>IF(O1070="Void","",IF(P1070&lt;16,Lookups!$A$1+((P1070-1)*7+(N1070-1)),Lookups!$A$2+((P1070-16)*7+(N1070-1))))</f>
        <v>45693</v>
      </c>
      <c r="R1070" s="1" t="str">
        <f>IF(O1070="Void",TRIM(_xlfn.CONCAT(J1070,K1070)),J1070)</f>
        <v>Lion Cubs</v>
      </c>
      <c r="S1070" s="16" t="str">
        <f>IF(O1070="Void","VOID","vs")</f>
        <v>vs</v>
      </c>
      <c r="T1070" s="1" t="str">
        <f>IF(O1070="Void","",K1070)</f>
        <v>St James Allstars</v>
      </c>
      <c r="U1070" s="1" t="str">
        <f>IF(O1070="Void","",TRIM(_xlfn.CONCAT(L1070," ",M1070)))</f>
        <v>Circle Club Newent</v>
      </c>
    </row>
    <row r="1071" spans="1:21" x14ac:dyDescent="0.2">
      <c r="A1071" s="16">
        <v>158</v>
      </c>
      <c r="B1071" s="16">
        <v>7</v>
      </c>
      <c r="C1071" s="16">
        <v>6</v>
      </c>
      <c r="D1071" s="1">
        <v>1</v>
      </c>
      <c r="E1071" s="1">
        <v>1</v>
      </c>
      <c r="F1071" s="1" t="str">
        <f>_xlfn.CONCAT($D1071,"|",$E1071,"|",$B1071)</f>
        <v>1|1|7</v>
      </c>
      <c r="G1071" s="1" t="str">
        <f>_xlfn.CONCAT($D1071,"|",$E1071,"|",$C1071)</f>
        <v>1|1|6</v>
      </c>
      <c r="H1071" s="1" t="str">
        <f>_xlfn.CONCAT(P1071,J1071)</f>
        <v>20Railway</v>
      </c>
      <c r="I1071" s="1" t="str">
        <f>_xlfn.CONCAT(P1071,K1071)</f>
        <v>20Fabulous Baker Boys</v>
      </c>
      <c r="J1071" s="1" t="str">
        <f>IFERROR(VLOOKUP(F1071,tbl_Teams!A:C,3,0),"")</f>
        <v>Railway</v>
      </c>
      <c r="K1071" s="1" t="str">
        <f>IFERROR(VLOOKUP(G1071,tbl_Teams!$A:$C,3,0),"")</f>
        <v>Fabulous Baker Boys</v>
      </c>
      <c r="L1071" s="1" t="str">
        <f>IFERROR(IF(AND(J1071&lt;&gt;"",K1071&lt;&gt;""),VLOOKUP(VLOOKUP(J1071,tbl_Teams!C:G,5,0),tbl_Venues!A:B,2,0),""),"")</f>
        <v>Hardwicke RBL</v>
      </c>
      <c r="M1071" s="16">
        <f>IFERROR(IF(VLOOKUP(J1071,tbl_Teams!$C:$H,6,0)=0,"",VLOOKUP(J1071,tbl_Teams!$C:$H,6,0)),"")</f>
        <v>2</v>
      </c>
      <c r="N1071" s="16">
        <f>IFERROR(VLOOKUP(J1071,tbl_Teams!$C:$I,7,0),"")</f>
        <v>5</v>
      </c>
      <c r="O1071" s="16" t="str">
        <f>IF(OR(J1071="",K1071=""),"Void","")</f>
        <v/>
      </c>
      <c r="P1071" s="16">
        <v>20</v>
      </c>
      <c r="Q1071" s="38">
        <f>IF(O1071="Void","",IF(P1071&lt;16,Lookups!$A$1+((P1071-1)*7+(N1071-1)),Lookups!$A$2+((P1071-16)*7+(N1071-1))))</f>
        <v>45695</v>
      </c>
      <c r="R1071" s="1" t="str">
        <f>IF(O1071="Void",TRIM(_xlfn.CONCAT(J1071,K1071)),J1071)</f>
        <v>Railway</v>
      </c>
      <c r="S1071" s="16" t="str">
        <f>IF(O1071="Void","VOID","vs")</f>
        <v>vs</v>
      </c>
      <c r="T1071" s="1" t="str">
        <f>IF(O1071="Void","",K1071)</f>
        <v>Fabulous Baker Boys</v>
      </c>
      <c r="U1071" s="1" t="str">
        <f>IF(O1071="Void","",TRIM(_xlfn.CONCAT(L1071," ",M1071)))</f>
        <v>Hardwicke RBL 2</v>
      </c>
    </row>
    <row r="1072" spans="1:21" x14ac:dyDescent="0.2">
      <c r="A1072" s="16">
        <v>159</v>
      </c>
      <c r="B1072" s="16">
        <v>13</v>
      </c>
      <c r="C1072" s="16">
        <v>15</v>
      </c>
      <c r="D1072" s="1">
        <v>1</v>
      </c>
      <c r="E1072" s="1">
        <v>1</v>
      </c>
      <c r="F1072" s="1" t="str">
        <f>_xlfn.CONCAT($D1072,"|",$E1072,"|",$B1072)</f>
        <v>1|1|13</v>
      </c>
      <c r="G1072" s="1" t="str">
        <f>_xlfn.CONCAT($D1072,"|",$E1072,"|",$C1072)</f>
        <v>1|1|15</v>
      </c>
      <c r="H1072" s="1" t="str">
        <f>_xlfn.CONCAT(P1072,J1072)</f>
        <v>20Oval Ball S.C.</v>
      </c>
      <c r="I1072" s="1" t="str">
        <f>_xlfn.CONCAT(P1072,K1072)</f>
        <v>20Redmans Ten</v>
      </c>
      <c r="J1072" s="1" t="str">
        <f>IFERROR(VLOOKUP(F1072,tbl_Teams!A:C,3,0),"")</f>
        <v>Oval Ball S.C.</v>
      </c>
      <c r="K1072" s="1" t="str">
        <f>IFERROR(VLOOKUP(G1072,tbl_Teams!$A:$C,3,0),"")</f>
        <v>Redmans Ten</v>
      </c>
      <c r="L1072" s="1" t="str">
        <f>IFERROR(IF(AND(J1072&lt;&gt;"",K1072&lt;&gt;""),VLOOKUP(VLOOKUP(J1072,tbl_Teams!C:G,5,0),tbl_Venues!A:B,2,0),""),"")</f>
        <v>One Eyed Jacks</v>
      </c>
      <c r="M1072" s="16" t="str">
        <f>IFERROR(IF(VLOOKUP(J1072,tbl_Teams!$C:$H,6,0)=0,"",VLOOKUP(J1072,tbl_Teams!$C:$H,6,0)),"")</f>
        <v/>
      </c>
      <c r="N1072" s="16">
        <f>IFERROR(VLOOKUP(J1072,tbl_Teams!$C:$I,7,0),"")</f>
        <v>3</v>
      </c>
      <c r="O1072" s="16" t="str">
        <f>IF(OR(J1072="",K1072=""),"Void","")</f>
        <v/>
      </c>
      <c r="P1072" s="16">
        <v>20</v>
      </c>
      <c r="Q1072" s="38">
        <f>IF(O1072="Void","",IF(P1072&lt;16,Lookups!$A$1+((P1072-1)*7+(N1072-1)),Lookups!$A$2+((P1072-16)*7+(N1072-1))))</f>
        <v>45693</v>
      </c>
      <c r="R1072" s="1" t="str">
        <f>IF(O1072="Void",TRIM(_xlfn.CONCAT(J1072,K1072)),J1072)</f>
        <v>Oval Ball S.C.</v>
      </c>
      <c r="S1072" s="16" t="str">
        <f>IF(O1072="Void","VOID","vs")</f>
        <v>vs</v>
      </c>
      <c r="T1072" s="1" t="str">
        <f>IF(O1072="Void","",K1072)</f>
        <v>Redmans Ten</v>
      </c>
      <c r="U1072" s="1" t="str">
        <f>IF(O1072="Void","",TRIM(_xlfn.CONCAT(L1072," ",M1072)))</f>
        <v>One Eyed Jacks</v>
      </c>
    </row>
    <row r="1073" spans="1:21" x14ac:dyDescent="0.2">
      <c r="A1073" s="16">
        <v>160</v>
      </c>
      <c r="B1073" s="16">
        <v>14</v>
      </c>
      <c r="C1073" s="16">
        <v>16</v>
      </c>
      <c r="D1073" s="1">
        <v>1</v>
      </c>
      <c r="E1073" s="1">
        <v>1</v>
      </c>
      <c r="F1073" s="1" t="str">
        <f>_xlfn.CONCAT($D1073,"|",$E1073,"|",$B1073)</f>
        <v>1|1|14</v>
      </c>
      <c r="G1073" s="1" t="str">
        <f>_xlfn.CONCAT($D1073,"|",$E1073,"|",$C1073)</f>
        <v>1|1|16</v>
      </c>
      <c r="H1073" s="1" t="str">
        <f>_xlfn.CONCAT(P1073,J1073)</f>
        <v>20Famous Stampers</v>
      </c>
      <c r="I1073" s="1" t="str">
        <f>_xlfn.CONCAT(P1073,K1073)</f>
        <v>20Painswick Ultras</v>
      </c>
      <c r="J1073" s="1" t="str">
        <f>IFERROR(VLOOKUP(F1073,tbl_Teams!A:C,3,0),"")</f>
        <v>Famous Stampers</v>
      </c>
      <c r="K1073" s="1" t="str">
        <f>IFERROR(VLOOKUP(G1073,tbl_Teams!$A:$C,3,0),"")</f>
        <v>Painswick Ultras</v>
      </c>
      <c r="L1073" s="1" t="str">
        <f>IFERROR(IF(AND(J1073&lt;&gt;"",K1073&lt;&gt;""),VLOOKUP(VLOOKUP(J1073,tbl_Teams!C:G,5,0),tbl_Venues!A:B,2,0),""),"")</f>
        <v>Hardwicke RBL</v>
      </c>
      <c r="M1073" s="16">
        <f>IFERROR(IF(VLOOKUP(J1073,tbl_Teams!$C:$H,6,0)=0,"",VLOOKUP(J1073,tbl_Teams!$C:$H,6,0)),"")</f>
        <v>1</v>
      </c>
      <c r="N1073" s="16">
        <f>IFERROR(VLOOKUP(J1073,tbl_Teams!$C:$I,7,0),"")</f>
        <v>5</v>
      </c>
      <c r="O1073" s="16" t="str">
        <f>IF(OR(J1073="",K1073=""),"Void","")</f>
        <v/>
      </c>
      <c r="P1073" s="16">
        <v>20</v>
      </c>
      <c r="Q1073" s="38">
        <f>IF(O1073="Void","",IF(P1073&lt;16,Lookups!$A$1+((P1073-1)*7+(N1073-1)),Lookups!$A$2+((P1073-16)*7+(N1073-1))))</f>
        <v>45695</v>
      </c>
      <c r="R1073" s="1" t="str">
        <f>IF(O1073="Void",TRIM(_xlfn.CONCAT(J1073,K1073)),J1073)</f>
        <v>Famous Stampers</v>
      </c>
      <c r="S1073" s="16" t="str">
        <f>IF(O1073="Void","VOID","vs")</f>
        <v>vs</v>
      </c>
      <c r="T1073" s="1" t="str">
        <f>IF(O1073="Void","",K1073)</f>
        <v>Painswick Ultras</v>
      </c>
      <c r="U1073" s="1" t="str">
        <f>IF(O1073="Void","",TRIM(_xlfn.CONCAT(L1073," ",M1073)))</f>
        <v>Hardwicke RBL 1</v>
      </c>
    </row>
    <row r="1074" spans="1:21" x14ac:dyDescent="0.2">
      <c r="A1074" s="16">
        <v>393</v>
      </c>
      <c r="B1074" s="16">
        <v>12</v>
      </c>
      <c r="C1074" s="16">
        <v>1</v>
      </c>
      <c r="D1074" s="1">
        <v>1</v>
      </c>
      <c r="E1074" s="1">
        <v>2</v>
      </c>
      <c r="F1074" s="1" t="str">
        <f>_xlfn.CONCAT($D1074,"|",$E1074,"|",$B1074)</f>
        <v>1|2|12</v>
      </c>
      <c r="G1074" s="1" t="str">
        <f>_xlfn.CONCAT($D1074,"|",$E1074,"|",$C1074)</f>
        <v>1|2|1</v>
      </c>
      <c r="H1074" s="1" t="str">
        <f>_xlfn.CONCAT(P1074,J1074)</f>
        <v>20Supermacs</v>
      </c>
      <c r="I1074" s="1" t="str">
        <f>_xlfn.CONCAT(P1074,K1074)</f>
        <v>20Kingpins</v>
      </c>
      <c r="J1074" s="1" t="str">
        <f>IFERROR(VLOOKUP(F1074,tbl_Teams!A:C,3,0),"")</f>
        <v>Supermacs</v>
      </c>
      <c r="K1074" s="1" t="str">
        <f>IFERROR(VLOOKUP(G1074,tbl_Teams!$A:$C,3,0),"")</f>
        <v>Kingpins</v>
      </c>
      <c r="L1074" s="1" t="str">
        <f>IFERROR(IF(AND(J1074&lt;&gt;"",K1074&lt;&gt;""),VLOOKUP(VLOOKUP(J1074,tbl_Teams!C:G,5,0),tbl_Venues!A:B,2,0),""),"")</f>
        <v>Ramblers Club</v>
      </c>
      <c r="M1074" s="16" t="str">
        <f>IFERROR(IF(VLOOKUP(J1074,tbl_Teams!$C:$H,6,0)=0,"",VLOOKUP(J1074,tbl_Teams!$C:$H,6,0)),"")</f>
        <v/>
      </c>
      <c r="N1074" s="16">
        <f>IFERROR(VLOOKUP(J1074,tbl_Teams!$C:$I,7,0),"")</f>
        <v>2</v>
      </c>
      <c r="O1074" s="16" t="str">
        <f>IF(OR(J1074="",K1074=""),"Void","")</f>
        <v/>
      </c>
      <c r="P1074" s="16">
        <v>20</v>
      </c>
      <c r="Q1074" s="38">
        <f>IF(O1074="Void","",IF(P1074&lt;16,Lookups!$A$1+((P1074-1)*7+(N1074-1)),Lookups!$A$2+((P1074-16)*7+(N1074-1))))</f>
        <v>45692</v>
      </c>
      <c r="R1074" s="1" t="str">
        <f>IF(O1074="Void",TRIM(_xlfn.CONCAT(J1074,K1074)),J1074)</f>
        <v>Supermacs</v>
      </c>
      <c r="S1074" s="16" t="str">
        <f>IF(O1074="Void","VOID","vs")</f>
        <v>vs</v>
      </c>
      <c r="T1074" s="1" t="str">
        <f>IF(O1074="Void","",K1074)</f>
        <v>Kingpins</v>
      </c>
      <c r="U1074" s="1" t="str">
        <f>IF(O1074="Void","",TRIM(_xlfn.CONCAT(L1074," ",M1074)))</f>
        <v>Ramblers Club</v>
      </c>
    </row>
    <row r="1075" spans="1:21" x14ac:dyDescent="0.2">
      <c r="A1075" s="16">
        <v>394</v>
      </c>
      <c r="B1075" s="16">
        <v>11</v>
      </c>
      <c r="C1075" s="16">
        <v>2</v>
      </c>
      <c r="D1075" s="1">
        <v>1</v>
      </c>
      <c r="E1075" s="1">
        <v>2</v>
      </c>
      <c r="F1075" s="1" t="str">
        <f>_xlfn.CONCAT($D1075,"|",$E1075,"|",$B1075)</f>
        <v>1|2|11</v>
      </c>
      <c r="G1075" s="1" t="str">
        <f>_xlfn.CONCAT($D1075,"|",$E1075,"|",$C1075)</f>
        <v>1|2|2</v>
      </c>
      <c r="H1075" s="1" t="str">
        <f>_xlfn.CONCAT(P1075,J1075)</f>
        <v>20St James Extras</v>
      </c>
      <c r="I1075" s="1" t="str">
        <f>_xlfn.CONCAT(P1075,K1075)</f>
        <v>20Arcadians</v>
      </c>
      <c r="J1075" s="1" t="str">
        <f>IFERROR(VLOOKUP(F1075,tbl_Teams!A:C,3,0),"")</f>
        <v>St James Extras</v>
      </c>
      <c r="K1075" s="1" t="str">
        <f>IFERROR(VLOOKUP(G1075,tbl_Teams!$A:$C,3,0),"")</f>
        <v>Arcadians</v>
      </c>
      <c r="L1075" s="1" t="str">
        <f>IFERROR(IF(AND(J1075&lt;&gt;"",K1075&lt;&gt;""),VLOOKUP(VLOOKUP(J1075,tbl_Teams!C:G,5,0),tbl_Venues!A:B,2,0),""),"")</f>
        <v>One Eyed Jacks</v>
      </c>
      <c r="M1075" s="16" t="str">
        <f>IFERROR(IF(VLOOKUP(J1075,tbl_Teams!$C:$H,6,0)=0,"",VLOOKUP(J1075,tbl_Teams!$C:$H,6,0)),"")</f>
        <v/>
      </c>
      <c r="N1075" s="16">
        <f>IFERROR(VLOOKUP(J1075,tbl_Teams!$C:$I,7,0),"")</f>
        <v>4</v>
      </c>
      <c r="O1075" s="16" t="str">
        <f>IF(OR(J1075="",K1075=""),"Void","")</f>
        <v/>
      </c>
      <c r="P1075" s="16">
        <v>20</v>
      </c>
      <c r="Q1075" s="38">
        <f>IF(O1075="Void","",IF(P1075&lt;16,Lookups!$A$1+((P1075-1)*7+(N1075-1)),Lookups!$A$2+((P1075-16)*7+(N1075-1))))</f>
        <v>45694</v>
      </c>
      <c r="R1075" s="1" t="str">
        <f>IF(O1075="Void",TRIM(_xlfn.CONCAT(J1075,K1075)),J1075)</f>
        <v>St James Extras</v>
      </c>
      <c r="S1075" s="16" t="str">
        <f>IF(O1075="Void","VOID","vs")</f>
        <v>vs</v>
      </c>
      <c r="T1075" s="1" t="str">
        <f>IF(O1075="Void","",K1075)</f>
        <v>Arcadians</v>
      </c>
      <c r="U1075" s="1" t="str">
        <f>IF(O1075="Void","",TRIM(_xlfn.CONCAT(L1075," ",M1075)))</f>
        <v>One Eyed Jacks</v>
      </c>
    </row>
    <row r="1076" spans="1:21" x14ac:dyDescent="0.2">
      <c r="A1076" s="16">
        <v>395</v>
      </c>
      <c r="B1076" s="16">
        <v>10</v>
      </c>
      <c r="C1076" s="16">
        <v>3</v>
      </c>
      <c r="D1076" s="1">
        <v>1</v>
      </c>
      <c r="E1076" s="1">
        <v>2</v>
      </c>
      <c r="F1076" s="1" t="str">
        <f>_xlfn.CONCAT($D1076,"|",$E1076,"|",$B1076)</f>
        <v>1|2|10</v>
      </c>
      <c r="G1076" s="1" t="str">
        <f>_xlfn.CONCAT($D1076,"|",$E1076,"|",$C1076)</f>
        <v>1|2|3</v>
      </c>
      <c r="H1076" s="1" t="str">
        <f>_xlfn.CONCAT(P1076,J1076)</f>
        <v>20Holmleigh Rangers</v>
      </c>
      <c r="I1076" s="1" t="str">
        <f>_xlfn.CONCAT(P1076,K1076)</f>
        <v>20Rugger Sports</v>
      </c>
      <c r="J1076" s="1" t="str">
        <f>IFERROR(VLOOKUP(F1076,tbl_Teams!A:C,3,0),"")</f>
        <v>Holmleigh Rangers</v>
      </c>
      <c r="K1076" s="1" t="str">
        <f>IFERROR(VLOOKUP(G1076,tbl_Teams!$A:$C,3,0),"")</f>
        <v>Rugger Sports</v>
      </c>
      <c r="L1076" s="1" t="str">
        <f>IFERROR(IF(AND(J1076&lt;&gt;"",K1076&lt;&gt;""),VLOOKUP(VLOOKUP(J1076,tbl_Teams!C:G,5,0),tbl_Venues!A:B,2,0),""),"")</f>
        <v>Ramblers Club</v>
      </c>
      <c r="M1076" s="16" t="str">
        <f>IFERROR(IF(VLOOKUP(J1076,tbl_Teams!$C:$H,6,0)=0,"",VLOOKUP(J1076,tbl_Teams!$C:$H,6,0)),"")</f>
        <v/>
      </c>
      <c r="N1076" s="16">
        <f>IFERROR(VLOOKUP(J1076,tbl_Teams!$C:$I,7,0),"")</f>
        <v>4</v>
      </c>
      <c r="O1076" s="16" t="str">
        <f>IF(OR(J1076="",K1076=""),"Void","")</f>
        <v/>
      </c>
      <c r="P1076" s="16">
        <v>20</v>
      </c>
      <c r="Q1076" s="38">
        <f>IF(O1076="Void","",IF(P1076&lt;16,Lookups!$A$1+((P1076-1)*7+(N1076-1)),Lookups!$A$2+((P1076-16)*7+(N1076-1))))</f>
        <v>45694</v>
      </c>
      <c r="R1076" s="1" t="str">
        <f>IF(O1076="Void",TRIM(_xlfn.CONCAT(J1076,K1076)),J1076)</f>
        <v>Holmleigh Rangers</v>
      </c>
      <c r="S1076" s="16" t="str">
        <f>IF(O1076="Void","VOID","vs")</f>
        <v>vs</v>
      </c>
      <c r="T1076" s="1" t="str">
        <f>IF(O1076="Void","",K1076)</f>
        <v>Rugger Sports</v>
      </c>
      <c r="U1076" s="1" t="str">
        <f>IF(O1076="Void","",TRIM(_xlfn.CONCAT(L1076," ",M1076)))</f>
        <v>Ramblers Club</v>
      </c>
    </row>
    <row r="1077" spans="1:21" x14ac:dyDescent="0.2">
      <c r="A1077" s="16">
        <v>396</v>
      </c>
      <c r="B1077" s="16">
        <v>9</v>
      </c>
      <c r="C1077" s="16">
        <v>4</v>
      </c>
      <c r="D1077" s="1">
        <v>1</v>
      </c>
      <c r="E1077" s="1">
        <v>2</v>
      </c>
      <c r="F1077" s="1" t="str">
        <f>_xlfn.CONCAT($D1077,"|",$E1077,"|",$B1077)</f>
        <v>1|2|9</v>
      </c>
      <c r="G1077" s="1" t="str">
        <f>_xlfn.CONCAT($D1077,"|",$E1077,"|",$C1077)</f>
        <v>1|2|4</v>
      </c>
      <c r="H1077" s="1" t="str">
        <f>_xlfn.CONCAT(P1077,J1077)</f>
        <v>20Avenue Loungers</v>
      </c>
      <c r="I1077" s="1" t="str">
        <f>_xlfn.CONCAT(P1077,K1077)</f>
        <v>20Willows</v>
      </c>
      <c r="J1077" s="1" t="str">
        <f>IFERROR(VLOOKUP(F1077,tbl_Teams!A:C,3,0),"")</f>
        <v>Avenue Loungers</v>
      </c>
      <c r="K1077" s="1" t="str">
        <f>IFERROR(VLOOKUP(G1077,tbl_Teams!$A:$C,3,0),"")</f>
        <v>Willows</v>
      </c>
      <c r="L1077" s="1" t="str">
        <f>IFERROR(IF(AND(J1077&lt;&gt;"",K1077&lt;&gt;""),VLOOKUP(VLOOKUP(J1077,tbl_Teams!C:G,5,0),tbl_Venues!A:B,2,0),""),"")</f>
        <v>One Eyed Jacks</v>
      </c>
      <c r="M1077" s="16" t="str">
        <f>IFERROR(IF(VLOOKUP(J1077,tbl_Teams!$C:$H,6,0)=0,"",VLOOKUP(J1077,tbl_Teams!$C:$H,6,0)),"")</f>
        <v/>
      </c>
      <c r="N1077" s="16">
        <f>IFERROR(VLOOKUP(J1077,tbl_Teams!$C:$I,7,0),"")</f>
        <v>5</v>
      </c>
      <c r="O1077" s="16" t="str">
        <f>IF(OR(J1077="",K1077=""),"Void","")</f>
        <v/>
      </c>
      <c r="P1077" s="16">
        <v>20</v>
      </c>
      <c r="Q1077" s="38">
        <f>IF(O1077="Void","",IF(P1077&lt;16,Lookups!$A$1+((P1077-1)*7+(N1077-1)),Lookups!$A$2+((P1077-16)*7+(N1077-1))))</f>
        <v>45695</v>
      </c>
      <c r="R1077" s="1" t="str">
        <f>IF(O1077="Void",TRIM(_xlfn.CONCAT(J1077,K1077)),J1077)</f>
        <v>Avenue Loungers</v>
      </c>
      <c r="S1077" s="16" t="str">
        <f>IF(O1077="Void","VOID","vs")</f>
        <v>vs</v>
      </c>
      <c r="T1077" s="1" t="str">
        <f>IF(O1077="Void","",K1077)</f>
        <v>Willows</v>
      </c>
      <c r="U1077" s="1" t="str">
        <f>IF(O1077="Void","",TRIM(_xlfn.CONCAT(L1077," ",M1077)))</f>
        <v>One Eyed Jacks</v>
      </c>
    </row>
    <row r="1078" spans="1:21" x14ac:dyDescent="0.2">
      <c r="A1078" s="16">
        <v>397</v>
      </c>
      <c r="B1078" s="16">
        <v>8</v>
      </c>
      <c r="C1078" s="16">
        <v>5</v>
      </c>
      <c r="D1078" s="1">
        <v>1</v>
      </c>
      <c r="E1078" s="1">
        <v>2</v>
      </c>
      <c r="F1078" s="1" t="str">
        <f>_xlfn.CONCAT($D1078,"|",$E1078,"|",$B1078)</f>
        <v>1|2|8</v>
      </c>
      <c r="G1078" s="1" t="str">
        <f>_xlfn.CONCAT($D1078,"|",$E1078,"|",$C1078)</f>
        <v>1|2|5</v>
      </c>
      <c r="H1078" s="1" t="str">
        <f>_xlfn.CONCAT(P1078,J1078)</f>
        <v>20Matson Wolfhounds</v>
      </c>
      <c r="I1078" s="1" t="str">
        <f>_xlfn.CONCAT(P1078,K1078)</f>
        <v>20Walls Monkeys</v>
      </c>
      <c r="J1078" s="1" t="str">
        <f>IFERROR(VLOOKUP(F1078,tbl_Teams!A:C,3,0),"")</f>
        <v>Matson Wolfhounds</v>
      </c>
      <c r="K1078" s="1" t="str">
        <f>IFERROR(VLOOKUP(G1078,tbl_Teams!$A:$C,3,0),"")</f>
        <v>Walls Monkeys</v>
      </c>
      <c r="L1078" s="1" t="str">
        <f>IFERROR(IF(AND(J1078&lt;&gt;"",K1078&lt;&gt;""),VLOOKUP(VLOOKUP(J1078,tbl_Teams!C:G,5,0),tbl_Venues!A:B,2,0),""),"")</f>
        <v>Matson RFC</v>
      </c>
      <c r="M1078" s="16" t="str">
        <f>IFERROR(IF(VLOOKUP(J1078,tbl_Teams!$C:$H,6,0)=0,"",VLOOKUP(J1078,tbl_Teams!$C:$H,6,0)),"")</f>
        <v/>
      </c>
      <c r="N1078" s="16">
        <f>IFERROR(VLOOKUP(J1078,tbl_Teams!$C:$I,7,0),"")</f>
        <v>5</v>
      </c>
      <c r="O1078" s="16" t="str">
        <f>IF(OR(J1078="",K1078=""),"Void","")</f>
        <v/>
      </c>
      <c r="P1078" s="16">
        <v>20</v>
      </c>
      <c r="Q1078" s="38">
        <f>IF(O1078="Void","",IF(P1078&lt;16,Lookups!$A$1+((P1078-1)*7+(N1078-1)),Lookups!$A$2+((P1078-16)*7+(N1078-1))))</f>
        <v>45695</v>
      </c>
      <c r="R1078" s="1" t="str">
        <f>IF(O1078="Void",TRIM(_xlfn.CONCAT(J1078,K1078)),J1078)</f>
        <v>Matson Wolfhounds</v>
      </c>
      <c r="S1078" s="16" t="str">
        <f>IF(O1078="Void","VOID","vs")</f>
        <v>vs</v>
      </c>
      <c r="T1078" s="1" t="str">
        <f>IF(O1078="Void","",K1078)</f>
        <v>Walls Monkeys</v>
      </c>
      <c r="U1078" s="1" t="str">
        <f>IF(O1078="Void","",TRIM(_xlfn.CONCAT(L1078," ",M1078)))</f>
        <v>Matson RFC</v>
      </c>
    </row>
    <row r="1079" spans="1:21" x14ac:dyDescent="0.2">
      <c r="A1079" s="16">
        <v>398</v>
      </c>
      <c r="B1079" s="16">
        <v>7</v>
      </c>
      <c r="C1079" s="16">
        <v>6</v>
      </c>
      <c r="D1079" s="1">
        <v>1</v>
      </c>
      <c r="E1079" s="1">
        <v>2</v>
      </c>
      <c r="F1079" s="1" t="str">
        <f>_xlfn.CONCAT($D1079,"|",$E1079,"|",$B1079)</f>
        <v>1|2|7</v>
      </c>
      <c r="G1079" s="1" t="str">
        <f>_xlfn.CONCAT($D1079,"|",$E1079,"|",$C1079)</f>
        <v>1|2|6</v>
      </c>
      <c r="H1079" s="1" t="str">
        <f>_xlfn.CONCAT(P1079,J1079)</f>
        <v>20Exiles S.C.</v>
      </c>
      <c r="I1079" s="1" t="str">
        <f>_xlfn.CONCAT(P1079,K1079)</f>
        <v>20Valiants</v>
      </c>
      <c r="J1079" s="1" t="str">
        <f>IFERROR(VLOOKUP(F1079,tbl_Teams!A:C,3,0),"")</f>
        <v>Exiles S.C.</v>
      </c>
      <c r="K1079" s="1" t="str">
        <f>IFERROR(VLOOKUP(G1079,tbl_Teams!$A:$C,3,0),"")</f>
        <v>Valiants</v>
      </c>
      <c r="L1079" s="1" t="str">
        <f>IFERROR(IF(AND(J1079&lt;&gt;"",K1079&lt;&gt;""),VLOOKUP(VLOOKUP(J1079,tbl_Teams!C:G,5,0),tbl_Venues!A:B,2,0),""),"")</f>
        <v>Wotton Hall Club</v>
      </c>
      <c r="M1079" s="16">
        <f>IFERROR(IF(VLOOKUP(J1079,tbl_Teams!$C:$H,6,0)=0,"",VLOOKUP(J1079,tbl_Teams!$C:$H,6,0)),"")</f>
        <v>1</v>
      </c>
      <c r="N1079" s="16">
        <f>IFERROR(VLOOKUP(J1079,tbl_Teams!$C:$I,7,0),"")</f>
        <v>4</v>
      </c>
      <c r="O1079" s="16" t="str">
        <f>IF(OR(J1079="",K1079=""),"Void","")</f>
        <v/>
      </c>
      <c r="P1079" s="16">
        <v>20</v>
      </c>
      <c r="Q1079" s="38">
        <f>IF(O1079="Void","",IF(P1079&lt;16,Lookups!$A$1+((P1079-1)*7+(N1079-1)),Lookups!$A$2+((P1079-16)*7+(N1079-1))))</f>
        <v>45694</v>
      </c>
      <c r="R1079" s="1" t="str">
        <f>IF(O1079="Void",TRIM(_xlfn.CONCAT(J1079,K1079)),J1079)</f>
        <v>Exiles S.C.</v>
      </c>
      <c r="S1079" s="16" t="str">
        <f>IF(O1079="Void","VOID","vs")</f>
        <v>vs</v>
      </c>
      <c r="T1079" s="1" t="str">
        <f>IF(O1079="Void","",K1079)</f>
        <v>Valiants</v>
      </c>
      <c r="U1079" s="1" t="str">
        <f>IF(O1079="Void","",TRIM(_xlfn.CONCAT(L1079," ",M1079)))</f>
        <v>Wotton Hall Club 1</v>
      </c>
    </row>
    <row r="1080" spans="1:21" x14ac:dyDescent="0.2">
      <c r="A1080" s="16">
        <v>399</v>
      </c>
      <c r="B1080" s="16">
        <v>13</v>
      </c>
      <c r="C1080" s="16">
        <v>15</v>
      </c>
      <c r="D1080" s="1">
        <v>1</v>
      </c>
      <c r="E1080" s="1">
        <v>2</v>
      </c>
      <c r="F1080" s="1" t="str">
        <f>_xlfn.CONCAT($D1080,"|",$E1080,"|",$B1080)</f>
        <v>1|2|13</v>
      </c>
      <c r="G1080" s="1" t="str">
        <f>_xlfn.CONCAT($D1080,"|",$E1080,"|",$C1080)</f>
        <v>1|2|15</v>
      </c>
      <c r="H1080" s="1" t="str">
        <f>_xlfn.CONCAT(P1080,J1080)</f>
        <v>20Rockets</v>
      </c>
      <c r="I1080" s="1" t="str">
        <f>_xlfn.CONCAT(P1080,K1080)</f>
        <v>20R.G.H.O.C.</v>
      </c>
      <c r="J1080" s="1" t="str">
        <f>IFERROR(VLOOKUP(F1080,tbl_Teams!A:C,3,0),"")</f>
        <v>Rockets</v>
      </c>
      <c r="K1080" s="1" t="str">
        <f>IFERROR(VLOOKUP(G1080,tbl_Teams!$A:$C,3,0),"")</f>
        <v>R.G.H.O.C.</v>
      </c>
      <c r="L1080" s="1" t="str">
        <f>IFERROR(IF(AND(J1080&lt;&gt;"",K1080&lt;&gt;""),VLOOKUP(VLOOKUP(J1080,tbl_Teams!C:G,5,0),tbl_Venues!A:B,2,0),""),"")</f>
        <v>Old Richians RFC</v>
      </c>
      <c r="M1080" s="16" t="str">
        <f>IFERROR(IF(VLOOKUP(J1080,tbl_Teams!$C:$H,6,0)=0,"",VLOOKUP(J1080,tbl_Teams!$C:$H,6,0)),"")</f>
        <v/>
      </c>
      <c r="N1080" s="16">
        <f>IFERROR(VLOOKUP(J1080,tbl_Teams!$C:$I,7,0),"")</f>
        <v>4</v>
      </c>
      <c r="O1080" s="16" t="str">
        <f>IF(OR(J1080="",K1080=""),"Void","")</f>
        <v/>
      </c>
      <c r="P1080" s="16">
        <v>20</v>
      </c>
      <c r="Q1080" s="38">
        <f>IF(O1080="Void","",IF(P1080&lt;16,Lookups!$A$1+((P1080-1)*7+(N1080-1)),Lookups!$A$2+((P1080-16)*7+(N1080-1))))</f>
        <v>45694</v>
      </c>
      <c r="R1080" s="1" t="str">
        <f>IF(O1080="Void",TRIM(_xlfn.CONCAT(J1080,K1080)),J1080)</f>
        <v>Rockets</v>
      </c>
      <c r="S1080" s="16" t="str">
        <f>IF(O1080="Void","VOID","vs")</f>
        <v>vs</v>
      </c>
      <c r="T1080" s="1" t="str">
        <f>IF(O1080="Void","",K1080)</f>
        <v>R.G.H.O.C.</v>
      </c>
      <c r="U1080" s="1" t="str">
        <f>IF(O1080="Void","",TRIM(_xlfn.CONCAT(L1080," ",M1080)))</f>
        <v>Old Richians RFC</v>
      </c>
    </row>
    <row r="1081" spans="1:21" x14ac:dyDescent="0.2">
      <c r="A1081" s="16">
        <v>400</v>
      </c>
      <c r="B1081" s="16">
        <v>14</v>
      </c>
      <c r="C1081" s="16">
        <v>16</v>
      </c>
      <c r="D1081" s="1">
        <v>1</v>
      </c>
      <c r="E1081" s="1">
        <v>2</v>
      </c>
      <c r="F1081" s="1" t="str">
        <f>_xlfn.CONCAT($D1081,"|",$E1081,"|",$B1081)</f>
        <v>1|2|14</v>
      </c>
      <c r="G1081" s="1" t="str">
        <f>_xlfn.CONCAT($D1081,"|",$E1081,"|",$C1081)</f>
        <v>1|2|16</v>
      </c>
      <c r="H1081" s="1" t="str">
        <f>_xlfn.CONCAT(P1081,J1081)</f>
        <v>20Indians</v>
      </c>
      <c r="I1081" s="1" t="str">
        <f>_xlfn.CONCAT(P1081,K1081)</f>
        <v>20Motor Rollers</v>
      </c>
      <c r="J1081" s="1" t="str">
        <f>IFERROR(VLOOKUP(F1081,tbl_Teams!A:C,3,0),"")</f>
        <v>Indians</v>
      </c>
      <c r="K1081" s="1" t="str">
        <f>IFERROR(VLOOKUP(G1081,tbl_Teams!$A:$C,3,0),"")</f>
        <v>Motor Rollers</v>
      </c>
      <c r="L1081" s="1" t="str">
        <f>IFERROR(IF(AND(J1081&lt;&gt;"",K1081&lt;&gt;""),VLOOKUP(VLOOKUP(J1081,tbl_Teams!C:G,5,0),tbl_Venues!A:B,2,0),""),"")</f>
        <v>Saintbridge Club</v>
      </c>
      <c r="M1081" s="16">
        <f>IFERROR(IF(VLOOKUP(J1081,tbl_Teams!$C:$H,6,0)=0,"",VLOOKUP(J1081,tbl_Teams!$C:$H,6,0)),"")</f>
        <v>1</v>
      </c>
      <c r="N1081" s="16">
        <f>IFERROR(VLOOKUP(J1081,tbl_Teams!$C:$I,7,0),"")</f>
        <v>4</v>
      </c>
      <c r="O1081" s="16" t="str">
        <f>IF(OR(J1081="",K1081=""),"Void","")</f>
        <v/>
      </c>
      <c r="P1081" s="16">
        <v>20</v>
      </c>
      <c r="Q1081" s="38">
        <f>IF(O1081="Void","",IF(P1081&lt;16,Lookups!$A$1+((P1081-1)*7+(N1081-1)),Lookups!$A$2+((P1081-16)*7+(N1081-1))))</f>
        <v>45694</v>
      </c>
      <c r="R1081" s="1" t="str">
        <f>IF(O1081="Void",TRIM(_xlfn.CONCAT(J1081,K1081)),J1081)</f>
        <v>Indians</v>
      </c>
      <c r="S1081" s="16" t="str">
        <f>IF(O1081="Void","VOID","vs")</f>
        <v>vs</v>
      </c>
      <c r="T1081" s="1" t="str">
        <f>IF(O1081="Void","",K1081)</f>
        <v>Motor Rollers</v>
      </c>
      <c r="U1081" s="1" t="str">
        <f>IF(O1081="Void","",TRIM(_xlfn.CONCAT(L1081," ",M1081)))</f>
        <v>Saintbridge Club 1</v>
      </c>
    </row>
    <row r="1082" spans="1:21" x14ac:dyDescent="0.2">
      <c r="A1082" s="16">
        <v>633</v>
      </c>
      <c r="B1082" s="16">
        <v>12</v>
      </c>
      <c r="C1082" s="16">
        <v>1</v>
      </c>
      <c r="D1082" s="1">
        <v>1</v>
      </c>
      <c r="E1082" s="1">
        <v>3</v>
      </c>
      <c r="F1082" s="1" t="str">
        <f>_xlfn.CONCAT($D1082,"|",$E1082,"|",$B1082)</f>
        <v>1|3|12</v>
      </c>
      <c r="G1082" s="1" t="str">
        <f>_xlfn.CONCAT($D1082,"|",$E1082,"|",$C1082)</f>
        <v>1|3|1</v>
      </c>
      <c r="H1082" s="1" t="str">
        <f>_xlfn.CONCAT(P1082,J1082)</f>
        <v>20DM4's</v>
      </c>
      <c r="I1082" s="1" t="str">
        <f>_xlfn.CONCAT(P1082,K1082)</f>
        <v>20Elementaries</v>
      </c>
      <c r="J1082" s="1" t="str">
        <f>IFERROR(VLOOKUP(F1082,tbl_Teams!A:C,3,0),"")</f>
        <v>DM4's</v>
      </c>
      <c r="K1082" s="1" t="str">
        <f>IFERROR(VLOOKUP(G1082,tbl_Teams!$A:$C,3,0),"")</f>
        <v>Elementaries</v>
      </c>
      <c r="L1082" s="1" t="str">
        <f>IFERROR(IF(AND(J1082&lt;&gt;"",K1082&lt;&gt;""),VLOOKUP(VLOOKUP(J1082,tbl_Teams!C:G,5,0),tbl_Venues!A:B,2,0),""),"")</f>
        <v>Spartans Club</v>
      </c>
      <c r="M1082" s="16">
        <f>IFERROR(IF(VLOOKUP(J1082,tbl_Teams!$C:$H,6,0)=0,"",VLOOKUP(J1082,tbl_Teams!$C:$H,6,0)),"")</f>
        <v>1</v>
      </c>
      <c r="N1082" s="16">
        <f>IFERROR(VLOOKUP(J1082,tbl_Teams!$C:$I,7,0),"")</f>
        <v>4</v>
      </c>
      <c r="O1082" s="16" t="str">
        <f>IF(OR(J1082="",K1082=""),"Void","")</f>
        <v/>
      </c>
      <c r="P1082" s="16">
        <v>20</v>
      </c>
      <c r="Q1082" s="38">
        <f>IF(O1082="Void","",IF(P1082&lt;16,Lookups!$A$1+((P1082-1)*7+(N1082-1)),Lookups!$A$2+((P1082-16)*7+(N1082-1))))</f>
        <v>45694</v>
      </c>
      <c r="R1082" s="1" t="str">
        <f>IF(O1082="Void",TRIM(_xlfn.CONCAT(J1082,K1082)),J1082)</f>
        <v>DM4's</v>
      </c>
      <c r="S1082" s="16" t="str">
        <f>IF(O1082="Void","VOID","vs")</f>
        <v>vs</v>
      </c>
      <c r="T1082" s="1" t="str">
        <f>IF(O1082="Void","",K1082)</f>
        <v>Elementaries</v>
      </c>
      <c r="U1082" s="1" t="str">
        <f>IF(O1082="Void","",TRIM(_xlfn.CONCAT(L1082," ",M1082)))</f>
        <v>Spartans Club 1</v>
      </c>
    </row>
    <row r="1083" spans="1:21" x14ac:dyDescent="0.2">
      <c r="A1083" s="16">
        <v>634</v>
      </c>
      <c r="B1083" s="16">
        <v>11</v>
      </c>
      <c r="C1083" s="16">
        <v>2</v>
      </c>
      <c r="D1083" s="1">
        <v>1</v>
      </c>
      <c r="E1083" s="1">
        <v>3</v>
      </c>
      <c r="F1083" s="1" t="str">
        <f>_xlfn.CONCAT($D1083,"|",$E1083,"|",$B1083)</f>
        <v>1|3|11</v>
      </c>
      <c r="G1083" s="1" t="str">
        <f>_xlfn.CONCAT($D1083,"|",$E1083,"|",$C1083)</f>
        <v>1|3|2</v>
      </c>
      <c r="H1083" s="1" t="str">
        <f>_xlfn.CONCAT(P1083,J1083)</f>
        <v>20BIJI's S.C.</v>
      </c>
      <c r="I1083" s="1" t="str">
        <f>_xlfn.CONCAT(P1083,K1083)</f>
        <v>20Upleadon Wanderers</v>
      </c>
      <c r="J1083" s="1" t="str">
        <f>IFERROR(VLOOKUP(F1083,tbl_Teams!A:C,3,0),"")</f>
        <v>BIJI's S.C.</v>
      </c>
      <c r="K1083" s="1" t="str">
        <f>IFERROR(VLOOKUP(G1083,tbl_Teams!$A:$C,3,0),"")</f>
        <v>Upleadon Wanderers</v>
      </c>
      <c r="L1083" s="1" t="str">
        <f>IFERROR(IF(AND(J1083&lt;&gt;"",K1083&lt;&gt;""),VLOOKUP(VLOOKUP(J1083,tbl_Teams!C:G,5,0),tbl_Venues!A:B,2,0),""),"")</f>
        <v>Farmer's Club</v>
      </c>
      <c r="M1083" s="16">
        <f>IFERROR(IF(VLOOKUP(J1083,tbl_Teams!$C:$H,6,0)=0,"",VLOOKUP(J1083,tbl_Teams!$C:$H,6,0)),"")</f>
        <v>2</v>
      </c>
      <c r="N1083" s="16">
        <f>IFERROR(VLOOKUP(J1083,tbl_Teams!$C:$I,7,0),"")</f>
        <v>4</v>
      </c>
      <c r="O1083" s="16" t="str">
        <f>IF(OR(J1083="",K1083=""),"Void","")</f>
        <v/>
      </c>
      <c r="P1083" s="16">
        <v>20</v>
      </c>
      <c r="Q1083" s="38">
        <f>IF(O1083="Void","",IF(P1083&lt;16,Lookups!$A$1+((P1083-1)*7+(N1083-1)),Lookups!$A$2+((P1083-16)*7+(N1083-1))))</f>
        <v>45694</v>
      </c>
      <c r="R1083" s="1" t="str">
        <f>IF(O1083="Void",TRIM(_xlfn.CONCAT(J1083,K1083)),J1083)</f>
        <v>BIJI's S.C.</v>
      </c>
      <c r="S1083" s="16" t="str">
        <f>IF(O1083="Void","VOID","vs")</f>
        <v>vs</v>
      </c>
      <c r="T1083" s="1" t="str">
        <f>IF(O1083="Void","",K1083)</f>
        <v>Upleadon Wanderers</v>
      </c>
      <c r="U1083" s="1" t="str">
        <f>IF(O1083="Void","",TRIM(_xlfn.CONCAT(L1083," ",M1083)))</f>
        <v>Farmer's Club 2</v>
      </c>
    </row>
    <row r="1084" spans="1:21" x14ac:dyDescent="0.2">
      <c r="A1084" s="16">
        <v>635</v>
      </c>
      <c r="B1084" s="16">
        <v>10</v>
      </c>
      <c r="C1084" s="16">
        <v>3</v>
      </c>
      <c r="D1084" s="1">
        <v>1</v>
      </c>
      <c r="E1084" s="1">
        <v>3</v>
      </c>
      <c r="F1084" s="1" t="str">
        <f>_xlfn.CONCAT($D1084,"|",$E1084,"|",$B1084)</f>
        <v>1|3|10</v>
      </c>
      <c r="G1084" s="1" t="str">
        <f>_xlfn.CONCAT($D1084,"|",$E1084,"|",$C1084)</f>
        <v>1|3|3</v>
      </c>
      <c r="H1084" s="1" t="str">
        <f>_xlfn.CONCAT(P1084,J1084)</f>
        <v>20All Wood &amp; Balls</v>
      </c>
      <c r="I1084" s="1" t="str">
        <f>_xlfn.CONCAT(P1084,K1084)</f>
        <v>20Hucclers</v>
      </c>
      <c r="J1084" s="1" t="str">
        <f>IFERROR(VLOOKUP(F1084,tbl_Teams!A:C,3,0),"")</f>
        <v>All Wood &amp; Balls</v>
      </c>
      <c r="K1084" s="1" t="str">
        <f>IFERROR(VLOOKUP(G1084,tbl_Teams!$A:$C,3,0),"")</f>
        <v>Hucclers</v>
      </c>
      <c r="L1084" s="1" t="str">
        <f>IFERROR(IF(AND(J1084&lt;&gt;"",K1084&lt;&gt;""),VLOOKUP(VLOOKUP(J1084,tbl_Teams!C:G,5,0),tbl_Venues!A:B,2,0),""),"")</f>
        <v>Longlevens RFC</v>
      </c>
      <c r="M1084" s="16" t="str">
        <f>IFERROR(IF(VLOOKUP(J1084,tbl_Teams!$C:$H,6,0)=0,"",VLOOKUP(J1084,tbl_Teams!$C:$H,6,0)),"")</f>
        <v/>
      </c>
      <c r="N1084" s="16">
        <f>IFERROR(VLOOKUP(J1084,tbl_Teams!$C:$I,7,0),"")</f>
        <v>4</v>
      </c>
      <c r="O1084" s="16" t="str">
        <f>IF(OR(J1084="",K1084=""),"Void","")</f>
        <v/>
      </c>
      <c r="P1084" s="16">
        <v>20</v>
      </c>
      <c r="Q1084" s="38">
        <f>IF(O1084="Void","",IF(P1084&lt;16,Lookups!$A$1+((P1084-1)*7+(N1084-1)),Lookups!$A$2+((P1084-16)*7+(N1084-1))))</f>
        <v>45694</v>
      </c>
      <c r="R1084" s="1" t="str">
        <f>IF(O1084="Void",TRIM(_xlfn.CONCAT(J1084,K1084)),J1084)</f>
        <v>All Wood &amp; Balls</v>
      </c>
      <c r="S1084" s="16" t="str">
        <f>IF(O1084="Void","VOID","vs")</f>
        <v>vs</v>
      </c>
      <c r="T1084" s="1" t="str">
        <f>IF(O1084="Void","",K1084)</f>
        <v>Hucclers</v>
      </c>
      <c r="U1084" s="1" t="str">
        <f>IF(O1084="Void","",TRIM(_xlfn.CONCAT(L1084," ",M1084)))</f>
        <v>Longlevens RFC</v>
      </c>
    </row>
    <row r="1085" spans="1:21" x14ac:dyDescent="0.2">
      <c r="A1085" s="16">
        <v>636</v>
      </c>
      <c r="B1085" s="16">
        <v>9</v>
      </c>
      <c r="C1085" s="16">
        <v>4</v>
      </c>
      <c r="D1085" s="1">
        <v>1</v>
      </c>
      <c r="E1085" s="1">
        <v>3</v>
      </c>
      <c r="F1085" s="1" t="str">
        <f>_xlfn.CONCAT($D1085,"|",$E1085,"|",$B1085)</f>
        <v>1|3|9</v>
      </c>
      <c r="G1085" s="1" t="str">
        <f>_xlfn.CONCAT($D1085,"|",$E1085,"|",$C1085)</f>
        <v>1|3|4</v>
      </c>
      <c r="H1085" s="1" t="str">
        <f>_xlfn.CONCAT(P1085,J1085)</f>
        <v>20Flintstones</v>
      </c>
      <c r="I1085" s="1" t="str">
        <f>_xlfn.CONCAT(P1085,K1085)</f>
        <v>20Poets</v>
      </c>
      <c r="J1085" s="1" t="str">
        <f>IFERROR(VLOOKUP(F1085,tbl_Teams!A:C,3,0),"")</f>
        <v>Flintstones</v>
      </c>
      <c r="K1085" s="1" t="str">
        <f>IFERROR(VLOOKUP(G1085,tbl_Teams!$A:$C,3,0),"")</f>
        <v>Poets</v>
      </c>
      <c r="L1085" s="1" t="str">
        <f>IFERROR(IF(AND(J1085&lt;&gt;"",K1085&lt;&gt;""),VLOOKUP(VLOOKUP(J1085,tbl_Teams!C:G,5,0),tbl_Venues!A:B,2,0),""),"")</f>
        <v>England's Glory</v>
      </c>
      <c r="M1085" s="16">
        <f>IFERROR(IF(VLOOKUP(J1085,tbl_Teams!$C:$H,6,0)=0,"",VLOOKUP(J1085,tbl_Teams!$C:$H,6,0)),"")</f>
        <v>1</v>
      </c>
      <c r="N1085" s="16">
        <f>IFERROR(VLOOKUP(J1085,tbl_Teams!$C:$I,7,0),"")</f>
        <v>5</v>
      </c>
      <c r="O1085" s="16" t="str">
        <f>IF(OR(J1085="",K1085=""),"Void","")</f>
        <v/>
      </c>
      <c r="P1085" s="16">
        <v>20</v>
      </c>
      <c r="Q1085" s="38">
        <f>IF(O1085="Void","",IF(P1085&lt;16,Lookups!$A$1+((P1085-1)*7+(N1085-1)),Lookups!$A$2+((P1085-16)*7+(N1085-1))))</f>
        <v>45695</v>
      </c>
      <c r="R1085" s="1" t="str">
        <f>IF(O1085="Void",TRIM(_xlfn.CONCAT(J1085,K1085)),J1085)</f>
        <v>Flintstones</v>
      </c>
      <c r="S1085" s="16" t="str">
        <f>IF(O1085="Void","VOID","vs")</f>
        <v>vs</v>
      </c>
      <c r="T1085" s="1" t="str">
        <f>IF(O1085="Void","",K1085)</f>
        <v>Poets</v>
      </c>
      <c r="U1085" s="1" t="str">
        <f>IF(O1085="Void","",TRIM(_xlfn.CONCAT(L1085," ",M1085)))</f>
        <v>England's Glory 1</v>
      </c>
    </row>
    <row r="1086" spans="1:21" x14ac:dyDescent="0.2">
      <c r="A1086" s="16">
        <v>637</v>
      </c>
      <c r="B1086" s="16">
        <v>8</v>
      </c>
      <c r="C1086" s="16">
        <v>5</v>
      </c>
      <c r="D1086" s="1">
        <v>1</v>
      </c>
      <c r="E1086" s="1">
        <v>3</v>
      </c>
      <c r="F1086" s="1" t="str">
        <f>_xlfn.CONCAT($D1086,"|",$E1086,"|",$B1086)</f>
        <v>1|3|8</v>
      </c>
      <c r="G1086" s="1" t="str">
        <f>_xlfn.CONCAT($D1086,"|",$E1086,"|",$C1086)</f>
        <v>1|3|5</v>
      </c>
      <c r="H1086" s="1" t="str">
        <f>_xlfn.CONCAT(P1086,J1086)</f>
        <v>20Madcaps</v>
      </c>
      <c r="I1086" s="1" t="str">
        <f>_xlfn.CONCAT(P1086,K1086)</f>
        <v>20Grinders</v>
      </c>
      <c r="J1086" s="1" t="str">
        <f>IFERROR(VLOOKUP(F1086,tbl_Teams!A:C,3,0),"")</f>
        <v>Madcaps</v>
      </c>
      <c r="K1086" s="1" t="str">
        <f>IFERROR(VLOOKUP(G1086,tbl_Teams!$A:$C,3,0),"")</f>
        <v>Grinders</v>
      </c>
      <c r="L1086" s="1" t="str">
        <f>IFERROR(IF(AND(J1086&lt;&gt;"",K1086&lt;&gt;""),VLOOKUP(VLOOKUP(J1086,tbl_Teams!C:G,5,0),tbl_Venues!A:B,2,0),""),"")</f>
        <v>Spartans Club</v>
      </c>
      <c r="M1086" s="16">
        <f>IFERROR(IF(VLOOKUP(J1086,tbl_Teams!$C:$H,6,0)=0,"",VLOOKUP(J1086,tbl_Teams!$C:$H,6,0)),"")</f>
        <v>2</v>
      </c>
      <c r="N1086" s="16">
        <f>IFERROR(VLOOKUP(J1086,tbl_Teams!$C:$I,7,0),"")</f>
        <v>2</v>
      </c>
      <c r="O1086" s="16" t="str">
        <f>IF(OR(J1086="",K1086=""),"Void","")</f>
        <v/>
      </c>
      <c r="P1086" s="16">
        <v>20</v>
      </c>
      <c r="Q1086" s="38">
        <f>IF(O1086="Void","",IF(P1086&lt;16,Lookups!$A$1+((P1086-1)*7+(N1086-1)),Lookups!$A$2+((P1086-16)*7+(N1086-1))))</f>
        <v>45692</v>
      </c>
      <c r="R1086" s="1" t="str">
        <f>IF(O1086="Void",TRIM(_xlfn.CONCAT(J1086,K1086)),J1086)</f>
        <v>Madcaps</v>
      </c>
      <c r="S1086" s="16" t="str">
        <f>IF(O1086="Void","VOID","vs")</f>
        <v>vs</v>
      </c>
      <c r="T1086" s="1" t="str">
        <f>IF(O1086="Void","",K1086)</f>
        <v>Grinders</v>
      </c>
      <c r="U1086" s="1" t="str">
        <f>IF(O1086="Void","",TRIM(_xlfn.CONCAT(L1086," ",M1086)))</f>
        <v>Spartans Club 2</v>
      </c>
    </row>
    <row r="1087" spans="1:21" x14ac:dyDescent="0.2">
      <c r="A1087" s="16">
        <v>638</v>
      </c>
      <c r="B1087" s="16">
        <v>7</v>
      </c>
      <c r="C1087" s="16">
        <v>6</v>
      </c>
      <c r="D1087" s="1">
        <v>1</v>
      </c>
      <c r="E1087" s="1">
        <v>3</v>
      </c>
      <c r="F1087" s="1" t="str">
        <f>_xlfn.CONCAT($D1087,"|",$E1087,"|",$B1087)</f>
        <v>1|3|7</v>
      </c>
      <c r="G1087" s="1" t="str">
        <f>_xlfn.CONCAT($D1087,"|",$E1087,"|",$C1087)</f>
        <v>1|3|6</v>
      </c>
      <c r="H1087" s="1" t="str">
        <f>_xlfn.CONCAT(P1087,J1087)</f>
        <v>20Hits &amp; Misses(City)</v>
      </c>
      <c r="I1087" s="1" t="str">
        <f>_xlfn.CONCAT(P1087,K1087)</f>
        <v>20Hip Hips</v>
      </c>
      <c r="J1087" s="1" t="str">
        <f>IFERROR(VLOOKUP(F1087,tbl_Teams!A:C,3,0),"")</f>
        <v>Hits &amp; Misses(City)</v>
      </c>
      <c r="K1087" s="1" t="str">
        <f>IFERROR(VLOOKUP(G1087,tbl_Teams!$A:$C,3,0),"")</f>
        <v>Hip Hips</v>
      </c>
      <c r="L1087" s="1" t="str">
        <f>IFERROR(IF(AND(J1087&lt;&gt;"",K1087&lt;&gt;""),VLOOKUP(VLOOKUP(J1087,tbl_Teams!C:G,5,0),tbl_Venues!A:B,2,0),""),"")</f>
        <v>Saintbridge Club</v>
      </c>
      <c r="M1087" s="16">
        <f>IFERROR(IF(VLOOKUP(J1087,tbl_Teams!$C:$H,6,0)=0,"",VLOOKUP(J1087,tbl_Teams!$C:$H,6,0)),"")</f>
        <v>2</v>
      </c>
      <c r="N1087" s="16">
        <f>IFERROR(VLOOKUP(J1087,tbl_Teams!$C:$I,7,0),"")</f>
        <v>4</v>
      </c>
      <c r="O1087" s="16" t="str">
        <f>IF(OR(J1087="",K1087=""),"Void","")</f>
        <v/>
      </c>
      <c r="P1087" s="16">
        <v>20</v>
      </c>
      <c r="Q1087" s="38">
        <f>IF(O1087="Void","",IF(P1087&lt;16,Lookups!$A$1+((P1087-1)*7+(N1087-1)),Lookups!$A$2+((P1087-16)*7+(N1087-1))))</f>
        <v>45694</v>
      </c>
      <c r="R1087" s="1" t="str">
        <f>IF(O1087="Void",TRIM(_xlfn.CONCAT(J1087,K1087)),J1087)</f>
        <v>Hits &amp; Misses(City)</v>
      </c>
      <c r="S1087" s="16" t="str">
        <f>IF(O1087="Void","VOID","vs")</f>
        <v>vs</v>
      </c>
      <c r="T1087" s="1" t="str">
        <f>IF(O1087="Void","",K1087)</f>
        <v>Hip Hips</v>
      </c>
      <c r="U1087" s="1" t="str">
        <f>IF(O1087="Void","",TRIM(_xlfn.CONCAT(L1087," ",M1087)))</f>
        <v>Saintbridge Club 2</v>
      </c>
    </row>
    <row r="1088" spans="1:21" x14ac:dyDescent="0.2">
      <c r="A1088" s="16">
        <v>639</v>
      </c>
      <c r="B1088" s="16">
        <v>13</v>
      </c>
      <c r="C1088" s="16">
        <v>15</v>
      </c>
      <c r="D1088" s="1">
        <v>1</v>
      </c>
      <c r="E1088" s="1">
        <v>3</v>
      </c>
      <c r="F1088" s="1" t="str">
        <f>_xlfn.CONCAT($D1088,"|",$E1088,"|",$B1088)</f>
        <v>1|3|13</v>
      </c>
      <c r="G1088" s="1" t="str">
        <f>_xlfn.CONCAT($D1088,"|",$E1088,"|",$C1088)</f>
        <v>1|3|15</v>
      </c>
      <c r="H1088" s="1" t="str">
        <f>_xlfn.CONCAT(P1088,J1088)</f>
        <v>20Killer Instinct</v>
      </c>
      <c r="I1088" s="1" t="str">
        <f>_xlfn.CONCAT(P1088,K1088)</f>
        <v>20Meteors</v>
      </c>
      <c r="J1088" s="1" t="str">
        <f>IFERROR(VLOOKUP(F1088,tbl_Teams!A:C,3,0),"")</f>
        <v>Killer Instinct</v>
      </c>
      <c r="K1088" s="1" t="str">
        <f>IFERROR(VLOOKUP(G1088,tbl_Teams!$A:$C,3,0),"")</f>
        <v>Meteors</v>
      </c>
      <c r="L1088" s="1" t="str">
        <f>IFERROR(IF(AND(J1088&lt;&gt;"",K1088&lt;&gt;""),VLOOKUP(VLOOKUP(J1088,tbl_Teams!C:G,5,0),tbl_Venues!A:B,2,0),""),"")</f>
        <v>Matchplay Stroud</v>
      </c>
      <c r="M1088" s="16">
        <f>IFERROR(IF(VLOOKUP(J1088,tbl_Teams!$C:$H,6,0)=0,"",VLOOKUP(J1088,tbl_Teams!$C:$H,6,0)),"")</f>
        <v>3</v>
      </c>
      <c r="N1088" s="16">
        <f>IFERROR(VLOOKUP(J1088,tbl_Teams!$C:$I,7,0),"")</f>
        <v>3</v>
      </c>
      <c r="O1088" s="16" t="str">
        <f>IF(OR(J1088="",K1088=""),"Void","")</f>
        <v/>
      </c>
      <c r="P1088" s="16">
        <v>20</v>
      </c>
      <c r="Q1088" s="38">
        <f>IF(O1088="Void","",IF(P1088&lt;16,Lookups!$A$1+((P1088-1)*7+(N1088-1)),Lookups!$A$2+((P1088-16)*7+(N1088-1))))</f>
        <v>45693</v>
      </c>
      <c r="R1088" s="1" t="str">
        <f>IF(O1088="Void",TRIM(_xlfn.CONCAT(J1088,K1088)),J1088)</f>
        <v>Killer Instinct</v>
      </c>
      <c r="S1088" s="16" t="str">
        <f>IF(O1088="Void","VOID","vs")</f>
        <v>vs</v>
      </c>
      <c r="T1088" s="1" t="str">
        <f>IF(O1088="Void","",K1088)</f>
        <v>Meteors</v>
      </c>
      <c r="U1088" s="1" t="str">
        <f>IF(O1088="Void","",TRIM(_xlfn.CONCAT(L1088," ",M1088)))</f>
        <v>Matchplay Stroud 3</v>
      </c>
    </row>
    <row r="1089" spans="1:21" x14ac:dyDescent="0.2">
      <c r="A1089" s="16">
        <v>640</v>
      </c>
      <c r="B1089" s="16">
        <v>14</v>
      </c>
      <c r="C1089" s="16">
        <v>16</v>
      </c>
      <c r="D1089" s="1">
        <v>1</v>
      </c>
      <c r="E1089" s="1">
        <v>3</v>
      </c>
      <c r="F1089" s="1" t="str">
        <f>_xlfn.CONCAT($D1089,"|",$E1089,"|",$B1089)</f>
        <v>1|3|14</v>
      </c>
      <c r="G1089" s="1" t="str">
        <f>_xlfn.CONCAT($D1089,"|",$E1089,"|",$C1089)</f>
        <v>1|3|16</v>
      </c>
      <c r="H1089" s="1" t="str">
        <f>_xlfn.CONCAT(P1089,J1089)</f>
        <v>20Locals</v>
      </c>
      <c r="I1089" s="1" t="str">
        <f>_xlfn.CONCAT(P1089,K1089)</f>
        <v>20Spreaders</v>
      </c>
      <c r="J1089" s="1" t="str">
        <f>IFERROR(VLOOKUP(F1089,tbl_Teams!A:C,3,0),"")</f>
        <v>Locals</v>
      </c>
      <c r="K1089" s="1" t="str">
        <f>IFERROR(VLOOKUP(G1089,tbl_Teams!$A:$C,3,0),"")</f>
        <v>Spreaders</v>
      </c>
      <c r="L1089" s="1" t="str">
        <f>IFERROR(IF(AND(J1089&lt;&gt;"",K1089&lt;&gt;""),VLOOKUP(VLOOKUP(J1089,tbl_Teams!C:G,5,0),tbl_Venues!A:B,2,0),""),"")</f>
        <v>Junction Inn</v>
      </c>
      <c r="M1089" s="16" t="str">
        <f>IFERROR(IF(VLOOKUP(J1089,tbl_Teams!$C:$H,6,0)=0,"",VLOOKUP(J1089,tbl_Teams!$C:$H,6,0)),"")</f>
        <v/>
      </c>
      <c r="N1089" s="16">
        <f>IFERROR(VLOOKUP(J1089,tbl_Teams!$C:$I,7,0),"")</f>
        <v>2</v>
      </c>
      <c r="O1089" s="16" t="str">
        <f>IF(OR(J1089="",K1089=""),"Void","")</f>
        <v/>
      </c>
      <c r="P1089" s="16">
        <v>20</v>
      </c>
      <c r="Q1089" s="38">
        <f>IF(O1089="Void","",IF(P1089&lt;16,Lookups!$A$1+((P1089-1)*7+(N1089-1)),Lookups!$A$2+((P1089-16)*7+(N1089-1))))</f>
        <v>45692</v>
      </c>
      <c r="R1089" s="1" t="str">
        <f>IF(O1089="Void",TRIM(_xlfn.CONCAT(J1089,K1089)),J1089)</f>
        <v>Locals</v>
      </c>
      <c r="S1089" s="16" t="str">
        <f>IF(O1089="Void","VOID","vs")</f>
        <v>vs</v>
      </c>
      <c r="T1089" s="1" t="str">
        <f>IF(O1089="Void","",K1089)</f>
        <v>Spreaders</v>
      </c>
      <c r="U1089" s="1" t="str">
        <f>IF(O1089="Void","",TRIM(_xlfn.CONCAT(L1089," ",M1089)))</f>
        <v>Junction Inn</v>
      </c>
    </row>
    <row r="1090" spans="1:21" x14ac:dyDescent="0.2">
      <c r="A1090" s="16">
        <v>873</v>
      </c>
      <c r="B1090" s="16">
        <v>12</v>
      </c>
      <c r="C1090" s="16">
        <v>1</v>
      </c>
      <c r="D1090" s="1">
        <v>1</v>
      </c>
      <c r="E1090" s="1">
        <v>4</v>
      </c>
      <c r="F1090" s="1" t="str">
        <f>_xlfn.CONCAT($D1090,"|",$E1090,"|",$B1090)</f>
        <v>1|4|12</v>
      </c>
      <c r="G1090" s="1" t="str">
        <f>_xlfn.CONCAT($D1090,"|",$E1090,"|",$C1090)</f>
        <v>1|4|1</v>
      </c>
      <c r="H1090" s="1" t="str">
        <f>_xlfn.CONCAT(P1090,J1090)</f>
        <v>20White Hart</v>
      </c>
      <c r="I1090" s="1" t="str">
        <f>_xlfn.CONCAT(P1090,K1090)</f>
        <v>20Jacks Jokers</v>
      </c>
      <c r="J1090" s="1" t="str">
        <f>IFERROR(VLOOKUP(F1090,tbl_Teams!A:C,3,0),"")</f>
        <v>White Hart</v>
      </c>
      <c r="K1090" s="1" t="str">
        <f>IFERROR(VLOOKUP(G1090,tbl_Teams!$A:$C,3,0),"")</f>
        <v>Jacks Jokers</v>
      </c>
      <c r="L1090" s="1" t="str">
        <f>IFERROR(IF(AND(J1090&lt;&gt;"",K1090&lt;&gt;""),VLOOKUP(VLOOKUP(J1090,tbl_Teams!C:G,5,0),tbl_Venues!A:B,2,0),""),"")</f>
        <v>One Eyed Jacks</v>
      </c>
      <c r="M1090" s="16" t="str">
        <f>IFERROR(IF(VLOOKUP(J1090,tbl_Teams!$C:$H,6,0)=0,"",VLOOKUP(J1090,tbl_Teams!$C:$H,6,0)),"")</f>
        <v/>
      </c>
      <c r="N1090" s="16">
        <f>IFERROR(VLOOKUP(J1090,tbl_Teams!$C:$I,7,0),"")</f>
        <v>2</v>
      </c>
      <c r="O1090" s="16" t="str">
        <f>IF(OR(J1090="",K1090=""),"Void","")</f>
        <v/>
      </c>
      <c r="P1090" s="16">
        <v>20</v>
      </c>
      <c r="Q1090" s="38">
        <f>IF(O1090="Void","",IF(P1090&lt;16,Lookups!$A$1+((P1090-1)*7+(N1090-1)),Lookups!$A$2+((P1090-16)*7+(N1090-1))))</f>
        <v>45692</v>
      </c>
      <c r="R1090" s="1" t="str">
        <f>IF(O1090="Void",TRIM(_xlfn.CONCAT(J1090,K1090)),J1090)</f>
        <v>White Hart</v>
      </c>
      <c r="S1090" s="16" t="str">
        <f>IF(O1090="Void","VOID","vs")</f>
        <v>vs</v>
      </c>
      <c r="T1090" s="1" t="str">
        <f>IF(O1090="Void","",K1090)</f>
        <v>Jacks Jokers</v>
      </c>
      <c r="U1090" s="1" t="str">
        <f>IF(O1090="Void","",TRIM(_xlfn.CONCAT(L1090," ",M1090)))</f>
        <v>One Eyed Jacks</v>
      </c>
    </row>
    <row r="1091" spans="1:21" x14ac:dyDescent="0.2">
      <c r="A1091" s="16">
        <v>874</v>
      </c>
      <c r="B1091" s="16">
        <v>11</v>
      </c>
      <c r="C1091" s="16">
        <v>2</v>
      </c>
      <c r="D1091" s="1">
        <v>1</v>
      </c>
      <c r="E1091" s="1">
        <v>4</v>
      </c>
      <c r="F1091" s="1" t="str">
        <f>_xlfn.CONCAT($D1091,"|",$E1091,"|",$B1091)</f>
        <v>1|4|11</v>
      </c>
      <c r="G1091" s="1" t="str">
        <f>_xlfn.CONCAT($D1091,"|",$E1091,"|",$C1091)</f>
        <v>1|4|2</v>
      </c>
      <c r="H1091" s="1" t="str">
        <f>_xlfn.CONCAT(P1091,J1091)</f>
        <v>20Commies</v>
      </c>
      <c r="I1091" s="1" t="str">
        <f>_xlfn.CONCAT(P1091,K1091)</f>
        <v>20Andy Capps</v>
      </c>
      <c r="J1091" s="1" t="str">
        <f>IFERROR(VLOOKUP(F1091,tbl_Teams!A:C,3,0),"")</f>
        <v>Commies</v>
      </c>
      <c r="K1091" s="1" t="str">
        <f>IFERROR(VLOOKUP(G1091,tbl_Teams!$A:$C,3,0),"")</f>
        <v>Andy Capps</v>
      </c>
      <c r="L1091" s="1" t="str">
        <f>IFERROR(IF(AND(J1091&lt;&gt;"",K1091&lt;&gt;""),VLOOKUP(VLOOKUP(J1091,tbl_Teams!C:G,5,0),tbl_Venues!A:B,2,0),""),"")</f>
        <v>Churchdown Community Centre</v>
      </c>
      <c r="M1091" s="16">
        <f>IFERROR(IF(VLOOKUP(J1091,tbl_Teams!$C:$H,6,0)=0,"",VLOOKUP(J1091,tbl_Teams!$C:$H,6,0)),"")</f>
        <v>2</v>
      </c>
      <c r="N1091" s="16">
        <f>IFERROR(VLOOKUP(J1091,tbl_Teams!$C:$I,7,0),"")</f>
        <v>5</v>
      </c>
      <c r="O1091" s="16" t="str">
        <f>IF(OR(J1091="",K1091=""),"Void","")</f>
        <v/>
      </c>
      <c r="P1091" s="16">
        <v>20</v>
      </c>
      <c r="Q1091" s="38">
        <f>IF(O1091="Void","",IF(P1091&lt;16,Lookups!$A$1+((P1091-1)*7+(N1091-1)),Lookups!$A$2+((P1091-16)*7+(N1091-1))))</f>
        <v>45695</v>
      </c>
      <c r="R1091" s="1" t="str">
        <f>IF(O1091="Void",TRIM(_xlfn.CONCAT(J1091,K1091)),J1091)</f>
        <v>Commies</v>
      </c>
      <c r="S1091" s="16" t="str">
        <f>IF(O1091="Void","VOID","vs")</f>
        <v>vs</v>
      </c>
      <c r="T1091" s="1" t="str">
        <f>IF(O1091="Void","",K1091)</f>
        <v>Andy Capps</v>
      </c>
      <c r="U1091" s="1" t="str">
        <f>IF(O1091="Void","",TRIM(_xlfn.CONCAT(L1091," ",M1091)))</f>
        <v>Churchdown Community Centre 2</v>
      </c>
    </row>
    <row r="1092" spans="1:21" x14ac:dyDescent="0.2">
      <c r="A1092" s="16">
        <v>875</v>
      </c>
      <c r="B1092" s="16">
        <v>10</v>
      </c>
      <c r="C1092" s="16">
        <v>3</v>
      </c>
      <c r="D1092" s="1">
        <v>1</v>
      </c>
      <c r="E1092" s="1">
        <v>4</v>
      </c>
      <c r="F1092" s="1" t="str">
        <f>_xlfn.CONCAT($D1092,"|",$E1092,"|",$B1092)</f>
        <v>1|4|10</v>
      </c>
      <c r="G1092" s="1" t="str">
        <f>_xlfn.CONCAT($D1092,"|",$E1092,"|",$C1092)</f>
        <v>1|4|3</v>
      </c>
      <c r="H1092" s="1" t="str">
        <f>_xlfn.CONCAT(P1092,J1092)</f>
        <v>20Post Office 'A'</v>
      </c>
      <c r="I1092" s="1" t="str">
        <f>_xlfn.CONCAT(P1092,K1092)</f>
        <v>20Harps S.C.</v>
      </c>
      <c r="J1092" s="1" t="str">
        <f>IFERROR(VLOOKUP(F1092,tbl_Teams!A:C,3,0),"")</f>
        <v>Post Office 'A'</v>
      </c>
      <c r="K1092" s="1" t="str">
        <f>IFERROR(VLOOKUP(G1092,tbl_Teams!$A:$C,3,0),"")</f>
        <v>Harps S.C.</v>
      </c>
      <c r="L1092" s="1" t="str">
        <f>IFERROR(IF(AND(J1092&lt;&gt;"",K1092&lt;&gt;""),VLOOKUP(VLOOKUP(J1092,tbl_Teams!C:G,5,0),tbl_Venues!A:B,2,0),""),"")</f>
        <v>One Eyed Jacks</v>
      </c>
      <c r="M1092" s="16" t="str">
        <f>IFERROR(IF(VLOOKUP(J1092,tbl_Teams!$C:$H,6,0)=0,"",VLOOKUP(J1092,tbl_Teams!$C:$H,6,0)),"")</f>
        <v/>
      </c>
      <c r="N1092" s="16">
        <f>IFERROR(VLOOKUP(J1092,tbl_Teams!$C:$I,7,0),"")</f>
        <v>1</v>
      </c>
      <c r="O1092" s="16" t="str">
        <f>IF(OR(J1092="",K1092=""),"Void","")</f>
        <v/>
      </c>
      <c r="P1092" s="16">
        <v>20</v>
      </c>
      <c r="Q1092" s="38">
        <f>IF(O1092="Void","",IF(P1092&lt;16,Lookups!$A$1+((P1092-1)*7+(N1092-1)),Lookups!$A$2+((P1092-16)*7+(N1092-1))))</f>
        <v>45691</v>
      </c>
      <c r="R1092" s="1" t="str">
        <f>IF(O1092="Void",TRIM(_xlfn.CONCAT(J1092,K1092)),J1092)</f>
        <v>Post Office 'A'</v>
      </c>
      <c r="S1092" s="16" t="str">
        <f>IF(O1092="Void","VOID","vs")</f>
        <v>vs</v>
      </c>
      <c r="T1092" s="1" t="str">
        <f>IF(O1092="Void","",K1092)</f>
        <v>Harps S.C.</v>
      </c>
      <c r="U1092" s="1" t="str">
        <f>IF(O1092="Void","",TRIM(_xlfn.CONCAT(L1092," ",M1092)))</f>
        <v>One Eyed Jacks</v>
      </c>
    </row>
    <row r="1093" spans="1:21" x14ac:dyDescent="0.2">
      <c r="A1093" s="16">
        <v>876</v>
      </c>
      <c r="B1093" s="16">
        <v>9</v>
      </c>
      <c r="C1093" s="16">
        <v>4</v>
      </c>
      <c r="D1093" s="1">
        <v>1</v>
      </c>
      <c r="E1093" s="1">
        <v>4</v>
      </c>
      <c r="F1093" s="1" t="str">
        <f>_xlfn.CONCAT($D1093,"|",$E1093,"|",$B1093)</f>
        <v>1|4|9</v>
      </c>
      <c r="G1093" s="1" t="str">
        <f>_xlfn.CONCAT($D1093,"|",$E1093,"|",$C1093)</f>
        <v>1|4|4</v>
      </c>
      <c r="H1093" s="1" t="str">
        <f>_xlfn.CONCAT(P1093,J1093)</f>
        <v>20Statics</v>
      </c>
      <c r="I1093" s="1" t="str">
        <f>_xlfn.CONCAT(P1093,K1093)</f>
        <v>20Jolly Boys</v>
      </c>
      <c r="J1093" s="1" t="str">
        <f>IFERROR(VLOOKUP(F1093,tbl_Teams!A:C,3,0),"")</f>
        <v>Statics</v>
      </c>
      <c r="K1093" s="1" t="str">
        <f>IFERROR(VLOOKUP(G1093,tbl_Teams!$A:$C,3,0),"")</f>
        <v>Jolly Boys</v>
      </c>
      <c r="L1093" s="1" t="str">
        <f>IFERROR(IF(AND(J1093&lt;&gt;"",K1093&lt;&gt;""),VLOOKUP(VLOOKUP(J1093,tbl_Teams!C:G,5,0),tbl_Venues!A:B,2,0),""),"")</f>
        <v>Farmer's Club</v>
      </c>
      <c r="M1093" s="16">
        <f>IFERROR(IF(VLOOKUP(J1093,tbl_Teams!$C:$H,6,0)=0,"",VLOOKUP(J1093,tbl_Teams!$C:$H,6,0)),"")</f>
        <v>2</v>
      </c>
      <c r="N1093" s="16">
        <f>IFERROR(VLOOKUP(J1093,tbl_Teams!$C:$I,7,0),"")</f>
        <v>1</v>
      </c>
      <c r="O1093" s="16" t="str">
        <f>IF(OR(J1093="",K1093=""),"Void","")</f>
        <v/>
      </c>
      <c r="P1093" s="16">
        <v>20</v>
      </c>
      <c r="Q1093" s="38">
        <f>IF(O1093="Void","",IF(P1093&lt;16,Lookups!$A$1+((P1093-1)*7+(N1093-1)),Lookups!$A$2+((P1093-16)*7+(N1093-1))))</f>
        <v>45691</v>
      </c>
      <c r="R1093" s="1" t="str">
        <f>IF(O1093="Void",TRIM(_xlfn.CONCAT(J1093,K1093)),J1093)</f>
        <v>Statics</v>
      </c>
      <c r="S1093" s="16" t="str">
        <f>IF(O1093="Void","VOID","vs")</f>
        <v>vs</v>
      </c>
      <c r="T1093" s="1" t="str">
        <f>IF(O1093="Void","",K1093)</f>
        <v>Jolly Boys</v>
      </c>
      <c r="U1093" s="1" t="str">
        <f>IF(O1093="Void","",TRIM(_xlfn.CONCAT(L1093," ",M1093)))</f>
        <v>Farmer's Club 2</v>
      </c>
    </row>
    <row r="1094" spans="1:21" x14ac:dyDescent="0.2">
      <c r="A1094" s="16">
        <v>877</v>
      </c>
      <c r="B1094" s="16">
        <v>8</v>
      </c>
      <c r="C1094" s="16">
        <v>5</v>
      </c>
      <c r="D1094" s="1">
        <v>1</v>
      </c>
      <c r="E1094" s="1">
        <v>4</v>
      </c>
      <c r="F1094" s="1" t="str">
        <f>_xlfn.CONCAT($D1094,"|",$E1094,"|",$B1094)</f>
        <v>1|4|8</v>
      </c>
      <c r="G1094" s="1" t="str">
        <f>_xlfn.CONCAT($D1094,"|",$E1094,"|",$C1094)</f>
        <v>1|4|5</v>
      </c>
      <c r="H1094" s="1" t="str">
        <f>_xlfn.CONCAT(P1094,J1094)</f>
        <v>20Looney Tunes</v>
      </c>
      <c r="I1094" s="1" t="str">
        <f>_xlfn.CONCAT(P1094,K1094)</f>
        <v>20Doddlers</v>
      </c>
      <c r="J1094" s="1" t="str">
        <f>IFERROR(VLOOKUP(F1094,tbl_Teams!A:C,3,0),"")</f>
        <v>Looney Tunes</v>
      </c>
      <c r="K1094" s="1" t="str">
        <f>IFERROR(VLOOKUP(G1094,tbl_Teams!$A:$C,3,0),"")</f>
        <v>Doddlers</v>
      </c>
      <c r="L1094" s="1" t="str">
        <f>IFERROR(IF(AND(J1094&lt;&gt;"",K1094&lt;&gt;""),VLOOKUP(VLOOKUP(J1094,tbl_Teams!C:G,5,0),tbl_Venues!A:B,2,0),""),"")</f>
        <v>Circle Club Newent</v>
      </c>
      <c r="M1094" s="16" t="str">
        <f>IFERROR(IF(VLOOKUP(J1094,tbl_Teams!$C:$H,6,0)=0,"",VLOOKUP(J1094,tbl_Teams!$C:$H,6,0)),"")</f>
        <v/>
      </c>
      <c r="N1094" s="16">
        <f>IFERROR(VLOOKUP(J1094,tbl_Teams!$C:$I,7,0),"")</f>
        <v>4</v>
      </c>
      <c r="O1094" s="16" t="str">
        <f>IF(OR(J1094="",K1094=""),"Void","")</f>
        <v/>
      </c>
      <c r="P1094" s="16">
        <v>20</v>
      </c>
      <c r="Q1094" s="38">
        <f>IF(O1094="Void","",IF(P1094&lt;16,Lookups!$A$1+((P1094-1)*7+(N1094-1)),Lookups!$A$2+((P1094-16)*7+(N1094-1))))</f>
        <v>45694</v>
      </c>
      <c r="R1094" s="1" t="str">
        <f>IF(O1094="Void",TRIM(_xlfn.CONCAT(J1094,K1094)),J1094)</f>
        <v>Looney Tunes</v>
      </c>
      <c r="S1094" s="16" t="str">
        <f>IF(O1094="Void","VOID","vs")</f>
        <v>vs</v>
      </c>
      <c r="T1094" s="1" t="str">
        <f>IF(O1094="Void","",K1094)</f>
        <v>Doddlers</v>
      </c>
      <c r="U1094" s="1" t="str">
        <f>IF(O1094="Void","",TRIM(_xlfn.CONCAT(L1094," ",M1094)))</f>
        <v>Circle Club Newent</v>
      </c>
    </row>
    <row r="1095" spans="1:21" x14ac:dyDescent="0.2">
      <c r="A1095" s="16">
        <v>878</v>
      </c>
      <c r="B1095" s="16">
        <v>7</v>
      </c>
      <c r="C1095" s="16">
        <v>6</v>
      </c>
      <c r="D1095" s="1">
        <v>1</v>
      </c>
      <c r="E1095" s="1">
        <v>4</v>
      </c>
      <c r="F1095" s="1" t="str">
        <f>_xlfn.CONCAT($D1095,"|",$E1095,"|",$B1095)</f>
        <v>1|4|7</v>
      </c>
      <c r="G1095" s="1" t="str">
        <f>_xlfn.CONCAT($D1095,"|",$E1095,"|",$C1095)</f>
        <v>1|4|6</v>
      </c>
      <c r="H1095" s="1" t="str">
        <f>_xlfn.CONCAT(P1095,J1095)</f>
        <v>20Star Inn</v>
      </c>
      <c r="I1095" s="1" t="str">
        <f>_xlfn.CONCAT(P1095,K1095)</f>
        <v>20Co-Op</v>
      </c>
      <c r="J1095" s="1" t="str">
        <f>IFERROR(VLOOKUP(F1095,tbl_Teams!A:C,3,0),"")</f>
        <v>Star Inn</v>
      </c>
      <c r="K1095" s="1" t="str">
        <f>IFERROR(VLOOKUP(G1095,tbl_Teams!$A:$C,3,0),"")</f>
        <v>Co-Op</v>
      </c>
      <c r="L1095" s="1" t="str">
        <f>IFERROR(IF(AND(J1095&lt;&gt;"",K1095&lt;&gt;""),VLOOKUP(VLOOKUP(J1095,tbl_Teams!C:G,5,0),tbl_Venues!A:B,2,0),""),"")</f>
        <v>Wotton Hall Club</v>
      </c>
      <c r="M1095" s="16">
        <f>IFERROR(IF(VLOOKUP(J1095,tbl_Teams!$C:$H,6,0)=0,"",VLOOKUP(J1095,tbl_Teams!$C:$H,6,0)),"")</f>
        <v>2</v>
      </c>
      <c r="N1095" s="16">
        <f>IFERROR(VLOOKUP(J1095,tbl_Teams!$C:$I,7,0),"")</f>
        <v>5</v>
      </c>
      <c r="O1095" s="16" t="str">
        <f>IF(OR(J1095="",K1095=""),"Void","")</f>
        <v/>
      </c>
      <c r="P1095" s="16">
        <v>20</v>
      </c>
      <c r="Q1095" s="38">
        <f>IF(O1095="Void","",IF(P1095&lt;16,Lookups!$A$1+((P1095-1)*7+(N1095-1)),Lookups!$A$2+((P1095-16)*7+(N1095-1))))</f>
        <v>45695</v>
      </c>
      <c r="R1095" s="1" t="str">
        <f>IF(O1095="Void",TRIM(_xlfn.CONCAT(J1095,K1095)),J1095)</f>
        <v>Star Inn</v>
      </c>
      <c r="S1095" s="16" t="str">
        <f>IF(O1095="Void","VOID","vs")</f>
        <v>vs</v>
      </c>
      <c r="T1095" s="1" t="str">
        <f>IF(O1095="Void","",K1095)</f>
        <v>Co-Op</v>
      </c>
      <c r="U1095" s="1" t="str">
        <f>IF(O1095="Void","",TRIM(_xlfn.CONCAT(L1095," ",M1095)))</f>
        <v>Wotton Hall Club 2</v>
      </c>
    </row>
    <row r="1096" spans="1:21" x14ac:dyDescent="0.2">
      <c r="A1096" s="16">
        <v>879</v>
      </c>
      <c r="B1096" s="16">
        <v>13</v>
      </c>
      <c r="C1096" s="16">
        <v>15</v>
      </c>
      <c r="D1096" s="1">
        <v>1</v>
      </c>
      <c r="E1096" s="1">
        <v>4</v>
      </c>
      <c r="F1096" s="1" t="str">
        <f>_xlfn.CONCAT($D1096,"|",$E1096,"|",$B1096)</f>
        <v>1|4|13</v>
      </c>
      <c r="G1096" s="1" t="str">
        <f>_xlfn.CONCAT($D1096,"|",$E1096,"|",$C1096)</f>
        <v>1|4|15</v>
      </c>
      <c r="H1096" s="1" t="str">
        <f>_xlfn.CONCAT(P1096,J1096)</f>
        <v>20Robinswood Foxes</v>
      </c>
      <c r="I1096" s="1" t="str">
        <f>_xlfn.CONCAT(P1096,K1096)</f>
        <v>20Dark Horses</v>
      </c>
      <c r="J1096" s="1" t="str">
        <f>IFERROR(VLOOKUP(F1096,tbl_Teams!A:C,3,0),"")</f>
        <v>Robinswood Foxes</v>
      </c>
      <c r="K1096" s="1" t="str">
        <f>IFERROR(VLOOKUP(G1096,tbl_Teams!$A:$C,3,0),"")</f>
        <v>Dark Horses</v>
      </c>
      <c r="L1096" s="1" t="str">
        <f>IFERROR(IF(AND(J1096&lt;&gt;"",K1096&lt;&gt;""),VLOOKUP(VLOOKUP(J1096,tbl_Teams!C:G,5,0),tbl_Venues!A:B,2,0),""),"")</f>
        <v>Robinswood Hill Club</v>
      </c>
      <c r="M1096" s="16">
        <f>IFERROR(IF(VLOOKUP(J1096,tbl_Teams!$C:$H,6,0)=0,"",VLOOKUP(J1096,tbl_Teams!$C:$H,6,0)),"")</f>
        <v>1</v>
      </c>
      <c r="N1096" s="16">
        <f>IFERROR(VLOOKUP(J1096,tbl_Teams!$C:$I,7,0),"")</f>
        <v>1</v>
      </c>
      <c r="O1096" s="16" t="str">
        <f>IF(OR(J1096="",K1096=""),"Void","")</f>
        <v/>
      </c>
      <c r="P1096" s="16">
        <v>20</v>
      </c>
      <c r="Q1096" s="38">
        <f>IF(O1096="Void","",IF(P1096&lt;16,Lookups!$A$1+((P1096-1)*7+(N1096-1)),Lookups!$A$2+((P1096-16)*7+(N1096-1))))</f>
        <v>45691</v>
      </c>
      <c r="R1096" s="1" t="str">
        <f>IF(O1096="Void",TRIM(_xlfn.CONCAT(J1096,K1096)),J1096)</f>
        <v>Robinswood Foxes</v>
      </c>
      <c r="S1096" s="16" t="str">
        <f>IF(O1096="Void","VOID","vs")</f>
        <v>vs</v>
      </c>
      <c r="T1096" s="1" t="str">
        <f>IF(O1096="Void","",K1096)</f>
        <v>Dark Horses</v>
      </c>
      <c r="U1096" s="1" t="str">
        <f>IF(O1096="Void","",TRIM(_xlfn.CONCAT(L1096," ",M1096)))</f>
        <v>Robinswood Hill Club 1</v>
      </c>
    </row>
    <row r="1097" spans="1:21" x14ac:dyDescent="0.2">
      <c r="A1097" s="16">
        <v>880</v>
      </c>
      <c r="B1097" s="16">
        <v>14</v>
      </c>
      <c r="C1097" s="16">
        <v>16</v>
      </c>
      <c r="D1097" s="1">
        <v>1</v>
      </c>
      <c r="E1097" s="1">
        <v>4</v>
      </c>
      <c r="F1097" s="1" t="str">
        <f>_xlfn.CONCAT($D1097,"|",$E1097,"|",$B1097)</f>
        <v>1|4|14</v>
      </c>
      <c r="G1097" s="1" t="str">
        <f>_xlfn.CONCAT($D1097,"|",$E1097,"|",$C1097)</f>
        <v>1|4|16</v>
      </c>
      <c r="H1097" s="1" t="str">
        <f>_xlfn.CONCAT(P1097,J1097)</f>
        <v>20Atlas S.C.</v>
      </c>
      <c r="I1097" s="1" t="str">
        <f>_xlfn.CONCAT(P1097,K1097)</f>
        <v>20Bell Hotel</v>
      </c>
      <c r="J1097" s="1" t="str">
        <f>IFERROR(VLOOKUP(F1097,tbl_Teams!A:C,3,0),"")</f>
        <v>Atlas S.C.</v>
      </c>
      <c r="K1097" s="1" t="str">
        <f>IFERROR(VLOOKUP(G1097,tbl_Teams!$A:$C,3,0),"")</f>
        <v>Bell Hotel</v>
      </c>
      <c r="L1097" s="1" t="str">
        <f>IFERROR(IF(AND(J1097&lt;&gt;"",K1097&lt;&gt;""),VLOOKUP(VLOOKUP(J1097,tbl_Teams!C:G,5,0),tbl_Venues!A:B,2,0),""),"")</f>
        <v>Spartans Club</v>
      </c>
      <c r="M1097" s="16">
        <f>IFERROR(IF(VLOOKUP(J1097,tbl_Teams!$C:$H,6,0)=0,"",VLOOKUP(J1097,tbl_Teams!$C:$H,6,0)),"")</f>
        <v>1</v>
      </c>
      <c r="N1097" s="16">
        <f>IFERROR(VLOOKUP(J1097,tbl_Teams!$C:$I,7,0),"")</f>
        <v>1</v>
      </c>
      <c r="O1097" s="16" t="str">
        <f>IF(OR(J1097="",K1097=""),"Void","")</f>
        <v/>
      </c>
      <c r="P1097" s="16">
        <v>20</v>
      </c>
      <c r="Q1097" s="38">
        <f>IF(O1097="Void","",IF(P1097&lt;16,Lookups!$A$1+((P1097-1)*7+(N1097-1)),Lookups!$A$2+((P1097-16)*7+(N1097-1))))</f>
        <v>45691</v>
      </c>
      <c r="R1097" s="1" t="str">
        <f>IF(O1097="Void",TRIM(_xlfn.CONCAT(J1097,K1097)),J1097)</f>
        <v>Atlas S.C.</v>
      </c>
      <c r="S1097" s="16" t="str">
        <f>IF(O1097="Void","VOID","vs")</f>
        <v>vs</v>
      </c>
      <c r="T1097" s="1" t="str">
        <f>IF(O1097="Void","",K1097)</f>
        <v>Bell Hotel</v>
      </c>
      <c r="U1097" s="1" t="str">
        <f>IF(O1097="Void","",TRIM(_xlfn.CONCAT(L1097," ",M1097)))</f>
        <v>Spartans Club 1</v>
      </c>
    </row>
    <row r="1098" spans="1:21" x14ac:dyDescent="0.2">
      <c r="A1098" s="16">
        <v>1113</v>
      </c>
      <c r="B1098" s="16">
        <v>12</v>
      </c>
      <c r="C1098" s="16">
        <v>1</v>
      </c>
      <c r="D1098" s="1">
        <v>1</v>
      </c>
      <c r="E1098" s="1">
        <v>5</v>
      </c>
      <c r="F1098" s="1" t="str">
        <f>_xlfn.CONCAT($D1098,"|",$E1098,"|",$B1098)</f>
        <v>1|5|12</v>
      </c>
      <c r="G1098" s="1" t="str">
        <f>_xlfn.CONCAT($D1098,"|",$E1098,"|",$C1098)</f>
        <v>1|5|1</v>
      </c>
      <c r="H1098" s="1" t="str">
        <f>_xlfn.CONCAT(P1098,J1098)</f>
        <v>20Windmill Nomads</v>
      </c>
      <c r="I1098" s="1" t="str">
        <f>_xlfn.CONCAT(P1098,K1098)</f>
        <v>20Likely Lads</v>
      </c>
      <c r="J1098" s="1" t="str">
        <f>IFERROR(VLOOKUP(F1098,tbl_Teams!A:C,3,0),"")</f>
        <v>Windmill Nomads</v>
      </c>
      <c r="K1098" s="1" t="str">
        <f>IFERROR(VLOOKUP(G1098,tbl_Teams!$A:$C,3,0),"")</f>
        <v>Likely Lads</v>
      </c>
      <c r="L1098" s="1" t="str">
        <f>IFERROR(IF(AND(J1098&lt;&gt;"",K1098&lt;&gt;""),VLOOKUP(VLOOKUP(J1098,tbl_Teams!C:G,5,0),tbl_Venues!A:B,2,0),""),"")</f>
        <v>Saintbridge Club</v>
      </c>
      <c r="M1098" s="16">
        <f>IFERROR(IF(VLOOKUP(J1098,tbl_Teams!$C:$H,6,0)=0,"",VLOOKUP(J1098,tbl_Teams!$C:$H,6,0)),"")</f>
        <v>2</v>
      </c>
      <c r="N1098" s="16">
        <f>IFERROR(VLOOKUP(J1098,tbl_Teams!$C:$I,7,0),"")</f>
        <v>3</v>
      </c>
      <c r="O1098" s="16" t="str">
        <f>IF(OR(J1098="",K1098=""),"Void","")</f>
        <v/>
      </c>
      <c r="P1098" s="16">
        <v>20</v>
      </c>
      <c r="Q1098" s="38">
        <f>IF(O1098="Void","",IF(P1098&lt;16,Lookups!$A$1+((P1098-1)*7+(N1098-1)),Lookups!$A$2+((P1098-16)*7+(N1098-1))))</f>
        <v>45693</v>
      </c>
      <c r="R1098" s="1" t="str">
        <f>IF(O1098="Void",TRIM(_xlfn.CONCAT(J1098,K1098)),J1098)</f>
        <v>Windmill Nomads</v>
      </c>
      <c r="S1098" s="16" t="str">
        <f>IF(O1098="Void","VOID","vs")</f>
        <v>vs</v>
      </c>
      <c r="T1098" s="1" t="str">
        <f>IF(O1098="Void","",K1098)</f>
        <v>Likely Lads</v>
      </c>
      <c r="U1098" s="1" t="str">
        <f>IF(O1098="Void","",TRIM(_xlfn.CONCAT(L1098," ",M1098)))</f>
        <v>Saintbridge Club 2</v>
      </c>
    </row>
    <row r="1099" spans="1:21" x14ac:dyDescent="0.2">
      <c r="A1099" s="16">
        <v>1114</v>
      </c>
      <c r="B1099" s="16">
        <v>11</v>
      </c>
      <c r="C1099" s="16">
        <v>2</v>
      </c>
      <c r="D1099" s="1">
        <v>1</v>
      </c>
      <c r="E1099" s="1">
        <v>5</v>
      </c>
      <c r="F1099" s="1" t="str">
        <f>_xlfn.CONCAT($D1099,"|",$E1099,"|",$B1099)</f>
        <v>1|5|11</v>
      </c>
      <c r="G1099" s="1" t="str">
        <f>_xlfn.CONCAT($D1099,"|",$E1099,"|",$C1099)</f>
        <v>1|5|2</v>
      </c>
      <c r="H1099" s="1" t="str">
        <f>_xlfn.CONCAT(P1099,J1099)</f>
        <v>20Gamblers S.C.</v>
      </c>
      <c r="I1099" s="1" t="str">
        <f>_xlfn.CONCAT(P1099,K1099)</f>
        <v>20Chequers</v>
      </c>
      <c r="J1099" s="1" t="str">
        <f>IFERROR(VLOOKUP(F1099,tbl_Teams!A:C,3,0),"")</f>
        <v>Gamblers S.C.</v>
      </c>
      <c r="K1099" s="1" t="str">
        <f>IFERROR(VLOOKUP(G1099,tbl_Teams!$A:$C,3,0),"")</f>
        <v>Chequers</v>
      </c>
      <c r="L1099" s="1" t="str">
        <f>IFERROR(IF(AND(J1099&lt;&gt;"",K1099&lt;&gt;""),VLOOKUP(VLOOKUP(J1099,tbl_Teams!C:G,5,0),tbl_Venues!A:B,2,0),""),"")</f>
        <v>Coney Hill RFC</v>
      </c>
      <c r="M1099" s="16" t="str">
        <f>IFERROR(IF(VLOOKUP(J1099,tbl_Teams!$C:$H,6,0)=0,"",VLOOKUP(J1099,tbl_Teams!$C:$H,6,0)),"")</f>
        <v/>
      </c>
      <c r="N1099" s="16">
        <f>IFERROR(VLOOKUP(J1099,tbl_Teams!$C:$I,7,0),"")</f>
        <v>4</v>
      </c>
      <c r="O1099" s="16" t="str">
        <f>IF(OR(J1099="",K1099=""),"Void","")</f>
        <v/>
      </c>
      <c r="P1099" s="16">
        <v>20</v>
      </c>
      <c r="Q1099" s="38">
        <f>IF(O1099="Void","",IF(P1099&lt;16,Lookups!$A$1+((P1099-1)*7+(N1099-1)),Lookups!$A$2+((P1099-16)*7+(N1099-1))))</f>
        <v>45694</v>
      </c>
      <c r="R1099" s="1" t="str">
        <f>IF(O1099="Void",TRIM(_xlfn.CONCAT(J1099,K1099)),J1099)</f>
        <v>Gamblers S.C.</v>
      </c>
      <c r="S1099" s="16" t="str">
        <f>IF(O1099="Void","VOID","vs")</f>
        <v>vs</v>
      </c>
      <c r="T1099" s="1" t="str">
        <f>IF(O1099="Void","",K1099)</f>
        <v>Chequers</v>
      </c>
      <c r="U1099" s="1" t="str">
        <f>IF(O1099="Void","",TRIM(_xlfn.CONCAT(L1099," ",M1099)))</f>
        <v>Coney Hill RFC</v>
      </c>
    </row>
    <row r="1100" spans="1:21" x14ac:dyDescent="0.2">
      <c r="A1100" s="16">
        <v>1115</v>
      </c>
      <c r="B1100" s="16">
        <v>10</v>
      </c>
      <c r="C1100" s="16">
        <v>3</v>
      </c>
      <c r="D1100" s="1">
        <v>1</v>
      </c>
      <c r="E1100" s="1">
        <v>5</v>
      </c>
      <c r="F1100" s="1" t="str">
        <f>_xlfn.CONCAT($D1100,"|",$E1100,"|",$B1100)</f>
        <v>1|5|10</v>
      </c>
      <c r="G1100" s="1" t="str">
        <f>_xlfn.CONCAT($D1100,"|",$E1100,"|",$C1100)</f>
        <v>1|5|3</v>
      </c>
      <c r="H1100" s="1" t="str">
        <f>_xlfn.CONCAT(P1100,J1100)</f>
        <v>20Newent Independents</v>
      </c>
      <c r="I1100" s="1" t="str">
        <f>_xlfn.CONCAT(P1100,K1100)</f>
        <v>20Jaybees</v>
      </c>
      <c r="J1100" s="1" t="str">
        <f>IFERROR(VLOOKUP(F1100,tbl_Teams!A:C,3,0),"")</f>
        <v>Newent Independents</v>
      </c>
      <c r="K1100" s="1" t="str">
        <f>IFERROR(VLOOKUP(G1100,tbl_Teams!$A:$C,3,0),"")</f>
        <v>Jaybees</v>
      </c>
      <c r="L1100" s="1" t="str">
        <f>IFERROR(IF(AND(J1100&lt;&gt;"",K1100&lt;&gt;""),VLOOKUP(VLOOKUP(J1100,tbl_Teams!C:G,5,0),tbl_Venues!A:B,2,0),""),"")</f>
        <v>Circle Club Newent</v>
      </c>
      <c r="M1100" s="16" t="str">
        <f>IFERROR(IF(VLOOKUP(J1100,tbl_Teams!$C:$H,6,0)=0,"",VLOOKUP(J1100,tbl_Teams!$C:$H,6,0)),"")</f>
        <v/>
      </c>
      <c r="N1100" s="16">
        <f>IFERROR(VLOOKUP(J1100,tbl_Teams!$C:$I,7,0),"")</f>
        <v>2</v>
      </c>
      <c r="O1100" s="16" t="str">
        <f>IF(OR(J1100="",K1100=""),"Void","")</f>
        <v/>
      </c>
      <c r="P1100" s="16">
        <v>20</v>
      </c>
      <c r="Q1100" s="38">
        <f>IF(O1100="Void","",IF(P1100&lt;16,Lookups!$A$1+((P1100-1)*7+(N1100-1)),Lookups!$A$2+((P1100-16)*7+(N1100-1))))</f>
        <v>45692</v>
      </c>
      <c r="R1100" s="1" t="str">
        <f>IF(O1100="Void",TRIM(_xlfn.CONCAT(J1100,K1100)),J1100)</f>
        <v>Newent Independents</v>
      </c>
      <c r="S1100" s="16" t="str">
        <f>IF(O1100="Void","VOID","vs")</f>
        <v>vs</v>
      </c>
      <c r="T1100" s="1" t="str">
        <f>IF(O1100="Void","",K1100)</f>
        <v>Jaybees</v>
      </c>
      <c r="U1100" s="1" t="str">
        <f>IF(O1100="Void","",TRIM(_xlfn.CONCAT(L1100," ",M1100)))</f>
        <v>Circle Club Newent</v>
      </c>
    </row>
    <row r="1101" spans="1:21" x14ac:dyDescent="0.2">
      <c r="A1101" s="16">
        <v>1116</v>
      </c>
      <c r="B1101" s="16">
        <v>9</v>
      </c>
      <c r="C1101" s="16">
        <v>4</v>
      </c>
      <c r="D1101" s="1">
        <v>1</v>
      </c>
      <c r="E1101" s="1">
        <v>5</v>
      </c>
      <c r="F1101" s="1" t="str">
        <f>_xlfn.CONCAT($D1101,"|",$E1101,"|",$B1101)</f>
        <v>1|5|9</v>
      </c>
      <c r="G1101" s="1" t="str">
        <f>_xlfn.CONCAT($D1101,"|",$E1101,"|",$C1101)</f>
        <v>1|5|4</v>
      </c>
      <c r="H1101" s="1" t="str">
        <f>_xlfn.CONCAT(P1101,J1101)</f>
        <v>20Roamers</v>
      </c>
      <c r="I1101" s="1" t="str">
        <f>_xlfn.CONCAT(P1101,K1101)</f>
        <v>20Beaufort Beavers</v>
      </c>
      <c r="J1101" s="1" t="str">
        <f>IFERROR(VLOOKUP(F1101,tbl_Teams!A:C,3,0),"")</f>
        <v>Roamers</v>
      </c>
      <c r="K1101" s="1" t="str">
        <f>IFERROR(VLOOKUP(G1101,tbl_Teams!$A:$C,3,0),"")</f>
        <v>Beaufort Beavers</v>
      </c>
      <c r="L1101" s="1" t="str">
        <f>IFERROR(IF(AND(J1101&lt;&gt;"",K1101&lt;&gt;""),VLOOKUP(VLOOKUP(J1101,tbl_Teams!C:G,5,0),tbl_Venues!A:B,2,0),""),"")</f>
        <v>Longlevens RFC</v>
      </c>
      <c r="M1101" s="16" t="str">
        <f>IFERROR(IF(VLOOKUP(J1101,tbl_Teams!$C:$H,6,0)=0,"",VLOOKUP(J1101,tbl_Teams!$C:$H,6,0)),"")</f>
        <v/>
      </c>
      <c r="N1101" s="16">
        <f>IFERROR(VLOOKUP(J1101,tbl_Teams!$C:$I,7,0),"")</f>
        <v>2</v>
      </c>
      <c r="O1101" s="16" t="str">
        <f>IF(OR(J1101="",K1101=""),"Void","")</f>
        <v/>
      </c>
      <c r="P1101" s="16">
        <v>20</v>
      </c>
      <c r="Q1101" s="38">
        <f>IF(O1101="Void","",IF(P1101&lt;16,Lookups!$A$1+((P1101-1)*7+(N1101-1)),Lookups!$A$2+((P1101-16)*7+(N1101-1))))</f>
        <v>45692</v>
      </c>
      <c r="R1101" s="1" t="str">
        <f>IF(O1101="Void",TRIM(_xlfn.CONCAT(J1101,K1101)),J1101)</f>
        <v>Roamers</v>
      </c>
      <c r="S1101" s="16" t="str">
        <f>IF(O1101="Void","VOID","vs")</f>
        <v>vs</v>
      </c>
      <c r="T1101" s="1" t="str">
        <f>IF(O1101="Void","",K1101)</f>
        <v>Beaufort Beavers</v>
      </c>
      <c r="U1101" s="1" t="str">
        <f>IF(O1101="Void","",TRIM(_xlfn.CONCAT(L1101," ",M1101)))</f>
        <v>Longlevens RFC</v>
      </c>
    </row>
    <row r="1102" spans="1:21" x14ac:dyDescent="0.2">
      <c r="A1102" s="16">
        <v>1117</v>
      </c>
      <c r="B1102" s="16">
        <v>8</v>
      </c>
      <c r="C1102" s="16">
        <v>5</v>
      </c>
      <c r="D1102" s="1">
        <v>1</v>
      </c>
      <c r="E1102" s="1">
        <v>5</v>
      </c>
      <c r="F1102" s="1" t="str">
        <f>_xlfn.CONCAT($D1102,"|",$E1102,"|",$B1102)</f>
        <v>1|5|8</v>
      </c>
      <c r="G1102" s="1" t="str">
        <f>_xlfn.CONCAT($D1102,"|",$E1102,"|",$C1102)</f>
        <v>1|5|5</v>
      </c>
      <c r="H1102" s="1" t="str">
        <f>_xlfn.CONCAT(P1102,J1102)</f>
        <v>20Castle Grym</v>
      </c>
      <c r="I1102" s="1" t="str">
        <f>_xlfn.CONCAT(P1102,K1102)</f>
        <v>20Hempsted C.C.</v>
      </c>
      <c r="J1102" s="1" t="str">
        <f>IFERROR(VLOOKUP(F1102,tbl_Teams!A:C,3,0),"")</f>
        <v>Castle Grym</v>
      </c>
      <c r="K1102" s="1" t="str">
        <f>IFERROR(VLOOKUP(G1102,tbl_Teams!$A:$C,3,0),"")</f>
        <v>Hempsted C.C.</v>
      </c>
      <c r="L1102" s="1" t="str">
        <f>IFERROR(IF(AND(J1102&lt;&gt;"",K1102&lt;&gt;""),VLOOKUP(VLOOKUP(J1102,tbl_Teams!C:G,5,0),tbl_Venues!A:B,2,0),""),"")</f>
        <v>Farmer's Club</v>
      </c>
      <c r="M1102" s="16">
        <f>IFERROR(IF(VLOOKUP(J1102,tbl_Teams!$C:$H,6,0)=0,"",VLOOKUP(J1102,tbl_Teams!$C:$H,6,0)),"")</f>
        <v>1</v>
      </c>
      <c r="N1102" s="16">
        <f>IFERROR(VLOOKUP(J1102,tbl_Teams!$C:$I,7,0),"")</f>
        <v>5</v>
      </c>
      <c r="O1102" s="16" t="str">
        <f>IF(OR(J1102="",K1102=""),"Void","")</f>
        <v/>
      </c>
      <c r="P1102" s="16">
        <v>20</v>
      </c>
      <c r="Q1102" s="38">
        <f>IF(O1102="Void","",IF(P1102&lt;16,Lookups!$A$1+((P1102-1)*7+(N1102-1)),Lookups!$A$2+((P1102-16)*7+(N1102-1))))</f>
        <v>45695</v>
      </c>
      <c r="R1102" s="1" t="str">
        <f>IF(O1102="Void",TRIM(_xlfn.CONCAT(J1102,K1102)),J1102)</f>
        <v>Castle Grym</v>
      </c>
      <c r="S1102" s="16" t="str">
        <f>IF(O1102="Void","VOID","vs")</f>
        <v>vs</v>
      </c>
      <c r="T1102" s="1" t="str">
        <f>IF(O1102="Void","",K1102)</f>
        <v>Hempsted C.C.</v>
      </c>
      <c r="U1102" s="1" t="str">
        <f>IF(O1102="Void","",TRIM(_xlfn.CONCAT(L1102," ",M1102)))</f>
        <v>Farmer's Club 1</v>
      </c>
    </row>
    <row r="1103" spans="1:21" x14ac:dyDescent="0.2">
      <c r="A1103" s="16">
        <v>1118</v>
      </c>
      <c r="B1103" s="16">
        <v>7</v>
      </c>
      <c r="C1103" s="16">
        <v>6</v>
      </c>
      <c r="D1103" s="1">
        <v>1</v>
      </c>
      <c r="E1103" s="1">
        <v>5</v>
      </c>
      <c r="F1103" s="1" t="str">
        <f>_xlfn.CONCAT($D1103,"|",$E1103,"|",$B1103)</f>
        <v>1|5|7</v>
      </c>
      <c r="G1103" s="1" t="str">
        <f>_xlfn.CONCAT($D1103,"|",$E1103,"|",$C1103)</f>
        <v>1|5|6</v>
      </c>
      <c r="H1103" s="1" t="str">
        <f>_xlfn.CONCAT(P1103,J1103)</f>
        <v>20Dixies Twisters</v>
      </c>
      <c r="I1103" s="1" t="str">
        <f>_xlfn.CONCAT(P1103,K1103)</f>
        <v>20The Salesmen</v>
      </c>
      <c r="J1103" s="1" t="str">
        <f>IFERROR(VLOOKUP(F1103,tbl_Teams!A:C,3,0),"")</f>
        <v>Dixies Twisters</v>
      </c>
      <c r="K1103" s="1" t="str">
        <f>IFERROR(VLOOKUP(G1103,tbl_Teams!$A:$C,3,0),"")</f>
        <v>The Salesmen</v>
      </c>
      <c r="L1103" s="1" t="str">
        <f>IFERROR(IF(AND(J1103&lt;&gt;"",K1103&lt;&gt;""),VLOOKUP(VLOOKUP(J1103,tbl_Teams!C:G,5,0),tbl_Venues!A:B,2,0),""),"")</f>
        <v>Coney Hill RFC</v>
      </c>
      <c r="M1103" s="16" t="str">
        <f>IFERROR(IF(VLOOKUP(J1103,tbl_Teams!$C:$H,6,0)=0,"",VLOOKUP(J1103,tbl_Teams!$C:$H,6,0)),"")</f>
        <v/>
      </c>
      <c r="N1103" s="16">
        <f>IFERROR(VLOOKUP(J1103,tbl_Teams!$C:$I,7,0),"")</f>
        <v>5</v>
      </c>
      <c r="O1103" s="16" t="str">
        <f>IF(OR(J1103="",K1103=""),"Void","")</f>
        <v/>
      </c>
      <c r="P1103" s="16">
        <v>20</v>
      </c>
      <c r="Q1103" s="38">
        <f>IF(O1103="Void","",IF(P1103&lt;16,Lookups!$A$1+((P1103-1)*7+(N1103-1)),Lookups!$A$2+((P1103-16)*7+(N1103-1))))</f>
        <v>45695</v>
      </c>
      <c r="R1103" s="1" t="str">
        <f>IF(O1103="Void",TRIM(_xlfn.CONCAT(J1103,K1103)),J1103)</f>
        <v>Dixies Twisters</v>
      </c>
      <c r="S1103" s="16" t="str">
        <f>IF(O1103="Void","VOID","vs")</f>
        <v>vs</v>
      </c>
      <c r="T1103" s="1" t="str">
        <f>IF(O1103="Void","",K1103)</f>
        <v>The Salesmen</v>
      </c>
      <c r="U1103" s="1" t="str">
        <f>IF(O1103="Void","",TRIM(_xlfn.CONCAT(L1103," ",M1103)))</f>
        <v>Coney Hill RFC</v>
      </c>
    </row>
    <row r="1104" spans="1:21" x14ac:dyDescent="0.2">
      <c r="A1104" s="16">
        <v>1119</v>
      </c>
      <c r="B1104" s="16">
        <v>13</v>
      </c>
      <c r="C1104" s="16">
        <v>15</v>
      </c>
      <c r="D1104" s="1">
        <v>1</v>
      </c>
      <c r="E1104" s="1">
        <v>5</v>
      </c>
      <c r="F1104" s="1" t="str">
        <f>_xlfn.CONCAT($D1104,"|",$E1104,"|",$B1104)</f>
        <v>1|5|13</v>
      </c>
      <c r="G1104" s="1" t="str">
        <f>_xlfn.CONCAT($D1104,"|",$E1104,"|",$C1104)</f>
        <v>1|5|15</v>
      </c>
      <c r="H1104" s="1" t="str">
        <f>_xlfn.CONCAT(P1104,J1104)</f>
        <v>20Runaways</v>
      </c>
      <c r="I1104" s="1" t="str">
        <f>_xlfn.CONCAT(P1104,K1104)</f>
        <v>20St Aldates</v>
      </c>
      <c r="J1104" s="1" t="str">
        <f>IFERROR(VLOOKUP(F1104,tbl_Teams!A:C,3,0),"")</f>
        <v>Runaways</v>
      </c>
      <c r="K1104" s="1" t="str">
        <f>IFERROR(VLOOKUP(G1104,tbl_Teams!$A:$C,3,0),"")</f>
        <v>St Aldates</v>
      </c>
      <c r="L1104" s="1" t="str">
        <f>IFERROR(IF(AND(J1104&lt;&gt;"",K1104&lt;&gt;""),VLOOKUP(VLOOKUP(J1104,tbl_Teams!C:G,5,0),tbl_Venues!A:B,2,0),""),"")</f>
        <v>Churchdown Club</v>
      </c>
      <c r="M1104" s="16" t="str">
        <f>IFERROR(IF(VLOOKUP(J1104,tbl_Teams!$C:$H,6,0)=0,"",VLOOKUP(J1104,tbl_Teams!$C:$H,6,0)),"")</f>
        <v/>
      </c>
      <c r="N1104" s="16">
        <f>IFERROR(VLOOKUP(J1104,tbl_Teams!$C:$I,7,0),"")</f>
        <v>4</v>
      </c>
      <c r="O1104" s="16" t="str">
        <f>IF(OR(J1104="",K1104=""),"Void","")</f>
        <v/>
      </c>
      <c r="P1104" s="16">
        <v>20</v>
      </c>
      <c r="Q1104" s="38">
        <f>IF(O1104="Void","",IF(P1104&lt;16,Lookups!$A$1+((P1104-1)*7+(N1104-1)),Lookups!$A$2+((P1104-16)*7+(N1104-1))))</f>
        <v>45694</v>
      </c>
      <c r="R1104" s="1" t="str">
        <f>IF(O1104="Void",TRIM(_xlfn.CONCAT(J1104,K1104)),J1104)</f>
        <v>Runaways</v>
      </c>
      <c r="S1104" s="16" t="str">
        <f>IF(O1104="Void","VOID","vs")</f>
        <v>vs</v>
      </c>
      <c r="T1104" s="1" t="str">
        <f>IF(O1104="Void","",K1104)</f>
        <v>St Aldates</v>
      </c>
      <c r="U1104" s="1" t="str">
        <f>IF(O1104="Void","",TRIM(_xlfn.CONCAT(L1104," ",M1104)))</f>
        <v>Churchdown Club</v>
      </c>
    </row>
    <row r="1105" spans="1:21" x14ac:dyDescent="0.2">
      <c r="A1105" s="16">
        <v>1120</v>
      </c>
      <c r="B1105" s="16">
        <v>14</v>
      </c>
      <c r="C1105" s="16">
        <v>16</v>
      </c>
      <c r="D1105" s="1">
        <v>1</v>
      </c>
      <c r="E1105" s="1">
        <v>5</v>
      </c>
      <c r="F1105" s="1" t="str">
        <f>_xlfn.CONCAT($D1105,"|",$E1105,"|",$B1105)</f>
        <v>1|5|14</v>
      </c>
      <c r="G1105" s="1" t="str">
        <f>_xlfn.CONCAT($D1105,"|",$E1105,"|",$C1105)</f>
        <v>1|5|16</v>
      </c>
      <c r="H1105" s="1" t="str">
        <f>_xlfn.CONCAT(P1105,J1105)</f>
        <v>20Hits &amp; Bits</v>
      </c>
      <c r="I1105" s="1" t="str">
        <f>_xlfn.CONCAT(P1105,K1105)</f>
        <v>20Crescent Knights</v>
      </c>
      <c r="J1105" s="1" t="str">
        <f>IFERROR(VLOOKUP(F1105,tbl_Teams!A:C,3,0),"")</f>
        <v>Hits &amp; Bits</v>
      </c>
      <c r="K1105" s="1" t="str">
        <f>IFERROR(VLOOKUP(G1105,tbl_Teams!$A:$C,3,0),"")</f>
        <v>Crescent Knights</v>
      </c>
      <c r="L1105" s="1" t="str">
        <f>IFERROR(IF(AND(J1105&lt;&gt;"",K1105&lt;&gt;""),VLOOKUP(VLOOKUP(J1105,tbl_Teams!C:G,5,0),tbl_Venues!A:B,2,0),""),"")</f>
        <v>Farmer's Club</v>
      </c>
      <c r="M1105" s="16">
        <f>IFERROR(IF(VLOOKUP(J1105,tbl_Teams!$C:$H,6,0)=0,"",VLOOKUP(J1105,tbl_Teams!$C:$H,6,0)),"")</f>
        <v>2</v>
      </c>
      <c r="N1105" s="16">
        <f>IFERROR(VLOOKUP(J1105,tbl_Teams!$C:$I,7,0),"")</f>
        <v>5</v>
      </c>
      <c r="O1105" s="16" t="str">
        <f>IF(OR(J1105="",K1105=""),"Void","")</f>
        <v/>
      </c>
      <c r="P1105" s="16">
        <v>20</v>
      </c>
      <c r="Q1105" s="38">
        <f>IF(O1105="Void","",IF(P1105&lt;16,Lookups!$A$1+((P1105-1)*7+(N1105-1)),Lookups!$A$2+((P1105-16)*7+(N1105-1))))</f>
        <v>45695</v>
      </c>
      <c r="R1105" s="1" t="str">
        <f>IF(O1105="Void",TRIM(_xlfn.CONCAT(J1105,K1105)),J1105)</f>
        <v>Hits &amp; Bits</v>
      </c>
      <c r="S1105" s="16" t="str">
        <f>IF(O1105="Void","VOID","vs")</f>
        <v>vs</v>
      </c>
      <c r="T1105" s="1" t="str">
        <f>IF(O1105="Void","",K1105)</f>
        <v>Crescent Knights</v>
      </c>
      <c r="U1105" s="1" t="str">
        <f>IF(O1105="Void","",TRIM(_xlfn.CONCAT(L1105," ",M1105)))</f>
        <v>Farmer's Club 2</v>
      </c>
    </row>
    <row r="1106" spans="1:21" x14ac:dyDescent="0.2">
      <c r="A1106" s="16">
        <v>1353</v>
      </c>
      <c r="B1106" s="16">
        <v>12</v>
      </c>
      <c r="C1106" s="16">
        <v>1</v>
      </c>
      <c r="D1106" s="1">
        <v>1</v>
      </c>
      <c r="E1106" s="1">
        <v>6</v>
      </c>
      <c r="F1106" s="1" t="str">
        <f>_xlfn.CONCAT($D1106,"|",$E1106,"|",$B1106)</f>
        <v>1|6|12</v>
      </c>
      <c r="G1106" s="1" t="str">
        <f>_xlfn.CONCAT($D1106,"|",$E1106,"|",$C1106)</f>
        <v>1|6|1</v>
      </c>
      <c r="H1106" s="1" t="str">
        <f>_xlfn.CONCAT(P1106,J1106)</f>
        <v>20KE7's</v>
      </c>
      <c r="I1106" s="1" t="str">
        <f>_xlfn.CONCAT(P1106,K1106)</f>
        <v>20New Indians</v>
      </c>
      <c r="J1106" s="1" t="str">
        <f>IFERROR(VLOOKUP(F1106,tbl_Teams!A:C,3,0),"")</f>
        <v>KE7's</v>
      </c>
      <c r="K1106" s="1" t="str">
        <f>IFERROR(VLOOKUP(G1106,tbl_Teams!$A:$C,3,0),"")</f>
        <v>New Indians</v>
      </c>
      <c r="L1106" s="1" t="str">
        <f>IFERROR(IF(AND(J1106&lt;&gt;"",K1106&lt;&gt;""),VLOOKUP(VLOOKUP(J1106,tbl_Teams!C:G,5,0),tbl_Venues!A:B,2,0),""),"")</f>
        <v>Old Richians RFC</v>
      </c>
      <c r="M1106" s="16" t="str">
        <f>IFERROR(IF(VLOOKUP(J1106,tbl_Teams!$C:$H,6,0)=0,"",VLOOKUP(J1106,tbl_Teams!$C:$H,6,0)),"")</f>
        <v/>
      </c>
      <c r="N1106" s="16">
        <f>IFERROR(VLOOKUP(J1106,tbl_Teams!$C:$I,7,0),"")</f>
        <v>3</v>
      </c>
      <c r="O1106" s="16" t="str">
        <f>IF(OR(J1106="",K1106=""),"Void","")</f>
        <v/>
      </c>
      <c r="P1106" s="16">
        <v>20</v>
      </c>
      <c r="Q1106" s="38">
        <f>IF(O1106="Void","",IF(P1106&lt;16,Lookups!$A$1+((P1106-1)*7+(N1106-1)),Lookups!$A$2+((P1106-16)*7+(N1106-1))))</f>
        <v>45693</v>
      </c>
      <c r="R1106" s="1" t="str">
        <f>IF(O1106="Void",TRIM(_xlfn.CONCAT(J1106,K1106)),J1106)</f>
        <v>KE7's</v>
      </c>
      <c r="S1106" s="16" t="str">
        <f>IF(O1106="Void","VOID","vs")</f>
        <v>vs</v>
      </c>
      <c r="T1106" s="1" t="str">
        <f>IF(O1106="Void","",K1106)</f>
        <v>New Indians</v>
      </c>
      <c r="U1106" s="1" t="str">
        <f>IF(O1106="Void","",TRIM(_xlfn.CONCAT(L1106," ",M1106)))</f>
        <v>Old Richians RFC</v>
      </c>
    </row>
    <row r="1107" spans="1:21" x14ac:dyDescent="0.2">
      <c r="A1107" s="16">
        <v>1354</v>
      </c>
      <c r="B1107" s="16">
        <v>11</v>
      </c>
      <c r="C1107" s="16">
        <v>2</v>
      </c>
      <c r="D1107" s="1">
        <v>1</v>
      </c>
      <c r="E1107" s="1">
        <v>6</v>
      </c>
      <c r="F1107" s="1" t="str">
        <f>_xlfn.CONCAT($D1107,"|",$E1107,"|",$B1107)</f>
        <v>1|6|11</v>
      </c>
      <c r="G1107" s="1" t="str">
        <f>_xlfn.CONCAT($D1107,"|",$E1107,"|",$C1107)</f>
        <v>1|6|2</v>
      </c>
      <c r="H1107" s="1" t="str">
        <f>_xlfn.CONCAT(P1107,J1107)</f>
        <v>20Walls Top Ten</v>
      </c>
      <c r="I1107" s="1" t="str">
        <f>_xlfn.CONCAT(P1107,K1107)</f>
        <v>20</v>
      </c>
      <c r="J1107" s="1" t="str">
        <f>IFERROR(VLOOKUP(F1107,tbl_Teams!A:C,3,0),"")</f>
        <v>Walls Top Ten</v>
      </c>
      <c r="K1107" s="1" t="str">
        <f>IFERROR(VLOOKUP(G1107,tbl_Teams!$A:$C,3,0),"")</f>
        <v/>
      </c>
      <c r="L1107" s="1" t="str">
        <f>IFERROR(IF(AND(J1107&lt;&gt;"",K1107&lt;&gt;""),VLOOKUP(VLOOKUP(J1107,tbl_Teams!C:G,5,0),tbl_Venues!A:B,2,0),""),"")</f>
        <v/>
      </c>
      <c r="M1107" s="16">
        <f>IFERROR(IF(VLOOKUP(J1107,tbl_Teams!$C:$H,6,0)=0,"",VLOOKUP(J1107,tbl_Teams!$C:$H,6,0)),"")</f>
        <v>1</v>
      </c>
      <c r="N1107" s="16">
        <f>IFERROR(VLOOKUP(J1107,tbl_Teams!$C:$I,7,0),"")</f>
        <v>4</v>
      </c>
      <c r="O1107" s="16" t="str">
        <f>IF(OR(J1107="",K1107=""),"Void","")</f>
        <v>Void</v>
      </c>
      <c r="P1107" s="16">
        <v>20</v>
      </c>
      <c r="Q1107" s="38" t="str">
        <f>IF(O1107="Void","",IF(P1107&lt;16,Lookups!$A$1+((P1107-1)*7+(N1107-1)),Lookups!$A$2+((P1107-16)*7+(N1107-1))))</f>
        <v/>
      </c>
      <c r="R1107" s="1" t="str">
        <f>IF(O1107="Void",TRIM(_xlfn.CONCAT(J1107,K1107)),J1107)</f>
        <v>Walls Top Ten</v>
      </c>
      <c r="S1107" s="16" t="str">
        <f>IF(O1107="Void","VOID","vs")</f>
        <v>VOID</v>
      </c>
      <c r="T1107" s="1" t="str">
        <f>IF(O1107="Void","",K1107)</f>
        <v/>
      </c>
      <c r="U1107" s="1" t="str">
        <f>IF(O1107="Void","",TRIM(_xlfn.CONCAT(L1107," ",M1107)))</f>
        <v/>
      </c>
    </row>
    <row r="1108" spans="1:21" x14ac:dyDescent="0.2">
      <c r="A1108" s="16">
        <v>1355</v>
      </c>
      <c r="B1108" s="16">
        <v>10</v>
      </c>
      <c r="C1108" s="16">
        <v>3</v>
      </c>
      <c r="D1108" s="1">
        <v>1</v>
      </c>
      <c r="E1108" s="1">
        <v>6</v>
      </c>
      <c r="F1108" s="1" t="str">
        <f>_xlfn.CONCAT($D1108,"|",$E1108,"|",$B1108)</f>
        <v>1|6|10</v>
      </c>
      <c r="G1108" s="1" t="str">
        <f>_xlfn.CONCAT($D1108,"|",$E1108,"|",$C1108)</f>
        <v>1|6|3</v>
      </c>
      <c r="H1108" s="1" t="str">
        <f>_xlfn.CONCAT(P1108,J1108)</f>
        <v>20Westgate Teapots</v>
      </c>
      <c r="I1108" s="1" t="str">
        <f>_xlfn.CONCAT(P1108,K1108)</f>
        <v>20Jokers(City)</v>
      </c>
      <c r="J1108" s="1" t="str">
        <f>IFERROR(VLOOKUP(F1108,tbl_Teams!A:C,3,0),"")</f>
        <v>Westgate Teapots</v>
      </c>
      <c r="K1108" s="1" t="str">
        <f>IFERROR(VLOOKUP(G1108,tbl_Teams!$A:$C,3,0),"")</f>
        <v>Jokers(City)</v>
      </c>
      <c r="L1108" s="1" t="str">
        <f>IFERROR(IF(AND(J1108&lt;&gt;"",K1108&lt;&gt;""),VLOOKUP(VLOOKUP(J1108,tbl_Teams!C:G,5,0),tbl_Venues!A:B,2,0),""),"")</f>
        <v>Wotton Hall Club</v>
      </c>
      <c r="M1108" s="16">
        <f>IFERROR(IF(VLOOKUP(J1108,tbl_Teams!$C:$H,6,0)=0,"",VLOOKUP(J1108,tbl_Teams!$C:$H,6,0)),"")</f>
        <v>1</v>
      </c>
      <c r="N1108" s="16">
        <f>IFERROR(VLOOKUP(J1108,tbl_Teams!$C:$I,7,0),"")</f>
        <v>1</v>
      </c>
      <c r="O1108" s="16" t="str">
        <f>IF(OR(J1108="",K1108=""),"Void","")</f>
        <v/>
      </c>
      <c r="P1108" s="16">
        <v>20</v>
      </c>
      <c r="Q1108" s="38">
        <f>IF(O1108="Void","",IF(P1108&lt;16,Lookups!$A$1+((P1108-1)*7+(N1108-1)),Lookups!$A$2+((P1108-16)*7+(N1108-1))))</f>
        <v>45691</v>
      </c>
      <c r="R1108" s="1" t="str">
        <f>IF(O1108="Void",TRIM(_xlfn.CONCAT(J1108,K1108)),J1108)</f>
        <v>Westgate Teapots</v>
      </c>
      <c r="S1108" s="16" t="str">
        <f>IF(O1108="Void","VOID","vs")</f>
        <v>vs</v>
      </c>
      <c r="T1108" s="1" t="str">
        <f>IF(O1108="Void","",K1108)</f>
        <v>Jokers(City)</v>
      </c>
      <c r="U1108" s="1" t="str">
        <f>IF(O1108="Void","",TRIM(_xlfn.CONCAT(L1108," ",M1108)))</f>
        <v>Wotton Hall Club 1</v>
      </c>
    </row>
    <row r="1109" spans="1:21" x14ac:dyDescent="0.2">
      <c r="A1109" s="16">
        <v>1356</v>
      </c>
      <c r="B1109" s="16">
        <v>9</v>
      </c>
      <c r="C1109" s="16">
        <v>4</v>
      </c>
      <c r="D1109" s="1">
        <v>1</v>
      </c>
      <c r="E1109" s="1">
        <v>6</v>
      </c>
      <c r="F1109" s="1" t="str">
        <f>_xlfn.CONCAT($D1109,"|",$E1109,"|",$B1109)</f>
        <v>1|6|9</v>
      </c>
      <c r="G1109" s="1" t="str">
        <f>_xlfn.CONCAT($D1109,"|",$E1109,"|",$C1109)</f>
        <v>1|6|4</v>
      </c>
      <c r="H1109" s="1" t="str">
        <f>_xlfn.CONCAT(P1109,J1109)</f>
        <v>20509ers</v>
      </c>
      <c r="I1109" s="1" t="str">
        <f>_xlfn.CONCAT(P1109,K1109)</f>
        <v>20Renegades</v>
      </c>
      <c r="J1109" s="1" t="str">
        <f>IFERROR(VLOOKUP(F1109,tbl_Teams!A:C,3,0),"")</f>
        <v>509ers</v>
      </c>
      <c r="K1109" s="1" t="str">
        <f>IFERROR(VLOOKUP(G1109,tbl_Teams!$A:$C,3,0),"")</f>
        <v>Renegades</v>
      </c>
      <c r="L1109" s="1" t="str">
        <f>IFERROR(IF(AND(J1109&lt;&gt;"",K1109&lt;&gt;""),VLOOKUP(VLOOKUP(J1109,tbl_Teams!C:G,5,0),tbl_Venues!A:B,2,0),""),"")</f>
        <v>Robinswood Hill Club</v>
      </c>
      <c r="M1109" s="16">
        <f>IFERROR(IF(VLOOKUP(J1109,tbl_Teams!$C:$H,6,0)=0,"",VLOOKUP(J1109,tbl_Teams!$C:$H,6,0)),"")</f>
        <v>2</v>
      </c>
      <c r="N1109" s="16">
        <f>IFERROR(VLOOKUP(J1109,tbl_Teams!$C:$I,7,0),"")</f>
        <v>5</v>
      </c>
      <c r="O1109" s="16" t="str">
        <f>IF(OR(J1109="",K1109=""),"Void","")</f>
        <v/>
      </c>
      <c r="P1109" s="16">
        <v>20</v>
      </c>
      <c r="Q1109" s="38">
        <f>IF(O1109="Void","",IF(P1109&lt;16,Lookups!$A$1+((P1109-1)*7+(N1109-1)),Lookups!$A$2+((P1109-16)*7+(N1109-1))))</f>
        <v>45695</v>
      </c>
      <c r="R1109" s="1" t="str">
        <f>IF(O1109="Void",TRIM(_xlfn.CONCAT(J1109,K1109)),J1109)</f>
        <v>509ers</v>
      </c>
      <c r="S1109" s="16" t="str">
        <f>IF(O1109="Void","VOID","vs")</f>
        <v>vs</v>
      </c>
      <c r="T1109" s="1" t="str">
        <f>IF(O1109="Void","",K1109)</f>
        <v>Renegades</v>
      </c>
      <c r="U1109" s="1" t="str">
        <f>IF(O1109="Void","",TRIM(_xlfn.CONCAT(L1109," ",M1109)))</f>
        <v>Robinswood Hill Club 2</v>
      </c>
    </row>
    <row r="1110" spans="1:21" x14ac:dyDescent="0.2">
      <c r="A1110" s="16">
        <v>1357</v>
      </c>
      <c r="B1110" s="16">
        <v>8</v>
      </c>
      <c r="C1110" s="16">
        <v>5</v>
      </c>
      <c r="D1110" s="1">
        <v>1</v>
      </c>
      <c r="E1110" s="1">
        <v>6</v>
      </c>
      <c r="F1110" s="1" t="str">
        <f>_xlfn.CONCAT($D1110,"|",$E1110,"|",$B1110)</f>
        <v>1|6|8</v>
      </c>
      <c r="G1110" s="1" t="str">
        <f>_xlfn.CONCAT($D1110,"|",$E1110,"|",$C1110)</f>
        <v>1|6|5</v>
      </c>
      <c r="H1110" s="1" t="str">
        <f>_xlfn.CONCAT(P1110,J1110)</f>
        <v>20Rising Sun</v>
      </c>
      <c r="I1110" s="1" t="str">
        <f>_xlfn.CONCAT(P1110,K1110)</f>
        <v>20Scammells</v>
      </c>
      <c r="J1110" s="1" t="str">
        <f>IFERROR(VLOOKUP(F1110,tbl_Teams!A:C,3,0),"")</f>
        <v>Rising Sun</v>
      </c>
      <c r="K1110" s="1" t="str">
        <f>IFERROR(VLOOKUP(G1110,tbl_Teams!$A:$C,3,0),"")</f>
        <v>Scammells</v>
      </c>
      <c r="L1110" s="1" t="str">
        <f>IFERROR(IF(AND(J1110&lt;&gt;"",K1110&lt;&gt;""),VLOOKUP(VLOOKUP(J1110,tbl_Teams!C:G,5,0),tbl_Venues!A:B,2,0),""),"")</f>
        <v>Farmer's Club</v>
      </c>
      <c r="M1110" s="16">
        <f>IFERROR(IF(VLOOKUP(J1110,tbl_Teams!$C:$H,6,0)=0,"",VLOOKUP(J1110,tbl_Teams!$C:$H,6,0)),"")</f>
        <v>2</v>
      </c>
      <c r="N1110" s="16">
        <f>IFERROR(VLOOKUP(J1110,tbl_Teams!$C:$I,7,0),"")</f>
        <v>3</v>
      </c>
      <c r="O1110" s="16" t="str">
        <f>IF(OR(J1110="",K1110=""),"Void","")</f>
        <v/>
      </c>
      <c r="P1110" s="16">
        <v>20</v>
      </c>
      <c r="Q1110" s="38">
        <f>IF(O1110="Void","",IF(P1110&lt;16,Lookups!$A$1+((P1110-1)*7+(N1110-1)),Lookups!$A$2+((P1110-16)*7+(N1110-1))))</f>
        <v>45693</v>
      </c>
      <c r="R1110" s="1" t="str">
        <f>IF(O1110="Void",TRIM(_xlfn.CONCAT(J1110,K1110)),J1110)</f>
        <v>Rising Sun</v>
      </c>
      <c r="S1110" s="16" t="str">
        <f>IF(O1110="Void","VOID","vs")</f>
        <v>vs</v>
      </c>
      <c r="T1110" s="1" t="str">
        <f>IF(O1110="Void","",K1110)</f>
        <v>Scammells</v>
      </c>
      <c r="U1110" s="1" t="str">
        <f>IF(O1110="Void","",TRIM(_xlfn.CONCAT(L1110," ",M1110)))</f>
        <v>Farmer's Club 2</v>
      </c>
    </row>
    <row r="1111" spans="1:21" x14ac:dyDescent="0.2">
      <c r="A1111" s="16">
        <v>1358</v>
      </c>
      <c r="B1111" s="16">
        <v>7</v>
      </c>
      <c r="C1111" s="16">
        <v>6</v>
      </c>
      <c r="D1111" s="1">
        <v>1</v>
      </c>
      <c r="E1111" s="1">
        <v>6</v>
      </c>
      <c r="F1111" s="1" t="str">
        <f>_xlfn.CONCAT($D1111,"|",$E1111,"|",$B1111)</f>
        <v>1|6|7</v>
      </c>
      <c r="G1111" s="1" t="str">
        <f>_xlfn.CONCAT($D1111,"|",$E1111,"|",$C1111)</f>
        <v>1|6|6</v>
      </c>
      <c r="H1111" s="1" t="str">
        <f>_xlfn.CONCAT(P1111,J1111)</f>
        <v>20Canning Stragglers</v>
      </c>
      <c r="I1111" s="1" t="str">
        <f>_xlfn.CONCAT(P1111,K1111)</f>
        <v>20Apaches</v>
      </c>
      <c r="J1111" s="1" t="str">
        <f>IFERROR(VLOOKUP(F1111,tbl_Teams!A:C,3,0),"")</f>
        <v>Canning Stragglers</v>
      </c>
      <c r="K1111" s="1" t="str">
        <f>IFERROR(VLOOKUP(G1111,tbl_Teams!$A:$C,3,0),"")</f>
        <v>Apaches</v>
      </c>
      <c r="L1111" s="1" t="str">
        <f>IFERROR(IF(AND(J1111&lt;&gt;"",K1111&lt;&gt;""),VLOOKUP(VLOOKUP(J1111,tbl_Teams!C:G,5,0),tbl_Venues!A:B,2,0),""),"")</f>
        <v>Churchdown Club</v>
      </c>
      <c r="M1111" s="16" t="str">
        <f>IFERROR(IF(VLOOKUP(J1111,tbl_Teams!$C:$H,6,0)=0,"",VLOOKUP(J1111,tbl_Teams!$C:$H,6,0)),"")</f>
        <v/>
      </c>
      <c r="N1111" s="16">
        <f>IFERROR(VLOOKUP(J1111,tbl_Teams!$C:$I,7,0),"")</f>
        <v>3</v>
      </c>
      <c r="O1111" s="16" t="str">
        <f>IF(OR(J1111="",K1111=""),"Void","")</f>
        <v/>
      </c>
      <c r="P1111" s="16">
        <v>20</v>
      </c>
      <c r="Q1111" s="38">
        <f>IF(O1111="Void","",IF(P1111&lt;16,Lookups!$A$1+((P1111-1)*7+(N1111-1)),Lookups!$A$2+((P1111-16)*7+(N1111-1))))</f>
        <v>45693</v>
      </c>
      <c r="R1111" s="1" t="str">
        <f>IF(O1111="Void",TRIM(_xlfn.CONCAT(J1111,K1111)),J1111)</f>
        <v>Canning Stragglers</v>
      </c>
      <c r="S1111" s="16" t="str">
        <f>IF(O1111="Void","VOID","vs")</f>
        <v>vs</v>
      </c>
      <c r="T1111" s="1" t="str">
        <f>IF(O1111="Void","",K1111)</f>
        <v>Apaches</v>
      </c>
      <c r="U1111" s="1" t="str">
        <f>IF(O1111="Void","",TRIM(_xlfn.CONCAT(L1111," ",M1111)))</f>
        <v>Churchdown Club</v>
      </c>
    </row>
    <row r="1112" spans="1:21" x14ac:dyDescent="0.2">
      <c r="A1112" s="16">
        <v>1359</v>
      </c>
      <c r="B1112" s="16">
        <v>13</v>
      </c>
      <c r="C1112" s="16">
        <v>15</v>
      </c>
      <c r="D1112" s="1">
        <v>1</v>
      </c>
      <c r="E1112" s="1">
        <v>6</v>
      </c>
      <c r="F1112" s="1" t="str">
        <f>_xlfn.CONCAT($D1112,"|",$E1112,"|",$B1112)</f>
        <v>1|6|13</v>
      </c>
      <c r="G1112" s="1" t="str">
        <f>_xlfn.CONCAT($D1112,"|",$E1112,"|",$C1112)</f>
        <v>1|6|15</v>
      </c>
      <c r="H1112" s="1" t="str">
        <f>_xlfn.CONCAT(P1112,J1112)</f>
        <v>20Junction Inn</v>
      </c>
      <c r="I1112" s="1" t="str">
        <f>_xlfn.CONCAT(P1112,K1112)</f>
        <v>20Cybernetics</v>
      </c>
      <c r="J1112" s="1" t="str">
        <f>IFERROR(VLOOKUP(F1112,tbl_Teams!A:C,3,0),"")</f>
        <v>Junction Inn</v>
      </c>
      <c r="K1112" s="1" t="str">
        <f>IFERROR(VLOOKUP(G1112,tbl_Teams!$A:$C,3,0),"")</f>
        <v>Cybernetics</v>
      </c>
      <c r="L1112" s="1" t="str">
        <f>IFERROR(IF(AND(J1112&lt;&gt;"",K1112&lt;&gt;""),VLOOKUP(VLOOKUP(J1112,tbl_Teams!C:G,5,0),tbl_Venues!A:B,2,0),""),"")</f>
        <v>Junction Inn</v>
      </c>
      <c r="M1112" s="16" t="str">
        <f>IFERROR(IF(VLOOKUP(J1112,tbl_Teams!$C:$H,6,0)=0,"",VLOOKUP(J1112,tbl_Teams!$C:$H,6,0)),"")</f>
        <v/>
      </c>
      <c r="N1112" s="16">
        <f>IFERROR(VLOOKUP(J1112,tbl_Teams!$C:$I,7,0),"")</f>
        <v>3</v>
      </c>
      <c r="O1112" s="16" t="str">
        <f>IF(OR(J1112="",K1112=""),"Void","")</f>
        <v/>
      </c>
      <c r="P1112" s="16">
        <v>20</v>
      </c>
      <c r="Q1112" s="38">
        <f>IF(O1112="Void","",IF(P1112&lt;16,Lookups!$A$1+((P1112-1)*7+(N1112-1)),Lookups!$A$2+((P1112-16)*7+(N1112-1))))</f>
        <v>45693</v>
      </c>
      <c r="R1112" s="1" t="str">
        <f>IF(O1112="Void",TRIM(_xlfn.CONCAT(J1112,K1112)),J1112)</f>
        <v>Junction Inn</v>
      </c>
      <c r="S1112" s="16" t="str">
        <f>IF(O1112="Void","VOID","vs")</f>
        <v>vs</v>
      </c>
      <c r="T1112" s="1" t="str">
        <f>IF(O1112="Void","",K1112)</f>
        <v>Cybernetics</v>
      </c>
      <c r="U1112" s="1" t="str">
        <f>IF(O1112="Void","",TRIM(_xlfn.CONCAT(L1112," ",M1112)))</f>
        <v>Junction Inn</v>
      </c>
    </row>
    <row r="1113" spans="1:21" x14ac:dyDescent="0.2">
      <c r="A1113" s="16">
        <v>1360</v>
      </c>
      <c r="B1113" s="16">
        <v>14</v>
      </c>
      <c r="C1113" s="16">
        <v>16</v>
      </c>
      <c r="D1113" s="1">
        <v>1</v>
      </c>
      <c r="E1113" s="1">
        <v>6</v>
      </c>
      <c r="F1113" s="1" t="str">
        <f>_xlfn.CONCAT($D1113,"|",$E1113,"|",$B1113)</f>
        <v>1|6|14</v>
      </c>
      <c r="G1113" s="1" t="str">
        <f>_xlfn.CONCAT($D1113,"|",$E1113,"|",$C1113)</f>
        <v>1|6|16</v>
      </c>
      <c r="H1113" s="1" t="str">
        <f>_xlfn.CONCAT(P1113,J1113)</f>
        <v>20Britwater</v>
      </c>
      <c r="I1113" s="1" t="str">
        <f>_xlfn.CONCAT(P1113,K1113)</f>
        <v>20Angry Beavers</v>
      </c>
      <c r="J1113" s="1" t="str">
        <f>IFERROR(VLOOKUP(F1113,tbl_Teams!A:C,3,0),"")</f>
        <v>Britwater</v>
      </c>
      <c r="K1113" s="1" t="str">
        <f>IFERROR(VLOOKUP(G1113,tbl_Teams!$A:$C,3,0),"")</f>
        <v>Angry Beavers</v>
      </c>
      <c r="L1113" s="1" t="str">
        <f>IFERROR(IF(AND(J1113&lt;&gt;"",K1113&lt;&gt;""),VLOOKUP(VLOOKUP(J1113,tbl_Teams!C:G,5,0),tbl_Venues!A:B,2,0),""),"")</f>
        <v>Tuffley Community Centre</v>
      </c>
      <c r="M1113" s="16" t="str">
        <f>IFERROR(IF(VLOOKUP(J1113,tbl_Teams!$C:$H,6,0)=0,"",VLOOKUP(J1113,tbl_Teams!$C:$H,6,0)),"")</f>
        <v/>
      </c>
      <c r="N1113" s="16">
        <f>IFERROR(VLOOKUP(J1113,tbl_Teams!$C:$I,7,0),"")</f>
        <v>5</v>
      </c>
      <c r="O1113" s="16" t="str">
        <f>IF(OR(J1113="",K1113=""),"Void","")</f>
        <v/>
      </c>
      <c r="P1113" s="16">
        <v>20</v>
      </c>
      <c r="Q1113" s="38">
        <f>IF(O1113="Void","",IF(P1113&lt;16,Lookups!$A$1+((P1113-1)*7+(N1113-1)),Lookups!$A$2+((P1113-16)*7+(N1113-1))))</f>
        <v>45695</v>
      </c>
      <c r="R1113" s="1" t="str">
        <f>IF(O1113="Void",TRIM(_xlfn.CONCAT(J1113,K1113)),J1113)</f>
        <v>Britwater</v>
      </c>
      <c r="S1113" s="16" t="str">
        <f>IF(O1113="Void","VOID","vs")</f>
        <v>vs</v>
      </c>
      <c r="T1113" s="1" t="str">
        <f>IF(O1113="Void","",K1113)</f>
        <v>Angry Beavers</v>
      </c>
      <c r="U1113" s="1" t="str">
        <f>IF(O1113="Void","",TRIM(_xlfn.CONCAT(L1113," ",M1113)))</f>
        <v>Tuffley Community Centre</v>
      </c>
    </row>
    <row r="1114" spans="1:21" x14ac:dyDescent="0.2">
      <c r="A1114" s="16">
        <v>1593</v>
      </c>
      <c r="B1114" s="16">
        <v>12</v>
      </c>
      <c r="C1114" s="16">
        <v>1</v>
      </c>
      <c r="D1114" s="1">
        <v>1</v>
      </c>
      <c r="E1114" s="1">
        <v>7</v>
      </c>
      <c r="F1114" s="1" t="str">
        <f>_xlfn.CONCAT($D1114,"|",$E1114,"|",$B1114)</f>
        <v>1|7|12</v>
      </c>
      <c r="G1114" s="1" t="str">
        <f>_xlfn.CONCAT($D1114,"|",$E1114,"|",$C1114)</f>
        <v>1|7|1</v>
      </c>
      <c r="H1114" s="1" t="str">
        <f>_xlfn.CONCAT(P1114,J1114)</f>
        <v>20More Lager</v>
      </c>
      <c r="I1114" s="1" t="str">
        <f>_xlfn.CONCAT(P1114,K1114)</f>
        <v>20Derwents</v>
      </c>
      <c r="J1114" s="1" t="str">
        <f>IFERROR(VLOOKUP(F1114,tbl_Teams!A:C,3,0),"")</f>
        <v>More Lager</v>
      </c>
      <c r="K1114" s="1" t="str">
        <f>IFERROR(VLOOKUP(G1114,tbl_Teams!$A:$C,3,0),"")</f>
        <v>Derwents</v>
      </c>
      <c r="L1114" s="1" t="str">
        <f>IFERROR(IF(AND(J1114&lt;&gt;"",K1114&lt;&gt;""),VLOOKUP(VLOOKUP(J1114,tbl_Teams!C:G,5,0),tbl_Venues!A:B,2,0),""),"")</f>
        <v>Red Lion Huntley</v>
      </c>
      <c r="M1114" s="16" t="str">
        <f>IFERROR(IF(VLOOKUP(J1114,tbl_Teams!$C:$H,6,0)=0,"",VLOOKUP(J1114,tbl_Teams!$C:$H,6,0)),"")</f>
        <v/>
      </c>
      <c r="N1114" s="16">
        <f>IFERROR(VLOOKUP(J1114,tbl_Teams!$C:$I,7,0),"")</f>
        <v>4</v>
      </c>
      <c r="O1114" s="16" t="str">
        <f>IF(OR(J1114="",K1114=""),"Void","")</f>
        <v/>
      </c>
      <c r="P1114" s="16">
        <v>20</v>
      </c>
      <c r="Q1114" s="38">
        <f>IF(O1114="Void","",IF(P1114&lt;16,Lookups!$A$1+((P1114-1)*7+(N1114-1)),Lookups!$A$2+((P1114-16)*7+(N1114-1))))</f>
        <v>45694</v>
      </c>
      <c r="R1114" s="1" t="str">
        <f>IF(O1114="Void",TRIM(_xlfn.CONCAT(J1114,K1114)),J1114)</f>
        <v>More Lager</v>
      </c>
      <c r="S1114" s="16" t="str">
        <f>IF(O1114="Void","VOID","vs")</f>
        <v>vs</v>
      </c>
      <c r="T1114" s="1" t="str">
        <f>IF(O1114="Void","",K1114)</f>
        <v>Derwents</v>
      </c>
      <c r="U1114" s="1" t="str">
        <f>IF(O1114="Void","",TRIM(_xlfn.CONCAT(L1114," ",M1114)))</f>
        <v>Red Lion Huntley</v>
      </c>
    </row>
    <row r="1115" spans="1:21" x14ac:dyDescent="0.2">
      <c r="A1115" s="16">
        <v>1594</v>
      </c>
      <c r="B1115" s="16">
        <v>11</v>
      </c>
      <c r="C1115" s="16">
        <v>2</v>
      </c>
      <c r="D1115" s="1">
        <v>1</v>
      </c>
      <c r="E1115" s="1">
        <v>7</v>
      </c>
      <c r="F1115" s="1" t="str">
        <f>_xlfn.CONCAT($D1115,"|",$E1115,"|",$B1115)</f>
        <v>1|7|11</v>
      </c>
      <c r="G1115" s="1" t="str">
        <f>_xlfn.CONCAT($D1115,"|",$E1115,"|",$C1115)</f>
        <v>1|7|2</v>
      </c>
      <c r="H1115" s="1" t="str">
        <f>_xlfn.CONCAT(P1115,J1115)</f>
        <v>20The Novices</v>
      </c>
      <c r="I1115" s="1" t="str">
        <f>_xlfn.CONCAT(P1115,K1115)</f>
        <v>20Sigtels</v>
      </c>
      <c r="J1115" s="1" t="str">
        <f>IFERROR(VLOOKUP(F1115,tbl_Teams!A:C,3,0),"")</f>
        <v>The Novices</v>
      </c>
      <c r="K1115" s="1" t="str">
        <f>IFERROR(VLOOKUP(G1115,tbl_Teams!$A:$C,3,0),"")</f>
        <v>Sigtels</v>
      </c>
      <c r="L1115" s="1" t="str">
        <f>IFERROR(IF(AND(J1115&lt;&gt;"",K1115&lt;&gt;""),VLOOKUP(VLOOKUP(J1115,tbl_Teams!C:G,5,0),tbl_Venues!A:B,2,0),""),"")</f>
        <v>Gala Club</v>
      </c>
      <c r="M1115" s="16">
        <f>IFERROR(IF(VLOOKUP(J1115,tbl_Teams!$C:$H,6,0)=0,"",VLOOKUP(J1115,tbl_Teams!$C:$H,6,0)),"")</f>
        <v>2</v>
      </c>
      <c r="N1115" s="16">
        <f>IFERROR(VLOOKUP(J1115,tbl_Teams!$C:$I,7,0),"")</f>
        <v>3</v>
      </c>
      <c r="O1115" s="16" t="str">
        <f>IF(OR(J1115="",K1115=""),"Void","")</f>
        <v/>
      </c>
      <c r="P1115" s="16">
        <v>20</v>
      </c>
      <c r="Q1115" s="38">
        <f>IF(O1115="Void","",IF(P1115&lt;16,Lookups!$A$1+((P1115-1)*7+(N1115-1)),Lookups!$A$2+((P1115-16)*7+(N1115-1))))</f>
        <v>45693</v>
      </c>
      <c r="R1115" s="1" t="str">
        <f>IF(O1115="Void",TRIM(_xlfn.CONCAT(J1115,K1115)),J1115)</f>
        <v>The Novices</v>
      </c>
      <c r="S1115" s="16" t="str">
        <f>IF(O1115="Void","VOID","vs")</f>
        <v>vs</v>
      </c>
      <c r="T1115" s="1" t="str">
        <f>IF(O1115="Void","",K1115)</f>
        <v>Sigtels</v>
      </c>
      <c r="U1115" s="1" t="str">
        <f>IF(O1115="Void","",TRIM(_xlfn.CONCAT(L1115," ",M1115)))</f>
        <v>Gala Club 2</v>
      </c>
    </row>
    <row r="1116" spans="1:21" x14ac:dyDescent="0.2">
      <c r="A1116" s="16">
        <v>1595</v>
      </c>
      <c r="B1116" s="16">
        <v>10</v>
      </c>
      <c r="C1116" s="16">
        <v>3</v>
      </c>
      <c r="D1116" s="1">
        <v>1</v>
      </c>
      <c r="E1116" s="1">
        <v>7</v>
      </c>
      <c r="F1116" s="1" t="str">
        <f>_xlfn.CONCAT($D1116,"|",$E1116,"|",$B1116)</f>
        <v>1|7|10</v>
      </c>
      <c r="G1116" s="1" t="str">
        <f>_xlfn.CONCAT($D1116,"|",$E1116,"|",$C1116)</f>
        <v>1|7|3</v>
      </c>
      <c r="H1116" s="1" t="str">
        <f>_xlfn.CONCAT(P1116,J1116)</f>
        <v>20Newent Dragons</v>
      </c>
      <c r="I1116" s="1" t="str">
        <f>_xlfn.CONCAT(P1116,K1116)</f>
        <v>20City Treasurers</v>
      </c>
      <c r="J1116" s="1" t="str">
        <f>IFERROR(VLOOKUP(F1116,tbl_Teams!A:C,3,0),"")</f>
        <v>Newent Dragons</v>
      </c>
      <c r="K1116" s="1" t="str">
        <f>IFERROR(VLOOKUP(G1116,tbl_Teams!$A:$C,3,0),"")</f>
        <v>City Treasurers</v>
      </c>
      <c r="L1116" s="1" t="str">
        <f>IFERROR(IF(AND(J1116&lt;&gt;"",K1116&lt;&gt;""),VLOOKUP(VLOOKUP(J1116,tbl_Teams!C:G,5,0),tbl_Venues!A:B,2,0),""),"")</f>
        <v>Circle Club Newent</v>
      </c>
      <c r="M1116" s="16" t="str">
        <f>IFERROR(IF(VLOOKUP(J1116,tbl_Teams!$C:$H,6,0)=0,"",VLOOKUP(J1116,tbl_Teams!$C:$H,6,0)),"")</f>
        <v/>
      </c>
      <c r="N1116" s="16">
        <f>IFERROR(VLOOKUP(J1116,tbl_Teams!$C:$I,7,0),"")</f>
        <v>5</v>
      </c>
      <c r="O1116" s="16" t="str">
        <f>IF(OR(J1116="",K1116=""),"Void","")</f>
        <v/>
      </c>
      <c r="P1116" s="16">
        <v>20</v>
      </c>
      <c r="Q1116" s="38">
        <f>IF(O1116="Void","",IF(P1116&lt;16,Lookups!$A$1+((P1116-1)*7+(N1116-1)),Lookups!$A$2+((P1116-16)*7+(N1116-1))))</f>
        <v>45695</v>
      </c>
      <c r="R1116" s="1" t="str">
        <f>IF(O1116="Void",TRIM(_xlfn.CONCAT(J1116,K1116)),J1116)</f>
        <v>Newent Dragons</v>
      </c>
      <c r="S1116" s="16" t="str">
        <f>IF(O1116="Void","VOID","vs")</f>
        <v>vs</v>
      </c>
      <c r="T1116" s="1" t="str">
        <f>IF(O1116="Void","",K1116)</f>
        <v>City Treasurers</v>
      </c>
      <c r="U1116" s="1" t="str">
        <f>IF(O1116="Void","",TRIM(_xlfn.CONCAT(L1116," ",M1116)))</f>
        <v>Circle Club Newent</v>
      </c>
    </row>
    <row r="1117" spans="1:21" x14ac:dyDescent="0.2">
      <c r="A1117" s="16">
        <v>1596</v>
      </c>
      <c r="B1117" s="16">
        <v>9</v>
      </c>
      <c r="C1117" s="16">
        <v>4</v>
      </c>
      <c r="D1117" s="1">
        <v>1</v>
      </c>
      <c r="E1117" s="1">
        <v>7</v>
      </c>
      <c r="F1117" s="1" t="str">
        <f>_xlfn.CONCAT($D1117,"|",$E1117,"|",$B1117)</f>
        <v>1|7|9</v>
      </c>
      <c r="G1117" s="1" t="str">
        <f>_xlfn.CONCAT($D1117,"|",$E1117,"|",$C1117)</f>
        <v>1|7|4</v>
      </c>
      <c r="H1117" s="1" t="str">
        <f>_xlfn.CONCAT(P1117,J1117)</f>
        <v>20Tipplers</v>
      </c>
      <c r="I1117" s="1" t="str">
        <f>_xlfn.CONCAT(P1117,K1117)</f>
        <v>20Deaf Tigers</v>
      </c>
      <c r="J1117" s="1" t="str">
        <f>IFERROR(VLOOKUP(F1117,tbl_Teams!A:C,3,0),"")</f>
        <v>Tipplers</v>
      </c>
      <c r="K1117" s="1" t="str">
        <f>IFERROR(VLOOKUP(G1117,tbl_Teams!$A:$C,3,0),"")</f>
        <v>Deaf Tigers</v>
      </c>
      <c r="L1117" s="1" t="str">
        <f>IFERROR(IF(AND(J1117&lt;&gt;"",K1117&lt;&gt;""),VLOOKUP(VLOOKUP(J1117,tbl_Teams!C:G,5,0),tbl_Venues!A:B,2,0),""),"")</f>
        <v>Wotton Hall Club</v>
      </c>
      <c r="M1117" s="16">
        <f>IFERROR(IF(VLOOKUP(J1117,tbl_Teams!$C:$H,6,0)=0,"",VLOOKUP(J1117,tbl_Teams!$C:$H,6,0)),"")</f>
        <v>1</v>
      </c>
      <c r="N1117" s="16">
        <f>IFERROR(VLOOKUP(J1117,tbl_Teams!$C:$I,7,0),"")</f>
        <v>5</v>
      </c>
      <c r="O1117" s="16" t="str">
        <f>IF(OR(J1117="",K1117=""),"Void","")</f>
        <v/>
      </c>
      <c r="P1117" s="16">
        <v>20</v>
      </c>
      <c r="Q1117" s="38">
        <f>IF(O1117="Void","",IF(P1117&lt;16,Lookups!$A$1+((P1117-1)*7+(N1117-1)),Lookups!$A$2+((P1117-16)*7+(N1117-1))))</f>
        <v>45695</v>
      </c>
      <c r="R1117" s="1" t="str">
        <f>IF(O1117="Void",TRIM(_xlfn.CONCAT(J1117,K1117)),J1117)</f>
        <v>Tipplers</v>
      </c>
      <c r="S1117" s="16" t="str">
        <f>IF(O1117="Void","VOID","vs")</f>
        <v>vs</v>
      </c>
      <c r="T1117" s="1" t="str">
        <f>IF(O1117="Void","",K1117)</f>
        <v>Deaf Tigers</v>
      </c>
      <c r="U1117" s="1" t="str">
        <f>IF(O1117="Void","",TRIM(_xlfn.CONCAT(L1117," ",M1117)))</f>
        <v>Wotton Hall Club 1</v>
      </c>
    </row>
    <row r="1118" spans="1:21" x14ac:dyDescent="0.2">
      <c r="A1118" s="16">
        <v>1597</v>
      </c>
      <c r="B1118" s="16">
        <v>8</v>
      </c>
      <c r="C1118" s="16">
        <v>5</v>
      </c>
      <c r="D1118" s="1">
        <v>1</v>
      </c>
      <c r="E1118" s="1">
        <v>7</v>
      </c>
      <c r="F1118" s="1" t="str">
        <f>_xlfn.CONCAT($D1118,"|",$E1118,"|",$B1118)</f>
        <v>1|7|8</v>
      </c>
      <c r="G1118" s="1" t="str">
        <f>_xlfn.CONCAT($D1118,"|",$E1118,"|",$C1118)</f>
        <v>1|7|5</v>
      </c>
      <c r="H1118" s="1" t="str">
        <f>_xlfn.CONCAT(P1118,J1118)</f>
        <v>20Incredibowls</v>
      </c>
      <c r="I1118" s="1" t="str">
        <f>_xlfn.CONCAT(P1118,K1118)</f>
        <v>20Hilltops</v>
      </c>
      <c r="J1118" s="1" t="str">
        <f>IFERROR(VLOOKUP(F1118,tbl_Teams!A:C,3,0),"")</f>
        <v>Incredibowls</v>
      </c>
      <c r="K1118" s="1" t="str">
        <f>IFERROR(VLOOKUP(G1118,tbl_Teams!$A:$C,3,0),"")</f>
        <v>Hilltops</v>
      </c>
      <c r="L1118" s="1" t="str">
        <f>IFERROR(IF(AND(J1118&lt;&gt;"",K1118&lt;&gt;""),VLOOKUP(VLOOKUP(J1118,tbl_Teams!C:G,5,0),tbl_Venues!A:B,2,0),""),"")</f>
        <v>St James Club</v>
      </c>
      <c r="M1118" s="16" t="str">
        <f>IFERROR(IF(VLOOKUP(J1118,tbl_Teams!$C:$H,6,0)=0,"",VLOOKUP(J1118,tbl_Teams!$C:$H,6,0)),"")</f>
        <v/>
      </c>
      <c r="N1118" s="16">
        <f>IFERROR(VLOOKUP(J1118,tbl_Teams!$C:$I,7,0),"")</f>
        <v>4</v>
      </c>
      <c r="O1118" s="16" t="str">
        <f>IF(OR(J1118="",K1118=""),"Void","")</f>
        <v/>
      </c>
      <c r="P1118" s="16">
        <v>20</v>
      </c>
      <c r="Q1118" s="38">
        <f>IF(O1118="Void","",IF(P1118&lt;16,Lookups!$A$1+((P1118-1)*7+(N1118-1)),Lookups!$A$2+((P1118-16)*7+(N1118-1))))</f>
        <v>45694</v>
      </c>
      <c r="R1118" s="1" t="str">
        <f>IF(O1118="Void",TRIM(_xlfn.CONCAT(J1118,K1118)),J1118)</f>
        <v>Incredibowls</v>
      </c>
      <c r="S1118" s="16" t="str">
        <f>IF(O1118="Void","VOID","vs")</f>
        <v>vs</v>
      </c>
      <c r="T1118" s="1" t="str">
        <f>IF(O1118="Void","",K1118)</f>
        <v>Hilltops</v>
      </c>
      <c r="U1118" s="1" t="str">
        <f>IF(O1118="Void","",TRIM(_xlfn.CONCAT(L1118," ",M1118)))</f>
        <v>St James Club</v>
      </c>
    </row>
    <row r="1119" spans="1:21" x14ac:dyDescent="0.2">
      <c r="A1119" s="16">
        <v>1598</v>
      </c>
      <c r="B1119" s="16">
        <v>7</v>
      </c>
      <c r="C1119" s="16">
        <v>6</v>
      </c>
      <c r="D1119" s="1">
        <v>1</v>
      </c>
      <c r="E1119" s="1">
        <v>7</v>
      </c>
      <c r="F1119" s="1" t="str">
        <f>_xlfn.CONCAT($D1119,"|",$E1119,"|",$B1119)</f>
        <v>1|7|7</v>
      </c>
      <c r="G1119" s="1" t="str">
        <f>_xlfn.CONCAT($D1119,"|",$E1119,"|",$C1119)</f>
        <v>1|7|6</v>
      </c>
      <c r="H1119" s="1" t="str">
        <f>_xlfn.CONCAT(P1119,J1119)</f>
        <v>20Gladiators</v>
      </c>
      <c r="I1119" s="1" t="str">
        <f>_xlfn.CONCAT(P1119,K1119)</f>
        <v>20Bloaters S.C.</v>
      </c>
      <c r="J1119" s="1" t="str">
        <f>IFERROR(VLOOKUP(F1119,tbl_Teams!A:C,3,0),"")</f>
        <v>Gladiators</v>
      </c>
      <c r="K1119" s="1" t="str">
        <f>IFERROR(VLOOKUP(G1119,tbl_Teams!$A:$C,3,0),"")</f>
        <v>Bloaters S.C.</v>
      </c>
      <c r="L1119" s="1" t="str">
        <f>IFERROR(IF(AND(J1119&lt;&gt;"",K1119&lt;&gt;""),VLOOKUP(VLOOKUP(J1119,tbl_Teams!C:G,5,0),tbl_Venues!A:B,2,0),""),"")</f>
        <v>Farmer's Club</v>
      </c>
      <c r="M1119" s="16">
        <f>IFERROR(IF(VLOOKUP(J1119,tbl_Teams!$C:$H,6,0)=0,"",VLOOKUP(J1119,tbl_Teams!$C:$H,6,0)),"")</f>
        <v>1</v>
      </c>
      <c r="N1119" s="16">
        <f>IFERROR(VLOOKUP(J1119,tbl_Teams!$C:$I,7,0),"")</f>
        <v>3</v>
      </c>
      <c r="O1119" s="16" t="str">
        <f>IF(OR(J1119="",K1119=""),"Void","")</f>
        <v/>
      </c>
      <c r="P1119" s="16">
        <v>20</v>
      </c>
      <c r="Q1119" s="38">
        <f>IF(O1119="Void","",IF(P1119&lt;16,Lookups!$A$1+((P1119-1)*7+(N1119-1)),Lookups!$A$2+((P1119-16)*7+(N1119-1))))</f>
        <v>45693</v>
      </c>
      <c r="R1119" s="1" t="str">
        <f>IF(O1119="Void",TRIM(_xlfn.CONCAT(J1119,K1119)),J1119)</f>
        <v>Gladiators</v>
      </c>
      <c r="S1119" s="16" t="str">
        <f>IF(O1119="Void","VOID","vs")</f>
        <v>vs</v>
      </c>
      <c r="T1119" s="1" t="str">
        <f>IF(O1119="Void","",K1119)</f>
        <v>Bloaters S.C.</v>
      </c>
      <c r="U1119" s="1" t="str">
        <f>IF(O1119="Void","",TRIM(_xlfn.CONCAT(L1119," ",M1119)))</f>
        <v>Farmer's Club 1</v>
      </c>
    </row>
    <row r="1120" spans="1:21" x14ac:dyDescent="0.2">
      <c r="A1120" s="16">
        <v>1599</v>
      </c>
      <c r="B1120" s="16">
        <v>13</v>
      </c>
      <c r="C1120" s="16">
        <v>15</v>
      </c>
      <c r="D1120" s="1">
        <v>1</v>
      </c>
      <c r="E1120" s="1">
        <v>7</v>
      </c>
      <c r="F1120" s="1" t="str">
        <f>_xlfn.CONCAT($D1120,"|",$E1120,"|",$B1120)</f>
        <v>1|7|13</v>
      </c>
      <c r="G1120" s="1" t="str">
        <f>_xlfn.CONCAT($D1120,"|",$E1120,"|",$C1120)</f>
        <v>1|7|15</v>
      </c>
      <c r="H1120" s="1" t="str">
        <f>_xlfn.CONCAT(P1120,J1120)</f>
        <v>20BMI 'A' Breakaways</v>
      </c>
      <c r="I1120" s="1" t="str">
        <f>_xlfn.CONCAT(P1120,K1120)</f>
        <v>20Lassington Rollers</v>
      </c>
      <c r="J1120" s="1" t="str">
        <f>IFERROR(VLOOKUP(F1120,tbl_Teams!A:C,3,0),"")</f>
        <v>BMI 'A' Breakaways</v>
      </c>
      <c r="K1120" s="1" t="str">
        <f>IFERROR(VLOOKUP(G1120,tbl_Teams!$A:$C,3,0),"")</f>
        <v>Lassington Rollers</v>
      </c>
      <c r="L1120" s="1" t="str">
        <f>IFERROR(IF(AND(J1120&lt;&gt;"",K1120&lt;&gt;""),VLOOKUP(VLOOKUP(J1120,tbl_Teams!C:G,5,0),tbl_Venues!A:B,2,0),""),"")</f>
        <v>St James Club</v>
      </c>
      <c r="M1120" s="16" t="str">
        <f>IFERROR(IF(VLOOKUP(J1120,tbl_Teams!$C:$H,6,0)=0,"",VLOOKUP(J1120,tbl_Teams!$C:$H,6,0)),"")</f>
        <v/>
      </c>
      <c r="N1120" s="16">
        <f>IFERROR(VLOOKUP(J1120,tbl_Teams!$C:$I,7,0),"")</f>
        <v>3</v>
      </c>
      <c r="O1120" s="16" t="str">
        <f>IF(OR(J1120="",K1120=""),"Void","")</f>
        <v/>
      </c>
      <c r="P1120" s="16">
        <v>20</v>
      </c>
      <c r="Q1120" s="38">
        <f>IF(O1120="Void","",IF(P1120&lt;16,Lookups!$A$1+((P1120-1)*7+(N1120-1)),Lookups!$A$2+((P1120-16)*7+(N1120-1))))</f>
        <v>45693</v>
      </c>
      <c r="R1120" s="1" t="str">
        <f>IF(O1120="Void",TRIM(_xlfn.CONCAT(J1120,K1120)),J1120)</f>
        <v>BMI 'A' Breakaways</v>
      </c>
      <c r="S1120" s="16" t="str">
        <f>IF(O1120="Void","VOID","vs")</f>
        <v>vs</v>
      </c>
      <c r="T1120" s="1" t="str">
        <f>IF(O1120="Void","",K1120)</f>
        <v>Lassington Rollers</v>
      </c>
      <c r="U1120" s="1" t="str">
        <f>IF(O1120="Void","",TRIM(_xlfn.CONCAT(L1120," ",M1120)))</f>
        <v>St James Club</v>
      </c>
    </row>
    <row r="1121" spans="1:21" x14ac:dyDescent="0.2">
      <c r="A1121" s="16">
        <v>1600</v>
      </c>
      <c r="B1121" s="16">
        <v>14</v>
      </c>
      <c r="C1121" s="16">
        <v>16</v>
      </c>
      <c r="D1121" s="1">
        <v>1</v>
      </c>
      <c r="E1121" s="1">
        <v>7</v>
      </c>
      <c r="F1121" s="1" t="str">
        <f>_xlfn.CONCAT($D1121,"|",$E1121,"|",$B1121)</f>
        <v>1|7|14</v>
      </c>
      <c r="G1121" s="1" t="str">
        <f>_xlfn.CONCAT($D1121,"|",$E1121,"|",$C1121)</f>
        <v>1|7|16</v>
      </c>
      <c r="H1121" s="1" t="str">
        <f>_xlfn.CONCAT(P1121,J1121)</f>
        <v>20Cruisers</v>
      </c>
      <c r="I1121" s="1" t="str">
        <f>_xlfn.CONCAT(P1121,K1121)</f>
        <v>20</v>
      </c>
      <c r="J1121" s="1" t="str">
        <f>IFERROR(VLOOKUP(F1121,tbl_Teams!A:C,3,0),"")</f>
        <v>Cruisers</v>
      </c>
      <c r="K1121" s="1" t="str">
        <f>IFERROR(VLOOKUP(G1121,tbl_Teams!$A:$C,3,0),"")</f>
        <v/>
      </c>
      <c r="L1121" s="1" t="str">
        <f>IFERROR(IF(AND(J1121&lt;&gt;"",K1121&lt;&gt;""),VLOOKUP(VLOOKUP(J1121,tbl_Teams!C:G,5,0),tbl_Venues!A:B,2,0),""),"")</f>
        <v/>
      </c>
      <c r="M1121" s="16" t="str">
        <f>IFERROR(IF(VLOOKUP(J1121,tbl_Teams!$C:$H,6,0)=0,"",VLOOKUP(J1121,tbl_Teams!$C:$H,6,0)),"")</f>
        <v/>
      </c>
      <c r="N1121" s="16">
        <f>IFERROR(VLOOKUP(J1121,tbl_Teams!$C:$I,7,0),"")</f>
        <v>2</v>
      </c>
      <c r="O1121" s="16" t="str">
        <f>IF(OR(J1121="",K1121=""),"Void","")</f>
        <v>Void</v>
      </c>
      <c r="P1121" s="16">
        <v>20</v>
      </c>
      <c r="Q1121" s="38" t="str">
        <f>IF(O1121="Void","",IF(P1121&lt;16,Lookups!$A$1+((P1121-1)*7+(N1121-1)),Lookups!$A$2+((P1121-16)*7+(N1121-1))))</f>
        <v/>
      </c>
      <c r="R1121" s="1" t="str">
        <f>IF(O1121="Void",TRIM(_xlfn.CONCAT(J1121,K1121)),J1121)</f>
        <v>Cruisers</v>
      </c>
      <c r="S1121" s="16" t="str">
        <f>IF(O1121="Void","VOID","vs")</f>
        <v>VOID</v>
      </c>
      <c r="T1121" s="1" t="str">
        <f>IF(O1121="Void","",K1121)</f>
        <v/>
      </c>
      <c r="U1121" s="1" t="str">
        <f>IF(O1121="Void","",TRIM(_xlfn.CONCAT(L1121," ",M1121)))</f>
        <v/>
      </c>
    </row>
    <row r="1122" spans="1:21" x14ac:dyDescent="0.2">
      <c r="A1122" s="16">
        <v>161</v>
      </c>
      <c r="B1122" s="16">
        <v>16</v>
      </c>
      <c r="C1122" s="16">
        <v>6</v>
      </c>
      <c r="D1122" s="1">
        <v>1</v>
      </c>
      <c r="E1122" s="1">
        <v>1</v>
      </c>
      <c r="F1122" s="1" t="str">
        <f>_xlfn.CONCAT($D1122,"|",$E1122,"|",$B1122)</f>
        <v>1|1|16</v>
      </c>
      <c r="G1122" s="1" t="str">
        <f>_xlfn.CONCAT($D1122,"|",$E1122,"|",$C1122)</f>
        <v>1|1|6</v>
      </c>
      <c r="H1122" s="1" t="str">
        <f>_xlfn.CONCAT(P1122,J1122)</f>
        <v>21Painswick Ultras</v>
      </c>
      <c r="I1122" s="1" t="str">
        <f>_xlfn.CONCAT(P1122,K1122)</f>
        <v>21Fabulous Baker Boys</v>
      </c>
      <c r="J1122" s="1" t="str">
        <f>IFERROR(VLOOKUP(F1122,tbl_Teams!A:C,3,0),"")</f>
        <v>Painswick Ultras</v>
      </c>
      <c r="K1122" s="1" t="str">
        <f>IFERROR(VLOOKUP(G1122,tbl_Teams!$A:$C,3,0),"")</f>
        <v>Fabulous Baker Boys</v>
      </c>
      <c r="L1122" s="1" t="str">
        <f>IFERROR(IF(AND(J1122&lt;&gt;"",K1122&lt;&gt;""),VLOOKUP(VLOOKUP(J1122,tbl_Teams!C:G,5,0),tbl_Venues!A:B,2,0),""),"")</f>
        <v>Saintbridge Club</v>
      </c>
      <c r="M1122" s="16">
        <f>IFERROR(IF(VLOOKUP(J1122,tbl_Teams!$C:$H,6,0)=0,"",VLOOKUP(J1122,tbl_Teams!$C:$H,6,0)),"")</f>
        <v>1</v>
      </c>
      <c r="N1122" s="16">
        <f>IFERROR(VLOOKUP(J1122,tbl_Teams!$C:$I,7,0),"")</f>
        <v>3</v>
      </c>
      <c r="O1122" s="16" t="str">
        <f>IF(OR(J1122="",K1122=""),"Void","")</f>
        <v/>
      </c>
      <c r="P1122" s="16">
        <v>21</v>
      </c>
      <c r="Q1122" s="38">
        <f>IF(O1122="Void","",IF(P1122&lt;16,Lookups!$A$1+((P1122-1)*7+(N1122-1)),Lookups!$A$2+((P1122-16)*7+(N1122-1))))</f>
        <v>45700</v>
      </c>
      <c r="R1122" s="1" t="str">
        <f>IF(O1122="Void",TRIM(_xlfn.CONCAT(J1122,K1122)),J1122)</f>
        <v>Painswick Ultras</v>
      </c>
      <c r="S1122" s="16" t="str">
        <f>IF(O1122="Void","VOID","vs")</f>
        <v>vs</v>
      </c>
      <c r="T1122" s="1" t="str">
        <f>IF(O1122="Void","",K1122)</f>
        <v>Fabulous Baker Boys</v>
      </c>
      <c r="U1122" s="1" t="str">
        <f>IF(O1122="Void","",TRIM(_xlfn.CONCAT(L1122," ",M1122)))</f>
        <v>Saintbridge Club 1</v>
      </c>
    </row>
    <row r="1123" spans="1:21" x14ac:dyDescent="0.2">
      <c r="A1123" s="16">
        <v>162</v>
      </c>
      <c r="B1123" s="16">
        <v>5</v>
      </c>
      <c r="C1123" s="16">
        <v>7</v>
      </c>
      <c r="D1123" s="1">
        <v>1</v>
      </c>
      <c r="E1123" s="1">
        <v>1</v>
      </c>
      <c r="F1123" s="1" t="str">
        <f>_xlfn.CONCAT($D1123,"|",$E1123,"|",$B1123)</f>
        <v>1|1|5</v>
      </c>
      <c r="G1123" s="1" t="str">
        <f>_xlfn.CONCAT($D1123,"|",$E1123,"|",$C1123)</f>
        <v>1|1|7</v>
      </c>
      <c r="H1123" s="1" t="str">
        <f>_xlfn.CONCAT(P1123,J1123)</f>
        <v>21St James Allstars</v>
      </c>
      <c r="I1123" s="1" t="str">
        <f>_xlfn.CONCAT(P1123,K1123)</f>
        <v>21Railway</v>
      </c>
      <c r="J1123" s="1" t="str">
        <f>IFERROR(VLOOKUP(F1123,tbl_Teams!A:C,3,0),"")</f>
        <v>St James Allstars</v>
      </c>
      <c r="K1123" s="1" t="str">
        <f>IFERROR(VLOOKUP(G1123,tbl_Teams!$A:$C,3,0),"")</f>
        <v>Railway</v>
      </c>
      <c r="L1123" s="1" t="str">
        <f>IFERROR(IF(AND(J1123&lt;&gt;"",K1123&lt;&gt;""),VLOOKUP(VLOOKUP(J1123,tbl_Teams!C:G,5,0),tbl_Venues!A:B,2,0),""),"")</f>
        <v>St James Club</v>
      </c>
      <c r="M1123" s="16" t="str">
        <f>IFERROR(IF(VLOOKUP(J1123,tbl_Teams!$C:$H,6,0)=0,"",VLOOKUP(J1123,tbl_Teams!$C:$H,6,0)),"")</f>
        <v/>
      </c>
      <c r="N1123" s="16">
        <f>IFERROR(VLOOKUP(J1123,tbl_Teams!$C:$I,7,0),"")</f>
        <v>5</v>
      </c>
      <c r="O1123" s="16" t="str">
        <f>IF(OR(J1123="",K1123=""),"Void","")</f>
        <v/>
      </c>
      <c r="P1123" s="16">
        <v>21</v>
      </c>
      <c r="Q1123" s="38">
        <f>IF(O1123="Void","",IF(P1123&lt;16,Lookups!$A$1+((P1123-1)*7+(N1123-1)),Lookups!$A$2+((P1123-16)*7+(N1123-1))))</f>
        <v>45702</v>
      </c>
      <c r="R1123" s="1" t="str">
        <f>IF(O1123="Void",TRIM(_xlfn.CONCAT(J1123,K1123)),J1123)</f>
        <v>St James Allstars</v>
      </c>
      <c r="S1123" s="16" t="str">
        <f>IF(O1123="Void","VOID","vs")</f>
        <v>vs</v>
      </c>
      <c r="T1123" s="1" t="str">
        <f>IF(O1123="Void","",K1123)</f>
        <v>Railway</v>
      </c>
      <c r="U1123" s="1" t="str">
        <f>IF(O1123="Void","",TRIM(_xlfn.CONCAT(L1123," ",M1123)))</f>
        <v>St James Club</v>
      </c>
    </row>
    <row r="1124" spans="1:21" x14ac:dyDescent="0.2">
      <c r="A1124" s="16">
        <v>163</v>
      </c>
      <c r="B1124" s="16">
        <v>4</v>
      </c>
      <c r="C1124" s="16">
        <v>8</v>
      </c>
      <c r="D1124" s="1">
        <v>1</v>
      </c>
      <c r="E1124" s="1">
        <v>1</v>
      </c>
      <c r="F1124" s="1" t="str">
        <f>_xlfn.CONCAT($D1124,"|",$E1124,"|",$B1124)</f>
        <v>1|1|4</v>
      </c>
      <c r="G1124" s="1" t="str">
        <f>_xlfn.CONCAT($D1124,"|",$E1124,"|",$C1124)</f>
        <v>1|1|8</v>
      </c>
      <c r="H1124" s="1" t="str">
        <f>_xlfn.CONCAT(P1124,J1124)</f>
        <v>21Tuffley Robins</v>
      </c>
      <c r="I1124" s="1" t="str">
        <f>_xlfn.CONCAT(P1124,K1124)</f>
        <v>21Lion Cubs</v>
      </c>
      <c r="J1124" s="1" t="str">
        <f>IFERROR(VLOOKUP(F1124,tbl_Teams!A:C,3,0),"")</f>
        <v>Tuffley Robins</v>
      </c>
      <c r="K1124" s="1" t="str">
        <f>IFERROR(VLOOKUP(G1124,tbl_Teams!$A:$C,3,0),"")</f>
        <v>Lion Cubs</v>
      </c>
      <c r="L1124" s="1" t="str">
        <f>IFERROR(IF(AND(J1124&lt;&gt;"",K1124&lt;&gt;""),VLOOKUP(VLOOKUP(J1124,tbl_Teams!C:G,5,0),tbl_Venues!A:B,2,0),""),"")</f>
        <v>Robinswood Hill Club</v>
      </c>
      <c r="M1124" s="16">
        <f>IFERROR(IF(VLOOKUP(J1124,tbl_Teams!$C:$H,6,0)=0,"",VLOOKUP(J1124,tbl_Teams!$C:$H,6,0)),"")</f>
        <v>1</v>
      </c>
      <c r="N1124" s="16">
        <f>IFERROR(VLOOKUP(J1124,tbl_Teams!$C:$I,7,0),"")</f>
        <v>2</v>
      </c>
      <c r="O1124" s="16" t="str">
        <f>IF(OR(J1124="",K1124=""),"Void","")</f>
        <v/>
      </c>
      <c r="P1124" s="16">
        <v>21</v>
      </c>
      <c r="Q1124" s="38">
        <f>IF(O1124="Void","",IF(P1124&lt;16,Lookups!$A$1+((P1124-1)*7+(N1124-1)),Lookups!$A$2+((P1124-16)*7+(N1124-1))))</f>
        <v>45699</v>
      </c>
      <c r="R1124" s="1" t="str">
        <f>IF(O1124="Void",TRIM(_xlfn.CONCAT(J1124,K1124)),J1124)</f>
        <v>Tuffley Robins</v>
      </c>
      <c r="S1124" s="16" t="str">
        <f>IF(O1124="Void","VOID","vs")</f>
        <v>vs</v>
      </c>
      <c r="T1124" s="1" t="str">
        <f>IF(O1124="Void","",K1124)</f>
        <v>Lion Cubs</v>
      </c>
      <c r="U1124" s="1" t="str">
        <f>IF(O1124="Void","",TRIM(_xlfn.CONCAT(L1124," ",M1124)))</f>
        <v>Robinswood Hill Club 1</v>
      </c>
    </row>
    <row r="1125" spans="1:21" x14ac:dyDescent="0.2">
      <c r="A1125" s="16">
        <v>164</v>
      </c>
      <c r="B1125" s="16">
        <v>3</v>
      </c>
      <c r="C1125" s="16">
        <v>9</v>
      </c>
      <c r="D1125" s="1">
        <v>1</v>
      </c>
      <c r="E1125" s="1">
        <v>1</v>
      </c>
      <c r="F1125" s="1" t="str">
        <f>_xlfn.CONCAT($D1125,"|",$E1125,"|",$B1125)</f>
        <v>1|1|3</v>
      </c>
      <c r="G1125" s="1" t="str">
        <f>_xlfn.CONCAT($D1125,"|",$E1125,"|",$C1125)</f>
        <v>1|1|9</v>
      </c>
      <c r="H1125" s="1" t="str">
        <f>_xlfn.CONCAT(P1125,J1125)</f>
        <v>21Slingers</v>
      </c>
      <c r="I1125" s="1" t="str">
        <f>_xlfn.CONCAT(P1125,K1125)</f>
        <v>21The Jets</v>
      </c>
      <c r="J1125" s="1" t="str">
        <f>IFERROR(VLOOKUP(F1125,tbl_Teams!A:C,3,0),"")</f>
        <v>Slingers</v>
      </c>
      <c r="K1125" s="1" t="str">
        <f>IFERROR(VLOOKUP(G1125,tbl_Teams!$A:$C,3,0),"")</f>
        <v>The Jets</v>
      </c>
      <c r="L1125" s="1" t="str">
        <f>IFERROR(IF(AND(J1125&lt;&gt;"",K1125&lt;&gt;""),VLOOKUP(VLOOKUP(J1125,tbl_Teams!C:G,5,0),tbl_Venues!A:B,2,0),""),"")</f>
        <v>BMI Club</v>
      </c>
      <c r="M1125" s="16" t="str">
        <f>IFERROR(IF(VLOOKUP(J1125,tbl_Teams!$C:$H,6,0)=0,"",VLOOKUP(J1125,tbl_Teams!$C:$H,6,0)),"")</f>
        <v/>
      </c>
      <c r="N1125" s="16">
        <f>IFERROR(VLOOKUP(J1125,tbl_Teams!$C:$I,7,0),"")</f>
        <v>3</v>
      </c>
      <c r="O1125" s="16" t="str">
        <f>IF(OR(J1125="",K1125=""),"Void","")</f>
        <v/>
      </c>
      <c r="P1125" s="16">
        <v>21</v>
      </c>
      <c r="Q1125" s="38">
        <f>IF(O1125="Void","",IF(P1125&lt;16,Lookups!$A$1+((P1125-1)*7+(N1125-1)),Lookups!$A$2+((P1125-16)*7+(N1125-1))))</f>
        <v>45700</v>
      </c>
      <c r="R1125" s="1" t="str">
        <f>IF(O1125="Void",TRIM(_xlfn.CONCAT(J1125,K1125)),J1125)</f>
        <v>Slingers</v>
      </c>
      <c r="S1125" s="16" t="str">
        <f>IF(O1125="Void","VOID","vs")</f>
        <v>vs</v>
      </c>
      <c r="T1125" s="1" t="str">
        <f>IF(O1125="Void","",K1125)</f>
        <v>The Jets</v>
      </c>
      <c r="U1125" s="1" t="str">
        <f>IF(O1125="Void","",TRIM(_xlfn.CONCAT(L1125," ",M1125)))</f>
        <v>BMI Club</v>
      </c>
    </row>
    <row r="1126" spans="1:21" x14ac:dyDescent="0.2">
      <c r="A1126" s="16">
        <v>165</v>
      </c>
      <c r="B1126" s="16">
        <v>2</v>
      </c>
      <c r="C1126" s="16">
        <v>10</v>
      </c>
      <c r="D1126" s="1">
        <v>1</v>
      </c>
      <c r="E1126" s="1">
        <v>1</v>
      </c>
      <c r="F1126" s="1" t="str">
        <f>_xlfn.CONCAT($D1126,"|",$E1126,"|",$B1126)</f>
        <v>1|1|2</v>
      </c>
      <c r="G1126" s="1" t="str">
        <f>_xlfn.CONCAT($D1126,"|",$E1126,"|",$C1126)</f>
        <v>1|1|10</v>
      </c>
      <c r="H1126" s="1" t="str">
        <f>_xlfn.CONCAT(P1126,J1126)</f>
        <v>21Cobblers</v>
      </c>
      <c r="I1126" s="1" t="str">
        <f>_xlfn.CONCAT(P1126,K1126)</f>
        <v>21Gaelens</v>
      </c>
      <c r="J1126" s="1" t="str">
        <f>IFERROR(VLOOKUP(F1126,tbl_Teams!A:C,3,0),"")</f>
        <v>Cobblers</v>
      </c>
      <c r="K1126" s="1" t="str">
        <f>IFERROR(VLOOKUP(G1126,tbl_Teams!$A:$C,3,0),"")</f>
        <v>Gaelens</v>
      </c>
      <c r="L1126" s="1" t="str">
        <f>IFERROR(IF(AND(J1126&lt;&gt;"",K1126&lt;&gt;""),VLOOKUP(VLOOKUP(J1126,tbl_Teams!C:G,5,0),tbl_Venues!A:B,2,0),""),"")</f>
        <v>Tuffley Community Centre</v>
      </c>
      <c r="M1126" s="16" t="str">
        <f>IFERROR(IF(VLOOKUP(J1126,tbl_Teams!$C:$H,6,0)=0,"",VLOOKUP(J1126,tbl_Teams!$C:$H,6,0)),"")</f>
        <v/>
      </c>
      <c r="N1126" s="16">
        <f>IFERROR(VLOOKUP(J1126,tbl_Teams!$C:$I,7,0),"")</f>
        <v>1</v>
      </c>
      <c r="O1126" s="16" t="str">
        <f>IF(OR(J1126="",K1126=""),"Void","")</f>
        <v/>
      </c>
      <c r="P1126" s="16">
        <v>21</v>
      </c>
      <c r="Q1126" s="38">
        <f>IF(O1126="Void","",IF(P1126&lt;16,Lookups!$A$1+((P1126-1)*7+(N1126-1)),Lookups!$A$2+((P1126-16)*7+(N1126-1))))</f>
        <v>45698</v>
      </c>
      <c r="R1126" s="1" t="str">
        <f>IF(O1126="Void",TRIM(_xlfn.CONCAT(J1126,K1126)),J1126)</f>
        <v>Cobblers</v>
      </c>
      <c r="S1126" s="16" t="str">
        <f>IF(O1126="Void","VOID","vs")</f>
        <v>vs</v>
      </c>
      <c r="T1126" s="1" t="str">
        <f>IF(O1126="Void","",K1126)</f>
        <v>Gaelens</v>
      </c>
      <c r="U1126" s="1" t="str">
        <f>IF(O1126="Void","",TRIM(_xlfn.CONCAT(L1126," ",M1126)))</f>
        <v>Tuffley Community Centre</v>
      </c>
    </row>
    <row r="1127" spans="1:21" x14ac:dyDescent="0.2">
      <c r="A1127" s="16">
        <v>166</v>
      </c>
      <c r="B1127" s="16">
        <v>1</v>
      </c>
      <c r="C1127" s="16">
        <v>11</v>
      </c>
      <c r="D1127" s="1">
        <v>1</v>
      </c>
      <c r="E1127" s="1">
        <v>1</v>
      </c>
      <c r="F1127" s="1" t="str">
        <f>_xlfn.CONCAT($D1127,"|",$E1127,"|",$B1127)</f>
        <v>1|1|1</v>
      </c>
      <c r="G1127" s="1" t="str">
        <f>_xlfn.CONCAT($D1127,"|",$E1127,"|",$C1127)</f>
        <v>1|1|11</v>
      </c>
      <c r="H1127" s="1" t="str">
        <f>_xlfn.CONCAT(P1127,J1127)</f>
        <v>21Maisemore Hornets</v>
      </c>
      <c r="I1127" s="1" t="str">
        <f>_xlfn.CONCAT(P1127,K1127)</f>
        <v>21Hare &amp; Hounds</v>
      </c>
      <c r="J1127" s="1" t="str">
        <f>IFERROR(VLOOKUP(F1127,tbl_Teams!A:C,3,0),"")</f>
        <v>Maisemore Hornets</v>
      </c>
      <c r="K1127" s="1" t="str">
        <f>IFERROR(VLOOKUP(G1127,tbl_Teams!$A:$C,3,0),"")</f>
        <v>Hare &amp; Hounds</v>
      </c>
      <c r="L1127" s="1" t="str">
        <f>IFERROR(IF(AND(J1127&lt;&gt;"",K1127&lt;&gt;""),VLOOKUP(VLOOKUP(J1127,tbl_Teams!C:G,5,0),tbl_Venues!A:B,2,0),""),"")</f>
        <v>St James Club</v>
      </c>
      <c r="M1127" s="16" t="str">
        <f>IFERROR(IF(VLOOKUP(J1127,tbl_Teams!$C:$H,6,0)=0,"",VLOOKUP(J1127,tbl_Teams!$C:$H,6,0)),"")</f>
        <v/>
      </c>
      <c r="N1127" s="16">
        <f>IFERROR(VLOOKUP(J1127,tbl_Teams!$C:$I,7,0),"")</f>
        <v>2</v>
      </c>
      <c r="O1127" s="16" t="str">
        <f>IF(OR(J1127="",K1127=""),"Void","")</f>
        <v/>
      </c>
      <c r="P1127" s="16">
        <v>21</v>
      </c>
      <c r="Q1127" s="38">
        <f>IF(O1127="Void","",IF(P1127&lt;16,Lookups!$A$1+((P1127-1)*7+(N1127-1)),Lookups!$A$2+((P1127-16)*7+(N1127-1))))</f>
        <v>45699</v>
      </c>
      <c r="R1127" s="1" t="str">
        <f>IF(O1127="Void",TRIM(_xlfn.CONCAT(J1127,K1127)),J1127)</f>
        <v>Maisemore Hornets</v>
      </c>
      <c r="S1127" s="16" t="str">
        <f>IF(O1127="Void","VOID","vs")</f>
        <v>vs</v>
      </c>
      <c r="T1127" s="1" t="str">
        <f>IF(O1127="Void","",K1127)</f>
        <v>Hare &amp; Hounds</v>
      </c>
      <c r="U1127" s="1" t="str">
        <f>IF(O1127="Void","",TRIM(_xlfn.CONCAT(L1127," ",M1127)))</f>
        <v>St James Club</v>
      </c>
    </row>
    <row r="1128" spans="1:21" x14ac:dyDescent="0.2">
      <c r="A1128" s="16">
        <v>167</v>
      </c>
      <c r="B1128" s="16">
        <v>15</v>
      </c>
      <c r="C1128" s="16">
        <v>12</v>
      </c>
      <c r="D1128" s="1">
        <v>1</v>
      </c>
      <c r="E1128" s="1">
        <v>1</v>
      </c>
      <c r="F1128" s="1" t="str">
        <f>_xlfn.CONCAT($D1128,"|",$E1128,"|",$B1128)</f>
        <v>1|1|15</v>
      </c>
      <c r="G1128" s="1" t="str">
        <f>_xlfn.CONCAT($D1128,"|",$E1128,"|",$C1128)</f>
        <v>1|1|12</v>
      </c>
      <c r="H1128" s="1" t="str">
        <f>_xlfn.CONCAT(P1128,J1128)</f>
        <v>21Redmans Ten</v>
      </c>
      <c r="I1128" s="1" t="str">
        <f>_xlfn.CONCAT(P1128,K1128)</f>
        <v>21Impractical Jokers</v>
      </c>
      <c r="J1128" s="1" t="str">
        <f>IFERROR(VLOOKUP(F1128,tbl_Teams!A:C,3,0),"")</f>
        <v>Redmans Ten</v>
      </c>
      <c r="K1128" s="1" t="str">
        <f>IFERROR(VLOOKUP(G1128,tbl_Teams!$A:$C,3,0),"")</f>
        <v>Impractical Jokers</v>
      </c>
      <c r="L1128" s="1" t="str">
        <f>IFERROR(IF(AND(J1128&lt;&gt;"",K1128&lt;&gt;""),VLOOKUP(VLOOKUP(J1128,tbl_Teams!C:G,5,0),tbl_Venues!A:B,2,0),""),"")</f>
        <v>Wotton Hall Club</v>
      </c>
      <c r="M1128" s="16">
        <f>IFERROR(IF(VLOOKUP(J1128,tbl_Teams!$C:$H,6,0)=0,"",VLOOKUP(J1128,tbl_Teams!$C:$H,6,0)),"")</f>
        <v>1</v>
      </c>
      <c r="N1128" s="16">
        <f>IFERROR(VLOOKUP(J1128,tbl_Teams!$C:$I,7,0),"")</f>
        <v>4</v>
      </c>
      <c r="O1128" s="16" t="str">
        <f>IF(OR(J1128="",K1128=""),"Void","")</f>
        <v/>
      </c>
      <c r="P1128" s="16">
        <v>21</v>
      </c>
      <c r="Q1128" s="38">
        <f>IF(O1128="Void","",IF(P1128&lt;16,Lookups!$A$1+((P1128-1)*7+(N1128-1)),Lookups!$A$2+((P1128-16)*7+(N1128-1))))</f>
        <v>45701</v>
      </c>
      <c r="R1128" s="1" t="str">
        <f>IF(O1128="Void",TRIM(_xlfn.CONCAT(J1128,K1128)),J1128)</f>
        <v>Redmans Ten</v>
      </c>
      <c r="S1128" s="16" t="str">
        <f>IF(O1128="Void","VOID","vs")</f>
        <v>vs</v>
      </c>
      <c r="T1128" s="1" t="str">
        <f>IF(O1128="Void","",K1128)</f>
        <v>Impractical Jokers</v>
      </c>
      <c r="U1128" s="1" t="str">
        <f>IF(O1128="Void","",TRIM(_xlfn.CONCAT(L1128," ",M1128)))</f>
        <v>Wotton Hall Club 1</v>
      </c>
    </row>
    <row r="1129" spans="1:21" x14ac:dyDescent="0.2">
      <c r="A1129" s="16">
        <v>168</v>
      </c>
      <c r="B1129" s="16">
        <v>14</v>
      </c>
      <c r="C1129" s="16">
        <v>13</v>
      </c>
      <c r="D1129" s="1">
        <v>1</v>
      </c>
      <c r="E1129" s="1">
        <v>1</v>
      </c>
      <c r="F1129" s="1" t="str">
        <f>_xlfn.CONCAT($D1129,"|",$E1129,"|",$B1129)</f>
        <v>1|1|14</v>
      </c>
      <c r="G1129" s="1" t="str">
        <f>_xlfn.CONCAT($D1129,"|",$E1129,"|",$C1129)</f>
        <v>1|1|13</v>
      </c>
      <c r="H1129" s="1" t="str">
        <f>_xlfn.CONCAT(P1129,J1129)</f>
        <v>21Famous Stampers</v>
      </c>
      <c r="I1129" s="1" t="str">
        <f>_xlfn.CONCAT(P1129,K1129)</f>
        <v>21Oval Ball S.C.</v>
      </c>
      <c r="J1129" s="1" t="str">
        <f>IFERROR(VLOOKUP(F1129,tbl_Teams!A:C,3,0),"")</f>
        <v>Famous Stampers</v>
      </c>
      <c r="K1129" s="1" t="str">
        <f>IFERROR(VLOOKUP(G1129,tbl_Teams!$A:$C,3,0),"")</f>
        <v>Oval Ball S.C.</v>
      </c>
      <c r="L1129" s="1" t="str">
        <f>IFERROR(IF(AND(J1129&lt;&gt;"",K1129&lt;&gt;""),VLOOKUP(VLOOKUP(J1129,tbl_Teams!C:G,5,0),tbl_Venues!A:B,2,0),""),"")</f>
        <v>Hardwicke RBL</v>
      </c>
      <c r="M1129" s="16">
        <f>IFERROR(IF(VLOOKUP(J1129,tbl_Teams!$C:$H,6,0)=0,"",VLOOKUP(J1129,tbl_Teams!$C:$H,6,0)),"")</f>
        <v>1</v>
      </c>
      <c r="N1129" s="16">
        <f>IFERROR(VLOOKUP(J1129,tbl_Teams!$C:$I,7,0),"")</f>
        <v>5</v>
      </c>
      <c r="O1129" s="16" t="str">
        <f>IF(OR(J1129="",K1129=""),"Void","")</f>
        <v/>
      </c>
      <c r="P1129" s="16">
        <v>21</v>
      </c>
      <c r="Q1129" s="38">
        <f>IF(O1129="Void","",IF(P1129&lt;16,Lookups!$A$1+((P1129-1)*7+(N1129-1)),Lookups!$A$2+((P1129-16)*7+(N1129-1))))</f>
        <v>45702</v>
      </c>
      <c r="R1129" s="1" t="str">
        <f>IF(O1129="Void",TRIM(_xlfn.CONCAT(J1129,K1129)),J1129)</f>
        <v>Famous Stampers</v>
      </c>
      <c r="S1129" s="16" t="str">
        <f>IF(O1129="Void","VOID","vs")</f>
        <v>vs</v>
      </c>
      <c r="T1129" s="1" t="str">
        <f>IF(O1129="Void","",K1129)</f>
        <v>Oval Ball S.C.</v>
      </c>
      <c r="U1129" s="1" t="str">
        <f>IF(O1129="Void","",TRIM(_xlfn.CONCAT(L1129," ",M1129)))</f>
        <v>Hardwicke RBL 1</v>
      </c>
    </row>
    <row r="1130" spans="1:21" x14ac:dyDescent="0.2">
      <c r="A1130" s="16">
        <v>401</v>
      </c>
      <c r="B1130" s="16">
        <v>16</v>
      </c>
      <c r="C1130" s="16">
        <v>6</v>
      </c>
      <c r="D1130" s="1">
        <v>1</v>
      </c>
      <c r="E1130" s="1">
        <v>2</v>
      </c>
      <c r="F1130" s="1" t="str">
        <f>_xlfn.CONCAT($D1130,"|",$E1130,"|",$B1130)</f>
        <v>1|2|16</v>
      </c>
      <c r="G1130" s="1" t="str">
        <f>_xlfn.CONCAT($D1130,"|",$E1130,"|",$C1130)</f>
        <v>1|2|6</v>
      </c>
      <c r="H1130" s="1" t="str">
        <f>_xlfn.CONCAT(P1130,J1130)</f>
        <v>21Motor Rollers</v>
      </c>
      <c r="I1130" s="1" t="str">
        <f>_xlfn.CONCAT(P1130,K1130)</f>
        <v>21Valiants</v>
      </c>
      <c r="J1130" s="1" t="str">
        <f>IFERROR(VLOOKUP(F1130,tbl_Teams!A:C,3,0),"")</f>
        <v>Motor Rollers</v>
      </c>
      <c r="K1130" s="1" t="str">
        <f>IFERROR(VLOOKUP(G1130,tbl_Teams!$A:$C,3,0),"")</f>
        <v>Valiants</v>
      </c>
      <c r="L1130" s="1" t="str">
        <f>IFERROR(IF(AND(J1130&lt;&gt;"",K1130&lt;&gt;""),VLOOKUP(VLOOKUP(J1130,tbl_Teams!C:G,5,0),tbl_Venues!A:B,2,0),""),"")</f>
        <v>Wotton Hall Club</v>
      </c>
      <c r="M1130" s="16">
        <f>IFERROR(IF(VLOOKUP(J1130,tbl_Teams!$C:$H,6,0)=0,"",VLOOKUP(J1130,tbl_Teams!$C:$H,6,0)),"")</f>
        <v>1</v>
      </c>
      <c r="N1130" s="16">
        <f>IFERROR(VLOOKUP(J1130,tbl_Teams!$C:$I,7,0),"")</f>
        <v>2</v>
      </c>
      <c r="O1130" s="16" t="str">
        <f>IF(OR(J1130="",K1130=""),"Void","")</f>
        <v/>
      </c>
      <c r="P1130" s="16">
        <v>21</v>
      </c>
      <c r="Q1130" s="38">
        <f>IF(O1130="Void","",IF(P1130&lt;16,Lookups!$A$1+((P1130-1)*7+(N1130-1)),Lookups!$A$2+((P1130-16)*7+(N1130-1))))</f>
        <v>45699</v>
      </c>
      <c r="R1130" s="1" t="str">
        <f>IF(O1130="Void",TRIM(_xlfn.CONCAT(J1130,K1130)),J1130)</f>
        <v>Motor Rollers</v>
      </c>
      <c r="S1130" s="16" t="str">
        <f>IF(O1130="Void","VOID","vs")</f>
        <v>vs</v>
      </c>
      <c r="T1130" s="1" t="str">
        <f>IF(O1130="Void","",K1130)</f>
        <v>Valiants</v>
      </c>
      <c r="U1130" s="1" t="str">
        <f>IF(O1130="Void","",TRIM(_xlfn.CONCAT(L1130," ",M1130)))</f>
        <v>Wotton Hall Club 1</v>
      </c>
    </row>
    <row r="1131" spans="1:21" x14ac:dyDescent="0.2">
      <c r="A1131" s="16">
        <v>402</v>
      </c>
      <c r="B1131" s="16">
        <v>5</v>
      </c>
      <c r="C1131" s="16">
        <v>7</v>
      </c>
      <c r="D1131" s="1">
        <v>1</v>
      </c>
      <c r="E1131" s="1">
        <v>2</v>
      </c>
      <c r="F1131" s="1" t="str">
        <f>_xlfn.CONCAT($D1131,"|",$E1131,"|",$B1131)</f>
        <v>1|2|5</v>
      </c>
      <c r="G1131" s="1" t="str">
        <f>_xlfn.CONCAT($D1131,"|",$E1131,"|",$C1131)</f>
        <v>1|2|7</v>
      </c>
      <c r="H1131" s="1" t="str">
        <f>_xlfn.CONCAT(P1131,J1131)</f>
        <v>21Walls Monkeys</v>
      </c>
      <c r="I1131" s="1" t="str">
        <f>_xlfn.CONCAT(P1131,K1131)</f>
        <v>21Exiles S.C.</v>
      </c>
      <c r="J1131" s="1" t="str">
        <f>IFERROR(VLOOKUP(F1131,tbl_Teams!A:C,3,0),"")</f>
        <v>Walls Monkeys</v>
      </c>
      <c r="K1131" s="1" t="str">
        <f>IFERROR(VLOOKUP(G1131,tbl_Teams!$A:$C,3,0),"")</f>
        <v>Exiles S.C.</v>
      </c>
      <c r="L1131" s="1" t="str">
        <f>IFERROR(IF(AND(J1131&lt;&gt;"",K1131&lt;&gt;""),VLOOKUP(VLOOKUP(J1131,tbl_Teams!C:G,5,0),tbl_Venues!A:B,2,0),""),"")</f>
        <v>Robinswood Hill Club</v>
      </c>
      <c r="M1131" s="16">
        <f>IFERROR(IF(VLOOKUP(J1131,tbl_Teams!$C:$H,6,0)=0,"",VLOOKUP(J1131,tbl_Teams!$C:$H,6,0)),"")</f>
        <v>1</v>
      </c>
      <c r="N1131" s="16">
        <f>IFERROR(VLOOKUP(J1131,tbl_Teams!$C:$I,7,0),"")</f>
        <v>1</v>
      </c>
      <c r="O1131" s="16" t="str">
        <f>IF(OR(J1131="",K1131=""),"Void","")</f>
        <v/>
      </c>
      <c r="P1131" s="16">
        <v>21</v>
      </c>
      <c r="Q1131" s="38">
        <f>IF(O1131="Void","",IF(P1131&lt;16,Lookups!$A$1+((P1131-1)*7+(N1131-1)),Lookups!$A$2+((P1131-16)*7+(N1131-1))))</f>
        <v>45698</v>
      </c>
      <c r="R1131" s="1" t="str">
        <f>IF(O1131="Void",TRIM(_xlfn.CONCAT(J1131,K1131)),J1131)</f>
        <v>Walls Monkeys</v>
      </c>
      <c r="S1131" s="16" t="str">
        <f>IF(O1131="Void","VOID","vs")</f>
        <v>vs</v>
      </c>
      <c r="T1131" s="1" t="str">
        <f>IF(O1131="Void","",K1131)</f>
        <v>Exiles S.C.</v>
      </c>
      <c r="U1131" s="1" t="str">
        <f>IF(O1131="Void","",TRIM(_xlfn.CONCAT(L1131," ",M1131)))</f>
        <v>Robinswood Hill Club 1</v>
      </c>
    </row>
    <row r="1132" spans="1:21" x14ac:dyDescent="0.2">
      <c r="A1132" s="16">
        <v>403</v>
      </c>
      <c r="B1132" s="16">
        <v>4</v>
      </c>
      <c r="C1132" s="16">
        <v>8</v>
      </c>
      <c r="D1132" s="1">
        <v>1</v>
      </c>
      <c r="E1132" s="1">
        <v>2</v>
      </c>
      <c r="F1132" s="1" t="str">
        <f>_xlfn.CONCAT($D1132,"|",$E1132,"|",$B1132)</f>
        <v>1|2|4</v>
      </c>
      <c r="G1132" s="1" t="str">
        <f>_xlfn.CONCAT($D1132,"|",$E1132,"|",$C1132)</f>
        <v>1|2|8</v>
      </c>
      <c r="H1132" s="1" t="str">
        <f>_xlfn.CONCAT(P1132,J1132)</f>
        <v>21Willows</v>
      </c>
      <c r="I1132" s="1" t="str">
        <f>_xlfn.CONCAT(P1132,K1132)</f>
        <v>21Matson Wolfhounds</v>
      </c>
      <c r="J1132" s="1" t="str">
        <f>IFERROR(VLOOKUP(F1132,tbl_Teams!A:C,3,0),"")</f>
        <v>Willows</v>
      </c>
      <c r="K1132" s="1" t="str">
        <f>IFERROR(VLOOKUP(G1132,tbl_Teams!$A:$C,3,0),"")</f>
        <v>Matson Wolfhounds</v>
      </c>
      <c r="L1132" s="1" t="str">
        <f>IFERROR(IF(AND(J1132&lt;&gt;"",K1132&lt;&gt;""),VLOOKUP(VLOOKUP(J1132,tbl_Teams!C:G,5,0),tbl_Venues!A:B,2,0),""),"")</f>
        <v>Ramblers Club</v>
      </c>
      <c r="M1132" s="16" t="str">
        <f>IFERROR(IF(VLOOKUP(J1132,tbl_Teams!$C:$H,6,0)=0,"",VLOOKUP(J1132,tbl_Teams!$C:$H,6,0)),"")</f>
        <v/>
      </c>
      <c r="N1132" s="16">
        <f>IFERROR(VLOOKUP(J1132,tbl_Teams!$C:$I,7,0),"")</f>
        <v>3</v>
      </c>
      <c r="O1132" s="16" t="str">
        <f>IF(OR(J1132="",K1132=""),"Void","")</f>
        <v/>
      </c>
      <c r="P1132" s="16">
        <v>21</v>
      </c>
      <c r="Q1132" s="38">
        <f>IF(O1132="Void","",IF(P1132&lt;16,Lookups!$A$1+((P1132-1)*7+(N1132-1)),Lookups!$A$2+((P1132-16)*7+(N1132-1))))</f>
        <v>45700</v>
      </c>
      <c r="R1132" s="1" t="str">
        <f>IF(O1132="Void",TRIM(_xlfn.CONCAT(J1132,K1132)),J1132)</f>
        <v>Willows</v>
      </c>
      <c r="S1132" s="16" t="str">
        <f>IF(O1132="Void","VOID","vs")</f>
        <v>vs</v>
      </c>
      <c r="T1132" s="1" t="str">
        <f>IF(O1132="Void","",K1132)</f>
        <v>Matson Wolfhounds</v>
      </c>
      <c r="U1132" s="1" t="str">
        <f>IF(O1132="Void","",TRIM(_xlfn.CONCAT(L1132," ",M1132)))</f>
        <v>Ramblers Club</v>
      </c>
    </row>
    <row r="1133" spans="1:21" x14ac:dyDescent="0.2">
      <c r="A1133" s="16">
        <v>404</v>
      </c>
      <c r="B1133" s="16">
        <v>3</v>
      </c>
      <c r="C1133" s="16">
        <v>9</v>
      </c>
      <c r="D1133" s="1">
        <v>1</v>
      </c>
      <c r="E1133" s="1">
        <v>2</v>
      </c>
      <c r="F1133" s="1" t="str">
        <f>_xlfn.CONCAT($D1133,"|",$E1133,"|",$B1133)</f>
        <v>1|2|3</v>
      </c>
      <c r="G1133" s="1" t="str">
        <f>_xlfn.CONCAT($D1133,"|",$E1133,"|",$C1133)</f>
        <v>1|2|9</v>
      </c>
      <c r="H1133" s="1" t="str">
        <f>_xlfn.CONCAT(P1133,J1133)</f>
        <v>21Rugger Sports</v>
      </c>
      <c r="I1133" s="1" t="str">
        <f>_xlfn.CONCAT(P1133,K1133)</f>
        <v>21Avenue Loungers</v>
      </c>
      <c r="J1133" s="1" t="str">
        <f>IFERROR(VLOOKUP(F1133,tbl_Teams!A:C,3,0),"")</f>
        <v>Rugger Sports</v>
      </c>
      <c r="K1133" s="1" t="str">
        <f>IFERROR(VLOOKUP(G1133,tbl_Teams!$A:$C,3,0),"")</f>
        <v>Avenue Loungers</v>
      </c>
      <c r="L1133" s="1" t="str">
        <f>IFERROR(IF(AND(J1133&lt;&gt;"",K1133&lt;&gt;""),VLOOKUP(VLOOKUP(J1133,tbl_Teams!C:G,5,0),tbl_Venues!A:B,2,0),""),"")</f>
        <v>Longlevens Community Centre</v>
      </c>
      <c r="M1133" s="16" t="str">
        <f>IFERROR(IF(VLOOKUP(J1133,tbl_Teams!$C:$H,6,0)=0,"",VLOOKUP(J1133,tbl_Teams!$C:$H,6,0)),"")</f>
        <v/>
      </c>
      <c r="N1133" s="16">
        <f>IFERROR(VLOOKUP(J1133,tbl_Teams!$C:$I,7,0),"")</f>
        <v>2</v>
      </c>
      <c r="O1133" s="16" t="str">
        <f>IF(OR(J1133="",K1133=""),"Void","")</f>
        <v/>
      </c>
      <c r="P1133" s="16">
        <v>21</v>
      </c>
      <c r="Q1133" s="38">
        <f>IF(O1133="Void","",IF(P1133&lt;16,Lookups!$A$1+((P1133-1)*7+(N1133-1)),Lookups!$A$2+((P1133-16)*7+(N1133-1))))</f>
        <v>45699</v>
      </c>
      <c r="R1133" s="1" t="str">
        <f>IF(O1133="Void",TRIM(_xlfn.CONCAT(J1133,K1133)),J1133)</f>
        <v>Rugger Sports</v>
      </c>
      <c r="S1133" s="16" t="str">
        <f>IF(O1133="Void","VOID","vs")</f>
        <v>vs</v>
      </c>
      <c r="T1133" s="1" t="str">
        <f>IF(O1133="Void","",K1133)</f>
        <v>Avenue Loungers</v>
      </c>
      <c r="U1133" s="1" t="str">
        <f>IF(O1133="Void","",TRIM(_xlfn.CONCAT(L1133," ",M1133)))</f>
        <v>Longlevens Community Centre</v>
      </c>
    </row>
    <row r="1134" spans="1:21" x14ac:dyDescent="0.2">
      <c r="A1134" s="16">
        <v>405</v>
      </c>
      <c r="B1134" s="16">
        <v>2</v>
      </c>
      <c r="C1134" s="16">
        <v>10</v>
      </c>
      <c r="D1134" s="1">
        <v>1</v>
      </c>
      <c r="E1134" s="1">
        <v>2</v>
      </c>
      <c r="F1134" s="1" t="str">
        <f>_xlfn.CONCAT($D1134,"|",$E1134,"|",$B1134)</f>
        <v>1|2|2</v>
      </c>
      <c r="G1134" s="1" t="str">
        <f>_xlfn.CONCAT($D1134,"|",$E1134,"|",$C1134)</f>
        <v>1|2|10</v>
      </c>
      <c r="H1134" s="1" t="str">
        <f>_xlfn.CONCAT(P1134,J1134)</f>
        <v>21Arcadians</v>
      </c>
      <c r="I1134" s="1" t="str">
        <f>_xlfn.CONCAT(P1134,K1134)</f>
        <v>21Holmleigh Rangers</v>
      </c>
      <c r="J1134" s="1" t="str">
        <f>IFERROR(VLOOKUP(F1134,tbl_Teams!A:C,3,0),"")</f>
        <v>Arcadians</v>
      </c>
      <c r="K1134" s="1" t="str">
        <f>IFERROR(VLOOKUP(G1134,tbl_Teams!$A:$C,3,0),"")</f>
        <v>Holmleigh Rangers</v>
      </c>
      <c r="L1134" s="1" t="str">
        <f>IFERROR(IF(AND(J1134&lt;&gt;"",K1134&lt;&gt;""),VLOOKUP(VLOOKUP(J1134,tbl_Teams!C:G,5,0),tbl_Venues!A:B,2,0),""),"")</f>
        <v>BMI Club</v>
      </c>
      <c r="M1134" s="16" t="str">
        <f>IFERROR(IF(VLOOKUP(J1134,tbl_Teams!$C:$H,6,0)=0,"",VLOOKUP(J1134,tbl_Teams!$C:$H,6,0)),"")</f>
        <v/>
      </c>
      <c r="N1134" s="16">
        <f>IFERROR(VLOOKUP(J1134,tbl_Teams!$C:$I,7,0),"")</f>
        <v>4</v>
      </c>
      <c r="O1134" s="16" t="str">
        <f>IF(OR(J1134="",K1134=""),"Void","")</f>
        <v/>
      </c>
      <c r="P1134" s="16">
        <v>21</v>
      </c>
      <c r="Q1134" s="38">
        <f>IF(O1134="Void","",IF(P1134&lt;16,Lookups!$A$1+((P1134-1)*7+(N1134-1)),Lookups!$A$2+((P1134-16)*7+(N1134-1))))</f>
        <v>45701</v>
      </c>
      <c r="R1134" s="1" t="str">
        <f>IF(O1134="Void",TRIM(_xlfn.CONCAT(J1134,K1134)),J1134)</f>
        <v>Arcadians</v>
      </c>
      <c r="S1134" s="16" t="str">
        <f>IF(O1134="Void","VOID","vs")</f>
        <v>vs</v>
      </c>
      <c r="T1134" s="1" t="str">
        <f>IF(O1134="Void","",K1134)</f>
        <v>Holmleigh Rangers</v>
      </c>
      <c r="U1134" s="1" t="str">
        <f>IF(O1134="Void","",TRIM(_xlfn.CONCAT(L1134," ",M1134)))</f>
        <v>BMI Club</v>
      </c>
    </row>
    <row r="1135" spans="1:21" x14ac:dyDescent="0.2">
      <c r="A1135" s="16">
        <v>406</v>
      </c>
      <c r="B1135" s="16">
        <v>1</v>
      </c>
      <c r="C1135" s="16">
        <v>11</v>
      </c>
      <c r="D1135" s="1">
        <v>1</v>
      </c>
      <c r="E1135" s="1">
        <v>2</v>
      </c>
      <c r="F1135" s="1" t="str">
        <f>_xlfn.CONCAT($D1135,"|",$E1135,"|",$B1135)</f>
        <v>1|2|1</v>
      </c>
      <c r="G1135" s="1" t="str">
        <f>_xlfn.CONCAT($D1135,"|",$E1135,"|",$C1135)</f>
        <v>1|2|11</v>
      </c>
      <c r="H1135" s="1" t="str">
        <f>_xlfn.CONCAT(P1135,J1135)</f>
        <v>21Kingpins</v>
      </c>
      <c r="I1135" s="1" t="str">
        <f>_xlfn.CONCAT(P1135,K1135)</f>
        <v>21St James Extras</v>
      </c>
      <c r="J1135" s="1" t="str">
        <f>IFERROR(VLOOKUP(F1135,tbl_Teams!A:C,3,0),"")</f>
        <v>Kingpins</v>
      </c>
      <c r="K1135" s="1" t="str">
        <f>IFERROR(VLOOKUP(G1135,tbl_Teams!$A:$C,3,0),"")</f>
        <v>St James Extras</v>
      </c>
      <c r="L1135" s="1" t="str">
        <f>IFERROR(IF(AND(J1135&lt;&gt;"",K1135&lt;&gt;""),VLOOKUP(VLOOKUP(J1135,tbl_Teams!C:G,5,0),tbl_Venues!A:B,2,0),""),"")</f>
        <v>Robinswood Hill Club</v>
      </c>
      <c r="M1135" s="16">
        <f>IFERROR(IF(VLOOKUP(J1135,tbl_Teams!$C:$H,6,0)=0,"",VLOOKUP(J1135,tbl_Teams!$C:$H,6,0)),"")</f>
        <v>2</v>
      </c>
      <c r="N1135" s="16">
        <f>IFERROR(VLOOKUP(J1135,tbl_Teams!$C:$I,7,0),"")</f>
        <v>5</v>
      </c>
      <c r="O1135" s="16" t="str">
        <f>IF(OR(J1135="",K1135=""),"Void","")</f>
        <v/>
      </c>
      <c r="P1135" s="16">
        <v>21</v>
      </c>
      <c r="Q1135" s="38">
        <f>IF(O1135="Void","",IF(P1135&lt;16,Lookups!$A$1+((P1135-1)*7+(N1135-1)),Lookups!$A$2+((P1135-16)*7+(N1135-1))))</f>
        <v>45702</v>
      </c>
      <c r="R1135" s="1" t="str">
        <f>IF(O1135="Void",TRIM(_xlfn.CONCAT(J1135,K1135)),J1135)</f>
        <v>Kingpins</v>
      </c>
      <c r="S1135" s="16" t="str">
        <f>IF(O1135="Void","VOID","vs")</f>
        <v>vs</v>
      </c>
      <c r="T1135" s="1" t="str">
        <f>IF(O1135="Void","",K1135)</f>
        <v>St James Extras</v>
      </c>
      <c r="U1135" s="1" t="str">
        <f>IF(O1135="Void","",TRIM(_xlfn.CONCAT(L1135," ",M1135)))</f>
        <v>Robinswood Hill Club 2</v>
      </c>
    </row>
    <row r="1136" spans="1:21" x14ac:dyDescent="0.2">
      <c r="A1136" s="16">
        <v>407</v>
      </c>
      <c r="B1136" s="16">
        <v>15</v>
      </c>
      <c r="C1136" s="16">
        <v>12</v>
      </c>
      <c r="D1136" s="1">
        <v>1</v>
      </c>
      <c r="E1136" s="1">
        <v>2</v>
      </c>
      <c r="F1136" s="1" t="str">
        <f>_xlfn.CONCAT($D1136,"|",$E1136,"|",$B1136)</f>
        <v>1|2|15</v>
      </c>
      <c r="G1136" s="1" t="str">
        <f>_xlfn.CONCAT($D1136,"|",$E1136,"|",$C1136)</f>
        <v>1|2|12</v>
      </c>
      <c r="H1136" s="1" t="str">
        <f>_xlfn.CONCAT(P1136,J1136)</f>
        <v>21R.G.H.O.C.</v>
      </c>
      <c r="I1136" s="1" t="str">
        <f>_xlfn.CONCAT(P1136,K1136)</f>
        <v>21Supermacs</v>
      </c>
      <c r="J1136" s="1" t="str">
        <f>IFERROR(VLOOKUP(F1136,tbl_Teams!A:C,3,0),"")</f>
        <v>R.G.H.O.C.</v>
      </c>
      <c r="K1136" s="1" t="str">
        <f>IFERROR(VLOOKUP(G1136,tbl_Teams!$A:$C,3,0),"")</f>
        <v>Supermacs</v>
      </c>
      <c r="L1136" s="1" t="str">
        <f>IFERROR(IF(AND(J1136&lt;&gt;"",K1136&lt;&gt;""),VLOOKUP(VLOOKUP(J1136,tbl_Teams!C:G,5,0),tbl_Venues!A:B,2,0),""),"")</f>
        <v>Hardwicke RBL</v>
      </c>
      <c r="M1136" s="16">
        <f>IFERROR(IF(VLOOKUP(J1136,tbl_Teams!$C:$H,6,0)=0,"",VLOOKUP(J1136,tbl_Teams!$C:$H,6,0)),"")</f>
        <v>2</v>
      </c>
      <c r="N1136" s="16">
        <f>IFERROR(VLOOKUP(J1136,tbl_Teams!$C:$I,7,0),"")</f>
        <v>5</v>
      </c>
      <c r="O1136" s="16" t="str">
        <f>IF(OR(J1136="",K1136=""),"Void","")</f>
        <v/>
      </c>
      <c r="P1136" s="16">
        <v>21</v>
      </c>
      <c r="Q1136" s="38">
        <f>IF(O1136="Void","",IF(P1136&lt;16,Lookups!$A$1+((P1136-1)*7+(N1136-1)),Lookups!$A$2+((P1136-16)*7+(N1136-1))))</f>
        <v>45702</v>
      </c>
      <c r="R1136" s="1" t="str">
        <f>IF(O1136="Void",TRIM(_xlfn.CONCAT(J1136,K1136)),J1136)</f>
        <v>R.G.H.O.C.</v>
      </c>
      <c r="S1136" s="16" t="str">
        <f>IF(O1136="Void","VOID","vs")</f>
        <v>vs</v>
      </c>
      <c r="T1136" s="1" t="str">
        <f>IF(O1136="Void","",K1136)</f>
        <v>Supermacs</v>
      </c>
      <c r="U1136" s="1" t="str">
        <f>IF(O1136="Void","",TRIM(_xlfn.CONCAT(L1136," ",M1136)))</f>
        <v>Hardwicke RBL 2</v>
      </c>
    </row>
    <row r="1137" spans="1:21" x14ac:dyDescent="0.2">
      <c r="A1137" s="16">
        <v>408</v>
      </c>
      <c r="B1137" s="16">
        <v>14</v>
      </c>
      <c r="C1137" s="16">
        <v>13</v>
      </c>
      <c r="D1137" s="1">
        <v>1</v>
      </c>
      <c r="E1137" s="1">
        <v>2</v>
      </c>
      <c r="F1137" s="1" t="str">
        <f>_xlfn.CONCAT($D1137,"|",$E1137,"|",$B1137)</f>
        <v>1|2|14</v>
      </c>
      <c r="G1137" s="1" t="str">
        <f>_xlfn.CONCAT($D1137,"|",$E1137,"|",$C1137)</f>
        <v>1|2|13</v>
      </c>
      <c r="H1137" s="1" t="str">
        <f>_xlfn.CONCAT(P1137,J1137)</f>
        <v>21Indians</v>
      </c>
      <c r="I1137" s="1" t="str">
        <f>_xlfn.CONCAT(P1137,K1137)</f>
        <v>21Rockets</v>
      </c>
      <c r="J1137" s="1" t="str">
        <f>IFERROR(VLOOKUP(F1137,tbl_Teams!A:C,3,0),"")</f>
        <v>Indians</v>
      </c>
      <c r="K1137" s="1" t="str">
        <f>IFERROR(VLOOKUP(G1137,tbl_Teams!$A:$C,3,0),"")</f>
        <v>Rockets</v>
      </c>
      <c r="L1137" s="1" t="str">
        <f>IFERROR(IF(AND(J1137&lt;&gt;"",K1137&lt;&gt;""),VLOOKUP(VLOOKUP(J1137,tbl_Teams!C:G,5,0),tbl_Venues!A:B,2,0),""),"")</f>
        <v>Saintbridge Club</v>
      </c>
      <c r="M1137" s="16">
        <f>IFERROR(IF(VLOOKUP(J1137,tbl_Teams!$C:$H,6,0)=0,"",VLOOKUP(J1137,tbl_Teams!$C:$H,6,0)),"")</f>
        <v>1</v>
      </c>
      <c r="N1137" s="16">
        <f>IFERROR(VLOOKUP(J1137,tbl_Teams!$C:$I,7,0),"")</f>
        <v>4</v>
      </c>
      <c r="O1137" s="16" t="str">
        <f>IF(OR(J1137="",K1137=""),"Void","")</f>
        <v/>
      </c>
      <c r="P1137" s="16">
        <v>21</v>
      </c>
      <c r="Q1137" s="38">
        <f>IF(O1137="Void","",IF(P1137&lt;16,Lookups!$A$1+((P1137-1)*7+(N1137-1)),Lookups!$A$2+((P1137-16)*7+(N1137-1))))</f>
        <v>45701</v>
      </c>
      <c r="R1137" s="1" t="str">
        <f>IF(O1137="Void",TRIM(_xlfn.CONCAT(J1137,K1137)),J1137)</f>
        <v>Indians</v>
      </c>
      <c r="S1137" s="16" t="str">
        <f>IF(O1137="Void","VOID","vs")</f>
        <v>vs</v>
      </c>
      <c r="T1137" s="1" t="str">
        <f>IF(O1137="Void","",K1137)</f>
        <v>Rockets</v>
      </c>
      <c r="U1137" s="1" t="str">
        <f>IF(O1137="Void","",TRIM(_xlfn.CONCAT(L1137," ",M1137)))</f>
        <v>Saintbridge Club 1</v>
      </c>
    </row>
    <row r="1138" spans="1:21" x14ac:dyDescent="0.2">
      <c r="A1138" s="16">
        <v>641</v>
      </c>
      <c r="B1138" s="16">
        <v>16</v>
      </c>
      <c r="C1138" s="16">
        <v>6</v>
      </c>
      <c r="D1138" s="1">
        <v>1</v>
      </c>
      <c r="E1138" s="1">
        <v>3</v>
      </c>
      <c r="F1138" s="1" t="str">
        <f>_xlfn.CONCAT($D1138,"|",$E1138,"|",$B1138)</f>
        <v>1|3|16</v>
      </c>
      <c r="G1138" s="1" t="str">
        <f>_xlfn.CONCAT($D1138,"|",$E1138,"|",$C1138)</f>
        <v>1|3|6</v>
      </c>
      <c r="H1138" s="1" t="str">
        <f>_xlfn.CONCAT(P1138,J1138)</f>
        <v>21Spreaders</v>
      </c>
      <c r="I1138" s="1" t="str">
        <f>_xlfn.CONCAT(P1138,K1138)</f>
        <v>21Hip Hips</v>
      </c>
      <c r="J1138" s="1" t="str">
        <f>IFERROR(VLOOKUP(F1138,tbl_Teams!A:C,3,0),"")</f>
        <v>Spreaders</v>
      </c>
      <c r="K1138" s="1" t="str">
        <f>IFERROR(VLOOKUP(G1138,tbl_Teams!$A:$C,3,0),"")</f>
        <v>Hip Hips</v>
      </c>
      <c r="L1138" s="1" t="str">
        <f>IFERROR(IF(AND(J1138&lt;&gt;"",K1138&lt;&gt;""),VLOOKUP(VLOOKUP(J1138,tbl_Teams!C:G,5,0),tbl_Venues!A:B,2,0),""),"")</f>
        <v>Churchdown Community Centre</v>
      </c>
      <c r="M1138" s="16">
        <f>IFERROR(IF(VLOOKUP(J1138,tbl_Teams!$C:$H,6,0)=0,"",VLOOKUP(J1138,tbl_Teams!$C:$H,6,0)),"")</f>
        <v>2</v>
      </c>
      <c r="N1138" s="16">
        <f>IFERROR(VLOOKUP(J1138,tbl_Teams!$C:$I,7,0),"")</f>
        <v>3</v>
      </c>
      <c r="O1138" s="16" t="str">
        <f>IF(OR(J1138="",K1138=""),"Void","")</f>
        <v/>
      </c>
      <c r="P1138" s="16">
        <v>21</v>
      </c>
      <c r="Q1138" s="38">
        <f>IF(O1138="Void","",IF(P1138&lt;16,Lookups!$A$1+((P1138-1)*7+(N1138-1)),Lookups!$A$2+((P1138-16)*7+(N1138-1))))</f>
        <v>45700</v>
      </c>
      <c r="R1138" s="1" t="str">
        <f>IF(O1138="Void",TRIM(_xlfn.CONCAT(J1138,K1138)),J1138)</f>
        <v>Spreaders</v>
      </c>
      <c r="S1138" s="16" t="str">
        <f>IF(O1138="Void","VOID","vs")</f>
        <v>vs</v>
      </c>
      <c r="T1138" s="1" t="str">
        <f>IF(O1138="Void","",K1138)</f>
        <v>Hip Hips</v>
      </c>
      <c r="U1138" s="1" t="str">
        <f>IF(O1138="Void","",TRIM(_xlfn.CONCAT(L1138," ",M1138)))</f>
        <v>Churchdown Community Centre 2</v>
      </c>
    </row>
    <row r="1139" spans="1:21" x14ac:dyDescent="0.2">
      <c r="A1139" s="16">
        <v>642</v>
      </c>
      <c r="B1139" s="16">
        <v>5</v>
      </c>
      <c r="C1139" s="16">
        <v>7</v>
      </c>
      <c r="D1139" s="1">
        <v>1</v>
      </c>
      <c r="E1139" s="1">
        <v>3</v>
      </c>
      <c r="F1139" s="1" t="str">
        <f>_xlfn.CONCAT($D1139,"|",$E1139,"|",$B1139)</f>
        <v>1|3|5</v>
      </c>
      <c r="G1139" s="1" t="str">
        <f>_xlfn.CONCAT($D1139,"|",$E1139,"|",$C1139)</f>
        <v>1|3|7</v>
      </c>
      <c r="H1139" s="1" t="str">
        <f>_xlfn.CONCAT(P1139,J1139)</f>
        <v>21Grinders</v>
      </c>
      <c r="I1139" s="1" t="str">
        <f>_xlfn.CONCAT(P1139,K1139)</f>
        <v>21Hits &amp; Misses(City)</v>
      </c>
      <c r="J1139" s="1" t="str">
        <f>IFERROR(VLOOKUP(F1139,tbl_Teams!A:C,3,0),"")</f>
        <v>Grinders</v>
      </c>
      <c r="K1139" s="1" t="str">
        <f>IFERROR(VLOOKUP(G1139,tbl_Teams!$A:$C,3,0),"")</f>
        <v>Hits &amp; Misses(City)</v>
      </c>
      <c r="L1139" s="1" t="str">
        <f>IFERROR(IF(AND(J1139&lt;&gt;"",K1139&lt;&gt;""),VLOOKUP(VLOOKUP(J1139,tbl_Teams!C:G,5,0),tbl_Venues!A:B,2,0),""),"")</f>
        <v>Churchdown Club</v>
      </c>
      <c r="M1139" s="16" t="str">
        <f>IFERROR(IF(VLOOKUP(J1139,tbl_Teams!$C:$H,6,0)=0,"",VLOOKUP(J1139,tbl_Teams!$C:$H,6,0)),"")</f>
        <v/>
      </c>
      <c r="N1139" s="16">
        <f>IFERROR(VLOOKUP(J1139,tbl_Teams!$C:$I,7,0),"")</f>
        <v>4</v>
      </c>
      <c r="O1139" s="16" t="str">
        <f>IF(OR(J1139="",K1139=""),"Void","")</f>
        <v/>
      </c>
      <c r="P1139" s="16">
        <v>21</v>
      </c>
      <c r="Q1139" s="38">
        <f>IF(O1139="Void","",IF(P1139&lt;16,Lookups!$A$1+((P1139-1)*7+(N1139-1)),Lookups!$A$2+((P1139-16)*7+(N1139-1))))</f>
        <v>45701</v>
      </c>
      <c r="R1139" s="1" t="str">
        <f>IF(O1139="Void",TRIM(_xlfn.CONCAT(J1139,K1139)),J1139)</f>
        <v>Grinders</v>
      </c>
      <c r="S1139" s="16" t="str">
        <f>IF(O1139="Void","VOID","vs")</f>
        <v>vs</v>
      </c>
      <c r="T1139" s="1" t="str">
        <f>IF(O1139="Void","",K1139)</f>
        <v>Hits &amp; Misses(City)</v>
      </c>
      <c r="U1139" s="1" t="str">
        <f>IF(O1139="Void","",TRIM(_xlfn.CONCAT(L1139," ",M1139)))</f>
        <v>Churchdown Club</v>
      </c>
    </row>
    <row r="1140" spans="1:21" x14ac:dyDescent="0.2">
      <c r="A1140" s="16">
        <v>643</v>
      </c>
      <c r="B1140" s="16">
        <v>4</v>
      </c>
      <c r="C1140" s="16">
        <v>8</v>
      </c>
      <c r="D1140" s="1">
        <v>1</v>
      </c>
      <c r="E1140" s="1">
        <v>3</v>
      </c>
      <c r="F1140" s="1" t="str">
        <f>_xlfn.CONCAT($D1140,"|",$E1140,"|",$B1140)</f>
        <v>1|3|4</v>
      </c>
      <c r="G1140" s="1" t="str">
        <f>_xlfn.CONCAT($D1140,"|",$E1140,"|",$C1140)</f>
        <v>1|3|8</v>
      </c>
      <c r="H1140" s="1" t="str">
        <f>_xlfn.CONCAT(P1140,J1140)</f>
        <v>21Poets</v>
      </c>
      <c r="I1140" s="1" t="str">
        <f>_xlfn.CONCAT(P1140,K1140)</f>
        <v>21Madcaps</v>
      </c>
      <c r="J1140" s="1" t="str">
        <f>IFERROR(VLOOKUP(F1140,tbl_Teams!A:C,3,0),"")</f>
        <v>Poets</v>
      </c>
      <c r="K1140" s="1" t="str">
        <f>IFERROR(VLOOKUP(G1140,tbl_Teams!$A:$C,3,0),"")</f>
        <v>Madcaps</v>
      </c>
      <c r="L1140" s="1" t="str">
        <f>IFERROR(IF(AND(J1140&lt;&gt;"",K1140&lt;&gt;""),VLOOKUP(VLOOKUP(J1140,tbl_Teams!C:G,5,0),tbl_Venues!A:B,2,0),""),"")</f>
        <v>Farmer's Club</v>
      </c>
      <c r="M1140" s="16">
        <f>IFERROR(IF(VLOOKUP(J1140,tbl_Teams!$C:$H,6,0)=0,"",VLOOKUP(J1140,tbl_Teams!$C:$H,6,0)),"")</f>
        <v>2</v>
      </c>
      <c r="N1140" s="16">
        <f>IFERROR(VLOOKUP(J1140,tbl_Teams!$C:$I,7,0),"")</f>
        <v>2</v>
      </c>
      <c r="O1140" s="16" t="str">
        <f>IF(OR(J1140="",K1140=""),"Void","")</f>
        <v/>
      </c>
      <c r="P1140" s="16">
        <v>21</v>
      </c>
      <c r="Q1140" s="38">
        <f>IF(O1140="Void","",IF(P1140&lt;16,Lookups!$A$1+((P1140-1)*7+(N1140-1)),Lookups!$A$2+((P1140-16)*7+(N1140-1))))</f>
        <v>45699</v>
      </c>
      <c r="R1140" s="1" t="str">
        <f>IF(O1140="Void",TRIM(_xlfn.CONCAT(J1140,K1140)),J1140)</f>
        <v>Poets</v>
      </c>
      <c r="S1140" s="16" t="str">
        <f>IF(O1140="Void","VOID","vs")</f>
        <v>vs</v>
      </c>
      <c r="T1140" s="1" t="str">
        <f>IF(O1140="Void","",K1140)</f>
        <v>Madcaps</v>
      </c>
      <c r="U1140" s="1" t="str">
        <f>IF(O1140="Void","",TRIM(_xlfn.CONCAT(L1140," ",M1140)))</f>
        <v>Farmer's Club 2</v>
      </c>
    </row>
    <row r="1141" spans="1:21" x14ac:dyDescent="0.2">
      <c r="A1141" s="16">
        <v>644</v>
      </c>
      <c r="B1141" s="16">
        <v>3</v>
      </c>
      <c r="C1141" s="16">
        <v>9</v>
      </c>
      <c r="D1141" s="1">
        <v>1</v>
      </c>
      <c r="E1141" s="1">
        <v>3</v>
      </c>
      <c r="F1141" s="1" t="str">
        <f>_xlfn.CONCAT($D1141,"|",$E1141,"|",$B1141)</f>
        <v>1|3|3</v>
      </c>
      <c r="G1141" s="1" t="str">
        <f>_xlfn.CONCAT($D1141,"|",$E1141,"|",$C1141)</f>
        <v>1|3|9</v>
      </c>
      <c r="H1141" s="1" t="str">
        <f>_xlfn.CONCAT(P1141,J1141)</f>
        <v>21Hucclers</v>
      </c>
      <c r="I1141" s="1" t="str">
        <f>_xlfn.CONCAT(P1141,K1141)</f>
        <v>21Flintstones</v>
      </c>
      <c r="J1141" s="1" t="str">
        <f>IFERROR(VLOOKUP(F1141,tbl_Teams!A:C,3,0),"")</f>
        <v>Hucclers</v>
      </c>
      <c r="K1141" s="1" t="str">
        <f>IFERROR(VLOOKUP(G1141,tbl_Teams!$A:$C,3,0),"")</f>
        <v>Flintstones</v>
      </c>
      <c r="L1141" s="1" t="str">
        <f>IFERROR(IF(AND(J1141&lt;&gt;"",K1141&lt;&gt;""),VLOOKUP(VLOOKUP(J1141,tbl_Teams!C:G,5,0),tbl_Venues!A:B,2,0),""),"")</f>
        <v>England's Glory</v>
      </c>
      <c r="M1141" s="16">
        <f>IFERROR(IF(VLOOKUP(J1141,tbl_Teams!$C:$H,6,0)=0,"",VLOOKUP(J1141,tbl_Teams!$C:$H,6,0)),"")</f>
        <v>1</v>
      </c>
      <c r="N1141" s="16">
        <f>IFERROR(VLOOKUP(J1141,tbl_Teams!$C:$I,7,0),"")</f>
        <v>4</v>
      </c>
      <c r="O1141" s="16" t="str">
        <f>IF(OR(J1141="",K1141=""),"Void","")</f>
        <v/>
      </c>
      <c r="P1141" s="16">
        <v>21</v>
      </c>
      <c r="Q1141" s="38">
        <f>IF(O1141="Void","",IF(P1141&lt;16,Lookups!$A$1+((P1141-1)*7+(N1141-1)),Lookups!$A$2+((P1141-16)*7+(N1141-1))))</f>
        <v>45701</v>
      </c>
      <c r="R1141" s="1" t="str">
        <f>IF(O1141="Void",TRIM(_xlfn.CONCAT(J1141,K1141)),J1141)</f>
        <v>Hucclers</v>
      </c>
      <c r="S1141" s="16" t="str">
        <f>IF(O1141="Void","VOID","vs")</f>
        <v>vs</v>
      </c>
      <c r="T1141" s="1" t="str">
        <f>IF(O1141="Void","",K1141)</f>
        <v>Flintstones</v>
      </c>
      <c r="U1141" s="1" t="str">
        <f>IF(O1141="Void","",TRIM(_xlfn.CONCAT(L1141," ",M1141)))</f>
        <v>England's Glory 1</v>
      </c>
    </row>
    <row r="1142" spans="1:21" x14ac:dyDescent="0.2">
      <c r="A1142" s="16">
        <v>645</v>
      </c>
      <c r="B1142" s="16">
        <v>2</v>
      </c>
      <c r="C1142" s="16">
        <v>10</v>
      </c>
      <c r="D1142" s="1">
        <v>1</v>
      </c>
      <c r="E1142" s="1">
        <v>3</v>
      </c>
      <c r="F1142" s="1" t="str">
        <f>_xlfn.CONCAT($D1142,"|",$E1142,"|",$B1142)</f>
        <v>1|3|2</v>
      </c>
      <c r="G1142" s="1" t="str">
        <f>_xlfn.CONCAT($D1142,"|",$E1142,"|",$C1142)</f>
        <v>1|3|10</v>
      </c>
      <c r="H1142" s="1" t="str">
        <f>_xlfn.CONCAT(P1142,J1142)</f>
        <v>21Upleadon Wanderers</v>
      </c>
      <c r="I1142" s="1" t="str">
        <f>_xlfn.CONCAT(P1142,K1142)</f>
        <v>21All Wood &amp; Balls</v>
      </c>
      <c r="J1142" s="1" t="str">
        <f>IFERROR(VLOOKUP(F1142,tbl_Teams!A:C,3,0),"")</f>
        <v>Upleadon Wanderers</v>
      </c>
      <c r="K1142" s="1" t="str">
        <f>IFERROR(VLOOKUP(G1142,tbl_Teams!$A:$C,3,0),"")</f>
        <v>All Wood &amp; Balls</v>
      </c>
      <c r="L1142" s="1" t="str">
        <f>IFERROR(IF(AND(J1142&lt;&gt;"",K1142&lt;&gt;""),VLOOKUP(VLOOKUP(J1142,tbl_Teams!C:G,5,0),tbl_Venues!A:B,2,0),""),"")</f>
        <v>Circle Club Newent</v>
      </c>
      <c r="M1142" s="16" t="str">
        <f>IFERROR(IF(VLOOKUP(J1142,tbl_Teams!$C:$H,6,0)=0,"",VLOOKUP(J1142,tbl_Teams!$C:$H,6,0)),"")</f>
        <v/>
      </c>
      <c r="N1142" s="16">
        <f>IFERROR(VLOOKUP(J1142,tbl_Teams!$C:$I,7,0),"")</f>
        <v>2</v>
      </c>
      <c r="O1142" s="16" t="str">
        <f>IF(OR(J1142="",K1142=""),"Void","")</f>
        <v/>
      </c>
      <c r="P1142" s="16">
        <v>21</v>
      </c>
      <c r="Q1142" s="38">
        <f>IF(O1142="Void","",IF(P1142&lt;16,Lookups!$A$1+((P1142-1)*7+(N1142-1)),Lookups!$A$2+((P1142-16)*7+(N1142-1))))</f>
        <v>45699</v>
      </c>
      <c r="R1142" s="1" t="str">
        <f>IF(O1142="Void",TRIM(_xlfn.CONCAT(J1142,K1142)),J1142)</f>
        <v>Upleadon Wanderers</v>
      </c>
      <c r="S1142" s="16" t="str">
        <f>IF(O1142="Void","VOID","vs")</f>
        <v>vs</v>
      </c>
      <c r="T1142" s="1" t="str">
        <f>IF(O1142="Void","",K1142)</f>
        <v>All Wood &amp; Balls</v>
      </c>
      <c r="U1142" s="1" t="str">
        <f>IF(O1142="Void","",TRIM(_xlfn.CONCAT(L1142," ",M1142)))</f>
        <v>Circle Club Newent</v>
      </c>
    </row>
    <row r="1143" spans="1:21" x14ac:dyDescent="0.2">
      <c r="A1143" s="16">
        <v>646</v>
      </c>
      <c r="B1143" s="16">
        <v>1</v>
      </c>
      <c r="C1143" s="16">
        <v>11</v>
      </c>
      <c r="D1143" s="1">
        <v>1</v>
      </c>
      <c r="E1143" s="1">
        <v>3</v>
      </c>
      <c r="F1143" s="1" t="str">
        <f>_xlfn.CONCAT($D1143,"|",$E1143,"|",$B1143)</f>
        <v>1|3|1</v>
      </c>
      <c r="G1143" s="1" t="str">
        <f>_xlfn.CONCAT($D1143,"|",$E1143,"|",$C1143)</f>
        <v>1|3|11</v>
      </c>
      <c r="H1143" s="1" t="str">
        <f>_xlfn.CONCAT(P1143,J1143)</f>
        <v>21Elementaries</v>
      </c>
      <c r="I1143" s="1" t="str">
        <f>_xlfn.CONCAT(P1143,K1143)</f>
        <v>21BIJI's S.C.</v>
      </c>
      <c r="J1143" s="1" t="str">
        <f>IFERROR(VLOOKUP(F1143,tbl_Teams!A:C,3,0),"")</f>
        <v>Elementaries</v>
      </c>
      <c r="K1143" s="1" t="str">
        <f>IFERROR(VLOOKUP(G1143,tbl_Teams!$A:$C,3,0),"")</f>
        <v>BIJI's S.C.</v>
      </c>
      <c r="L1143" s="1" t="str">
        <f>IFERROR(IF(AND(J1143&lt;&gt;"",K1143&lt;&gt;""),VLOOKUP(VLOOKUP(J1143,tbl_Teams!C:G,5,0),tbl_Venues!A:B,2,0),""),"")</f>
        <v>Baker Street</v>
      </c>
      <c r="M1143" s="16" t="str">
        <f>IFERROR(IF(VLOOKUP(J1143,tbl_Teams!$C:$H,6,0)=0,"",VLOOKUP(J1143,tbl_Teams!$C:$H,6,0)),"")</f>
        <v/>
      </c>
      <c r="N1143" s="16">
        <f>IFERROR(VLOOKUP(J1143,tbl_Teams!$C:$I,7,0),"")</f>
        <v>3</v>
      </c>
      <c r="O1143" s="16" t="str">
        <f>IF(OR(J1143="",K1143=""),"Void","")</f>
        <v/>
      </c>
      <c r="P1143" s="16">
        <v>21</v>
      </c>
      <c r="Q1143" s="38">
        <f>IF(O1143="Void","",IF(P1143&lt;16,Lookups!$A$1+((P1143-1)*7+(N1143-1)),Lookups!$A$2+((P1143-16)*7+(N1143-1))))</f>
        <v>45700</v>
      </c>
      <c r="R1143" s="1" t="str">
        <f>IF(O1143="Void",TRIM(_xlfn.CONCAT(J1143,K1143)),J1143)</f>
        <v>Elementaries</v>
      </c>
      <c r="S1143" s="16" t="str">
        <f>IF(O1143="Void","VOID","vs")</f>
        <v>vs</v>
      </c>
      <c r="T1143" s="1" t="str">
        <f>IF(O1143="Void","",K1143)</f>
        <v>BIJI's S.C.</v>
      </c>
      <c r="U1143" s="1" t="str">
        <f>IF(O1143="Void","",TRIM(_xlfn.CONCAT(L1143," ",M1143)))</f>
        <v>Baker Street</v>
      </c>
    </row>
    <row r="1144" spans="1:21" x14ac:dyDescent="0.2">
      <c r="A1144" s="16">
        <v>647</v>
      </c>
      <c r="B1144" s="16">
        <v>15</v>
      </c>
      <c r="C1144" s="16">
        <v>12</v>
      </c>
      <c r="D1144" s="1">
        <v>1</v>
      </c>
      <c r="E1144" s="1">
        <v>3</v>
      </c>
      <c r="F1144" s="1" t="str">
        <f>_xlfn.CONCAT($D1144,"|",$E1144,"|",$B1144)</f>
        <v>1|3|15</v>
      </c>
      <c r="G1144" s="1" t="str">
        <f>_xlfn.CONCAT($D1144,"|",$E1144,"|",$C1144)</f>
        <v>1|3|12</v>
      </c>
      <c r="H1144" s="1" t="str">
        <f>_xlfn.CONCAT(P1144,J1144)</f>
        <v>21Meteors</v>
      </c>
      <c r="I1144" s="1" t="str">
        <f>_xlfn.CONCAT(P1144,K1144)</f>
        <v>21DM4's</v>
      </c>
      <c r="J1144" s="1" t="str">
        <f>IFERROR(VLOOKUP(F1144,tbl_Teams!A:C,3,0),"")</f>
        <v>Meteors</v>
      </c>
      <c r="K1144" s="1" t="str">
        <f>IFERROR(VLOOKUP(G1144,tbl_Teams!$A:$C,3,0),"")</f>
        <v>DM4's</v>
      </c>
      <c r="L1144" s="1" t="str">
        <f>IFERROR(IF(AND(J1144&lt;&gt;"",K1144&lt;&gt;""),VLOOKUP(VLOOKUP(J1144,tbl_Teams!C:G,5,0),tbl_Venues!A:B,2,0),""),"")</f>
        <v>Farmer's Club</v>
      </c>
      <c r="M1144" s="16">
        <f>IFERROR(IF(VLOOKUP(J1144,tbl_Teams!$C:$H,6,0)=0,"",VLOOKUP(J1144,tbl_Teams!$C:$H,6,0)),"")</f>
        <v>1</v>
      </c>
      <c r="N1144" s="16">
        <f>IFERROR(VLOOKUP(J1144,tbl_Teams!$C:$I,7,0),"")</f>
        <v>3</v>
      </c>
      <c r="O1144" s="16" t="str">
        <f>IF(OR(J1144="",K1144=""),"Void","")</f>
        <v/>
      </c>
      <c r="P1144" s="16">
        <v>21</v>
      </c>
      <c r="Q1144" s="38">
        <f>IF(O1144="Void","",IF(P1144&lt;16,Lookups!$A$1+((P1144-1)*7+(N1144-1)),Lookups!$A$2+((P1144-16)*7+(N1144-1))))</f>
        <v>45700</v>
      </c>
      <c r="R1144" s="1" t="str">
        <f>IF(O1144="Void",TRIM(_xlfn.CONCAT(J1144,K1144)),J1144)</f>
        <v>Meteors</v>
      </c>
      <c r="S1144" s="16" t="str">
        <f>IF(O1144="Void","VOID","vs")</f>
        <v>vs</v>
      </c>
      <c r="T1144" s="1" t="str">
        <f>IF(O1144="Void","",K1144)</f>
        <v>DM4's</v>
      </c>
      <c r="U1144" s="1" t="str">
        <f>IF(O1144="Void","",TRIM(_xlfn.CONCAT(L1144," ",M1144)))</f>
        <v>Farmer's Club 1</v>
      </c>
    </row>
    <row r="1145" spans="1:21" x14ac:dyDescent="0.2">
      <c r="A1145" s="16">
        <v>648</v>
      </c>
      <c r="B1145" s="16">
        <v>14</v>
      </c>
      <c r="C1145" s="16">
        <v>13</v>
      </c>
      <c r="D1145" s="1">
        <v>1</v>
      </c>
      <c r="E1145" s="1">
        <v>3</v>
      </c>
      <c r="F1145" s="1" t="str">
        <f>_xlfn.CONCAT($D1145,"|",$E1145,"|",$B1145)</f>
        <v>1|3|14</v>
      </c>
      <c r="G1145" s="1" t="str">
        <f>_xlfn.CONCAT($D1145,"|",$E1145,"|",$C1145)</f>
        <v>1|3|13</v>
      </c>
      <c r="H1145" s="1" t="str">
        <f>_xlfn.CONCAT(P1145,J1145)</f>
        <v>21Locals</v>
      </c>
      <c r="I1145" s="1" t="str">
        <f>_xlfn.CONCAT(P1145,K1145)</f>
        <v>21Killer Instinct</v>
      </c>
      <c r="J1145" s="1" t="str">
        <f>IFERROR(VLOOKUP(F1145,tbl_Teams!A:C,3,0),"")</f>
        <v>Locals</v>
      </c>
      <c r="K1145" s="1" t="str">
        <f>IFERROR(VLOOKUP(G1145,tbl_Teams!$A:$C,3,0),"")</f>
        <v>Killer Instinct</v>
      </c>
      <c r="L1145" s="1" t="str">
        <f>IFERROR(IF(AND(J1145&lt;&gt;"",K1145&lt;&gt;""),VLOOKUP(VLOOKUP(J1145,tbl_Teams!C:G,5,0),tbl_Venues!A:B,2,0),""),"")</f>
        <v>Junction Inn</v>
      </c>
      <c r="M1145" s="16" t="str">
        <f>IFERROR(IF(VLOOKUP(J1145,tbl_Teams!$C:$H,6,0)=0,"",VLOOKUP(J1145,tbl_Teams!$C:$H,6,0)),"")</f>
        <v/>
      </c>
      <c r="N1145" s="16">
        <f>IFERROR(VLOOKUP(J1145,tbl_Teams!$C:$I,7,0),"")</f>
        <v>2</v>
      </c>
      <c r="O1145" s="16" t="str">
        <f>IF(OR(J1145="",K1145=""),"Void","")</f>
        <v/>
      </c>
      <c r="P1145" s="16">
        <v>21</v>
      </c>
      <c r="Q1145" s="38">
        <f>IF(O1145="Void","",IF(P1145&lt;16,Lookups!$A$1+((P1145-1)*7+(N1145-1)),Lookups!$A$2+((P1145-16)*7+(N1145-1))))</f>
        <v>45699</v>
      </c>
      <c r="R1145" s="1" t="str">
        <f>IF(O1145="Void",TRIM(_xlfn.CONCAT(J1145,K1145)),J1145)</f>
        <v>Locals</v>
      </c>
      <c r="S1145" s="16" t="str">
        <f>IF(O1145="Void","VOID","vs")</f>
        <v>vs</v>
      </c>
      <c r="T1145" s="1" t="str">
        <f>IF(O1145="Void","",K1145)</f>
        <v>Killer Instinct</v>
      </c>
      <c r="U1145" s="1" t="str">
        <f>IF(O1145="Void","",TRIM(_xlfn.CONCAT(L1145," ",M1145)))</f>
        <v>Junction Inn</v>
      </c>
    </row>
    <row r="1146" spans="1:21" x14ac:dyDescent="0.2">
      <c r="A1146" s="16">
        <v>881</v>
      </c>
      <c r="B1146" s="16">
        <v>16</v>
      </c>
      <c r="C1146" s="16">
        <v>6</v>
      </c>
      <c r="D1146" s="1">
        <v>1</v>
      </c>
      <c r="E1146" s="1">
        <v>4</v>
      </c>
      <c r="F1146" s="1" t="str">
        <f>_xlfn.CONCAT($D1146,"|",$E1146,"|",$B1146)</f>
        <v>1|4|16</v>
      </c>
      <c r="G1146" s="1" t="str">
        <f>_xlfn.CONCAT($D1146,"|",$E1146,"|",$C1146)</f>
        <v>1|4|6</v>
      </c>
      <c r="H1146" s="1" t="str">
        <f>_xlfn.CONCAT(P1146,J1146)</f>
        <v>21Bell Hotel</v>
      </c>
      <c r="I1146" s="1" t="str">
        <f>_xlfn.CONCAT(P1146,K1146)</f>
        <v>21Co-Op</v>
      </c>
      <c r="J1146" s="1" t="str">
        <f>IFERROR(VLOOKUP(F1146,tbl_Teams!A:C,3,0),"")</f>
        <v>Bell Hotel</v>
      </c>
      <c r="K1146" s="1" t="str">
        <f>IFERROR(VLOOKUP(G1146,tbl_Teams!$A:$C,3,0),"")</f>
        <v>Co-Op</v>
      </c>
      <c r="L1146" s="1" t="str">
        <f>IFERROR(IF(AND(J1146&lt;&gt;"",K1146&lt;&gt;""),VLOOKUP(VLOOKUP(J1146,tbl_Teams!C:G,5,0),tbl_Venues!A:B,2,0),""),"")</f>
        <v>Bell Inn Frampton</v>
      </c>
      <c r="M1146" s="16" t="str">
        <f>IFERROR(IF(VLOOKUP(J1146,tbl_Teams!$C:$H,6,0)=0,"",VLOOKUP(J1146,tbl_Teams!$C:$H,6,0)),"")</f>
        <v/>
      </c>
      <c r="N1146" s="16">
        <f>IFERROR(VLOOKUP(J1146,tbl_Teams!$C:$I,7,0),"")</f>
        <v>5</v>
      </c>
      <c r="O1146" s="16" t="str">
        <f>IF(OR(J1146="",K1146=""),"Void","")</f>
        <v/>
      </c>
      <c r="P1146" s="16">
        <v>21</v>
      </c>
      <c r="Q1146" s="38">
        <f>IF(O1146="Void","",IF(P1146&lt;16,Lookups!$A$1+((P1146-1)*7+(N1146-1)),Lookups!$A$2+((P1146-16)*7+(N1146-1))))</f>
        <v>45702</v>
      </c>
      <c r="R1146" s="1" t="str">
        <f>IF(O1146="Void",TRIM(_xlfn.CONCAT(J1146,K1146)),J1146)</f>
        <v>Bell Hotel</v>
      </c>
      <c r="S1146" s="16" t="str">
        <f>IF(O1146="Void","VOID","vs")</f>
        <v>vs</v>
      </c>
      <c r="T1146" s="1" t="str">
        <f>IF(O1146="Void","",K1146)</f>
        <v>Co-Op</v>
      </c>
      <c r="U1146" s="1" t="str">
        <f>IF(O1146="Void","",TRIM(_xlfn.CONCAT(L1146," ",M1146)))</f>
        <v>Bell Inn Frampton</v>
      </c>
    </row>
    <row r="1147" spans="1:21" x14ac:dyDescent="0.2">
      <c r="A1147" s="16">
        <v>882</v>
      </c>
      <c r="B1147" s="16">
        <v>5</v>
      </c>
      <c r="C1147" s="16">
        <v>7</v>
      </c>
      <c r="D1147" s="1">
        <v>1</v>
      </c>
      <c r="E1147" s="1">
        <v>4</v>
      </c>
      <c r="F1147" s="1" t="str">
        <f>_xlfn.CONCAT($D1147,"|",$E1147,"|",$B1147)</f>
        <v>1|4|5</v>
      </c>
      <c r="G1147" s="1" t="str">
        <f>_xlfn.CONCAT($D1147,"|",$E1147,"|",$C1147)</f>
        <v>1|4|7</v>
      </c>
      <c r="H1147" s="1" t="str">
        <f>_xlfn.CONCAT(P1147,J1147)</f>
        <v>21Doddlers</v>
      </c>
      <c r="I1147" s="1" t="str">
        <f>_xlfn.CONCAT(P1147,K1147)</f>
        <v>21Star Inn</v>
      </c>
      <c r="J1147" s="1" t="str">
        <f>IFERROR(VLOOKUP(F1147,tbl_Teams!A:C,3,0),"")</f>
        <v>Doddlers</v>
      </c>
      <c r="K1147" s="1" t="str">
        <f>IFERROR(VLOOKUP(G1147,tbl_Teams!$A:$C,3,0),"")</f>
        <v>Star Inn</v>
      </c>
      <c r="L1147" s="1" t="str">
        <f>IFERROR(IF(AND(J1147&lt;&gt;"",K1147&lt;&gt;""),VLOOKUP(VLOOKUP(J1147,tbl_Teams!C:G,5,0),tbl_Venues!A:B,2,0),""),"")</f>
        <v>Elmbridge Sports &amp; Social Club</v>
      </c>
      <c r="M1147" s="16" t="str">
        <f>IFERROR(IF(VLOOKUP(J1147,tbl_Teams!$C:$H,6,0)=0,"",VLOOKUP(J1147,tbl_Teams!$C:$H,6,0)),"")</f>
        <v/>
      </c>
      <c r="N1147" s="16">
        <f>IFERROR(VLOOKUP(J1147,tbl_Teams!$C:$I,7,0),"")</f>
        <v>4</v>
      </c>
      <c r="O1147" s="16" t="str">
        <f>IF(OR(J1147="",K1147=""),"Void","")</f>
        <v/>
      </c>
      <c r="P1147" s="16">
        <v>21</v>
      </c>
      <c r="Q1147" s="38">
        <f>IF(O1147="Void","",IF(P1147&lt;16,Lookups!$A$1+((P1147-1)*7+(N1147-1)),Lookups!$A$2+((P1147-16)*7+(N1147-1))))</f>
        <v>45701</v>
      </c>
      <c r="R1147" s="1" t="str">
        <f>IF(O1147="Void",TRIM(_xlfn.CONCAT(J1147,K1147)),J1147)</f>
        <v>Doddlers</v>
      </c>
      <c r="S1147" s="16" t="str">
        <f>IF(O1147="Void","VOID","vs")</f>
        <v>vs</v>
      </c>
      <c r="T1147" s="1" t="str">
        <f>IF(O1147="Void","",K1147)</f>
        <v>Star Inn</v>
      </c>
      <c r="U1147" s="1" t="str">
        <f>IF(O1147="Void","",TRIM(_xlfn.CONCAT(L1147," ",M1147)))</f>
        <v>Elmbridge Sports &amp; Social Club</v>
      </c>
    </row>
    <row r="1148" spans="1:21" x14ac:dyDescent="0.2">
      <c r="A1148" s="16">
        <v>883</v>
      </c>
      <c r="B1148" s="16">
        <v>4</v>
      </c>
      <c r="C1148" s="16">
        <v>8</v>
      </c>
      <c r="D1148" s="1">
        <v>1</v>
      </c>
      <c r="E1148" s="1">
        <v>4</v>
      </c>
      <c r="F1148" s="1" t="str">
        <f>_xlfn.CONCAT($D1148,"|",$E1148,"|",$B1148)</f>
        <v>1|4|4</v>
      </c>
      <c r="G1148" s="1" t="str">
        <f>_xlfn.CONCAT($D1148,"|",$E1148,"|",$C1148)</f>
        <v>1|4|8</v>
      </c>
      <c r="H1148" s="1" t="str">
        <f>_xlfn.CONCAT(P1148,J1148)</f>
        <v>21Jolly Boys</v>
      </c>
      <c r="I1148" s="1" t="str">
        <f>_xlfn.CONCAT(P1148,K1148)</f>
        <v>21Looney Tunes</v>
      </c>
      <c r="J1148" s="1" t="str">
        <f>IFERROR(VLOOKUP(F1148,tbl_Teams!A:C,3,0),"")</f>
        <v>Jolly Boys</v>
      </c>
      <c r="K1148" s="1" t="str">
        <f>IFERROR(VLOOKUP(G1148,tbl_Teams!$A:$C,3,0),"")</f>
        <v>Looney Tunes</v>
      </c>
      <c r="L1148" s="1" t="str">
        <f>IFERROR(IF(AND(J1148&lt;&gt;"",K1148&lt;&gt;""),VLOOKUP(VLOOKUP(J1148,tbl_Teams!C:G,5,0),tbl_Venues!A:B,2,0),""),"")</f>
        <v>Spartans Club</v>
      </c>
      <c r="M1148" s="16">
        <f>IFERROR(IF(VLOOKUP(J1148,tbl_Teams!$C:$H,6,0)=0,"",VLOOKUP(J1148,tbl_Teams!$C:$H,6,0)),"")</f>
        <v>1</v>
      </c>
      <c r="N1148" s="16">
        <f>IFERROR(VLOOKUP(J1148,tbl_Teams!$C:$I,7,0),"")</f>
        <v>4</v>
      </c>
      <c r="O1148" s="16" t="str">
        <f>IF(OR(J1148="",K1148=""),"Void","")</f>
        <v/>
      </c>
      <c r="P1148" s="16">
        <v>21</v>
      </c>
      <c r="Q1148" s="38">
        <f>IF(O1148="Void","",IF(P1148&lt;16,Lookups!$A$1+((P1148-1)*7+(N1148-1)),Lookups!$A$2+((P1148-16)*7+(N1148-1))))</f>
        <v>45701</v>
      </c>
      <c r="R1148" s="1" t="str">
        <f>IF(O1148="Void",TRIM(_xlfn.CONCAT(J1148,K1148)),J1148)</f>
        <v>Jolly Boys</v>
      </c>
      <c r="S1148" s="16" t="str">
        <f>IF(O1148="Void","VOID","vs")</f>
        <v>vs</v>
      </c>
      <c r="T1148" s="1" t="str">
        <f>IF(O1148="Void","",K1148)</f>
        <v>Looney Tunes</v>
      </c>
      <c r="U1148" s="1" t="str">
        <f>IF(O1148="Void","",TRIM(_xlfn.CONCAT(L1148," ",M1148)))</f>
        <v>Spartans Club 1</v>
      </c>
    </row>
    <row r="1149" spans="1:21" x14ac:dyDescent="0.2">
      <c r="A1149" s="16">
        <v>884</v>
      </c>
      <c r="B1149" s="16">
        <v>3</v>
      </c>
      <c r="C1149" s="16">
        <v>9</v>
      </c>
      <c r="D1149" s="1">
        <v>1</v>
      </c>
      <c r="E1149" s="1">
        <v>4</v>
      </c>
      <c r="F1149" s="1" t="str">
        <f>_xlfn.CONCAT($D1149,"|",$E1149,"|",$B1149)</f>
        <v>1|4|3</v>
      </c>
      <c r="G1149" s="1" t="str">
        <f>_xlfn.CONCAT($D1149,"|",$E1149,"|",$C1149)</f>
        <v>1|4|9</v>
      </c>
      <c r="H1149" s="1" t="str">
        <f>_xlfn.CONCAT(P1149,J1149)</f>
        <v>21Harps S.C.</v>
      </c>
      <c r="I1149" s="1" t="str">
        <f>_xlfn.CONCAT(P1149,K1149)</f>
        <v>21Statics</v>
      </c>
      <c r="J1149" s="1" t="str">
        <f>IFERROR(VLOOKUP(F1149,tbl_Teams!A:C,3,0),"")</f>
        <v>Harps S.C.</v>
      </c>
      <c r="K1149" s="1" t="str">
        <f>IFERROR(VLOOKUP(G1149,tbl_Teams!$A:$C,3,0),"")</f>
        <v>Statics</v>
      </c>
      <c r="L1149" s="1" t="str">
        <f>IFERROR(IF(AND(J1149&lt;&gt;"",K1149&lt;&gt;""),VLOOKUP(VLOOKUP(J1149,tbl_Teams!C:G,5,0),tbl_Venues!A:B,2,0),""),"")</f>
        <v>Farmer's Club</v>
      </c>
      <c r="M1149" s="16">
        <f>IFERROR(IF(VLOOKUP(J1149,tbl_Teams!$C:$H,6,0)=0,"",VLOOKUP(J1149,tbl_Teams!$C:$H,6,0)),"")</f>
        <v>2</v>
      </c>
      <c r="N1149" s="16">
        <f>IFERROR(VLOOKUP(J1149,tbl_Teams!$C:$I,7,0),"")</f>
        <v>4</v>
      </c>
      <c r="O1149" s="16" t="str">
        <f>IF(OR(J1149="",K1149=""),"Void","")</f>
        <v/>
      </c>
      <c r="P1149" s="16">
        <v>21</v>
      </c>
      <c r="Q1149" s="38">
        <f>IF(O1149="Void","",IF(P1149&lt;16,Lookups!$A$1+((P1149-1)*7+(N1149-1)),Lookups!$A$2+((P1149-16)*7+(N1149-1))))</f>
        <v>45701</v>
      </c>
      <c r="R1149" s="1" t="str">
        <f>IF(O1149="Void",TRIM(_xlfn.CONCAT(J1149,K1149)),J1149)</f>
        <v>Harps S.C.</v>
      </c>
      <c r="S1149" s="16" t="str">
        <f>IF(O1149="Void","VOID","vs")</f>
        <v>vs</v>
      </c>
      <c r="T1149" s="1" t="str">
        <f>IF(O1149="Void","",K1149)</f>
        <v>Statics</v>
      </c>
      <c r="U1149" s="1" t="str">
        <f>IF(O1149="Void","",TRIM(_xlfn.CONCAT(L1149," ",M1149)))</f>
        <v>Farmer's Club 2</v>
      </c>
    </row>
    <row r="1150" spans="1:21" x14ac:dyDescent="0.2">
      <c r="A1150" s="16">
        <v>885</v>
      </c>
      <c r="B1150" s="16">
        <v>2</v>
      </c>
      <c r="C1150" s="16">
        <v>10</v>
      </c>
      <c r="D1150" s="1">
        <v>1</v>
      </c>
      <c r="E1150" s="1">
        <v>4</v>
      </c>
      <c r="F1150" s="1" t="str">
        <f>_xlfn.CONCAT($D1150,"|",$E1150,"|",$B1150)</f>
        <v>1|4|2</v>
      </c>
      <c r="G1150" s="1" t="str">
        <f>_xlfn.CONCAT($D1150,"|",$E1150,"|",$C1150)</f>
        <v>1|4|10</v>
      </c>
      <c r="H1150" s="1" t="str">
        <f>_xlfn.CONCAT(P1150,J1150)</f>
        <v>21Andy Capps</v>
      </c>
      <c r="I1150" s="1" t="str">
        <f>_xlfn.CONCAT(P1150,K1150)</f>
        <v>21Post Office 'A'</v>
      </c>
      <c r="J1150" s="1" t="str">
        <f>IFERROR(VLOOKUP(F1150,tbl_Teams!A:C,3,0),"")</f>
        <v>Andy Capps</v>
      </c>
      <c r="K1150" s="1" t="str">
        <f>IFERROR(VLOOKUP(G1150,tbl_Teams!$A:$C,3,0),"")</f>
        <v>Post Office 'A'</v>
      </c>
      <c r="L1150" s="1" t="str">
        <f>IFERROR(IF(AND(J1150&lt;&gt;"",K1150&lt;&gt;""),VLOOKUP(VLOOKUP(J1150,tbl_Teams!C:G,5,0),tbl_Venues!A:B,2,0),""),"")</f>
        <v>Ramblers Club</v>
      </c>
      <c r="M1150" s="16" t="str">
        <f>IFERROR(IF(VLOOKUP(J1150,tbl_Teams!$C:$H,6,0)=0,"",VLOOKUP(J1150,tbl_Teams!$C:$H,6,0)),"")</f>
        <v/>
      </c>
      <c r="N1150" s="16">
        <f>IFERROR(VLOOKUP(J1150,tbl_Teams!$C:$I,7,0),"")</f>
        <v>4</v>
      </c>
      <c r="O1150" s="16" t="str">
        <f>IF(OR(J1150="",K1150=""),"Void","")</f>
        <v/>
      </c>
      <c r="P1150" s="16">
        <v>21</v>
      </c>
      <c r="Q1150" s="38">
        <f>IF(O1150="Void","",IF(P1150&lt;16,Lookups!$A$1+((P1150-1)*7+(N1150-1)),Lookups!$A$2+((P1150-16)*7+(N1150-1))))</f>
        <v>45701</v>
      </c>
      <c r="R1150" s="1" t="str">
        <f>IF(O1150="Void",TRIM(_xlfn.CONCAT(J1150,K1150)),J1150)</f>
        <v>Andy Capps</v>
      </c>
      <c r="S1150" s="16" t="str">
        <f>IF(O1150="Void","VOID","vs")</f>
        <v>vs</v>
      </c>
      <c r="T1150" s="1" t="str">
        <f>IF(O1150="Void","",K1150)</f>
        <v>Post Office 'A'</v>
      </c>
      <c r="U1150" s="1" t="str">
        <f>IF(O1150="Void","",TRIM(_xlfn.CONCAT(L1150," ",M1150)))</f>
        <v>Ramblers Club</v>
      </c>
    </row>
    <row r="1151" spans="1:21" x14ac:dyDescent="0.2">
      <c r="A1151" s="16">
        <v>886</v>
      </c>
      <c r="B1151" s="16">
        <v>1</v>
      </c>
      <c r="C1151" s="16">
        <v>11</v>
      </c>
      <c r="D1151" s="1">
        <v>1</v>
      </c>
      <c r="E1151" s="1">
        <v>4</v>
      </c>
      <c r="F1151" s="1" t="str">
        <f>_xlfn.CONCAT($D1151,"|",$E1151,"|",$B1151)</f>
        <v>1|4|1</v>
      </c>
      <c r="G1151" s="1" t="str">
        <f>_xlfn.CONCAT($D1151,"|",$E1151,"|",$C1151)</f>
        <v>1|4|11</v>
      </c>
      <c r="H1151" s="1" t="str">
        <f>_xlfn.CONCAT(P1151,J1151)</f>
        <v>21Jacks Jokers</v>
      </c>
      <c r="I1151" s="1" t="str">
        <f>_xlfn.CONCAT(P1151,K1151)</f>
        <v>21Commies</v>
      </c>
      <c r="J1151" s="1" t="str">
        <f>IFERROR(VLOOKUP(F1151,tbl_Teams!A:C,3,0),"")</f>
        <v>Jacks Jokers</v>
      </c>
      <c r="K1151" s="1" t="str">
        <f>IFERROR(VLOOKUP(G1151,tbl_Teams!$A:$C,3,0),"")</f>
        <v>Commies</v>
      </c>
      <c r="L1151" s="1" t="str">
        <f>IFERROR(IF(AND(J1151&lt;&gt;"",K1151&lt;&gt;""),VLOOKUP(VLOOKUP(J1151,tbl_Teams!C:G,5,0),tbl_Venues!A:B,2,0),""),"")</f>
        <v>One Eyed Jacks</v>
      </c>
      <c r="M1151" s="16" t="str">
        <f>IFERROR(IF(VLOOKUP(J1151,tbl_Teams!$C:$H,6,0)=0,"",VLOOKUP(J1151,tbl_Teams!$C:$H,6,0)),"")</f>
        <v/>
      </c>
      <c r="N1151" s="16">
        <f>IFERROR(VLOOKUP(J1151,tbl_Teams!$C:$I,7,0),"")</f>
        <v>5</v>
      </c>
      <c r="O1151" s="16" t="str">
        <f>IF(OR(J1151="",K1151=""),"Void","")</f>
        <v/>
      </c>
      <c r="P1151" s="16">
        <v>21</v>
      </c>
      <c r="Q1151" s="38">
        <f>IF(O1151="Void","",IF(P1151&lt;16,Lookups!$A$1+((P1151-1)*7+(N1151-1)),Lookups!$A$2+((P1151-16)*7+(N1151-1))))</f>
        <v>45702</v>
      </c>
      <c r="R1151" s="1" t="str">
        <f>IF(O1151="Void",TRIM(_xlfn.CONCAT(J1151,K1151)),J1151)</f>
        <v>Jacks Jokers</v>
      </c>
      <c r="S1151" s="16" t="str">
        <f>IF(O1151="Void","VOID","vs")</f>
        <v>vs</v>
      </c>
      <c r="T1151" s="1" t="str">
        <f>IF(O1151="Void","",K1151)</f>
        <v>Commies</v>
      </c>
      <c r="U1151" s="1" t="str">
        <f>IF(O1151="Void","",TRIM(_xlfn.CONCAT(L1151," ",M1151)))</f>
        <v>One Eyed Jacks</v>
      </c>
    </row>
    <row r="1152" spans="1:21" x14ac:dyDescent="0.2">
      <c r="A1152" s="16">
        <v>887</v>
      </c>
      <c r="B1152" s="16">
        <v>15</v>
      </c>
      <c r="C1152" s="16">
        <v>12</v>
      </c>
      <c r="D1152" s="1">
        <v>1</v>
      </c>
      <c r="E1152" s="1">
        <v>4</v>
      </c>
      <c r="F1152" s="1" t="str">
        <f>_xlfn.CONCAT($D1152,"|",$E1152,"|",$B1152)</f>
        <v>1|4|15</v>
      </c>
      <c r="G1152" s="1" t="str">
        <f>_xlfn.CONCAT($D1152,"|",$E1152,"|",$C1152)</f>
        <v>1|4|12</v>
      </c>
      <c r="H1152" s="1" t="str">
        <f>_xlfn.CONCAT(P1152,J1152)</f>
        <v>21Dark Horses</v>
      </c>
      <c r="I1152" s="1" t="str">
        <f>_xlfn.CONCAT(P1152,K1152)</f>
        <v>21White Hart</v>
      </c>
      <c r="J1152" s="1" t="str">
        <f>IFERROR(VLOOKUP(F1152,tbl_Teams!A:C,3,0),"")</f>
        <v>Dark Horses</v>
      </c>
      <c r="K1152" s="1" t="str">
        <f>IFERROR(VLOOKUP(G1152,tbl_Teams!$A:$C,3,0),"")</f>
        <v>White Hart</v>
      </c>
      <c r="L1152" s="1" t="str">
        <f>IFERROR(IF(AND(J1152&lt;&gt;"",K1152&lt;&gt;""),VLOOKUP(VLOOKUP(J1152,tbl_Teams!C:G,5,0),tbl_Venues!A:B,2,0),""),"")</f>
        <v>Old Richians RFC</v>
      </c>
      <c r="M1152" s="16" t="str">
        <f>IFERROR(IF(VLOOKUP(J1152,tbl_Teams!$C:$H,6,0)=0,"",VLOOKUP(J1152,tbl_Teams!$C:$H,6,0)),"")</f>
        <v/>
      </c>
      <c r="N1152" s="16">
        <f>IFERROR(VLOOKUP(J1152,tbl_Teams!$C:$I,7,0),"")</f>
        <v>2</v>
      </c>
      <c r="O1152" s="16" t="str">
        <f>IF(OR(J1152="",K1152=""),"Void","")</f>
        <v/>
      </c>
      <c r="P1152" s="16">
        <v>21</v>
      </c>
      <c r="Q1152" s="38">
        <f>IF(O1152="Void","",IF(P1152&lt;16,Lookups!$A$1+((P1152-1)*7+(N1152-1)),Lookups!$A$2+((P1152-16)*7+(N1152-1))))</f>
        <v>45699</v>
      </c>
      <c r="R1152" s="1" t="str">
        <f>IF(O1152="Void",TRIM(_xlfn.CONCAT(J1152,K1152)),J1152)</f>
        <v>Dark Horses</v>
      </c>
      <c r="S1152" s="16" t="str">
        <f>IF(O1152="Void","VOID","vs")</f>
        <v>vs</v>
      </c>
      <c r="T1152" s="1" t="str">
        <f>IF(O1152="Void","",K1152)</f>
        <v>White Hart</v>
      </c>
      <c r="U1152" s="1" t="str">
        <f>IF(O1152="Void","",TRIM(_xlfn.CONCAT(L1152," ",M1152)))</f>
        <v>Old Richians RFC</v>
      </c>
    </row>
    <row r="1153" spans="1:21" x14ac:dyDescent="0.2">
      <c r="A1153" s="16">
        <v>888</v>
      </c>
      <c r="B1153" s="16">
        <v>14</v>
      </c>
      <c r="C1153" s="16">
        <v>13</v>
      </c>
      <c r="D1153" s="1">
        <v>1</v>
      </c>
      <c r="E1153" s="1">
        <v>4</v>
      </c>
      <c r="F1153" s="1" t="str">
        <f>_xlfn.CONCAT($D1153,"|",$E1153,"|",$B1153)</f>
        <v>1|4|14</v>
      </c>
      <c r="G1153" s="1" t="str">
        <f>_xlfn.CONCAT($D1153,"|",$E1153,"|",$C1153)</f>
        <v>1|4|13</v>
      </c>
      <c r="H1153" s="1" t="str">
        <f>_xlfn.CONCAT(P1153,J1153)</f>
        <v>21Atlas S.C.</v>
      </c>
      <c r="I1153" s="1" t="str">
        <f>_xlfn.CONCAT(P1153,K1153)</f>
        <v>21Robinswood Foxes</v>
      </c>
      <c r="J1153" s="1" t="str">
        <f>IFERROR(VLOOKUP(F1153,tbl_Teams!A:C,3,0),"")</f>
        <v>Atlas S.C.</v>
      </c>
      <c r="K1153" s="1" t="str">
        <f>IFERROR(VLOOKUP(G1153,tbl_Teams!$A:$C,3,0),"")</f>
        <v>Robinswood Foxes</v>
      </c>
      <c r="L1153" s="1" t="str">
        <f>IFERROR(IF(AND(J1153&lt;&gt;"",K1153&lt;&gt;""),VLOOKUP(VLOOKUP(J1153,tbl_Teams!C:G,5,0),tbl_Venues!A:B,2,0),""),"")</f>
        <v>Spartans Club</v>
      </c>
      <c r="M1153" s="16">
        <f>IFERROR(IF(VLOOKUP(J1153,tbl_Teams!$C:$H,6,0)=0,"",VLOOKUP(J1153,tbl_Teams!$C:$H,6,0)),"")</f>
        <v>1</v>
      </c>
      <c r="N1153" s="16">
        <f>IFERROR(VLOOKUP(J1153,tbl_Teams!$C:$I,7,0),"")</f>
        <v>1</v>
      </c>
      <c r="O1153" s="16" t="str">
        <f>IF(OR(J1153="",K1153=""),"Void","")</f>
        <v/>
      </c>
      <c r="P1153" s="16">
        <v>21</v>
      </c>
      <c r="Q1153" s="38">
        <f>IF(O1153="Void","",IF(P1153&lt;16,Lookups!$A$1+((P1153-1)*7+(N1153-1)),Lookups!$A$2+((P1153-16)*7+(N1153-1))))</f>
        <v>45698</v>
      </c>
      <c r="R1153" s="1" t="str">
        <f>IF(O1153="Void",TRIM(_xlfn.CONCAT(J1153,K1153)),J1153)</f>
        <v>Atlas S.C.</v>
      </c>
      <c r="S1153" s="16" t="str">
        <f>IF(O1153="Void","VOID","vs")</f>
        <v>vs</v>
      </c>
      <c r="T1153" s="1" t="str">
        <f>IF(O1153="Void","",K1153)</f>
        <v>Robinswood Foxes</v>
      </c>
      <c r="U1153" s="1" t="str">
        <f>IF(O1153="Void","",TRIM(_xlfn.CONCAT(L1153," ",M1153)))</f>
        <v>Spartans Club 1</v>
      </c>
    </row>
    <row r="1154" spans="1:21" x14ac:dyDescent="0.2">
      <c r="A1154" s="16">
        <v>1121</v>
      </c>
      <c r="B1154" s="16">
        <v>16</v>
      </c>
      <c r="C1154" s="16">
        <v>6</v>
      </c>
      <c r="D1154" s="1">
        <v>1</v>
      </c>
      <c r="E1154" s="1">
        <v>5</v>
      </c>
      <c r="F1154" s="1" t="str">
        <f>_xlfn.CONCAT($D1154,"|",$E1154,"|",$B1154)</f>
        <v>1|5|16</v>
      </c>
      <c r="G1154" s="1" t="str">
        <f>_xlfn.CONCAT($D1154,"|",$E1154,"|",$C1154)</f>
        <v>1|5|6</v>
      </c>
      <c r="H1154" s="1" t="str">
        <f>_xlfn.CONCAT(P1154,J1154)</f>
        <v>21Crescent Knights</v>
      </c>
      <c r="I1154" s="1" t="str">
        <f>_xlfn.CONCAT(P1154,K1154)</f>
        <v>21The Salesmen</v>
      </c>
      <c r="J1154" s="1" t="str">
        <f>IFERROR(VLOOKUP(F1154,tbl_Teams!A:C,3,0),"")</f>
        <v>Crescent Knights</v>
      </c>
      <c r="K1154" s="1" t="str">
        <f>IFERROR(VLOOKUP(G1154,tbl_Teams!$A:$C,3,0),"")</f>
        <v>The Salesmen</v>
      </c>
      <c r="L1154" s="1" t="str">
        <f>IFERROR(IF(AND(J1154&lt;&gt;"",K1154&lt;&gt;""),VLOOKUP(VLOOKUP(J1154,tbl_Teams!C:G,5,0),tbl_Venues!A:B,2,0),""),"")</f>
        <v>Circle Club Newent</v>
      </c>
      <c r="M1154" s="16" t="str">
        <f>IFERROR(IF(VLOOKUP(J1154,tbl_Teams!$C:$H,6,0)=0,"",VLOOKUP(J1154,tbl_Teams!$C:$H,6,0)),"")</f>
        <v/>
      </c>
      <c r="N1154" s="16">
        <f>IFERROR(VLOOKUP(J1154,tbl_Teams!$C:$I,7,0),"")</f>
        <v>4</v>
      </c>
      <c r="O1154" s="16" t="str">
        <f>IF(OR(J1154="",K1154=""),"Void","")</f>
        <v/>
      </c>
      <c r="P1154" s="16">
        <v>21</v>
      </c>
      <c r="Q1154" s="38">
        <f>IF(O1154="Void","",IF(P1154&lt;16,Lookups!$A$1+((P1154-1)*7+(N1154-1)),Lookups!$A$2+((P1154-16)*7+(N1154-1))))</f>
        <v>45701</v>
      </c>
      <c r="R1154" s="1" t="str">
        <f>IF(O1154="Void",TRIM(_xlfn.CONCAT(J1154,K1154)),J1154)</f>
        <v>Crescent Knights</v>
      </c>
      <c r="S1154" s="16" t="str">
        <f>IF(O1154="Void","VOID","vs")</f>
        <v>vs</v>
      </c>
      <c r="T1154" s="1" t="str">
        <f>IF(O1154="Void","",K1154)</f>
        <v>The Salesmen</v>
      </c>
      <c r="U1154" s="1" t="str">
        <f>IF(O1154="Void","",TRIM(_xlfn.CONCAT(L1154," ",M1154)))</f>
        <v>Circle Club Newent</v>
      </c>
    </row>
    <row r="1155" spans="1:21" x14ac:dyDescent="0.2">
      <c r="A1155" s="16">
        <v>1122</v>
      </c>
      <c r="B1155" s="16">
        <v>5</v>
      </c>
      <c r="C1155" s="16">
        <v>7</v>
      </c>
      <c r="D1155" s="1">
        <v>1</v>
      </c>
      <c r="E1155" s="1">
        <v>5</v>
      </c>
      <c r="F1155" s="1" t="str">
        <f>_xlfn.CONCAT($D1155,"|",$E1155,"|",$B1155)</f>
        <v>1|5|5</v>
      </c>
      <c r="G1155" s="1" t="str">
        <f>_xlfn.CONCAT($D1155,"|",$E1155,"|",$C1155)</f>
        <v>1|5|7</v>
      </c>
      <c r="H1155" s="1" t="str">
        <f>_xlfn.CONCAT(P1155,J1155)</f>
        <v>21Hempsted C.C.</v>
      </c>
      <c r="I1155" s="1" t="str">
        <f>_xlfn.CONCAT(P1155,K1155)</f>
        <v>21Dixies Twisters</v>
      </c>
      <c r="J1155" s="1" t="str">
        <f>IFERROR(VLOOKUP(F1155,tbl_Teams!A:C,3,0),"")</f>
        <v>Hempsted C.C.</v>
      </c>
      <c r="K1155" s="1" t="str">
        <f>IFERROR(VLOOKUP(G1155,tbl_Teams!$A:$C,3,0),"")</f>
        <v>Dixies Twisters</v>
      </c>
      <c r="L1155" s="1" t="str">
        <f>IFERROR(IF(AND(J1155&lt;&gt;"",K1155&lt;&gt;""),VLOOKUP(VLOOKUP(J1155,tbl_Teams!C:G,5,0),tbl_Venues!A:B,2,0),""),"")</f>
        <v>Baker Street</v>
      </c>
      <c r="M1155" s="16" t="str">
        <f>IFERROR(IF(VLOOKUP(J1155,tbl_Teams!$C:$H,6,0)=0,"",VLOOKUP(J1155,tbl_Teams!$C:$H,6,0)),"")</f>
        <v/>
      </c>
      <c r="N1155" s="16">
        <f>IFERROR(VLOOKUP(J1155,tbl_Teams!$C:$I,7,0),"")</f>
        <v>5</v>
      </c>
      <c r="O1155" s="16" t="str">
        <f>IF(OR(J1155="",K1155=""),"Void","")</f>
        <v/>
      </c>
      <c r="P1155" s="16">
        <v>21</v>
      </c>
      <c r="Q1155" s="38">
        <f>IF(O1155="Void","",IF(P1155&lt;16,Lookups!$A$1+((P1155-1)*7+(N1155-1)),Lookups!$A$2+((P1155-16)*7+(N1155-1))))</f>
        <v>45702</v>
      </c>
      <c r="R1155" s="1" t="str">
        <f>IF(O1155="Void",TRIM(_xlfn.CONCAT(J1155,K1155)),J1155)</f>
        <v>Hempsted C.C.</v>
      </c>
      <c r="S1155" s="16" t="str">
        <f>IF(O1155="Void","VOID","vs")</f>
        <v>vs</v>
      </c>
      <c r="T1155" s="1" t="str">
        <f>IF(O1155="Void","",K1155)</f>
        <v>Dixies Twisters</v>
      </c>
      <c r="U1155" s="1" t="str">
        <f>IF(O1155="Void","",TRIM(_xlfn.CONCAT(L1155," ",M1155)))</f>
        <v>Baker Street</v>
      </c>
    </row>
    <row r="1156" spans="1:21" x14ac:dyDescent="0.2">
      <c r="A1156" s="16">
        <v>1123</v>
      </c>
      <c r="B1156" s="16">
        <v>4</v>
      </c>
      <c r="C1156" s="16">
        <v>8</v>
      </c>
      <c r="D1156" s="1">
        <v>1</v>
      </c>
      <c r="E1156" s="1">
        <v>5</v>
      </c>
      <c r="F1156" s="1" t="str">
        <f>_xlfn.CONCAT($D1156,"|",$E1156,"|",$B1156)</f>
        <v>1|5|4</v>
      </c>
      <c r="G1156" s="1" t="str">
        <f>_xlfn.CONCAT($D1156,"|",$E1156,"|",$C1156)</f>
        <v>1|5|8</v>
      </c>
      <c r="H1156" s="1" t="str">
        <f>_xlfn.CONCAT(P1156,J1156)</f>
        <v>21Beaufort Beavers</v>
      </c>
      <c r="I1156" s="1" t="str">
        <f>_xlfn.CONCAT(P1156,K1156)</f>
        <v>21Castle Grym</v>
      </c>
      <c r="J1156" s="1" t="str">
        <f>IFERROR(VLOOKUP(F1156,tbl_Teams!A:C,3,0),"")</f>
        <v>Beaufort Beavers</v>
      </c>
      <c r="K1156" s="1" t="str">
        <f>IFERROR(VLOOKUP(G1156,tbl_Teams!$A:$C,3,0),"")</f>
        <v>Castle Grym</v>
      </c>
      <c r="L1156" s="1" t="str">
        <f>IFERROR(IF(AND(J1156&lt;&gt;"",K1156&lt;&gt;""),VLOOKUP(VLOOKUP(J1156,tbl_Teams!C:G,5,0),tbl_Venues!A:B,2,0),""),"")</f>
        <v>Hardwicke RBL</v>
      </c>
      <c r="M1156" s="16">
        <f>IFERROR(IF(VLOOKUP(J1156,tbl_Teams!$C:$H,6,0)=0,"",VLOOKUP(J1156,tbl_Teams!$C:$H,6,0)),"")</f>
        <v>2</v>
      </c>
      <c r="N1156" s="16">
        <f>IFERROR(VLOOKUP(J1156,tbl_Teams!$C:$I,7,0),"")</f>
        <v>3</v>
      </c>
      <c r="O1156" s="16" t="str">
        <f>IF(OR(J1156="",K1156=""),"Void","")</f>
        <v/>
      </c>
      <c r="P1156" s="16">
        <v>21</v>
      </c>
      <c r="Q1156" s="38">
        <f>IF(O1156="Void","",IF(P1156&lt;16,Lookups!$A$1+((P1156-1)*7+(N1156-1)),Lookups!$A$2+((P1156-16)*7+(N1156-1))))</f>
        <v>45700</v>
      </c>
      <c r="R1156" s="1" t="str">
        <f>IF(O1156="Void",TRIM(_xlfn.CONCAT(J1156,K1156)),J1156)</f>
        <v>Beaufort Beavers</v>
      </c>
      <c r="S1156" s="16" t="str">
        <f>IF(O1156="Void","VOID","vs")</f>
        <v>vs</v>
      </c>
      <c r="T1156" s="1" t="str">
        <f>IF(O1156="Void","",K1156)</f>
        <v>Castle Grym</v>
      </c>
      <c r="U1156" s="1" t="str">
        <f>IF(O1156="Void","",TRIM(_xlfn.CONCAT(L1156," ",M1156)))</f>
        <v>Hardwicke RBL 2</v>
      </c>
    </row>
    <row r="1157" spans="1:21" x14ac:dyDescent="0.2">
      <c r="A1157" s="16">
        <v>1124</v>
      </c>
      <c r="B1157" s="16">
        <v>3</v>
      </c>
      <c r="C1157" s="16">
        <v>9</v>
      </c>
      <c r="D1157" s="1">
        <v>1</v>
      </c>
      <c r="E1157" s="1">
        <v>5</v>
      </c>
      <c r="F1157" s="1" t="str">
        <f>_xlfn.CONCAT($D1157,"|",$E1157,"|",$B1157)</f>
        <v>1|5|3</v>
      </c>
      <c r="G1157" s="1" t="str">
        <f>_xlfn.CONCAT($D1157,"|",$E1157,"|",$C1157)</f>
        <v>1|5|9</v>
      </c>
      <c r="H1157" s="1" t="str">
        <f>_xlfn.CONCAT(P1157,J1157)</f>
        <v>21Jaybees</v>
      </c>
      <c r="I1157" s="1" t="str">
        <f>_xlfn.CONCAT(P1157,K1157)</f>
        <v>21Roamers</v>
      </c>
      <c r="J1157" s="1" t="str">
        <f>IFERROR(VLOOKUP(F1157,tbl_Teams!A:C,3,0),"")</f>
        <v>Jaybees</v>
      </c>
      <c r="K1157" s="1" t="str">
        <f>IFERROR(VLOOKUP(G1157,tbl_Teams!$A:$C,3,0),"")</f>
        <v>Roamers</v>
      </c>
      <c r="L1157" s="1" t="str">
        <f>IFERROR(IF(AND(J1157&lt;&gt;"",K1157&lt;&gt;""),VLOOKUP(VLOOKUP(J1157,tbl_Teams!C:G,5,0),tbl_Venues!A:B,2,0),""),"")</f>
        <v>England's Glory</v>
      </c>
      <c r="M1157" s="16">
        <f>IFERROR(IF(VLOOKUP(J1157,tbl_Teams!$C:$H,6,0)=0,"",VLOOKUP(J1157,tbl_Teams!$C:$H,6,0)),"")</f>
        <v>2</v>
      </c>
      <c r="N1157" s="16">
        <f>IFERROR(VLOOKUP(J1157,tbl_Teams!$C:$I,7,0),"")</f>
        <v>3</v>
      </c>
      <c r="O1157" s="16" t="str">
        <f>IF(OR(J1157="",K1157=""),"Void","")</f>
        <v/>
      </c>
      <c r="P1157" s="16">
        <v>21</v>
      </c>
      <c r="Q1157" s="38">
        <f>IF(O1157="Void","",IF(P1157&lt;16,Lookups!$A$1+((P1157-1)*7+(N1157-1)),Lookups!$A$2+((P1157-16)*7+(N1157-1))))</f>
        <v>45700</v>
      </c>
      <c r="R1157" s="1" t="str">
        <f>IF(O1157="Void",TRIM(_xlfn.CONCAT(J1157,K1157)),J1157)</f>
        <v>Jaybees</v>
      </c>
      <c r="S1157" s="16" t="str">
        <f>IF(O1157="Void","VOID","vs")</f>
        <v>vs</v>
      </c>
      <c r="T1157" s="1" t="str">
        <f>IF(O1157="Void","",K1157)</f>
        <v>Roamers</v>
      </c>
      <c r="U1157" s="1" t="str">
        <f>IF(O1157="Void","",TRIM(_xlfn.CONCAT(L1157," ",M1157)))</f>
        <v>England's Glory 2</v>
      </c>
    </row>
    <row r="1158" spans="1:21" x14ac:dyDescent="0.2">
      <c r="A1158" s="16">
        <v>1125</v>
      </c>
      <c r="B1158" s="16">
        <v>2</v>
      </c>
      <c r="C1158" s="16">
        <v>10</v>
      </c>
      <c r="D1158" s="1">
        <v>1</v>
      </c>
      <c r="E1158" s="1">
        <v>5</v>
      </c>
      <c r="F1158" s="1" t="str">
        <f>_xlfn.CONCAT($D1158,"|",$E1158,"|",$B1158)</f>
        <v>1|5|2</v>
      </c>
      <c r="G1158" s="1" t="str">
        <f>_xlfn.CONCAT($D1158,"|",$E1158,"|",$C1158)</f>
        <v>1|5|10</v>
      </c>
      <c r="H1158" s="1" t="str">
        <f>_xlfn.CONCAT(P1158,J1158)</f>
        <v>21Chequers</v>
      </c>
      <c r="I1158" s="1" t="str">
        <f>_xlfn.CONCAT(P1158,K1158)</f>
        <v>21Newent Independents</v>
      </c>
      <c r="J1158" s="1" t="str">
        <f>IFERROR(VLOOKUP(F1158,tbl_Teams!A:C,3,0),"")</f>
        <v>Chequers</v>
      </c>
      <c r="K1158" s="1" t="str">
        <f>IFERROR(VLOOKUP(G1158,tbl_Teams!$A:$C,3,0),"")</f>
        <v>Newent Independents</v>
      </c>
      <c r="L1158" s="1" t="str">
        <f>IFERROR(IF(AND(J1158&lt;&gt;"",K1158&lt;&gt;""),VLOOKUP(VLOOKUP(J1158,tbl_Teams!C:G,5,0),tbl_Venues!A:B,2,0),""),"")</f>
        <v>Ramblers Club</v>
      </c>
      <c r="M1158" s="16" t="str">
        <f>IFERROR(IF(VLOOKUP(J1158,tbl_Teams!$C:$H,6,0)=0,"",VLOOKUP(J1158,tbl_Teams!$C:$H,6,0)),"")</f>
        <v/>
      </c>
      <c r="N1158" s="16">
        <f>IFERROR(VLOOKUP(J1158,tbl_Teams!$C:$I,7,0),"")</f>
        <v>5</v>
      </c>
      <c r="O1158" s="16" t="str">
        <f>IF(OR(J1158="",K1158=""),"Void","")</f>
        <v/>
      </c>
      <c r="P1158" s="16">
        <v>21</v>
      </c>
      <c r="Q1158" s="38">
        <f>IF(O1158="Void","",IF(P1158&lt;16,Lookups!$A$1+((P1158-1)*7+(N1158-1)),Lookups!$A$2+((P1158-16)*7+(N1158-1))))</f>
        <v>45702</v>
      </c>
      <c r="R1158" s="1" t="str">
        <f>IF(O1158="Void",TRIM(_xlfn.CONCAT(J1158,K1158)),J1158)</f>
        <v>Chequers</v>
      </c>
      <c r="S1158" s="16" t="str">
        <f>IF(O1158="Void","VOID","vs")</f>
        <v>vs</v>
      </c>
      <c r="T1158" s="1" t="str">
        <f>IF(O1158="Void","",K1158)</f>
        <v>Newent Independents</v>
      </c>
      <c r="U1158" s="1" t="str">
        <f>IF(O1158="Void","",TRIM(_xlfn.CONCAT(L1158," ",M1158)))</f>
        <v>Ramblers Club</v>
      </c>
    </row>
    <row r="1159" spans="1:21" x14ac:dyDescent="0.2">
      <c r="A1159" s="16">
        <v>1126</v>
      </c>
      <c r="B1159" s="16">
        <v>1</v>
      </c>
      <c r="C1159" s="16">
        <v>11</v>
      </c>
      <c r="D1159" s="1">
        <v>1</v>
      </c>
      <c r="E1159" s="1">
        <v>5</v>
      </c>
      <c r="F1159" s="1" t="str">
        <f>_xlfn.CONCAT($D1159,"|",$E1159,"|",$B1159)</f>
        <v>1|5|1</v>
      </c>
      <c r="G1159" s="1" t="str">
        <f>_xlfn.CONCAT($D1159,"|",$E1159,"|",$C1159)</f>
        <v>1|5|11</v>
      </c>
      <c r="H1159" s="1" t="str">
        <f>_xlfn.CONCAT(P1159,J1159)</f>
        <v>21Likely Lads</v>
      </c>
      <c r="I1159" s="1" t="str">
        <f>_xlfn.CONCAT(P1159,K1159)</f>
        <v>21Gamblers S.C.</v>
      </c>
      <c r="J1159" s="1" t="str">
        <f>IFERROR(VLOOKUP(F1159,tbl_Teams!A:C,3,0),"")</f>
        <v>Likely Lads</v>
      </c>
      <c r="K1159" s="1" t="str">
        <f>IFERROR(VLOOKUP(G1159,tbl_Teams!$A:$C,3,0),"")</f>
        <v>Gamblers S.C.</v>
      </c>
      <c r="L1159" s="1" t="str">
        <f>IFERROR(IF(AND(J1159&lt;&gt;"",K1159&lt;&gt;""),VLOOKUP(VLOOKUP(J1159,tbl_Teams!C:G,5,0),tbl_Venues!A:B,2,0),""),"")</f>
        <v>Farmer's Club</v>
      </c>
      <c r="M1159" s="16">
        <f>IFERROR(IF(VLOOKUP(J1159,tbl_Teams!$C:$H,6,0)=0,"",VLOOKUP(J1159,tbl_Teams!$C:$H,6,0)),"")</f>
        <v>1</v>
      </c>
      <c r="N1159" s="16">
        <f>IFERROR(VLOOKUP(J1159,tbl_Teams!$C:$I,7,0),"")</f>
        <v>2</v>
      </c>
      <c r="O1159" s="16" t="str">
        <f>IF(OR(J1159="",K1159=""),"Void","")</f>
        <v/>
      </c>
      <c r="P1159" s="16">
        <v>21</v>
      </c>
      <c r="Q1159" s="38">
        <f>IF(O1159="Void","",IF(P1159&lt;16,Lookups!$A$1+((P1159-1)*7+(N1159-1)),Lookups!$A$2+((P1159-16)*7+(N1159-1))))</f>
        <v>45699</v>
      </c>
      <c r="R1159" s="1" t="str">
        <f>IF(O1159="Void",TRIM(_xlfn.CONCAT(J1159,K1159)),J1159)</f>
        <v>Likely Lads</v>
      </c>
      <c r="S1159" s="16" t="str">
        <f>IF(O1159="Void","VOID","vs")</f>
        <v>vs</v>
      </c>
      <c r="T1159" s="1" t="str">
        <f>IF(O1159="Void","",K1159)</f>
        <v>Gamblers S.C.</v>
      </c>
      <c r="U1159" s="1" t="str">
        <f>IF(O1159="Void","",TRIM(_xlfn.CONCAT(L1159," ",M1159)))</f>
        <v>Farmer's Club 1</v>
      </c>
    </row>
    <row r="1160" spans="1:21" x14ac:dyDescent="0.2">
      <c r="A1160" s="16">
        <v>1127</v>
      </c>
      <c r="B1160" s="16">
        <v>15</v>
      </c>
      <c r="C1160" s="16">
        <v>12</v>
      </c>
      <c r="D1160" s="1">
        <v>1</v>
      </c>
      <c r="E1160" s="1">
        <v>5</v>
      </c>
      <c r="F1160" s="1" t="str">
        <f>_xlfn.CONCAT($D1160,"|",$E1160,"|",$B1160)</f>
        <v>1|5|15</v>
      </c>
      <c r="G1160" s="1" t="str">
        <f>_xlfn.CONCAT($D1160,"|",$E1160,"|",$C1160)</f>
        <v>1|5|12</v>
      </c>
      <c r="H1160" s="1" t="str">
        <f>_xlfn.CONCAT(P1160,J1160)</f>
        <v>21St Aldates</v>
      </c>
      <c r="I1160" s="1" t="str">
        <f>_xlfn.CONCAT(P1160,K1160)</f>
        <v>21Windmill Nomads</v>
      </c>
      <c r="J1160" s="1" t="str">
        <f>IFERROR(VLOOKUP(F1160,tbl_Teams!A:C,3,0),"")</f>
        <v>St Aldates</v>
      </c>
      <c r="K1160" s="1" t="str">
        <f>IFERROR(VLOOKUP(G1160,tbl_Teams!$A:$C,3,0),"")</f>
        <v>Windmill Nomads</v>
      </c>
      <c r="L1160" s="1" t="str">
        <f>IFERROR(IF(AND(J1160&lt;&gt;"",K1160&lt;&gt;""),VLOOKUP(VLOOKUP(J1160,tbl_Teams!C:G,5,0),tbl_Venues!A:B,2,0),""),"")</f>
        <v>Wotton Hall Club</v>
      </c>
      <c r="M1160" s="16">
        <f>IFERROR(IF(VLOOKUP(J1160,tbl_Teams!$C:$H,6,0)=0,"",VLOOKUP(J1160,tbl_Teams!$C:$H,6,0)),"")</f>
        <v>2</v>
      </c>
      <c r="N1160" s="16">
        <f>IFERROR(VLOOKUP(J1160,tbl_Teams!$C:$I,7,0),"")</f>
        <v>5</v>
      </c>
      <c r="O1160" s="16" t="str">
        <f>IF(OR(J1160="",K1160=""),"Void","")</f>
        <v/>
      </c>
      <c r="P1160" s="16">
        <v>21</v>
      </c>
      <c r="Q1160" s="38">
        <f>IF(O1160="Void","",IF(P1160&lt;16,Lookups!$A$1+((P1160-1)*7+(N1160-1)),Lookups!$A$2+((P1160-16)*7+(N1160-1))))</f>
        <v>45702</v>
      </c>
      <c r="R1160" s="1" t="str">
        <f>IF(O1160="Void",TRIM(_xlfn.CONCAT(J1160,K1160)),J1160)</f>
        <v>St Aldates</v>
      </c>
      <c r="S1160" s="16" t="str">
        <f>IF(O1160="Void","VOID","vs")</f>
        <v>vs</v>
      </c>
      <c r="T1160" s="1" t="str">
        <f>IF(O1160="Void","",K1160)</f>
        <v>Windmill Nomads</v>
      </c>
      <c r="U1160" s="1" t="str">
        <f>IF(O1160="Void","",TRIM(_xlfn.CONCAT(L1160," ",M1160)))</f>
        <v>Wotton Hall Club 2</v>
      </c>
    </row>
    <row r="1161" spans="1:21" x14ac:dyDescent="0.2">
      <c r="A1161" s="16">
        <v>1128</v>
      </c>
      <c r="B1161" s="16">
        <v>14</v>
      </c>
      <c r="C1161" s="16">
        <v>13</v>
      </c>
      <c r="D1161" s="1">
        <v>1</v>
      </c>
      <c r="E1161" s="1">
        <v>5</v>
      </c>
      <c r="F1161" s="1" t="str">
        <f>_xlfn.CONCAT($D1161,"|",$E1161,"|",$B1161)</f>
        <v>1|5|14</v>
      </c>
      <c r="G1161" s="1" t="str">
        <f>_xlfn.CONCAT($D1161,"|",$E1161,"|",$C1161)</f>
        <v>1|5|13</v>
      </c>
      <c r="H1161" s="1" t="str">
        <f>_xlfn.CONCAT(P1161,J1161)</f>
        <v>21Hits &amp; Bits</v>
      </c>
      <c r="I1161" s="1" t="str">
        <f>_xlfn.CONCAT(P1161,K1161)</f>
        <v>21Runaways</v>
      </c>
      <c r="J1161" s="1" t="str">
        <f>IFERROR(VLOOKUP(F1161,tbl_Teams!A:C,3,0),"")</f>
        <v>Hits &amp; Bits</v>
      </c>
      <c r="K1161" s="1" t="str">
        <f>IFERROR(VLOOKUP(G1161,tbl_Teams!$A:$C,3,0),"")</f>
        <v>Runaways</v>
      </c>
      <c r="L1161" s="1" t="str">
        <f>IFERROR(IF(AND(J1161&lt;&gt;"",K1161&lt;&gt;""),VLOOKUP(VLOOKUP(J1161,tbl_Teams!C:G,5,0),tbl_Venues!A:B,2,0),""),"")</f>
        <v>Farmer's Club</v>
      </c>
      <c r="M1161" s="16">
        <f>IFERROR(IF(VLOOKUP(J1161,tbl_Teams!$C:$H,6,0)=0,"",VLOOKUP(J1161,tbl_Teams!$C:$H,6,0)),"")</f>
        <v>2</v>
      </c>
      <c r="N1161" s="16">
        <f>IFERROR(VLOOKUP(J1161,tbl_Teams!$C:$I,7,0),"")</f>
        <v>5</v>
      </c>
      <c r="O1161" s="16" t="str">
        <f>IF(OR(J1161="",K1161=""),"Void","")</f>
        <v/>
      </c>
      <c r="P1161" s="16">
        <v>21</v>
      </c>
      <c r="Q1161" s="38">
        <f>IF(O1161="Void","",IF(P1161&lt;16,Lookups!$A$1+((P1161-1)*7+(N1161-1)),Lookups!$A$2+((P1161-16)*7+(N1161-1))))</f>
        <v>45702</v>
      </c>
      <c r="R1161" s="1" t="str">
        <f>IF(O1161="Void",TRIM(_xlfn.CONCAT(J1161,K1161)),J1161)</f>
        <v>Hits &amp; Bits</v>
      </c>
      <c r="S1161" s="16" t="str">
        <f>IF(O1161="Void","VOID","vs")</f>
        <v>vs</v>
      </c>
      <c r="T1161" s="1" t="str">
        <f>IF(O1161="Void","",K1161)</f>
        <v>Runaways</v>
      </c>
      <c r="U1161" s="1" t="str">
        <f>IF(O1161="Void","",TRIM(_xlfn.CONCAT(L1161," ",M1161)))</f>
        <v>Farmer's Club 2</v>
      </c>
    </row>
    <row r="1162" spans="1:21" x14ac:dyDescent="0.2">
      <c r="A1162" s="16">
        <v>1361</v>
      </c>
      <c r="B1162" s="16">
        <v>16</v>
      </c>
      <c r="C1162" s="16">
        <v>6</v>
      </c>
      <c r="D1162" s="1">
        <v>1</v>
      </c>
      <c r="E1162" s="1">
        <v>6</v>
      </c>
      <c r="F1162" s="1" t="str">
        <f>_xlfn.CONCAT($D1162,"|",$E1162,"|",$B1162)</f>
        <v>1|6|16</v>
      </c>
      <c r="G1162" s="1" t="str">
        <f>_xlfn.CONCAT($D1162,"|",$E1162,"|",$C1162)</f>
        <v>1|6|6</v>
      </c>
      <c r="H1162" s="1" t="str">
        <f>_xlfn.CONCAT(P1162,J1162)</f>
        <v>21Angry Beavers</v>
      </c>
      <c r="I1162" s="1" t="str">
        <f>_xlfn.CONCAT(P1162,K1162)</f>
        <v>21Apaches</v>
      </c>
      <c r="J1162" s="1" t="str">
        <f>IFERROR(VLOOKUP(F1162,tbl_Teams!A:C,3,0),"")</f>
        <v>Angry Beavers</v>
      </c>
      <c r="K1162" s="1" t="str">
        <f>IFERROR(VLOOKUP(G1162,tbl_Teams!$A:$C,3,0),"")</f>
        <v>Apaches</v>
      </c>
      <c r="L1162" s="1" t="str">
        <f>IFERROR(IF(AND(J1162&lt;&gt;"",K1162&lt;&gt;""),VLOOKUP(VLOOKUP(J1162,tbl_Teams!C:G,5,0),tbl_Venues!A:B,2,0),""),"")</f>
        <v>Circle Club Newent</v>
      </c>
      <c r="M1162" s="16" t="str">
        <f>IFERROR(IF(VLOOKUP(J1162,tbl_Teams!$C:$H,6,0)=0,"",VLOOKUP(J1162,tbl_Teams!$C:$H,6,0)),"")</f>
        <v/>
      </c>
      <c r="N1162" s="16">
        <f>IFERROR(VLOOKUP(J1162,tbl_Teams!$C:$I,7,0),"")</f>
        <v>3</v>
      </c>
      <c r="O1162" s="16" t="str">
        <f>IF(OR(J1162="",K1162=""),"Void","")</f>
        <v/>
      </c>
      <c r="P1162" s="16">
        <v>21</v>
      </c>
      <c r="Q1162" s="38">
        <f>IF(O1162="Void","",IF(P1162&lt;16,Lookups!$A$1+((P1162-1)*7+(N1162-1)),Lookups!$A$2+((P1162-16)*7+(N1162-1))))</f>
        <v>45700</v>
      </c>
      <c r="R1162" s="1" t="str">
        <f>IF(O1162="Void",TRIM(_xlfn.CONCAT(J1162,K1162)),J1162)</f>
        <v>Angry Beavers</v>
      </c>
      <c r="S1162" s="16" t="str">
        <f>IF(O1162="Void","VOID","vs")</f>
        <v>vs</v>
      </c>
      <c r="T1162" s="1" t="str">
        <f>IF(O1162="Void","",K1162)</f>
        <v>Apaches</v>
      </c>
      <c r="U1162" s="1" t="str">
        <f>IF(O1162="Void","",TRIM(_xlfn.CONCAT(L1162," ",M1162)))</f>
        <v>Circle Club Newent</v>
      </c>
    </row>
    <row r="1163" spans="1:21" x14ac:dyDescent="0.2">
      <c r="A1163" s="16">
        <v>1362</v>
      </c>
      <c r="B1163" s="16">
        <v>5</v>
      </c>
      <c r="C1163" s="16">
        <v>7</v>
      </c>
      <c r="D1163" s="1">
        <v>1</v>
      </c>
      <c r="E1163" s="1">
        <v>6</v>
      </c>
      <c r="F1163" s="1" t="str">
        <f>_xlfn.CONCAT($D1163,"|",$E1163,"|",$B1163)</f>
        <v>1|6|5</v>
      </c>
      <c r="G1163" s="1" t="str">
        <f>_xlfn.CONCAT($D1163,"|",$E1163,"|",$C1163)</f>
        <v>1|6|7</v>
      </c>
      <c r="H1163" s="1" t="str">
        <f>_xlfn.CONCAT(P1163,J1163)</f>
        <v>21Scammells</v>
      </c>
      <c r="I1163" s="1" t="str">
        <f>_xlfn.CONCAT(P1163,K1163)</f>
        <v>21Canning Stragglers</v>
      </c>
      <c r="J1163" s="1" t="str">
        <f>IFERROR(VLOOKUP(F1163,tbl_Teams!A:C,3,0),"")</f>
        <v>Scammells</v>
      </c>
      <c r="K1163" s="1" t="str">
        <f>IFERROR(VLOOKUP(G1163,tbl_Teams!$A:$C,3,0),"")</f>
        <v>Canning Stragglers</v>
      </c>
      <c r="L1163" s="1" t="str">
        <f>IFERROR(IF(AND(J1163&lt;&gt;"",K1163&lt;&gt;""),VLOOKUP(VLOOKUP(J1163,tbl_Teams!C:G,5,0),tbl_Venues!A:B,2,0),""),"")</f>
        <v>Gala Club</v>
      </c>
      <c r="M1163" s="16">
        <f>IFERROR(IF(VLOOKUP(J1163,tbl_Teams!$C:$H,6,0)=0,"",VLOOKUP(J1163,tbl_Teams!$C:$H,6,0)),"")</f>
        <v>1</v>
      </c>
      <c r="N1163" s="16">
        <f>IFERROR(VLOOKUP(J1163,tbl_Teams!$C:$I,7,0),"")</f>
        <v>1</v>
      </c>
      <c r="O1163" s="16" t="str">
        <f>IF(OR(J1163="",K1163=""),"Void","")</f>
        <v/>
      </c>
      <c r="P1163" s="16">
        <v>21</v>
      </c>
      <c r="Q1163" s="38">
        <f>IF(O1163="Void","",IF(P1163&lt;16,Lookups!$A$1+((P1163-1)*7+(N1163-1)),Lookups!$A$2+((P1163-16)*7+(N1163-1))))</f>
        <v>45698</v>
      </c>
      <c r="R1163" s="1" t="str">
        <f>IF(O1163="Void",TRIM(_xlfn.CONCAT(J1163,K1163)),J1163)</f>
        <v>Scammells</v>
      </c>
      <c r="S1163" s="16" t="str">
        <f>IF(O1163="Void","VOID","vs")</f>
        <v>vs</v>
      </c>
      <c r="T1163" s="1" t="str">
        <f>IF(O1163="Void","",K1163)</f>
        <v>Canning Stragglers</v>
      </c>
      <c r="U1163" s="1" t="str">
        <f>IF(O1163="Void","",TRIM(_xlfn.CONCAT(L1163," ",M1163)))</f>
        <v>Gala Club 1</v>
      </c>
    </row>
    <row r="1164" spans="1:21" x14ac:dyDescent="0.2">
      <c r="A1164" s="16">
        <v>1363</v>
      </c>
      <c r="B1164" s="16">
        <v>4</v>
      </c>
      <c r="C1164" s="16">
        <v>8</v>
      </c>
      <c r="D1164" s="1">
        <v>1</v>
      </c>
      <c r="E1164" s="1">
        <v>6</v>
      </c>
      <c r="F1164" s="1" t="str">
        <f>_xlfn.CONCAT($D1164,"|",$E1164,"|",$B1164)</f>
        <v>1|6|4</v>
      </c>
      <c r="G1164" s="1" t="str">
        <f>_xlfn.CONCAT($D1164,"|",$E1164,"|",$C1164)</f>
        <v>1|6|8</v>
      </c>
      <c r="H1164" s="1" t="str">
        <f>_xlfn.CONCAT(P1164,J1164)</f>
        <v>21Renegades</v>
      </c>
      <c r="I1164" s="1" t="str">
        <f>_xlfn.CONCAT(P1164,K1164)</f>
        <v>21Rising Sun</v>
      </c>
      <c r="J1164" s="1" t="str">
        <f>IFERROR(VLOOKUP(F1164,tbl_Teams!A:C,3,0),"")</f>
        <v>Renegades</v>
      </c>
      <c r="K1164" s="1" t="str">
        <f>IFERROR(VLOOKUP(G1164,tbl_Teams!$A:$C,3,0),"")</f>
        <v>Rising Sun</v>
      </c>
      <c r="L1164" s="1" t="str">
        <f>IFERROR(IF(AND(J1164&lt;&gt;"",K1164&lt;&gt;""),VLOOKUP(VLOOKUP(J1164,tbl_Teams!C:G,5,0),tbl_Venues!A:B,2,0),""),"")</f>
        <v>Gala Club</v>
      </c>
      <c r="M1164" s="16">
        <f>IFERROR(IF(VLOOKUP(J1164,tbl_Teams!$C:$H,6,0)=0,"",VLOOKUP(J1164,tbl_Teams!$C:$H,6,0)),"")</f>
        <v>2</v>
      </c>
      <c r="N1164" s="16">
        <f>IFERROR(VLOOKUP(J1164,tbl_Teams!$C:$I,7,0),"")</f>
        <v>5</v>
      </c>
      <c r="O1164" s="16" t="str">
        <f>IF(OR(J1164="",K1164=""),"Void","")</f>
        <v/>
      </c>
      <c r="P1164" s="16">
        <v>21</v>
      </c>
      <c r="Q1164" s="38">
        <f>IF(O1164="Void","",IF(P1164&lt;16,Lookups!$A$1+((P1164-1)*7+(N1164-1)),Lookups!$A$2+((P1164-16)*7+(N1164-1))))</f>
        <v>45702</v>
      </c>
      <c r="R1164" s="1" t="str">
        <f>IF(O1164="Void",TRIM(_xlfn.CONCAT(J1164,K1164)),J1164)</f>
        <v>Renegades</v>
      </c>
      <c r="S1164" s="16" t="str">
        <f>IF(O1164="Void","VOID","vs")</f>
        <v>vs</v>
      </c>
      <c r="T1164" s="1" t="str">
        <f>IF(O1164="Void","",K1164)</f>
        <v>Rising Sun</v>
      </c>
      <c r="U1164" s="1" t="str">
        <f>IF(O1164="Void","",TRIM(_xlfn.CONCAT(L1164," ",M1164)))</f>
        <v>Gala Club 2</v>
      </c>
    </row>
    <row r="1165" spans="1:21" x14ac:dyDescent="0.2">
      <c r="A1165" s="16">
        <v>1364</v>
      </c>
      <c r="B1165" s="16">
        <v>3</v>
      </c>
      <c r="C1165" s="16">
        <v>9</v>
      </c>
      <c r="D1165" s="1">
        <v>1</v>
      </c>
      <c r="E1165" s="1">
        <v>6</v>
      </c>
      <c r="F1165" s="1" t="str">
        <f>_xlfn.CONCAT($D1165,"|",$E1165,"|",$B1165)</f>
        <v>1|6|3</v>
      </c>
      <c r="G1165" s="1" t="str">
        <f>_xlfn.CONCAT($D1165,"|",$E1165,"|",$C1165)</f>
        <v>1|6|9</v>
      </c>
      <c r="H1165" s="1" t="str">
        <f>_xlfn.CONCAT(P1165,J1165)</f>
        <v>21Jokers(City)</v>
      </c>
      <c r="I1165" s="1" t="str">
        <f>_xlfn.CONCAT(P1165,K1165)</f>
        <v>21509ers</v>
      </c>
      <c r="J1165" s="1" t="str">
        <f>IFERROR(VLOOKUP(F1165,tbl_Teams!A:C,3,0),"")</f>
        <v>Jokers(City)</v>
      </c>
      <c r="K1165" s="1" t="str">
        <f>IFERROR(VLOOKUP(G1165,tbl_Teams!$A:$C,3,0),"")</f>
        <v>509ers</v>
      </c>
      <c r="L1165" s="1" t="str">
        <f>IFERROR(IF(AND(J1165&lt;&gt;"",K1165&lt;&gt;""),VLOOKUP(VLOOKUP(J1165,tbl_Teams!C:G,5,0),tbl_Venues!A:B,2,0),""),"")</f>
        <v>One Eyed Jacks</v>
      </c>
      <c r="M1165" s="16" t="str">
        <f>IFERROR(IF(VLOOKUP(J1165,tbl_Teams!$C:$H,6,0)=0,"",VLOOKUP(J1165,tbl_Teams!$C:$H,6,0)),"")</f>
        <v/>
      </c>
      <c r="N1165" s="16">
        <f>IFERROR(VLOOKUP(J1165,tbl_Teams!$C:$I,7,0),"")</f>
        <v>4</v>
      </c>
      <c r="O1165" s="16" t="str">
        <f>IF(OR(J1165="",K1165=""),"Void","")</f>
        <v/>
      </c>
      <c r="P1165" s="16">
        <v>21</v>
      </c>
      <c r="Q1165" s="38">
        <f>IF(O1165="Void","",IF(P1165&lt;16,Lookups!$A$1+((P1165-1)*7+(N1165-1)),Lookups!$A$2+((P1165-16)*7+(N1165-1))))</f>
        <v>45701</v>
      </c>
      <c r="R1165" s="1" t="str">
        <f>IF(O1165="Void",TRIM(_xlfn.CONCAT(J1165,K1165)),J1165)</f>
        <v>Jokers(City)</v>
      </c>
      <c r="S1165" s="16" t="str">
        <f>IF(O1165="Void","VOID","vs")</f>
        <v>vs</v>
      </c>
      <c r="T1165" s="1" t="str">
        <f>IF(O1165="Void","",K1165)</f>
        <v>509ers</v>
      </c>
      <c r="U1165" s="1" t="str">
        <f>IF(O1165="Void","",TRIM(_xlfn.CONCAT(L1165," ",M1165)))</f>
        <v>One Eyed Jacks</v>
      </c>
    </row>
    <row r="1166" spans="1:21" x14ac:dyDescent="0.2">
      <c r="A1166" s="16">
        <v>1365</v>
      </c>
      <c r="B1166" s="16">
        <v>2</v>
      </c>
      <c r="C1166" s="16">
        <v>10</v>
      </c>
      <c r="D1166" s="1">
        <v>1</v>
      </c>
      <c r="E1166" s="1">
        <v>6</v>
      </c>
      <c r="F1166" s="1" t="str">
        <f>_xlfn.CONCAT($D1166,"|",$E1166,"|",$B1166)</f>
        <v>1|6|2</v>
      </c>
      <c r="G1166" s="1" t="str">
        <f>_xlfn.CONCAT($D1166,"|",$E1166,"|",$C1166)</f>
        <v>1|6|10</v>
      </c>
      <c r="H1166" s="1" t="str">
        <f>_xlfn.CONCAT(P1166,J1166)</f>
        <v>21</v>
      </c>
      <c r="I1166" s="1" t="str">
        <f>_xlfn.CONCAT(P1166,K1166)</f>
        <v>21Westgate Teapots</v>
      </c>
      <c r="J1166" s="1" t="str">
        <f>IFERROR(VLOOKUP(F1166,tbl_Teams!A:C,3,0),"")</f>
        <v/>
      </c>
      <c r="K1166" s="1" t="str">
        <f>IFERROR(VLOOKUP(G1166,tbl_Teams!$A:$C,3,0),"")</f>
        <v>Westgate Teapots</v>
      </c>
      <c r="L1166" s="1" t="str">
        <f>IFERROR(IF(AND(J1166&lt;&gt;"",K1166&lt;&gt;""),VLOOKUP(VLOOKUP(J1166,tbl_Teams!C:G,5,0),tbl_Venues!A:B,2,0),""),"")</f>
        <v/>
      </c>
      <c r="M1166" s="16" t="str">
        <f>IFERROR(IF(VLOOKUP(J1166,tbl_Teams!$C:$H,6,0)=0,"",VLOOKUP(J1166,tbl_Teams!$C:$H,6,0)),"")</f>
        <v/>
      </c>
      <c r="N1166" s="16" t="str">
        <f>IFERROR(VLOOKUP(J1166,tbl_Teams!$C:$I,7,0),"")</f>
        <v/>
      </c>
      <c r="O1166" s="16" t="str">
        <f>IF(OR(J1166="",K1166=""),"Void","")</f>
        <v>Void</v>
      </c>
      <c r="P1166" s="16">
        <v>21</v>
      </c>
      <c r="Q1166" s="38" t="str">
        <f>IF(O1166="Void","",IF(P1166&lt;16,Lookups!$A$1+((P1166-1)*7+(N1166-1)),Lookups!$A$2+((P1166-16)*7+(N1166-1))))</f>
        <v/>
      </c>
      <c r="R1166" s="1" t="str">
        <f>IF(O1166="Void",TRIM(_xlfn.CONCAT(J1166,K1166)),J1166)</f>
        <v>Westgate Teapots</v>
      </c>
      <c r="S1166" s="16" t="str">
        <f>IF(O1166="Void","VOID","vs")</f>
        <v>VOID</v>
      </c>
      <c r="T1166" s="1" t="str">
        <f>IF(O1166="Void","",K1166)</f>
        <v/>
      </c>
      <c r="U1166" s="1" t="str">
        <f>IF(O1166="Void","",TRIM(_xlfn.CONCAT(L1166," ",M1166)))</f>
        <v/>
      </c>
    </row>
    <row r="1167" spans="1:21" x14ac:dyDescent="0.2">
      <c r="A1167" s="16">
        <v>1366</v>
      </c>
      <c r="B1167" s="16">
        <v>1</v>
      </c>
      <c r="C1167" s="16">
        <v>11</v>
      </c>
      <c r="D1167" s="1">
        <v>1</v>
      </c>
      <c r="E1167" s="1">
        <v>6</v>
      </c>
      <c r="F1167" s="1" t="str">
        <f>_xlfn.CONCAT($D1167,"|",$E1167,"|",$B1167)</f>
        <v>1|6|1</v>
      </c>
      <c r="G1167" s="1" t="str">
        <f>_xlfn.CONCAT($D1167,"|",$E1167,"|",$C1167)</f>
        <v>1|6|11</v>
      </c>
      <c r="H1167" s="1" t="str">
        <f>_xlfn.CONCAT(P1167,J1167)</f>
        <v>21New Indians</v>
      </c>
      <c r="I1167" s="1" t="str">
        <f>_xlfn.CONCAT(P1167,K1167)</f>
        <v>21Walls Top Ten</v>
      </c>
      <c r="J1167" s="1" t="str">
        <f>IFERROR(VLOOKUP(F1167,tbl_Teams!A:C,3,0),"")</f>
        <v>New Indians</v>
      </c>
      <c r="K1167" s="1" t="str">
        <f>IFERROR(VLOOKUP(G1167,tbl_Teams!$A:$C,3,0),"")</f>
        <v>Walls Top Ten</v>
      </c>
      <c r="L1167" s="1" t="str">
        <f>IFERROR(IF(AND(J1167&lt;&gt;"",K1167&lt;&gt;""),VLOOKUP(VLOOKUP(J1167,tbl_Teams!C:G,5,0),tbl_Venues!A:B,2,0),""),"")</f>
        <v>Churchdown Community Centre</v>
      </c>
      <c r="M1167" s="16">
        <f>IFERROR(IF(VLOOKUP(J1167,tbl_Teams!$C:$H,6,0)=0,"",VLOOKUP(J1167,tbl_Teams!$C:$H,6,0)),"")</f>
        <v>1</v>
      </c>
      <c r="N1167" s="16">
        <f>IFERROR(VLOOKUP(J1167,tbl_Teams!$C:$I,7,0),"")</f>
        <v>5</v>
      </c>
      <c r="O1167" s="16" t="str">
        <f>IF(OR(J1167="",K1167=""),"Void","")</f>
        <v/>
      </c>
      <c r="P1167" s="16">
        <v>21</v>
      </c>
      <c r="Q1167" s="38">
        <f>IF(O1167="Void","",IF(P1167&lt;16,Lookups!$A$1+((P1167-1)*7+(N1167-1)),Lookups!$A$2+((P1167-16)*7+(N1167-1))))</f>
        <v>45702</v>
      </c>
      <c r="R1167" s="1" t="str">
        <f>IF(O1167="Void",TRIM(_xlfn.CONCAT(J1167,K1167)),J1167)</f>
        <v>New Indians</v>
      </c>
      <c r="S1167" s="16" t="str">
        <f>IF(O1167="Void","VOID","vs")</f>
        <v>vs</v>
      </c>
      <c r="T1167" s="1" t="str">
        <f>IF(O1167="Void","",K1167)</f>
        <v>Walls Top Ten</v>
      </c>
      <c r="U1167" s="1" t="str">
        <f>IF(O1167="Void","",TRIM(_xlfn.CONCAT(L1167," ",M1167)))</f>
        <v>Churchdown Community Centre 1</v>
      </c>
    </row>
    <row r="1168" spans="1:21" x14ac:dyDescent="0.2">
      <c r="A1168" s="16">
        <v>1367</v>
      </c>
      <c r="B1168" s="16">
        <v>15</v>
      </c>
      <c r="C1168" s="16">
        <v>12</v>
      </c>
      <c r="D1168" s="1">
        <v>1</v>
      </c>
      <c r="E1168" s="1">
        <v>6</v>
      </c>
      <c r="F1168" s="1" t="str">
        <f>_xlfn.CONCAT($D1168,"|",$E1168,"|",$B1168)</f>
        <v>1|6|15</v>
      </c>
      <c r="G1168" s="1" t="str">
        <f>_xlfn.CONCAT($D1168,"|",$E1168,"|",$C1168)</f>
        <v>1|6|12</v>
      </c>
      <c r="H1168" s="1" t="str">
        <f>_xlfn.CONCAT(P1168,J1168)</f>
        <v>21Cybernetics</v>
      </c>
      <c r="I1168" s="1" t="str">
        <f>_xlfn.CONCAT(P1168,K1168)</f>
        <v>21KE7's</v>
      </c>
      <c r="J1168" s="1" t="str">
        <f>IFERROR(VLOOKUP(F1168,tbl_Teams!A:C,3,0),"")</f>
        <v>Cybernetics</v>
      </c>
      <c r="K1168" s="1" t="str">
        <f>IFERROR(VLOOKUP(G1168,tbl_Teams!$A:$C,3,0),"")</f>
        <v>KE7's</v>
      </c>
      <c r="L1168" s="1" t="str">
        <f>IFERROR(IF(AND(J1168&lt;&gt;"",K1168&lt;&gt;""),VLOOKUP(VLOOKUP(J1168,tbl_Teams!C:G,5,0),tbl_Venues!A:B,2,0),""),"")</f>
        <v>Gala Club</v>
      </c>
      <c r="M1168" s="16">
        <f>IFERROR(IF(VLOOKUP(J1168,tbl_Teams!$C:$H,6,0)=0,"",VLOOKUP(J1168,tbl_Teams!$C:$H,6,0)),"")</f>
        <v>2</v>
      </c>
      <c r="N1168" s="16">
        <f>IFERROR(VLOOKUP(J1168,tbl_Teams!$C:$I,7,0),"")</f>
        <v>4</v>
      </c>
      <c r="O1168" s="16" t="str">
        <f>IF(OR(J1168="",K1168=""),"Void","")</f>
        <v/>
      </c>
      <c r="P1168" s="16">
        <v>21</v>
      </c>
      <c r="Q1168" s="38">
        <f>IF(O1168="Void","",IF(P1168&lt;16,Lookups!$A$1+((P1168-1)*7+(N1168-1)),Lookups!$A$2+((P1168-16)*7+(N1168-1))))</f>
        <v>45701</v>
      </c>
      <c r="R1168" s="1" t="str">
        <f>IF(O1168="Void",TRIM(_xlfn.CONCAT(J1168,K1168)),J1168)</f>
        <v>Cybernetics</v>
      </c>
      <c r="S1168" s="16" t="str">
        <f>IF(O1168="Void","VOID","vs")</f>
        <v>vs</v>
      </c>
      <c r="T1168" s="1" t="str">
        <f>IF(O1168="Void","",K1168)</f>
        <v>KE7's</v>
      </c>
      <c r="U1168" s="1" t="str">
        <f>IF(O1168="Void","",TRIM(_xlfn.CONCAT(L1168," ",M1168)))</f>
        <v>Gala Club 2</v>
      </c>
    </row>
    <row r="1169" spans="1:21" x14ac:dyDescent="0.2">
      <c r="A1169" s="16">
        <v>1368</v>
      </c>
      <c r="B1169" s="16">
        <v>14</v>
      </c>
      <c r="C1169" s="16">
        <v>13</v>
      </c>
      <c r="D1169" s="1">
        <v>1</v>
      </c>
      <c r="E1169" s="1">
        <v>6</v>
      </c>
      <c r="F1169" s="1" t="str">
        <f>_xlfn.CONCAT($D1169,"|",$E1169,"|",$B1169)</f>
        <v>1|6|14</v>
      </c>
      <c r="G1169" s="1" t="str">
        <f>_xlfn.CONCAT($D1169,"|",$E1169,"|",$C1169)</f>
        <v>1|6|13</v>
      </c>
      <c r="H1169" s="1" t="str">
        <f>_xlfn.CONCAT(P1169,J1169)</f>
        <v>21Britwater</v>
      </c>
      <c r="I1169" s="1" t="str">
        <f>_xlfn.CONCAT(P1169,K1169)</f>
        <v>21Junction Inn</v>
      </c>
      <c r="J1169" s="1" t="str">
        <f>IFERROR(VLOOKUP(F1169,tbl_Teams!A:C,3,0),"")</f>
        <v>Britwater</v>
      </c>
      <c r="K1169" s="1" t="str">
        <f>IFERROR(VLOOKUP(G1169,tbl_Teams!$A:$C,3,0),"")</f>
        <v>Junction Inn</v>
      </c>
      <c r="L1169" s="1" t="str">
        <f>IFERROR(IF(AND(J1169&lt;&gt;"",K1169&lt;&gt;""),VLOOKUP(VLOOKUP(J1169,tbl_Teams!C:G,5,0),tbl_Venues!A:B,2,0),""),"")</f>
        <v>Tuffley Community Centre</v>
      </c>
      <c r="M1169" s="16" t="str">
        <f>IFERROR(IF(VLOOKUP(J1169,tbl_Teams!$C:$H,6,0)=0,"",VLOOKUP(J1169,tbl_Teams!$C:$H,6,0)),"")</f>
        <v/>
      </c>
      <c r="N1169" s="16">
        <f>IFERROR(VLOOKUP(J1169,tbl_Teams!$C:$I,7,0),"")</f>
        <v>5</v>
      </c>
      <c r="O1169" s="16" t="str">
        <f>IF(OR(J1169="",K1169=""),"Void","")</f>
        <v/>
      </c>
      <c r="P1169" s="16">
        <v>21</v>
      </c>
      <c r="Q1169" s="38">
        <f>IF(O1169="Void","",IF(P1169&lt;16,Lookups!$A$1+((P1169-1)*7+(N1169-1)),Lookups!$A$2+((P1169-16)*7+(N1169-1))))</f>
        <v>45702</v>
      </c>
      <c r="R1169" s="1" t="str">
        <f>IF(O1169="Void",TRIM(_xlfn.CONCAT(J1169,K1169)),J1169)</f>
        <v>Britwater</v>
      </c>
      <c r="S1169" s="16" t="str">
        <f>IF(O1169="Void","VOID","vs")</f>
        <v>vs</v>
      </c>
      <c r="T1169" s="1" t="str">
        <f>IF(O1169="Void","",K1169)</f>
        <v>Junction Inn</v>
      </c>
      <c r="U1169" s="1" t="str">
        <f>IF(O1169="Void","",TRIM(_xlfn.CONCAT(L1169," ",M1169)))</f>
        <v>Tuffley Community Centre</v>
      </c>
    </row>
    <row r="1170" spans="1:21" x14ac:dyDescent="0.2">
      <c r="A1170" s="16">
        <v>1601</v>
      </c>
      <c r="B1170" s="16">
        <v>16</v>
      </c>
      <c r="C1170" s="16">
        <v>6</v>
      </c>
      <c r="D1170" s="1">
        <v>1</v>
      </c>
      <c r="E1170" s="1">
        <v>7</v>
      </c>
      <c r="F1170" s="1" t="str">
        <f>_xlfn.CONCAT($D1170,"|",$E1170,"|",$B1170)</f>
        <v>1|7|16</v>
      </c>
      <c r="G1170" s="1" t="str">
        <f>_xlfn.CONCAT($D1170,"|",$E1170,"|",$C1170)</f>
        <v>1|7|6</v>
      </c>
      <c r="H1170" s="1" t="str">
        <f>_xlfn.CONCAT(P1170,J1170)</f>
        <v>21</v>
      </c>
      <c r="I1170" s="1" t="str">
        <f>_xlfn.CONCAT(P1170,K1170)</f>
        <v>21Bloaters S.C.</v>
      </c>
      <c r="J1170" s="1" t="str">
        <f>IFERROR(VLOOKUP(F1170,tbl_Teams!A:C,3,0),"")</f>
        <v/>
      </c>
      <c r="K1170" s="1" t="str">
        <f>IFERROR(VLOOKUP(G1170,tbl_Teams!$A:$C,3,0),"")</f>
        <v>Bloaters S.C.</v>
      </c>
      <c r="L1170" s="1" t="str">
        <f>IFERROR(IF(AND(J1170&lt;&gt;"",K1170&lt;&gt;""),VLOOKUP(VLOOKUP(J1170,tbl_Teams!C:G,5,0),tbl_Venues!A:B,2,0),""),"")</f>
        <v/>
      </c>
      <c r="M1170" s="16" t="str">
        <f>IFERROR(IF(VLOOKUP(J1170,tbl_Teams!$C:$H,6,0)=0,"",VLOOKUP(J1170,tbl_Teams!$C:$H,6,0)),"")</f>
        <v/>
      </c>
      <c r="N1170" s="16" t="str">
        <f>IFERROR(VLOOKUP(J1170,tbl_Teams!$C:$I,7,0),"")</f>
        <v/>
      </c>
      <c r="O1170" s="16" t="str">
        <f>IF(OR(J1170="",K1170=""),"Void","")</f>
        <v>Void</v>
      </c>
      <c r="P1170" s="16">
        <v>21</v>
      </c>
      <c r="Q1170" s="38" t="str">
        <f>IF(O1170="Void","",IF(P1170&lt;16,Lookups!$A$1+((P1170-1)*7+(N1170-1)),Lookups!$A$2+((P1170-16)*7+(N1170-1))))</f>
        <v/>
      </c>
      <c r="R1170" s="1" t="str">
        <f>IF(O1170="Void",TRIM(_xlfn.CONCAT(J1170,K1170)),J1170)</f>
        <v>Bloaters S.C.</v>
      </c>
      <c r="S1170" s="16" t="str">
        <f>IF(O1170="Void","VOID","vs")</f>
        <v>VOID</v>
      </c>
      <c r="T1170" s="1" t="str">
        <f>IF(O1170="Void","",K1170)</f>
        <v/>
      </c>
      <c r="U1170" s="1" t="str">
        <f>IF(O1170="Void","",TRIM(_xlfn.CONCAT(L1170," ",M1170)))</f>
        <v/>
      </c>
    </row>
    <row r="1171" spans="1:21" x14ac:dyDescent="0.2">
      <c r="A1171" s="16">
        <v>1602</v>
      </c>
      <c r="B1171" s="16">
        <v>5</v>
      </c>
      <c r="C1171" s="16">
        <v>7</v>
      </c>
      <c r="D1171" s="1">
        <v>1</v>
      </c>
      <c r="E1171" s="1">
        <v>7</v>
      </c>
      <c r="F1171" s="1" t="str">
        <f>_xlfn.CONCAT($D1171,"|",$E1171,"|",$B1171)</f>
        <v>1|7|5</v>
      </c>
      <c r="G1171" s="1" t="str">
        <f>_xlfn.CONCAT($D1171,"|",$E1171,"|",$C1171)</f>
        <v>1|7|7</v>
      </c>
      <c r="H1171" s="1" t="str">
        <f>_xlfn.CONCAT(P1171,J1171)</f>
        <v>21Hilltops</v>
      </c>
      <c r="I1171" s="1" t="str">
        <f>_xlfn.CONCAT(P1171,K1171)</f>
        <v>21Gladiators</v>
      </c>
      <c r="J1171" s="1" t="str">
        <f>IFERROR(VLOOKUP(F1171,tbl_Teams!A:C,3,0),"")</f>
        <v>Hilltops</v>
      </c>
      <c r="K1171" s="1" t="str">
        <f>IFERROR(VLOOKUP(G1171,tbl_Teams!$A:$C,3,0),"")</f>
        <v>Gladiators</v>
      </c>
      <c r="L1171" s="1" t="str">
        <f>IFERROR(IF(AND(J1171&lt;&gt;"",K1171&lt;&gt;""),VLOOKUP(VLOOKUP(J1171,tbl_Teams!C:G,5,0),tbl_Venues!A:B,2,0),""),"")</f>
        <v>Robinswood Hill Club</v>
      </c>
      <c r="M1171" s="16">
        <f>IFERROR(IF(VLOOKUP(J1171,tbl_Teams!$C:$H,6,0)=0,"",VLOOKUP(J1171,tbl_Teams!$C:$H,6,0)),"")</f>
        <v>1</v>
      </c>
      <c r="N1171" s="16">
        <f>IFERROR(VLOOKUP(J1171,tbl_Teams!$C:$I,7,0),"")</f>
        <v>4</v>
      </c>
      <c r="O1171" s="16" t="str">
        <f>IF(OR(J1171="",K1171=""),"Void","")</f>
        <v/>
      </c>
      <c r="P1171" s="16">
        <v>21</v>
      </c>
      <c r="Q1171" s="38">
        <f>IF(O1171="Void","",IF(P1171&lt;16,Lookups!$A$1+((P1171-1)*7+(N1171-1)),Lookups!$A$2+((P1171-16)*7+(N1171-1))))</f>
        <v>45701</v>
      </c>
      <c r="R1171" s="1" t="str">
        <f>IF(O1171="Void",TRIM(_xlfn.CONCAT(J1171,K1171)),J1171)</f>
        <v>Hilltops</v>
      </c>
      <c r="S1171" s="16" t="str">
        <f>IF(O1171="Void","VOID","vs")</f>
        <v>vs</v>
      </c>
      <c r="T1171" s="1" t="str">
        <f>IF(O1171="Void","",K1171)</f>
        <v>Gladiators</v>
      </c>
      <c r="U1171" s="1" t="str">
        <f>IF(O1171="Void","",TRIM(_xlfn.CONCAT(L1171," ",M1171)))</f>
        <v>Robinswood Hill Club 1</v>
      </c>
    </row>
    <row r="1172" spans="1:21" x14ac:dyDescent="0.2">
      <c r="A1172" s="16">
        <v>1603</v>
      </c>
      <c r="B1172" s="16">
        <v>4</v>
      </c>
      <c r="C1172" s="16">
        <v>8</v>
      </c>
      <c r="D1172" s="1">
        <v>1</v>
      </c>
      <c r="E1172" s="1">
        <v>7</v>
      </c>
      <c r="F1172" s="1" t="str">
        <f>_xlfn.CONCAT($D1172,"|",$E1172,"|",$B1172)</f>
        <v>1|7|4</v>
      </c>
      <c r="G1172" s="1" t="str">
        <f>_xlfn.CONCAT($D1172,"|",$E1172,"|",$C1172)</f>
        <v>1|7|8</v>
      </c>
      <c r="H1172" s="1" t="str">
        <f>_xlfn.CONCAT(P1172,J1172)</f>
        <v>21Deaf Tigers</v>
      </c>
      <c r="I1172" s="1" t="str">
        <f>_xlfn.CONCAT(P1172,K1172)</f>
        <v>21Incredibowls</v>
      </c>
      <c r="J1172" s="1" t="str">
        <f>IFERROR(VLOOKUP(F1172,tbl_Teams!A:C,3,0),"")</f>
        <v>Deaf Tigers</v>
      </c>
      <c r="K1172" s="1" t="str">
        <f>IFERROR(VLOOKUP(G1172,tbl_Teams!$A:$C,3,0),"")</f>
        <v>Incredibowls</v>
      </c>
      <c r="L1172" s="1" t="str">
        <f>IFERROR(IF(AND(J1172&lt;&gt;"",K1172&lt;&gt;""),VLOOKUP(VLOOKUP(J1172,tbl_Teams!C:G,5,0),tbl_Venues!A:B,2,0),""),"")</f>
        <v>One Eyed Jacks</v>
      </c>
      <c r="M1172" s="16" t="str">
        <f>IFERROR(IF(VLOOKUP(J1172,tbl_Teams!$C:$H,6,0)=0,"",VLOOKUP(J1172,tbl_Teams!$C:$H,6,0)),"")</f>
        <v/>
      </c>
      <c r="N1172" s="16">
        <f>IFERROR(VLOOKUP(J1172,tbl_Teams!$C:$I,7,0),"")</f>
        <v>2</v>
      </c>
      <c r="O1172" s="16" t="str">
        <f>IF(OR(J1172="",K1172=""),"Void","")</f>
        <v/>
      </c>
      <c r="P1172" s="16">
        <v>21</v>
      </c>
      <c r="Q1172" s="38">
        <f>IF(O1172="Void","",IF(P1172&lt;16,Lookups!$A$1+((P1172-1)*7+(N1172-1)),Lookups!$A$2+((P1172-16)*7+(N1172-1))))</f>
        <v>45699</v>
      </c>
      <c r="R1172" s="1" t="str">
        <f>IF(O1172="Void",TRIM(_xlfn.CONCAT(J1172,K1172)),J1172)</f>
        <v>Deaf Tigers</v>
      </c>
      <c r="S1172" s="16" t="str">
        <f>IF(O1172="Void","VOID","vs")</f>
        <v>vs</v>
      </c>
      <c r="T1172" s="1" t="str">
        <f>IF(O1172="Void","",K1172)</f>
        <v>Incredibowls</v>
      </c>
      <c r="U1172" s="1" t="str">
        <f>IF(O1172="Void","",TRIM(_xlfn.CONCAT(L1172," ",M1172)))</f>
        <v>One Eyed Jacks</v>
      </c>
    </row>
    <row r="1173" spans="1:21" x14ac:dyDescent="0.2">
      <c r="A1173" s="16">
        <v>1604</v>
      </c>
      <c r="B1173" s="16">
        <v>3</v>
      </c>
      <c r="C1173" s="16">
        <v>9</v>
      </c>
      <c r="D1173" s="1">
        <v>1</v>
      </c>
      <c r="E1173" s="1">
        <v>7</v>
      </c>
      <c r="F1173" s="1" t="str">
        <f>_xlfn.CONCAT($D1173,"|",$E1173,"|",$B1173)</f>
        <v>1|7|3</v>
      </c>
      <c r="G1173" s="1" t="str">
        <f>_xlfn.CONCAT($D1173,"|",$E1173,"|",$C1173)</f>
        <v>1|7|9</v>
      </c>
      <c r="H1173" s="1" t="str">
        <f>_xlfn.CONCAT(P1173,J1173)</f>
        <v>21City Treasurers</v>
      </c>
      <c r="I1173" s="1" t="str">
        <f>_xlfn.CONCAT(P1173,K1173)</f>
        <v>21Tipplers</v>
      </c>
      <c r="J1173" s="1" t="str">
        <f>IFERROR(VLOOKUP(F1173,tbl_Teams!A:C,3,0),"")</f>
        <v>City Treasurers</v>
      </c>
      <c r="K1173" s="1" t="str">
        <f>IFERROR(VLOOKUP(G1173,tbl_Teams!$A:$C,3,0),"")</f>
        <v>Tipplers</v>
      </c>
      <c r="L1173" s="1" t="str">
        <f>IFERROR(IF(AND(J1173&lt;&gt;"",K1173&lt;&gt;""),VLOOKUP(VLOOKUP(J1173,tbl_Teams!C:G,5,0),tbl_Venues!A:B,2,0),""),"")</f>
        <v>Gala Club</v>
      </c>
      <c r="M1173" s="16">
        <f>IFERROR(IF(VLOOKUP(J1173,tbl_Teams!$C:$H,6,0)=0,"",VLOOKUP(J1173,tbl_Teams!$C:$H,6,0)),"")</f>
        <v>2</v>
      </c>
      <c r="N1173" s="16">
        <f>IFERROR(VLOOKUP(J1173,tbl_Teams!$C:$I,7,0),"")</f>
        <v>2</v>
      </c>
      <c r="O1173" s="16" t="str">
        <f>IF(OR(J1173="",K1173=""),"Void","")</f>
        <v/>
      </c>
      <c r="P1173" s="16">
        <v>21</v>
      </c>
      <c r="Q1173" s="38">
        <f>IF(O1173="Void","",IF(P1173&lt;16,Lookups!$A$1+((P1173-1)*7+(N1173-1)),Lookups!$A$2+((P1173-16)*7+(N1173-1))))</f>
        <v>45699</v>
      </c>
      <c r="R1173" s="1" t="str">
        <f>IF(O1173="Void",TRIM(_xlfn.CONCAT(J1173,K1173)),J1173)</f>
        <v>City Treasurers</v>
      </c>
      <c r="S1173" s="16" t="str">
        <f>IF(O1173="Void","VOID","vs")</f>
        <v>vs</v>
      </c>
      <c r="T1173" s="1" t="str">
        <f>IF(O1173="Void","",K1173)</f>
        <v>Tipplers</v>
      </c>
      <c r="U1173" s="1" t="str">
        <f>IF(O1173="Void","",TRIM(_xlfn.CONCAT(L1173," ",M1173)))</f>
        <v>Gala Club 2</v>
      </c>
    </row>
    <row r="1174" spans="1:21" x14ac:dyDescent="0.2">
      <c r="A1174" s="16">
        <v>1605</v>
      </c>
      <c r="B1174" s="16">
        <v>2</v>
      </c>
      <c r="C1174" s="16">
        <v>10</v>
      </c>
      <c r="D1174" s="1">
        <v>1</v>
      </c>
      <c r="E1174" s="1">
        <v>7</v>
      </c>
      <c r="F1174" s="1" t="str">
        <f>_xlfn.CONCAT($D1174,"|",$E1174,"|",$B1174)</f>
        <v>1|7|2</v>
      </c>
      <c r="G1174" s="1" t="str">
        <f>_xlfn.CONCAT($D1174,"|",$E1174,"|",$C1174)</f>
        <v>1|7|10</v>
      </c>
      <c r="H1174" s="1" t="str">
        <f>_xlfn.CONCAT(P1174,J1174)</f>
        <v>21Sigtels</v>
      </c>
      <c r="I1174" s="1" t="str">
        <f>_xlfn.CONCAT(P1174,K1174)</f>
        <v>21Newent Dragons</v>
      </c>
      <c r="J1174" s="1" t="str">
        <f>IFERROR(VLOOKUP(F1174,tbl_Teams!A:C,3,0),"")</f>
        <v>Sigtels</v>
      </c>
      <c r="K1174" s="1" t="str">
        <f>IFERROR(VLOOKUP(G1174,tbl_Teams!$A:$C,3,0),"")</f>
        <v>Newent Dragons</v>
      </c>
      <c r="L1174" s="1" t="str">
        <f>IFERROR(IF(AND(J1174&lt;&gt;"",K1174&lt;&gt;""),VLOOKUP(VLOOKUP(J1174,tbl_Teams!C:G,5,0),tbl_Venues!A:B,2,0),""),"")</f>
        <v>Wotton Hall Club</v>
      </c>
      <c r="M1174" s="16">
        <f>IFERROR(IF(VLOOKUP(J1174,tbl_Teams!$C:$H,6,0)=0,"",VLOOKUP(J1174,tbl_Teams!$C:$H,6,0)),"")</f>
        <v>2</v>
      </c>
      <c r="N1174" s="16">
        <f>IFERROR(VLOOKUP(J1174,tbl_Teams!$C:$I,7,0),"")</f>
        <v>2</v>
      </c>
      <c r="O1174" s="16" t="str">
        <f>IF(OR(J1174="",K1174=""),"Void","")</f>
        <v/>
      </c>
      <c r="P1174" s="16">
        <v>21</v>
      </c>
      <c r="Q1174" s="38">
        <f>IF(O1174="Void","",IF(P1174&lt;16,Lookups!$A$1+((P1174-1)*7+(N1174-1)),Lookups!$A$2+((P1174-16)*7+(N1174-1))))</f>
        <v>45699</v>
      </c>
      <c r="R1174" s="1" t="str">
        <f>IF(O1174="Void",TRIM(_xlfn.CONCAT(J1174,K1174)),J1174)</f>
        <v>Sigtels</v>
      </c>
      <c r="S1174" s="16" t="str">
        <f>IF(O1174="Void","VOID","vs")</f>
        <v>vs</v>
      </c>
      <c r="T1174" s="1" t="str">
        <f>IF(O1174="Void","",K1174)</f>
        <v>Newent Dragons</v>
      </c>
      <c r="U1174" s="1" t="str">
        <f>IF(O1174="Void","",TRIM(_xlfn.CONCAT(L1174," ",M1174)))</f>
        <v>Wotton Hall Club 2</v>
      </c>
    </row>
    <row r="1175" spans="1:21" x14ac:dyDescent="0.2">
      <c r="A1175" s="16">
        <v>1606</v>
      </c>
      <c r="B1175" s="16">
        <v>1</v>
      </c>
      <c r="C1175" s="16">
        <v>11</v>
      </c>
      <c r="D1175" s="1">
        <v>1</v>
      </c>
      <c r="E1175" s="1">
        <v>7</v>
      </c>
      <c r="F1175" s="1" t="str">
        <f>_xlfn.CONCAT($D1175,"|",$E1175,"|",$B1175)</f>
        <v>1|7|1</v>
      </c>
      <c r="G1175" s="1" t="str">
        <f>_xlfn.CONCAT($D1175,"|",$E1175,"|",$C1175)</f>
        <v>1|7|11</v>
      </c>
      <c r="H1175" s="1" t="str">
        <f>_xlfn.CONCAT(P1175,J1175)</f>
        <v>21Derwents</v>
      </c>
      <c r="I1175" s="1" t="str">
        <f>_xlfn.CONCAT(P1175,K1175)</f>
        <v>21The Novices</v>
      </c>
      <c r="J1175" s="1" t="str">
        <f>IFERROR(VLOOKUP(F1175,tbl_Teams!A:C,3,0),"")</f>
        <v>Derwents</v>
      </c>
      <c r="K1175" s="1" t="str">
        <f>IFERROR(VLOOKUP(G1175,tbl_Teams!$A:$C,3,0),"")</f>
        <v>The Novices</v>
      </c>
      <c r="L1175" s="1" t="str">
        <f>IFERROR(IF(AND(J1175&lt;&gt;"",K1175&lt;&gt;""),VLOOKUP(VLOOKUP(J1175,tbl_Teams!C:G,5,0),tbl_Venues!A:B,2,0),""),"")</f>
        <v>Farmer's Club</v>
      </c>
      <c r="M1175" s="16">
        <f>IFERROR(IF(VLOOKUP(J1175,tbl_Teams!$C:$H,6,0)=0,"",VLOOKUP(J1175,tbl_Teams!$C:$H,6,0)),"")</f>
        <v>2</v>
      </c>
      <c r="N1175" s="16">
        <f>IFERROR(VLOOKUP(J1175,tbl_Teams!$C:$I,7,0),"")</f>
        <v>1</v>
      </c>
      <c r="O1175" s="16" t="str">
        <f>IF(OR(J1175="",K1175=""),"Void","")</f>
        <v/>
      </c>
      <c r="P1175" s="16">
        <v>21</v>
      </c>
      <c r="Q1175" s="38">
        <f>IF(O1175="Void","",IF(P1175&lt;16,Lookups!$A$1+((P1175-1)*7+(N1175-1)),Lookups!$A$2+((P1175-16)*7+(N1175-1))))</f>
        <v>45698</v>
      </c>
      <c r="R1175" s="1" t="str">
        <f>IF(O1175="Void",TRIM(_xlfn.CONCAT(J1175,K1175)),J1175)</f>
        <v>Derwents</v>
      </c>
      <c r="S1175" s="16" t="str">
        <f>IF(O1175="Void","VOID","vs")</f>
        <v>vs</v>
      </c>
      <c r="T1175" s="1" t="str">
        <f>IF(O1175="Void","",K1175)</f>
        <v>The Novices</v>
      </c>
      <c r="U1175" s="1" t="str">
        <f>IF(O1175="Void","",TRIM(_xlfn.CONCAT(L1175," ",M1175)))</f>
        <v>Farmer's Club 2</v>
      </c>
    </row>
    <row r="1176" spans="1:21" x14ac:dyDescent="0.2">
      <c r="A1176" s="16">
        <v>1607</v>
      </c>
      <c r="B1176" s="16">
        <v>15</v>
      </c>
      <c r="C1176" s="16">
        <v>12</v>
      </c>
      <c r="D1176" s="1">
        <v>1</v>
      </c>
      <c r="E1176" s="1">
        <v>7</v>
      </c>
      <c r="F1176" s="1" t="str">
        <f>_xlfn.CONCAT($D1176,"|",$E1176,"|",$B1176)</f>
        <v>1|7|15</v>
      </c>
      <c r="G1176" s="1" t="str">
        <f>_xlfn.CONCAT($D1176,"|",$E1176,"|",$C1176)</f>
        <v>1|7|12</v>
      </c>
      <c r="H1176" s="1" t="str">
        <f>_xlfn.CONCAT(P1176,J1176)</f>
        <v>21Lassington Rollers</v>
      </c>
      <c r="I1176" s="1" t="str">
        <f>_xlfn.CONCAT(P1176,K1176)</f>
        <v>21More Lager</v>
      </c>
      <c r="J1176" s="1" t="str">
        <f>IFERROR(VLOOKUP(F1176,tbl_Teams!A:C,3,0),"")</f>
        <v>Lassington Rollers</v>
      </c>
      <c r="K1176" s="1" t="str">
        <f>IFERROR(VLOOKUP(G1176,tbl_Teams!$A:$C,3,0),"")</f>
        <v>More Lager</v>
      </c>
      <c r="L1176" s="1" t="str">
        <f>IFERROR(IF(AND(J1176&lt;&gt;"",K1176&lt;&gt;""),VLOOKUP(VLOOKUP(J1176,tbl_Teams!C:G,5,0),tbl_Venues!A:B,2,0),""),"")</f>
        <v>England's Glory</v>
      </c>
      <c r="M1176" s="16">
        <f>IFERROR(IF(VLOOKUP(J1176,tbl_Teams!$C:$H,6,0)=0,"",VLOOKUP(J1176,tbl_Teams!$C:$H,6,0)),"")</f>
        <v>2</v>
      </c>
      <c r="N1176" s="16">
        <f>IFERROR(VLOOKUP(J1176,tbl_Teams!$C:$I,7,0),"")</f>
        <v>4</v>
      </c>
      <c r="O1176" s="16" t="str">
        <f>IF(OR(J1176="",K1176=""),"Void","")</f>
        <v/>
      </c>
      <c r="P1176" s="16">
        <v>21</v>
      </c>
      <c r="Q1176" s="38">
        <f>IF(O1176="Void","",IF(P1176&lt;16,Lookups!$A$1+((P1176-1)*7+(N1176-1)),Lookups!$A$2+((P1176-16)*7+(N1176-1))))</f>
        <v>45701</v>
      </c>
      <c r="R1176" s="1" t="str">
        <f>IF(O1176="Void",TRIM(_xlfn.CONCAT(J1176,K1176)),J1176)</f>
        <v>Lassington Rollers</v>
      </c>
      <c r="S1176" s="16" t="str">
        <f>IF(O1176="Void","VOID","vs")</f>
        <v>vs</v>
      </c>
      <c r="T1176" s="1" t="str">
        <f>IF(O1176="Void","",K1176)</f>
        <v>More Lager</v>
      </c>
      <c r="U1176" s="1" t="str">
        <f>IF(O1176="Void","",TRIM(_xlfn.CONCAT(L1176," ",M1176)))</f>
        <v>England's Glory 2</v>
      </c>
    </row>
    <row r="1177" spans="1:21" x14ac:dyDescent="0.2">
      <c r="A1177" s="16">
        <v>1608</v>
      </c>
      <c r="B1177" s="16">
        <v>14</v>
      </c>
      <c r="C1177" s="16">
        <v>13</v>
      </c>
      <c r="D1177" s="1">
        <v>1</v>
      </c>
      <c r="E1177" s="1">
        <v>7</v>
      </c>
      <c r="F1177" s="1" t="str">
        <f>_xlfn.CONCAT($D1177,"|",$E1177,"|",$B1177)</f>
        <v>1|7|14</v>
      </c>
      <c r="G1177" s="1" t="str">
        <f>_xlfn.CONCAT($D1177,"|",$E1177,"|",$C1177)</f>
        <v>1|7|13</v>
      </c>
      <c r="H1177" s="1" t="str">
        <f>_xlfn.CONCAT(P1177,J1177)</f>
        <v>21Cruisers</v>
      </c>
      <c r="I1177" s="1" t="str">
        <f>_xlfn.CONCAT(P1177,K1177)</f>
        <v>21BMI 'A' Breakaways</v>
      </c>
      <c r="J1177" s="1" t="str">
        <f>IFERROR(VLOOKUP(F1177,tbl_Teams!A:C,3,0),"")</f>
        <v>Cruisers</v>
      </c>
      <c r="K1177" s="1" t="str">
        <f>IFERROR(VLOOKUP(G1177,tbl_Teams!$A:$C,3,0),"")</f>
        <v>BMI 'A' Breakaways</v>
      </c>
      <c r="L1177" s="1" t="str">
        <f>IFERROR(IF(AND(J1177&lt;&gt;"",K1177&lt;&gt;""),VLOOKUP(VLOOKUP(J1177,tbl_Teams!C:G,5,0),tbl_Venues!A:B,2,0),""),"")</f>
        <v>Baker Street</v>
      </c>
      <c r="M1177" s="16" t="str">
        <f>IFERROR(IF(VLOOKUP(J1177,tbl_Teams!$C:$H,6,0)=0,"",VLOOKUP(J1177,tbl_Teams!$C:$H,6,0)),"")</f>
        <v/>
      </c>
      <c r="N1177" s="16">
        <f>IFERROR(VLOOKUP(J1177,tbl_Teams!$C:$I,7,0),"")</f>
        <v>2</v>
      </c>
      <c r="O1177" s="16" t="str">
        <f>IF(OR(J1177="",K1177=""),"Void","")</f>
        <v/>
      </c>
      <c r="P1177" s="16">
        <v>21</v>
      </c>
      <c r="Q1177" s="38">
        <f>IF(O1177="Void","",IF(P1177&lt;16,Lookups!$A$1+((P1177-1)*7+(N1177-1)),Lookups!$A$2+((P1177-16)*7+(N1177-1))))</f>
        <v>45699</v>
      </c>
      <c r="R1177" s="1" t="str">
        <f>IF(O1177="Void",TRIM(_xlfn.CONCAT(J1177,K1177)),J1177)</f>
        <v>Cruisers</v>
      </c>
      <c r="S1177" s="16" t="str">
        <f>IF(O1177="Void","VOID","vs")</f>
        <v>vs</v>
      </c>
      <c r="T1177" s="1" t="str">
        <f>IF(O1177="Void","",K1177)</f>
        <v>BMI 'A' Breakaways</v>
      </c>
      <c r="U1177" s="1" t="str">
        <f>IF(O1177="Void","",TRIM(_xlfn.CONCAT(L1177," ",M1177)))</f>
        <v>Baker Street</v>
      </c>
    </row>
    <row r="1178" spans="1:21" x14ac:dyDescent="0.2">
      <c r="A1178" s="16">
        <v>169</v>
      </c>
      <c r="B1178" s="16">
        <v>10</v>
      </c>
      <c r="C1178" s="16">
        <v>1</v>
      </c>
      <c r="D1178" s="1">
        <v>1</v>
      </c>
      <c r="E1178" s="1">
        <v>1</v>
      </c>
      <c r="F1178" s="1" t="str">
        <f>_xlfn.CONCAT($D1178,"|",$E1178,"|",$B1178)</f>
        <v>1|1|10</v>
      </c>
      <c r="G1178" s="1" t="str">
        <f>_xlfn.CONCAT($D1178,"|",$E1178,"|",$C1178)</f>
        <v>1|1|1</v>
      </c>
      <c r="H1178" s="1" t="str">
        <f>_xlfn.CONCAT(P1178,J1178)</f>
        <v>22Gaelens</v>
      </c>
      <c r="I1178" s="1" t="str">
        <f>_xlfn.CONCAT(P1178,K1178)</f>
        <v>22Maisemore Hornets</v>
      </c>
      <c r="J1178" s="1" t="str">
        <f>IFERROR(VLOOKUP(F1178,tbl_Teams!A:C,3,0),"")</f>
        <v>Gaelens</v>
      </c>
      <c r="K1178" s="1" t="str">
        <f>IFERROR(VLOOKUP(G1178,tbl_Teams!$A:$C,3,0),"")</f>
        <v>Maisemore Hornets</v>
      </c>
      <c r="L1178" s="1" t="str">
        <f>IFERROR(IF(AND(J1178&lt;&gt;"",K1178&lt;&gt;""),VLOOKUP(VLOOKUP(J1178,tbl_Teams!C:G,5,0),tbl_Venues!A:B,2,0),""),"")</f>
        <v>Brockworth RFC</v>
      </c>
      <c r="M1178" s="16" t="str">
        <f>IFERROR(IF(VLOOKUP(J1178,tbl_Teams!$C:$H,6,0)=0,"",VLOOKUP(J1178,tbl_Teams!$C:$H,6,0)),"")</f>
        <v/>
      </c>
      <c r="N1178" s="16">
        <f>IFERROR(VLOOKUP(J1178,tbl_Teams!$C:$I,7,0),"")</f>
        <v>4</v>
      </c>
      <c r="O1178" s="16" t="str">
        <f>IF(OR(J1178="",K1178=""),"Void","")</f>
        <v/>
      </c>
      <c r="P1178" s="16">
        <v>22</v>
      </c>
      <c r="Q1178" s="38">
        <f>IF(O1178="Void","",IF(P1178&lt;16,Lookups!$A$1+((P1178-1)*7+(N1178-1)),Lookups!$A$2+((P1178-16)*7+(N1178-1))))</f>
        <v>45708</v>
      </c>
      <c r="R1178" s="1" t="str">
        <f>IF(O1178="Void",TRIM(_xlfn.CONCAT(J1178,K1178)),J1178)</f>
        <v>Gaelens</v>
      </c>
      <c r="S1178" s="16" t="str">
        <f>IF(O1178="Void","VOID","vs")</f>
        <v>vs</v>
      </c>
      <c r="T1178" s="1" t="str">
        <f>IF(O1178="Void","",K1178)</f>
        <v>Maisemore Hornets</v>
      </c>
      <c r="U1178" s="1" t="str">
        <f>IF(O1178="Void","",TRIM(_xlfn.CONCAT(L1178," ",M1178)))</f>
        <v>Brockworth RFC</v>
      </c>
    </row>
    <row r="1179" spans="1:21" x14ac:dyDescent="0.2">
      <c r="A1179" s="16">
        <v>170</v>
      </c>
      <c r="B1179" s="16">
        <v>9</v>
      </c>
      <c r="C1179" s="16">
        <v>2</v>
      </c>
      <c r="D1179" s="1">
        <v>1</v>
      </c>
      <c r="E1179" s="1">
        <v>1</v>
      </c>
      <c r="F1179" s="1" t="str">
        <f>_xlfn.CONCAT($D1179,"|",$E1179,"|",$B1179)</f>
        <v>1|1|9</v>
      </c>
      <c r="G1179" s="1" t="str">
        <f>_xlfn.CONCAT($D1179,"|",$E1179,"|",$C1179)</f>
        <v>1|1|2</v>
      </c>
      <c r="H1179" s="1" t="str">
        <f>_xlfn.CONCAT(P1179,J1179)</f>
        <v>22The Jets</v>
      </c>
      <c r="I1179" s="1" t="str">
        <f>_xlfn.CONCAT(P1179,K1179)</f>
        <v>22Cobblers</v>
      </c>
      <c r="J1179" s="1" t="str">
        <f>IFERROR(VLOOKUP(F1179,tbl_Teams!A:C,3,0),"")</f>
        <v>The Jets</v>
      </c>
      <c r="K1179" s="1" t="str">
        <f>IFERROR(VLOOKUP(G1179,tbl_Teams!$A:$C,3,0),"")</f>
        <v>Cobblers</v>
      </c>
      <c r="L1179" s="1" t="str">
        <f>IFERROR(IF(AND(J1179&lt;&gt;"",K1179&lt;&gt;""),VLOOKUP(VLOOKUP(J1179,tbl_Teams!C:G,5,0),tbl_Venues!A:B,2,0),""),"")</f>
        <v>Baker Street</v>
      </c>
      <c r="M1179" s="16" t="str">
        <f>IFERROR(IF(VLOOKUP(J1179,tbl_Teams!$C:$H,6,0)=0,"",VLOOKUP(J1179,tbl_Teams!$C:$H,6,0)),"")</f>
        <v/>
      </c>
      <c r="N1179" s="16">
        <f>IFERROR(VLOOKUP(J1179,tbl_Teams!$C:$I,7,0),"")</f>
        <v>4</v>
      </c>
      <c r="O1179" s="16" t="str">
        <f>IF(OR(J1179="",K1179=""),"Void","")</f>
        <v/>
      </c>
      <c r="P1179" s="16">
        <v>22</v>
      </c>
      <c r="Q1179" s="38">
        <f>IF(O1179="Void","",IF(P1179&lt;16,Lookups!$A$1+((P1179-1)*7+(N1179-1)),Lookups!$A$2+((P1179-16)*7+(N1179-1))))</f>
        <v>45708</v>
      </c>
      <c r="R1179" s="1" t="str">
        <f>IF(O1179="Void",TRIM(_xlfn.CONCAT(J1179,K1179)),J1179)</f>
        <v>The Jets</v>
      </c>
      <c r="S1179" s="16" t="str">
        <f>IF(O1179="Void","VOID","vs")</f>
        <v>vs</v>
      </c>
      <c r="T1179" s="1" t="str">
        <f>IF(O1179="Void","",K1179)</f>
        <v>Cobblers</v>
      </c>
      <c r="U1179" s="1" t="str">
        <f>IF(O1179="Void","",TRIM(_xlfn.CONCAT(L1179," ",M1179)))</f>
        <v>Baker Street</v>
      </c>
    </row>
    <row r="1180" spans="1:21" x14ac:dyDescent="0.2">
      <c r="A1180" s="16">
        <v>171</v>
      </c>
      <c r="B1180" s="16">
        <v>8</v>
      </c>
      <c r="C1180" s="16">
        <v>3</v>
      </c>
      <c r="D1180" s="1">
        <v>1</v>
      </c>
      <c r="E1180" s="1">
        <v>1</v>
      </c>
      <c r="F1180" s="1" t="str">
        <f>_xlfn.CONCAT($D1180,"|",$E1180,"|",$B1180)</f>
        <v>1|1|8</v>
      </c>
      <c r="G1180" s="1" t="str">
        <f>_xlfn.CONCAT($D1180,"|",$E1180,"|",$C1180)</f>
        <v>1|1|3</v>
      </c>
      <c r="H1180" s="1" t="str">
        <f>_xlfn.CONCAT(P1180,J1180)</f>
        <v>22Lion Cubs</v>
      </c>
      <c r="I1180" s="1" t="str">
        <f>_xlfn.CONCAT(P1180,K1180)</f>
        <v>22Slingers</v>
      </c>
      <c r="J1180" s="1" t="str">
        <f>IFERROR(VLOOKUP(F1180,tbl_Teams!A:C,3,0),"")</f>
        <v>Lion Cubs</v>
      </c>
      <c r="K1180" s="1" t="str">
        <f>IFERROR(VLOOKUP(G1180,tbl_Teams!$A:$C,3,0),"")</f>
        <v>Slingers</v>
      </c>
      <c r="L1180" s="1" t="str">
        <f>IFERROR(IF(AND(J1180&lt;&gt;"",K1180&lt;&gt;""),VLOOKUP(VLOOKUP(J1180,tbl_Teams!C:G,5,0),tbl_Venues!A:B,2,0),""),"")</f>
        <v>Circle Club Newent</v>
      </c>
      <c r="M1180" s="16" t="str">
        <f>IFERROR(IF(VLOOKUP(J1180,tbl_Teams!$C:$H,6,0)=0,"",VLOOKUP(J1180,tbl_Teams!$C:$H,6,0)),"")</f>
        <v/>
      </c>
      <c r="N1180" s="16">
        <f>IFERROR(VLOOKUP(J1180,tbl_Teams!$C:$I,7,0),"")</f>
        <v>3</v>
      </c>
      <c r="O1180" s="16" t="str">
        <f>IF(OR(J1180="",K1180=""),"Void","")</f>
        <v/>
      </c>
      <c r="P1180" s="16">
        <v>22</v>
      </c>
      <c r="Q1180" s="38">
        <f>IF(O1180="Void","",IF(P1180&lt;16,Lookups!$A$1+((P1180-1)*7+(N1180-1)),Lookups!$A$2+((P1180-16)*7+(N1180-1))))</f>
        <v>45707</v>
      </c>
      <c r="R1180" s="1" t="str">
        <f>IF(O1180="Void",TRIM(_xlfn.CONCAT(J1180,K1180)),J1180)</f>
        <v>Lion Cubs</v>
      </c>
      <c r="S1180" s="16" t="str">
        <f>IF(O1180="Void","VOID","vs")</f>
        <v>vs</v>
      </c>
      <c r="T1180" s="1" t="str">
        <f>IF(O1180="Void","",K1180)</f>
        <v>Slingers</v>
      </c>
      <c r="U1180" s="1" t="str">
        <f>IF(O1180="Void","",TRIM(_xlfn.CONCAT(L1180," ",M1180)))</f>
        <v>Circle Club Newent</v>
      </c>
    </row>
    <row r="1181" spans="1:21" x14ac:dyDescent="0.2">
      <c r="A1181" s="16">
        <v>172</v>
      </c>
      <c r="B1181" s="16">
        <v>7</v>
      </c>
      <c r="C1181" s="16">
        <v>4</v>
      </c>
      <c r="D1181" s="1">
        <v>1</v>
      </c>
      <c r="E1181" s="1">
        <v>1</v>
      </c>
      <c r="F1181" s="1" t="str">
        <f>_xlfn.CONCAT($D1181,"|",$E1181,"|",$B1181)</f>
        <v>1|1|7</v>
      </c>
      <c r="G1181" s="1" t="str">
        <f>_xlfn.CONCAT($D1181,"|",$E1181,"|",$C1181)</f>
        <v>1|1|4</v>
      </c>
      <c r="H1181" s="1" t="str">
        <f>_xlfn.CONCAT(P1181,J1181)</f>
        <v>22Railway</v>
      </c>
      <c r="I1181" s="1" t="str">
        <f>_xlfn.CONCAT(P1181,K1181)</f>
        <v>22Tuffley Robins</v>
      </c>
      <c r="J1181" s="1" t="str">
        <f>IFERROR(VLOOKUP(F1181,tbl_Teams!A:C,3,0),"")</f>
        <v>Railway</v>
      </c>
      <c r="K1181" s="1" t="str">
        <f>IFERROR(VLOOKUP(G1181,tbl_Teams!$A:$C,3,0),"")</f>
        <v>Tuffley Robins</v>
      </c>
      <c r="L1181" s="1" t="str">
        <f>IFERROR(IF(AND(J1181&lt;&gt;"",K1181&lt;&gt;""),VLOOKUP(VLOOKUP(J1181,tbl_Teams!C:G,5,0),tbl_Venues!A:B,2,0),""),"")</f>
        <v>Hardwicke RBL</v>
      </c>
      <c r="M1181" s="16">
        <f>IFERROR(IF(VLOOKUP(J1181,tbl_Teams!$C:$H,6,0)=0,"",VLOOKUP(J1181,tbl_Teams!$C:$H,6,0)),"")</f>
        <v>2</v>
      </c>
      <c r="N1181" s="16">
        <f>IFERROR(VLOOKUP(J1181,tbl_Teams!$C:$I,7,0),"")</f>
        <v>5</v>
      </c>
      <c r="O1181" s="16" t="str">
        <f>IF(OR(J1181="",K1181=""),"Void","")</f>
        <v/>
      </c>
      <c r="P1181" s="16">
        <v>22</v>
      </c>
      <c r="Q1181" s="38">
        <f>IF(O1181="Void","",IF(P1181&lt;16,Lookups!$A$1+((P1181-1)*7+(N1181-1)),Lookups!$A$2+((P1181-16)*7+(N1181-1))))</f>
        <v>45709</v>
      </c>
      <c r="R1181" s="1" t="str">
        <f>IF(O1181="Void",TRIM(_xlfn.CONCAT(J1181,K1181)),J1181)</f>
        <v>Railway</v>
      </c>
      <c r="S1181" s="16" t="str">
        <f>IF(O1181="Void","VOID","vs")</f>
        <v>vs</v>
      </c>
      <c r="T1181" s="1" t="str">
        <f>IF(O1181="Void","",K1181)</f>
        <v>Tuffley Robins</v>
      </c>
      <c r="U1181" s="1" t="str">
        <f>IF(O1181="Void","",TRIM(_xlfn.CONCAT(L1181," ",M1181)))</f>
        <v>Hardwicke RBL 2</v>
      </c>
    </row>
    <row r="1182" spans="1:21" x14ac:dyDescent="0.2">
      <c r="A1182" s="16">
        <v>173</v>
      </c>
      <c r="B1182" s="16">
        <v>6</v>
      </c>
      <c r="C1182" s="16">
        <v>5</v>
      </c>
      <c r="D1182" s="1">
        <v>1</v>
      </c>
      <c r="E1182" s="1">
        <v>1</v>
      </c>
      <c r="F1182" s="1" t="str">
        <f>_xlfn.CONCAT($D1182,"|",$E1182,"|",$B1182)</f>
        <v>1|1|6</v>
      </c>
      <c r="G1182" s="1" t="str">
        <f>_xlfn.CONCAT($D1182,"|",$E1182,"|",$C1182)</f>
        <v>1|1|5</v>
      </c>
      <c r="H1182" s="1" t="str">
        <f>_xlfn.CONCAT(P1182,J1182)</f>
        <v>22Fabulous Baker Boys</v>
      </c>
      <c r="I1182" s="1" t="str">
        <f>_xlfn.CONCAT(P1182,K1182)</f>
        <v>22St James Allstars</v>
      </c>
      <c r="J1182" s="1" t="str">
        <f>IFERROR(VLOOKUP(F1182,tbl_Teams!A:C,3,0),"")</f>
        <v>Fabulous Baker Boys</v>
      </c>
      <c r="K1182" s="1" t="str">
        <f>IFERROR(VLOOKUP(G1182,tbl_Teams!$A:$C,3,0),"")</f>
        <v>St James Allstars</v>
      </c>
      <c r="L1182" s="1" t="str">
        <f>IFERROR(IF(AND(J1182&lt;&gt;"",K1182&lt;&gt;""),VLOOKUP(VLOOKUP(J1182,tbl_Teams!C:G,5,0),tbl_Venues!A:B,2,0),""),"")</f>
        <v>Baker Street</v>
      </c>
      <c r="M1182" s="16" t="str">
        <f>IFERROR(IF(VLOOKUP(J1182,tbl_Teams!$C:$H,6,0)=0,"",VLOOKUP(J1182,tbl_Teams!$C:$H,6,0)),"")</f>
        <v/>
      </c>
      <c r="N1182" s="16">
        <f>IFERROR(VLOOKUP(J1182,tbl_Teams!$C:$I,7,0),"")</f>
        <v>2</v>
      </c>
      <c r="O1182" s="16" t="str">
        <f>IF(OR(J1182="",K1182=""),"Void","")</f>
        <v/>
      </c>
      <c r="P1182" s="16">
        <v>22</v>
      </c>
      <c r="Q1182" s="38">
        <f>IF(O1182="Void","",IF(P1182&lt;16,Lookups!$A$1+((P1182-1)*7+(N1182-1)),Lookups!$A$2+((P1182-16)*7+(N1182-1))))</f>
        <v>45706</v>
      </c>
      <c r="R1182" s="1" t="str">
        <f>IF(O1182="Void",TRIM(_xlfn.CONCAT(J1182,K1182)),J1182)</f>
        <v>Fabulous Baker Boys</v>
      </c>
      <c r="S1182" s="16" t="str">
        <f>IF(O1182="Void","VOID","vs")</f>
        <v>vs</v>
      </c>
      <c r="T1182" s="1" t="str">
        <f>IF(O1182="Void","",K1182)</f>
        <v>St James Allstars</v>
      </c>
      <c r="U1182" s="1" t="str">
        <f>IF(O1182="Void","",TRIM(_xlfn.CONCAT(L1182," ",M1182)))</f>
        <v>Baker Street</v>
      </c>
    </row>
    <row r="1183" spans="1:21" x14ac:dyDescent="0.2">
      <c r="A1183" s="16">
        <v>174</v>
      </c>
      <c r="B1183" s="16">
        <v>12</v>
      </c>
      <c r="C1183" s="16">
        <v>14</v>
      </c>
      <c r="D1183" s="1">
        <v>1</v>
      </c>
      <c r="E1183" s="1">
        <v>1</v>
      </c>
      <c r="F1183" s="1" t="str">
        <f>_xlfn.CONCAT($D1183,"|",$E1183,"|",$B1183)</f>
        <v>1|1|12</v>
      </c>
      <c r="G1183" s="1" t="str">
        <f>_xlfn.CONCAT($D1183,"|",$E1183,"|",$C1183)</f>
        <v>1|1|14</v>
      </c>
      <c r="H1183" s="1" t="str">
        <f>_xlfn.CONCAT(P1183,J1183)</f>
        <v>22Impractical Jokers</v>
      </c>
      <c r="I1183" s="1" t="str">
        <f>_xlfn.CONCAT(P1183,K1183)</f>
        <v>22Famous Stampers</v>
      </c>
      <c r="J1183" s="1" t="str">
        <f>IFERROR(VLOOKUP(F1183,tbl_Teams!A:C,3,0),"")</f>
        <v>Impractical Jokers</v>
      </c>
      <c r="K1183" s="1" t="str">
        <f>IFERROR(VLOOKUP(G1183,tbl_Teams!$A:$C,3,0),"")</f>
        <v>Famous Stampers</v>
      </c>
      <c r="L1183" s="1" t="str">
        <f>IFERROR(IF(AND(J1183&lt;&gt;"",K1183&lt;&gt;""),VLOOKUP(VLOOKUP(J1183,tbl_Teams!C:G,5,0),tbl_Venues!A:B,2,0),""),"")</f>
        <v>St James Club</v>
      </c>
      <c r="M1183" s="16" t="str">
        <f>IFERROR(IF(VLOOKUP(J1183,tbl_Teams!$C:$H,6,0)=0,"",VLOOKUP(J1183,tbl_Teams!$C:$H,6,0)),"")</f>
        <v/>
      </c>
      <c r="N1183" s="16">
        <f>IFERROR(VLOOKUP(J1183,tbl_Teams!$C:$I,7,0),"")</f>
        <v>1</v>
      </c>
      <c r="O1183" s="16" t="str">
        <f>IF(OR(J1183="",K1183=""),"Void","")</f>
        <v/>
      </c>
      <c r="P1183" s="16">
        <v>22</v>
      </c>
      <c r="Q1183" s="38">
        <f>IF(O1183="Void","",IF(P1183&lt;16,Lookups!$A$1+((P1183-1)*7+(N1183-1)),Lookups!$A$2+((P1183-16)*7+(N1183-1))))</f>
        <v>45705</v>
      </c>
      <c r="R1183" s="1" t="str">
        <f>IF(O1183="Void",TRIM(_xlfn.CONCAT(J1183,K1183)),J1183)</f>
        <v>Impractical Jokers</v>
      </c>
      <c r="S1183" s="16" t="str">
        <f>IF(O1183="Void","VOID","vs")</f>
        <v>vs</v>
      </c>
      <c r="T1183" s="1" t="str">
        <f>IF(O1183="Void","",K1183)</f>
        <v>Famous Stampers</v>
      </c>
      <c r="U1183" s="1" t="str">
        <f>IF(O1183="Void","",TRIM(_xlfn.CONCAT(L1183," ",M1183)))</f>
        <v>St James Club</v>
      </c>
    </row>
    <row r="1184" spans="1:21" x14ac:dyDescent="0.2">
      <c r="A1184" s="16">
        <v>175</v>
      </c>
      <c r="B1184" s="16">
        <v>11</v>
      </c>
      <c r="C1184" s="16">
        <v>15</v>
      </c>
      <c r="D1184" s="1">
        <v>1</v>
      </c>
      <c r="E1184" s="1">
        <v>1</v>
      </c>
      <c r="F1184" s="1" t="str">
        <f>_xlfn.CONCAT($D1184,"|",$E1184,"|",$B1184)</f>
        <v>1|1|11</v>
      </c>
      <c r="G1184" s="1" t="str">
        <f>_xlfn.CONCAT($D1184,"|",$E1184,"|",$C1184)</f>
        <v>1|1|15</v>
      </c>
      <c r="H1184" s="1" t="str">
        <f>_xlfn.CONCAT(P1184,J1184)</f>
        <v>22Hare &amp; Hounds</v>
      </c>
      <c r="I1184" s="1" t="str">
        <f>_xlfn.CONCAT(P1184,K1184)</f>
        <v>22Redmans Ten</v>
      </c>
      <c r="J1184" s="1" t="str">
        <f>IFERROR(VLOOKUP(F1184,tbl_Teams!A:C,3,0),"")</f>
        <v>Hare &amp; Hounds</v>
      </c>
      <c r="K1184" s="1" t="str">
        <f>IFERROR(VLOOKUP(G1184,tbl_Teams!$A:$C,3,0),"")</f>
        <v>Redmans Ten</v>
      </c>
      <c r="L1184" s="1" t="str">
        <f>IFERROR(IF(AND(J1184&lt;&gt;"",K1184&lt;&gt;""),VLOOKUP(VLOOKUP(J1184,tbl_Teams!C:G,5,0),tbl_Venues!A:B,2,0),""),"")</f>
        <v>Churchdown Club</v>
      </c>
      <c r="M1184" s="16" t="str">
        <f>IFERROR(IF(VLOOKUP(J1184,tbl_Teams!$C:$H,6,0)=0,"",VLOOKUP(J1184,tbl_Teams!$C:$H,6,0)),"")</f>
        <v/>
      </c>
      <c r="N1184" s="16">
        <f>IFERROR(VLOOKUP(J1184,tbl_Teams!$C:$I,7,0),"")</f>
        <v>5</v>
      </c>
      <c r="O1184" s="16" t="str">
        <f>IF(OR(J1184="",K1184=""),"Void","")</f>
        <v/>
      </c>
      <c r="P1184" s="16">
        <v>22</v>
      </c>
      <c r="Q1184" s="38">
        <f>IF(O1184="Void","",IF(P1184&lt;16,Lookups!$A$1+((P1184-1)*7+(N1184-1)),Lookups!$A$2+((P1184-16)*7+(N1184-1))))</f>
        <v>45709</v>
      </c>
      <c r="R1184" s="1" t="str">
        <f>IF(O1184="Void",TRIM(_xlfn.CONCAT(J1184,K1184)),J1184)</f>
        <v>Hare &amp; Hounds</v>
      </c>
      <c r="S1184" s="16" t="str">
        <f>IF(O1184="Void","VOID","vs")</f>
        <v>vs</v>
      </c>
      <c r="T1184" s="1" t="str">
        <f>IF(O1184="Void","",K1184)</f>
        <v>Redmans Ten</v>
      </c>
      <c r="U1184" s="1" t="str">
        <f>IF(O1184="Void","",TRIM(_xlfn.CONCAT(L1184," ",M1184)))</f>
        <v>Churchdown Club</v>
      </c>
    </row>
    <row r="1185" spans="1:21" x14ac:dyDescent="0.2">
      <c r="A1185" s="16">
        <v>176</v>
      </c>
      <c r="B1185" s="16">
        <v>13</v>
      </c>
      <c r="C1185" s="16">
        <v>16</v>
      </c>
      <c r="D1185" s="1">
        <v>1</v>
      </c>
      <c r="E1185" s="1">
        <v>1</v>
      </c>
      <c r="F1185" s="1" t="str">
        <f>_xlfn.CONCAT($D1185,"|",$E1185,"|",$B1185)</f>
        <v>1|1|13</v>
      </c>
      <c r="G1185" s="1" t="str">
        <f>_xlfn.CONCAT($D1185,"|",$E1185,"|",$C1185)</f>
        <v>1|1|16</v>
      </c>
      <c r="H1185" s="1" t="str">
        <f>_xlfn.CONCAT(P1185,J1185)</f>
        <v>22Oval Ball S.C.</v>
      </c>
      <c r="I1185" s="1" t="str">
        <f>_xlfn.CONCAT(P1185,K1185)</f>
        <v>22Painswick Ultras</v>
      </c>
      <c r="J1185" s="1" t="str">
        <f>IFERROR(VLOOKUP(F1185,tbl_Teams!A:C,3,0),"")</f>
        <v>Oval Ball S.C.</v>
      </c>
      <c r="K1185" s="1" t="str">
        <f>IFERROR(VLOOKUP(G1185,tbl_Teams!$A:$C,3,0),"")</f>
        <v>Painswick Ultras</v>
      </c>
      <c r="L1185" s="1" t="str">
        <f>IFERROR(IF(AND(J1185&lt;&gt;"",K1185&lt;&gt;""),VLOOKUP(VLOOKUP(J1185,tbl_Teams!C:G,5,0),tbl_Venues!A:B,2,0),""),"")</f>
        <v>One Eyed Jacks</v>
      </c>
      <c r="M1185" s="16" t="str">
        <f>IFERROR(IF(VLOOKUP(J1185,tbl_Teams!$C:$H,6,0)=0,"",VLOOKUP(J1185,tbl_Teams!$C:$H,6,0)),"")</f>
        <v/>
      </c>
      <c r="N1185" s="16">
        <f>IFERROR(VLOOKUP(J1185,tbl_Teams!$C:$I,7,0),"")</f>
        <v>3</v>
      </c>
      <c r="O1185" s="16" t="str">
        <f>IF(OR(J1185="",K1185=""),"Void","")</f>
        <v/>
      </c>
      <c r="P1185" s="16">
        <v>22</v>
      </c>
      <c r="Q1185" s="38">
        <f>IF(O1185="Void","",IF(P1185&lt;16,Lookups!$A$1+((P1185-1)*7+(N1185-1)),Lookups!$A$2+((P1185-16)*7+(N1185-1))))</f>
        <v>45707</v>
      </c>
      <c r="R1185" s="1" t="str">
        <f>IF(O1185="Void",TRIM(_xlfn.CONCAT(J1185,K1185)),J1185)</f>
        <v>Oval Ball S.C.</v>
      </c>
      <c r="S1185" s="16" t="str">
        <f>IF(O1185="Void","VOID","vs")</f>
        <v>vs</v>
      </c>
      <c r="T1185" s="1" t="str">
        <f>IF(O1185="Void","",K1185)</f>
        <v>Painswick Ultras</v>
      </c>
      <c r="U1185" s="1" t="str">
        <f>IF(O1185="Void","",TRIM(_xlfn.CONCAT(L1185," ",M1185)))</f>
        <v>One Eyed Jacks</v>
      </c>
    </row>
    <row r="1186" spans="1:21" x14ac:dyDescent="0.2">
      <c r="A1186" s="16">
        <v>409</v>
      </c>
      <c r="B1186" s="16">
        <v>10</v>
      </c>
      <c r="C1186" s="16">
        <v>1</v>
      </c>
      <c r="D1186" s="1">
        <v>1</v>
      </c>
      <c r="E1186" s="1">
        <v>2</v>
      </c>
      <c r="F1186" s="1" t="str">
        <f>_xlfn.CONCAT($D1186,"|",$E1186,"|",$B1186)</f>
        <v>1|2|10</v>
      </c>
      <c r="G1186" s="1" t="str">
        <f>_xlfn.CONCAT($D1186,"|",$E1186,"|",$C1186)</f>
        <v>1|2|1</v>
      </c>
      <c r="H1186" s="1" t="str">
        <f>_xlfn.CONCAT(P1186,J1186)</f>
        <v>22Holmleigh Rangers</v>
      </c>
      <c r="I1186" s="1" t="str">
        <f>_xlfn.CONCAT(P1186,K1186)</f>
        <v>22Kingpins</v>
      </c>
      <c r="J1186" s="1" t="str">
        <f>IFERROR(VLOOKUP(F1186,tbl_Teams!A:C,3,0),"")</f>
        <v>Holmleigh Rangers</v>
      </c>
      <c r="K1186" s="1" t="str">
        <f>IFERROR(VLOOKUP(G1186,tbl_Teams!$A:$C,3,0),"")</f>
        <v>Kingpins</v>
      </c>
      <c r="L1186" s="1" t="str">
        <f>IFERROR(IF(AND(J1186&lt;&gt;"",K1186&lt;&gt;""),VLOOKUP(VLOOKUP(J1186,tbl_Teams!C:G,5,0),tbl_Venues!A:B,2,0),""),"")</f>
        <v>Ramblers Club</v>
      </c>
      <c r="M1186" s="16" t="str">
        <f>IFERROR(IF(VLOOKUP(J1186,tbl_Teams!$C:$H,6,0)=0,"",VLOOKUP(J1186,tbl_Teams!$C:$H,6,0)),"")</f>
        <v/>
      </c>
      <c r="N1186" s="16">
        <f>IFERROR(VLOOKUP(J1186,tbl_Teams!$C:$I,7,0),"")</f>
        <v>4</v>
      </c>
      <c r="O1186" s="16" t="str">
        <f>IF(OR(J1186="",K1186=""),"Void","")</f>
        <v/>
      </c>
      <c r="P1186" s="16">
        <v>22</v>
      </c>
      <c r="Q1186" s="38">
        <f>IF(O1186="Void","",IF(P1186&lt;16,Lookups!$A$1+((P1186-1)*7+(N1186-1)),Lookups!$A$2+((P1186-16)*7+(N1186-1))))</f>
        <v>45708</v>
      </c>
      <c r="R1186" s="1" t="str">
        <f>IF(O1186="Void",TRIM(_xlfn.CONCAT(J1186,K1186)),J1186)</f>
        <v>Holmleigh Rangers</v>
      </c>
      <c r="S1186" s="16" t="str">
        <f>IF(O1186="Void","VOID","vs")</f>
        <v>vs</v>
      </c>
      <c r="T1186" s="1" t="str">
        <f>IF(O1186="Void","",K1186)</f>
        <v>Kingpins</v>
      </c>
      <c r="U1186" s="1" t="str">
        <f>IF(O1186="Void","",TRIM(_xlfn.CONCAT(L1186," ",M1186)))</f>
        <v>Ramblers Club</v>
      </c>
    </row>
    <row r="1187" spans="1:21" x14ac:dyDescent="0.2">
      <c r="A1187" s="16">
        <v>410</v>
      </c>
      <c r="B1187" s="16">
        <v>9</v>
      </c>
      <c r="C1187" s="16">
        <v>2</v>
      </c>
      <c r="D1187" s="1">
        <v>1</v>
      </c>
      <c r="E1187" s="1">
        <v>2</v>
      </c>
      <c r="F1187" s="1" t="str">
        <f>_xlfn.CONCAT($D1187,"|",$E1187,"|",$B1187)</f>
        <v>1|2|9</v>
      </c>
      <c r="G1187" s="1" t="str">
        <f>_xlfn.CONCAT($D1187,"|",$E1187,"|",$C1187)</f>
        <v>1|2|2</v>
      </c>
      <c r="H1187" s="1" t="str">
        <f>_xlfn.CONCAT(P1187,J1187)</f>
        <v>22Avenue Loungers</v>
      </c>
      <c r="I1187" s="1" t="str">
        <f>_xlfn.CONCAT(P1187,K1187)</f>
        <v>22Arcadians</v>
      </c>
      <c r="J1187" s="1" t="str">
        <f>IFERROR(VLOOKUP(F1187,tbl_Teams!A:C,3,0),"")</f>
        <v>Avenue Loungers</v>
      </c>
      <c r="K1187" s="1" t="str">
        <f>IFERROR(VLOOKUP(G1187,tbl_Teams!$A:$C,3,0),"")</f>
        <v>Arcadians</v>
      </c>
      <c r="L1187" s="1" t="str">
        <f>IFERROR(IF(AND(J1187&lt;&gt;"",K1187&lt;&gt;""),VLOOKUP(VLOOKUP(J1187,tbl_Teams!C:G,5,0),tbl_Venues!A:B,2,0),""),"")</f>
        <v>One Eyed Jacks</v>
      </c>
      <c r="M1187" s="16" t="str">
        <f>IFERROR(IF(VLOOKUP(J1187,tbl_Teams!$C:$H,6,0)=0,"",VLOOKUP(J1187,tbl_Teams!$C:$H,6,0)),"")</f>
        <v/>
      </c>
      <c r="N1187" s="16">
        <f>IFERROR(VLOOKUP(J1187,tbl_Teams!$C:$I,7,0),"")</f>
        <v>5</v>
      </c>
      <c r="O1187" s="16" t="str">
        <f>IF(OR(J1187="",K1187=""),"Void","")</f>
        <v/>
      </c>
      <c r="P1187" s="16">
        <v>22</v>
      </c>
      <c r="Q1187" s="38">
        <f>IF(O1187="Void","",IF(P1187&lt;16,Lookups!$A$1+((P1187-1)*7+(N1187-1)),Lookups!$A$2+((P1187-16)*7+(N1187-1))))</f>
        <v>45709</v>
      </c>
      <c r="R1187" s="1" t="str">
        <f>IF(O1187="Void",TRIM(_xlfn.CONCAT(J1187,K1187)),J1187)</f>
        <v>Avenue Loungers</v>
      </c>
      <c r="S1187" s="16" t="str">
        <f>IF(O1187="Void","VOID","vs")</f>
        <v>vs</v>
      </c>
      <c r="T1187" s="1" t="str">
        <f>IF(O1187="Void","",K1187)</f>
        <v>Arcadians</v>
      </c>
      <c r="U1187" s="1" t="str">
        <f>IF(O1187="Void","",TRIM(_xlfn.CONCAT(L1187," ",M1187)))</f>
        <v>One Eyed Jacks</v>
      </c>
    </row>
    <row r="1188" spans="1:21" x14ac:dyDescent="0.2">
      <c r="A1188" s="16">
        <v>411</v>
      </c>
      <c r="B1188" s="16">
        <v>8</v>
      </c>
      <c r="C1188" s="16">
        <v>3</v>
      </c>
      <c r="D1188" s="1">
        <v>1</v>
      </c>
      <c r="E1188" s="1">
        <v>2</v>
      </c>
      <c r="F1188" s="1" t="str">
        <f>_xlfn.CONCAT($D1188,"|",$E1188,"|",$B1188)</f>
        <v>1|2|8</v>
      </c>
      <c r="G1188" s="1" t="str">
        <f>_xlfn.CONCAT($D1188,"|",$E1188,"|",$C1188)</f>
        <v>1|2|3</v>
      </c>
      <c r="H1188" s="1" t="str">
        <f>_xlfn.CONCAT(P1188,J1188)</f>
        <v>22Matson Wolfhounds</v>
      </c>
      <c r="I1188" s="1" t="str">
        <f>_xlfn.CONCAT(P1188,K1188)</f>
        <v>22Rugger Sports</v>
      </c>
      <c r="J1188" s="1" t="str">
        <f>IFERROR(VLOOKUP(F1188,tbl_Teams!A:C,3,0),"")</f>
        <v>Matson Wolfhounds</v>
      </c>
      <c r="K1188" s="1" t="str">
        <f>IFERROR(VLOOKUP(G1188,tbl_Teams!$A:$C,3,0),"")</f>
        <v>Rugger Sports</v>
      </c>
      <c r="L1188" s="1" t="str">
        <f>IFERROR(IF(AND(J1188&lt;&gt;"",K1188&lt;&gt;""),VLOOKUP(VLOOKUP(J1188,tbl_Teams!C:G,5,0),tbl_Venues!A:B,2,0),""),"")</f>
        <v>Matson RFC</v>
      </c>
      <c r="M1188" s="16" t="str">
        <f>IFERROR(IF(VLOOKUP(J1188,tbl_Teams!$C:$H,6,0)=0,"",VLOOKUP(J1188,tbl_Teams!$C:$H,6,0)),"")</f>
        <v/>
      </c>
      <c r="N1188" s="16">
        <f>IFERROR(VLOOKUP(J1188,tbl_Teams!$C:$I,7,0),"")</f>
        <v>5</v>
      </c>
      <c r="O1188" s="16" t="str">
        <f>IF(OR(J1188="",K1188=""),"Void","")</f>
        <v/>
      </c>
      <c r="P1188" s="16">
        <v>22</v>
      </c>
      <c r="Q1188" s="38">
        <f>IF(O1188="Void","",IF(P1188&lt;16,Lookups!$A$1+((P1188-1)*7+(N1188-1)),Lookups!$A$2+((P1188-16)*7+(N1188-1))))</f>
        <v>45709</v>
      </c>
      <c r="R1188" s="1" t="str">
        <f>IF(O1188="Void",TRIM(_xlfn.CONCAT(J1188,K1188)),J1188)</f>
        <v>Matson Wolfhounds</v>
      </c>
      <c r="S1188" s="16" t="str">
        <f>IF(O1188="Void","VOID","vs")</f>
        <v>vs</v>
      </c>
      <c r="T1188" s="1" t="str">
        <f>IF(O1188="Void","",K1188)</f>
        <v>Rugger Sports</v>
      </c>
      <c r="U1188" s="1" t="str">
        <f>IF(O1188="Void","",TRIM(_xlfn.CONCAT(L1188," ",M1188)))</f>
        <v>Matson RFC</v>
      </c>
    </row>
    <row r="1189" spans="1:21" x14ac:dyDescent="0.2">
      <c r="A1189" s="16">
        <v>412</v>
      </c>
      <c r="B1189" s="16">
        <v>7</v>
      </c>
      <c r="C1189" s="16">
        <v>4</v>
      </c>
      <c r="D1189" s="1">
        <v>1</v>
      </c>
      <c r="E1189" s="1">
        <v>2</v>
      </c>
      <c r="F1189" s="1" t="str">
        <f>_xlfn.CONCAT($D1189,"|",$E1189,"|",$B1189)</f>
        <v>1|2|7</v>
      </c>
      <c r="G1189" s="1" t="str">
        <f>_xlfn.CONCAT($D1189,"|",$E1189,"|",$C1189)</f>
        <v>1|2|4</v>
      </c>
      <c r="H1189" s="1" t="str">
        <f>_xlfn.CONCAT(P1189,J1189)</f>
        <v>22Exiles S.C.</v>
      </c>
      <c r="I1189" s="1" t="str">
        <f>_xlfn.CONCAT(P1189,K1189)</f>
        <v>22Willows</v>
      </c>
      <c r="J1189" s="1" t="str">
        <f>IFERROR(VLOOKUP(F1189,tbl_Teams!A:C,3,0),"")</f>
        <v>Exiles S.C.</v>
      </c>
      <c r="K1189" s="1" t="str">
        <f>IFERROR(VLOOKUP(G1189,tbl_Teams!$A:$C,3,0),"")</f>
        <v>Willows</v>
      </c>
      <c r="L1189" s="1" t="str">
        <f>IFERROR(IF(AND(J1189&lt;&gt;"",K1189&lt;&gt;""),VLOOKUP(VLOOKUP(J1189,tbl_Teams!C:G,5,0),tbl_Venues!A:B,2,0),""),"")</f>
        <v>Wotton Hall Club</v>
      </c>
      <c r="M1189" s="16">
        <f>IFERROR(IF(VLOOKUP(J1189,tbl_Teams!$C:$H,6,0)=0,"",VLOOKUP(J1189,tbl_Teams!$C:$H,6,0)),"")</f>
        <v>1</v>
      </c>
      <c r="N1189" s="16">
        <f>IFERROR(VLOOKUP(J1189,tbl_Teams!$C:$I,7,0),"")</f>
        <v>4</v>
      </c>
      <c r="O1189" s="16" t="str">
        <f>IF(OR(J1189="",K1189=""),"Void","")</f>
        <v/>
      </c>
      <c r="P1189" s="16">
        <v>22</v>
      </c>
      <c r="Q1189" s="38">
        <f>IF(O1189="Void","",IF(P1189&lt;16,Lookups!$A$1+((P1189-1)*7+(N1189-1)),Lookups!$A$2+((P1189-16)*7+(N1189-1))))</f>
        <v>45708</v>
      </c>
      <c r="R1189" s="1" t="str">
        <f>IF(O1189="Void",TRIM(_xlfn.CONCAT(J1189,K1189)),J1189)</f>
        <v>Exiles S.C.</v>
      </c>
      <c r="S1189" s="16" t="str">
        <f>IF(O1189="Void","VOID","vs")</f>
        <v>vs</v>
      </c>
      <c r="T1189" s="1" t="str">
        <f>IF(O1189="Void","",K1189)</f>
        <v>Willows</v>
      </c>
      <c r="U1189" s="1" t="str">
        <f>IF(O1189="Void","",TRIM(_xlfn.CONCAT(L1189," ",M1189)))</f>
        <v>Wotton Hall Club 1</v>
      </c>
    </row>
    <row r="1190" spans="1:21" x14ac:dyDescent="0.2">
      <c r="A1190" s="16">
        <v>413</v>
      </c>
      <c r="B1190" s="16">
        <v>6</v>
      </c>
      <c r="C1190" s="16">
        <v>5</v>
      </c>
      <c r="D1190" s="1">
        <v>1</v>
      </c>
      <c r="E1190" s="1">
        <v>2</v>
      </c>
      <c r="F1190" s="1" t="str">
        <f>_xlfn.CONCAT($D1190,"|",$E1190,"|",$B1190)</f>
        <v>1|2|6</v>
      </c>
      <c r="G1190" s="1" t="str">
        <f>_xlfn.CONCAT($D1190,"|",$E1190,"|",$C1190)</f>
        <v>1|2|5</v>
      </c>
      <c r="H1190" s="1" t="str">
        <f>_xlfn.CONCAT(P1190,J1190)</f>
        <v>22Valiants</v>
      </c>
      <c r="I1190" s="1" t="str">
        <f>_xlfn.CONCAT(P1190,K1190)</f>
        <v>22Walls Monkeys</v>
      </c>
      <c r="J1190" s="1" t="str">
        <f>IFERROR(VLOOKUP(F1190,tbl_Teams!A:C,3,0),"")</f>
        <v>Valiants</v>
      </c>
      <c r="K1190" s="1" t="str">
        <f>IFERROR(VLOOKUP(G1190,tbl_Teams!$A:$C,3,0),"")</f>
        <v>Walls Monkeys</v>
      </c>
      <c r="L1190" s="1" t="str">
        <f>IFERROR(IF(AND(J1190&lt;&gt;"",K1190&lt;&gt;""),VLOOKUP(VLOOKUP(J1190,tbl_Teams!C:G,5,0),tbl_Venues!A:B,2,0),""),"")</f>
        <v>Baker Street</v>
      </c>
      <c r="M1190" s="16" t="str">
        <f>IFERROR(IF(VLOOKUP(J1190,tbl_Teams!$C:$H,6,0)=0,"",VLOOKUP(J1190,tbl_Teams!$C:$H,6,0)),"")</f>
        <v/>
      </c>
      <c r="N1190" s="16">
        <f>IFERROR(VLOOKUP(J1190,tbl_Teams!$C:$I,7,0),"")</f>
        <v>1</v>
      </c>
      <c r="O1190" s="16" t="str">
        <f>IF(OR(J1190="",K1190=""),"Void","")</f>
        <v/>
      </c>
      <c r="P1190" s="16">
        <v>22</v>
      </c>
      <c r="Q1190" s="38">
        <f>IF(O1190="Void","",IF(P1190&lt;16,Lookups!$A$1+((P1190-1)*7+(N1190-1)),Lookups!$A$2+((P1190-16)*7+(N1190-1))))</f>
        <v>45705</v>
      </c>
      <c r="R1190" s="1" t="str">
        <f>IF(O1190="Void",TRIM(_xlfn.CONCAT(J1190,K1190)),J1190)</f>
        <v>Valiants</v>
      </c>
      <c r="S1190" s="16" t="str">
        <f>IF(O1190="Void","VOID","vs")</f>
        <v>vs</v>
      </c>
      <c r="T1190" s="1" t="str">
        <f>IF(O1190="Void","",K1190)</f>
        <v>Walls Monkeys</v>
      </c>
      <c r="U1190" s="1" t="str">
        <f>IF(O1190="Void","",TRIM(_xlfn.CONCAT(L1190," ",M1190)))</f>
        <v>Baker Street</v>
      </c>
    </row>
    <row r="1191" spans="1:21" x14ac:dyDescent="0.2">
      <c r="A1191" s="16">
        <v>414</v>
      </c>
      <c r="B1191" s="16">
        <v>12</v>
      </c>
      <c r="C1191" s="16">
        <v>14</v>
      </c>
      <c r="D1191" s="1">
        <v>1</v>
      </c>
      <c r="E1191" s="1">
        <v>2</v>
      </c>
      <c r="F1191" s="1" t="str">
        <f>_xlfn.CONCAT($D1191,"|",$E1191,"|",$B1191)</f>
        <v>1|2|12</v>
      </c>
      <c r="G1191" s="1" t="str">
        <f>_xlfn.CONCAT($D1191,"|",$E1191,"|",$C1191)</f>
        <v>1|2|14</v>
      </c>
      <c r="H1191" s="1" t="str">
        <f>_xlfn.CONCAT(P1191,J1191)</f>
        <v>22Supermacs</v>
      </c>
      <c r="I1191" s="1" t="str">
        <f>_xlfn.CONCAT(P1191,K1191)</f>
        <v>22Indians</v>
      </c>
      <c r="J1191" s="1" t="str">
        <f>IFERROR(VLOOKUP(F1191,tbl_Teams!A:C,3,0),"")</f>
        <v>Supermacs</v>
      </c>
      <c r="K1191" s="1" t="str">
        <f>IFERROR(VLOOKUP(G1191,tbl_Teams!$A:$C,3,0),"")</f>
        <v>Indians</v>
      </c>
      <c r="L1191" s="1" t="str">
        <f>IFERROR(IF(AND(J1191&lt;&gt;"",K1191&lt;&gt;""),VLOOKUP(VLOOKUP(J1191,tbl_Teams!C:G,5,0),tbl_Venues!A:B,2,0),""),"")</f>
        <v>Ramblers Club</v>
      </c>
      <c r="M1191" s="16" t="str">
        <f>IFERROR(IF(VLOOKUP(J1191,tbl_Teams!$C:$H,6,0)=0,"",VLOOKUP(J1191,tbl_Teams!$C:$H,6,0)),"")</f>
        <v/>
      </c>
      <c r="N1191" s="16">
        <f>IFERROR(VLOOKUP(J1191,tbl_Teams!$C:$I,7,0),"")</f>
        <v>2</v>
      </c>
      <c r="O1191" s="16" t="str">
        <f>IF(OR(J1191="",K1191=""),"Void","")</f>
        <v/>
      </c>
      <c r="P1191" s="16">
        <v>22</v>
      </c>
      <c r="Q1191" s="38">
        <f>IF(O1191="Void","",IF(P1191&lt;16,Lookups!$A$1+((P1191-1)*7+(N1191-1)),Lookups!$A$2+((P1191-16)*7+(N1191-1))))</f>
        <v>45706</v>
      </c>
      <c r="R1191" s="1" t="str">
        <f>IF(O1191="Void",TRIM(_xlfn.CONCAT(J1191,K1191)),J1191)</f>
        <v>Supermacs</v>
      </c>
      <c r="S1191" s="16" t="str">
        <f>IF(O1191="Void","VOID","vs")</f>
        <v>vs</v>
      </c>
      <c r="T1191" s="1" t="str">
        <f>IF(O1191="Void","",K1191)</f>
        <v>Indians</v>
      </c>
      <c r="U1191" s="1" t="str">
        <f>IF(O1191="Void","",TRIM(_xlfn.CONCAT(L1191," ",M1191)))</f>
        <v>Ramblers Club</v>
      </c>
    </row>
    <row r="1192" spans="1:21" x14ac:dyDescent="0.2">
      <c r="A1192" s="16">
        <v>415</v>
      </c>
      <c r="B1192" s="16">
        <v>11</v>
      </c>
      <c r="C1192" s="16">
        <v>15</v>
      </c>
      <c r="D1192" s="1">
        <v>1</v>
      </c>
      <c r="E1192" s="1">
        <v>2</v>
      </c>
      <c r="F1192" s="1" t="str">
        <f>_xlfn.CONCAT($D1192,"|",$E1192,"|",$B1192)</f>
        <v>1|2|11</v>
      </c>
      <c r="G1192" s="1" t="str">
        <f>_xlfn.CONCAT($D1192,"|",$E1192,"|",$C1192)</f>
        <v>1|2|15</v>
      </c>
      <c r="H1192" s="1" t="str">
        <f>_xlfn.CONCAT(P1192,J1192)</f>
        <v>22St James Extras</v>
      </c>
      <c r="I1192" s="1" t="str">
        <f>_xlfn.CONCAT(P1192,K1192)</f>
        <v>22R.G.H.O.C.</v>
      </c>
      <c r="J1192" s="1" t="str">
        <f>IFERROR(VLOOKUP(F1192,tbl_Teams!A:C,3,0),"")</f>
        <v>St James Extras</v>
      </c>
      <c r="K1192" s="1" t="str">
        <f>IFERROR(VLOOKUP(G1192,tbl_Teams!$A:$C,3,0),"")</f>
        <v>R.G.H.O.C.</v>
      </c>
      <c r="L1192" s="1" t="str">
        <f>IFERROR(IF(AND(J1192&lt;&gt;"",K1192&lt;&gt;""),VLOOKUP(VLOOKUP(J1192,tbl_Teams!C:G,5,0),tbl_Venues!A:B,2,0),""),"")</f>
        <v>One Eyed Jacks</v>
      </c>
      <c r="M1192" s="16" t="str">
        <f>IFERROR(IF(VLOOKUP(J1192,tbl_Teams!$C:$H,6,0)=0,"",VLOOKUP(J1192,tbl_Teams!$C:$H,6,0)),"")</f>
        <v/>
      </c>
      <c r="N1192" s="16">
        <f>IFERROR(VLOOKUP(J1192,tbl_Teams!$C:$I,7,0),"")</f>
        <v>4</v>
      </c>
      <c r="O1192" s="16" t="str">
        <f>IF(OR(J1192="",K1192=""),"Void","")</f>
        <v/>
      </c>
      <c r="P1192" s="16">
        <v>22</v>
      </c>
      <c r="Q1192" s="38">
        <f>IF(O1192="Void","",IF(P1192&lt;16,Lookups!$A$1+((P1192-1)*7+(N1192-1)),Lookups!$A$2+((P1192-16)*7+(N1192-1))))</f>
        <v>45708</v>
      </c>
      <c r="R1192" s="1" t="str">
        <f>IF(O1192="Void",TRIM(_xlfn.CONCAT(J1192,K1192)),J1192)</f>
        <v>St James Extras</v>
      </c>
      <c r="S1192" s="16" t="str">
        <f>IF(O1192="Void","VOID","vs")</f>
        <v>vs</v>
      </c>
      <c r="T1192" s="1" t="str">
        <f>IF(O1192="Void","",K1192)</f>
        <v>R.G.H.O.C.</v>
      </c>
      <c r="U1192" s="1" t="str">
        <f>IF(O1192="Void","",TRIM(_xlfn.CONCAT(L1192," ",M1192)))</f>
        <v>One Eyed Jacks</v>
      </c>
    </row>
    <row r="1193" spans="1:21" x14ac:dyDescent="0.2">
      <c r="A1193" s="16">
        <v>416</v>
      </c>
      <c r="B1193" s="16">
        <v>13</v>
      </c>
      <c r="C1193" s="16">
        <v>16</v>
      </c>
      <c r="D1193" s="1">
        <v>1</v>
      </c>
      <c r="E1193" s="1">
        <v>2</v>
      </c>
      <c r="F1193" s="1" t="str">
        <f>_xlfn.CONCAT($D1193,"|",$E1193,"|",$B1193)</f>
        <v>1|2|13</v>
      </c>
      <c r="G1193" s="1" t="str">
        <f>_xlfn.CONCAT($D1193,"|",$E1193,"|",$C1193)</f>
        <v>1|2|16</v>
      </c>
      <c r="H1193" s="1" t="str">
        <f>_xlfn.CONCAT(P1193,J1193)</f>
        <v>22Rockets</v>
      </c>
      <c r="I1193" s="1" t="str">
        <f>_xlfn.CONCAT(P1193,K1193)</f>
        <v>22Motor Rollers</v>
      </c>
      <c r="J1193" s="1" t="str">
        <f>IFERROR(VLOOKUP(F1193,tbl_Teams!A:C,3,0),"")</f>
        <v>Rockets</v>
      </c>
      <c r="K1193" s="1" t="str">
        <f>IFERROR(VLOOKUP(G1193,tbl_Teams!$A:$C,3,0),"")</f>
        <v>Motor Rollers</v>
      </c>
      <c r="L1193" s="1" t="str">
        <f>IFERROR(IF(AND(J1193&lt;&gt;"",K1193&lt;&gt;""),VLOOKUP(VLOOKUP(J1193,tbl_Teams!C:G,5,0),tbl_Venues!A:B,2,0),""),"")</f>
        <v>Old Richians RFC</v>
      </c>
      <c r="M1193" s="16" t="str">
        <f>IFERROR(IF(VLOOKUP(J1193,tbl_Teams!$C:$H,6,0)=0,"",VLOOKUP(J1193,tbl_Teams!$C:$H,6,0)),"")</f>
        <v/>
      </c>
      <c r="N1193" s="16">
        <f>IFERROR(VLOOKUP(J1193,tbl_Teams!$C:$I,7,0),"")</f>
        <v>4</v>
      </c>
      <c r="O1193" s="16" t="str">
        <f>IF(OR(J1193="",K1193=""),"Void","")</f>
        <v/>
      </c>
      <c r="P1193" s="16">
        <v>22</v>
      </c>
      <c r="Q1193" s="38">
        <f>IF(O1193="Void","",IF(P1193&lt;16,Lookups!$A$1+((P1193-1)*7+(N1193-1)),Lookups!$A$2+((P1193-16)*7+(N1193-1))))</f>
        <v>45708</v>
      </c>
      <c r="R1193" s="1" t="str">
        <f>IF(O1193="Void",TRIM(_xlfn.CONCAT(J1193,K1193)),J1193)</f>
        <v>Rockets</v>
      </c>
      <c r="S1193" s="16" t="str">
        <f>IF(O1193="Void","VOID","vs")</f>
        <v>vs</v>
      </c>
      <c r="T1193" s="1" t="str">
        <f>IF(O1193="Void","",K1193)</f>
        <v>Motor Rollers</v>
      </c>
      <c r="U1193" s="1" t="str">
        <f>IF(O1193="Void","",TRIM(_xlfn.CONCAT(L1193," ",M1193)))</f>
        <v>Old Richians RFC</v>
      </c>
    </row>
    <row r="1194" spans="1:21" x14ac:dyDescent="0.2">
      <c r="A1194" s="16">
        <v>649</v>
      </c>
      <c r="B1194" s="16">
        <v>10</v>
      </c>
      <c r="C1194" s="16">
        <v>1</v>
      </c>
      <c r="D1194" s="1">
        <v>1</v>
      </c>
      <c r="E1194" s="1">
        <v>3</v>
      </c>
      <c r="F1194" s="1" t="str">
        <f>_xlfn.CONCAT($D1194,"|",$E1194,"|",$B1194)</f>
        <v>1|3|10</v>
      </c>
      <c r="G1194" s="1" t="str">
        <f>_xlfn.CONCAT($D1194,"|",$E1194,"|",$C1194)</f>
        <v>1|3|1</v>
      </c>
      <c r="H1194" s="1" t="str">
        <f>_xlfn.CONCAT(P1194,J1194)</f>
        <v>22All Wood &amp; Balls</v>
      </c>
      <c r="I1194" s="1" t="str">
        <f>_xlfn.CONCAT(P1194,K1194)</f>
        <v>22Elementaries</v>
      </c>
      <c r="J1194" s="1" t="str">
        <f>IFERROR(VLOOKUP(F1194,tbl_Teams!A:C,3,0),"")</f>
        <v>All Wood &amp; Balls</v>
      </c>
      <c r="K1194" s="1" t="str">
        <f>IFERROR(VLOOKUP(G1194,tbl_Teams!$A:$C,3,0),"")</f>
        <v>Elementaries</v>
      </c>
      <c r="L1194" s="1" t="str">
        <f>IFERROR(IF(AND(J1194&lt;&gt;"",K1194&lt;&gt;""),VLOOKUP(VLOOKUP(J1194,tbl_Teams!C:G,5,0),tbl_Venues!A:B,2,0),""),"")</f>
        <v>Longlevens RFC</v>
      </c>
      <c r="M1194" s="16" t="str">
        <f>IFERROR(IF(VLOOKUP(J1194,tbl_Teams!$C:$H,6,0)=0,"",VLOOKUP(J1194,tbl_Teams!$C:$H,6,0)),"")</f>
        <v/>
      </c>
      <c r="N1194" s="16">
        <f>IFERROR(VLOOKUP(J1194,tbl_Teams!$C:$I,7,0),"")</f>
        <v>4</v>
      </c>
      <c r="O1194" s="16" t="str">
        <f>IF(OR(J1194="",K1194=""),"Void","")</f>
        <v/>
      </c>
      <c r="P1194" s="16">
        <v>22</v>
      </c>
      <c r="Q1194" s="38">
        <f>IF(O1194="Void","",IF(P1194&lt;16,Lookups!$A$1+((P1194-1)*7+(N1194-1)),Lookups!$A$2+((P1194-16)*7+(N1194-1))))</f>
        <v>45708</v>
      </c>
      <c r="R1194" s="1" t="str">
        <f>IF(O1194="Void",TRIM(_xlfn.CONCAT(J1194,K1194)),J1194)</f>
        <v>All Wood &amp; Balls</v>
      </c>
      <c r="S1194" s="16" t="str">
        <f>IF(O1194="Void","VOID","vs")</f>
        <v>vs</v>
      </c>
      <c r="T1194" s="1" t="str">
        <f>IF(O1194="Void","",K1194)</f>
        <v>Elementaries</v>
      </c>
      <c r="U1194" s="1" t="str">
        <f>IF(O1194="Void","",TRIM(_xlfn.CONCAT(L1194," ",M1194)))</f>
        <v>Longlevens RFC</v>
      </c>
    </row>
    <row r="1195" spans="1:21" x14ac:dyDescent="0.2">
      <c r="A1195" s="16">
        <v>650</v>
      </c>
      <c r="B1195" s="16">
        <v>9</v>
      </c>
      <c r="C1195" s="16">
        <v>2</v>
      </c>
      <c r="D1195" s="1">
        <v>1</v>
      </c>
      <c r="E1195" s="1">
        <v>3</v>
      </c>
      <c r="F1195" s="1" t="str">
        <f>_xlfn.CONCAT($D1195,"|",$E1195,"|",$B1195)</f>
        <v>1|3|9</v>
      </c>
      <c r="G1195" s="1" t="str">
        <f>_xlfn.CONCAT($D1195,"|",$E1195,"|",$C1195)</f>
        <v>1|3|2</v>
      </c>
      <c r="H1195" s="1" t="str">
        <f>_xlfn.CONCAT(P1195,J1195)</f>
        <v>22Flintstones</v>
      </c>
      <c r="I1195" s="1" t="str">
        <f>_xlfn.CONCAT(P1195,K1195)</f>
        <v>22Upleadon Wanderers</v>
      </c>
      <c r="J1195" s="1" t="str">
        <f>IFERROR(VLOOKUP(F1195,tbl_Teams!A:C,3,0),"")</f>
        <v>Flintstones</v>
      </c>
      <c r="K1195" s="1" t="str">
        <f>IFERROR(VLOOKUP(G1195,tbl_Teams!$A:$C,3,0),"")</f>
        <v>Upleadon Wanderers</v>
      </c>
      <c r="L1195" s="1" t="str">
        <f>IFERROR(IF(AND(J1195&lt;&gt;"",K1195&lt;&gt;""),VLOOKUP(VLOOKUP(J1195,tbl_Teams!C:G,5,0),tbl_Venues!A:B,2,0),""),"")</f>
        <v>England's Glory</v>
      </c>
      <c r="M1195" s="16">
        <f>IFERROR(IF(VLOOKUP(J1195,tbl_Teams!$C:$H,6,0)=0,"",VLOOKUP(J1195,tbl_Teams!$C:$H,6,0)),"")</f>
        <v>1</v>
      </c>
      <c r="N1195" s="16">
        <f>IFERROR(VLOOKUP(J1195,tbl_Teams!$C:$I,7,0),"")</f>
        <v>5</v>
      </c>
      <c r="O1195" s="16" t="str">
        <f>IF(OR(J1195="",K1195=""),"Void","")</f>
        <v/>
      </c>
      <c r="P1195" s="16">
        <v>22</v>
      </c>
      <c r="Q1195" s="38">
        <f>IF(O1195="Void","",IF(P1195&lt;16,Lookups!$A$1+((P1195-1)*7+(N1195-1)),Lookups!$A$2+((P1195-16)*7+(N1195-1))))</f>
        <v>45709</v>
      </c>
      <c r="R1195" s="1" t="str">
        <f>IF(O1195="Void",TRIM(_xlfn.CONCAT(J1195,K1195)),J1195)</f>
        <v>Flintstones</v>
      </c>
      <c r="S1195" s="16" t="str">
        <f>IF(O1195="Void","VOID","vs")</f>
        <v>vs</v>
      </c>
      <c r="T1195" s="1" t="str">
        <f>IF(O1195="Void","",K1195)</f>
        <v>Upleadon Wanderers</v>
      </c>
      <c r="U1195" s="1" t="str">
        <f>IF(O1195="Void","",TRIM(_xlfn.CONCAT(L1195," ",M1195)))</f>
        <v>England's Glory 1</v>
      </c>
    </row>
    <row r="1196" spans="1:21" x14ac:dyDescent="0.2">
      <c r="A1196" s="16">
        <v>651</v>
      </c>
      <c r="B1196" s="16">
        <v>8</v>
      </c>
      <c r="C1196" s="16">
        <v>3</v>
      </c>
      <c r="D1196" s="1">
        <v>1</v>
      </c>
      <c r="E1196" s="1">
        <v>3</v>
      </c>
      <c r="F1196" s="1" t="str">
        <f>_xlfn.CONCAT($D1196,"|",$E1196,"|",$B1196)</f>
        <v>1|3|8</v>
      </c>
      <c r="G1196" s="1" t="str">
        <f>_xlfn.CONCAT($D1196,"|",$E1196,"|",$C1196)</f>
        <v>1|3|3</v>
      </c>
      <c r="H1196" s="1" t="str">
        <f>_xlfn.CONCAT(P1196,J1196)</f>
        <v>22Madcaps</v>
      </c>
      <c r="I1196" s="1" t="str">
        <f>_xlfn.CONCAT(P1196,K1196)</f>
        <v>22Hucclers</v>
      </c>
      <c r="J1196" s="1" t="str">
        <f>IFERROR(VLOOKUP(F1196,tbl_Teams!A:C,3,0),"")</f>
        <v>Madcaps</v>
      </c>
      <c r="K1196" s="1" t="str">
        <f>IFERROR(VLOOKUP(G1196,tbl_Teams!$A:$C,3,0),"")</f>
        <v>Hucclers</v>
      </c>
      <c r="L1196" s="1" t="str">
        <f>IFERROR(IF(AND(J1196&lt;&gt;"",K1196&lt;&gt;""),VLOOKUP(VLOOKUP(J1196,tbl_Teams!C:G,5,0),tbl_Venues!A:B,2,0),""),"")</f>
        <v>Spartans Club</v>
      </c>
      <c r="M1196" s="16">
        <f>IFERROR(IF(VLOOKUP(J1196,tbl_Teams!$C:$H,6,0)=0,"",VLOOKUP(J1196,tbl_Teams!$C:$H,6,0)),"")</f>
        <v>2</v>
      </c>
      <c r="N1196" s="16">
        <f>IFERROR(VLOOKUP(J1196,tbl_Teams!$C:$I,7,0),"")</f>
        <v>2</v>
      </c>
      <c r="O1196" s="16" t="str">
        <f>IF(OR(J1196="",K1196=""),"Void","")</f>
        <v/>
      </c>
      <c r="P1196" s="16">
        <v>22</v>
      </c>
      <c r="Q1196" s="38">
        <f>IF(O1196="Void","",IF(P1196&lt;16,Lookups!$A$1+((P1196-1)*7+(N1196-1)),Lookups!$A$2+((P1196-16)*7+(N1196-1))))</f>
        <v>45706</v>
      </c>
      <c r="R1196" s="1" t="str">
        <f>IF(O1196="Void",TRIM(_xlfn.CONCAT(J1196,K1196)),J1196)</f>
        <v>Madcaps</v>
      </c>
      <c r="S1196" s="16" t="str">
        <f>IF(O1196="Void","VOID","vs")</f>
        <v>vs</v>
      </c>
      <c r="T1196" s="1" t="str">
        <f>IF(O1196="Void","",K1196)</f>
        <v>Hucclers</v>
      </c>
      <c r="U1196" s="1" t="str">
        <f>IF(O1196="Void","",TRIM(_xlfn.CONCAT(L1196," ",M1196)))</f>
        <v>Spartans Club 2</v>
      </c>
    </row>
    <row r="1197" spans="1:21" x14ac:dyDescent="0.2">
      <c r="A1197" s="16">
        <v>652</v>
      </c>
      <c r="B1197" s="16">
        <v>7</v>
      </c>
      <c r="C1197" s="16">
        <v>4</v>
      </c>
      <c r="D1197" s="1">
        <v>1</v>
      </c>
      <c r="E1197" s="1">
        <v>3</v>
      </c>
      <c r="F1197" s="1" t="str">
        <f>_xlfn.CONCAT($D1197,"|",$E1197,"|",$B1197)</f>
        <v>1|3|7</v>
      </c>
      <c r="G1197" s="1" t="str">
        <f>_xlfn.CONCAT($D1197,"|",$E1197,"|",$C1197)</f>
        <v>1|3|4</v>
      </c>
      <c r="H1197" s="1" t="str">
        <f>_xlfn.CONCAT(P1197,J1197)</f>
        <v>22Hits &amp; Misses(City)</v>
      </c>
      <c r="I1197" s="1" t="str">
        <f>_xlfn.CONCAT(P1197,K1197)</f>
        <v>22Poets</v>
      </c>
      <c r="J1197" s="1" t="str">
        <f>IFERROR(VLOOKUP(F1197,tbl_Teams!A:C,3,0),"")</f>
        <v>Hits &amp; Misses(City)</v>
      </c>
      <c r="K1197" s="1" t="str">
        <f>IFERROR(VLOOKUP(G1197,tbl_Teams!$A:$C,3,0),"")</f>
        <v>Poets</v>
      </c>
      <c r="L1197" s="1" t="str">
        <f>IFERROR(IF(AND(J1197&lt;&gt;"",K1197&lt;&gt;""),VLOOKUP(VLOOKUP(J1197,tbl_Teams!C:G,5,0),tbl_Venues!A:B,2,0),""),"")</f>
        <v>Saintbridge Club</v>
      </c>
      <c r="M1197" s="16">
        <f>IFERROR(IF(VLOOKUP(J1197,tbl_Teams!$C:$H,6,0)=0,"",VLOOKUP(J1197,tbl_Teams!$C:$H,6,0)),"")</f>
        <v>2</v>
      </c>
      <c r="N1197" s="16">
        <f>IFERROR(VLOOKUP(J1197,tbl_Teams!$C:$I,7,0),"")</f>
        <v>4</v>
      </c>
      <c r="O1197" s="16" t="str">
        <f>IF(OR(J1197="",K1197=""),"Void","")</f>
        <v/>
      </c>
      <c r="P1197" s="16">
        <v>22</v>
      </c>
      <c r="Q1197" s="38">
        <f>IF(O1197="Void","",IF(P1197&lt;16,Lookups!$A$1+((P1197-1)*7+(N1197-1)),Lookups!$A$2+((P1197-16)*7+(N1197-1))))</f>
        <v>45708</v>
      </c>
      <c r="R1197" s="1" t="str">
        <f>IF(O1197="Void",TRIM(_xlfn.CONCAT(J1197,K1197)),J1197)</f>
        <v>Hits &amp; Misses(City)</v>
      </c>
      <c r="S1197" s="16" t="str">
        <f>IF(O1197="Void","VOID","vs")</f>
        <v>vs</v>
      </c>
      <c r="T1197" s="1" t="str">
        <f>IF(O1197="Void","",K1197)</f>
        <v>Poets</v>
      </c>
      <c r="U1197" s="1" t="str">
        <f>IF(O1197="Void","",TRIM(_xlfn.CONCAT(L1197," ",M1197)))</f>
        <v>Saintbridge Club 2</v>
      </c>
    </row>
    <row r="1198" spans="1:21" x14ac:dyDescent="0.2">
      <c r="A1198" s="16">
        <v>653</v>
      </c>
      <c r="B1198" s="16">
        <v>6</v>
      </c>
      <c r="C1198" s="16">
        <v>5</v>
      </c>
      <c r="D1198" s="1">
        <v>1</v>
      </c>
      <c r="E1198" s="1">
        <v>3</v>
      </c>
      <c r="F1198" s="1" t="str">
        <f>_xlfn.CONCAT($D1198,"|",$E1198,"|",$B1198)</f>
        <v>1|3|6</v>
      </c>
      <c r="G1198" s="1" t="str">
        <f>_xlfn.CONCAT($D1198,"|",$E1198,"|",$C1198)</f>
        <v>1|3|5</v>
      </c>
      <c r="H1198" s="1" t="str">
        <f>_xlfn.CONCAT(P1198,J1198)</f>
        <v>22Hip Hips</v>
      </c>
      <c r="I1198" s="1" t="str">
        <f>_xlfn.CONCAT(P1198,K1198)</f>
        <v>22Grinders</v>
      </c>
      <c r="J1198" s="1" t="str">
        <f>IFERROR(VLOOKUP(F1198,tbl_Teams!A:C,3,0),"")</f>
        <v>Hip Hips</v>
      </c>
      <c r="K1198" s="1" t="str">
        <f>IFERROR(VLOOKUP(G1198,tbl_Teams!$A:$C,3,0),"")</f>
        <v>Grinders</v>
      </c>
      <c r="L1198" s="1" t="str">
        <f>IFERROR(IF(AND(J1198&lt;&gt;"",K1198&lt;&gt;""),VLOOKUP(VLOOKUP(J1198,tbl_Teams!C:G,5,0),tbl_Venues!A:B,2,0),""),"")</f>
        <v>Saintbridge Club</v>
      </c>
      <c r="M1198" s="16">
        <f>IFERROR(IF(VLOOKUP(J1198,tbl_Teams!$C:$H,6,0)=0,"",VLOOKUP(J1198,tbl_Teams!$C:$H,6,0)),"")</f>
        <v>1</v>
      </c>
      <c r="N1198" s="16">
        <f>IFERROR(VLOOKUP(J1198,tbl_Teams!$C:$I,7,0),"")</f>
        <v>4</v>
      </c>
      <c r="O1198" s="16" t="str">
        <f>IF(OR(J1198="",K1198=""),"Void","")</f>
        <v/>
      </c>
      <c r="P1198" s="16">
        <v>22</v>
      </c>
      <c r="Q1198" s="38">
        <f>IF(O1198="Void","",IF(P1198&lt;16,Lookups!$A$1+((P1198-1)*7+(N1198-1)),Lookups!$A$2+((P1198-16)*7+(N1198-1))))</f>
        <v>45708</v>
      </c>
      <c r="R1198" s="1" t="str">
        <f>IF(O1198="Void",TRIM(_xlfn.CONCAT(J1198,K1198)),J1198)</f>
        <v>Hip Hips</v>
      </c>
      <c r="S1198" s="16" t="str">
        <f>IF(O1198="Void","VOID","vs")</f>
        <v>vs</v>
      </c>
      <c r="T1198" s="1" t="str">
        <f>IF(O1198="Void","",K1198)</f>
        <v>Grinders</v>
      </c>
      <c r="U1198" s="1" t="str">
        <f>IF(O1198="Void","",TRIM(_xlfn.CONCAT(L1198," ",M1198)))</f>
        <v>Saintbridge Club 1</v>
      </c>
    </row>
    <row r="1199" spans="1:21" x14ac:dyDescent="0.2">
      <c r="A1199" s="16">
        <v>654</v>
      </c>
      <c r="B1199" s="16">
        <v>12</v>
      </c>
      <c r="C1199" s="16">
        <v>14</v>
      </c>
      <c r="D1199" s="1">
        <v>1</v>
      </c>
      <c r="E1199" s="1">
        <v>3</v>
      </c>
      <c r="F1199" s="1" t="str">
        <f>_xlfn.CONCAT($D1199,"|",$E1199,"|",$B1199)</f>
        <v>1|3|12</v>
      </c>
      <c r="G1199" s="1" t="str">
        <f>_xlfn.CONCAT($D1199,"|",$E1199,"|",$C1199)</f>
        <v>1|3|14</v>
      </c>
      <c r="H1199" s="1" t="str">
        <f>_xlfn.CONCAT(P1199,J1199)</f>
        <v>22DM4's</v>
      </c>
      <c r="I1199" s="1" t="str">
        <f>_xlfn.CONCAT(P1199,K1199)</f>
        <v>22Locals</v>
      </c>
      <c r="J1199" s="1" t="str">
        <f>IFERROR(VLOOKUP(F1199,tbl_Teams!A:C,3,0),"")</f>
        <v>DM4's</v>
      </c>
      <c r="K1199" s="1" t="str">
        <f>IFERROR(VLOOKUP(G1199,tbl_Teams!$A:$C,3,0),"")</f>
        <v>Locals</v>
      </c>
      <c r="L1199" s="1" t="str">
        <f>IFERROR(IF(AND(J1199&lt;&gt;"",K1199&lt;&gt;""),VLOOKUP(VLOOKUP(J1199,tbl_Teams!C:G,5,0),tbl_Venues!A:B,2,0),""),"")</f>
        <v>Spartans Club</v>
      </c>
      <c r="M1199" s="16">
        <f>IFERROR(IF(VLOOKUP(J1199,tbl_Teams!$C:$H,6,0)=0,"",VLOOKUP(J1199,tbl_Teams!$C:$H,6,0)),"")</f>
        <v>1</v>
      </c>
      <c r="N1199" s="16">
        <f>IFERROR(VLOOKUP(J1199,tbl_Teams!$C:$I,7,0),"")</f>
        <v>4</v>
      </c>
      <c r="O1199" s="16" t="str">
        <f>IF(OR(J1199="",K1199=""),"Void","")</f>
        <v/>
      </c>
      <c r="P1199" s="16">
        <v>22</v>
      </c>
      <c r="Q1199" s="38">
        <f>IF(O1199="Void","",IF(P1199&lt;16,Lookups!$A$1+((P1199-1)*7+(N1199-1)),Lookups!$A$2+((P1199-16)*7+(N1199-1))))</f>
        <v>45708</v>
      </c>
      <c r="R1199" s="1" t="str">
        <f>IF(O1199="Void",TRIM(_xlfn.CONCAT(J1199,K1199)),J1199)</f>
        <v>DM4's</v>
      </c>
      <c r="S1199" s="16" t="str">
        <f>IF(O1199="Void","VOID","vs")</f>
        <v>vs</v>
      </c>
      <c r="T1199" s="1" t="str">
        <f>IF(O1199="Void","",K1199)</f>
        <v>Locals</v>
      </c>
      <c r="U1199" s="1" t="str">
        <f>IF(O1199="Void","",TRIM(_xlfn.CONCAT(L1199," ",M1199)))</f>
        <v>Spartans Club 1</v>
      </c>
    </row>
    <row r="1200" spans="1:21" x14ac:dyDescent="0.2">
      <c r="A1200" s="16">
        <v>655</v>
      </c>
      <c r="B1200" s="16">
        <v>11</v>
      </c>
      <c r="C1200" s="16">
        <v>15</v>
      </c>
      <c r="D1200" s="1">
        <v>1</v>
      </c>
      <c r="E1200" s="1">
        <v>3</v>
      </c>
      <c r="F1200" s="1" t="str">
        <f>_xlfn.CONCAT($D1200,"|",$E1200,"|",$B1200)</f>
        <v>1|3|11</v>
      </c>
      <c r="G1200" s="1" t="str">
        <f>_xlfn.CONCAT($D1200,"|",$E1200,"|",$C1200)</f>
        <v>1|3|15</v>
      </c>
      <c r="H1200" s="1" t="str">
        <f>_xlfn.CONCAT(P1200,J1200)</f>
        <v>22BIJI's S.C.</v>
      </c>
      <c r="I1200" s="1" t="str">
        <f>_xlfn.CONCAT(P1200,K1200)</f>
        <v>22Meteors</v>
      </c>
      <c r="J1200" s="1" t="str">
        <f>IFERROR(VLOOKUP(F1200,tbl_Teams!A:C,3,0),"")</f>
        <v>BIJI's S.C.</v>
      </c>
      <c r="K1200" s="1" t="str">
        <f>IFERROR(VLOOKUP(G1200,tbl_Teams!$A:$C,3,0),"")</f>
        <v>Meteors</v>
      </c>
      <c r="L1200" s="1" t="str">
        <f>IFERROR(IF(AND(J1200&lt;&gt;"",K1200&lt;&gt;""),VLOOKUP(VLOOKUP(J1200,tbl_Teams!C:G,5,0),tbl_Venues!A:B,2,0),""),"")</f>
        <v>Farmer's Club</v>
      </c>
      <c r="M1200" s="16">
        <f>IFERROR(IF(VLOOKUP(J1200,tbl_Teams!$C:$H,6,0)=0,"",VLOOKUP(J1200,tbl_Teams!$C:$H,6,0)),"")</f>
        <v>2</v>
      </c>
      <c r="N1200" s="16">
        <f>IFERROR(VLOOKUP(J1200,tbl_Teams!$C:$I,7,0),"")</f>
        <v>4</v>
      </c>
      <c r="O1200" s="16" t="str">
        <f>IF(OR(J1200="",K1200=""),"Void","")</f>
        <v/>
      </c>
      <c r="P1200" s="16">
        <v>22</v>
      </c>
      <c r="Q1200" s="38">
        <f>IF(O1200="Void","",IF(P1200&lt;16,Lookups!$A$1+((P1200-1)*7+(N1200-1)),Lookups!$A$2+((P1200-16)*7+(N1200-1))))</f>
        <v>45708</v>
      </c>
      <c r="R1200" s="1" t="str">
        <f>IF(O1200="Void",TRIM(_xlfn.CONCAT(J1200,K1200)),J1200)</f>
        <v>BIJI's S.C.</v>
      </c>
      <c r="S1200" s="16" t="str">
        <f>IF(O1200="Void","VOID","vs")</f>
        <v>vs</v>
      </c>
      <c r="T1200" s="1" t="str">
        <f>IF(O1200="Void","",K1200)</f>
        <v>Meteors</v>
      </c>
      <c r="U1200" s="1" t="str">
        <f>IF(O1200="Void","",TRIM(_xlfn.CONCAT(L1200," ",M1200)))</f>
        <v>Farmer's Club 2</v>
      </c>
    </row>
    <row r="1201" spans="1:21" x14ac:dyDescent="0.2">
      <c r="A1201" s="16">
        <v>656</v>
      </c>
      <c r="B1201" s="16">
        <v>13</v>
      </c>
      <c r="C1201" s="16">
        <v>16</v>
      </c>
      <c r="D1201" s="1">
        <v>1</v>
      </c>
      <c r="E1201" s="1">
        <v>3</v>
      </c>
      <c r="F1201" s="1" t="str">
        <f>_xlfn.CONCAT($D1201,"|",$E1201,"|",$B1201)</f>
        <v>1|3|13</v>
      </c>
      <c r="G1201" s="1" t="str">
        <f>_xlfn.CONCAT($D1201,"|",$E1201,"|",$C1201)</f>
        <v>1|3|16</v>
      </c>
      <c r="H1201" s="1" t="str">
        <f>_xlfn.CONCAT(P1201,J1201)</f>
        <v>22Killer Instinct</v>
      </c>
      <c r="I1201" s="1" t="str">
        <f>_xlfn.CONCAT(P1201,K1201)</f>
        <v>22Spreaders</v>
      </c>
      <c r="J1201" s="1" t="str">
        <f>IFERROR(VLOOKUP(F1201,tbl_Teams!A:C,3,0),"")</f>
        <v>Killer Instinct</v>
      </c>
      <c r="K1201" s="1" t="str">
        <f>IFERROR(VLOOKUP(G1201,tbl_Teams!$A:$C,3,0),"")</f>
        <v>Spreaders</v>
      </c>
      <c r="L1201" s="1" t="str">
        <f>IFERROR(IF(AND(J1201&lt;&gt;"",K1201&lt;&gt;""),VLOOKUP(VLOOKUP(J1201,tbl_Teams!C:G,5,0),tbl_Venues!A:B,2,0),""),"")</f>
        <v>Matchplay Stroud</v>
      </c>
      <c r="M1201" s="16">
        <f>IFERROR(IF(VLOOKUP(J1201,tbl_Teams!$C:$H,6,0)=0,"",VLOOKUP(J1201,tbl_Teams!$C:$H,6,0)),"")</f>
        <v>3</v>
      </c>
      <c r="N1201" s="16">
        <f>IFERROR(VLOOKUP(J1201,tbl_Teams!$C:$I,7,0),"")</f>
        <v>3</v>
      </c>
      <c r="O1201" s="16" t="str">
        <f>IF(OR(J1201="",K1201=""),"Void","")</f>
        <v/>
      </c>
      <c r="P1201" s="16">
        <v>22</v>
      </c>
      <c r="Q1201" s="38">
        <f>IF(O1201="Void","",IF(P1201&lt;16,Lookups!$A$1+((P1201-1)*7+(N1201-1)),Lookups!$A$2+((P1201-16)*7+(N1201-1))))</f>
        <v>45707</v>
      </c>
      <c r="R1201" s="1" t="str">
        <f>IF(O1201="Void",TRIM(_xlfn.CONCAT(J1201,K1201)),J1201)</f>
        <v>Killer Instinct</v>
      </c>
      <c r="S1201" s="16" t="str">
        <f>IF(O1201="Void","VOID","vs")</f>
        <v>vs</v>
      </c>
      <c r="T1201" s="1" t="str">
        <f>IF(O1201="Void","",K1201)</f>
        <v>Spreaders</v>
      </c>
      <c r="U1201" s="1" t="str">
        <f>IF(O1201="Void","",TRIM(_xlfn.CONCAT(L1201," ",M1201)))</f>
        <v>Matchplay Stroud 3</v>
      </c>
    </row>
    <row r="1202" spans="1:21" x14ac:dyDescent="0.2">
      <c r="A1202" s="16">
        <v>889</v>
      </c>
      <c r="B1202" s="16">
        <v>10</v>
      </c>
      <c r="C1202" s="16">
        <v>1</v>
      </c>
      <c r="D1202" s="1">
        <v>1</v>
      </c>
      <c r="E1202" s="1">
        <v>4</v>
      </c>
      <c r="F1202" s="1" t="str">
        <f>_xlfn.CONCAT($D1202,"|",$E1202,"|",$B1202)</f>
        <v>1|4|10</v>
      </c>
      <c r="G1202" s="1" t="str">
        <f>_xlfn.CONCAT($D1202,"|",$E1202,"|",$C1202)</f>
        <v>1|4|1</v>
      </c>
      <c r="H1202" s="1" t="str">
        <f>_xlfn.CONCAT(P1202,J1202)</f>
        <v>22Post Office 'A'</v>
      </c>
      <c r="I1202" s="1" t="str">
        <f>_xlfn.CONCAT(P1202,K1202)</f>
        <v>22Jacks Jokers</v>
      </c>
      <c r="J1202" s="1" t="str">
        <f>IFERROR(VLOOKUP(F1202,tbl_Teams!A:C,3,0),"")</f>
        <v>Post Office 'A'</v>
      </c>
      <c r="K1202" s="1" t="str">
        <f>IFERROR(VLOOKUP(G1202,tbl_Teams!$A:$C,3,0),"")</f>
        <v>Jacks Jokers</v>
      </c>
      <c r="L1202" s="1" t="str">
        <f>IFERROR(IF(AND(J1202&lt;&gt;"",K1202&lt;&gt;""),VLOOKUP(VLOOKUP(J1202,tbl_Teams!C:G,5,0),tbl_Venues!A:B,2,0),""),"")</f>
        <v>One Eyed Jacks</v>
      </c>
      <c r="M1202" s="16" t="str">
        <f>IFERROR(IF(VLOOKUP(J1202,tbl_Teams!$C:$H,6,0)=0,"",VLOOKUP(J1202,tbl_Teams!$C:$H,6,0)),"")</f>
        <v/>
      </c>
      <c r="N1202" s="16">
        <f>IFERROR(VLOOKUP(J1202,tbl_Teams!$C:$I,7,0),"")</f>
        <v>1</v>
      </c>
      <c r="O1202" s="16" t="str">
        <f>IF(OR(J1202="",K1202=""),"Void","")</f>
        <v/>
      </c>
      <c r="P1202" s="16">
        <v>22</v>
      </c>
      <c r="Q1202" s="38">
        <f>IF(O1202="Void","",IF(P1202&lt;16,Lookups!$A$1+((P1202-1)*7+(N1202-1)),Lookups!$A$2+((P1202-16)*7+(N1202-1))))</f>
        <v>45705</v>
      </c>
      <c r="R1202" s="1" t="str">
        <f>IF(O1202="Void",TRIM(_xlfn.CONCAT(J1202,K1202)),J1202)</f>
        <v>Post Office 'A'</v>
      </c>
      <c r="S1202" s="16" t="str">
        <f>IF(O1202="Void","VOID","vs")</f>
        <v>vs</v>
      </c>
      <c r="T1202" s="1" t="str">
        <f>IF(O1202="Void","",K1202)</f>
        <v>Jacks Jokers</v>
      </c>
      <c r="U1202" s="1" t="str">
        <f>IF(O1202="Void","",TRIM(_xlfn.CONCAT(L1202," ",M1202)))</f>
        <v>One Eyed Jacks</v>
      </c>
    </row>
    <row r="1203" spans="1:21" x14ac:dyDescent="0.2">
      <c r="A1203" s="16">
        <v>890</v>
      </c>
      <c r="B1203" s="16">
        <v>9</v>
      </c>
      <c r="C1203" s="16">
        <v>2</v>
      </c>
      <c r="D1203" s="1">
        <v>1</v>
      </c>
      <c r="E1203" s="1">
        <v>4</v>
      </c>
      <c r="F1203" s="1" t="str">
        <f>_xlfn.CONCAT($D1203,"|",$E1203,"|",$B1203)</f>
        <v>1|4|9</v>
      </c>
      <c r="G1203" s="1" t="str">
        <f>_xlfn.CONCAT($D1203,"|",$E1203,"|",$C1203)</f>
        <v>1|4|2</v>
      </c>
      <c r="H1203" s="1" t="str">
        <f>_xlfn.CONCAT(P1203,J1203)</f>
        <v>22Statics</v>
      </c>
      <c r="I1203" s="1" t="str">
        <f>_xlfn.CONCAT(P1203,K1203)</f>
        <v>22Andy Capps</v>
      </c>
      <c r="J1203" s="1" t="str">
        <f>IFERROR(VLOOKUP(F1203,tbl_Teams!A:C,3,0),"")</f>
        <v>Statics</v>
      </c>
      <c r="K1203" s="1" t="str">
        <f>IFERROR(VLOOKUP(G1203,tbl_Teams!$A:$C,3,0),"")</f>
        <v>Andy Capps</v>
      </c>
      <c r="L1203" s="1" t="str">
        <f>IFERROR(IF(AND(J1203&lt;&gt;"",K1203&lt;&gt;""),VLOOKUP(VLOOKUP(J1203,tbl_Teams!C:G,5,0),tbl_Venues!A:B,2,0),""),"")</f>
        <v>Farmer's Club</v>
      </c>
      <c r="M1203" s="16">
        <f>IFERROR(IF(VLOOKUP(J1203,tbl_Teams!$C:$H,6,0)=0,"",VLOOKUP(J1203,tbl_Teams!$C:$H,6,0)),"")</f>
        <v>2</v>
      </c>
      <c r="N1203" s="16">
        <f>IFERROR(VLOOKUP(J1203,tbl_Teams!$C:$I,7,0),"")</f>
        <v>1</v>
      </c>
      <c r="O1203" s="16" t="str">
        <f>IF(OR(J1203="",K1203=""),"Void","")</f>
        <v/>
      </c>
      <c r="P1203" s="16">
        <v>22</v>
      </c>
      <c r="Q1203" s="38">
        <f>IF(O1203="Void","",IF(P1203&lt;16,Lookups!$A$1+((P1203-1)*7+(N1203-1)),Lookups!$A$2+((P1203-16)*7+(N1203-1))))</f>
        <v>45705</v>
      </c>
      <c r="R1203" s="1" t="str">
        <f>IF(O1203="Void",TRIM(_xlfn.CONCAT(J1203,K1203)),J1203)</f>
        <v>Statics</v>
      </c>
      <c r="S1203" s="16" t="str">
        <f>IF(O1203="Void","VOID","vs")</f>
        <v>vs</v>
      </c>
      <c r="T1203" s="1" t="str">
        <f>IF(O1203="Void","",K1203)</f>
        <v>Andy Capps</v>
      </c>
      <c r="U1203" s="1" t="str">
        <f>IF(O1203="Void","",TRIM(_xlfn.CONCAT(L1203," ",M1203)))</f>
        <v>Farmer's Club 2</v>
      </c>
    </row>
    <row r="1204" spans="1:21" x14ac:dyDescent="0.2">
      <c r="A1204" s="16">
        <v>891</v>
      </c>
      <c r="B1204" s="16">
        <v>8</v>
      </c>
      <c r="C1204" s="16">
        <v>3</v>
      </c>
      <c r="D1204" s="1">
        <v>1</v>
      </c>
      <c r="E1204" s="1">
        <v>4</v>
      </c>
      <c r="F1204" s="1" t="str">
        <f>_xlfn.CONCAT($D1204,"|",$E1204,"|",$B1204)</f>
        <v>1|4|8</v>
      </c>
      <c r="G1204" s="1" t="str">
        <f>_xlfn.CONCAT($D1204,"|",$E1204,"|",$C1204)</f>
        <v>1|4|3</v>
      </c>
      <c r="H1204" s="1" t="str">
        <f>_xlfn.CONCAT(P1204,J1204)</f>
        <v>22Looney Tunes</v>
      </c>
      <c r="I1204" s="1" t="str">
        <f>_xlfn.CONCAT(P1204,K1204)</f>
        <v>22Harps S.C.</v>
      </c>
      <c r="J1204" s="1" t="str">
        <f>IFERROR(VLOOKUP(F1204,tbl_Teams!A:C,3,0),"")</f>
        <v>Looney Tunes</v>
      </c>
      <c r="K1204" s="1" t="str">
        <f>IFERROR(VLOOKUP(G1204,tbl_Teams!$A:$C,3,0),"")</f>
        <v>Harps S.C.</v>
      </c>
      <c r="L1204" s="1" t="str">
        <f>IFERROR(IF(AND(J1204&lt;&gt;"",K1204&lt;&gt;""),VLOOKUP(VLOOKUP(J1204,tbl_Teams!C:G,5,0),tbl_Venues!A:B,2,0),""),"")</f>
        <v>Circle Club Newent</v>
      </c>
      <c r="M1204" s="16" t="str">
        <f>IFERROR(IF(VLOOKUP(J1204,tbl_Teams!$C:$H,6,0)=0,"",VLOOKUP(J1204,tbl_Teams!$C:$H,6,0)),"")</f>
        <v/>
      </c>
      <c r="N1204" s="16">
        <f>IFERROR(VLOOKUP(J1204,tbl_Teams!$C:$I,7,0),"")</f>
        <v>4</v>
      </c>
      <c r="O1204" s="16" t="str">
        <f>IF(OR(J1204="",K1204=""),"Void","")</f>
        <v/>
      </c>
      <c r="P1204" s="16">
        <v>22</v>
      </c>
      <c r="Q1204" s="38">
        <f>IF(O1204="Void","",IF(P1204&lt;16,Lookups!$A$1+((P1204-1)*7+(N1204-1)),Lookups!$A$2+((P1204-16)*7+(N1204-1))))</f>
        <v>45708</v>
      </c>
      <c r="R1204" s="1" t="str">
        <f>IF(O1204="Void",TRIM(_xlfn.CONCAT(J1204,K1204)),J1204)</f>
        <v>Looney Tunes</v>
      </c>
      <c r="S1204" s="16" t="str">
        <f>IF(O1204="Void","VOID","vs")</f>
        <v>vs</v>
      </c>
      <c r="T1204" s="1" t="str">
        <f>IF(O1204="Void","",K1204)</f>
        <v>Harps S.C.</v>
      </c>
      <c r="U1204" s="1" t="str">
        <f>IF(O1204="Void","",TRIM(_xlfn.CONCAT(L1204," ",M1204)))</f>
        <v>Circle Club Newent</v>
      </c>
    </row>
    <row r="1205" spans="1:21" x14ac:dyDescent="0.2">
      <c r="A1205" s="16">
        <v>892</v>
      </c>
      <c r="B1205" s="16">
        <v>7</v>
      </c>
      <c r="C1205" s="16">
        <v>4</v>
      </c>
      <c r="D1205" s="1">
        <v>1</v>
      </c>
      <c r="E1205" s="1">
        <v>4</v>
      </c>
      <c r="F1205" s="1" t="str">
        <f>_xlfn.CONCAT($D1205,"|",$E1205,"|",$B1205)</f>
        <v>1|4|7</v>
      </c>
      <c r="G1205" s="1" t="str">
        <f>_xlfn.CONCAT($D1205,"|",$E1205,"|",$C1205)</f>
        <v>1|4|4</v>
      </c>
      <c r="H1205" s="1" t="str">
        <f>_xlfn.CONCAT(P1205,J1205)</f>
        <v>22Star Inn</v>
      </c>
      <c r="I1205" s="1" t="str">
        <f>_xlfn.CONCAT(P1205,K1205)</f>
        <v>22Jolly Boys</v>
      </c>
      <c r="J1205" s="1" t="str">
        <f>IFERROR(VLOOKUP(F1205,tbl_Teams!A:C,3,0),"")</f>
        <v>Star Inn</v>
      </c>
      <c r="K1205" s="1" t="str">
        <f>IFERROR(VLOOKUP(G1205,tbl_Teams!$A:$C,3,0),"")</f>
        <v>Jolly Boys</v>
      </c>
      <c r="L1205" s="1" t="str">
        <f>IFERROR(IF(AND(J1205&lt;&gt;"",K1205&lt;&gt;""),VLOOKUP(VLOOKUP(J1205,tbl_Teams!C:G,5,0),tbl_Venues!A:B,2,0),""),"")</f>
        <v>Wotton Hall Club</v>
      </c>
      <c r="M1205" s="16">
        <f>IFERROR(IF(VLOOKUP(J1205,tbl_Teams!$C:$H,6,0)=0,"",VLOOKUP(J1205,tbl_Teams!$C:$H,6,0)),"")</f>
        <v>2</v>
      </c>
      <c r="N1205" s="16">
        <f>IFERROR(VLOOKUP(J1205,tbl_Teams!$C:$I,7,0),"")</f>
        <v>5</v>
      </c>
      <c r="O1205" s="16" t="str">
        <f>IF(OR(J1205="",K1205=""),"Void","")</f>
        <v/>
      </c>
      <c r="P1205" s="16">
        <v>22</v>
      </c>
      <c r="Q1205" s="38">
        <f>IF(O1205="Void","",IF(P1205&lt;16,Lookups!$A$1+((P1205-1)*7+(N1205-1)),Lookups!$A$2+((P1205-16)*7+(N1205-1))))</f>
        <v>45709</v>
      </c>
      <c r="R1205" s="1" t="str">
        <f>IF(O1205="Void",TRIM(_xlfn.CONCAT(J1205,K1205)),J1205)</f>
        <v>Star Inn</v>
      </c>
      <c r="S1205" s="16" t="str">
        <f>IF(O1205="Void","VOID","vs")</f>
        <v>vs</v>
      </c>
      <c r="T1205" s="1" t="str">
        <f>IF(O1205="Void","",K1205)</f>
        <v>Jolly Boys</v>
      </c>
      <c r="U1205" s="1" t="str">
        <f>IF(O1205="Void","",TRIM(_xlfn.CONCAT(L1205," ",M1205)))</f>
        <v>Wotton Hall Club 2</v>
      </c>
    </row>
    <row r="1206" spans="1:21" x14ac:dyDescent="0.2">
      <c r="A1206" s="16">
        <v>893</v>
      </c>
      <c r="B1206" s="16">
        <v>6</v>
      </c>
      <c r="C1206" s="16">
        <v>5</v>
      </c>
      <c r="D1206" s="1">
        <v>1</v>
      </c>
      <c r="E1206" s="1">
        <v>4</v>
      </c>
      <c r="F1206" s="1" t="str">
        <f>_xlfn.CONCAT($D1206,"|",$E1206,"|",$B1206)</f>
        <v>1|4|6</v>
      </c>
      <c r="G1206" s="1" t="str">
        <f>_xlfn.CONCAT($D1206,"|",$E1206,"|",$C1206)</f>
        <v>1|4|5</v>
      </c>
      <c r="H1206" s="1" t="str">
        <f>_xlfn.CONCAT(P1206,J1206)</f>
        <v>22Co-Op</v>
      </c>
      <c r="I1206" s="1" t="str">
        <f>_xlfn.CONCAT(P1206,K1206)</f>
        <v>22Doddlers</v>
      </c>
      <c r="J1206" s="1" t="str">
        <f>IFERROR(VLOOKUP(F1206,tbl_Teams!A:C,3,0),"")</f>
        <v>Co-Op</v>
      </c>
      <c r="K1206" s="1" t="str">
        <f>IFERROR(VLOOKUP(G1206,tbl_Teams!$A:$C,3,0),"")</f>
        <v>Doddlers</v>
      </c>
      <c r="L1206" s="1" t="str">
        <f>IFERROR(IF(AND(J1206&lt;&gt;"",K1206&lt;&gt;""),VLOOKUP(VLOOKUP(J1206,tbl_Teams!C:G,5,0),tbl_Venues!A:B,2,0),""),"")</f>
        <v>Gala Club</v>
      </c>
      <c r="M1206" s="16">
        <f>IFERROR(IF(VLOOKUP(J1206,tbl_Teams!$C:$H,6,0)=0,"",VLOOKUP(J1206,tbl_Teams!$C:$H,6,0)),"")</f>
        <v>2</v>
      </c>
      <c r="N1206" s="16">
        <f>IFERROR(VLOOKUP(J1206,tbl_Teams!$C:$I,7,0),"")</f>
        <v>1</v>
      </c>
      <c r="O1206" s="16" t="str">
        <f>IF(OR(J1206="",K1206=""),"Void","")</f>
        <v/>
      </c>
      <c r="P1206" s="16">
        <v>22</v>
      </c>
      <c r="Q1206" s="38">
        <f>IF(O1206="Void","",IF(P1206&lt;16,Lookups!$A$1+((P1206-1)*7+(N1206-1)),Lookups!$A$2+((P1206-16)*7+(N1206-1))))</f>
        <v>45705</v>
      </c>
      <c r="R1206" s="1" t="str">
        <f>IF(O1206="Void",TRIM(_xlfn.CONCAT(J1206,K1206)),J1206)</f>
        <v>Co-Op</v>
      </c>
      <c r="S1206" s="16" t="str">
        <f>IF(O1206="Void","VOID","vs")</f>
        <v>vs</v>
      </c>
      <c r="T1206" s="1" t="str">
        <f>IF(O1206="Void","",K1206)</f>
        <v>Doddlers</v>
      </c>
      <c r="U1206" s="1" t="str">
        <f>IF(O1206="Void","",TRIM(_xlfn.CONCAT(L1206," ",M1206)))</f>
        <v>Gala Club 2</v>
      </c>
    </row>
    <row r="1207" spans="1:21" x14ac:dyDescent="0.2">
      <c r="A1207" s="16">
        <v>894</v>
      </c>
      <c r="B1207" s="16">
        <v>12</v>
      </c>
      <c r="C1207" s="16">
        <v>14</v>
      </c>
      <c r="D1207" s="1">
        <v>1</v>
      </c>
      <c r="E1207" s="1">
        <v>4</v>
      </c>
      <c r="F1207" s="1" t="str">
        <f>_xlfn.CONCAT($D1207,"|",$E1207,"|",$B1207)</f>
        <v>1|4|12</v>
      </c>
      <c r="G1207" s="1" t="str">
        <f>_xlfn.CONCAT($D1207,"|",$E1207,"|",$C1207)</f>
        <v>1|4|14</v>
      </c>
      <c r="H1207" s="1" t="str">
        <f>_xlfn.CONCAT(P1207,J1207)</f>
        <v>22White Hart</v>
      </c>
      <c r="I1207" s="1" t="str">
        <f>_xlfn.CONCAT(P1207,K1207)</f>
        <v>22Atlas S.C.</v>
      </c>
      <c r="J1207" s="1" t="str">
        <f>IFERROR(VLOOKUP(F1207,tbl_Teams!A:C,3,0),"")</f>
        <v>White Hart</v>
      </c>
      <c r="K1207" s="1" t="str">
        <f>IFERROR(VLOOKUP(G1207,tbl_Teams!$A:$C,3,0),"")</f>
        <v>Atlas S.C.</v>
      </c>
      <c r="L1207" s="1" t="str">
        <f>IFERROR(IF(AND(J1207&lt;&gt;"",K1207&lt;&gt;""),VLOOKUP(VLOOKUP(J1207,tbl_Teams!C:G,5,0),tbl_Venues!A:B,2,0),""),"")</f>
        <v>One Eyed Jacks</v>
      </c>
      <c r="M1207" s="16" t="str">
        <f>IFERROR(IF(VLOOKUP(J1207,tbl_Teams!$C:$H,6,0)=0,"",VLOOKUP(J1207,tbl_Teams!$C:$H,6,0)),"")</f>
        <v/>
      </c>
      <c r="N1207" s="16">
        <f>IFERROR(VLOOKUP(J1207,tbl_Teams!$C:$I,7,0),"")</f>
        <v>2</v>
      </c>
      <c r="O1207" s="16" t="str">
        <f>IF(OR(J1207="",K1207=""),"Void","")</f>
        <v/>
      </c>
      <c r="P1207" s="16">
        <v>22</v>
      </c>
      <c r="Q1207" s="38">
        <f>IF(O1207="Void","",IF(P1207&lt;16,Lookups!$A$1+((P1207-1)*7+(N1207-1)),Lookups!$A$2+((P1207-16)*7+(N1207-1))))</f>
        <v>45706</v>
      </c>
      <c r="R1207" s="1" t="str">
        <f>IF(O1207="Void",TRIM(_xlfn.CONCAT(J1207,K1207)),J1207)</f>
        <v>White Hart</v>
      </c>
      <c r="S1207" s="16" t="str">
        <f>IF(O1207="Void","VOID","vs")</f>
        <v>vs</v>
      </c>
      <c r="T1207" s="1" t="str">
        <f>IF(O1207="Void","",K1207)</f>
        <v>Atlas S.C.</v>
      </c>
      <c r="U1207" s="1" t="str">
        <f>IF(O1207="Void","",TRIM(_xlfn.CONCAT(L1207," ",M1207)))</f>
        <v>One Eyed Jacks</v>
      </c>
    </row>
    <row r="1208" spans="1:21" x14ac:dyDescent="0.2">
      <c r="A1208" s="16">
        <v>895</v>
      </c>
      <c r="B1208" s="16">
        <v>11</v>
      </c>
      <c r="C1208" s="16">
        <v>15</v>
      </c>
      <c r="D1208" s="1">
        <v>1</v>
      </c>
      <c r="E1208" s="1">
        <v>4</v>
      </c>
      <c r="F1208" s="1" t="str">
        <f>_xlfn.CONCAT($D1208,"|",$E1208,"|",$B1208)</f>
        <v>1|4|11</v>
      </c>
      <c r="G1208" s="1" t="str">
        <f>_xlfn.CONCAT($D1208,"|",$E1208,"|",$C1208)</f>
        <v>1|4|15</v>
      </c>
      <c r="H1208" s="1" t="str">
        <f>_xlfn.CONCAT(P1208,J1208)</f>
        <v>22Commies</v>
      </c>
      <c r="I1208" s="1" t="str">
        <f>_xlfn.CONCAT(P1208,K1208)</f>
        <v>22Dark Horses</v>
      </c>
      <c r="J1208" s="1" t="str">
        <f>IFERROR(VLOOKUP(F1208,tbl_Teams!A:C,3,0),"")</f>
        <v>Commies</v>
      </c>
      <c r="K1208" s="1" t="str">
        <f>IFERROR(VLOOKUP(G1208,tbl_Teams!$A:$C,3,0),"")</f>
        <v>Dark Horses</v>
      </c>
      <c r="L1208" s="1" t="str">
        <f>IFERROR(IF(AND(J1208&lt;&gt;"",K1208&lt;&gt;""),VLOOKUP(VLOOKUP(J1208,tbl_Teams!C:G,5,0),tbl_Venues!A:B,2,0),""),"")</f>
        <v>Churchdown Community Centre</v>
      </c>
      <c r="M1208" s="16">
        <f>IFERROR(IF(VLOOKUP(J1208,tbl_Teams!$C:$H,6,0)=0,"",VLOOKUP(J1208,tbl_Teams!$C:$H,6,0)),"")</f>
        <v>2</v>
      </c>
      <c r="N1208" s="16">
        <f>IFERROR(VLOOKUP(J1208,tbl_Teams!$C:$I,7,0),"")</f>
        <v>5</v>
      </c>
      <c r="O1208" s="16" t="str">
        <f>IF(OR(J1208="",K1208=""),"Void","")</f>
        <v/>
      </c>
      <c r="P1208" s="16">
        <v>22</v>
      </c>
      <c r="Q1208" s="38">
        <f>IF(O1208="Void","",IF(P1208&lt;16,Lookups!$A$1+((P1208-1)*7+(N1208-1)),Lookups!$A$2+((P1208-16)*7+(N1208-1))))</f>
        <v>45709</v>
      </c>
      <c r="R1208" s="1" t="str">
        <f>IF(O1208="Void",TRIM(_xlfn.CONCAT(J1208,K1208)),J1208)</f>
        <v>Commies</v>
      </c>
      <c r="S1208" s="16" t="str">
        <f>IF(O1208="Void","VOID","vs")</f>
        <v>vs</v>
      </c>
      <c r="T1208" s="1" t="str">
        <f>IF(O1208="Void","",K1208)</f>
        <v>Dark Horses</v>
      </c>
      <c r="U1208" s="1" t="str">
        <f>IF(O1208="Void","",TRIM(_xlfn.CONCAT(L1208," ",M1208)))</f>
        <v>Churchdown Community Centre 2</v>
      </c>
    </row>
    <row r="1209" spans="1:21" x14ac:dyDescent="0.2">
      <c r="A1209" s="16">
        <v>896</v>
      </c>
      <c r="B1209" s="16">
        <v>13</v>
      </c>
      <c r="C1209" s="16">
        <v>16</v>
      </c>
      <c r="D1209" s="1">
        <v>1</v>
      </c>
      <c r="E1209" s="1">
        <v>4</v>
      </c>
      <c r="F1209" s="1" t="str">
        <f>_xlfn.CONCAT($D1209,"|",$E1209,"|",$B1209)</f>
        <v>1|4|13</v>
      </c>
      <c r="G1209" s="1" t="str">
        <f>_xlfn.CONCAT($D1209,"|",$E1209,"|",$C1209)</f>
        <v>1|4|16</v>
      </c>
      <c r="H1209" s="1" t="str">
        <f>_xlfn.CONCAT(P1209,J1209)</f>
        <v>22Robinswood Foxes</v>
      </c>
      <c r="I1209" s="1" t="str">
        <f>_xlfn.CONCAT(P1209,K1209)</f>
        <v>22Bell Hotel</v>
      </c>
      <c r="J1209" s="1" t="str">
        <f>IFERROR(VLOOKUP(F1209,tbl_Teams!A:C,3,0),"")</f>
        <v>Robinswood Foxes</v>
      </c>
      <c r="K1209" s="1" t="str">
        <f>IFERROR(VLOOKUP(G1209,tbl_Teams!$A:$C,3,0),"")</f>
        <v>Bell Hotel</v>
      </c>
      <c r="L1209" s="1" t="str">
        <f>IFERROR(IF(AND(J1209&lt;&gt;"",K1209&lt;&gt;""),VLOOKUP(VLOOKUP(J1209,tbl_Teams!C:G,5,0),tbl_Venues!A:B,2,0),""),"")</f>
        <v>Robinswood Hill Club</v>
      </c>
      <c r="M1209" s="16">
        <f>IFERROR(IF(VLOOKUP(J1209,tbl_Teams!$C:$H,6,0)=0,"",VLOOKUP(J1209,tbl_Teams!$C:$H,6,0)),"")</f>
        <v>1</v>
      </c>
      <c r="N1209" s="16">
        <f>IFERROR(VLOOKUP(J1209,tbl_Teams!$C:$I,7,0),"")</f>
        <v>1</v>
      </c>
      <c r="O1209" s="16" t="str">
        <f>IF(OR(J1209="",K1209=""),"Void","")</f>
        <v/>
      </c>
      <c r="P1209" s="16">
        <v>22</v>
      </c>
      <c r="Q1209" s="38">
        <f>IF(O1209="Void","",IF(P1209&lt;16,Lookups!$A$1+((P1209-1)*7+(N1209-1)),Lookups!$A$2+((P1209-16)*7+(N1209-1))))</f>
        <v>45705</v>
      </c>
      <c r="R1209" s="1" t="str">
        <f>IF(O1209="Void",TRIM(_xlfn.CONCAT(J1209,K1209)),J1209)</f>
        <v>Robinswood Foxes</v>
      </c>
      <c r="S1209" s="16" t="str">
        <f>IF(O1209="Void","VOID","vs")</f>
        <v>vs</v>
      </c>
      <c r="T1209" s="1" t="str">
        <f>IF(O1209="Void","",K1209)</f>
        <v>Bell Hotel</v>
      </c>
      <c r="U1209" s="1" t="str">
        <f>IF(O1209="Void","",TRIM(_xlfn.CONCAT(L1209," ",M1209)))</f>
        <v>Robinswood Hill Club 1</v>
      </c>
    </row>
    <row r="1210" spans="1:21" x14ac:dyDescent="0.2">
      <c r="A1210" s="16">
        <v>1129</v>
      </c>
      <c r="B1210" s="16">
        <v>10</v>
      </c>
      <c r="C1210" s="16">
        <v>1</v>
      </c>
      <c r="D1210" s="1">
        <v>1</v>
      </c>
      <c r="E1210" s="1">
        <v>5</v>
      </c>
      <c r="F1210" s="1" t="str">
        <f>_xlfn.CONCAT($D1210,"|",$E1210,"|",$B1210)</f>
        <v>1|5|10</v>
      </c>
      <c r="G1210" s="1" t="str">
        <f>_xlfn.CONCAT($D1210,"|",$E1210,"|",$C1210)</f>
        <v>1|5|1</v>
      </c>
      <c r="H1210" s="1" t="str">
        <f>_xlfn.CONCAT(P1210,J1210)</f>
        <v>22Newent Independents</v>
      </c>
      <c r="I1210" s="1" t="str">
        <f>_xlfn.CONCAT(P1210,K1210)</f>
        <v>22Likely Lads</v>
      </c>
      <c r="J1210" s="1" t="str">
        <f>IFERROR(VLOOKUP(F1210,tbl_Teams!A:C,3,0),"")</f>
        <v>Newent Independents</v>
      </c>
      <c r="K1210" s="1" t="str">
        <f>IFERROR(VLOOKUP(G1210,tbl_Teams!$A:$C,3,0),"")</f>
        <v>Likely Lads</v>
      </c>
      <c r="L1210" s="1" t="str">
        <f>IFERROR(IF(AND(J1210&lt;&gt;"",K1210&lt;&gt;""),VLOOKUP(VLOOKUP(J1210,tbl_Teams!C:G,5,0),tbl_Venues!A:B,2,0),""),"")</f>
        <v>Circle Club Newent</v>
      </c>
      <c r="M1210" s="16" t="str">
        <f>IFERROR(IF(VLOOKUP(J1210,tbl_Teams!$C:$H,6,0)=0,"",VLOOKUP(J1210,tbl_Teams!$C:$H,6,0)),"")</f>
        <v/>
      </c>
      <c r="N1210" s="16">
        <f>IFERROR(VLOOKUP(J1210,tbl_Teams!$C:$I,7,0),"")</f>
        <v>2</v>
      </c>
      <c r="O1210" s="16" t="str">
        <f>IF(OR(J1210="",K1210=""),"Void","")</f>
        <v/>
      </c>
      <c r="P1210" s="16">
        <v>22</v>
      </c>
      <c r="Q1210" s="38">
        <f>IF(O1210="Void","",IF(P1210&lt;16,Lookups!$A$1+((P1210-1)*7+(N1210-1)),Lookups!$A$2+((P1210-16)*7+(N1210-1))))</f>
        <v>45706</v>
      </c>
      <c r="R1210" s="1" t="str">
        <f>IF(O1210="Void",TRIM(_xlfn.CONCAT(J1210,K1210)),J1210)</f>
        <v>Newent Independents</v>
      </c>
      <c r="S1210" s="16" t="str">
        <f>IF(O1210="Void","VOID","vs")</f>
        <v>vs</v>
      </c>
      <c r="T1210" s="1" t="str">
        <f>IF(O1210="Void","",K1210)</f>
        <v>Likely Lads</v>
      </c>
      <c r="U1210" s="1" t="str">
        <f>IF(O1210="Void","",TRIM(_xlfn.CONCAT(L1210," ",M1210)))</f>
        <v>Circle Club Newent</v>
      </c>
    </row>
    <row r="1211" spans="1:21" x14ac:dyDescent="0.2">
      <c r="A1211" s="16">
        <v>1130</v>
      </c>
      <c r="B1211" s="16">
        <v>9</v>
      </c>
      <c r="C1211" s="16">
        <v>2</v>
      </c>
      <c r="D1211" s="1">
        <v>1</v>
      </c>
      <c r="E1211" s="1">
        <v>5</v>
      </c>
      <c r="F1211" s="1" t="str">
        <f>_xlfn.CONCAT($D1211,"|",$E1211,"|",$B1211)</f>
        <v>1|5|9</v>
      </c>
      <c r="G1211" s="1" t="str">
        <f>_xlfn.CONCAT($D1211,"|",$E1211,"|",$C1211)</f>
        <v>1|5|2</v>
      </c>
      <c r="H1211" s="1" t="str">
        <f>_xlfn.CONCAT(P1211,J1211)</f>
        <v>22Roamers</v>
      </c>
      <c r="I1211" s="1" t="str">
        <f>_xlfn.CONCAT(P1211,K1211)</f>
        <v>22Chequers</v>
      </c>
      <c r="J1211" s="1" t="str">
        <f>IFERROR(VLOOKUP(F1211,tbl_Teams!A:C,3,0),"")</f>
        <v>Roamers</v>
      </c>
      <c r="K1211" s="1" t="str">
        <f>IFERROR(VLOOKUP(G1211,tbl_Teams!$A:$C,3,0),"")</f>
        <v>Chequers</v>
      </c>
      <c r="L1211" s="1" t="str">
        <f>IFERROR(IF(AND(J1211&lt;&gt;"",K1211&lt;&gt;""),VLOOKUP(VLOOKUP(J1211,tbl_Teams!C:G,5,0),tbl_Venues!A:B,2,0),""),"")</f>
        <v>Longlevens RFC</v>
      </c>
      <c r="M1211" s="16" t="str">
        <f>IFERROR(IF(VLOOKUP(J1211,tbl_Teams!$C:$H,6,0)=0,"",VLOOKUP(J1211,tbl_Teams!$C:$H,6,0)),"")</f>
        <v/>
      </c>
      <c r="N1211" s="16">
        <f>IFERROR(VLOOKUP(J1211,tbl_Teams!$C:$I,7,0),"")</f>
        <v>2</v>
      </c>
      <c r="O1211" s="16" t="str">
        <f>IF(OR(J1211="",K1211=""),"Void","")</f>
        <v/>
      </c>
      <c r="P1211" s="16">
        <v>22</v>
      </c>
      <c r="Q1211" s="38">
        <f>IF(O1211="Void","",IF(P1211&lt;16,Lookups!$A$1+((P1211-1)*7+(N1211-1)),Lookups!$A$2+((P1211-16)*7+(N1211-1))))</f>
        <v>45706</v>
      </c>
      <c r="R1211" s="1" t="str">
        <f>IF(O1211="Void",TRIM(_xlfn.CONCAT(J1211,K1211)),J1211)</f>
        <v>Roamers</v>
      </c>
      <c r="S1211" s="16" t="str">
        <f>IF(O1211="Void","VOID","vs")</f>
        <v>vs</v>
      </c>
      <c r="T1211" s="1" t="str">
        <f>IF(O1211="Void","",K1211)</f>
        <v>Chequers</v>
      </c>
      <c r="U1211" s="1" t="str">
        <f>IF(O1211="Void","",TRIM(_xlfn.CONCAT(L1211," ",M1211)))</f>
        <v>Longlevens RFC</v>
      </c>
    </row>
    <row r="1212" spans="1:21" x14ac:dyDescent="0.2">
      <c r="A1212" s="16">
        <v>1131</v>
      </c>
      <c r="B1212" s="16">
        <v>8</v>
      </c>
      <c r="C1212" s="16">
        <v>3</v>
      </c>
      <c r="D1212" s="1">
        <v>1</v>
      </c>
      <c r="E1212" s="1">
        <v>5</v>
      </c>
      <c r="F1212" s="1" t="str">
        <f>_xlfn.CONCAT($D1212,"|",$E1212,"|",$B1212)</f>
        <v>1|5|8</v>
      </c>
      <c r="G1212" s="1" t="str">
        <f>_xlfn.CONCAT($D1212,"|",$E1212,"|",$C1212)</f>
        <v>1|5|3</v>
      </c>
      <c r="H1212" s="1" t="str">
        <f>_xlfn.CONCAT(P1212,J1212)</f>
        <v>22Castle Grym</v>
      </c>
      <c r="I1212" s="1" t="str">
        <f>_xlfn.CONCAT(P1212,K1212)</f>
        <v>22Jaybees</v>
      </c>
      <c r="J1212" s="1" t="str">
        <f>IFERROR(VLOOKUP(F1212,tbl_Teams!A:C,3,0),"")</f>
        <v>Castle Grym</v>
      </c>
      <c r="K1212" s="1" t="str">
        <f>IFERROR(VLOOKUP(G1212,tbl_Teams!$A:$C,3,0),"")</f>
        <v>Jaybees</v>
      </c>
      <c r="L1212" s="1" t="str">
        <f>IFERROR(IF(AND(J1212&lt;&gt;"",K1212&lt;&gt;""),VLOOKUP(VLOOKUP(J1212,tbl_Teams!C:G,5,0),tbl_Venues!A:B,2,0),""),"")</f>
        <v>Farmer's Club</v>
      </c>
      <c r="M1212" s="16">
        <f>IFERROR(IF(VLOOKUP(J1212,tbl_Teams!$C:$H,6,0)=0,"",VLOOKUP(J1212,tbl_Teams!$C:$H,6,0)),"")</f>
        <v>1</v>
      </c>
      <c r="N1212" s="16">
        <f>IFERROR(VLOOKUP(J1212,tbl_Teams!$C:$I,7,0),"")</f>
        <v>5</v>
      </c>
      <c r="O1212" s="16" t="str">
        <f>IF(OR(J1212="",K1212=""),"Void","")</f>
        <v/>
      </c>
      <c r="P1212" s="16">
        <v>22</v>
      </c>
      <c r="Q1212" s="38">
        <f>IF(O1212="Void","",IF(P1212&lt;16,Lookups!$A$1+((P1212-1)*7+(N1212-1)),Lookups!$A$2+((P1212-16)*7+(N1212-1))))</f>
        <v>45709</v>
      </c>
      <c r="R1212" s="1" t="str">
        <f>IF(O1212="Void",TRIM(_xlfn.CONCAT(J1212,K1212)),J1212)</f>
        <v>Castle Grym</v>
      </c>
      <c r="S1212" s="16" t="str">
        <f>IF(O1212="Void","VOID","vs")</f>
        <v>vs</v>
      </c>
      <c r="T1212" s="1" t="str">
        <f>IF(O1212="Void","",K1212)</f>
        <v>Jaybees</v>
      </c>
      <c r="U1212" s="1" t="str">
        <f>IF(O1212="Void","",TRIM(_xlfn.CONCAT(L1212," ",M1212)))</f>
        <v>Farmer's Club 1</v>
      </c>
    </row>
    <row r="1213" spans="1:21" x14ac:dyDescent="0.2">
      <c r="A1213" s="16">
        <v>1132</v>
      </c>
      <c r="B1213" s="16">
        <v>7</v>
      </c>
      <c r="C1213" s="16">
        <v>4</v>
      </c>
      <c r="D1213" s="1">
        <v>1</v>
      </c>
      <c r="E1213" s="1">
        <v>5</v>
      </c>
      <c r="F1213" s="1" t="str">
        <f>_xlfn.CONCAT($D1213,"|",$E1213,"|",$B1213)</f>
        <v>1|5|7</v>
      </c>
      <c r="G1213" s="1" t="str">
        <f>_xlfn.CONCAT($D1213,"|",$E1213,"|",$C1213)</f>
        <v>1|5|4</v>
      </c>
      <c r="H1213" s="1" t="str">
        <f>_xlfn.CONCAT(P1213,J1213)</f>
        <v>22Dixies Twisters</v>
      </c>
      <c r="I1213" s="1" t="str">
        <f>_xlfn.CONCAT(P1213,K1213)</f>
        <v>22Beaufort Beavers</v>
      </c>
      <c r="J1213" s="1" t="str">
        <f>IFERROR(VLOOKUP(F1213,tbl_Teams!A:C,3,0),"")</f>
        <v>Dixies Twisters</v>
      </c>
      <c r="K1213" s="1" t="str">
        <f>IFERROR(VLOOKUP(G1213,tbl_Teams!$A:$C,3,0),"")</f>
        <v>Beaufort Beavers</v>
      </c>
      <c r="L1213" s="1" t="str">
        <f>IFERROR(IF(AND(J1213&lt;&gt;"",K1213&lt;&gt;""),VLOOKUP(VLOOKUP(J1213,tbl_Teams!C:G,5,0),tbl_Venues!A:B,2,0),""),"")</f>
        <v>Coney Hill RFC</v>
      </c>
      <c r="M1213" s="16" t="str">
        <f>IFERROR(IF(VLOOKUP(J1213,tbl_Teams!$C:$H,6,0)=0,"",VLOOKUP(J1213,tbl_Teams!$C:$H,6,0)),"")</f>
        <v/>
      </c>
      <c r="N1213" s="16">
        <f>IFERROR(VLOOKUP(J1213,tbl_Teams!$C:$I,7,0),"")</f>
        <v>5</v>
      </c>
      <c r="O1213" s="16" t="str">
        <f>IF(OR(J1213="",K1213=""),"Void","")</f>
        <v/>
      </c>
      <c r="P1213" s="16">
        <v>22</v>
      </c>
      <c r="Q1213" s="38">
        <f>IF(O1213="Void","",IF(P1213&lt;16,Lookups!$A$1+((P1213-1)*7+(N1213-1)),Lookups!$A$2+((P1213-16)*7+(N1213-1))))</f>
        <v>45709</v>
      </c>
      <c r="R1213" s="1" t="str">
        <f>IF(O1213="Void",TRIM(_xlfn.CONCAT(J1213,K1213)),J1213)</f>
        <v>Dixies Twisters</v>
      </c>
      <c r="S1213" s="16" t="str">
        <f>IF(O1213="Void","VOID","vs")</f>
        <v>vs</v>
      </c>
      <c r="T1213" s="1" t="str">
        <f>IF(O1213="Void","",K1213)</f>
        <v>Beaufort Beavers</v>
      </c>
      <c r="U1213" s="1" t="str">
        <f>IF(O1213="Void","",TRIM(_xlfn.CONCAT(L1213," ",M1213)))</f>
        <v>Coney Hill RFC</v>
      </c>
    </row>
    <row r="1214" spans="1:21" x14ac:dyDescent="0.2">
      <c r="A1214" s="16">
        <v>1133</v>
      </c>
      <c r="B1214" s="16">
        <v>6</v>
      </c>
      <c r="C1214" s="16">
        <v>5</v>
      </c>
      <c r="D1214" s="1">
        <v>1</v>
      </c>
      <c r="E1214" s="1">
        <v>5</v>
      </c>
      <c r="F1214" s="1" t="str">
        <f>_xlfn.CONCAT($D1214,"|",$E1214,"|",$B1214)</f>
        <v>1|5|6</v>
      </c>
      <c r="G1214" s="1" t="str">
        <f>_xlfn.CONCAT($D1214,"|",$E1214,"|",$C1214)</f>
        <v>1|5|5</v>
      </c>
      <c r="H1214" s="1" t="str">
        <f>_xlfn.CONCAT(P1214,J1214)</f>
        <v>22The Salesmen</v>
      </c>
      <c r="I1214" s="1" t="str">
        <f>_xlfn.CONCAT(P1214,K1214)</f>
        <v>22Hempsted C.C.</v>
      </c>
      <c r="J1214" s="1" t="str">
        <f>IFERROR(VLOOKUP(F1214,tbl_Teams!A:C,3,0),"")</f>
        <v>The Salesmen</v>
      </c>
      <c r="K1214" s="1" t="str">
        <f>IFERROR(VLOOKUP(G1214,tbl_Teams!$A:$C,3,0),"")</f>
        <v>Hempsted C.C.</v>
      </c>
      <c r="L1214" s="1" t="str">
        <f>IFERROR(IF(AND(J1214&lt;&gt;"",K1214&lt;&gt;""),VLOOKUP(VLOOKUP(J1214,tbl_Teams!C:G,5,0),tbl_Venues!A:B,2,0),""),"")</f>
        <v>Tuffley Community Centre</v>
      </c>
      <c r="M1214" s="16" t="str">
        <f>IFERROR(IF(VLOOKUP(J1214,tbl_Teams!$C:$H,6,0)=0,"",VLOOKUP(J1214,tbl_Teams!$C:$H,6,0)),"")</f>
        <v/>
      </c>
      <c r="N1214" s="16">
        <f>IFERROR(VLOOKUP(J1214,tbl_Teams!$C:$I,7,0),"")</f>
        <v>5</v>
      </c>
      <c r="O1214" s="16" t="str">
        <f>IF(OR(J1214="",K1214=""),"Void","")</f>
        <v/>
      </c>
      <c r="P1214" s="16">
        <v>22</v>
      </c>
      <c r="Q1214" s="38">
        <f>IF(O1214="Void","",IF(P1214&lt;16,Lookups!$A$1+((P1214-1)*7+(N1214-1)),Lookups!$A$2+((P1214-16)*7+(N1214-1))))</f>
        <v>45709</v>
      </c>
      <c r="R1214" s="1" t="str">
        <f>IF(O1214="Void",TRIM(_xlfn.CONCAT(J1214,K1214)),J1214)</f>
        <v>The Salesmen</v>
      </c>
      <c r="S1214" s="16" t="str">
        <f>IF(O1214="Void","VOID","vs")</f>
        <v>vs</v>
      </c>
      <c r="T1214" s="1" t="str">
        <f>IF(O1214="Void","",K1214)</f>
        <v>Hempsted C.C.</v>
      </c>
      <c r="U1214" s="1" t="str">
        <f>IF(O1214="Void","",TRIM(_xlfn.CONCAT(L1214," ",M1214)))</f>
        <v>Tuffley Community Centre</v>
      </c>
    </row>
    <row r="1215" spans="1:21" x14ac:dyDescent="0.2">
      <c r="A1215" s="16">
        <v>1134</v>
      </c>
      <c r="B1215" s="16">
        <v>12</v>
      </c>
      <c r="C1215" s="16">
        <v>14</v>
      </c>
      <c r="D1215" s="1">
        <v>1</v>
      </c>
      <c r="E1215" s="1">
        <v>5</v>
      </c>
      <c r="F1215" s="1" t="str">
        <f>_xlfn.CONCAT($D1215,"|",$E1215,"|",$B1215)</f>
        <v>1|5|12</v>
      </c>
      <c r="G1215" s="1" t="str">
        <f>_xlfn.CONCAT($D1215,"|",$E1215,"|",$C1215)</f>
        <v>1|5|14</v>
      </c>
      <c r="H1215" s="1" t="str">
        <f>_xlfn.CONCAT(P1215,J1215)</f>
        <v>22Windmill Nomads</v>
      </c>
      <c r="I1215" s="1" t="str">
        <f>_xlfn.CONCAT(P1215,K1215)</f>
        <v>22Hits &amp; Bits</v>
      </c>
      <c r="J1215" s="1" t="str">
        <f>IFERROR(VLOOKUP(F1215,tbl_Teams!A:C,3,0),"")</f>
        <v>Windmill Nomads</v>
      </c>
      <c r="K1215" s="1" t="str">
        <f>IFERROR(VLOOKUP(G1215,tbl_Teams!$A:$C,3,0),"")</f>
        <v>Hits &amp; Bits</v>
      </c>
      <c r="L1215" s="1" t="str">
        <f>IFERROR(IF(AND(J1215&lt;&gt;"",K1215&lt;&gt;""),VLOOKUP(VLOOKUP(J1215,tbl_Teams!C:G,5,0),tbl_Venues!A:B,2,0),""),"")</f>
        <v>Saintbridge Club</v>
      </c>
      <c r="M1215" s="16">
        <f>IFERROR(IF(VLOOKUP(J1215,tbl_Teams!$C:$H,6,0)=0,"",VLOOKUP(J1215,tbl_Teams!$C:$H,6,0)),"")</f>
        <v>2</v>
      </c>
      <c r="N1215" s="16">
        <f>IFERROR(VLOOKUP(J1215,tbl_Teams!$C:$I,7,0),"")</f>
        <v>3</v>
      </c>
      <c r="O1215" s="16" t="str">
        <f>IF(OR(J1215="",K1215=""),"Void","")</f>
        <v/>
      </c>
      <c r="P1215" s="16">
        <v>22</v>
      </c>
      <c r="Q1215" s="38">
        <f>IF(O1215="Void","",IF(P1215&lt;16,Lookups!$A$1+((P1215-1)*7+(N1215-1)),Lookups!$A$2+((P1215-16)*7+(N1215-1))))</f>
        <v>45707</v>
      </c>
      <c r="R1215" s="1" t="str">
        <f>IF(O1215="Void",TRIM(_xlfn.CONCAT(J1215,K1215)),J1215)</f>
        <v>Windmill Nomads</v>
      </c>
      <c r="S1215" s="16" t="str">
        <f>IF(O1215="Void","VOID","vs")</f>
        <v>vs</v>
      </c>
      <c r="T1215" s="1" t="str">
        <f>IF(O1215="Void","",K1215)</f>
        <v>Hits &amp; Bits</v>
      </c>
      <c r="U1215" s="1" t="str">
        <f>IF(O1215="Void","",TRIM(_xlfn.CONCAT(L1215," ",M1215)))</f>
        <v>Saintbridge Club 2</v>
      </c>
    </row>
    <row r="1216" spans="1:21" x14ac:dyDescent="0.2">
      <c r="A1216" s="16">
        <v>1135</v>
      </c>
      <c r="B1216" s="16">
        <v>11</v>
      </c>
      <c r="C1216" s="16">
        <v>15</v>
      </c>
      <c r="D1216" s="1">
        <v>1</v>
      </c>
      <c r="E1216" s="1">
        <v>5</v>
      </c>
      <c r="F1216" s="1" t="str">
        <f>_xlfn.CONCAT($D1216,"|",$E1216,"|",$B1216)</f>
        <v>1|5|11</v>
      </c>
      <c r="G1216" s="1" t="str">
        <f>_xlfn.CONCAT($D1216,"|",$E1216,"|",$C1216)</f>
        <v>1|5|15</v>
      </c>
      <c r="H1216" s="1" t="str">
        <f>_xlfn.CONCAT(P1216,J1216)</f>
        <v>22Gamblers S.C.</v>
      </c>
      <c r="I1216" s="1" t="str">
        <f>_xlfn.CONCAT(P1216,K1216)</f>
        <v>22St Aldates</v>
      </c>
      <c r="J1216" s="1" t="str">
        <f>IFERROR(VLOOKUP(F1216,tbl_Teams!A:C,3,0),"")</f>
        <v>Gamblers S.C.</v>
      </c>
      <c r="K1216" s="1" t="str">
        <f>IFERROR(VLOOKUP(G1216,tbl_Teams!$A:$C,3,0),"")</f>
        <v>St Aldates</v>
      </c>
      <c r="L1216" s="1" t="str">
        <f>IFERROR(IF(AND(J1216&lt;&gt;"",K1216&lt;&gt;""),VLOOKUP(VLOOKUP(J1216,tbl_Teams!C:G,5,0),tbl_Venues!A:B,2,0),""),"")</f>
        <v>Coney Hill RFC</v>
      </c>
      <c r="M1216" s="16" t="str">
        <f>IFERROR(IF(VLOOKUP(J1216,tbl_Teams!$C:$H,6,0)=0,"",VLOOKUP(J1216,tbl_Teams!$C:$H,6,0)),"")</f>
        <v/>
      </c>
      <c r="N1216" s="16">
        <f>IFERROR(VLOOKUP(J1216,tbl_Teams!$C:$I,7,0),"")</f>
        <v>4</v>
      </c>
      <c r="O1216" s="16" t="str">
        <f>IF(OR(J1216="",K1216=""),"Void","")</f>
        <v/>
      </c>
      <c r="P1216" s="16">
        <v>22</v>
      </c>
      <c r="Q1216" s="38">
        <f>IF(O1216="Void","",IF(P1216&lt;16,Lookups!$A$1+((P1216-1)*7+(N1216-1)),Lookups!$A$2+((P1216-16)*7+(N1216-1))))</f>
        <v>45708</v>
      </c>
      <c r="R1216" s="1" t="str">
        <f>IF(O1216="Void",TRIM(_xlfn.CONCAT(J1216,K1216)),J1216)</f>
        <v>Gamblers S.C.</v>
      </c>
      <c r="S1216" s="16" t="str">
        <f>IF(O1216="Void","VOID","vs")</f>
        <v>vs</v>
      </c>
      <c r="T1216" s="1" t="str">
        <f>IF(O1216="Void","",K1216)</f>
        <v>St Aldates</v>
      </c>
      <c r="U1216" s="1" t="str">
        <f>IF(O1216="Void","",TRIM(_xlfn.CONCAT(L1216," ",M1216)))</f>
        <v>Coney Hill RFC</v>
      </c>
    </row>
    <row r="1217" spans="1:21" x14ac:dyDescent="0.2">
      <c r="A1217" s="16">
        <v>1136</v>
      </c>
      <c r="B1217" s="16">
        <v>13</v>
      </c>
      <c r="C1217" s="16">
        <v>16</v>
      </c>
      <c r="D1217" s="1">
        <v>1</v>
      </c>
      <c r="E1217" s="1">
        <v>5</v>
      </c>
      <c r="F1217" s="1" t="str">
        <f>_xlfn.CONCAT($D1217,"|",$E1217,"|",$B1217)</f>
        <v>1|5|13</v>
      </c>
      <c r="G1217" s="1" t="str">
        <f>_xlfn.CONCAT($D1217,"|",$E1217,"|",$C1217)</f>
        <v>1|5|16</v>
      </c>
      <c r="H1217" s="1" t="str">
        <f>_xlfn.CONCAT(P1217,J1217)</f>
        <v>22Runaways</v>
      </c>
      <c r="I1217" s="1" t="str">
        <f>_xlfn.CONCAT(P1217,K1217)</f>
        <v>22Crescent Knights</v>
      </c>
      <c r="J1217" s="1" t="str">
        <f>IFERROR(VLOOKUP(F1217,tbl_Teams!A:C,3,0),"")</f>
        <v>Runaways</v>
      </c>
      <c r="K1217" s="1" t="str">
        <f>IFERROR(VLOOKUP(G1217,tbl_Teams!$A:$C,3,0),"")</f>
        <v>Crescent Knights</v>
      </c>
      <c r="L1217" s="1" t="str">
        <f>IFERROR(IF(AND(J1217&lt;&gt;"",K1217&lt;&gt;""),VLOOKUP(VLOOKUP(J1217,tbl_Teams!C:G,5,0),tbl_Venues!A:B,2,0),""),"")</f>
        <v>Churchdown Club</v>
      </c>
      <c r="M1217" s="16" t="str">
        <f>IFERROR(IF(VLOOKUP(J1217,tbl_Teams!$C:$H,6,0)=0,"",VLOOKUP(J1217,tbl_Teams!$C:$H,6,0)),"")</f>
        <v/>
      </c>
      <c r="N1217" s="16">
        <f>IFERROR(VLOOKUP(J1217,tbl_Teams!$C:$I,7,0),"")</f>
        <v>4</v>
      </c>
      <c r="O1217" s="16" t="str">
        <f>IF(OR(J1217="",K1217=""),"Void","")</f>
        <v/>
      </c>
      <c r="P1217" s="16">
        <v>22</v>
      </c>
      <c r="Q1217" s="38">
        <f>IF(O1217="Void","",IF(P1217&lt;16,Lookups!$A$1+((P1217-1)*7+(N1217-1)),Lookups!$A$2+((P1217-16)*7+(N1217-1))))</f>
        <v>45708</v>
      </c>
      <c r="R1217" s="1" t="str">
        <f>IF(O1217="Void",TRIM(_xlfn.CONCAT(J1217,K1217)),J1217)</f>
        <v>Runaways</v>
      </c>
      <c r="S1217" s="16" t="str">
        <f>IF(O1217="Void","VOID","vs")</f>
        <v>vs</v>
      </c>
      <c r="T1217" s="1" t="str">
        <f>IF(O1217="Void","",K1217)</f>
        <v>Crescent Knights</v>
      </c>
      <c r="U1217" s="1" t="str">
        <f>IF(O1217="Void","",TRIM(_xlfn.CONCAT(L1217," ",M1217)))</f>
        <v>Churchdown Club</v>
      </c>
    </row>
    <row r="1218" spans="1:21" x14ac:dyDescent="0.2">
      <c r="A1218" s="16">
        <v>1369</v>
      </c>
      <c r="B1218" s="16">
        <v>10</v>
      </c>
      <c r="C1218" s="16">
        <v>1</v>
      </c>
      <c r="D1218" s="1">
        <v>1</v>
      </c>
      <c r="E1218" s="1">
        <v>6</v>
      </c>
      <c r="F1218" s="1" t="str">
        <f>_xlfn.CONCAT($D1218,"|",$E1218,"|",$B1218)</f>
        <v>1|6|10</v>
      </c>
      <c r="G1218" s="1" t="str">
        <f>_xlfn.CONCAT($D1218,"|",$E1218,"|",$C1218)</f>
        <v>1|6|1</v>
      </c>
      <c r="H1218" s="1" t="str">
        <f>_xlfn.CONCAT(P1218,J1218)</f>
        <v>22Westgate Teapots</v>
      </c>
      <c r="I1218" s="1" t="str">
        <f>_xlfn.CONCAT(P1218,K1218)</f>
        <v>22New Indians</v>
      </c>
      <c r="J1218" s="1" t="str">
        <f>IFERROR(VLOOKUP(F1218,tbl_Teams!A:C,3,0),"")</f>
        <v>Westgate Teapots</v>
      </c>
      <c r="K1218" s="1" t="str">
        <f>IFERROR(VLOOKUP(G1218,tbl_Teams!$A:$C,3,0),"")</f>
        <v>New Indians</v>
      </c>
      <c r="L1218" s="1" t="str">
        <f>IFERROR(IF(AND(J1218&lt;&gt;"",K1218&lt;&gt;""),VLOOKUP(VLOOKUP(J1218,tbl_Teams!C:G,5,0),tbl_Venues!A:B,2,0),""),"")</f>
        <v>Wotton Hall Club</v>
      </c>
      <c r="M1218" s="16">
        <f>IFERROR(IF(VLOOKUP(J1218,tbl_Teams!$C:$H,6,0)=0,"",VLOOKUP(J1218,tbl_Teams!$C:$H,6,0)),"")</f>
        <v>1</v>
      </c>
      <c r="N1218" s="16">
        <f>IFERROR(VLOOKUP(J1218,tbl_Teams!$C:$I,7,0),"")</f>
        <v>1</v>
      </c>
      <c r="O1218" s="16" t="str">
        <f>IF(OR(J1218="",K1218=""),"Void","")</f>
        <v/>
      </c>
      <c r="P1218" s="16">
        <v>22</v>
      </c>
      <c r="Q1218" s="38">
        <f>IF(O1218="Void","",IF(P1218&lt;16,Lookups!$A$1+((P1218-1)*7+(N1218-1)),Lookups!$A$2+((P1218-16)*7+(N1218-1))))</f>
        <v>45705</v>
      </c>
      <c r="R1218" s="1" t="str">
        <f>IF(O1218="Void",TRIM(_xlfn.CONCAT(J1218,K1218)),J1218)</f>
        <v>Westgate Teapots</v>
      </c>
      <c r="S1218" s="16" t="str">
        <f>IF(O1218="Void","VOID","vs")</f>
        <v>vs</v>
      </c>
      <c r="T1218" s="1" t="str">
        <f>IF(O1218="Void","",K1218)</f>
        <v>New Indians</v>
      </c>
      <c r="U1218" s="1" t="str">
        <f>IF(O1218="Void","",TRIM(_xlfn.CONCAT(L1218," ",M1218)))</f>
        <v>Wotton Hall Club 1</v>
      </c>
    </row>
    <row r="1219" spans="1:21" x14ac:dyDescent="0.2">
      <c r="A1219" s="16">
        <v>1370</v>
      </c>
      <c r="B1219" s="16">
        <v>9</v>
      </c>
      <c r="C1219" s="16">
        <v>2</v>
      </c>
      <c r="D1219" s="1">
        <v>1</v>
      </c>
      <c r="E1219" s="1">
        <v>6</v>
      </c>
      <c r="F1219" s="1" t="str">
        <f>_xlfn.CONCAT($D1219,"|",$E1219,"|",$B1219)</f>
        <v>1|6|9</v>
      </c>
      <c r="G1219" s="1" t="str">
        <f>_xlfn.CONCAT($D1219,"|",$E1219,"|",$C1219)</f>
        <v>1|6|2</v>
      </c>
      <c r="H1219" s="1" t="str">
        <f>_xlfn.CONCAT(P1219,J1219)</f>
        <v>22509ers</v>
      </c>
      <c r="I1219" s="1" t="str">
        <f>_xlfn.CONCAT(P1219,K1219)</f>
        <v>22</v>
      </c>
      <c r="J1219" s="1" t="str">
        <f>IFERROR(VLOOKUP(F1219,tbl_Teams!A:C,3,0),"")</f>
        <v>509ers</v>
      </c>
      <c r="K1219" s="1" t="str">
        <f>IFERROR(VLOOKUP(G1219,tbl_Teams!$A:$C,3,0),"")</f>
        <v/>
      </c>
      <c r="L1219" s="1" t="str">
        <f>IFERROR(IF(AND(J1219&lt;&gt;"",K1219&lt;&gt;""),VLOOKUP(VLOOKUP(J1219,tbl_Teams!C:G,5,0),tbl_Venues!A:B,2,0),""),"")</f>
        <v/>
      </c>
      <c r="M1219" s="16">
        <f>IFERROR(IF(VLOOKUP(J1219,tbl_Teams!$C:$H,6,0)=0,"",VLOOKUP(J1219,tbl_Teams!$C:$H,6,0)),"")</f>
        <v>2</v>
      </c>
      <c r="N1219" s="16">
        <f>IFERROR(VLOOKUP(J1219,tbl_Teams!$C:$I,7,0),"")</f>
        <v>5</v>
      </c>
      <c r="O1219" s="16" t="str">
        <f>IF(OR(J1219="",K1219=""),"Void","")</f>
        <v>Void</v>
      </c>
      <c r="P1219" s="16">
        <v>22</v>
      </c>
      <c r="Q1219" s="38" t="str">
        <f>IF(O1219="Void","",IF(P1219&lt;16,Lookups!$A$1+((P1219-1)*7+(N1219-1)),Lookups!$A$2+((P1219-16)*7+(N1219-1))))</f>
        <v/>
      </c>
      <c r="R1219" s="1" t="str">
        <f>IF(O1219="Void",TRIM(_xlfn.CONCAT(J1219,K1219)),J1219)</f>
        <v>509ers</v>
      </c>
      <c r="S1219" s="16" t="str">
        <f>IF(O1219="Void","VOID","vs")</f>
        <v>VOID</v>
      </c>
      <c r="T1219" s="1" t="str">
        <f>IF(O1219="Void","",K1219)</f>
        <v/>
      </c>
      <c r="U1219" s="1" t="str">
        <f>IF(O1219="Void","",TRIM(_xlfn.CONCAT(L1219," ",M1219)))</f>
        <v/>
      </c>
    </row>
    <row r="1220" spans="1:21" x14ac:dyDescent="0.2">
      <c r="A1220" s="16">
        <v>1371</v>
      </c>
      <c r="B1220" s="16">
        <v>8</v>
      </c>
      <c r="C1220" s="16">
        <v>3</v>
      </c>
      <c r="D1220" s="1">
        <v>1</v>
      </c>
      <c r="E1220" s="1">
        <v>6</v>
      </c>
      <c r="F1220" s="1" t="str">
        <f>_xlfn.CONCAT($D1220,"|",$E1220,"|",$B1220)</f>
        <v>1|6|8</v>
      </c>
      <c r="G1220" s="1" t="str">
        <f>_xlfn.CONCAT($D1220,"|",$E1220,"|",$C1220)</f>
        <v>1|6|3</v>
      </c>
      <c r="H1220" s="1" t="str">
        <f>_xlfn.CONCAT(P1220,J1220)</f>
        <v>22Rising Sun</v>
      </c>
      <c r="I1220" s="1" t="str">
        <f>_xlfn.CONCAT(P1220,K1220)</f>
        <v>22Jokers(City)</v>
      </c>
      <c r="J1220" s="1" t="str">
        <f>IFERROR(VLOOKUP(F1220,tbl_Teams!A:C,3,0),"")</f>
        <v>Rising Sun</v>
      </c>
      <c r="K1220" s="1" t="str">
        <f>IFERROR(VLOOKUP(G1220,tbl_Teams!$A:$C,3,0),"")</f>
        <v>Jokers(City)</v>
      </c>
      <c r="L1220" s="1" t="str">
        <f>IFERROR(IF(AND(J1220&lt;&gt;"",K1220&lt;&gt;""),VLOOKUP(VLOOKUP(J1220,tbl_Teams!C:G,5,0),tbl_Venues!A:B,2,0),""),"")</f>
        <v>Farmer's Club</v>
      </c>
      <c r="M1220" s="16">
        <f>IFERROR(IF(VLOOKUP(J1220,tbl_Teams!$C:$H,6,0)=0,"",VLOOKUP(J1220,tbl_Teams!$C:$H,6,0)),"")</f>
        <v>2</v>
      </c>
      <c r="N1220" s="16">
        <f>IFERROR(VLOOKUP(J1220,tbl_Teams!$C:$I,7,0),"")</f>
        <v>3</v>
      </c>
      <c r="O1220" s="16" t="str">
        <f>IF(OR(J1220="",K1220=""),"Void","")</f>
        <v/>
      </c>
      <c r="P1220" s="16">
        <v>22</v>
      </c>
      <c r="Q1220" s="38">
        <f>IF(O1220="Void","",IF(P1220&lt;16,Lookups!$A$1+((P1220-1)*7+(N1220-1)),Lookups!$A$2+((P1220-16)*7+(N1220-1))))</f>
        <v>45707</v>
      </c>
      <c r="R1220" s="1" t="str">
        <f>IF(O1220="Void",TRIM(_xlfn.CONCAT(J1220,K1220)),J1220)</f>
        <v>Rising Sun</v>
      </c>
      <c r="S1220" s="16" t="str">
        <f>IF(O1220="Void","VOID","vs")</f>
        <v>vs</v>
      </c>
      <c r="T1220" s="1" t="str">
        <f>IF(O1220="Void","",K1220)</f>
        <v>Jokers(City)</v>
      </c>
      <c r="U1220" s="1" t="str">
        <f>IF(O1220="Void","",TRIM(_xlfn.CONCAT(L1220," ",M1220)))</f>
        <v>Farmer's Club 2</v>
      </c>
    </row>
    <row r="1221" spans="1:21" x14ac:dyDescent="0.2">
      <c r="A1221" s="16">
        <v>1372</v>
      </c>
      <c r="B1221" s="16">
        <v>7</v>
      </c>
      <c r="C1221" s="16">
        <v>4</v>
      </c>
      <c r="D1221" s="1">
        <v>1</v>
      </c>
      <c r="E1221" s="1">
        <v>6</v>
      </c>
      <c r="F1221" s="1" t="str">
        <f>_xlfn.CONCAT($D1221,"|",$E1221,"|",$B1221)</f>
        <v>1|6|7</v>
      </c>
      <c r="G1221" s="1" t="str">
        <f>_xlfn.CONCAT($D1221,"|",$E1221,"|",$C1221)</f>
        <v>1|6|4</v>
      </c>
      <c r="H1221" s="1" t="str">
        <f>_xlfn.CONCAT(P1221,J1221)</f>
        <v>22Canning Stragglers</v>
      </c>
      <c r="I1221" s="1" t="str">
        <f>_xlfn.CONCAT(P1221,K1221)</f>
        <v>22Renegades</v>
      </c>
      <c r="J1221" s="1" t="str">
        <f>IFERROR(VLOOKUP(F1221,tbl_Teams!A:C,3,0),"")</f>
        <v>Canning Stragglers</v>
      </c>
      <c r="K1221" s="1" t="str">
        <f>IFERROR(VLOOKUP(G1221,tbl_Teams!$A:$C,3,0),"")</f>
        <v>Renegades</v>
      </c>
      <c r="L1221" s="1" t="str">
        <f>IFERROR(IF(AND(J1221&lt;&gt;"",K1221&lt;&gt;""),VLOOKUP(VLOOKUP(J1221,tbl_Teams!C:G,5,0),tbl_Venues!A:B,2,0),""),"")</f>
        <v>Churchdown Club</v>
      </c>
      <c r="M1221" s="16" t="str">
        <f>IFERROR(IF(VLOOKUP(J1221,tbl_Teams!$C:$H,6,0)=0,"",VLOOKUP(J1221,tbl_Teams!$C:$H,6,0)),"")</f>
        <v/>
      </c>
      <c r="N1221" s="16">
        <f>IFERROR(VLOOKUP(J1221,tbl_Teams!$C:$I,7,0),"")</f>
        <v>3</v>
      </c>
      <c r="O1221" s="16" t="str">
        <f>IF(OR(J1221="",K1221=""),"Void","")</f>
        <v/>
      </c>
      <c r="P1221" s="16">
        <v>22</v>
      </c>
      <c r="Q1221" s="38">
        <f>IF(O1221="Void","",IF(P1221&lt;16,Lookups!$A$1+((P1221-1)*7+(N1221-1)),Lookups!$A$2+((P1221-16)*7+(N1221-1))))</f>
        <v>45707</v>
      </c>
      <c r="R1221" s="1" t="str">
        <f>IF(O1221="Void",TRIM(_xlfn.CONCAT(J1221,K1221)),J1221)</f>
        <v>Canning Stragglers</v>
      </c>
      <c r="S1221" s="16" t="str">
        <f>IF(O1221="Void","VOID","vs")</f>
        <v>vs</v>
      </c>
      <c r="T1221" s="1" t="str">
        <f>IF(O1221="Void","",K1221)</f>
        <v>Renegades</v>
      </c>
      <c r="U1221" s="1" t="str">
        <f>IF(O1221="Void","",TRIM(_xlfn.CONCAT(L1221," ",M1221)))</f>
        <v>Churchdown Club</v>
      </c>
    </row>
    <row r="1222" spans="1:21" x14ac:dyDescent="0.2">
      <c r="A1222" s="16">
        <v>1373</v>
      </c>
      <c r="B1222" s="16">
        <v>6</v>
      </c>
      <c r="C1222" s="16">
        <v>5</v>
      </c>
      <c r="D1222" s="1">
        <v>1</v>
      </c>
      <c r="E1222" s="1">
        <v>6</v>
      </c>
      <c r="F1222" s="1" t="str">
        <f>_xlfn.CONCAT($D1222,"|",$E1222,"|",$B1222)</f>
        <v>1|6|6</v>
      </c>
      <c r="G1222" s="1" t="str">
        <f>_xlfn.CONCAT($D1222,"|",$E1222,"|",$C1222)</f>
        <v>1|6|5</v>
      </c>
      <c r="H1222" s="1" t="str">
        <f>_xlfn.CONCAT(P1222,J1222)</f>
        <v>22Apaches</v>
      </c>
      <c r="I1222" s="1" t="str">
        <f>_xlfn.CONCAT(P1222,K1222)</f>
        <v>22Scammells</v>
      </c>
      <c r="J1222" s="1" t="str">
        <f>IFERROR(VLOOKUP(F1222,tbl_Teams!A:C,3,0),"")</f>
        <v>Apaches</v>
      </c>
      <c r="K1222" s="1" t="str">
        <f>IFERROR(VLOOKUP(G1222,tbl_Teams!$A:$C,3,0),"")</f>
        <v>Scammells</v>
      </c>
      <c r="L1222" s="1" t="str">
        <f>IFERROR(IF(AND(J1222&lt;&gt;"",K1222&lt;&gt;""),VLOOKUP(VLOOKUP(J1222,tbl_Teams!C:G,5,0),tbl_Venues!A:B,2,0),""),"")</f>
        <v>Hardwicke RBL</v>
      </c>
      <c r="M1222" s="16">
        <f>IFERROR(IF(VLOOKUP(J1222,tbl_Teams!$C:$H,6,0)=0,"",VLOOKUP(J1222,tbl_Teams!$C:$H,6,0)),"")</f>
        <v>1</v>
      </c>
      <c r="N1222" s="16">
        <f>IFERROR(VLOOKUP(J1222,tbl_Teams!$C:$I,7,0),"")</f>
        <v>5</v>
      </c>
      <c r="O1222" s="16" t="str">
        <f>IF(OR(J1222="",K1222=""),"Void","")</f>
        <v/>
      </c>
      <c r="P1222" s="16">
        <v>22</v>
      </c>
      <c r="Q1222" s="38">
        <f>IF(O1222="Void","",IF(P1222&lt;16,Lookups!$A$1+((P1222-1)*7+(N1222-1)),Lookups!$A$2+((P1222-16)*7+(N1222-1))))</f>
        <v>45709</v>
      </c>
      <c r="R1222" s="1" t="str">
        <f>IF(O1222="Void",TRIM(_xlfn.CONCAT(J1222,K1222)),J1222)</f>
        <v>Apaches</v>
      </c>
      <c r="S1222" s="16" t="str">
        <f>IF(O1222="Void","VOID","vs")</f>
        <v>vs</v>
      </c>
      <c r="T1222" s="1" t="str">
        <f>IF(O1222="Void","",K1222)</f>
        <v>Scammells</v>
      </c>
      <c r="U1222" s="1" t="str">
        <f>IF(O1222="Void","",TRIM(_xlfn.CONCAT(L1222," ",M1222)))</f>
        <v>Hardwicke RBL 1</v>
      </c>
    </row>
    <row r="1223" spans="1:21" x14ac:dyDescent="0.2">
      <c r="A1223" s="16">
        <v>1374</v>
      </c>
      <c r="B1223" s="16">
        <v>12</v>
      </c>
      <c r="C1223" s="16">
        <v>14</v>
      </c>
      <c r="D1223" s="1">
        <v>1</v>
      </c>
      <c r="E1223" s="1">
        <v>6</v>
      </c>
      <c r="F1223" s="1" t="str">
        <f>_xlfn.CONCAT($D1223,"|",$E1223,"|",$B1223)</f>
        <v>1|6|12</v>
      </c>
      <c r="G1223" s="1" t="str">
        <f>_xlfn.CONCAT($D1223,"|",$E1223,"|",$C1223)</f>
        <v>1|6|14</v>
      </c>
      <c r="H1223" s="1" t="str">
        <f>_xlfn.CONCAT(P1223,J1223)</f>
        <v>22KE7's</v>
      </c>
      <c r="I1223" s="1" t="str">
        <f>_xlfn.CONCAT(P1223,K1223)</f>
        <v>22Britwater</v>
      </c>
      <c r="J1223" s="1" t="str">
        <f>IFERROR(VLOOKUP(F1223,tbl_Teams!A:C,3,0),"")</f>
        <v>KE7's</v>
      </c>
      <c r="K1223" s="1" t="str">
        <f>IFERROR(VLOOKUP(G1223,tbl_Teams!$A:$C,3,0),"")</f>
        <v>Britwater</v>
      </c>
      <c r="L1223" s="1" t="str">
        <f>IFERROR(IF(AND(J1223&lt;&gt;"",K1223&lt;&gt;""),VLOOKUP(VLOOKUP(J1223,tbl_Teams!C:G,5,0),tbl_Venues!A:B,2,0),""),"")</f>
        <v>Old Richians RFC</v>
      </c>
      <c r="M1223" s="16" t="str">
        <f>IFERROR(IF(VLOOKUP(J1223,tbl_Teams!$C:$H,6,0)=0,"",VLOOKUP(J1223,tbl_Teams!$C:$H,6,0)),"")</f>
        <v/>
      </c>
      <c r="N1223" s="16">
        <f>IFERROR(VLOOKUP(J1223,tbl_Teams!$C:$I,7,0),"")</f>
        <v>3</v>
      </c>
      <c r="O1223" s="16" t="str">
        <f>IF(OR(J1223="",K1223=""),"Void","")</f>
        <v/>
      </c>
      <c r="P1223" s="16">
        <v>22</v>
      </c>
      <c r="Q1223" s="38">
        <f>IF(O1223="Void","",IF(P1223&lt;16,Lookups!$A$1+((P1223-1)*7+(N1223-1)),Lookups!$A$2+((P1223-16)*7+(N1223-1))))</f>
        <v>45707</v>
      </c>
      <c r="R1223" s="1" t="str">
        <f>IF(O1223="Void",TRIM(_xlfn.CONCAT(J1223,K1223)),J1223)</f>
        <v>KE7's</v>
      </c>
      <c r="S1223" s="16" t="str">
        <f>IF(O1223="Void","VOID","vs")</f>
        <v>vs</v>
      </c>
      <c r="T1223" s="1" t="str">
        <f>IF(O1223="Void","",K1223)</f>
        <v>Britwater</v>
      </c>
      <c r="U1223" s="1" t="str">
        <f>IF(O1223="Void","",TRIM(_xlfn.CONCAT(L1223," ",M1223)))</f>
        <v>Old Richians RFC</v>
      </c>
    </row>
    <row r="1224" spans="1:21" x14ac:dyDescent="0.2">
      <c r="A1224" s="16">
        <v>1375</v>
      </c>
      <c r="B1224" s="16">
        <v>11</v>
      </c>
      <c r="C1224" s="16">
        <v>15</v>
      </c>
      <c r="D1224" s="1">
        <v>1</v>
      </c>
      <c r="E1224" s="1">
        <v>6</v>
      </c>
      <c r="F1224" s="1" t="str">
        <f>_xlfn.CONCAT($D1224,"|",$E1224,"|",$B1224)</f>
        <v>1|6|11</v>
      </c>
      <c r="G1224" s="1" t="str">
        <f>_xlfn.CONCAT($D1224,"|",$E1224,"|",$C1224)</f>
        <v>1|6|15</v>
      </c>
      <c r="H1224" s="1" t="str">
        <f>_xlfn.CONCAT(P1224,J1224)</f>
        <v>22Walls Top Ten</v>
      </c>
      <c r="I1224" s="1" t="str">
        <f>_xlfn.CONCAT(P1224,K1224)</f>
        <v>22Cybernetics</v>
      </c>
      <c r="J1224" s="1" t="str">
        <f>IFERROR(VLOOKUP(F1224,tbl_Teams!A:C,3,0),"")</f>
        <v>Walls Top Ten</v>
      </c>
      <c r="K1224" s="1" t="str">
        <f>IFERROR(VLOOKUP(G1224,tbl_Teams!$A:$C,3,0),"")</f>
        <v>Cybernetics</v>
      </c>
      <c r="L1224" s="1" t="str">
        <f>IFERROR(IF(AND(J1224&lt;&gt;"",K1224&lt;&gt;""),VLOOKUP(VLOOKUP(J1224,tbl_Teams!C:G,5,0),tbl_Venues!A:B,2,0),""),"")</f>
        <v>England's Glory</v>
      </c>
      <c r="M1224" s="16">
        <f>IFERROR(IF(VLOOKUP(J1224,tbl_Teams!$C:$H,6,0)=0,"",VLOOKUP(J1224,tbl_Teams!$C:$H,6,0)),"")</f>
        <v>1</v>
      </c>
      <c r="N1224" s="16">
        <f>IFERROR(VLOOKUP(J1224,tbl_Teams!$C:$I,7,0),"")</f>
        <v>4</v>
      </c>
      <c r="O1224" s="16" t="str">
        <f>IF(OR(J1224="",K1224=""),"Void","")</f>
        <v/>
      </c>
      <c r="P1224" s="16">
        <v>22</v>
      </c>
      <c r="Q1224" s="38">
        <f>IF(O1224="Void","",IF(P1224&lt;16,Lookups!$A$1+((P1224-1)*7+(N1224-1)),Lookups!$A$2+((P1224-16)*7+(N1224-1))))</f>
        <v>45708</v>
      </c>
      <c r="R1224" s="1" t="str">
        <f>IF(O1224="Void",TRIM(_xlfn.CONCAT(J1224,K1224)),J1224)</f>
        <v>Walls Top Ten</v>
      </c>
      <c r="S1224" s="16" t="str">
        <f>IF(O1224="Void","VOID","vs")</f>
        <v>vs</v>
      </c>
      <c r="T1224" s="1" t="str">
        <f>IF(O1224="Void","",K1224)</f>
        <v>Cybernetics</v>
      </c>
      <c r="U1224" s="1" t="str">
        <f>IF(O1224="Void","",TRIM(_xlfn.CONCAT(L1224," ",M1224)))</f>
        <v>England's Glory 1</v>
      </c>
    </row>
    <row r="1225" spans="1:21" x14ac:dyDescent="0.2">
      <c r="A1225" s="16">
        <v>1376</v>
      </c>
      <c r="B1225" s="16">
        <v>13</v>
      </c>
      <c r="C1225" s="16">
        <v>16</v>
      </c>
      <c r="D1225" s="1">
        <v>1</v>
      </c>
      <c r="E1225" s="1">
        <v>6</v>
      </c>
      <c r="F1225" s="1" t="str">
        <f>_xlfn.CONCAT($D1225,"|",$E1225,"|",$B1225)</f>
        <v>1|6|13</v>
      </c>
      <c r="G1225" s="1" t="str">
        <f>_xlfn.CONCAT($D1225,"|",$E1225,"|",$C1225)</f>
        <v>1|6|16</v>
      </c>
      <c r="H1225" s="1" t="str">
        <f>_xlfn.CONCAT(P1225,J1225)</f>
        <v>22Junction Inn</v>
      </c>
      <c r="I1225" s="1" t="str">
        <f>_xlfn.CONCAT(P1225,K1225)</f>
        <v>22Angry Beavers</v>
      </c>
      <c r="J1225" s="1" t="str">
        <f>IFERROR(VLOOKUP(F1225,tbl_Teams!A:C,3,0),"")</f>
        <v>Junction Inn</v>
      </c>
      <c r="K1225" s="1" t="str">
        <f>IFERROR(VLOOKUP(G1225,tbl_Teams!$A:$C,3,0),"")</f>
        <v>Angry Beavers</v>
      </c>
      <c r="L1225" s="1" t="str">
        <f>IFERROR(IF(AND(J1225&lt;&gt;"",K1225&lt;&gt;""),VLOOKUP(VLOOKUP(J1225,tbl_Teams!C:G,5,0),tbl_Venues!A:B,2,0),""),"")</f>
        <v>Junction Inn</v>
      </c>
      <c r="M1225" s="16" t="str">
        <f>IFERROR(IF(VLOOKUP(J1225,tbl_Teams!$C:$H,6,0)=0,"",VLOOKUP(J1225,tbl_Teams!$C:$H,6,0)),"")</f>
        <v/>
      </c>
      <c r="N1225" s="16">
        <f>IFERROR(VLOOKUP(J1225,tbl_Teams!$C:$I,7,0),"")</f>
        <v>3</v>
      </c>
      <c r="O1225" s="16" t="str">
        <f>IF(OR(J1225="",K1225=""),"Void","")</f>
        <v/>
      </c>
      <c r="P1225" s="16">
        <v>22</v>
      </c>
      <c r="Q1225" s="38">
        <f>IF(O1225="Void","",IF(P1225&lt;16,Lookups!$A$1+((P1225-1)*7+(N1225-1)),Lookups!$A$2+((P1225-16)*7+(N1225-1))))</f>
        <v>45707</v>
      </c>
      <c r="R1225" s="1" t="str">
        <f>IF(O1225="Void",TRIM(_xlfn.CONCAT(J1225,K1225)),J1225)</f>
        <v>Junction Inn</v>
      </c>
      <c r="S1225" s="16" t="str">
        <f>IF(O1225="Void","VOID","vs")</f>
        <v>vs</v>
      </c>
      <c r="T1225" s="1" t="str">
        <f>IF(O1225="Void","",K1225)</f>
        <v>Angry Beavers</v>
      </c>
      <c r="U1225" s="1" t="str">
        <f>IF(O1225="Void","",TRIM(_xlfn.CONCAT(L1225," ",M1225)))</f>
        <v>Junction Inn</v>
      </c>
    </row>
    <row r="1226" spans="1:21" x14ac:dyDescent="0.2">
      <c r="A1226" s="16">
        <v>1609</v>
      </c>
      <c r="B1226" s="16">
        <v>10</v>
      </c>
      <c r="C1226" s="16">
        <v>1</v>
      </c>
      <c r="D1226" s="1">
        <v>1</v>
      </c>
      <c r="E1226" s="1">
        <v>7</v>
      </c>
      <c r="F1226" s="1" t="str">
        <f>_xlfn.CONCAT($D1226,"|",$E1226,"|",$B1226)</f>
        <v>1|7|10</v>
      </c>
      <c r="G1226" s="1" t="str">
        <f>_xlfn.CONCAT($D1226,"|",$E1226,"|",$C1226)</f>
        <v>1|7|1</v>
      </c>
      <c r="H1226" s="1" t="str">
        <f>_xlfn.CONCAT(P1226,J1226)</f>
        <v>22Newent Dragons</v>
      </c>
      <c r="I1226" s="1" t="str">
        <f>_xlfn.CONCAT(P1226,K1226)</f>
        <v>22Derwents</v>
      </c>
      <c r="J1226" s="1" t="str">
        <f>IFERROR(VLOOKUP(F1226,tbl_Teams!A:C,3,0),"")</f>
        <v>Newent Dragons</v>
      </c>
      <c r="K1226" s="1" t="str">
        <f>IFERROR(VLOOKUP(G1226,tbl_Teams!$A:$C,3,0),"")</f>
        <v>Derwents</v>
      </c>
      <c r="L1226" s="1" t="str">
        <f>IFERROR(IF(AND(J1226&lt;&gt;"",K1226&lt;&gt;""),VLOOKUP(VLOOKUP(J1226,tbl_Teams!C:G,5,0),tbl_Venues!A:B,2,0),""),"")</f>
        <v>Circle Club Newent</v>
      </c>
      <c r="M1226" s="16" t="str">
        <f>IFERROR(IF(VLOOKUP(J1226,tbl_Teams!$C:$H,6,0)=0,"",VLOOKUP(J1226,tbl_Teams!$C:$H,6,0)),"")</f>
        <v/>
      </c>
      <c r="N1226" s="16">
        <f>IFERROR(VLOOKUP(J1226,tbl_Teams!$C:$I,7,0),"")</f>
        <v>5</v>
      </c>
      <c r="O1226" s="16" t="str">
        <f>IF(OR(J1226="",K1226=""),"Void","")</f>
        <v/>
      </c>
      <c r="P1226" s="16">
        <v>22</v>
      </c>
      <c r="Q1226" s="38">
        <f>IF(O1226="Void","",IF(P1226&lt;16,Lookups!$A$1+((P1226-1)*7+(N1226-1)),Lookups!$A$2+((P1226-16)*7+(N1226-1))))</f>
        <v>45709</v>
      </c>
      <c r="R1226" s="1" t="str">
        <f>IF(O1226="Void",TRIM(_xlfn.CONCAT(J1226,K1226)),J1226)</f>
        <v>Newent Dragons</v>
      </c>
      <c r="S1226" s="16" t="str">
        <f>IF(O1226="Void","VOID","vs")</f>
        <v>vs</v>
      </c>
      <c r="T1226" s="1" t="str">
        <f>IF(O1226="Void","",K1226)</f>
        <v>Derwents</v>
      </c>
      <c r="U1226" s="1" t="str">
        <f>IF(O1226="Void","",TRIM(_xlfn.CONCAT(L1226," ",M1226)))</f>
        <v>Circle Club Newent</v>
      </c>
    </row>
    <row r="1227" spans="1:21" x14ac:dyDescent="0.2">
      <c r="A1227" s="16">
        <v>1610</v>
      </c>
      <c r="B1227" s="16">
        <v>9</v>
      </c>
      <c r="C1227" s="16">
        <v>2</v>
      </c>
      <c r="D1227" s="1">
        <v>1</v>
      </c>
      <c r="E1227" s="1">
        <v>7</v>
      </c>
      <c r="F1227" s="1" t="str">
        <f>_xlfn.CONCAT($D1227,"|",$E1227,"|",$B1227)</f>
        <v>1|7|9</v>
      </c>
      <c r="G1227" s="1" t="str">
        <f>_xlfn.CONCAT($D1227,"|",$E1227,"|",$C1227)</f>
        <v>1|7|2</v>
      </c>
      <c r="H1227" s="1" t="str">
        <f>_xlfn.CONCAT(P1227,J1227)</f>
        <v>22Tipplers</v>
      </c>
      <c r="I1227" s="1" t="str">
        <f>_xlfn.CONCAT(P1227,K1227)</f>
        <v>22Sigtels</v>
      </c>
      <c r="J1227" s="1" t="str">
        <f>IFERROR(VLOOKUP(F1227,tbl_Teams!A:C,3,0),"")</f>
        <v>Tipplers</v>
      </c>
      <c r="K1227" s="1" t="str">
        <f>IFERROR(VLOOKUP(G1227,tbl_Teams!$A:$C,3,0),"")</f>
        <v>Sigtels</v>
      </c>
      <c r="L1227" s="1" t="str">
        <f>IFERROR(IF(AND(J1227&lt;&gt;"",K1227&lt;&gt;""),VLOOKUP(VLOOKUP(J1227,tbl_Teams!C:G,5,0),tbl_Venues!A:B,2,0),""),"")</f>
        <v>Wotton Hall Club</v>
      </c>
      <c r="M1227" s="16">
        <f>IFERROR(IF(VLOOKUP(J1227,tbl_Teams!$C:$H,6,0)=0,"",VLOOKUP(J1227,tbl_Teams!$C:$H,6,0)),"")</f>
        <v>1</v>
      </c>
      <c r="N1227" s="16">
        <f>IFERROR(VLOOKUP(J1227,tbl_Teams!$C:$I,7,0),"")</f>
        <v>5</v>
      </c>
      <c r="O1227" s="16" t="str">
        <f>IF(OR(J1227="",K1227=""),"Void","")</f>
        <v/>
      </c>
      <c r="P1227" s="16">
        <v>22</v>
      </c>
      <c r="Q1227" s="38">
        <f>IF(O1227="Void","",IF(P1227&lt;16,Lookups!$A$1+((P1227-1)*7+(N1227-1)),Lookups!$A$2+((P1227-16)*7+(N1227-1))))</f>
        <v>45709</v>
      </c>
      <c r="R1227" s="1" t="str">
        <f>IF(O1227="Void",TRIM(_xlfn.CONCAT(J1227,K1227)),J1227)</f>
        <v>Tipplers</v>
      </c>
      <c r="S1227" s="16" t="str">
        <f>IF(O1227="Void","VOID","vs")</f>
        <v>vs</v>
      </c>
      <c r="T1227" s="1" t="str">
        <f>IF(O1227="Void","",K1227)</f>
        <v>Sigtels</v>
      </c>
      <c r="U1227" s="1" t="str">
        <f>IF(O1227="Void","",TRIM(_xlfn.CONCAT(L1227," ",M1227)))</f>
        <v>Wotton Hall Club 1</v>
      </c>
    </row>
    <row r="1228" spans="1:21" x14ac:dyDescent="0.2">
      <c r="A1228" s="16">
        <v>1611</v>
      </c>
      <c r="B1228" s="16">
        <v>8</v>
      </c>
      <c r="C1228" s="16">
        <v>3</v>
      </c>
      <c r="D1228" s="1">
        <v>1</v>
      </c>
      <c r="E1228" s="1">
        <v>7</v>
      </c>
      <c r="F1228" s="1" t="str">
        <f>_xlfn.CONCAT($D1228,"|",$E1228,"|",$B1228)</f>
        <v>1|7|8</v>
      </c>
      <c r="G1228" s="1" t="str">
        <f>_xlfn.CONCAT($D1228,"|",$E1228,"|",$C1228)</f>
        <v>1|7|3</v>
      </c>
      <c r="H1228" s="1" t="str">
        <f>_xlfn.CONCAT(P1228,J1228)</f>
        <v>22Incredibowls</v>
      </c>
      <c r="I1228" s="1" t="str">
        <f>_xlfn.CONCAT(P1228,K1228)</f>
        <v>22City Treasurers</v>
      </c>
      <c r="J1228" s="1" t="str">
        <f>IFERROR(VLOOKUP(F1228,tbl_Teams!A:C,3,0),"")</f>
        <v>Incredibowls</v>
      </c>
      <c r="K1228" s="1" t="str">
        <f>IFERROR(VLOOKUP(G1228,tbl_Teams!$A:$C,3,0),"")</f>
        <v>City Treasurers</v>
      </c>
      <c r="L1228" s="1" t="str">
        <f>IFERROR(IF(AND(J1228&lt;&gt;"",K1228&lt;&gt;""),VLOOKUP(VLOOKUP(J1228,tbl_Teams!C:G,5,0),tbl_Venues!A:B,2,0),""),"")</f>
        <v>St James Club</v>
      </c>
      <c r="M1228" s="16" t="str">
        <f>IFERROR(IF(VLOOKUP(J1228,tbl_Teams!$C:$H,6,0)=0,"",VLOOKUP(J1228,tbl_Teams!$C:$H,6,0)),"")</f>
        <v/>
      </c>
      <c r="N1228" s="16">
        <f>IFERROR(VLOOKUP(J1228,tbl_Teams!$C:$I,7,0),"")</f>
        <v>4</v>
      </c>
      <c r="O1228" s="16" t="str">
        <f>IF(OR(J1228="",K1228=""),"Void","")</f>
        <v/>
      </c>
      <c r="P1228" s="16">
        <v>22</v>
      </c>
      <c r="Q1228" s="38">
        <f>IF(O1228="Void","",IF(P1228&lt;16,Lookups!$A$1+((P1228-1)*7+(N1228-1)),Lookups!$A$2+((P1228-16)*7+(N1228-1))))</f>
        <v>45708</v>
      </c>
      <c r="R1228" s="1" t="str">
        <f>IF(O1228="Void",TRIM(_xlfn.CONCAT(J1228,K1228)),J1228)</f>
        <v>Incredibowls</v>
      </c>
      <c r="S1228" s="16" t="str">
        <f>IF(O1228="Void","VOID","vs")</f>
        <v>vs</v>
      </c>
      <c r="T1228" s="1" t="str">
        <f>IF(O1228="Void","",K1228)</f>
        <v>City Treasurers</v>
      </c>
      <c r="U1228" s="1" t="str">
        <f>IF(O1228="Void","",TRIM(_xlfn.CONCAT(L1228," ",M1228)))</f>
        <v>St James Club</v>
      </c>
    </row>
    <row r="1229" spans="1:21" x14ac:dyDescent="0.2">
      <c r="A1229" s="16">
        <v>1612</v>
      </c>
      <c r="B1229" s="16">
        <v>7</v>
      </c>
      <c r="C1229" s="16">
        <v>4</v>
      </c>
      <c r="D1229" s="1">
        <v>1</v>
      </c>
      <c r="E1229" s="1">
        <v>7</v>
      </c>
      <c r="F1229" s="1" t="str">
        <f>_xlfn.CONCAT($D1229,"|",$E1229,"|",$B1229)</f>
        <v>1|7|7</v>
      </c>
      <c r="G1229" s="1" t="str">
        <f>_xlfn.CONCAT($D1229,"|",$E1229,"|",$C1229)</f>
        <v>1|7|4</v>
      </c>
      <c r="H1229" s="1" t="str">
        <f>_xlfn.CONCAT(P1229,J1229)</f>
        <v>22Gladiators</v>
      </c>
      <c r="I1229" s="1" t="str">
        <f>_xlfn.CONCAT(P1229,K1229)</f>
        <v>22Deaf Tigers</v>
      </c>
      <c r="J1229" s="1" t="str">
        <f>IFERROR(VLOOKUP(F1229,tbl_Teams!A:C,3,0),"")</f>
        <v>Gladiators</v>
      </c>
      <c r="K1229" s="1" t="str">
        <f>IFERROR(VLOOKUP(G1229,tbl_Teams!$A:$C,3,0),"")</f>
        <v>Deaf Tigers</v>
      </c>
      <c r="L1229" s="1" t="str">
        <f>IFERROR(IF(AND(J1229&lt;&gt;"",K1229&lt;&gt;""),VLOOKUP(VLOOKUP(J1229,tbl_Teams!C:G,5,0),tbl_Venues!A:B,2,0),""),"")</f>
        <v>Farmer's Club</v>
      </c>
      <c r="M1229" s="16">
        <f>IFERROR(IF(VLOOKUP(J1229,tbl_Teams!$C:$H,6,0)=0,"",VLOOKUP(J1229,tbl_Teams!$C:$H,6,0)),"")</f>
        <v>1</v>
      </c>
      <c r="N1229" s="16">
        <f>IFERROR(VLOOKUP(J1229,tbl_Teams!$C:$I,7,0),"")</f>
        <v>3</v>
      </c>
      <c r="O1229" s="16" t="str">
        <f>IF(OR(J1229="",K1229=""),"Void","")</f>
        <v/>
      </c>
      <c r="P1229" s="16">
        <v>22</v>
      </c>
      <c r="Q1229" s="38">
        <f>IF(O1229="Void","",IF(P1229&lt;16,Lookups!$A$1+((P1229-1)*7+(N1229-1)),Lookups!$A$2+((P1229-16)*7+(N1229-1))))</f>
        <v>45707</v>
      </c>
      <c r="R1229" s="1" t="str">
        <f>IF(O1229="Void",TRIM(_xlfn.CONCAT(J1229,K1229)),J1229)</f>
        <v>Gladiators</v>
      </c>
      <c r="S1229" s="16" t="str">
        <f>IF(O1229="Void","VOID","vs")</f>
        <v>vs</v>
      </c>
      <c r="T1229" s="1" t="str">
        <f>IF(O1229="Void","",K1229)</f>
        <v>Deaf Tigers</v>
      </c>
      <c r="U1229" s="1" t="str">
        <f>IF(O1229="Void","",TRIM(_xlfn.CONCAT(L1229," ",M1229)))</f>
        <v>Farmer's Club 1</v>
      </c>
    </row>
    <row r="1230" spans="1:21" x14ac:dyDescent="0.2">
      <c r="A1230" s="16">
        <v>1613</v>
      </c>
      <c r="B1230" s="16">
        <v>6</v>
      </c>
      <c r="C1230" s="16">
        <v>5</v>
      </c>
      <c r="D1230" s="1">
        <v>1</v>
      </c>
      <c r="E1230" s="1">
        <v>7</v>
      </c>
      <c r="F1230" s="1" t="str">
        <f>_xlfn.CONCAT($D1230,"|",$E1230,"|",$B1230)</f>
        <v>1|7|6</v>
      </c>
      <c r="G1230" s="1" t="str">
        <f>_xlfn.CONCAT($D1230,"|",$E1230,"|",$C1230)</f>
        <v>1|7|5</v>
      </c>
      <c r="H1230" s="1" t="str">
        <f>_xlfn.CONCAT(P1230,J1230)</f>
        <v>22Bloaters S.C.</v>
      </c>
      <c r="I1230" s="1" t="str">
        <f>_xlfn.CONCAT(P1230,K1230)</f>
        <v>22Hilltops</v>
      </c>
      <c r="J1230" s="1" t="str">
        <f>IFERROR(VLOOKUP(F1230,tbl_Teams!A:C,3,0),"")</f>
        <v>Bloaters S.C.</v>
      </c>
      <c r="K1230" s="1" t="str">
        <f>IFERROR(VLOOKUP(G1230,tbl_Teams!$A:$C,3,0),"")</f>
        <v>Hilltops</v>
      </c>
      <c r="L1230" s="1" t="str">
        <f>IFERROR(IF(AND(J1230&lt;&gt;"",K1230&lt;&gt;""),VLOOKUP(VLOOKUP(J1230,tbl_Teams!C:G,5,0),tbl_Venues!A:B,2,0),""),"")</f>
        <v>Spartans Club</v>
      </c>
      <c r="M1230" s="16">
        <f>IFERROR(IF(VLOOKUP(J1230,tbl_Teams!$C:$H,6,0)=0,"",VLOOKUP(J1230,tbl_Teams!$C:$H,6,0)),"")</f>
        <v>2</v>
      </c>
      <c r="N1230" s="16">
        <f>IFERROR(VLOOKUP(J1230,tbl_Teams!$C:$I,7,0),"")</f>
        <v>3</v>
      </c>
      <c r="O1230" s="16" t="str">
        <f>IF(OR(J1230="",K1230=""),"Void","")</f>
        <v/>
      </c>
      <c r="P1230" s="16">
        <v>22</v>
      </c>
      <c r="Q1230" s="38">
        <f>IF(O1230="Void","",IF(P1230&lt;16,Lookups!$A$1+((P1230-1)*7+(N1230-1)),Lookups!$A$2+((P1230-16)*7+(N1230-1))))</f>
        <v>45707</v>
      </c>
      <c r="R1230" s="1" t="str">
        <f>IF(O1230="Void",TRIM(_xlfn.CONCAT(J1230,K1230)),J1230)</f>
        <v>Bloaters S.C.</v>
      </c>
      <c r="S1230" s="16" t="str">
        <f>IF(O1230="Void","VOID","vs")</f>
        <v>vs</v>
      </c>
      <c r="T1230" s="1" t="str">
        <f>IF(O1230="Void","",K1230)</f>
        <v>Hilltops</v>
      </c>
      <c r="U1230" s="1" t="str">
        <f>IF(O1230="Void","",TRIM(_xlfn.CONCAT(L1230," ",M1230)))</f>
        <v>Spartans Club 2</v>
      </c>
    </row>
    <row r="1231" spans="1:21" x14ac:dyDescent="0.2">
      <c r="A1231" s="16">
        <v>1614</v>
      </c>
      <c r="B1231" s="16">
        <v>12</v>
      </c>
      <c r="C1231" s="16">
        <v>14</v>
      </c>
      <c r="D1231" s="1">
        <v>1</v>
      </c>
      <c r="E1231" s="1">
        <v>7</v>
      </c>
      <c r="F1231" s="1" t="str">
        <f>_xlfn.CONCAT($D1231,"|",$E1231,"|",$B1231)</f>
        <v>1|7|12</v>
      </c>
      <c r="G1231" s="1" t="str">
        <f>_xlfn.CONCAT($D1231,"|",$E1231,"|",$C1231)</f>
        <v>1|7|14</v>
      </c>
      <c r="H1231" s="1" t="str">
        <f>_xlfn.CONCAT(P1231,J1231)</f>
        <v>22More Lager</v>
      </c>
      <c r="I1231" s="1" t="str">
        <f>_xlfn.CONCAT(P1231,K1231)</f>
        <v>22Cruisers</v>
      </c>
      <c r="J1231" s="1" t="str">
        <f>IFERROR(VLOOKUP(F1231,tbl_Teams!A:C,3,0),"")</f>
        <v>More Lager</v>
      </c>
      <c r="K1231" s="1" t="str">
        <f>IFERROR(VLOOKUP(G1231,tbl_Teams!$A:$C,3,0),"")</f>
        <v>Cruisers</v>
      </c>
      <c r="L1231" s="1" t="str">
        <f>IFERROR(IF(AND(J1231&lt;&gt;"",K1231&lt;&gt;""),VLOOKUP(VLOOKUP(J1231,tbl_Teams!C:G,5,0),tbl_Venues!A:B,2,0),""),"")</f>
        <v>Red Lion Huntley</v>
      </c>
      <c r="M1231" s="16" t="str">
        <f>IFERROR(IF(VLOOKUP(J1231,tbl_Teams!$C:$H,6,0)=0,"",VLOOKUP(J1231,tbl_Teams!$C:$H,6,0)),"")</f>
        <v/>
      </c>
      <c r="N1231" s="16">
        <f>IFERROR(VLOOKUP(J1231,tbl_Teams!$C:$I,7,0),"")</f>
        <v>4</v>
      </c>
      <c r="O1231" s="16" t="str">
        <f>IF(OR(J1231="",K1231=""),"Void","")</f>
        <v/>
      </c>
      <c r="P1231" s="16">
        <v>22</v>
      </c>
      <c r="Q1231" s="38">
        <f>IF(O1231="Void","",IF(P1231&lt;16,Lookups!$A$1+((P1231-1)*7+(N1231-1)),Lookups!$A$2+((P1231-16)*7+(N1231-1))))</f>
        <v>45708</v>
      </c>
      <c r="R1231" s="1" t="str">
        <f>IF(O1231="Void",TRIM(_xlfn.CONCAT(J1231,K1231)),J1231)</f>
        <v>More Lager</v>
      </c>
      <c r="S1231" s="16" t="str">
        <f>IF(O1231="Void","VOID","vs")</f>
        <v>vs</v>
      </c>
      <c r="T1231" s="1" t="str">
        <f>IF(O1231="Void","",K1231)</f>
        <v>Cruisers</v>
      </c>
      <c r="U1231" s="1" t="str">
        <f>IF(O1231="Void","",TRIM(_xlfn.CONCAT(L1231," ",M1231)))</f>
        <v>Red Lion Huntley</v>
      </c>
    </row>
    <row r="1232" spans="1:21" x14ac:dyDescent="0.2">
      <c r="A1232" s="16">
        <v>1615</v>
      </c>
      <c r="B1232" s="16">
        <v>11</v>
      </c>
      <c r="C1232" s="16">
        <v>15</v>
      </c>
      <c r="D1232" s="1">
        <v>1</v>
      </c>
      <c r="E1232" s="1">
        <v>7</v>
      </c>
      <c r="F1232" s="1" t="str">
        <f>_xlfn.CONCAT($D1232,"|",$E1232,"|",$B1232)</f>
        <v>1|7|11</v>
      </c>
      <c r="G1232" s="1" t="str">
        <f>_xlfn.CONCAT($D1232,"|",$E1232,"|",$C1232)</f>
        <v>1|7|15</v>
      </c>
      <c r="H1232" s="1" t="str">
        <f>_xlfn.CONCAT(P1232,J1232)</f>
        <v>22The Novices</v>
      </c>
      <c r="I1232" s="1" t="str">
        <f>_xlfn.CONCAT(P1232,K1232)</f>
        <v>22Lassington Rollers</v>
      </c>
      <c r="J1232" s="1" t="str">
        <f>IFERROR(VLOOKUP(F1232,tbl_Teams!A:C,3,0),"")</f>
        <v>The Novices</v>
      </c>
      <c r="K1232" s="1" t="str">
        <f>IFERROR(VLOOKUP(G1232,tbl_Teams!$A:$C,3,0),"")</f>
        <v>Lassington Rollers</v>
      </c>
      <c r="L1232" s="1" t="str">
        <f>IFERROR(IF(AND(J1232&lt;&gt;"",K1232&lt;&gt;""),VLOOKUP(VLOOKUP(J1232,tbl_Teams!C:G,5,0),tbl_Venues!A:B,2,0),""),"")</f>
        <v>Gala Club</v>
      </c>
      <c r="M1232" s="16">
        <f>IFERROR(IF(VLOOKUP(J1232,tbl_Teams!$C:$H,6,0)=0,"",VLOOKUP(J1232,tbl_Teams!$C:$H,6,0)),"")</f>
        <v>2</v>
      </c>
      <c r="N1232" s="16">
        <f>IFERROR(VLOOKUP(J1232,tbl_Teams!$C:$I,7,0),"")</f>
        <v>3</v>
      </c>
      <c r="O1232" s="16" t="str">
        <f>IF(OR(J1232="",K1232=""),"Void","")</f>
        <v/>
      </c>
      <c r="P1232" s="16">
        <v>22</v>
      </c>
      <c r="Q1232" s="38">
        <f>IF(O1232="Void","",IF(P1232&lt;16,Lookups!$A$1+((P1232-1)*7+(N1232-1)),Lookups!$A$2+((P1232-16)*7+(N1232-1))))</f>
        <v>45707</v>
      </c>
      <c r="R1232" s="1" t="str">
        <f>IF(O1232="Void",TRIM(_xlfn.CONCAT(J1232,K1232)),J1232)</f>
        <v>The Novices</v>
      </c>
      <c r="S1232" s="16" t="str">
        <f>IF(O1232="Void","VOID","vs")</f>
        <v>vs</v>
      </c>
      <c r="T1232" s="1" t="str">
        <f>IF(O1232="Void","",K1232)</f>
        <v>Lassington Rollers</v>
      </c>
      <c r="U1232" s="1" t="str">
        <f>IF(O1232="Void","",TRIM(_xlfn.CONCAT(L1232," ",M1232)))</f>
        <v>Gala Club 2</v>
      </c>
    </row>
    <row r="1233" spans="1:21" x14ac:dyDescent="0.2">
      <c r="A1233" s="16">
        <v>1616</v>
      </c>
      <c r="B1233" s="16">
        <v>13</v>
      </c>
      <c r="C1233" s="16">
        <v>16</v>
      </c>
      <c r="D1233" s="1">
        <v>1</v>
      </c>
      <c r="E1233" s="1">
        <v>7</v>
      </c>
      <c r="F1233" s="1" t="str">
        <f>_xlfn.CONCAT($D1233,"|",$E1233,"|",$B1233)</f>
        <v>1|7|13</v>
      </c>
      <c r="G1233" s="1" t="str">
        <f>_xlfn.CONCAT($D1233,"|",$E1233,"|",$C1233)</f>
        <v>1|7|16</v>
      </c>
      <c r="H1233" s="1" t="str">
        <f>_xlfn.CONCAT(P1233,J1233)</f>
        <v>22BMI 'A' Breakaways</v>
      </c>
      <c r="I1233" s="1" t="str">
        <f>_xlfn.CONCAT(P1233,K1233)</f>
        <v>22</v>
      </c>
      <c r="J1233" s="1" t="str">
        <f>IFERROR(VLOOKUP(F1233,tbl_Teams!A:C,3,0),"")</f>
        <v>BMI 'A' Breakaways</v>
      </c>
      <c r="K1233" s="1" t="str">
        <f>IFERROR(VLOOKUP(G1233,tbl_Teams!$A:$C,3,0),"")</f>
        <v/>
      </c>
      <c r="L1233" s="1" t="str">
        <f>IFERROR(IF(AND(J1233&lt;&gt;"",K1233&lt;&gt;""),VLOOKUP(VLOOKUP(J1233,tbl_Teams!C:G,5,0),tbl_Venues!A:B,2,0),""),"")</f>
        <v/>
      </c>
      <c r="M1233" s="16" t="str">
        <f>IFERROR(IF(VLOOKUP(J1233,tbl_Teams!$C:$H,6,0)=0,"",VLOOKUP(J1233,tbl_Teams!$C:$H,6,0)),"")</f>
        <v/>
      </c>
      <c r="N1233" s="16">
        <f>IFERROR(VLOOKUP(J1233,tbl_Teams!$C:$I,7,0),"")</f>
        <v>3</v>
      </c>
      <c r="O1233" s="16" t="str">
        <f>IF(OR(J1233="",K1233=""),"Void","")</f>
        <v>Void</v>
      </c>
      <c r="P1233" s="16">
        <v>22</v>
      </c>
      <c r="Q1233" s="38" t="str">
        <f>IF(O1233="Void","",IF(P1233&lt;16,Lookups!$A$1+((P1233-1)*7+(N1233-1)),Lookups!$A$2+((P1233-16)*7+(N1233-1))))</f>
        <v/>
      </c>
      <c r="R1233" s="1" t="str">
        <f>IF(O1233="Void",TRIM(_xlfn.CONCAT(J1233,K1233)),J1233)</f>
        <v>BMI 'A' Breakaways</v>
      </c>
      <c r="S1233" s="16" t="str">
        <f>IF(O1233="Void","VOID","vs")</f>
        <v>VOID</v>
      </c>
      <c r="T1233" s="1" t="str">
        <f>IF(O1233="Void","",K1233)</f>
        <v/>
      </c>
      <c r="U1233" s="1" t="str">
        <f>IF(O1233="Void","",TRIM(_xlfn.CONCAT(L1233," ",M1233)))</f>
        <v/>
      </c>
    </row>
    <row r="1234" spans="1:21" x14ac:dyDescent="0.2">
      <c r="A1234" s="16">
        <v>177</v>
      </c>
      <c r="B1234" s="16">
        <v>16</v>
      </c>
      <c r="C1234" s="16">
        <v>5</v>
      </c>
      <c r="D1234" s="1">
        <v>1</v>
      </c>
      <c r="E1234" s="1">
        <v>1</v>
      </c>
      <c r="F1234" s="1" t="str">
        <f>_xlfn.CONCAT($D1234,"|",$E1234,"|",$B1234)</f>
        <v>1|1|16</v>
      </c>
      <c r="G1234" s="1" t="str">
        <f>_xlfn.CONCAT($D1234,"|",$E1234,"|",$C1234)</f>
        <v>1|1|5</v>
      </c>
      <c r="H1234" s="1" t="str">
        <f>_xlfn.CONCAT(P1234,J1234)</f>
        <v>23Painswick Ultras</v>
      </c>
      <c r="I1234" s="1" t="str">
        <f>_xlfn.CONCAT(P1234,K1234)</f>
        <v>23St James Allstars</v>
      </c>
      <c r="J1234" s="1" t="str">
        <f>IFERROR(VLOOKUP(F1234,tbl_Teams!A:C,3,0),"")</f>
        <v>Painswick Ultras</v>
      </c>
      <c r="K1234" s="1" t="str">
        <f>IFERROR(VLOOKUP(G1234,tbl_Teams!$A:$C,3,0),"")</f>
        <v>St James Allstars</v>
      </c>
      <c r="L1234" s="1" t="str">
        <f>IFERROR(IF(AND(J1234&lt;&gt;"",K1234&lt;&gt;""),VLOOKUP(VLOOKUP(J1234,tbl_Teams!C:G,5,0),tbl_Venues!A:B,2,0),""),"")</f>
        <v>Saintbridge Club</v>
      </c>
      <c r="M1234" s="16">
        <f>IFERROR(IF(VLOOKUP(J1234,tbl_Teams!$C:$H,6,0)=0,"",VLOOKUP(J1234,tbl_Teams!$C:$H,6,0)),"")</f>
        <v>1</v>
      </c>
      <c r="N1234" s="16">
        <f>IFERROR(VLOOKUP(J1234,tbl_Teams!$C:$I,7,0),"")</f>
        <v>3</v>
      </c>
      <c r="O1234" s="16" t="str">
        <f>IF(OR(J1234="",K1234=""),"Void","")</f>
        <v/>
      </c>
      <c r="P1234" s="16">
        <v>23</v>
      </c>
      <c r="Q1234" s="38">
        <f>IF(O1234="Void","",IF(P1234&lt;16,Lookups!$A$1+((P1234-1)*7+(N1234-1)),Lookups!$A$2+((P1234-16)*7+(N1234-1))))</f>
        <v>45714</v>
      </c>
      <c r="R1234" s="1" t="str">
        <f>IF(O1234="Void",TRIM(_xlfn.CONCAT(J1234,K1234)),J1234)</f>
        <v>Painswick Ultras</v>
      </c>
      <c r="S1234" s="16" t="str">
        <f>IF(O1234="Void","VOID","vs")</f>
        <v>vs</v>
      </c>
      <c r="T1234" s="1" t="str">
        <f>IF(O1234="Void","",K1234)</f>
        <v>St James Allstars</v>
      </c>
      <c r="U1234" s="1" t="str">
        <f>IF(O1234="Void","",TRIM(_xlfn.CONCAT(L1234," ",M1234)))</f>
        <v>Saintbridge Club 1</v>
      </c>
    </row>
    <row r="1235" spans="1:21" x14ac:dyDescent="0.2">
      <c r="A1235" s="16">
        <v>178</v>
      </c>
      <c r="B1235" s="16">
        <v>4</v>
      </c>
      <c r="C1235" s="16">
        <v>6</v>
      </c>
      <c r="D1235" s="1">
        <v>1</v>
      </c>
      <c r="E1235" s="1">
        <v>1</v>
      </c>
      <c r="F1235" s="1" t="str">
        <f>_xlfn.CONCAT($D1235,"|",$E1235,"|",$B1235)</f>
        <v>1|1|4</v>
      </c>
      <c r="G1235" s="1" t="str">
        <f>_xlfn.CONCAT($D1235,"|",$E1235,"|",$C1235)</f>
        <v>1|1|6</v>
      </c>
      <c r="H1235" s="1" t="str">
        <f>_xlfn.CONCAT(P1235,J1235)</f>
        <v>23Tuffley Robins</v>
      </c>
      <c r="I1235" s="1" t="str">
        <f>_xlfn.CONCAT(P1235,K1235)</f>
        <v>23Fabulous Baker Boys</v>
      </c>
      <c r="J1235" s="1" t="str">
        <f>IFERROR(VLOOKUP(F1235,tbl_Teams!A:C,3,0),"")</f>
        <v>Tuffley Robins</v>
      </c>
      <c r="K1235" s="1" t="str">
        <f>IFERROR(VLOOKUP(G1235,tbl_Teams!$A:$C,3,0),"")</f>
        <v>Fabulous Baker Boys</v>
      </c>
      <c r="L1235" s="1" t="str">
        <f>IFERROR(IF(AND(J1235&lt;&gt;"",K1235&lt;&gt;""),VLOOKUP(VLOOKUP(J1235,tbl_Teams!C:G,5,0),tbl_Venues!A:B,2,0),""),"")</f>
        <v>Robinswood Hill Club</v>
      </c>
      <c r="M1235" s="16">
        <f>IFERROR(IF(VLOOKUP(J1235,tbl_Teams!$C:$H,6,0)=0,"",VLOOKUP(J1235,tbl_Teams!$C:$H,6,0)),"")</f>
        <v>1</v>
      </c>
      <c r="N1235" s="16">
        <f>IFERROR(VLOOKUP(J1235,tbl_Teams!$C:$I,7,0),"")</f>
        <v>2</v>
      </c>
      <c r="O1235" s="16" t="str">
        <f>IF(OR(J1235="",K1235=""),"Void","")</f>
        <v/>
      </c>
      <c r="P1235" s="16">
        <v>23</v>
      </c>
      <c r="Q1235" s="38">
        <f>IF(O1235="Void","",IF(P1235&lt;16,Lookups!$A$1+((P1235-1)*7+(N1235-1)),Lookups!$A$2+((P1235-16)*7+(N1235-1))))</f>
        <v>45713</v>
      </c>
      <c r="R1235" s="1" t="str">
        <f>IF(O1235="Void",TRIM(_xlfn.CONCAT(J1235,K1235)),J1235)</f>
        <v>Tuffley Robins</v>
      </c>
      <c r="S1235" s="16" t="str">
        <f>IF(O1235="Void","VOID","vs")</f>
        <v>vs</v>
      </c>
      <c r="T1235" s="1" t="str">
        <f>IF(O1235="Void","",K1235)</f>
        <v>Fabulous Baker Boys</v>
      </c>
      <c r="U1235" s="1" t="str">
        <f>IF(O1235="Void","",TRIM(_xlfn.CONCAT(L1235," ",M1235)))</f>
        <v>Robinswood Hill Club 1</v>
      </c>
    </row>
    <row r="1236" spans="1:21" x14ac:dyDescent="0.2">
      <c r="A1236" s="16">
        <v>179</v>
      </c>
      <c r="B1236" s="16">
        <v>3</v>
      </c>
      <c r="C1236" s="16">
        <v>7</v>
      </c>
      <c r="D1236" s="1">
        <v>1</v>
      </c>
      <c r="E1236" s="1">
        <v>1</v>
      </c>
      <c r="F1236" s="1" t="str">
        <f>_xlfn.CONCAT($D1236,"|",$E1236,"|",$B1236)</f>
        <v>1|1|3</v>
      </c>
      <c r="G1236" s="1" t="str">
        <f>_xlfn.CONCAT($D1236,"|",$E1236,"|",$C1236)</f>
        <v>1|1|7</v>
      </c>
      <c r="H1236" s="1" t="str">
        <f>_xlfn.CONCAT(P1236,J1236)</f>
        <v>23Slingers</v>
      </c>
      <c r="I1236" s="1" t="str">
        <f>_xlfn.CONCAT(P1236,K1236)</f>
        <v>23Railway</v>
      </c>
      <c r="J1236" s="1" t="str">
        <f>IFERROR(VLOOKUP(F1236,tbl_Teams!A:C,3,0),"")</f>
        <v>Slingers</v>
      </c>
      <c r="K1236" s="1" t="str">
        <f>IFERROR(VLOOKUP(G1236,tbl_Teams!$A:$C,3,0),"")</f>
        <v>Railway</v>
      </c>
      <c r="L1236" s="1" t="str">
        <f>IFERROR(IF(AND(J1236&lt;&gt;"",K1236&lt;&gt;""),VLOOKUP(VLOOKUP(J1236,tbl_Teams!C:G,5,0),tbl_Venues!A:B,2,0),""),"")</f>
        <v>BMI Club</v>
      </c>
      <c r="M1236" s="16" t="str">
        <f>IFERROR(IF(VLOOKUP(J1236,tbl_Teams!$C:$H,6,0)=0,"",VLOOKUP(J1236,tbl_Teams!$C:$H,6,0)),"")</f>
        <v/>
      </c>
      <c r="N1236" s="16">
        <f>IFERROR(VLOOKUP(J1236,tbl_Teams!$C:$I,7,0),"")</f>
        <v>3</v>
      </c>
      <c r="O1236" s="16" t="str">
        <f>IF(OR(J1236="",K1236=""),"Void","")</f>
        <v/>
      </c>
      <c r="P1236" s="16">
        <v>23</v>
      </c>
      <c r="Q1236" s="38">
        <f>IF(O1236="Void","",IF(P1236&lt;16,Lookups!$A$1+((P1236-1)*7+(N1236-1)),Lookups!$A$2+((P1236-16)*7+(N1236-1))))</f>
        <v>45714</v>
      </c>
      <c r="R1236" s="1" t="str">
        <f>IF(O1236="Void",TRIM(_xlfn.CONCAT(J1236,K1236)),J1236)</f>
        <v>Slingers</v>
      </c>
      <c r="S1236" s="16" t="str">
        <f>IF(O1236="Void","VOID","vs")</f>
        <v>vs</v>
      </c>
      <c r="T1236" s="1" t="str">
        <f>IF(O1236="Void","",K1236)</f>
        <v>Railway</v>
      </c>
      <c r="U1236" s="1" t="str">
        <f>IF(O1236="Void","",TRIM(_xlfn.CONCAT(L1236," ",M1236)))</f>
        <v>BMI Club</v>
      </c>
    </row>
    <row r="1237" spans="1:21" x14ac:dyDescent="0.2">
      <c r="A1237" s="16">
        <v>180</v>
      </c>
      <c r="B1237" s="16">
        <v>2</v>
      </c>
      <c r="C1237" s="16">
        <v>8</v>
      </c>
      <c r="D1237" s="1">
        <v>1</v>
      </c>
      <c r="E1237" s="1">
        <v>1</v>
      </c>
      <c r="F1237" s="1" t="str">
        <f>_xlfn.CONCAT($D1237,"|",$E1237,"|",$B1237)</f>
        <v>1|1|2</v>
      </c>
      <c r="G1237" s="1" t="str">
        <f>_xlfn.CONCAT($D1237,"|",$E1237,"|",$C1237)</f>
        <v>1|1|8</v>
      </c>
      <c r="H1237" s="1" t="str">
        <f>_xlfn.CONCAT(P1237,J1237)</f>
        <v>23Cobblers</v>
      </c>
      <c r="I1237" s="1" t="str">
        <f>_xlfn.CONCAT(P1237,K1237)</f>
        <v>23Lion Cubs</v>
      </c>
      <c r="J1237" s="1" t="str">
        <f>IFERROR(VLOOKUP(F1237,tbl_Teams!A:C,3,0),"")</f>
        <v>Cobblers</v>
      </c>
      <c r="K1237" s="1" t="str">
        <f>IFERROR(VLOOKUP(G1237,tbl_Teams!$A:$C,3,0),"")</f>
        <v>Lion Cubs</v>
      </c>
      <c r="L1237" s="1" t="str">
        <f>IFERROR(IF(AND(J1237&lt;&gt;"",K1237&lt;&gt;""),VLOOKUP(VLOOKUP(J1237,tbl_Teams!C:G,5,0),tbl_Venues!A:B,2,0),""),"")</f>
        <v>Tuffley Community Centre</v>
      </c>
      <c r="M1237" s="16" t="str">
        <f>IFERROR(IF(VLOOKUP(J1237,tbl_Teams!$C:$H,6,0)=0,"",VLOOKUP(J1237,tbl_Teams!$C:$H,6,0)),"")</f>
        <v/>
      </c>
      <c r="N1237" s="16">
        <f>IFERROR(VLOOKUP(J1237,tbl_Teams!$C:$I,7,0),"")</f>
        <v>1</v>
      </c>
      <c r="O1237" s="16" t="str">
        <f>IF(OR(J1237="",K1237=""),"Void","")</f>
        <v/>
      </c>
      <c r="P1237" s="16">
        <v>23</v>
      </c>
      <c r="Q1237" s="38">
        <f>IF(O1237="Void","",IF(P1237&lt;16,Lookups!$A$1+((P1237-1)*7+(N1237-1)),Lookups!$A$2+((P1237-16)*7+(N1237-1))))</f>
        <v>45712</v>
      </c>
      <c r="R1237" s="1" t="str">
        <f>IF(O1237="Void",TRIM(_xlfn.CONCAT(J1237,K1237)),J1237)</f>
        <v>Cobblers</v>
      </c>
      <c r="S1237" s="16" t="str">
        <f>IF(O1237="Void","VOID","vs")</f>
        <v>vs</v>
      </c>
      <c r="T1237" s="1" t="str">
        <f>IF(O1237="Void","",K1237)</f>
        <v>Lion Cubs</v>
      </c>
      <c r="U1237" s="1" t="str">
        <f>IF(O1237="Void","",TRIM(_xlfn.CONCAT(L1237," ",M1237)))</f>
        <v>Tuffley Community Centre</v>
      </c>
    </row>
    <row r="1238" spans="1:21" x14ac:dyDescent="0.2">
      <c r="A1238" s="16">
        <v>181</v>
      </c>
      <c r="B1238" s="16">
        <v>1</v>
      </c>
      <c r="C1238" s="16">
        <v>9</v>
      </c>
      <c r="D1238" s="1">
        <v>1</v>
      </c>
      <c r="E1238" s="1">
        <v>1</v>
      </c>
      <c r="F1238" s="1" t="str">
        <f>_xlfn.CONCAT($D1238,"|",$E1238,"|",$B1238)</f>
        <v>1|1|1</v>
      </c>
      <c r="G1238" s="1" t="str">
        <f>_xlfn.CONCAT($D1238,"|",$E1238,"|",$C1238)</f>
        <v>1|1|9</v>
      </c>
      <c r="H1238" s="1" t="str">
        <f>_xlfn.CONCAT(P1238,J1238)</f>
        <v>23Maisemore Hornets</v>
      </c>
      <c r="I1238" s="1" t="str">
        <f>_xlfn.CONCAT(P1238,K1238)</f>
        <v>23The Jets</v>
      </c>
      <c r="J1238" s="1" t="str">
        <f>IFERROR(VLOOKUP(F1238,tbl_Teams!A:C,3,0),"")</f>
        <v>Maisemore Hornets</v>
      </c>
      <c r="K1238" s="1" t="str">
        <f>IFERROR(VLOOKUP(G1238,tbl_Teams!$A:$C,3,0),"")</f>
        <v>The Jets</v>
      </c>
      <c r="L1238" s="1" t="str">
        <f>IFERROR(IF(AND(J1238&lt;&gt;"",K1238&lt;&gt;""),VLOOKUP(VLOOKUP(J1238,tbl_Teams!C:G,5,0),tbl_Venues!A:B,2,0),""),"")</f>
        <v>St James Club</v>
      </c>
      <c r="M1238" s="16" t="str">
        <f>IFERROR(IF(VLOOKUP(J1238,tbl_Teams!$C:$H,6,0)=0,"",VLOOKUP(J1238,tbl_Teams!$C:$H,6,0)),"")</f>
        <v/>
      </c>
      <c r="N1238" s="16">
        <f>IFERROR(VLOOKUP(J1238,tbl_Teams!$C:$I,7,0),"")</f>
        <v>2</v>
      </c>
      <c r="O1238" s="16" t="str">
        <f>IF(OR(J1238="",K1238=""),"Void","")</f>
        <v/>
      </c>
      <c r="P1238" s="16">
        <v>23</v>
      </c>
      <c r="Q1238" s="38">
        <f>IF(O1238="Void","",IF(P1238&lt;16,Lookups!$A$1+((P1238-1)*7+(N1238-1)),Lookups!$A$2+((P1238-16)*7+(N1238-1))))</f>
        <v>45713</v>
      </c>
      <c r="R1238" s="1" t="str">
        <f>IF(O1238="Void",TRIM(_xlfn.CONCAT(J1238,K1238)),J1238)</f>
        <v>Maisemore Hornets</v>
      </c>
      <c r="S1238" s="16" t="str">
        <f>IF(O1238="Void","VOID","vs")</f>
        <v>vs</v>
      </c>
      <c r="T1238" s="1" t="str">
        <f>IF(O1238="Void","",K1238)</f>
        <v>The Jets</v>
      </c>
      <c r="U1238" s="1" t="str">
        <f>IF(O1238="Void","",TRIM(_xlfn.CONCAT(L1238," ",M1238)))</f>
        <v>St James Club</v>
      </c>
    </row>
    <row r="1239" spans="1:21" x14ac:dyDescent="0.2">
      <c r="A1239" s="16">
        <v>182</v>
      </c>
      <c r="B1239" s="16">
        <v>15</v>
      </c>
      <c r="C1239" s="16">
        <v>10</v>
      </c>
      <c r="D1239" s="1">
        <v>1</v>
      </c>
      <c r="E1239" s="1">
        <v>1</v>
      </c>
      <c r="F1239" s="1" t="str">
        <f>_xlfn.CONCAT($D1239,"|",$E1239,"|",$B1239)</f>
        <v>1|1|15</v>
      </c>
      <c r="G1239" s="1" t="str">
        <f>_xlfn.CONCAT($D1239,"|",$E1239,"|",$C1239)</f>
        <v>1|1|10</v>
      </c>
      <c r="H1239" s="1" t="str">
        <f>_xlfn.CONCAT(P1239,J1239)</f>
        <v>23Redmans Ten</v>
      </c>
      <c r="I1239" s="1" t="str">
        <f>_xlfn.CONCAT(P1239,K1239)</f>
        <v>23Gaelens</v>
      </c>
      <c r="J1239" s="1" t="str">
        <f>IFERROR(VLOOKUP(F1239,tbl_Teams!A:C,3,0),"")</f>
        <v>Redmans Ten</v>
      </c>
      <c r="K1239" s="1" t="str">
        <f>IFERROR(VLOOKUP(G1239,tbl_Teams!$A:$C,3,0),"")</f>
        <v>Gaelens</v>
      </c>
      <c r="L1239" s="1" t="str">
        <f>IFERROR(IF(AND(J1239&lt;&gt;"",K1239&lt;&gt;""),VLOOKUP(VLOOKUP(J1239,tbl_Teams!C:G,5,0),tbl_Venues!A:B,2,0),""),"")</f>
        <v>Wotton Hall Club</v>
      </c>
      <c r="M1239" s="16">
        <f>IFERROR(IF(VLOOKUP(J1239,tbl_Teams!$C:$H,6,0)=0,"",VLOOKUP(J1239,tbl_Teams!$C:$H,6,0)),"")</f>
        <v>1</v>
      </c>
      <c r="N1239" s="16">
        <f>IFERROR(VLOOKUP(J1239,tbl_Teams!$C:$I,7,0),"")</f>
        <v>4</v>
      </c>
      <c r="O1239" s="16" t="str">
        <f>IF(OR(J1239="",K1239=""),"Void","")</f>
        <v/>
      </c>
      <c r="P1239" s="16">
        <v>23</v>
      </c>
      <c r="Q1239" s="38">
        <f>IF(O1239="Void","",IF(P1239&lt;16,Lookups!$A$1+((P1239-1)*7+(N1239-1)),Lookups!$A$2+((P1239-16)*7+(N1239-1))))</f>
        <v>45715</v>
      </c>
      <c r="R1239" s="1" t="str">
        <f>IF(O1239="Void",TRIM(_xlfn.CONCAT(J1239,K1239)),J1239)</f>
        <v>Redmans Ten</v>
      </c>
      <c r="S1239" s="16" t="str">
        <f>IF(O1239="Void","VOID","vs")</f>
        <v>vs</v>
      </c>
      <c r="T1239" s="1" t="str">
        <f>IF(O1239="Void","",K1239)</f>
        <v>Gaelens</v>
      </c>
      <c r="U1239" s="1" t="str">
        <f>IF(O1239="Void","",TRIM(_xlfn.CONCAT(L1239," ",M1239)))</f>
        <v>Wotton Hall Club 1</v>
      </c>
    </row>
    <row r="1240" spans="1:21" x14ac:dyDescent="0.2">
      <c r="A1240" s="16">
        <v>183</v>
      </c>
      <c r="B1240" s="16">
        <v>14</v>
      </c>
      <c r="C1240" s="16">
        <v>11</v>
      </c>
      <c r="D1240" s="1">
        <v>1</v>
      </c>
      <c r="E1240" s="1">
        <v>1</v>
      </c>
      <c r="F1240" s="1" t="str">
        <f>_xlfn.CONCAT($D1240,"|",$E1240,"|",$B1240)</f>
        <v>1|1|14</v>
      </c>
      <c r="G1240" s="1" t="str">
        <f>_xlfn.CONCAT($D1240,"|",$E1240,"|",$C1240)</f>
        <v>1|1|11</v>
      </c>
      <c r="H1240" s="1" t="str">
        <f>_xlfn.CONCAT(P1240,J1240)</f>
        <v>23Famous Stampers</v>
      </c>
      <c r="I1240" s="1" t="str">
        <f>_xlfn.CONCAT(P1240,K1240)</f>
        <v>23Hare &amp; Hounds</v>
      </c>
      <c r="J1240" s="1" t="str">
        <f>IFERROR(VLOOKUP(F1240,tbl_Teams!A:C,3,0),"")</f>
        <v>Famous Stampers</v>
      </c>
      <c r="K1240" s="1" t="str">
        <f>IFERROR(VLOOKUP(G1240,tbl_Teams!$A:$C,3,0),"")</f>
        <v>Hare &amp; Hounds</v>
      </c>
      <c r="L1240" s="1" t="str">
        <f>IFERROR(IF(AND(J1240&lt;&gt;"",K1240&lt;&gt;""),VLOOKUP(VLOOKUP(J1240,tbl_Teams!C:G,5,0),tbl_Venues!A:B,2,0),""),"")</f>
        <v>Hardwicke RBL</v>
      </c>
      <c r="M1240" s="16">
        <f>IFERROR(IF(VLOOKUP(J1240,tbl_Teams!$C:$H,6,0)=0,"",VLOOKUP(J1240,tbl_Teams!$C:$H,6,0)),"")</f>
        <v>1</v>
      </c>
      <c r="N1240" s="16">
        <f>IFERROR(VLOOKUP(J1240,tbl_Teams!$C:$I,7,0),"")</f>
        <v>5</v>
      </c>
      <c r="O1240" s="16" t="str">
        <f>IF(OR(J1240="",K1240=""),"Void","")</f>
        <v/>
      </c>
      <c r="P1240" s="16">
        <v>23</v>
      </c>
      <c r="Q1240" s="38">
        <f>IF(O1240="Void","",IF(P1240&lt;16,Lookups!$A$1+((P1240-1)*7+(N1240-1)),Lookups!$A$2+((P1240-16)*7+(N1240-1))))</f>
        <v>45716</v>
      </c>
      <c r="R1240" s="1" t="str">
        <f>IF(O1240="Void",TRIM(_xlfn.CONCAT(J1240,K1240)),J1240)</f>
        <v>Famous Stampers</v>
      </c>
      <c r="S1240" s="16" t="str">
        <f>IF(O1240="Void","VOID","vs")</f>
        <v>vs</v>
      </c>
      <c r="T1240" s="1" t="str">
        <f>IF(O1240="Void","",K1240)</f>
        <v>Hare &amp; Hounds</v>
      </c>
      <c r="U1240" s="1" t="str">
        <f>IF(O1240="Void","",TRIM(_xlfn.CONCAT(L1240," ",M1240)))</f>
        <v>Hardwicke RBL 1</v>
      </c>
    </row>
    <row r="1241" spans="1:21" x14ac:dyDescent="0.2">
      <c r="A1241" s="16">
        <v>184</v>
      </c>
      <c r="B1241" s="16">
        <v>13</v>
      </c>
      <c r="C1241" s="16">
        <v>12</v>
      </c>
      <c r="D1241" s="1">
        <v>1</v>
      </c>
      <c r="E1241" s="1">
        <v>1</v>
      </c>
      <c r="F1241" s="1" t="str">
        <f>_xlfn.CONCAT($D1241,"|",$E1241,"|",$B1241)</f>
        <v>1|1|13</v>
      </c>
      <c r="G1241" s="1" t="str">
        <f>_xlfn.CONCAT($D1241,"|",$E1241,"|",$C1241)</f>
        <v>1|1|12</v>
      </c>
      <c r="H1241" s="1" t="str">
        <f>_xlfn.CONCAT(P1241,J1241)</f>
        <v>23Oval Ball S.C.</v>
      </c>
      <c r="I1241" s="1" t="str">
        <f>_xlfn.CONCAT(P1241,K1241)</f>
        <v>23Impractical Jokers</v>
      </c>
      <c r="J1241" s="1" t="str">
        <f>IFERROR(VLOOKUP(F1241,tbl_Teams!A:C,3,0),"")</f>
        <v>Oval Ball S.C.</v>
      </c>
      <c r="K1241" s="1" t="str">
        <f>IFERROR(VLOOKUP(G1241,tbl_Teams!$A:$C,3,0),"")</f>
        <v>Impractical Jokers</v>
      </c>
      <c r="L1241" s="1" t="str">
        <f>IFERROR(IF(AND(J1241&lt;&gt;"",K1241&lt;&gt;""),VLOOKUP(VLOOKUP(J1241,tbl_Teams!C:G,5,0),tbl_Venues!A:B,2,0),""),"")</f>
        <v>One Eyed Jacks</v>
      </c>
      <c r="M1241" s="16" t="str">
        <f>IFERROR(IF(VLOOKUP(J1241,tbl_Teams!$C:$H,6,0)=0,"",VLOOKUP(J1241,tbl_Teams!$C:$H,6,0)),"")</f>
        <v/>
      </c>
      <c r="N1241" s="16">
        <f>IFERROR(VLOOKUP(J1241,tbl_Teams!$C:$I,7,0),"")</f>
        <v>3</v>
      </c>
      <c r="O1241" s="16" t="str">
        <f>IF(OR(J1241="",K1241=""),"Void","")</f>
        <v/>
      </c>
      <c r="P1241" s="16">
        <v>23</v>
      </c>
      <c r="Q1241" s="38">
        <f>IF(O1241="Void","",IF(P1241&lt;16,Lookups!$A$1+((P1241-1)*7+(N1241-1)),Lookups!$A$2+((P1241-16)*7+(N1241-1))))</f>
        <v>45714</v>
      </c>
      <c r="R1241" s="1" t="str">
        <f>IF(O1241="Void",TRIM(_xlfn.CONCAT(J1241,K1241)),J1241)</f>
        <v>Oval Ball S.C.</v>
      </c>
      <c r="S1241" s="16" t="str">
        <f>IF(O1241="Void","VOID","vs")</f>
        <v>vs</v>
      </c>
      <c r="T1241" s="1" t="str">
        <f>IF(O1241="Void","",K1241)</f>
        <v>Impractical Jokers</v>
      </c>
      <c r="U1241" s="1" t="str">
        <f>IF(O1241="Void","",TRIM(_xlfn.CONCAT(L1241," ",M1241)))</f>
        <v>One Eyed Jacks</v>
      </c>
    </row>
    <row r="1242" spans="1:21" x14ac:dyDescent="0.2">
      <c r="A1242" s="16">
        <v>417</v>
      </c>
      <c r="B1242" s="16">
        <v>16</v>
      </c>
      <c r="C1242" s="16">
        <v>5</v>
      </c>
      <c r="D1242" s="1">
        <v>1</v>
      </c>
      <c r="E1242" s="1">
        <v>2</v>
      </c>
      <c r="F1242" s="1" t="str">
        <f>_xlfn.CONCAT($D1242,"|",$E1242,"|",$B1242)</f>
        <v>1|2|16</v>
      </c>
      <c r="G1242" s="1" t="str">
        <f>_xlfn.CONCAT($D1242,"|",$E1242,"|",$C1242)</f>
        <v>1|2|5</v>
      </c>
      <c r="H1242" s="1" t="str">
        <f>_xlfn.CONCAT(P1242,J1242)</f>
        <v>23Motor Rollers</v>
      </c>
      <c r="I1242" s="1" t="str">
        <f>_xlfn.CONCAT(P1242,K1242)</f>
        <v>23Walls Monkeys</v>
      </c>
      <c r="J1242" s="1" t="str">
        <f>IFERROR(VLOOKUP(F1242,tbl_Teams!A:C,3,0),"")</f>
        <v>Motor Rollers</v>
      </c>
      <c r="K1242" s="1" t="str">
        <f>IFERROR(VLOOKUP(G1242,tbl_Teams!$A:$C,3,0),"")</f>
        <v>Walls Monkeys</v>
      </c>
      <c r="L1242" s="1" t="str">
        <f>IFERROR(IF(AND(J1242&lt;&gt;"",K1242&lt;&gt;""),VLOOKUP(VLOOKUP(J1242,tbl_Teams!C:G,5,0),tbl_Venues!A:B,2,0),""),"")</f>
        <v>Wotton Hall Club</v>
      </c>
      <c r="M1242" s="16">
        <f>IFERROR(IF(VLOOKUP(J1242,tbl_Teams!$C:$H,6,0)=0,"",VLOOKUP(J1242,tbl_Teams!$C:$H,6,0)),"")</f>
        <v>1</v>
      </c>
      <c r="N1242" s="16">
        <f>IFERROR(VLOOKUP(J1242,tbl_Teams!$C:$I,7,0),"")</f>
        <v>2</v>
      </c>
      <c r="O1242" s="16" t="str">
        <f>IF(OR(J1242="",K1242=""),"Void","")</f>
        <v/>
      </c>
      <c r="P1242" s="16">
        <v>23</v>
      </c>
      <c r="Q1242" s="38">
        <f>IF(O1242="Void","",IF(P1242&lt;16,Lookups!$A$1+((P1242-1)*7+(N1242-1)),Lookups!$A$2+((P1242-16)*7+(N1242-1))))</f>
        <v>45713</v>
      </c>
      <c r="R1242" s="1" t="str">
        <f>IF(O1242="Void",TRIM(_xlfn.CONCAT(J1242,K1242)),J1242)</f>
        <v>Motor Rollers</v>
      </c>
      <c r="S1242" s="16" t="str">
        <f>IF(O1242="Void","VOID","vs")</f>
        <v>vs</v>
      </c>
      <c r="T1242" s="1" t="str">
        <f>IF(O1242="Void","",K1242)</f>
        <v>Walls Monkeys</v>
      </c>
      <c r="U1242" s="1" t="str">
        <f>IF(O1242="Void","",TRIM(_xlfn.CONCAT(L1242," ",M1242)))</f>
        <v>Wotton Hall Club 1</v>
      </c>
    </row>
    <row r="1243" spans="1:21" x14ac:dyDescent="0.2">
      <c r="A1243" s="16">
        <v>418</v>
      </c>
      <c r="B1243" s="16">
        <v>4</v>
      </c>
      <c r="C1243" s="16">
        <v>6</v>
      </c>
      <c r="D1243" s="1">
        <v>1</v>
      </c>
      <c r="E1243" s="1">
        <v>2</v>
      </c>
      <c r="F1243" s="1" t="str">
        <f>_xlfn.CONCAT($D1243,"|",$E1243,"|",$B1243)</f>
        <v>1|2|4</v>
      </c>
      <c r="G1243" s="1" t="str">
        <f>_xlfn.CONCAT($D1243,"|",$E1243,"|",$C1243)</f>
        <v>1|2|6</v>
      </c>
      <c r="H1243" s="1" t="str">
        <f>_xlfn.CONCAT(P1243,J1243)</f>
        <v>23Willows</v>
      </c>
      <c r="I1243" s="1" t="str">
        <f>_xlfn.CONCAT(P1243,K1243)</f>
        <v>23Valiants</v>
      </c>
      <c r="J1243" s="1" t="str">
        <f>IFERROR(VLOOKUP(F1243,tbl_Teams!A:C,3,0),"")</f>
        <v>Willows</v>
      </c>
      <c r="K1243" s="1" t="str">
        <f>IFERROR(VLOOKUP(G1243,tbl_Teams!$A:$C,3,0),"")</f>
        <v>Valiants</v>
      </c>
      <c r="L1243" s="1" t="str">
        <f>IFERROR(IF(AND(J1243&lt;&gt;"",K1243&lt;&gt;""),VLOOKUP(VLOOKUP(J1243,tbl_Teams!C:G,5,0),tbl_Venues!A:B,2,0),""),"")</f>
        <v>Ramblers Club</v>
      </c>
      <c r="M1243" s="16" t="str">
        <f>IFERROR(IF(VLOOKUP(J1243,tbl_Teams!$C:$H,6,0)=0,"",VLOOKUP(J1243,tbl_Teams!$C:$H,6,0)),"")</f>
        <v/>
      </c>
      <c r="N1243" s="16">
        <f>IFERROR(VLOOKUP(J1243,tbl_Teams!$C:$I,7,0),"")</f>
        <v>3</v>
      </c>
      <c r="O1243" s="16" t="str">
        <f>IF(OR(J1243="",K1243=""),"Void","")</f>
        <v/>
      </c>
      <c r="P1243" s="16">
        <v>23</v>
      </c>
      <c r="Q1243" s="38">
        <f>IF(O1243="Void","",IF(P1243&lt;16,Lookups!$A$1+((P1243-1)*7+(N1243-1)),Lookups!$A$2+((P1243-16)*7+(N1243-1))))</f>
        <v>45714</v>
      </c>
      <c r="R1243" s="1" t="str">
        <f>IF(O1243="Void",TRIM(_xlfn.CONCAT(J1243,K1243)),J1243)</f>
        <v>Willows</v>
      </c>
      <c r="S1243" s="16" t="str">
        <f>IF(O1243="Void","VOID","vs")</f>
        <v>vs</v>
      </c>
      <c r="T1243" s="1" t="str">
        <f>IF(O1243="Void","",K1243)</f>
        <v>Valiants</v>
      </c>
      <c r="U1243" s="1" t="str">
        <f>IF(O1243="Void","",TRIM(_xlfn.CONCAT(L1243," ",M1243)))</f>
        <v>Ramblers Club</v>
      </c>
    </row>
    <row r="1244" spans="1:21" x14ac:dyDescent="0.2">
      <c r="A1244" s="16">
        <v>419</v>
      </c>
      <c r="B1244" s="16">
        <v>3</v>
      </c>
      <c r="C1244" s="16">
        <v>7</v>
      </c>
      <c r="D1244" s="1">
        <v>1</v>
      </c>
      <c r="E1244" s="1">
        <v>2</v>
      </c>
      <c r="F1244" s="1" t="str">
        <f>_xlfn.CONCAT($D1244,"|",$E1244,"|",$B1244)</f>
        <v>1|2|3</v>
      </c>
      <c r="G1244" s="1" t="str">
        <f>_xlfn.CONCAT($D1244,"|",$E1244,"|",$C1244)</f>
        <v>1|2|7</v>
      </c>
      <c r="H1244" s="1" t="str">
        <f>_xlfn.CONCAT(P1244,J1244)</f>
        <v>23Rugger Sports</v>
      </c>
      <c r="I1244" s="1" t="str">
        <f>_xlfn.CONCAT(P1244,K1244)</f>
        <v>23Exiles S.C.</v>
      </c>
      <c r="J1244" s="1" t="str">
        <f>IFERROR(VLOOKUP(F1244,tbl_Teams!A:C,3,0),"")</f>
        <v>Rugger Sports</v>
      </c>
      <c r="K1244" s="1" t="str">
        <f>IFERROR(VLOOKUP(G1244,tbl_Teams!$A:$C,3,0),"")</f>
        <v>Exiles S.C.</v>
      </c>
      <c r="L1244" s="1" t="str">
        <f>IFERROR(IF(AND(J1244&lt;&gt;"",K1244&lt;&gt;""),VLOOKUP(VLOOKUP(J1244,tbl_Teams!C:G,5,0),tbl_Venues!A:B,2,0),""),"")</f>
        <v>Longlevens Community Centre</v>
      </c>
      <c r="M1244" s="16" t="str">
        <f>IFERROR(IF(VLOOKUP(J1244,tbl_Teams!$C:$H,6,0)=0,"",VLOOKUP(J1244,tbl_Teams!$C:$H,6,0)),"")</f>
        <v/>
      </c>
      <c r="N1244" s="16">
        <f>IFERROR(VLOOKUP(J1244,tbl_Teams!$C:$I,7,0),"")</f>
        <v>2</v>
      </c>
      <c r="O1244" s="16" t="str">
        <f>IF(OR(J1244="",K1244=""),"Void","")</f>
        <v/>
      </c>
      <c r="P1244" s="16">
        <v>23</v>
      </c>
      <c r="Q1244" s="38">
        <f>IF(O1244="Void","",IF(P1244&lt;16,Lookups!$A$1+((P1244-1)*7+(N1244-1)),Lookups!$A$2+((P1244-16)*7+(N1244-1))))</f>
        <v>45713</v>
      </c>
      <c r="R1244" s="1" t="str">
        <f>IF(O1244="Void",TRIM(_xlfn.CONCAT(J1244,K1244)),J1244)</f>
        <v>Rugger Sports</v>
      </c>
      <c r="S1244" s="16" t="str">
        <f>IF(O1244="Void","VOID","vs")</f>
        <v>vs</v>
      </c>
      <c r="T1244" s="1" t="str">
        <f>IF(O1244="Void","",K1244)</f>
        <v>Exiles S.C.</v>
      </c>
      <c r="U1244" s="1" t="str">
        <f>IF(O1244="Void","",TRIM(_xlfn.CONCAT(L1244," ",M1244)))</f>
        <v>Longlevens Community Centre</v>
      </c>
    </row>
    <row r="1245" spans="1:21" x14ac:dyDescent="0.2">
      <c r="A1245" s="16">
        <v>420</v>
      </c>
      <c r="B1245" s="16">
        <v>2</v>
      </c>
      <c r="C1245" s="16">
        <v>8</v>
      </c>
      <c r="D1245" s="1">
        <v>1</v>
      </c>
      <c r="E1245" s="1">
        <v>2</v>
      </c>
      <c r="F1245" s="1" t="str">
        <f>_xlfn.CONCAT($D1245,"|",$E1245,"|",$B1245)</f>
        <v>1|2|2</v>
      </c>
      <c r="G1245" s="1" t="str">
        <f>_xlfn.CONCAT($D1245,"|",$E1245,"|",$C1245)</f>
        <v>1|2|8</v>
      </c>
      <c r="H1245" s="1" t="str">
        <f>_xlfn.CONCAT(P1245,J1245)</f>
        <v>23Arcadians</v>
      </c>
      <c r="I1245" s="1" t="str">
        <f>_xlfn.CONCAT(P1245,K1245)</f>
        <v>23Matson Wolfhounds</v>
      </c>
      <c r="J1245" s="1" t="str">
        <f>IFERROR(VLOOKUP(F1245,tbl_Teams!A:C,3,0),"")</f>
        <v>Arcadians</v>
      </c>
      <c r="K1245" s="1" t="str">
        <f>IFERROR(VLOOKUP(G1245,tbl_Teams!$A:$C,3,0),"")</f>
        <v>Matson Wolfhounds</v>
      </c>
      <c r="L1245" s="1" t="str">
        <f>IFERROR(IF(AND(J1245&lt;&gt;"",K1245&lt;&gt;""),VLOOKUP(VLOOKUP(J1245,tbl_Teams!C:G,5,0),tbl_Venues!A:B,2,0),""),"")</f>
        <v>BMI Club</v>
      </c>
      <c r="M1245" s="16" t="str">
        <f>IFERROR(IF(VLOOKUP(J1245,tbl_Teams!$C:$H,6,0)=0,"",VLOOKUP(J1245,tbl_Teams!$C:$H,6,0)),"")</f>
        <v/>
      </c>
      <c r="N1245" s="16">
        <f>IFERROR(VLOOKUP(J1245,tbl_Teams!$C:$I,7,0),"")</f>
        <v>4</v>
      </c>
      <c r="O1245" s="16" t="str">
        <f>IF(OR(J1245="",K1245=""),"Void","")</f>
        <v/>
      </c>
      <c r="P1245" s="16">
        <v>23</v>
      </c>
      <c r="Q1245" s="38">
        <f>IF(O1245="Void","",IF(P1245&lt;16,Lookups!$A$1+((P1245-1)*7+(N1245-1)),Lookups!$A$2+((P1245-16)*7+(N1245-1))))</f>
        <v>45715</v>
      </c>
      <c r="R1245" s="1" t="str">
        <f>IF(O1245="Void",TRIM(_xlfn.CONCAT(J1245,K1245)),J1245)</f>
        <v>Arcadians</v>
      </c>
      <c r="S1245" s="16" t="str">
        <f>IF(O1245="Void","VOID","vs")</f>
        <v>vs</v>
      </c>
      <c r="T1245" s="1" t="str">
        <f>IF(O1245="Void","",K1245)</f>
        <v>Matson Wolfhounds</v>
      </c>
      <c r="U1245" s="1" t="str">
        <f>IF(O1245="Void","",TRIM(_xlfn.CONCAT(L1245," ",M1245)))</f>
        <v>BMI Club</v>
      </c>
    </row>
    <row r="1246" spans="1:21" x14ac:dyDescent="0.2">
      <c r="A1246" s="16">
        <v>421</v>
      </c>
      <c r="B1246" s="16">
        <v>1</v>
      </c>
      <c r="C1246" s="16">
        <v>9</v>
      </c>
      <c r="D1246" s="1">
        <v>1</v>
      </c>
      <c r="E1246" s="1">
        <v>2</v>
      </c>
      <c r="F1246" s="1" t="str">
        <f>_xlfn.CONCAT($D1246,"|",$E1246,"|",$B1246)</f>
        <v>1|2|1</v>
      </c>
      <c r="G1246" s="1" t="str">
        <f>_xlfn.CONCAT($D1246,"|",$E1246,"|",$C1246)</f>
        <v>1|2|9</v>
      </c>
      <c r="H1246" s="1" t="str">
        <f>_xlfn.CONCAT(P1246,J1246)</f>
        <v>23Kingpins</v>
      </c>
      <c r="I1246" s="1" t="str">
        <f>_xlfn.CONCAT(P1246,K1246)</f>
        <v>23Avenue Loungers</v>
      </c>
      <c r="J1246" s="1" t="str">
        <f>IFERROR(VLOOKUP(F1246,tbl_Teams!A:C,3,0),"")</f>
        <v>Kingpins</v>
      </c>
      <c r="K1246" s="1" t="str">
        <f>IFERROR(VLOOKUP(G1246,tbl_Teams!$A:$C,3,0),"")</f>
        <v>Avenue Loungers</v>
      </c>
      <c r="L1246" s="1" t="str">
        <f>IFERROR(IF(AND(J1246&lt;&gt;"",K1246&lt;&gt;""),VLOOKUP(VLOOKUP(J1246,tbl_Teams!C:G,5,0),tbl_Venues!A:B,2,0),""),"")</f>
        <v>Robinswood Hill Club</v>
      </c>
      <c r="M1246" s="16">
        <f>IFERROR(IF(VLOOKUP(J1246,tbl_Teams!$C:$H,6,0)=0,"",VLOOKUP(J1246,tbl_Teams!$C:$H,6,0)),"")</f>
        <v>2</v>
      </c>
      <c r="N1246" s="16">
        <f>IFERROR(VLOOKUP(J1246,tbl_Teams!$C:$I,7,0),"")</f>
        <v>5</v>
      </c>
      <c r="O1246" s="16" t="str">
        <f>IF(OR(J1246="",K1246=""),"Void","")</f>
        <v/>
      </c>
      <c r="P1246" s="16">
        <v>23</v>
      </c>
      <c r="Q1246" s="38">
        <f>IF(O1246="Void","",IF(P1246&lt;16,Lookups!$A$1+((P1246-1)*7+(N1246-1)),Lookups!$A$2+((P1246-16)*7+(N1246-1))))</f>
        <v>45716</v>
      </c>
      <c r="R1246" s="1" t="str">
        <f>IF(O1246="Void",TRIM(_xlfn.CONCAT(J1246,K1246)),J1246)</f>
        <v>Kingpins</v>
      </c>
      <c r="S1246" s="16" t="str">
        <f>IF(O1246="Void","VOID","vs")</f>
        <v>vs</v>
      </c>
      <c r="T1246" s="1" t="str">
        <f>IF(O1246="Void","",K1246)</f>
        <v>Avenue Loungers</v>
      </c>
      <c r="U1246" s="1" t="str">
        <f>IF(O1246="Void","",TRIM(_xlfn.CONCAT(L1246," ",M1246)))</f>
        <v>Robinswood Hill Club 2</v>
      </c>
    </row>
    <row r="1247" spans="1:21" x14ac:dyDescent="0.2">
      <c r="A1247" s="16">
        <v>422</v>
      </c>
      <c r="B1247" s="16">
        <v>15</v>
      </c>
      <c r="C1247" s="16">
        <v>10</v>
      </c>
      <c r="D1247" s="1">
        <v>1</v>
      </c>
      <c r="E1247" s="1">
        <v>2</v>
      </c>
      <c r="F1247" s="1" t="str">
        <f>_xlfn.CONCAT($D1247,"|",$E1247,"|",$B1247)</f>
        <v>1|2|15</v>
      </c>
      <c r="G1247" s="1" t="str">
        <f>_xlfn.CONCAT($D1247,"|",$E1247,"|",$C1247)</f>
        <v>1|2|10</v>
      </c>
      <c r="H1247" s="1" t="str">
        <f>_xlfn.CONCAT(P1247,J1247)</f>
        <v>23R.G.H.O.C.</v>
      </c>
      <c r="I1247" s="1" t="str">
        <f>_xlfn.CONCAT(P1247,K1247)</f>
        <v>23Holmleigh Rangers</v>
      </c>
      <c r="J1247" s="1" t="str">
        <f>IFERROR(VLOOKUP(F1247,tbl_Teams!A:C,3,0),"")</f>
        <v>R.G.H.O.C.</v>
      </c>
      <c r="K1247" s="1" t="str">
        <f>IFERROR(VLOOKUP(G1247,tbl_Teams!$A:$C,3,0),"")</f>
        <v>Holmleigh Rangers</v>
      </c>
      <c r="L1247" s="1" t="str">
        <f>IFERROR(IF(AND(J1247&lt;&gt;"",K1247&lt;&gt;""),VLOOKUP(VLOOKUP(J1247,tbl_Teams!C:G,5,0),tbl_Venues!A:B,2,0),""),"")</f>
        <v>Hardwicke RBL</v>
      </c>
      <c r="M1247" s="16">
        <f>IFERROR(IF(VLOOKUP(J1247,tbl_Teams!$C:$H,6,0)=0,"",VLOOKUP(J1247,tbl_Teams!$C:$H,6,0)),"")</f>
        <v>2</v>
      </c>
      <c r="N1247" s="16">
        <f>IFERROR(VLOOKUP(J1247,tbl_Teams!$C:$I,7,0),"")</f>
        <v>5</v>
      </c>
      <c r="O1247" s="16" t="str">
        <f>IF(OR(J1247="",K1247=""),"Void","")</f>
        <v/>
      </c>
      <c r="P1247" s="16">
        <v>23</v>
      </c>
      <c r="Q1247" s="38">
        <f>IF(O1247="Void","",IF(P1247&lt;16,Lookups!$A$1+((P1247-1)*7+(N1247-1)),Lookups!$A$2+((P1247-16)*7+(N1247-1))))</f>
        <v>45716</v>
      </c>
      <c r="R1247" s="1" t="str">
        <f>IF(O1247="Void",TRIM(_xlfn.CONCAT(J1247,K1247)),J1247)</f>
        <v>R.G.H.O.C.</v>
      </c>
      <c r="S1247" s="16" t="str">
        <f>IF(O1247="Void","VOID","vs")</f>
        <v>vs</v>
      </c>
      <c r="T1247" s="1" t="str">
        <f>IF(O1247="Void","",K1247)</f>
        <v>Holmleigh Rangers</v>
      </c>
      <c r="U1247" s="1" t="str">
        <f>IF(O1247="Void","",TRIM(_xlfn.CONCAT(L1247," ",M1247)))</f>
        <v>Hardwicke RBL 2</v>
      </c>
    </row>
    <row r="1248" spans="1:21" x14ac:dyDescent="0.2">
      <c r="A1248" s="16">
        <v>423</v>
      </c>
      <c r="B1248" s="16">
        <v>14</v>
      </c>
      <c r="C1248" s="16">
        <v>11</v>
      </c>
      <c r="D1248" s="1">
        <v>1</v>
      </c>
      <c r="E1248" s="1">
        <v>2</v>
      </c>
      <c r="F1248" s="1" t="str">
        <f>_xlfn.CONCAT($D1248,"|",$E1248,"|",$B1248)</f>
        <v>1|2|14</v>
      </c>
      <c r="G1248" s="1" t="str">
        <f>_xlfn.CONCAT($D1248,"|",$E1248,"|",$C1248)</f>
        <v>1|2|11</v>
      </c>
      <c r="H1248" s="1" t="str">
        <f>_xlfn.CONCAT(P1248,J1248)</f>
        <v>23Indians</v>
      </c>
      <c r="I1248" s="1" t="str">
        <f>_xlfn.CONCAT(P1248,K1248)</f>
        <v>23St James Extras</v>
      </c>
      <c r="J1248" s="1" t="str">
        <f>IFERROR(VLOOKUP(F1248,tbl_Teams!A:C,3,0),"")</f>
        <v>Indians</v>
      </c>
      <c r="K1248" s="1" t="str">
        <f>IFERROR(VLOOKUP(G1248,tbl_Teams!$A:$C,3,0),"")</f>
        <v>St James Extras</v>
      </c>
      <c r="L1248" s="1" t="str">
        <f>IFERROR(IF(AND(J1248&lt;&gt;"",K1248&lt;&gt;""),VLOOKUP(VLOOKUP(J1248,tbl_Teams!C:G,5,0),tbl_Venues!A:B,2,0),""),"")</f>
        <v>Saintbridge Club</v>
      </c>
      <c r="M1248" s="16">
        <f>IFERROR(IF(VLOOKUP(J1248,tbl_Teams!$C:$H,6,0)=0,"",VLOOKUP(J1248,tbl_Teams!$C:$H,6,0)),"")</f>
        <v>1</v>
      </c>
      <c r="N1248" s="16">
        <f>IFERROR(VLOOKUP(J1248,tbl_Teams!$C:$I,7,0),"")</f>
        <v>4</v>
      </c>
      <c r="O1248" s="16" t="str">
        <f>IF(OR(J1248="",K1248=""),"Void","")</f>
        <v/>
      </c>
      <c r="P1248" s="16">
        <v>23</v>
      </c>
      <c r="Q1248" s="38">
        <f>IF(O1248="Void","",IF(P1248&lt;16,Lookups!$A$1+((P1248-1)*7+(N1248-1)),Lookups!$A$2+((P1248-16)*7+(N1248-1))))</f>
        <v>45715</v>
      </c>
      <c r="R1248" s="1" t="str">
        <f>IF(O1248="Void",TRIM(_xlfn.CONCAT(J1248,K1248)),J1248)</f>
        <v>Indians</v>
      </c>
      <c r="S1248" s="16" t="str">
        <f>IF(O1248="Void","VOID","vs")</f>
        <v>vs</v>
      </c>
      <c r="T1248" s="1" t="str">
        <f>IF(O1248="Void","",K1248)</f>
        <v>St James Extras</v>
      </c>
      <c r="U1248" s="1" t="str">
        <f>IF(O1248="Void","",TRIM(_xlfn.CONCAT(L1248," ",M1248)))</f>
        <v>Saintbridge Club 1</v>
      </c>
    </row>
    <row r="1249" spans="1:21" x14ac:dyDescent="0.2">
      <c r="A1249" s="16">
        <v>424</v>
      </c>
      <c r="B1249" s="16">
        <v>13</v>
      </c>
      <c r="C1249" s="16">
        <v>12</v>
      </c>
      <c r="D1249" s="1">
        <v>1</v>
      </c>
      <c r="E1249" s="1">
        <v>2</v>
      </c>
      <c r="F1249" s="1" t="str">
        <f>_xlfn.CONCAT($D1249,"|",$E1249,"|",$B1249)</f>
        <v>1|2|13</v>
      </c>
      <c r="G1249" s="1" t="str">
        <f>_xlfn.CONCAT($D1249,"|",$E1249,"|",$C1249)</f>
        <v>1|2|12</v>
      </c>
      <c r="H1249" s="1" t="str">
        <f>_xlfn.CONCAT(P1249,J1249)</f>
        <v>23Rockets</v>
      </c>
      <c r="I1249" s="1" t="str">
        <f>_xlfn.CONCAT(P1249,K1249)</f>
        <v>23Supermacs</v>
      </c>
      <c r="J1249" s="1" t="str">
        <f>IFERROR(VLOOKUP(F1249,tbl_Teams!A:C,3,0),"")</f>
        <v>Rockets</v>
      </c>
      <c r="K1249" s="1" t="str">
        <f>IFERROR(VLOOKUP(G1249,tbl_Teams!$A:$C,3,0),"")</f>
        <v>Supermacs</v>
      </c>
      <c r="L1249" s="1" t="str">
        <f>IFERROR(IF(AND(J1249&lt;&gt;"",K1249&lt;&gt;""),VLOOKUP(VLOOKUP(J1249,tbl_Teams!C:G,5,0),tbl_Venues!A:B,2,0),""),"")</f>
        <v>Old Richians RFC</v>
      </c>
      <c r="M1249" s="16" t="str">
        <f>IFERROR(IF(VLOOKUP(J1249,tbl_Teams!$C:$H,6,0)=0,"",VLOOKUP(J1249,tbl_Teams!$C:$H,6,0)),"")</f>
        <v/>
      </c>
      <c r="N1249" s="16">
        <f>IFERROR(VLOOKUP(J1249,tbl_Teams!$C:$I,7,0),"")</f>
        <v>4</v>
      </c>
      <c r="O1249" s="16" t="str">
        <f>IF(OR(J1249="",K1249=""),"Void","")</f>
        <v/>
      </c>
      <c r="P1249" s="16">
        <v>23</v>
      </c>
      <c r="Q1249" s="38">
        <f>IF(O1249="Void","",IF(P1249&lt;16,Lookups!$A$1+((P1249-1)*7+(N1249-1)),Lookups!$A$2+((P1249-16)*7+(N1249-1))))</f>
        <v>45715</v>
      </c>
      <c r="R1249" s="1" t="str">
        <f>IF(O1249="Void",TRIM(_xlfn.CONCAT(J1249,K1249)),J1249)</f>
        <v>Rockets</v>
      </c>
      <c r="S1249" s="16" t="str">
        <f>IF(O1249="Void","VOID","vs")</f>
        <v>vs</v>
      </c>
      <c r="T1249" s="1" t="str">
        <f>IF(O1249="Void","",K1249)</f>
        <v>Supermacs</v>
      </c>
      <c r="U1249" s="1" t="str">
        <f>IF(O1249="Void","",TRIM(_xlfn.CONCAT(L1249," ",M1249)))</f>
        <v>Old Richians RFC</v>
      </c>
    </row>
    <row r="1250" spans="1:21" x14ac:dyDescent="0.2">
      <c r="A1250" s="16">
        <v>657</v>
      </c>
      <c r="B1250" s="16">
        <v>16</v>
      </c>
      <c r="C1250" s="16">
        <v>5</v>
      </c>
      <c r="D1250" s="1">
        <v>1</v>
      </c>
      <c r="E1250" s="1">
        <v>3</v>
      </c>
      <c r="F1250" s="1" t="str">
        <f>_xlfn.CONCAT($D1250,"|",$E1250,"|",$B1250)</f>
        <v>1|3|16</v>
      </c>
      <c r="G1250" s="1" t="str">
        <f>_xlfn.CONCAT($D1250,"|",$E1250,"|",$C1250)</f>
        <v>1|3|5</v>
      </c>
      <c r="H1250" s="1" t="str">
        <f>_xlfn.CONCAT(P1250,J1250)</f>
        <v>23Spreaders</v>
      </c>
      <c r="I1250" s="1" t="str">
        <f>_xlfn.CONCAT(P1250,K1250)</f>
        <v>23Grinders</v>
      </c>
      <c r="J1250" s="1" t="str">
        <f>IFERROR(VLOOKUP(F1250,tbl_Teams!A:C,3,0),"")</f>
        <v>Spreaders</v>
      </c>
      <c r="K1250" s="1" t="str">
        <f>IFERROR(VLOOKUP(G1250,tbl_Teams!$A:$C,3,0),"")</f>
        <v>Grinders</v>
      </c>
      <c r="L1250" s="1" t="str">
        <f>IFERROR(IF(AND(J1250&lt;&gt;"",K1250&lt;&gt;""),VLOOKUP(VLOOKUP(J1250,tbl_Teams!C:G,5,0),tbl_Venues!A:B,2,0),""),"")</f>
        <v>Churchdown Community Centre</v>
      </c>
      <c r="M1250" s="16">
        <f>IFERROR(IF(VLOOKUP(J1250,tbl_Teams!$C:$H,6,0)=0,"",VLOOKUP(J1250,tbl_Teams!$C:$H,6,0)),"")</f>
        <v>2</v>
      </c>
      <c r="N1250" s="16">
        <f>IFERROR(VLOOKUP(J1250,tbl_Teams!$C:$I,7,0),"")</f>
        <v>3</v>
      </c>
      <c r="O1250" s="16" t="str">
        <f>IF(OR(J1250="",K1250=""),"Void","")</f>
        <v/>
      </c>
      <c r="P1250" s="16">
        <v>23</v>
      </c>
      <c r="Q1250" s="38">
        <f>IF(O1250="Void","",IF(P1250&lt;16,Lookups!$A$1+((P1250-1)*7+(N1250-1)),Lookups!$A$2+((P1250-16)*7+(N1250-1))))</f>
        <v>45714</v>
      </c>
      <c r="R1250" s="1" t="str">
        <f>IF(O1250="Void",TRIM(_xlfn.CONCAT(J1250,K1250)),J1250)</f>
        <v>Spreaders</v>
      </c>
      <c r="S1250" s="16" t="str">
        <f>IF(O1250="Void","VOID","vs")</f>
        <v>vs</v>
      </c>
      <c r="T1250" s="1" t="str">
        <f>IF(O1250="Void","",K1250)</f>
        <v>Grinders</v>
      </c>
      <c r="U1250" s="1" t="str">
        <f>IF(O1250="Void","",TRIM(_xlfn.CONCAT(L1250," ",M1250)))</f>
        <v>Churchdown Community Centre 2</v>
      </c>
    </row>
    <row r="1251" spans="1:21" x14ac:dyDescent="0.2">
      <c r="A1251" s="16">
        <v>658</v>
      </c>
      <c r="B1251" s="16">
        <v>4</v>
      </c>
      <c r="C1251" s="16">
        <v>6</v>
      </c>
      <c r="D1251" s="1">
        <v>1</v>
      </c>
      <c r="E1251" s="1">
        <v>3</v>
      </c>
      <c r="F1251" s="1" t="str">
        <f>_xlfn.CONCAT($D1251,"|",$E1251,"|",$B1251)</f>
        <v>1|3|4</v>
      </c>
      <c r="G1251" s="1" t="str">
        <f>_xlfn.CONCAT($D1251,"|",$E1251,"|",$C1251)</f>
        <v>1|3|6</v>
      </c>
      <c r="H1251" s="1" t="str">
        <f>_xlfn.CONCAT(P1251,J1251)</f>
        <v>23Poets</v>
      </c>
      <c r="I1251" s="1" t="str">
        <f>_xlfn.CONCAT(P1251,K1251)</f>
        <v>23Hip Hips</v>
      </c>
      <c r="J1251" s="1" t="str">
        <f>IFERROR(VLOOKUP(F1251,tbl_Teams!A:C,3,0),"")</f>
        <v>Poets</v>
      </c>
      <c r="K1251" s="1" t="str">
        <f>IFERROR(VLOOKUP(G1251,tbl_Teams!$A:$C,3,0),"")</f>
        <v>Hip Hips</v>
      </c>
      <c r="L1251" s="1" t="str">
        <f>IFERROR(IF(AND(J1251&lt;&gt;"",K1251&lt;&gt;""),VLOOKUP(VLOOKUP(J1251,tbl_Teams!C:G,5,0),tbl_Venues!A:B,2,0),""),"")</f>
        <v>Farmer's Club</v>
      </c>
      <c r="M1251" s="16">
        <f>IFERROR(IF(VLOOKUP(J1251,tbl_Teams!$C:$H,6,0)=0,"",VLOOKUP(J1251,tbl_Teams!$C:$H,6,0)),"")</f>
        <v>2</v>
      </c>
      <c r="N1251" s="16">
        <f>IFERROR(VLOOKUP(J1251,tbl_Teams!$C:$I,7,0),"")</f>
        <v>2</v>
      </c>
      <c r="O1251" s="16" t="str">
        <f>IF(OR(J1251="",K1251=""),"Void","")</f>
        <v/>
      </c>
      <c r="P1251" s="16">
        <v>23</v>
      </c>
      <c r="Q1251" s="38">
        <f>IF(O1251="Void","",IF(P1251&lt;16,Lookups!$A$1+((P1251-1)*7+(N1251-1)),Lookups!$A$2+((P1251-16)*7+(N1251-1))))</f>
        <v>45713</v>
      </c>
      <c r="R1251" s="1" t="str">
        <f>IF(O1251="Void",TRIM(_xlfn.CONCAT(J1251,K1251)),J1251)</f>
        <v>Poets</v>
      </c>
      <c r="S1251" s="16" t="str">
        <f>IF(O1251="Void","VOID","vs")</f>
        <v>vs</v>
      </c>
      <c r="T1251" s="1" t="str">
        <f>IF(O1251="Void","",K1251)</f>
        <v>Hip Hips</v>
      </c>
      <c r="U1251" s="1" t="str">
        <f>IF(O1251="Void","",TRIM(_xlfn.CONCAT(L1251," ",M1251)))</f>
        <v>Farmer's Club 2</v>
      </c>
    </row>
    <row r="1252" spans="1:21" x14ac:dyDescent="0.2">
      <c r="A1252" s="16">
        <v>659</v>
      </c>
      <c r="B1252" s="16">
        <v>3</v>
      </c>
      <c r="C1252" s="16">
        <v>7</v>
      </c>
      <c r="D1252" s="1">
        <v>1</v>
      </c>
      <c r="E1252" s="1">
        <v>3</v>
      </c>
      <c r="F1252" s="1" t="str">
        <f>_xlfn.CONCAT($D1252,"|",$E1252,"|",$B1252)</f>
        <v>1|3|3</v>
      </c>
      <c r="G1252" s="1" t="str">
        <f>_xlfn.CONCAT($D1252,"|",$E1252,"|",$C1252)</f>
        <v>1|3|7</v>
      </c>
      <c r="H1252" s="1" t="str">
        <f>_xlfn.CONCAT(P1252,J1252)</f>
        <v>23Hucclers</v>
      </c>
      <c r="I1252" s="1" t="str">
        <f>_xlfn.CONCAT(P1252,K1252)</f>
        <v>23Hits &amp; Misses(City)</v>
      </c>
      <c r="J1252" s="1" t="str">
        <f>IFERROR(VLOOKUP(F1252,tbl_Teams!A:C,3,0),"")</f>
        <v>Hucclers</v>
      </c>
      <c r="K1252" s="1" t="str">
        <f>IFERROR(VLOOKUP(G1252,tbl_Teams!$A:$C,3,0),"")</f>
        <v>Hits &amp; Misses(City)</v>
      </c>
      <c r="L1252" s="1" t="str">
        <f>IFERROR(IF(AND(J1252&lt;&gt;"",K1252&lt;&gt;""),VLOOKUP(VLOOKUP(J1252,tbl_Teams!C:G,5,0),tbl_Venues!A:B,2,0),""),"")</f>
        <v>England's Glory</v>
      </c>
      <c r="M1252" s="16">
        <f>IFERROR(IF(VLOOKUP(J1252,tbl_Teams!$C:$H,6,0)=0,"",VLOOKUP(J1252,tbl_Teams!$C:$H,6,0)),"")</f>
        <v>1</v>
      </c>
      <c r="N1252" s="16">
        <f>IFERROR(VLOOKUP(J1252,tbl_Teams!$C:$I,7,0),"")</f>
        <v>4</v>
      </c>
      <c r="O1252" s="16" t="str">
        <f>IF(OR(J1252="",K1252=""),"Void","")</f>
        <v/>
      </c>
      <c r="P1252" s="16">
        <v>23</v>
      </c>
      <c r="Q1252" s="38">
        <f>IF(O1252="Void","",IF(P1252&lt;16,Lookups!$A$1+((P1252-1)*7+(N1252-1)),Lookups!$A$2+((P1252-16)*7+(N1252-1))))</f>
        <v>45715</v>
      </c>
      <c r="R1252" s="1" t="str">
        <f>IF(O1252="Void",TRIM(_xlfn.CONCAT(J1252,K1252)),J1252)</f>
        <v>Hucclers</v>
      </c>
      <c r="S1252" s="16" t="str">
        <f>IF(O1252="Void","VOID","vs")</f>
        <v>vs</v>
      </c>
      <c r="T1252" s="1" t="str">
        <f>IF(O1252="Void","",K1252)</f>
        <v>Hits &amp; Misses(City)</v>
      </c>
      <c r="U1252" s="1" t="str">
        <f>IF(O1252="Void","",TRIM(_xlfn.CONCAT(L1252," ",M1252)))</f>
        <v>England's Glory 1</v>
      </c>
    </row>
    <row r="1253" spans="1:21" x14ac:dyDescent="0.2">
      <c r="A1253" s="16">
        <v>660</v>
      </c>
      <c r="B1253" s="16">
        <v>2</v>
      </c>
      <c r="C1253" s="16">
        <v>8</v>
      </c>
      <c r="D1253" s="1">
        <v>1</v>
      </c>
      <c r="E1253" s="1">
        <v>3</v>
      </c>
      <c r="F1253" s="1" t="str">
        <f>_xlfn.CONCAT($D1253,"|",$E1253,"|",$B1253)</f>
        <v>1|3|2</v>
      </c>
      <c r="G1253" s="1" t="str">
        <f>_xlfn.CONCAT($D1253,"|",$E1253,"|",$C1253)</f>
        <v>1|3|8</v>
      </c>
      <c r="H1253" s="1" t="str">
        <f>_xlfn.CONCAT(P1253,J1253)</f>
        <v>23Upleadon Wanderers</v>
      </c>
      <c r="I1253" s="1" t="str">
        <f>_xlfn.CONCAT(P1253,K1253)</f>
        <v>23Madcaps</v>
      </c>
      <c r="J1253" s="1" t="str">
        <f>IFERROR(VLOOKUP(F1253,tbl_Teams!A:C,3,0),"")</f>
        <v>Upleadon Wanderers</v>
      </c>
      <c r="K1253" s="1" t="str">
        <f>IFERROR(VLOOKUP(G1253,tbl_Teams!$A:$C,3,0),"")</f>
        <v>Madcaps</v>
      </c>
      <c r="L1253" s="1" t="str">
        <f>IFERROR(IF(AND(J1253&lt;&gt;"",K1253&lt;&gt;""),VLOOKUP(VLOOKUP(J1253,tbl_Teams!C:G,5,0),tbl_Venues!A:B,2,0),""),"")</f>
        <v>Circle Club Newent</v>
      </c>
      <c r="M1253" s="16" t="str">
        <f>IFERROR(IF(VLOOKUP(J1253,tbl_Teams!$C:$H,6,0)=0,"",VLOOKUP(J1253,tbl_Teams!$C:$H,6,0)),"")</f>
        <v/>
      </c>
      <c r="N1253" s="16">
        <f>IFERROR(VLOOKUP(J1253,tbl_Teams!$C:$I,7,0),"")</f>
        <v>2</v>
      </c>
      <c r="O1253" s="16" t="str">
        <f>IF(OR(J1253="",K1253=""),"Void","")</f>
        <v/>
      </c>
      <c r="P1253" s="16">
        <v>23</v>
      </c>
      <c r="Q1253" s="38">
        <f>IF(O1253="Void","",IF(P1253&lt;16,Lookups!$A$1+((P1253-1)*7+(N1253-1)),Lookups!$A$2+((P1253-16)*7+(N1253-1))))</f>
        <v>45713</v>
      </c>
      <c r="R1253" s="1" t="str">
        <f>IF(O1253="Void",TRIM(_xlfn.CONCAT(J1253,K1253)),J1253)</f>
        <v>Upleadon Wanderers</v>
      </c>
      <c r="S1253" s="16" t="str">
        <f>IF(O1253="Void","VOID","vs")</f>
        <v>vs</v>
      </c>
      <c r="T1253" s="1" t="str">
        <f>IF(O1253="Void","",K1253)</f>
        <v>Madcaps</v>
      </c>
      <c r="U1253" s="1" t="str">
        <f>IF(O1253="Void","",TRIM(_xlfn.CONCAT(L1253," ",M1253)))</f>
        <v>Circle Club Newent</v>
      </c>
    </row>
    <row r="1254" spans="1:21" x14ac:dyDescent="0.2">
      <c r="A1254" s="16">
        <v>661</v>
      </c>
      <c r="B1254" s="16">
        <v>1</v>
      </c>
      <c r="C1254" s="16">
        <v>9</v>
      </c>
      <c r="D1254" s="1">
        <v>1</v>
      </c>
      <c r="E1254" s="1">
        <v>3</v>
      </c>
      <c r="F1254" s="1" t="str">
        <f>_xlfn.CONCAT($D1254,"|",$E1254,"|",$B1254)</f>
        <v>1|3|1</v>
      </c>
      <c r="G1254" s="1" t="str">
        <f>_xlfn.CONCAT($D1254,"|",$E1254,"|",$C1254)</f>
        <v>1|3|9</v>
      </c>
      <c r="H1254" s="1" t="str">
        <f>_xlfn.CONCAT(P1254,J1254)</f>
        <v>23Elementaries</v>
      </c>
      <c r="I1254" s="1" t="str">
        <f>_xlfn.CONCAT(P1254,K1254)</f>
        <v>23Flintstones</v>
      </c>
      <c r="J1254" s="1" t="str">
        <f>IFERROR(VLOOKUP(F1254,tbl_Teams!A:C,3,0),"")</f>
        <v>Elementaries</v>
      </c>
      <c r="K1254" s="1" t="str">
        <f>IFERROR(VLOOKUP(G1254,tbl_Teams!$A:$C,3,0),"")</f>
        <v>Flintstones</v>
      </c>
      <c r="L1254" s="1" t="str">
        <f>IFERROR(IF(AND(J1254&lt;&gt;"",K1254&lt;&gt;""),VLOOKUP(VLOOKUP(J1254,tbl_Teams!C:G,5,0),tbl_Venues!A:B,2,0),""),"")</f>
        <v>Baker Street</v>
      </c>
      <c r="M1254" s="16" t="str">
        <f>IFERROR(IF(VLOOKUP(J1254,tbl_Teams!$C:$H,6,0)=0,"",VLOOKUP(J1254,tbl_Teams!$C:$H,6,0)),"")</f>
        <v/>
      </c>
      <c r="N1254" s="16">
        <f>IFERROR(VLOOKUP(J1254,tbl_Teams!$C:$I,7,0),"")</f>
        <v>3</v>
      </c>
      <c r="O1254" s="16" t="str">
        <f>IF(OR(J1254="",K1254=""),"Void","")</f>
        <v/>
      </c>
      <c r="P1254" s="16">
        <v>23</v>
      </c>
      <c r="Q1254" s="38">
        <f>IF(O1254="Void","",IF(P1254&lt;16,Lookups!$A$1+((P1254-1)*7+(N1254-1)),Lookups!$A$2+((P1254-16)*7+(N1254-1))))</f>
        <v>45714</v>
      </c>
      <c r="R1254" s="1" t="str">
        <f>IF(O1254="Void",TRIM(_xlfn.CONCAT(J1254,K1254)),J1254)</f>
        <v>Elementaries</v>
      </c>
      <c r="S1254" s="16" t="str">
        <f>IF(O1254="Void","VOID","vs")</f>
        <v>vs</v>
      </c>
      <c r="T1254" s="1" t="str">
        <f>IF(O1254="Void","",K1254)</f>
        <v>Flintstones</v>
      </c>
      <c r="U1254" s="1" t="str">
        <f>IF(O1254="Void","",TRIM(_xlfn.CONCAT(L1254," ",M1254)))</f>
        <v>Baker Street</v>
      </c>
    </row>
    <row r="1255" spans="1:21" x14ac:dyDescent="0.2">
      <c r="A1255" s="16">
        <v>662</v>
      </c>
      <c r="B1255" s="16">
        <v>15</v>
      </c>
      <c r="C1255" s="16">
        <v>10</v>
      </c>
      <c r="D1255" s="1">
        <v>1</v>
      </c>
      <c r="E1255" s="1">
        <v>3</v>
      </c>
      <c r="F1255" s="1" t="str">
        <f>_xlfn.CONCAT($D1255,"|",$E1255,"|",$B1255)</f>
        <v>1|3|15</v>
      </c>
      <c r="G1255" s="1" t="str">
        <f>_xlfn.CONCAT($D1255,"|",$E1255,"|",$C1255)</f>
        <v>1|3|10</v>
      </c>
      <c r="H1255" s="1" t="str">
        <f>_xlfn.CONCAT(P1255,J1255)</f>
        <v>23Meteors</v>
      </c>
      <c r="I1255" s="1" t="str">
        <f>_xlfn.CONCAT(P1255,K1255)</f>
        <v>23All Wood &amp; Balls</v>
      </c>
      <c r="J1255" s="1" t="str">
        <f>IFERROR(VLOOKUP(F1255,tbl_Teams!A:C,3,0),"")</f>
        <v>Meteors</v>
      </c>
      <c r="K1255" s="1" t="str">
        <f>IFERROR(VLOOKUP(G1255,tbl_Teams!$A:$C,3,0),"")</f>
        <v>All Wood &amp; Balls</v>
      </c>
      <c r="L1255" s="1" t="str">
        <f>IFERROR(IF(AND(J1255&lt;&gt;"",K1255&lt;&gt;""),VLOOKUP(VLOOKUP(J1255,tbl_Teams!C:G,5,0),tbl_Venues!A:B,2,0),""),"")</f>
        <v>Farmer's Club</v>
      </c>
      <c r="M1255" s="16">
        <f>IFERROR(IF(VLOOKUP(J1255,tbl_Teams!$C:$H,6,0)=0,"",VLOOKUP(J1255,tbl_Teams!$C:$H,6,0)),"")</f>
        <v>1</v>
      </c>
      <c r="N1255" s="16">
        <f>IFERROR(VLOOKUP(J1255,tbl_Teams!$C:$I,7,0),"")</f>
        <v>3</v>
      </c>
      <c r="O1255" s="16" t="str">
        <f>IF(OR(J1255="",K1255=""),"Void","")</f>
        <v/>
      </c>
      <c r="P1255" s="16">
        <v>23</v>
      </c>
      <c r="Q1255" s="38">
        <f>IF(O1255="Void","",IF(P1255&lt;16,Lookups!$A$1+((P1255-1)*7+(N1255-1)),Lookups!$A$2+((P1255-16)*7+(N1255-1))))</f>
        <v>45714</v>
      </c>
      <c r="R1255" s="1" t="str">
        <f>IF(O1255="Void",TRIM(_xlfn.CONCAT(J1255,K1255)),J1255)</f>
        <v>Meteors</v>
      </c>
      <c r="S1255" s="16" t="str">
        <f>IF(O1255="Void","VOID","vs")</f>
        <v>vs</v>
      </c>
      <c r="T1255" s="1" t="str">
        <f>IF(O1255="Void","",K1255)</f>
        <v>All Wood &amp; Balls</v>
      </c>
      <c r="U1255" s="1" t="str">
        <f>IF(O1255="Void","",TRIM(_xlfn.CONCAT(L1255," ",M1255)))</f>
        <v>Farmer's Club 1</v>
      </c>
    </row>
    <row r="1256" spans="1:21" x14ac:dyDescent="0.2">
      <c r="A1256" s="16">
        <v>663</v>
      </c>
      <c r="B1256" s="16">
        <v>14</v>
      </c>
      <c r="C1256" s="16">
        <v>11</v>
      </c>
      <c r="D1256" s="1">
        <v>1</v>
      </c>
      <c r="E1256" s="1">
        <v>3</v>
      </c>
      <c r="F1256" s="1" t="str">
        <f>_xlfn.CONCAT($D1256,"|",$E1256,"|",$B1256)</f>
        <v>1|3|14</v>
      </c>
      <c r="G1256" s="1" t="str">
        <f>_xlfn.CONCAT($D1256,"|",$E1256,"|",$C1256)</f>
        <v>1|3|11</v>
      </c>
      <c r="H1256" s="1" t="str">
        <f>_xlfn.CONCAT(P1256,J1256)</f>
        <v>23Locals</v>
      </c>
      <c r="I1256" s="1" t="str">
        <f>_xlfn.CONCAT(P1256,K1256)</f>
        <v>23BIJI's S.C.</v>
      </c>
      <c r="J1256" s="1" t="str">
        <f>IFERROR(VLOOKUP(F1256,tbl_Teams!A:C,3,0),"")</f>
        <v>Locals</v>
      </c>
      <c r="K1256" s="1" t="str">
        <f>IFERROR(VLOOKUP(G1256,tbl_Teams!$A:$C,3,0),"")</f>
        <v>BIJI's S.C.</v>
      </c>
      <c r="L1256" s="1" t="str">
        <f>IFERROR(IF(AND(J1256&lt;&gt;"",K1256&lt;&gt;""),VLOOKUP(VLOOKUP(J1256,tbl_Teams!C:G,5,0),tbl_Venues!A:B,2,0),""),"")</f>
        <v>Junction Inn</v>
      </c>
      <c r="M1256" s="16" t="str">
        <f>IFERROR(IF(VLOOKUP(J1256,tbl_Teams!$C:$H,6,0)=0,"",VLOOKUP(J1256,tbl_Teams!$C:$H,6,0)),"")</f>
        <v/>
      </c>
      <c r="N1256" s="16">
        <f>IFERROR(VLOOKUP(J1256,tbl_Teams!$C:$I,7,0),"")</f>
        <v>2</v>
      </c>
      <c r="O1256" s="16" t="str">
        <f>IF(OR(J1256="",K1256=""),"Void","")</f>
        <v/>
      </c>
      <c r="P1256" s="16">
        <v>23</v>
      </c>
      <c r="Q1256" s="38">
        <f>IF(O1256="Void","",IF(P1256&lt;16,Lookups!$A$1+((P1256-1)*7+(N1256-1)),Lookups!$A$2+((P1256-16)*7+(N1256-1))))</f>
        <v>45713</v>
      </c>
      <c r="R1256" s="1" t="str">
        <f>IF(O1256="Void",TRIM(_xlfn.CONCAT(J1256,K1256)),J1256)</f>
        <v>Locals</v>
      </c>
      <c r="S1256" s="16" t="str">
        <f>IF(O1256="Void","VOID","vs")</f>
        <v>vs</v>
      </c>
      <c r="T1256" s="1" t="str">
        <f>IF(O1256="Void","",K1256)</f>
        <v>BIJI's S.C.</v>
      </c>
      <c r="U1256" s="1" t="str">
        <f>IF(O1256="Void","",TRIM(_xlfn.CONCAT(L1256," ",M1256)))</f>
        <v>Junction Inn</v>
      </c>
    </row>
    <row r="1257" spans="1:21" x14ac:dyDescent="0.2">
      <c r="A1257" s="16">
        <v>664</v>
      </c>
      <c r="B1257" s="16">
        <v>13</v>
      </c>
      <c r="C1257" s="16">
        <v>12</v>
      </c>
      <c r="D1257" s="1">
        <v>1</v>
      </c>
      <c r="E1257" s="1">
        <v>3</v>
      </c>
      <c r="F1257" s="1" t="str">
        <f>_xlfn.CONCAT($D1257,"|",$E1257,"|",$B1257)</f>
        <v>1|3|13</v>
      </c>
      <c r="G1257" s="1" t="str">
        <f>_xlfn.CONCAT($D1257,"|",$E1257,"|",$C1257)</f>
        <v>1|3|12</v>
      </c>
      <c r="H1257" s="1" t="str">
        <f>_xlfn.CONCAT(P1257,J1257)</f>
        <v>23Killer Instinct</v>
      </c>
      <c r="I1257" s="1" t="str">
        <f>_xlfn.CONCAT(P1257,K1257)</f>
        <v>23DM4's</v>
      </c>
      <c r="J1257" s="1" t="str">
        <f>IFERROR(VLOOKUP(F1257,tbl_Teams!A:C,3,0),"")</f>
        <v>Killer Instinct</v>
      </c>
      <c r="K1257" s="1" t="str">
        <f>IFERROR(VLOOKUP(G1257,tbl_Teams!$A:$C,3,0),"")</f>
        <v>DM4's</v>
      </c>
      <c r="L1257" s="1" t="str">
        <f>IFERROR(IF(AND(J1257&lt;&gt;"",K1257&lt;&gt;""),VLOOKUP(VLOOKUP(J1257,tbl_Teams!C:G,5,0),tbl_Venues!A:B,2,0),""),"")</f>
        <v>Matchplay Stroud</v>
      </c>
      <c r="M1257" s="16">
        <f>IFERROR(IF(VLOOKUP(J1257,tbl_Teams!$C:$H,6,0)=0,"",VLOOKUP(J1257,tbl_Teams!$C:$H,6,0)),"")</f>
        <v>3</v>
      </c>
      <c r="N1257" s="16">
        <f>IFERROR(VLOOKUP(J1257,tbl_Teams!$C:$I,7,0),"")</f>
        <v>3</v>
      </c>
      <c r="O1257" s="16" t="str">
        <f>IF(OR(J1257="",K1257=""),"Void","")</f>
        <v/>
      </c>
      <c r="P1257" s="16">
        <v>23</v>
      </c>
      <c r="Q1257" s="38">
        <f>IF(O1257="Void","",IF(P1257&lt;16,Lookups!$A$1+((P1257-1)*7+(N1257-1)),Lookups!$A$2+((P1257-16)*7+(N1257-1))))</f>
        <v>45714</v>
      </c>
      <c r="R1257" s="1" t="str">
        <f>IF(O1257="Void",TRIM(_xlfn.CONCAT(J1257,K1257)),J1257)</f>
        <v>Killer Instinct</v>
      </c>
      <c r="S1257" s="16" t="str">
        <f>IF(O1257="Void","VOID","vs")</f>
        <v>vs</v>
      </c>
      <c r="T1257" s="1" t="str">
        <f>IF(O1257="Void","",K1257)</f>
        <v>DM4's</v>
      </c>
      <c r="U1257" s="1" t="str">
        <f>IF(O1257="Void","",TRIM(_xlfn.CONCAT(L1257," ",M1257)))</f>
        <v>Matchplay Stroud 3</v>
      </c>
    </row>
    <row r="1258" spans="1:21" x14ac:dyDescent="0.2">
      <c r="A1258" s="16">
        <v>897</v>
      </c>
      <c r="B1258" s="16">
        <v>16</v>
      </c>
      <c r="C1258" s="16">
        <v>5</v>
      </c>
      <c r="D1258" s="1">
        <v>1</v>
      </c>
      <c r="E1258" s="1">
        <v>4</v>
      </c>
      <c r="F1258" s="1" t="str">
        <f>_xlfn.CONCAT($D1258,"|",$E1258,"|",$B1258)</f>
        <v>1|4|16</v>
      </c>
      <c r="G1258" s="1" t="str">
        <f>_xlfn.CONCAT($D1258,"|",$E1258,"|",$C1258)</f>
        <v>1|4|5</v>
      </c>
      <c r="H1258" s="1" t="str">
        <f>_xlfn.CONCAT(P1258,J1258)</f>
        <v>23Bell Hotel</v>
      </c>
      <c r="I1258" s="1" t="str">
        <f>_xlfn.CONCAT(P1258,K1258)</f>
        <v>23Doddlers</v>
      </c>
      <c r="J1258" s="1" t="str">
        <f>IFERROR(VLOOKUP(F1258,tbl_Teams!A:C,3,0),"")</f>
        <v>Bell Hotel</v>
      </c>
      <c r="K1258" s="1" t="str">
        <f>IFERROR(VLOOKUP(G1258,tbl_Teams!$A:$C,3,0),"")</f>
        <v>Doddlers</v>
      </c>
      <c r="L1258" s="1" t="str">
        <f>IFERROR(IF(AND(J1258&lt;&gt;"",K1258&lt;&gt;""),VLOOKUP(VLOOKUP(J1258,tbl_Teams!C:G,5,0),tbl_Venues!A:B,2,0),""),"")</f>
        <v>Bell Inn Frampton</v>
      </c>
      <c r="M1258" s="16" t="str">
        <f>IFERROR(IF(VLOOKUP(J1258,tbl_Teams!$C:$H,6,0)=0,"",VLOOKUP(J1258,tbl_Teams!$C:$H,6,0)),"")</f>
        <v/>
      </c>
      <c r="N1258" s="16">
        <f>IFERROR(VLOOKUP(J1258,tbl_Teams!$C:$I,7,0),"")</f>
        <v>5</v>
      </c>
      <c r="O1258" s="16" t="str">
        <f>IF(OR(J1258="",K1258=""),"Void","")</f>
        <v/>
      </c>
      <c r="P1258" s="16">
        <v>23</v>
      </c>
      <c r="Q1258" s="38">
        <f>IF(O1258="Void","",IF(P1258&lt;16,Lookups!$A$1+((P1258-1)*7+(N1258-1)),Lookups!$A$2+((P1258-16)*7+(N1258-1))))</f>
        <v>45716</v>
      </c>
      <c r="R1258" s="1" t="str">
        <f>IF(O1258="Void",TRIM(_xlfn.CONCAT(J1258,K1258)),J1258)</f>
        <v>Bell Hotel</v>
      </c>
      <c r="S1258" s="16" t="str">
        <f>IF(O1258="Void","VOID","vs")</f>
        <v>vs</v>
      </c>
      <c r="T1258" s="1" t="str">
        <f>IF(O1258="Void","",K1258)</f>
        <v>Doddlers</v>
      </c>
      <c r="U1258" s="1" t="str">
        <f>IF(O1258="Void","",TRIM(_xlfn.CONCAT(L1258," ",M1258)))</f>
        <v>Bell Inn Frampton</v>
      </c>
    </row>
    <row r="1259" spans="1:21" x14ac:dyDescent="0.2">
      <c r="A1259" s="16">
        <v>898</v>
      </c>
      <c r="B1259" s="16">
        <v>4</v>
      </c>
      <c r="C1259" s="16">
        <v>6</v>
      </c>
      <c r="D1259" s="1">
        <v>1</v>
      </c>
      <c r="E1259" s="1">
        <v>4</v>
      </c>
      <c r="F1259" s="1" t="str">
        <f>_xlfn.CONCAT($D1259,"|",$E1259,"|",$B1259)</f>
        <v>1|4|4</v>
      </c>
      <c r="G1259" s="1" t="str">
        <f>_xlfn.CONCAT($D1259,"|",$E1259,"|",$C1259)</f>
        <v>1|4|6</v>
      </c>
      <c r="H1259" s="1" t="str">
        <f>_xlfn.CONCAT(P1259,J1259)</f>
        <v>23Jolly Boys</v>
      </c>
      <c r="I1259" s="1" t="str">
        <f>_xlfn.CONCAT(P1259,K1259)</f>
        <v>23Co-Op</v>
      </c>
      <c r="J1259" s="1" t="str">
        <f>IFERROR(VLOOKUP(F1259,tbl_Teams!A:C,3,0),"")</f>
        <v>Jolly Boys</v>
      </c>
      <c r="K1259" s="1" t="str">
        <f>IFERROR(VLOOKUP(G1259,tbl_Teams!$A:$C,3,0),"")</f>
        <v>Co-Op</v>
      </c>
      <c r="L1259" s="1" t="str">
        <f>IFERROR(IF(AND(J1259&lt;&gt;"",K1259&lt;&gt;""),VLOOKUP(VLOOKUP(J1259,tbl_Teams!C:G,5,0),tbl_Venues!A:B,2,0),""),"")</f>
        <v>Spartans Club</v>
      </c>
      <c r="M1259" s="16">
        <f>IFERROR(IF(VLOOKUP(J1259,tbl_Teams!$C:$H,6,0)=0,"",VLOOKUP(J1259,tbl_Teams!$C:$H,6,0)),"")</f>
        <v>1</v>
      </c>
      <c r="N1259" s="16">
        <f>IFERROR(VLOOKUP(J1259,tbl_Teams!$C:$I,7,0),"")</f>
        <v>4</v>
      </c>
      <c r="O1259" s="16" t="str">
        <f>IF(OR(J1259="",K1259=""),"Void","")</f>
        <v/>
      </c>
      <c r="P1259" s="16">
        <v>23</v>
      </c>
      <c r="Q1259" s="38">
        <f>IF(O1259="Void","",IF(P1259&lt;16,Lookups!$A$1+((P1259-1)*7+(N1259-1)),Lookups!$A$2+((P1259-16)*7+(N1259-1))))</f>
        <v>45715</v>
      </c>
      <c r="R1259" s="1" t="str">
        <f>IF(O1259="Void",TRIM(_xlfn.CONCAT(J1259,K1259)),J1259)</f>
        <v>Jolly Boys</v>
      </c>
      <c r="S1259" s="16" t="str">
        <f>IF(O1259="Void","VOID","vs")</f>
        <v>vs</v>
      </c>
      <c r="T1259" s="1" t="str">
        <f>IF(O1259="Void","",K1259)</f>
        <v>Co-Op</v>
      </c>
      <c r="U1259" s="1" t="str">
        <f>IF(O1259="Void","",TRIM(_xlfn.CONCAT(L1259," ",M1259)))</f>
        <v>Spartans Club 1</v>
      </c>
    </row>
    <row r="1260" spans="1:21" x14ac:dyDescent="0.2">
      <c r="A1260" s="16">
        <v>899</v>
      </c>
      <c r="B1260" s="16">
        <v>3</v>
      </c>
      <c r="C1260" s="16">
        <v>7</v>
      </c>
      <c r="D1260" s="1">
        <v>1</v>
      </c>
      <c r="E1260" s="1">
        <v>4</v>
      </c>
      <c r="F1260" s="1" t="str">
        <f>_xlfn.CONCAT($D1260,"|",$E1260,"|",$B1260)</f>
        <v>1|4|3</v>
      </c>
      <c r="G1260" s="1" t="str">
        <f>_xlfn.CONCAT($D1260,"|",$E1260,"|",$C1260)</f>
        <v>1|4|7</v>
      </c>
      <c r="H1260" s="1" t="str">
        <f>_xlfn.CONCAT(P1260,J1260)</f>
        <v>23Harps S.C.</v>
      </c>
      <c r="I1260" s="1" t="str">
        <f>_xlfn.CONCAT(P1260,K1260)</f>
        <v>23Star Inn</v>
      </c>
      <c r="J1260" s="1" t="str">
        <f>IFERROR(VLOOKUP(F1260,tbl_Teams!A:C,3,0),"")</f>
        <v>Harps S.C.</v>
      </c>
      <c r="K1260" s="1" t="str">
        <f>IFERROR(VLOOKUP(G1260,tbl_Teams!$A:$C,3,0),"")</f>
        <v>Star Inn</v>
      </c>
      <c r="L1260" s="1" t="str">
        <f>IFERROR(IF(AND(J1260&lt;&gt;"",K1260&lt;&gt;""),VLOOKUP(VLOOKUP(J1260,tbl_Teams!C:G,5,0),tbl_Venues!A:B,2,0),""),"")</f>
        <v>Farmer's Club</v>
      </c>
      <c r="M1260" s="16">
        <f>IFERROR(IF(VLOOKUP(J1260,tbl_Teams!$C:$H,6,0)=0,"",VLOOKUP(J1260,tbl_Teams!$C:$H,6,0)),"")</f>
        <v>2</v>
      </c>
      <c r="N1260" s="16">
        <f>IFERROR(VLOOKUP(J1260,tbl_Teams!$C:$I,7,0),"")</f>
        <v>4</v>
      </c>
      <c r="O1260" s="16" t="str">
        <f>IF(OR(J1260="",K1260=""),"Void","")</f>
        <v/>
      </c>
      <c r="P1260" s="16">
        <v>23</v>
      </c>
      <c r="Q1260" s="38">
        <f>IF(O1260="Void","",IF(P1260&lt;16,Lookups!$A$1+((P1260-1)*7+(N1260-1)),Lookups!$A$2+((P1260-16)*7+(N1260-1))))</f>
        <v>45715</v>
      </c>
      <c r="R1260" s="1" t="str">
        <f>IF(O1260="Void",TRIM(_xlfn.CONCAT(J1260,K1260)),J1260)</f>
        <v>Harps S.C.</v>
      </c>
      <c r="S1260" s="16" t="str">
        <f>IF(O1260="Void","VOID","vs")</f>
        <v>vs</v>
      </c>
      <c r="T1260" s="1" t="str">
        <f>IF(O1260="Void","",K1260)</f>
        <v>Star Inn</v>
      </c>
      <c r="U1260" s="1" t="str">
        <f>IF(O1260="Void","",TRIM(_xlfn.CONCAT(L1260," ",M1260)))</f>
        <v>Farmer's Club 2</v>
      </c>
    </row>
    <row r="1261" spans="1:21" x14ac:dyDescent="0.2">
      <c r="A1261" s="16">
        <v>900</v>
      </c>
      <c r="B1261" s="16">
        <v>2</v>
      </c>
      <c r="C1261" s="16">
        <v>8</v>
      </c>
      <c r="D1261" s="1">
        <v>1</v>
      </c>
      <c r="E1261" s="1">
        <v>4</v>
      </c>
      <c r="F1261" s="1" t="str">
        <f>_xlfn.CONCAT($D1261,"|",$E1261,"|",$B1261)</f>
        <v>1|4|2</v>
      </c>
      <c r="G1261" s="1" t="str">
        <f>_xlfn.CONCAT($D1261,"|",$E1261,"|",$C1261)</f>
        <v>1|4|8</v>
      </c>
      <c r="H1261" s="1" t="str">
        <f>_xlfn.CONCAT(P1261,J1261)</f>
        <v>23Andy Capps</v>
      </c>
      <c r="I1261" s="1" t="str">
        <f>_xlfn.CONCAT(P1261,K1261)</f>
        <v>23Looney Tunes</v>
      </c>
      <c r="J1261" s="1" t="str">
        <f>IFERROR(VLOOKUP(F1261,tbl_Teams!A:C,3,0),"")</f>
        <v>Andy Capps</v>
      </c>
      <c r="K1261" s="1" t="str">
        <f>IFERROR(VLOOKUP(G1261,tbl_Teams!$A:$C,3,0),"")</f>
        <v>Looney Tunes</v>
      </c>
      <c r="L1261" s="1" t="str">
        <f>IFERROR(IF(AND(J1261&lt;&gt;"",K1261&lt;&gt;""),VLOOKUP(VLOOKUP(J1261,tbl_Teams!C:G,5,0),tbl_Venues!A:B,2,0),""),"")</f>
        <v>Ramblers Club</v>
      </c>
      <c r="M1261" s="16" t="str">
        <f>IFERROR(IF(VLOOKUP(J1261,tbl_Teams!$C:$H,6,0)=0,"",VLOOKUP(J1261,tbl_Teams!$C:$H,6,0)),"")</f>
        <v/>
      </c>
      <c r="N1261" s="16">
        <f>IFERROR(VLOOKUP(J1261,tbl_Teams!$C:$I,7,0),"")</f>
        <v>4</v>
      </c>
      <c r="O1261" s="16" t="str">
        <f>IF(OR(J1261="",K1261=""),"Void","")</f>
        <v/>
      </c>
      <c r="P1261" s="16">
        <v>23</v>
      </c>
      <c r="Q1261" s="38">
        <f>IF(O1261="Void","",IF(P1261&lt;16,Lookups!$A$1+((P1261-1)*7+(N1261-1)),Lookups!$A$2+((P1261-16)*7+(N1261-1))))</f>
        <v>45715</v>
      </c>
      <c r="R1261" s="1" t="str">
        <f>IF(O1261="Void",TRIM(_xlfn.CONCAT(J1261,K1261)),J1261)</f>
        <v>Andy Capps</v>
      </c>
      <c r="S1261" s="16" t="str">
        <f>IF(O1261="Void","VOID","vs")</f>
        <v>vs</v>
      </c>
      <c r="T1261" s="1" t="str">
        <f>IF(O1261="Void","",K1261)</f>
        <v>Looney Tunes</v>
      </c>
      <c r="U1261" s="1" t="str">
        <f>IF(O1261="Void","",TRIM(_xlfn.CONCAT(L1261," ",M1261)))</f>
        <v>Ramblers Club</v>
      </c>
    </row>
    <row r="1262" spans="1:21" x14ac:dyDescent="0.2">
      <c r="A1262" s="16">
        <v>901</v>
      </c>
      <c r="B1262" s="16">
        <v>1</v>
      </c>
      <c r="C1262" s="16">
        <v>9</v>
      </c>
      <c r="D1262" s="1">
        <v>1</v>
      </c>
      <c r="E1262" s="1">
        <v>4</v>
      </c>
      <c r="F1262" s="1" t="str">
        <f>_xlfn.CONCAT($D1262,"|",$E1262,"|",$B1262)</f>
        <v>1|4|1</v>
      </c>
      <c r="G1262" s="1" t="str">
        <f>_xlfn.CONCAT($D1262,"|",$E1262,"|",$C1262)</f>
        <v>1|4|9</v>
      </c>
      <c r="H1262" s="1" t="str">
        <f>_xlfn.CONCAT(P1262,J1262)</f>
        <v>23Jacks Jokers</v>
      </c>
      <c r="I1262" s="1" t="str">
        <f>_xlfn.CONCAT(P1262,K1262)</f>
        <v>23Statics</v>
      </c>
      <c r="J1262" s="1" t="str">
        <f>IFERROR(VLOOKUP(F1262,tbl_Teams!A:C,3,0),"")</f>
        <v>Jacks Jokers</v>
      </c>
      <c r="K1262" s="1" t="str">
        <f>IFERROR(VLOOKUP(G1262,tbl_Teams!$A:$C,3,0),"")</f>
        <v>Statics</v>
      </c>
      <c r="L1262" s="1" t="str">
        <f>IFERROR(IF(AND(J1262&lt;&gt;"",K1262&lt;&gt;""),VLOOKUP(VLOOKUP(J1262,tbl_Teams!C:G,5,0),tbl_Venues!A:B,2,0),""),"")</f>
        <v>One Eyed Jacks</v>
      </c>
      <c r="M1262" s="16" t="str">
        <f>IFERROR(IF(VLOOKUP(J1262,tbl_Teams!$C:$H,6,0)=0,"",VLOOKUP(J1262,tbl_Teams!$C:$H,6,0)),"")</f>
        <v/>
      </c>
      <c r="N1262" s="16">
        <f>IFERROR(VLOOKUP(J1262,tbl_Teams!$C:$I,7,0),"")</f>
        <v>5</v>
      </c>
      <c r="O1262" s="16" t="str">
        <f>IF(OR(J1262="",K1262=""),"Void","")</f>
        <v/>
      </c>
      <c r="P1262" s="16">
        <v>23</v>
      </c>
      <c r="Q1262" s="38">
        <f>IF(O1262="Void","",IF(P1262&lt;16,Lookups!$A$1+((P1262-1)*7+(N1262-1)),Lookups!$A$2+((P1262-16)*7+(N1262-1))))</f>
        <v>45716</v>
      </c>
      <c r="R1262" s="1" t="str">
        <f>IF(O1262="Void",TRIM(_xlfn.CONCAT(J1262,K1262)),J1262)</f>
        <v>Jacks Jokers</v>
      </c>
      <c r="S1262" s="16" t="str">
        <f>IF(O1262="Void","VOID","vs")</f>
        <v>vs</v>
      </c>
      <c r="T1262" s="1" t="str">
        <f>IF(O1262="Void","",K1262)</f>
        <v>Statics</v>
      </c>
      <c r="U1262" s="1" t="str">
        <f>IF(O1262="Void","",TRIM(_xlfn.CONCAT(L1262," ",M1262)))</f>
        <v>One Eyed Jacks</v>
      </c>
    </row>
    <row r="1263" spans="1:21" x14ac:dyDescent="0.2">
      <c r="A1263" s="16">
        <v>902</v>
      </c>
      <c r="B1263" s="16">
        <v>15</v>
      </c>
      <c r="C1263" s="16">
        <v>10</v>
      </c>
      <c r="D1263" s="1">
        <v>1</v>
      </c>
      <c r="E1263" s="1">
        <v>4</v>
      </c>
      <c r="F1263" s="1" t="str">
        <f>_xlfn.CONCAT($D1263,"|",$E1263,"|",$B1263)</f>
        <v>1|4|15</v>
      </c>
      <c r="G1263" s="1" t="str">
        <f>_xlfn.CONCAT($D1263,"|",$E1263,"|",$C1263)</f>
        <v>1|4|10</v>
      </c>
      <c r="H1263" s="1" t="str">
        <f>_xlfn.CONCAT(P1263,J1263)</f>
        <v>23Dark Horses</v>
      </c>
      <c r="I1263" s="1" t="str">
        <f>_xlfn.CONCAT(P1263,K1263)</f>
        <v>23Post Office 'A'</v>
      </c>
      <c r="J1263" s="1" t="str">
        <f>IFERROR(VLOOKUP(F1263,tbl_Teams!A:C,3,0),"")</f>
        <v>Dark Horses</v>
      </c>
      <c r="K1263" s="1" t="str">
        <f>IFERROR(VLOOKUP(G1263,tbl_Teams!$A:$C,3,0),"")</f>
        <v>Post Office 'A'</v>
      </c>
      <c r="L1263" s="1" t="str">
        <f>IFERROR(IF(AND(J1263&lt;&gt;"",K1263&lt;&gt;""),VLOOKUP(VLOOKUP(J1263,tbl_Teams!C:G,5,0),tbl_Venues!A:B,2,0),""),"")</f>
        <v>Old Richians RFC</v>
      </c>
      <c r="M1263" s="16" t="str">
        <f>IFERROR(IF(VLOOKUP(J1263,tbl_Teams!$C:$H,6,0)=0,"",VLOOKUP(J1263,tbl_Teams!$C:$H,6,0)),"")</f>
        <v/>
      </c>
      <c r="N1263" s="16">
        <f>IFERROR(VLOOKUP(J1263,tbl_Teams!$C:$I,7,0),"")</f>
        <v>2</v>
      </c>
      <c r="O1263" s="16" t="str">
        <f>IF(OR(J1263="",K1263=""),"Void","")</f>
        <v/>
      </c>
      <c r="P1263" s="16">
        <v>23</v>
      </c>
      <c r="Q1263" s="38">
        <f>IF(O1263="Void","",IF(P1263&lt;16,Lookups!$A$1+((P1263-1)*7+(N1263-1)),Lookups!$A$2+((P1263-16)*7+(N1263-1))))</f>
        <v>45713</v>
      </c>
      <c r="R1263" s="1" t="str">
        <f>IF(O1263="Void",TRIM(_xlfn.CONCAT(J1263,K1263)),J1263)</f>
        <v>Dark Horses</v>
      </c>
      <c r="S1263" s="16" t="str">
        <f>IF(O1263="Void","VOID","vs")</f>
        <v>vs</v>
      </c>
      <c r="T1263" s="1" t="str">
        <f>IF(O1263="Void","",K1263)</f>
        <v>Post Office 'A'</v>
      </c>
      <c r="U1263" s="1" t="str">
        <f>IF(O1263="Void","",TRIM(_xlfn.CONCAT(L1263," ",M1263)))</f>
        <v>Old Richians RFC</v>
      </c>
    </row>
    <row r="1264" spans="1:21" x14ac:dyDescent="0.2">
      <c r="A1264" s="16">
        <v>903</v>
      </c>
      <c r="B1264" s="16">
        <v>14</v>
      </c>
      <c r="C1264" s="16">
        <v>11</v>
      </c>
      <c r="D1264" s="1">
        <v>1</v>
      </c>
      <c r="E1264" s="1">
        <v>4</v>
      </c>
      <c r="F1264" s="1" t="str">
        <f>_xlfn.CONCAT($D1264,"|",$E1264,"|",$B1264)</f>
        <v>1|4|14</v>
      </c>
      <c r="G1264" s="1" t="str">
        <f>_xlfn.CONCAT($D1264,"|",$E1264,"|",$C1264)</f>
        <v>1|4|11</v>
      </c>
      <c r="H1264" s="1" t="str">
        <f>_xlfn.CONCAT(P1264,J1264)</f>
        <v>23Atlas S.C.</v>
      </c>
      <c r="I1264" s="1" t="str">
        <f>_xlfn.CONCAT(P1264,K1264)</f>
        <v>23Commies</v>
      </c>
      <c r="J1264" s="1" t="str">
        <f>IFERROR(VLOOKUP(F1264,tbl_Teams!A:C,3,0),"")</f>
        <v>Atlas S.C.</v>
      </c>
      <c r="K1264" s="1" t="str">
        <f>IFERROR(VLOOKUP(G1264,tbl_Teams!$A:$C,3,0),"")</f>
        <v>Commies</v>
      </c>
      <c r="L1264" s="1" t="str">
        <f>IFERROR(IF(AND(J1264&lt;&gt;"",K1264&lt;&gt;""),VLOOKUP(VLOOKUP(J1264,tbl_Teams!C:G,5,0),tbl_Venues!A:B,2,0),""),"")</f>
        <v>Spartans Club</v>
      </c>
      <c r="M1264" s="16">
        <f>IFERROR(IF(VLOOKUP(J1264,tbl_Teams!$C:$H,6,0)=0,"",VLOOKUP(J1264,tbl_Teams!$C:$H,6,0)),"")</f>
        <v>1</v>
      </c>
      <c r="N1264" s="16">
        <f>IFERROR(VLOOKUP(J1264,tbl_Teams!$C:$I,7,0),"")</f>
        <v>1</v>
      </c>
      <c r="O1264" s="16" t="str">
        <f>IF(OR(J1264="",K1264=""),"Void","")</f>
        <v/>
      </c>
      <c r="P1264" s="16">
        <v>23</v>
      </c>
      <c r="Q1264" s="38">
        <f>IF(O1264="Void","",IF(P1264&lt;16,Lookups!$A$1+((P1264-1)*7+(N1264-1)),Lookups!$A$2+((P1264-16)*7+(N1264-1))))</f>
        <v>45712</v>
      </c>
      <c r="R1264" s="1" t="str">
        <f>IF(O1264="Void",TRIM(_xlfn.CONCAT(J1264,K1264)),J1264)</f>
        <v>Atlas S.C.</v>
      </c>
      <c r="S1264" s="16" t="str">
        <f>IF(O1264="Void","VOID","vs")</f>
        <v>vs</v>
      </c>
      <c r="T1264" s="1" t="str">
        <f>IF(O1264="Void","",K1264)</f>
        <v>Commies</v>
      </c>
      <c r="U1264" s="1" t="str">
        <f>IF(O1264="Void","",TRIM(_xlfn.CONCAT(L1264," ",M1264)))</f>
        <v>Spartans Club 1</v>
      </c>
    </row>
    <row r="1265" spans="1:21" x14ac:dyDescent="0.2">
      <c r="A1265" s="16">
        <v>904</v>
      </c>
      <c r="B1265" s="16">
        <v>13</v>
      </c>
      <c r="C1265" s="16">
        <v>12</v>
      </c>
      <c r="D1265" s="1">
        <v>1</v>
      </c>
      <c r="E1265" s="1">
        <v>4</v>
      </c>
      <c r="F1265" s="1" t="str">
        <f>_xlfn.CONCAT($D1265,"|",$E1265,"|",$B1265)</f>
        <v>1|4|13</v>
      </c>
      <c r="G1265" s="1" t="str">
        <f>_xlfn.CONCAT($D1265,"|",$E1265,"|",$C1265)</f>
        <v>1|4|12</v>
      </c>
      <c r="H1265" s="1" t="str">
        <f>_xlfn.CONCAT(P1265,J1265)</f>
        <v>23Robinswood Foxes</v>
      </c>
      <c r="I1265" s="1" t="str">
        <f>_xlfn.CONCAT(P1265,K1265)</f>
        <v>23White Hart</v>
      </c>
      <c r="J1265" s="1" t="str">
        <f>IFERROR(VLOOKUP(F1265,tbl_Teams!A:C,3,0),"")</f>
        <v>Robinswood Foxes</v>
      </c>
      <c r="K1265" s="1" t="str">
        <f>IFERROR(VLOOKUP(G1265,tbl_Teams!$A:$C,3,0),"")</f>
        <v>White Hart</v>
      </c>
      <c r="L1265" s="1" t="str">
        <f>IFERROR(IF(AND(J1265&lt;&gt;"",K1265&lt;&gt;""),VLOOKUP(VLOOKUP(J1265,tbl_Teams!C:G,5,0),tbl_Venues!A:B,2,0),""),"")</f>
        <v>Robinswood Hill Club</v>
      </c>
      <c r="M1265" s="16">
        <f>IFERROR(IF(VLOOKUP(J1265,tbl_Teams!$C:$H,6,0)=0,"",VLOOKUP(J1265,tbl_Teams!$C:$H,6,0)),"")</f>
        <v>1</v>
      </c>
      <c r="N1265" s="16">
        <f>IFERROR(VLOOKUP(J1265,tbl_Teams!$C:$I,7,0),"")</f>
        <v>1</v>
      </c>
      <c r="O1265" s="16" t="str">
        <f>IF(OR(J1265="",K1265=""),"Void","")</f>
        <v/>
      </c>
      <c r="P1265" s="16">
        <v>23</v>
      </c>
      <c r="Q1265" s="38">
        <f>IF(O1265="Void","",IF(P1265&lt;16,Lookups!$A$1+((P1265-1)*7+(N1265-1)),Lookups!$A$2+((P1265-16)*7+(N1265-1))))</f>
        <v>45712</v>
      </c>
      <c r="R1265" s="1" t="str">
        <f>IF(O1265="Void",TRIM(_xlfn.CONCAT(J1265,K1265)),J1265)</f>
        <v>Robinswood Foxes</v>
      </c>
      <c r="S1265" s="16" t="str">
        <f>IF(O1265="Void","VOID","vs")</f>
        <v>vs</v>
      </c>
      <c r="T1265" s="1" t="str">
        <f>IF(O1265="Void","",K1265)</f>
        <v>White Hart</v>
      </c>
      <c r="U1265" s="1" t="str">
        <f>IF(O1265="Void","",TRIM(_xlfn.CONCAT(L1265," ",M1265)))</f>
        <v>Robinswood Hill Club 1</v>
      </c>
    </row>
    <row r="1266" spans="1:21" x14ac:dyDescent="0.2">
      <c r="A1266" s="16">
        <v>1137</v>
      </c>
      <c r="B1266" s="16">
        <v>16</v>
      </c>
      <c r="C1266" s="16">
        <v>5</v>
      </c>
      <c r="D1266" s="1">
        <v>1</v>
      </c>
      <c r="E1266" s="1">
        <v>5</v>
      </c>
      <c r="F1266" s="1" t="str">
        <f>_xlfn.CONCAT($D1266,"|",$E1266,"|",$B1266)</f>
        <v>1|5|16</v>
      </c>
      <c r="G1266" s="1" t="str">
        <f>_xlfn.CONCAT($D1266,"|",$E1266,"|",$C1266)</f>
        <v>1|5|5</v>
      </c>
      <c r="H1266" s="1" t="str">
        <f>_xlfn.CONCAT(P1266,J1266)</f>
        <v>23Crescent Knights</v>
      </c>
      <c r="I1266" s="1" t="str">
        <f>_xlfn.CONCAT(P1266,K1266)</f>
        <v>23Hempsted C.C.</v>
      </c>
      <c r="J1266" s="1" t="str">
        <f>IFERROR(VLOOKUP(F1266,tbl_Teams!A:C,3,0),"")</f>
        <v>Crescent Knights</v>
      </c>
      <c r="K1266" s="1" t="str">
        <f>IFERROR(VLOOKUP(G1266,tbl_Teams!$A:$C,3,0),"")</f>
        <v>Hempsted C.C.</v>
      </c>
      <c r="L1266" s="1" t="str">
        <f>IFERROR(IF(AND(J1266&lt;&gt;"",K1266&lt;&gt;""),VLOOKUP(VLOOKUP(J1266,tbl_Teams!C:G,5,0),tbl_Venues!A:B,2,0),""),"")</f>
        <v>Circle Club Newent</v>
      </c>
      <c r="M1266" s="16" t="str">
        <f>IFERROR(IF(VLOOKUP(J1266,tbl_Teams!$C:$H,6,0)=0,"",VLOOKUP(J1266,tbl_Teams!$C:$H,6,0)),"")</f>
        <v/>
      </c>
      <c r="N1266" s="16">
        <f>IFERROR(VLOOKUP(J1266,tbl_Teams!$C:$I,7,0),"")</f>
        <v>4</v>
      </c>
      <c r="O1266" s="16" t="str">
        <f>IF(OR(J1266="",K1266=""),"Void","")</f>
        <v/>
      </c>
      <c r="P1266" s="16">
        <v>23</v>
      </c>
      <c r="Q1266" s="38">
        <f>IF(O1266="Void","",IF(P1266&lt;16,Lookups!$A$1+((P1266-1)*7+(N1266-1)),Lookups!$A$2+((P1266-16)*7+(N1266-1))))</f>
        <v>45715</v>
      </c>
      <c r="R1266" s="1" t="str">
        <f>IF(O1266="Void",TRIM(_xlfn.CONCAT(J1266,K1266)),J1266)</f>
        <v>Crescent Knights</v>
      </c>
      <c r="S1266" s="16" t="str">
        <f>IF(O1266="Void","VOID","vs")</f>
        <v>vs</v>
      </c>
      <c r="T1266" s="1" t="str">
        <f>IF(O1266="Void","",K1266)</f>
        <v>Hempsted C.C.</v>
      </c>
      <c r="U1266" s="1" t="str">
        <f>IF(O1266="Void","",TRIM(_xlfn.CONCAT(L1266," ",M1266)))</f>
        <v>Circle Club Newent</v>
      </c>
    </row>
    <row r="1267" spans="1:21" x14ac:dyDescent="0.2">
      <c r="A1267" s="16">
        <v>1138</v>
      </c>
      <c r="B1267" s="16">
        <v>4</v>
      </c>
      <c r="C1267" s="16">
        <v>6</v>
      </c>
      <c r="D1267" s="1">
        <v>1</v>
      </c>
      <c r="E1267" s="1">
        <v>5</v>
      </c>
      <c r="F1267" s="1" t="str">
        <f>_xlfn.CONCAT($D1267,"|",$E1267,"|",$B1267)</f>
        <v>1|5|4</v>
      </c>
      <c r="G1267" s="1" t="str">
        <f>_xlfn.CONCAT($D1267,"|",$E1267,"|",$C1267)</f>
        <v>1|5|6</v>
      </c>
      <c r="H1267" s="1" t="str">
        <f>_xlfn.CONCAT(P1267,J1267)</f>
        <v>23Beaufort Beavers</v>
      </c>
      <c r="I1267" s="1" t="str">
        <f>_xlfn.CONCAT(P1267,K1267)</f>
        <v>23The Salesmen</v>
      </c>
      <c r="J1267" s="1" t="str">
        <f>IFERROR(VLOOKUP(F1267,tbl_Teams!A:C,3,0),"")</f>
        <v>Beaufort Beavers</v>
      </c>
      <c r="K1267" s="1" t="str">
        <f>IFERROR(VLOOKUP(G1267,tbl_Teams!$A:$C,3,0),"")</f>
        <v>The Salesmen</v>
      </c>
      <c r="L1267" s="1" t="str">
        <f>IFERROR(IF(AND(J1267&lt;&gt;"",K1267&lt;&gt;""),VLOOKUP(VLOOKUP(J1267,tbl_Teams!C:G,5,0),tbl_Venues!A:B,2,0),""),"")</f>
        <v>Hardwicke RBL</v>
      </c>
      <c r="M1267" s="16">
        <f>IFERROR(IF(VLOOKUP(J1267,tbl_Teams!$C:$H,6,0)=0,"",VLOOKUP(J1267,tbl_Teams!$C:$H,6,0)),"")</f>
        <v>2</v>
      </c>
      <c r="N1267" s="16">
        <f>IFERROR(VLOOKUP(J1267,tbl_Teams!$C:$I,7,0),"")</f>
        <v>3</v>
      </c>
      <c r="O1267" s="16" t="str">
        <f>IF(OR(J1267="",K1267=""),"Void","")</f>
        <v/>
      </c>
      <c r="P1267" s="16">
        <v>23</v>
      </c>
      <c r="Q1267" s="38">
        <f>IF(O1267="Void","",IF(P1267&lt;16,Lookups!$A$1+((P1267-1)*7+(N1267-1)),Lookups!$A$2+((P1267-16)*7+(N1267-1))))</f>
        <v>45714</v>
      </c>
      <c r="R1267" s="1" t="str">
        <f>IF(O1267="Void",TRIM(_xlfn.CONCAT(J1267,K1267)),J1267)</f>
        <v>Beaufort Beavers</v>
      </c>
      <c r="S1267" s="16" t="str">
        <f>IF(O1267="Void","VOID","vs")</f>
        <v>vs</v>
      </c>
      <c r="T1267" s="1" t="str">
        <f>IF(O1267="Void","",K1267)</f>
        <v>The Salesmen</v>
      </c>
      <c r="U1267" s="1" t="str">
        <f>IF(O1267="Void","",TRIM(_xlfn.CONCAT(L1267," ",M1267)))</f>
        <v>Hardwicke RBL 2</v>
      </c>
    </row>
    <row r="1268" spans="1:21" x14ac:dyDescent="0.2">
      <c r="A1268" s="16">
        <v>1139</v>
      </c>
      <c r="B1268" s="16">
        <v>3</v>
      </c>
      <c r="C1268" s="16">
        <v>7</v>
      </c>
      <c r="D1268" s="1">
        <v>1</v>
      </c>
      <c r="E1268" s="1">
        <v>5</v>
      </c>
      <c r="F1268" s="1" t="str">
        <f>_xlfn.CONCAT($D1268,"|",$E1268,"|",$B1268)</f>
        <v>1|5|3</v>
      </c>
      <c r="G1268" s="1" t="str">
        <f>_xlfn.CONCAT($D1268,"|",$E1268,"|",$C1268)</f>
        <v>1|5|7</v>
      </c>
      <c r="H1268" s="1" t="str">
        <f>_xlfn.CONCAT(P1268,J1268)</f>
        <v>23Jaybees</v>
      </c>
      <c r="I1268" s="1" t="str">
        <f>_xlfn.CONCAT(P1268,K1268)</f>
        <v>23Dixies Twisters</v>
      </c>
      <c r="J1268" s="1" t="str">
        <f>IFERROR(VLOOKUP(F1268,tbl_Teams!A:C,3,0),"")</f>
        <v>Jaybees</v>
      </c>
      <c r="K1268" s="1" t="str">
        <f>IFERROR(VLOOKUP(G1268,tbl_Teams!$A:$C,3,0),"")</f>
        <v>Dixies Twisters</v>
      </c>
      <c r="L1268" s="1" t="str">
        <f>IFERROR(IF(AND(J1268&lt;&gt;"",K1268&lt;&gt;""),VLOOKUP(VLOOKUP(J1268,tbl_Teams!C:G,5,0),tbl_Venues!A:B,2,0),""),"")</f>
        <v>England's Glory</v>
      </c>
      <c r="M1268" s="16">
        <f>IFERROR(IF(VLOOKUP(J1268,tbl_Teams!$C:$H,6,0)=0,"",VLOOKUP(J1268,tbl_Teams!$C:$H,6,0)),"")</f>
        <v>2</v>
      </c>
      <c r="N1268" s="16">
        <f>IFERROR(VLOOKUP(J1268,tbl_Teams!$C:$I,7,0),"")</f>
        <v>3</v>
      </c>
      <c r="O1268" s="16" t="str">
        <f>IF(OR(J1268="",K1268=""),"Void","")</f>
        <v/>
      </c>
      <c r="P1268" s="16">
        <v>23</v>
      </c>
      <c r="Q1268" s="38">
        <f>IF(O1268="Void","",IF(P1268&lt;16,Lookups!$A$1+((P1268-1)*7+(N1268-1)),Lookups!$A$2+((P1268-16)*7+(N1268-1))))</f>
        <v>45714</v>
      </c>
      <c r="R1268" s="1" t="str">
        <f>IF(O1268="Void",TRIM(_xlfn.CONCAT(J1268,K1268)),J1268)</f>
        <v>Jaybees</v>
      </c>
      <c r="S1268" s="16" t="str">
        <f>IF(O1268="Void","VOID","vs")</f>
        <v>vs</v>
      </c>
      <c r="T1268" s="1" t="str">
        <f>IF(O1268="Void","",K1268)</f>
        <v>Dixies Twisters</v>
      </c>
      <c r="U1268" s="1" t="str">
        <f>IF(O1268="Void","",TRIM(_xlfn.CONCAT(L1268," ",M1268)))</f>
        <v>England's Glory 2</v>
      </c>
    </row>
    <row r="1269" spans="1:21" x14ac:dyDescent="0.2">
      <c r="A1269" s="16">
        <v>1140</v>
      </c>
      <c r="B1269" s="16">
        <v>2</v>
      </c>
      <c r="C1269" s="16">
        <v>8</v>
      </c>
      <c r="D1269" s="1">
        <v>1</v>
      </c>
      <c r="E1269" s="1">
        <v>5</v>
      </c>
      <c r="F1269" s="1" t="str">
        <f>_xlfn.CONCAT($D1269,"|",$E1269,"|",$B1269)</f>
        <v>1|5|2</v>
      </c>
      <c r="G1269" s="1" t="str">
        <f>_xlfn.CONCAT($D1269,"|",$E1269,"|",$C1269)</f>
        <v>1|5|8</v>
      </c>
      <c r="H1269" s="1" t="str">
        <f>_xlfn.CONCAT(P1269,J1269)</f>
        <v>23Chequers</v>
      </c>
      <c r="I1269" s="1" t="str">
        <f>_xlfn.CONCAT(P1269,K1269)</f>
        <v>23Castle Grym</v>
      </c>
      <c r="J1269" s="1" t="str">
        <f>IFERROR(VLOOKUP(F1269,tbl_Teams!A:C,3,0),"")</f>
        <v>Chequers</v>
      </c>
      <c r="K1269" s="1" t="str">
        <f>IFERROR(VLOOKUP(G1269,tbl_Teams!$A:$C,3,0),"")</f>
        <v>Castle Grym</v>
      </c>
      <c r="L1269" s="1" t="str">
        <f>IFERROR(IF(AND(J1269&lt;&gt;"",K1269&lt;&gt;""),VLOOKUP(VLOOKUP(J1269,tbl_Teams!C:G,5,0),tbl_Venues!A:B,2,0),""),"")</f>
        <v>Ramblers Club</v>
      </c>
      <c r="M1269" s="16" t="str">
        <f>IFERROR(IF(VLOOKUP(J1269,tbl_Teams!$C:$H,6,0)=0,"",VLOOKUP(J1269,tbl_Teams!$C:$H,6,0)),"")</f>
        <v/>
      </c>
      <c r="N1269" s="16">
        <f>IFERROR(VLOOKUP(J1269,tbl_Teams!$C:$I,7,0),"")</f>
        <v>5</v>
      </c>
      <c r="O1269" s="16" t="str">
        <f>IF(OR(J1269="",K1269=""),"Void","")</f>
        <v/>
      </c>
      <c r="P1269" s="16">
        <v>23</v>
      </c>
      <c r="Q1269" s="38">
        <f>IF(O1269="Void","",IF(P1269&lt;16,Lookups!$A$1+((P1269-1)*7+(N1269-1)),Lookups!$A$2+((P1269-16)*7+(N1269-1))))</f>
        <v>45716</v>
      </c>
      <c r="R1269" s="1" t="str">
        <f>IF(O1269="Void",TRIM(_xlfn.CONCAT(J1269,K1269)),J1269)</f>
        <v>Chequers</v>
      </c>
      <c r="S1269" s="16" t="str">
        <f>IF(O1269="Void","VOID","vs")</f>
        <v>vs</v>
      </c>
      <c r="T1269" s="1" t="str">
        <f>IF(O1269="Void","",K1269)</f>
        <v>Castle Grym</v>
      </c>
      <c r="U1269" s="1" t="str">
        <f>IF(O1269="Void","",TRIM(_xlfn.CONCAT(L1269," ",M1269)))</f>
        <v>Ramblers Club</v>
      </c>
    </row>
    <row r="1270" spans="1:21" x14ac:dyDescent="0.2">
      <c r="A1270" s="16">
        <v>1141</v>
      </c>
      <c r="B1270" s="16">
        <v>1</v>
      </c>
      <c r="C1270" s="16">
        <v>9</v>
      </c>
      <c r="D1270" s="1">
        <v>1</v>
      </c>
      <c r="E1270" s="1">
        <v>5</v>
      </c>
      <c r="F1270" s="1" t="str">
        <f>_xlfn.CONCAT($D1270,"|",$E1270,"|",$B1270)</f>
        <v>1|5|1</v>
      </c>
      <c r="G1270" s="1" t="str">
        <f>_xlfn.CONCAT($D1270,"|",$E1270,"|",$C1270)</f>
        <v>1|5|9</v>
      </c>
      <c r="H1270" s="1" t="str">
        <f>_xlfn.CONCAT(P1270,J1270)</f>
        <v>23Likely Lads</v>
      </c>
      <c r="I1270" s="1" t="str">
        <f>_xlfn.CONCAT(P1270,K1270)</f>
        <v>23Roamers</v>
      </c>
      <c r="J1270" s="1" t="str">
        <f>IFERROR(VLOOKUP(F1270,tbl_Teams!A:C,3,0),"")</f>
        <v>Likely Lads</v>
      </c>
      <c r="K1270" s="1" t="str">
        <f>IFERROR(VLOOKUP(G1270,tbl_Teams!$A:$C,3,0),"")</f>
        <v>Roamers</v>
      </c>
      <c r="L1270" s="1" t="str">
        <f>IFERROR(IF(AND(J1270&lt;&gt;"",K1270&lt;&gt;""),VLOOKUP(VLOOKUP(J1270,tbl_Teams!C:G,5,0),tbl_Venues!A:B,2,0),""),"")</f>
        <v>Farmer's Club</v>
      </c>
      <c r="M1270" s="16">
        <f>IFERROR(IF(VLOOKUP(J1270,tbl_Teams!$C:$H,6,0)=0,"",VLOOKUP(J1270,tbl_Teams!$C:$H,6,0)),"")</f>
        <v>1</v>
      </c>
      <c r="N1270" s="16">
        <f>IFERROR(VLOOKUP(J1270,tbl_Teams!$C:$I,7,0),"")</f>
        <v>2</v>
      </c>
      <c r="O1270" s="16" t="str">
        <f>IF(OR(J1270="",K1270=""),"Void","")</f>
        <v/>
      </c>
      <c r="P1270" s="16">
        <v>23</v>
      </c>
      <c r="Q1270" s="38">
        <f>IF(O1270="Void","",IF(P1270&lt;16,Lookups!$A$1+((P1270-1)*7+(N1270-1)),Lookups!$A$2+((P1270-16)*7+(N1270-1))))</f>
        <v>45713</v>
      </c>
      <c r="R1270" s="1" t="str">
        <f>IF(O1270="Void",TRIM(_xlfn.CONCAT(J1270,K1270)),J1270)</f>
        <v>Likely Lads</v>
      </c>
      <c r="S1270" s="16" t="str">
        <f>IF(O1270="Void","VOID","vs")</f>
        <v>vs</v>
      </c>
      <c r="T1270" s="1" t="str">
        <f>IF(O1270="Void","",K1270)</f>
        <v>Roamers</v>
      </c>
      <c r="U1270" s="1" t="str">
        <f>IF(O1270="Void","",TRIM(_xlfn.CONCAT(L1270," ",M1270)))</f>
        <v>Farmer's Club 1</v>
      </c>
    </row>
    <row r="1271" spans="1:21" x14ac:dyDescent="0.2">
      <c r="A1271" s="16">
        <v>1142</v>
      </c>
      <c r="B1271" s="16">
        <v>15</v>
      </c>
      <c r="C1271" s="16">
        <v>10</v>
      </c>
      <c r="D1271" s="1">
        <v>1</v>
      </c>
      <c r="E1271" s="1">
        <v>5</v>
      </c>
      <c r="F1271" s="1" t="str">
        <f>_xlfn.CONCAT($D1271,"|",$E1271,"|",$B1271)</f>
        <v>1|5|15</v>
      </c>
      <c r="G1271" s="1" t="str">
        <f>_xlfn.CONCAT($D1271,"|",$E1271,"|",$C1271)</f>
        <v>1|5|10</v>
      </c>
      <c r="H1271" s="1" t="str">
        <f>_xlfn.CONCAT(P1271,J1271)</f>
        <v>23St Aldates</v>
      </c>
      <c r="I1271" s="1" t="str">
        <f>_xlfn.CONCAT(P1271,K1271)</f>
        <v>23Newent Independents</v>
      </c>
      <c r="J1271" s="1" t="str">
        <f>IFERROR(VLOOKUP(F1271,tbl_Teams!A:C,3,0),"")</f>
        <v>St Aldates</v>
      </c>
      <c r="K1271" s="1" t="str">
        <f>IFERROR(VLOOKUP(G1271,tbl_Teams!$A:$C,3,0),"")</f>
        <v>Newent Independents</v>
      </c>
      <c r="L1271" s="1" t="str">
        <f>IFERROR(IF(AND(J1271&lt;&gt;"",K1271&lt;&gt;""),VLOOKUP(VLOOKUP(J1271,tbl_Teams!C:G,5,0),tbl_Venues!A:B,2,0),""),"")</f>
        <v>Wotton Hall Club</v>
      </c>
      <c r="M1271" s="16">
        <f>IFERROR(IF(VLOOKUP(J1271,tbl_Teams!$C:$H,6,0)=0,"",VLOOKUP(J1271,tbl_Teams!$C:$H,6,0)),"")</f>
        <v>2</v>
      </c>
      <c r="N1271" s="16">
        <f>IFERROR(VLOOKUP(J1271,tbl_Teams!$C:$I,7,0),"")</f>
        <v>5</v>
      </c>
      <c r="O1271" s="16" t="str">
        <f>IF(OR(J1271="",K1271=""),"Void","")</f>
        <v/>
      </c>
      <c r="P1271" s="16">
        <v>23</v>
      </c>
      <c r="Q1271" s="38">
        <f>IF(O1271="Void","",IF(P1271&lt;16,Lookups!$A$1+((P1271-1)*7+(N1271-1)),Lookups!$A$2+((P1271-16)*7+(N1271-1))))</f>
        <v>45716</v>
      </c>
      <c r="R1271" s="1" t="str">
        <f>IF(O1271="Void",TRIM(_xlfn.CONCAT(J1271,K1271)),J1271)</f>
        <v>St Aldates</v>
      </c>
      <c r="S1271" s="16" t="str">
        <f>IF(O1271="Void","VOID","vs")</f>
        <v>vs</v>
      </c>
      <c r="T1271" s="1" t="str">
        <f>IF(O1271="Void","",K1271)</f>
        <v>Newent Independents</v>
      </c>
      <c r="U1271" s="1" t="str">
        <f>IF(O1271="Void","",TRIM(_xlfn.CONCAT(L1271," ",M1271)))</f>
        <v>Wotton Hall Club 2</v>
      </c>
    </row>
    <row r="1272" spans="1:21" x14ac:dyDescent="0.2">
      <c r="A1272" s="16">
        <v>1143</v>
      </c>
      <c r="B1272" s="16">
        <v>14</v>
      </c>
      <c r="C1272" s="16">
        <v>11</v>
      </c>
      <c r="D1272" s="1">
        <v>1</v>
      </c>
      <c r="E1272" s="1">
        <v>5</v>
      </c>
      <c r="F1272" s="1" t="str">
        <f>_xlfn.CONCAT($D1272,"|",$E1272,"|",$B1272)</f>
        <v>1|5|14</v>
      </c>
      <c r="G1272" s="1" t="str">
        <f>_xlfn.CONCAT($D1272,"|",$E1272,"|",$C1272)</f>
        <v>1|5|11</v>
      </c>
      <c r="H1272" s="1" t="str">
        <f>_xlfn.CONCAT(P1272,J1272)</f>
        <v>23Hits &amp; Bits</v>
      </c>
      <c r="I1272" s="1" t="str">
        <f>_xlfn.CONCAT(P1272,K1272)</f>
        <v>23Gamblers S.C.</v>
      </c>
      <c r="J1272" s="1" t="str">
        <f>IFERROR(VLOOKUP(F1272,tbl_Teams!A:C,3,0),"")</f>
        <v>Hits &amp; Bits</v>
      </c>
      <c r="K1272" s="1" t="str">
        <f>IFERROR(VLOOKUP(G1272,tbl_Teams!$A:$C,3,0),"")</f>
        <v>Gamblers S.C.</v>
      </c>
      <c r="L1272" s="1" t="str">
        <f>IFERROR(IF(AND(J1272&lt;&gt;"",K1272&lt;&gt;""),VLOOKUP(VLOOKUP(J1272,tbl_Teams!C:G,5,0),tbl_Venues!A:B,2,0),""),"")</f>
        <v>Farmer's Club</v>
      </c>
      <c r="M1272" s="16">
        <f>IFERROR(IF(VLOOKUP(J1272,tbl_Teams!$C:$H,6,0)=0,"",VLOOKUP(J1272,tbl_Teams!$C:$H,6,0)),"")</f>
        <v>2</v>
      </c>
      <c r="N1272" s="16">
        <f>IFERROR(VLOOKUP(J1272,tbl_Teams!$C:$I,7,0),"")</f>
        <v>5</v>
      </c>
      <c r="O1272" s="16" t="str">
        <f>IF(OR(J1272="",K1272=""),"Void","")</f>
        <v/>
      </c>
      <c r="P1272" s="16">
        <v>23</v>
      </c>
      <c r="Q1272" s="38">
        <f>IF(O1272="Void","",IF(P1272&lt;16,Lookups!$A$1+((P1272-1)*7+(N1272-1)),Lookups!$A$2+((P1272-16)*7+(N1272-1))))</f>
        <v>45716</v>
      </c>
      <c r="R1272" s="1" t="str">
        <f>IF(O1272="Void",TRIM(_xlfn.CONCAT(J1272,K1272)),J1272)</f>
        <v>Hits &amp; Bits</v>
      </c>
      <c r="S1272" s="16" t="str">
        <f>IF(O1272="Void","VOID","vs")</f>
        <v>vs</v>
      </c>
      <c r="T1272" s="1" t="str">
        <f>IF(O1272="Void","",K1272)</f>
        <v>Gamblers S.C.</v>
      </c>
      <c r="U1272" s="1" t="str">
        <f>IF(O1272="Void","",TRIM(_xlfn.CONCAT(L1272," ",M1272)))</f>
        <v>Farmer's Club 2</v>
      </c>
    </row>
    <row r="1273" spans="1:21" x14ac:dyDescent="0.2">
      <c r="A1273" s="16">
        <v>1144</v>
      </c>
      <c r="B1273" s="16">
        <v>13</v>
      </c>
      <c r="C1273" s="16">
        <v>12</v>
      </c>
      <c r="D1273" s="1">
        <v>1</v>
      </c>
      <c r="E1273" s="1">
        <v>5</v>
      </c>
      <c r="F1273" s="1" t="str">
        <f>_xlfn.CONCAT($D1273,"|",$E1273,"|",$B1273)</f>
        <v>1|5|13</v>
      </c>
      <c r="G1273" s="1" t="str">
        <f>_xlfn.CONCAT($D1273,"|",$E1273,"|",$C1273)</f>
        <v>1|5|12</v>
      </c>
      <c r="H1273" s="1" t="str">
        <f>_xlfn.CONCAT(P1273,J1273)</f>
        <v>23Runaways</v>
      </c>
      <c r="I1273" s="1" t="str">
        <f>_xlfn.CONCAT(P1273,K1273)</f>
        <v>23Windmill Nomads</v>
      </c>
      <c r="J1273" s="1" t="str">
        <f>IFERROR(VLOOKUP(F1273,tbl_Teams!A:C,3,0),"")</f>
        <v>Runaways</v>
      </c>
      <c r="K1273" s="1" t="str">
        <f>IFERROR(VLOOKUP(G1273,tbl_Teams!$A:$C,3,0),"")</f>
        <v>Windmill Nomads</v>
      </c>
      <c r="L1273" s="1" t="str">
        <f>IFERROR(IF(AND(J1273&lt;&gt;"",K1273&lt;&gt;""),VLOOKUP(VLOOKUP(J1273,tbl_Teams!C:G,5,0),tbl_Venues!A:B,2,0),""),"")</f>
        <v>Churchdown Club</v>
      </c>
      <c r="M1273" s="16" t="str">
        <f>IFERROR(IF(VLOOKUP(J1273,tbl_Teams!$C:$H,6,0)=0,"",VLOOKUP(J1273,tbl_Teams!$C:$H,6,0)),"")</f>
        <v/>
      </c>
      <c r="N1273" s="16">
        <f>IFERROR(VLOOKUP(J1273,tbl_Teams!$C:$I,7,0),"")</f>
        <v>4</v>
      </c>
      <c r="O1273" s="16" t="str">
        <f>IF(OR(J1273="",K1273=""),"Void","")</f>
        <v/>
      </c>
      <c r="P1273" s="16">
        <v>23</v>
      </c>
      <c r="Q1273" s="38">
        <f>IF(O1273="Void","",IF(P1273&lt;16,Lookups!$A$1+((P1273-1)*7+(N1273-1)),Lookups!$A$2+((P1273-16)*7+(N1273-1))))</f>
        <v>45715</v>
      </c>
      <c r="R1273" s="1" t="str">
        <f>IF(O1273="Void",TRIM(_xlfn.CONCAT(J1273,K1273)),J1273)</f>
        <v>Runaways</v>
      </c>
      <c r="S1273" s="16" t="str">
        <f>IF(O1273="Void","VOID","vs")</f>
        <v>vs</v>
      </c>
      <c r="T1273" s="1" t="str">
        <f>IF(O1273="Void","",K1273)</f>
        <v>Windmill Nomads</v>
      </c>
      <c r="U1273" s="1" t="str">
        <f>IF(O1273="Void","",TRIM(_xlfn.CONCAT(L1273," ",M1273)))</f>
        <v>Churchdown Club</v>
      </c>
    </row>
    <row r="1274" spans="1:21" x14ac:dyDescent="0.2">
      <c r="A1274" s="16">
        <v>1377</v>
      </c>
      <c r="B1274" s="16">
        <v>16</v>
      </c>
      <c r="C1274" s="16">
        <v>5</v>
      </c>
      <c r="D1274" s="1">
        <v>1</v>
      </c>
      <c r="E1274" s="1">
        <v>6</v>
      </c>
      <c r="F1274" s="1" t="str">
        <f>_xlfn.CONCAT($D1274,"|",$E1274,"|",$B1274)</f>
        <v>1|6|16</v>
      </c>
      <c r="G1274" s="1" t="str">
        <f>_xlfn.CONCAT($D1274,"|",$E1274,"|",$C1274)</f>
        <v>1|6|5</v>
      </c>
      <c r="H1274" s="1" t="str">
        <f>_xlfn.CONCAT(P1274,J1274)</f>
        <v>23Angry Beavers</v>
      </c>
      <c r="I1274" s="1" t="str">
        <f>_xlfn.CONCAT(P1274,K1274)</f>
        <v>23Scammells</v>
      </c>
      <c r="J1274" s="1" t="str">
        <f>IFERROR(VLOOKUP(F1274,tbl_Teams!A:C,3,0),"")</f>
        <v>Angry Beavers</v>
      </c>
      <c r="K1274" s="1" t="str">
        <f>IFERROR(VLOOKUP(G1274,tbl_Teams!$A:$C,3,0),"")</f>
        <v>Scammells</v>
      </c>
      <c r="L1274" s="1" t="str">
        <f>IFERROR(IF(AND(J1274&lt;&gt;"",K1274&lt;&gt;""),VLOOKUP(VLOOKUP(J1274,tbl_Teams!C:G,5,0),tbl_Venues!A:B,2,0),""),"")</f>
        <v>Circle Club Newent</v>
      </c>
      <c r="M1274" s="16" t="str">
        <f>IFERROR(IF(VLOOKUP(J1274,tbl_Teams!$C:$H,6,0)=0,"",VLOOKUP(J1274,tbl_Teams!$C:$H,6,0)),"")</f>
        <v/>
      </c>
      <c r="N1274" s="16">
        <f>IFERROR(VLOOKUP(J1274,tbl_Teams!$C:$I,7,0),"")</f>
        <v>3</v>
      </c>
      <c r="O1274" s="16" t="str">
        <f>IF(OR(J1274="",K1274=""),"Void","")</f>
        <v/>
      </c>
      <c r="P1274" s="16">
        <v>23</v>
      </c>
      <c r="Q1274" s="38">
        <f>IF(O1274="Void","",IF(P1274&lt;16,Lookups!$A$1+((P1274-1)*7+(N1274-1)),Lookups!$A$2+((P1274-16)*7+(N1274-1))))</f>
        <v>45714</v>
      </c>
      <c r="R1274" s="1" t="str">
        <f>IF(O1274="Void",TRIM(_xlfn.CONCAT(J1274,K1274)),J1274)</f>
        <v>Angry Beavers</v>
      </c>
      <c r="S1274" s="16" t="str">
        <f>IF(O1274="Void","VOID","vs")</f>
        <v>vs</v>
      </c>
      <c r="T1274" s="1" t="str">
        <f>IF(O1274="Void","",K1274)</f>
        <v>Scammells</v>
      </c>
      <c r="U1274" s="1" t="str">
        <f>IF(O1274="Void","",TRIM(_xlfn.CONCAT(L1274," ",M1274)))</f>
        <v>Circle Club Newent</v>
      </c>
    </row>
    <row r="1275" spans="1:21" x14ac:dyDescent="0.2">
      <c r="A1275" s="16">
        <v>1378</v>
      </c>
      <c r="B1275" s="16">
        <v>4</v>
      </c>
      <c r="C1275" s="16">
        <v>6</v>
      </c>
      <c r="D1275" s="1">
        <v>1</v>
      </c>
      <c r="E1275" s="1">
        <v>6</v>
      </c>
      <c r="F1275" s="1" t="str">
        <f>_xlfn.CONCAT($D1275,"|",$E1275,"|",$B1275)</f>
        <v>1|6|4</v>
      </c>
      <c r="G1275" s="1" t="str">
        <f>_xlfn.CONCAT($D1275,"|",$E1275,"|",$C1275)</f>
        <v>1|6|6</v>
      </c>
      <c r="H1275" s="1" t="str">
        <f>_xlfn.CONCAT(P1275,J1275)</f>
        <v>23Renegades</v>
      </c>
      <c r="I1275" s="1" t="str">
        <f>_xlfn.CONCAT(P1275,K1275)</f>
        <v>23Apaches</v>
      </c>
      <c r="J1275" s="1" t="str">
        <f>IFERROR(VLOOKUP(F1275,tbl_Teams!A:C,3,0),"")</f>
        <v>Renegades</v>
      </c>
      <c r="K1275" s="1" t="str">
        <f>IFERROR(VLOOKUP(G1275,tbl_Teams!$A:$C,3,0),"")</f>
        <v>Apaches</v>
      </c>
      <c r="L1275" s="1" t="str">
        <f>IFERROR(IF(AND(J1275&lt;&gt;"",K1275&lt;&gt;""),VLOOKUP(VLOOKUP(J1275,tbl_Teams!C:G,5,0),tbl_Venues!A:B,2,0),""),"")</f>
        <v>Gala Club</v>
      </c>
      <c r="M1275" s="16">
        <f>IFERROR(IF(VLOOKUP(J1275,tbl_Teams!$C:$H,6,0)=0,"",VLOOKUP(J1275,tbl_Teams!$C:$H,6,0)),"")</f>
        <v>2</v>
      </c>
      <c r="N1275" s="16">
        <f>IFERROR(VLOOKUP(J1275,tbl_Teams!$C:$I,7,0),"")</f>
        <v>5</v>
      </c>
      <c r="O1275" s="16" t="str">
        <f>IF(OR(J1275="",K1275=""),"Void","")</f>
        <v/>
      </c>
      <c r="P1275" s="16">
        <v>23</v>
      </c>
      <c r="Q1275" s="38">
        <f>IF(O1275="Void","",IF(P1275&lt;16,Lookups!$A$1+((P1275-1)*7+(N1275-1)),Lookups!$A$2+((P1275-16)*7+(N1275-1))))</f>
        <v>45716</v>
      </c>
      <c r="R1275" s="1" t="str">
        <f>IF(O1275="Void",TRIM(_xlfn.CONCAT(J1275,K1275)),J1275)</f>
        <v>Renegades</v>
      </c>
      <c r="S1275" s="16" t="str">
        <f>IF(O1275="Void","VOID","vs")</f>
        <v>vs</v>
      </c>
      <c r="T1275" s="1" t="str">
        <f>IF(O1275="Void","",K1275)</f>
        <v>Apaches</v>
      </c>
      <c r="U1275" s="1" t="str">
        <f>IF(O1275="Void","",TRIM(_xlfn.CONCAT(L1275," ",M1275)))</f>
        <v>Gala Club 2</v>
      </c>
    </row>
    <row r="1276" spans="1:21" x14ac:dyDescent="0.2">
      <c r="A1276" s="16">
        <v>1379</v>
      </c>
      <c r="B1276" s="16">
        <v>3</v>
      </c>
      <c r="C1276" s="16">
        <v>7</v>
      </c>
      <c r="D1276" s="1">
        <v>1</v>
      </c>
      <c r="E1276" s="1">
        <v>6</v>
      </c>
      <c r="F1276" s="1" t="str">
        <f>_xlfn.CONCAT($D1276,"|",$E1276,"|",$B1276)</f>
        <v>1|6|3</v>
      </c>
      <c r="G1276" s="1" t="str">
        <f>_xlfn.CONCAT($D1276,"|",$E1276,"|",$C1276)</f>
        <v>1|6|7</v>
      </c>
      <c r="H1276" s="1" t="str">
        <f>_xlfn.CONCAT(P1276,J1276)</f>
        <v>23Jokers(City)</v>
      </c>
      <c r="I1276" s="1" t="str">
        <f>_xlfn.CONCAT(P1276,K1276)</f>
        <v>23Canning Stragglers</v>
      </c>
      <c r="J1276" s="1" t="str">
        <f>IFERROR(VLOOKUP(F1276,tbl_Teams!A:C,3,0),"")</f>
        <v>Jokers(City)</v>
      </c>
      <c r="K1276" s="1" t="str">
        <f>IFERROR(VLOOKUP(G1276,tbl_Teams!$A:$C,3,0),"")</f>
        <v>Canning Stragglers</v>
      </c>
      <c r="L1276" s="1" t="str">
        <f>IFERROR(IF(AND(J1276&lt;&gt;"",K1276&lt;&gt;""),VLOOKUP(VLOOKUP(J1276,tbl_Teams!C:G,5,0),tbl_Venues!A:B,2,0),""),"")</f>
        <v>One Eyed Jacks</v>
      </c>
      <c r="M1276" s="16" t="str">
        <f>IFERROR(IF(VLOOKUP(J1276,tbl_Teams!$C:$H,6,0)=0,"",VLOOKUP(J1276,tbl_Teams!$C:$H,6,0)),"")</f>
        <v/>
      </c>
      <c r="N1276" s="16">
        <f>IFERROR(VLOOKUP(J1276,tbl_Teams!$C:$I,7,0),"")</f>
        <v>4</v>
      </c>
      <c r="O1276" s="16" t="str">
        <f>IF(OR(J1276="",K1276=""),"Void","")</f>
        <v/>
      </c>
      <c r="P1276" s="16">
        <v>23</v>
      </c>
      <c r="Q1276" s="38">
        <f>IF(O1276="Void","",IF(P1276&lt;16,Lookups!$A$1+((P1276-1)*7+(N1276-1)),Lookups!$A$2+((P1276-16)*7+(N1276-1))))</f>
        <v>45715</v>
      </c>
      <c r="R1276" s="1" t="str">
        <f>IF(O1276="Void",TRIM(_xlfn.CONCAT(J1276,K1276)),J1276)</f>
        <v>Jokers(City)</v>
      </c>
      <c r="S1276" s="16" t="str">
        <f>IF(O1276="Void","VOID","vs")</f>
        <v>vs</v>
      </c>
      <c r="T1276" s="1" t="str">
        <f>IF(O1276="Void","",K1276)</f>
        <v>Canning Stragglers</v>
      </c>
      <c r="U1276" s="1" t="str">
        <f>IF(O1276="Void","",TRIM(_xlfn.CONCAT(L1276," ",M1276)))</f>
        <v>One Eyed Jacks</v>
      </c>
    </row>
    <row r="1277" spans="1:21" x14ac:dyDescent="0.2">
      <c r="A1277" s="16">
        <v>1380</v>
      </c>
      <c r="B1277" s="16">
        <v>2</v>
      </c>
      <c r="C1277" s="16">
        <v>8</v>
      </c>
      <c r="D1277" s="1">
        <v>1</v>
      </c>
      <c r="E1277" s="1">
        <v>6</v>
      </c>
      <c r="F1277" s="1" t="str">
        <f>_xlfn.CONCAT($D1277,"|",$E1277,"|",$B1277)</f>
        <v>1|6|2</v>
      </c>
      <c r="G1277" s="1" t="str">
        <f>_xlfn.CONCAT($D1277,"|",$E1277,"|",$C1277)</f>
        <v>1|6|8</v>
      </c>
      <c r="H1277" s="1" t="str">
        <f>_xlfn.CONCAT(P1277,J1277)</f>
        <v>23</v>
      </c>
      <c r="I1277" s="1" t="str">
        <f>_xlfn.CONCAT(P1277,K1277)</f>
        <v>23Rising Sun</v>
      </c>
      <c r="J1277" s="1" t="str">
        <f>IFERROR(VLOOKUP(F1277,tbl_Teams!A:C,3,0),"")</f>
        <v/>
      </c>
      <c r="K1277" s="1" t="str">
        <f>IFERROR(VLOOKUP(G1277,tbl_Teams!$A:$C,3,0),"")</f>
        <v>Rising Sun</v>
      </c>
      <c r="L1277" s="1" t="str">
        <f>IFERROR(IF(AND(J1277&lt;&gt;"",K1277&lt;&gt;""),VLOOKUP(VLOOKUP(J1277,tbl_Teams!C:G,5,0),tbl_Venues!A:B,2,0),""),"")</f>
        <v/>
      </c>
      <c r="M1277" s="16" t="str">
        <f>IFERROR(IF(VLOOKUP(J1277,tbl_Teams!$C:$H,6,0)=0,"",VLOOKUP(J1277,tbl_Teams!$C:$H,6,0)),"")</f>
        <v/>
      </c>
      <c r="N1277" s="16" t="str">
        <f>IFERROR(VLOOKUP(J1277,tbl_Teams!$C:$I,7,0),"")</f>
        <v/>
      </c>
      <c r="O1277" s="16" t="str">
        <f>IF(OR(J1277="",K1277=""),"Void","")</f>
        <v>Void</v>
      </c>
      <c r="P1277" s="16">
        <v>23</v>
      </c>
      <c r="Q1277" s="38" t="str">
        <f>IF(O1277="Void","",IF(P1277&lt;16,Lookups!$A$1+((P1277-1)*7+(N1277-1)),Lookups!$A$2+((P1277-16)*7+(N1277-1))))</f>
        <v/>
      </c>
      <c r="R1277" s="1" t="str">
        <f>IF(O1277="Void",TRIM(_xlfn.CONCAT(J1277,K1277)),J1277)</f>
        <v>Rising Sun</v>
      </c>
      <c r="S1277" s="16" t="str">
        <f>IF(O1277="Void","VOID","vs")</f>
        <v>VOID</v>
      </c>
      <c r="T1277" s="1" t="str">
        <f>IF(O1277="Void","",K1277)</f>
        <v/>
      </c>
      <c r="U1277" s="1" t="str">
        <f>IF(O1277="Void","",TRIM(_xlfn.CONCAT(L1277," ",M1277)))</f>
        <v/>
      </c>
    </row>
    <row r="1278" spans="1:21" x14ac:dyDescent="0.2">
      <c r="A1278" s="16">
        <v>1381</v>
      </c>
      <c r="B1278" s="16">
        <v>1</v>
      </c>
      <c r="C1278" s="16">
        <v>9</v>
      </c>
      <c r="D1278" s="1">
        <v>1</v>
      </c>
      <c r="E1278" s="1">
        <v>6</v>
      </c>
      <c r="F1278" s="1" t="str">
        <f>_xlfn.CONCAT($D1278,"|",$E1278,"|",$B1278)</f>
        <v>1|6|1</v>
      </c>
      <c r="G1278" s="1" t="str">
        <f>_xlfn.CONCAT($D1278,"|",$E1278,"|",$C1278)</f>
        <v>1|6|9</v>
      </c>
      <c r="H1278" s="1" t="str">
        <f>_xlfn.CONCAT(P1278,J1278)</f>
        <v>23New Indians</v>
      </c>
      <c r="I1278" s="1" t="str">
        <f>_xlfn.CONCAT(P1278,K1278)</f>
        <v>23509ers</v>
      </c>
      <c r="J1278" s="1" t="str">
        <f>IFERROR(VLOOKUP(F1278,tbl_Teams!A:C,3,0),"")</f>
        <v>New Indians</v>
      </c>
      <c r="K1278" s="1" t="str">
        <f>IFERROR(VLOOKUP(G1278,tbl_Teams!$A:$C,3,0),"")</f>
        <v>509ers</v>
      </c>
      <c r="L1278" s="1" t="str">
        <f>IFERROR(IF(AND(J1278&lt;&gt;"",K1278&lt;&gt;""),VLOOKUP(VLOOKUP(J1278,tbl_Teams!C:G,5,0),tbl_Venues!A:B,2,0),""),"")</f>
        <v>Churchdown Community Centre</v>
      </c>
      <c r="M1278" s="16">
        <f>IFERROR(IF(VLOOKUP(J1278,tbl_Teams!$C:$H,6,0)=0,"",VLOOKUP(J1278,tbl_Teams!$C:$H,6,0)),"")</f>
        <v>1</v>
      </c>
      <c r="N1278" s="16">
        <f>IFERROR(VLOOKUP(J1278,tbl_Teams!$C:$I,7,0),"")</f>
        <v>5</v>
      </c>
      <c r="O1278" s="16" t="str">
        <f>IF(OR(J1278="",K1278=""),"Void","")</f>
        <v/>
      </c>
      <c r="P1278" s="16">
        <v>23</v>
      </c>
      <c r="Q1278" s="38">
        <f>IF(O1278="Void","",IF(P1278&lt;16,Lookups!$A$1+((P1278-1)*7+(N1278-1)),Lookups!$A$2+((P1278-16)*7+(N1278-1))))</f>
        <v>45716</v>
      </c>
      <c r="R1278" s="1" t="str">
        <f>IF(O1278="Void",TRIM(_xlfn.CONCAT(J1278,K1278)),J1278)</f>
        <v>New Indians</v>
      </c>
      <c r="S1278" s="16" t="str">
        <f>IF(O1278="Void","VOID","vs")</f>
        <v>vs</v>
      </c>
      <c r="T1278" s="1" t="str">
        <f>IF(O1278="Void","",K1278)</f>
        <v>509ers</v>
      </c>
      <c r="U1278" s="1" t="str">
        <f>IF(O1278="Void","",TRIM(_xlfn.CONCAT(L1278," ",M1278)))</f>
        <v>Churchdown Community Centre 1</v>
      </c>
    </row>
    <row r="1279" spans="1:21" x14ac:dyDescent="0.2">
      <c r="A1279" s="16">
        <v>1382</v>
      </c>
      <c r="B1279" s="16">
        <v>15</v>
      </c>
      <c r="C1279" s="16">
        <v>10</v>
      </c>
      <c r="D1279" s="1">
        <v>1</v>
      </c>
      <c r="E1279" s="1">
        <v>6</v>
      </c>
      <c r="F1279" s="1" t="str">
        <f>_xlfn.CONCAT($D1279,"|",$E1279,"|",$B1279)</f>
        <v>1|6|15</v>
      </c>
      <c r="G1279" s="1" t="str">
        <f>_xlfn.CONCAT($D1279,"|",$E1279,"|",$C1279)</f>
        <v>1|6|10</v>
      </c>
      <c r="H1279" s="1" t="str">
        <f>_xlfn.CONCAT(P1279,J1279)</f>
        <v>23Cybernetics</v>
      </c>
      <c r="I1279" s="1" t="str">
        <f>_xlfn.CONCAT(P1279,K1279)</f>
        <v>23Westgate Teapots</v>
      </c>
      <c r="J1279" s="1" t="str">
        <f>IFERROR(VLOOKUP(F1279,tbl_Teams!A:C,3,0),"")</f>
        <v>Cybernetics</v>
      </c>
      <c r="K1279" s="1" t="str">
        <f>IFERROR(VLOOKUP(G1279,tbl_Teams!$A:$C,3,0),"")</f>
        <v>Westgate Teapots</v>
      </c>
      <c r="L1279" s="1" t="str">
        <f>IFERROR(IF(AND(J1279&lt;&gt;"",K1279&lt;&gt;""),VLOOKUP(VLOOKUP(J1279,tbl_Teams!C:G,5,0),tbl_Venues!A:B,2,0),""),"")</f>
        <v>Gala Club</v>
      </c>
      <c r="M1279" s="16">
        <f>IFERROR(IF(VLOOKUP(J1279,tbl_Teams!$C:$H,6,0)=0,"",VLOOKUP(J1279,tbl_Teams!$C:$H,6,0)),"")</f>
        <v>2</v>
      </c>
      <c r="N1279" s="16">
        <f>IFERROR(VLOOKUP(J1279,tbl_Teams!$C:$I,7,0),"")</f>
        <v>4</v>
      </c>
      <c r="O1279" s="16" t="str">
        <f>IF(OR(J1279="",K1279=""),"Void","")</f>
        <v/>
      </c>
      <c r="P1279" s="16">
        <v>23</v>
      </c>
      <c r="Q1279" s="38">
        <f>IF(O1279="Void","",IF(P1279&lt;16,Lookups!$A$1+((P1279-1)*7+(N1279-1)),Lookups!$A$2+((P1279-16)*7+(N1279-1))))</f>
        <v>45715</v>
      </c>
      <c r="R1279" s="1" t="str">
        <f>IF(O1279="Void",TRIM(_xlfn.CONCAT(J1279,K1279)),J1279)</f>
        <v>Cybernetics</v>
      </c>
      <c r="S1279" s="16" t="str">
        <f>IF(O1279="Void","VOID","vs")</f>
        <v>vs</v>
      </c>
      <c r="T1279" s="1" t="str">
        <f>IF(O1279="Void","",K1279)</f>
        <v>Westgate Teapots</v>
      </c>
      <c r="U1279" s="1" t="str">
        <f>IF(O1279="Void","",TRIM(_xlfn.CONCAT(L1279," ",M1279)))</f>
        <v>Gala Club 2</v>
      </c>
    </row>
    <row r="1280" spans="1:21" x14ac:dyDescent="0.2">
      <c r="A1280" s="16">
        <v>1383</v>
      </c>
      <c r="B1280" s="16">
        <v>14</v>
      </c>
      <c r="C1280" s="16">
        <v>11</v>
      </c>
      <c r="D1280" s="1">
        <v>1</v>
      </c>
      <c r="E1280" s="1">
        <v>6</v>
      </c>
      <c r="F1280" s="1" t="str">
        <f>_xlfn.CONCAT($D1280,"|",$E1280,"|",$B1280)</f>
        <v>1|6|14</v>
      </c>
      <c r="G1280" s="1" t="str">
        <f>_xlfn.CONCAT($D1280,"|",$E1280,"|",$C1280)</f>
        <v>1|6|11</v>
      </c>
      <c r="H1280" s="1" t="str">
        <f>_xlfn.CONCAT(P1280,J1280)</f>
        <v>23Britwater</v>
      </c>
      <c r="I1280" s="1" t="str">
        <f>_xlfn.CONCAT(P1280,K1280)</f>
        <v>23Walls Top Ten</v>
      </c>
      <c r="J1280" s="1" t="str">
        <f>IFERROR(VLOOKUP(F1280,tbl_Teams!A:C,3,0),"")</f>
        <v>Britwater</v>
      </c>
      <c r="K1280" s="1" t="str">
        <f>IFERROR(VLOOKUP(G1280,tbl_Teams!$A:$C,3,0),"")</f>
        <v>Walls Top Ten</v>
      </c>
      <c r="L1280" s="1" t="str">
        <f>IFERROR(IF(AND(J1280&lt;&gt;"",K1280&lt;&gt;""),VLOOKUP(VLOOKUP(J1280,tbl_Teams!C:G,5,0),tbl_Venues!A:B,2,0),""),"")</f>
        <v>Tuffley Community Centre</v>
      </c>
      <c r="M1280" s="16" t="str">
        <f>IFERROR(IF(VLOOKUP(J1280,tbl_Teams!$C:$H,6,0)=0,"",VLOOKUP(J1280,tbl_Teams!$C:$H,6,0)),"")</f>
        <v/>
      </c>
      <c r="N1280" s="16">
        <f>IFERROR(VLOOKUP(J1280,tbl_Teams!$C:$I,7,0),"")</f>
        <v>5</v>
      </c>
      <c r="O1280" s="16" t="str">
        <f>IF(OR(J1280="",K1280=""),"Void","")</f>
        <v/>
      </c>
      <c r="P1280" s="16">
        <v>23</v>
      </c>
      <c r="Q1280" s="38">
        <f>IF(O1280="Void","",IF(P1280&lt;16,Lookups!$A$1+((P1280-1)*7+(N1280-1)),Lookups!$A$2+((P1280-16)*7+(N1280-1))))</f>
        <v>45716</v>
      </c>
      <c r="R1280" s="1" t="str">
        <f>IF(O1280="Void",TRIM(_xlfn.CONCAT(J1280,K1280)),J1280)</f>
        <v>Britwater</v>
      </c>
      <c r="S1280" s="16" t="str">
        <f>IF(O1280="Void","VOID","vs")</f>
        <v>vs</v>
      </c>
      <c r="T1280" s="1" t="str">
        <f>IF(O1280="Void","",K1280)</f>
        <v>Walls Top Ten</v>
      </c>
      <c r="U1280" s="1" t="str">
        <f>IF(O1280="Void","",TRIM(_xlfn.CONCAT(L1280," ",M1280)))</f>
        <v>Tuffley Community Centre</v>
      </c>
    </row>
    <row r="1281" spans="1:21" x14ac:dyDescent="0.2">
      <c r="A1281" s="16">
        <v>1384</v>
      </c>
      <c r="B1281" s="16">
        <v>13</v>
      </c>
      <c r="C1281" s="16">
        <v>12</v>
      </c>
      <c r="D1281" s="1">
        <v>1</v>
      </c>
      <c r="E1281" s="1">
        <v>6</v>
      </c>
      <c r="F1281" s="1" t="str">
        <f>_xlfn.CONCAT($D1281,"|",$E1281,"|",$B1281)</f>
        <v>1|6|13</v>
      </c>
      <c r="G1281" s="1" t="str">
        <f>_xlfn.CONCAT($D1281,"|",$E1281,"|",$C1281)</f>
        <v>1|6|12</v>
      </c>
      <c r="H1281" s="1" t="str">
        <f>_xlfn.CONCAT(P1281,J1281)</f>
        <v>23Junction Inn</v>
      </c>
      <c r="I1281" s="1" t="str">
        <f>_xlfn.CONCAT(P1281,K1281)</f>
        <v>23KE7's</v>
      </c>
      <c r="J1281" s="1" t="str">
        <f>IFERROR(VLOOKUP(F1281,tbl_Teams!A:C,3,0),"")</f>
        <v>Junction Inn</v>
      </c>
      <c r="K1281" s="1" t="str">
        <f>IFERROR(VLOOKUP(G1281,tbl_Teams!$A:$C,3,0),"")</f>
        <v>KE7's</v>
      </c>
      <c r="L1281" s="1" t="str">
        <f>IFERROR(IF(AND(J1281&lt;&gt;"",K1281&lt;&gt;""),VLOOKUP(VLOOKUP(J1281,tbl_Teams!C:G,5,0),tbl_Venues!A:B,2,0),""),"")</f>
        <v>Junction Inn</v>
      </c>
      <c r="M1281" s="16" t="str">
        <f>IFERROR(IF(VLOOKUP(J1281,tbl_Teams!$C:$H,6,0)=0,"",VLOOKUP(J1281,tbl_Teams!$C:$H,6,0)),"")</f>
        <v/>
      </c>
      <c r="N1281" s="16">
        <f>IFERROR(VLOOKUP(J1281,tbl_Teams!$C:$I,7,0),"")</f>
        <v>3</v>
      </c>
      <c r="O1281" s="16" t="str">
        <f>IF(OR(J1281="",K1281=""),"Void","")</f>
        <v/>
      </c>
      <c r="P1281" s="16">
        <v>23</v>
      </c>
      <c r="Q1281" s="38">
        <f>IF(O1281="Void","",IF(P1281&lt;16,Lookups!$A$1+((P1281-1)*7+(N1281-1)),Lookups!$A$2+((P1281-16)*7+(N1281-1))))</f>
        <v>45714</v>
      </c>
      <c r="R1281" s="1" t="str">
        <f>IF(O1281="Void",TRIM(_xlfn.CONCAT(J1281,K1281)),J1281)</f>
        <v>Junction Inn</v>
      </c>
      <c r="S1281" s="16" t="str">
        <f>IF(O1281="Void","VOID","vs")</f>
        <v>vs</v>
      </c>
      <c r="T1281" s="1" t="str">
        <f>IF(O1281="Void","",K1281)</f>
        <v>KE7's</v>
      </c>
      <c r="U1281" s="1" t="str">
        <f>IF(O1281="Void","",TRIM(_xlfn.CONCAT(L1281," ",M1281)))</f>
        <v>Junction Inn</v>
      </c>
    </row>
    <row r="1282" spans="1:21" x14ac:dyDescent="0.2">
      <c r="A1282" s="16">
        <v>1617</v>
      </c>
      <c r="B1282" s="16">
        <v>16</v>
      </c>
      <c r="C1282" s="16">
        <v>5</v>
      </c>
      <c r="D1282" s="1">
        <v>1</v>
      </c>
      <c r="E1282" s="1">
        <v>7</v>
      </c>
      <c r="F1282" s="1" t="str">
        <f>_xlfn.CONCAT($D1282,"|",$E1282,"|",$B1282)</f>
        <v>1|7|16</v>
      </c>
      <c r="G1282" s="1" t="str">
        <f>_xlfn.CONCAT($D1282,"|",$E1282,"|",$C1282)</f>
        <v>1|7|5</v>
      </c>
      <c r="H1282" s="1" t="str">
        <f>_xlfn.CONCAT(P1282,J1282)</f>
        <v>23</v>
      </c>
      <c r="I1282" s="1" t="str">
        <f>_xlfn.CONCAT(P1282,K1282)</f>
        <v>23Hilltops</v>
      </c>
      <c r="J1282" s="1" t="str">
        <f>IFERROR(VLOOKUP(F1282,tbl_Teams!A:C,3,0),"")</f>
        <v/>
      </c>
      <c r="K1282" s="1" t="str">
        <f>IFERROR(VLOOKUP(G1282,tbl_Teams!$A:$C,3,0),"")</f>
        <v>Hilltops</v>
      </c>
      <c r="L1282" s="1" t="str">
        <f>IFERROR(IF(AND(J1282&lt;&gt;"",K1282&lt;&gt;""),VLOOKUP(VLOOKUP(J1282,tbl_Teams!C:G,5,0),tbl_Venues!A:B,2,0),""),"")</f>
        <v/>
      </c>
      <c r="M1282" s="16" t="str">
        <f>IFERROR(IF(VLOOKUP(J1282,tbl_Teams!$C:$H,6,0)=0,"",VLOOKUP(J1282,tbl_Teams!$C:$H,6,0)),"")</f>
        <v/>
      </c>
      <c r="N1282" s="16" t="str">
        <f>IFERROR(VLOOKUP(J1282,tbl_Teams!$C:$I,7,0),"")</f>
        <v/>
      </c>
      <c r="O1282" s="16" t="str">
        <f>IF(OR(J1282="",K1282=""),"Void","")</f>
        <v>Void</v>
      </c>
      <c r="P1282" s="16">
        <v>23</v>
      </c>
      <c r="Q1282" s="38" t="str">
        <f>IF(O1282="Void","",IF(P1282&lt;16,Lookups!$A$1+((P1282-1)*7+(N1282-1)),Lookups!$A$2+((P1282-16)*7+(N1282-1))))</f>
        <v/>
      </c>
      <c r="R1282" s="1" t="str">
        <f>IF(O1282="Void",TRIM(_xlfn.CONCAT(J1282,K1282)),J1282)</f>
        <v>Hilltops</v>
      </c>
      <c r="S1282" s="16" t="str">
        <f>IF(O1282="Void","VOID","vs")</f>
        <v>VOID</v>
      </c>
      <c r="T1282" s="1" t="str">
        <f>IF(O1282="Void","",K1282)</f>
        <v/>
      </c>
      <c r="U1282" s="1" t="str">
        <f>IF(O1282="Void","",TRIM(_xlfn.CONCAT(L1282," ",M1282)))</f>
        <v/>
      </c>
    </row>
    <row r="1283" spans="1:21" x14ac:dyDescent="0.2">
      <c r="A1283" s="16">
        <v>1618</v>
      </c>
      <c r="B1283" s="16">
        <v>4</v>
      </c>
      <c r="C1283" s="16">
        <v>6</v>
      </c>
      <c r="D1283" s="1">
        <v>1</v>
      </c>
      <c r="E1283" s="1">
        <v>7</v>
      </c>
      <c r="F1283" s="1" t="str">
        <f>_xlfn.CONCAT($D1283,"|",$E1283,"|",$B1283)</f>
        <v>1|7|4</v>
      </c>
      <c r="G1283" s="1" t="str">
        <f>_xlfn.CONCAT($D1283,"|",$E1283,"|",$C1283)</f>
        <v>1|7|6</v>
      </c>
      <c r="H1283" s="1" t="str">
        <f>_xlfn.CONCAT(P1283,J1283)</f>
        <v>23Deaf Tigers</v>
      </c>
      <c r="I1283" s="1" t="str">
        <f>_xlfn.CONCAT(P1283,K1283)</f>
        <v>23Bloaters S.C.</v>
      </c>
      <c r="J1283" s="1" t="str">
        <f>IFERROR(VLOOKUP(F1283,tbl_Teams!A:C,3,0),"")</f>
        <v>Deaf Tigers</v>
      </c>
      <c r="K1283" s="1" t="str">
        <f>IFERROR(VLOOKUP(G1283,tbl_Teams!$A:$C,3,0),"")</f>
        <v>Bloaters S.C.</v>
      </c>
      <c r="L1283" s="1" t="str">
        <f>IFERROR(IF(AND(J1283&lt;&gt;"",K1283&lt;&gt;""),VLOOKUP(VLOOKUP(J1283,tbl_Teams!C:G,5,0),tbl_Venues!A:B,2,0),""),"")</f>
        <v>One Eyed Jacks</v>
      </c>
      <c r="M1283" s="16" t="str">
        <f>IFERROR(IF(VLOOKUP(J1283,tbl_Teams!$C:$H,6,0)=0,"",VLOOKUP(J1283,tbl_Teams!$C:$H,6,0)),"")</f>
        <v/>
      </c>
      <c r="N1283" s="16">
        <f>IFERROR(VLOOKUP(J1283,tbl_Teams!$C:$I,7,0),"")</f>
        <v>2</v>
      </c>
      <c r="O1283" s="16" t="str">
        <f>IF(OR(J1283="",K1283=""),"Void","")</f>
        <v/>
      </c>
      <c r="P1283" s="16">
        <v>23</v>
      </c>
      <c r="Q1283" s="38">
        <f>IF(O1283="Void","",IF(P1283&lt;16,Lookups!$A$1+((P1283-1)*7+(N1283-1)),Lookups!$A$2+((P1283-16)*7+(N1283-1))))</f>
        <v>45713</v>
      </c>
      <c r="R1283" s="1" t="str">
        <f>IF(O1283="Void",TRIM(_xlfn.CONCAT(J1283,K1283)),J1283)</f>
        <v>Deaf Tigers</v>
      </c>
      <c r="S1283" s="16" t="str">
        <f>IF(O1283="Void","VOID","vs")</f>
        <v>vs</v>
      </c>
      <c r="T1283" s="1" t="str">
        <f>IF(O1283="Void","",K1283)</f>
        <v>Bloaters S.C.</v>
      </c>
      <c r="U1283" s="1" t="str">
        <f>IF(O1283="Void","",TRIM(_xlfn.CONCAT(L1283," ",M1283)))</f>
        <v>One Eyed Jacks</v>
      </c>
    </row>
    <row r="1284" spans="1:21" x14ac:dyDescent="0.2">
      <c r="A1284" s="16">
        <v>1619</v>
      </c>
      <c r="B1284" s="16">
        <v>3</v>
      </c>
      <c r="C1284" s="16">
        <v>7</v>
      </c>
      <c r="D1284" s="1">
        <v>1</v>
      </c>
      <c r="E1284" s="1">
        <v>7</v>
      </c>
      <c r="F1284" s="1" t="str">
        <f>_xlfn.CONCAT($D1284,"|",$E1284,"|",$B1284)</f>
        <v>1|7|3</v>
      </c>
      <c r="G1284" s="1" t="str">
        <f>_xlfn.CONCAT($D1284,"|",$E1284,"|",$C1284)</f>
        <v>1|7|7</v>
      </c>
      <c r="H1284" s="1" t="str">
        <f>_xlfn.CONCAT(P1284,J1284)</f>
        <v>23City Treasurers</v>
      </c>
      <c r="I1284" s="1" t="str">
        <f>_xlfn.CONCAT(P1284,K1284)</f>
        <v>23Gladiators</v>
      </c>
      <c r="J1284" s="1" t="str">
        <f>IFERROR(VLOOKUP(F1284,tbl_Teams!A:C,3,0),"")</f>
        <v>City Treasurers</v>
      </c>
      <c r="K1284" s="1" t="str">
        <f>IFERROR(VLOOKUP(G1284,tbl_Teams!$A:$C,3,0),"")</f>
        <v>Gladiators</v>
      </c>
      <c r="L1284" s="1" t="str">
        <f>IFERROR(IF(AND(J1284&lt;&gt;"",K1284&lt;&gt;""),VLOOKUP(VLOOKUP(J1284,tbl_Teams!C:G,5,0),tbl_Venues!A:B,2,0),""),"")</f>
        <v>Gala Club</v>
      </c>
      <c r="M1284" s="16">
        <f>IFERROR(IF(VLOOKUP(J1284,tbl_Teams!$C:$H,6,0)=0,"",VLOOKUP(J1284,tbl_Teams!$C:$H,6,0)),"")</f>
        <v>2</v>
      </c>
      <c r="N1284" s="16">
        <f>IFERROR(VLOOKUP(J1284,tbl_Teams!$C:$I,7,0),"")</f>
        <v>2</v>
      </c>
      <c r="O1284" s="16" t="str">
        <f>IF(OR(J1284="",K1284=""),"Void","")</f>
        <v/>
      </c>
      <c r="P1284" s="16">
        <v>23</v>
      </c>
      <c r="Q1284" s="38">
        <f>IF(O1284="Void","",IF(P1284&lt;16,Lookups!$A$1+((P1284-1)*7+(N1284-1)),Lookups!$A$2+((P1284-16)*7+(N1284-1))))</f>
        <v>45713</v>
      </c>
      <c r="R1284" s="1" t="str">
        <f>IF(O1284="Void",TRIM(_xlfn.CONCAT(J1284,K1284)),J1284)</f>
        <v>City Treasurers</v>
      </c>
      <c r="S1284" s="16" t="str">
        <f>IF(O1284="Void","VOID","vs")</f>
        <v>vs</v>
      </c>
      <c r="T1284" s="1" t="str">
        <f>IF(O1284="Void","",K1284)</f>
        <v>Gladiators</v>
      </c>
      <c r="U1284" s="1" t="str">
        <f>IF(O1284="Void","",TRIM(_xlfn.CONCAT(L1284," ",M1284)))</f>
        <v>Gala Club 2</v>
      </c>
    </row>
    <row r="1285" spans="1:21" x14ac:dyDescent="0.2">
      <c r="A1285" s="16">
        <v>1620</v>
      </c>
      <c r="B1285" s="16">
        <v>2</v>
      </c>
      <c r="C1285" s="16">
        <v>8</v>
      </c>
      <c r="D1285" s="1">
        <v>1</v>
      </c>
      <c r="E1285" s="1">
        <v>7</v>
      </c>
      <c r="F1285" s="1" t="str">
        <f>_xlfn.CONCAT($D1285,"|",$E1285,"|",$B1285)</f>
        <v>1|7|2</v>
      </c>
      <c r="G1285" s="1" t="str">
        <f>_xlfn.CONCAT($D1285,"|",$E1285,"|",$C1285)</f>
        <v>1|7|8</v>
      </c>
      <c r="H1285" s="1" t="str">
        <f>_xlfn.CONCAT(P1285,J1285)</f>
        <v>23Sigtels</v>
      </c>
      <c r="I1285" s="1" t="str">
        <f>_xlfn.CONCAT(P1285,K1285)</f>
        <v>23Incredibowls</v>
      </c>
      <c r="J1285" s="1" t="str">
        <f>IFERROR(VLOOKUP(F1285,tbl_Teams!A:C,3,0),"")</f>
        <v>Sigtels</v>
      </c>
      <c r="K1285" s="1" t="str">
        <f>IFERROR(VLOOKUP(G1285,tbl_Teams!$A:$C,3,0),"")</f>
        <v>Incredibowls</v>
      </c>
      <c r="L1285" s="1" t="str">
        <f>IFERROR(IF(AND(J1285&lt;&gt;"",K1285&lt;&gt;""),VLOOKUP(VLOOKUP(J1285,tbl_Teams!C:G,5,0),tbl_Venues!A:B,2,0),""),"")</f>
        <v>Wotton Hall Club</v>
      </c>
      <c r="M1285" s="16">
        <f>IFERROR(IF(VLOOKUP(J1285,tbl_Teams!$C:$H,6,0)=0,"",VLOOKUP(J1285,tbl_Teams!$C:$H,6,0)),"")</f>
        <v>2</v>
      </c>
      <c r="N1285" s="16">
        <f>IFERROR(VLOOKUP(J1285,tbl_Teams!$C:$I,7,0),"")</f>
        <v>2</v>
      </c>
      <c r="O1285" s="16" t="str">
        <f>IF(OR(J1285="",K1285=""),"Void","")</f>
        <v/>
      </c>
      <c r="P1285" s="16">
        <v>23</v>
      </c>
      <c r="Q1285" s="38">
        <f>IF(O1285="Void","",IF(P1285&lt;16,Lookups!$A$1+((P1285-1)*7+(N1285-1)),Lookups!$A$2+((P1285-16)*7+(N1285-1))))</f>
        <v>45713</v>
      </c>
      <c r="R1285" s="1" t="str">
        <f>IF(O1285="Void",TRIM(_xlfn.CONCAT(J1285,K1285)),J1285)</f>
        <v>Sigtels</v>
      </c>
      <c r="S1285" s="16" t="str">
        <f>IF(O1285="Void","VOID","vs")</f>
        <v>vs</v>
      </c>
      <c r="T1285" s="1" t="str">
        <f>IF(O1285="Void","",K1285)</f>
        <v>Incredibowls</v>
      </c>
      <c r="U1285" s="1" t="str">
        <f>IF(O1285="Void","",TRIM(_xlfn.CONCAT(L1285," ",M1285)))</f>
        <v>Wotton Hall Club 2</v>
      </c>
    </row>
    <row r="1286" spans="1:21" x14ac:dyDescent="0.2">
      <c r="A1286" s="16">
        <v>1621</v>
      </c>
      <c r="B1286" s="16">
        <v>1</v>
      </c>
      <c r="C1286" s="16">
        <v>9</v>
      </c>
      <c r="D1286" s="1">
        <v>1</v>
      </c>
      <c r="E1286" s="1">
        <v>7</v>
      </c>
      <c r="F1286" s="1" t="str">
        <f>_xlfn.CONCAT($D1286,"|",$E1286,"|",$B1286)</f>
        <v>1|7|1</v>
      </c>
      <c r="G1286" s="1" t="str">
        <f>_xlfn.CONCAT($D1286,"|",$E1286,"|",$C1286)</f>
        <v>1|7|9</v>
      </c>
      <c r="H1286" s="1" t="str">
        <f>_xlfn.CONCAT(P1286,J1286)</f>
        <v>23Derwents</v>
      </c>
      <c r="I1286" s="1" t="str">
        <f>_xlfn.CONCAT(P1286,K1286)</f>
        <v>23Tipplers</v>
      </c>
      <c r="J1286" s="1" t="str">
        <f>IFERROR(VLOOKUP(F1286,tbl_Teams!A:C,3,0),"")</f>
        <v>Derwents</v>
      </c>
      <c r="K1286" s="1" t="str">
        <f>IFERROR(VLOOKUP(G1286,tbl_Teams!$A:$C,3,0),"")</f>
        <v>Tipplers</v>
      </c>
      <c r="L1286" s="1" t="str">
        <f>IFERROR(IF(AND(J1286&lt;&gt;"",K1286&lt;&gt;""),VLOOKUP(VLOOKUP(J1286,tbl_Teams!C:G,5,0),tbl_Venues!A:B,2,0),""),"")</f>
        <v>Farmer's Club</v>
      </c>
      <c r="M1286" s="16">
        <f>IFERROR(IF(VLOOKUP(J1286,tbl_Teams!$C:$H,6,0)=0,"",VLOOKUP(J1286,tbl_Teams!$C:$H,6,0)),"")</f>
        <v>2</v>
      </c>
      <c r="N1286" s="16">
        <f>IFERROR(VLOOKUP(J1286,tbl_Teams!$C:$I,7,0),"")</f>
        <v>1</v>
      </c>
      <c r="O1286" s="16" t="str">
        <f>IF(OR(J1286="",K1286=""),"Void","")</f>
        <v/>
      </c>
      <c r="P1286" s="16">
        <v>23</v>
      </c>
      <c r="Q1286" s="38">
        <f>IF(O1286="Void","",IF(P1286&lt;16,Lookups!$A$1+((P1286-1)*7+(N1286-1)),Lookups!$A$2+((P1286-16)*7+(N1286-1))))</f>
        <v>45712</v>
      </c>
      <c r="R1286" s="1" t="str">
        <f>IF(O1286="Void",TRIM(_xlfn.CONCAT(J1286,K1286)),J1286)</f>
        <v>Derwents</v>
      </c>
      <c r="S1286" s="16" t="str">
        <f>IF(O1286="Void","VOID","vs")</f>
        <v>vs</v>
      </c>
      <c r="T1286" s="1" t="str">
        <f>IF(O1286="Void","",K1286)</f>
        <v>Tipplers</v>
      </c>
      <c r="U1286" s="1" t="str">
        <f>IF(O1286="Void","",TRIM(_xlfn.CONCAT(L1286," ",M1286)))</f>
        <v>Farmer's Club 2</v>
      </c>
    </row>
    <row r="1287" spans="1:21" x14ac:dyDescent="0.2">
      <c r="A1287" s="16">
        <v>1622</v>
      </c>
      <c r="B1287" s="16">
        <v>15</v>
      </c>
      <c r="C1287" s="16">
        <v>10</v>
      </c>
      <c r="D1287" s="1">
        <v>1</v>
      </c>
      <c r="E1287" s="1">
        <v>7</v>
      </c>
      <c r="F1287" s="1" t="str">
        <f>_xlfn.CONCAT($D1287,"|",$E1287,"|",$B1287)</f>
        <v>1|7|15</v>
      </c>
      <c r="G1287" s="1" t="str">
        <f>_xlfn.CONCAT($D1287,"|",$E1287,"|",$C1287)</f>
        <v>1|7|10</v>
      </c>
      <c r="H1287" s="1" t="str">
        <f>_xlfn.CONCAT(P1287,J1287)</f>
        <v>23Lassington Rollers</v>
      </c>
      <c r="I1287" s="1" t="str">
        <f>_xlfn.CONCAT(P1287,K1287)</f>
        <v>23Newent Dragons</v>
      </c>
      <c r="J1287" s="1" t="str">
        <f>IFERROR(VLOOKUP(F1287,tbl_Teams!A:C,3,0),"")</f>
        <v>Lassington Rollers</v>
      </c>
      <c r="K1287" s="1" t="str">
        <f>IFERROR(VLOOKUP(G1287,tbl_Teams!$A:$C,3,0),"")</f>
        <v>Newent Dragons</v>
      </c>
      <c r="L1287" s="1" t="str">
        <f>IFERROR(IF(AND(J1287&lt;&gt;"",K1287&lt;&gt;""),VLOOKUP(VLOOKUP(J1287,tbl_Teams!C:G,5,0),tbl_Venues!A:B,2,0),""),"")</f>
        <v>England's Glory</v>
      </c>
      <c r="M1287" s="16">
        <f>IFERROR(IF(VLOOKUP(J1287,tbl_Teams!$C:$H,6,0)=0,"",VLOOKUP(J1287,tbl_Teams!$C:$H,6,0)),"")</f>
        <v>2</v>
      </c>
      <c r="N1287" s="16">
        <f>IFERROR(VLOOKUP(J1287,tbl_Teams!$C:$I,7,0),"")</f>
        <v>4</v>
      </c>
      <c r="O1287" s="16" t="str">
        <f>IF(OR(J1287="",K1287=""),"Void","")</f>
        <v/>
      </c>
      <c r="P1287" s="16">
        <v>23</v>
      </c>
      <c r="Q1287" s="38">
        <f>IF(O1287="Void","",IF(P1287&lt;16,Lookups!$A$1+((P1287-1)*7+(N1287-1)),Lookups!$A$2+((P1287-16)*7+(N1287-1))))</f>
        <v>45715</v>
      </c>
      <c r="R1287" s="1" t="str">
        <f>IF(O1287="Void",TRIM(_xlfn.CONCAT(J1287,K1287)),J1287)</f>
        <v>Lassington Rollers</v>
      </c>
      <c r="S1287" s="16" t="str">
        <f>IF(O1287="Void","VOID","vs")</f>
        <v>vs</v>
      </c>
      <c r="T1287" s="1" t="str">
        <f>IF(O1287="Void","",K1287)</f>
        <v>Newent Dragons</v>
      </c>
      <c r="U1287" s="1" t="str">
        <f>IF(O1287="Void","",TRIM(_xlfn.CONCAT(L1287," ",M1287)))</f>
        <v>England's Glory 2</v>
      </c>
    </row>
    <row r="1288" spans="1:21" x14ac:dyDescent="0.2">
      <c r="A1288" s="16">
        <v>1623</v>
      </c>
      <c r="B1288" s="16">
        <v>14</v>
      </c>
      <c r="C1288" s="16">
        <v>11</v>
      </c>
      <c r="D1288" s="1">
        <v>1</v>
      </c>
      <c r="E1288" s="1">
        <v>7</v>
      </c>
      <c r="F1288" s="1" t="str">
        <f>_xlfn.CONCAT($D1288,"|",$E1288,"|",$B1288)</f>
        <v>1|7|14</v>
      </c>
      <c r="G1288" s="1" t="str">
        <f>_xlfn.CONCAT($D1288,"|",$E1288,"|",$C1288)</f>
        <v>1|7|11</v>
      </c>
      <c r="H1288" s="1" t="str">
        <f>_xlfn.CONCAT(P1288,J1288)</f>
        <v>23Cruisers</v>
      </c>
      <c r="I1288" s="1" t="str">
        <f>_xlfn.CONCAT(P1288,K1288)</f>
        <v>23The Novices</v>
      </c>
      <c r="J1288" s="1" t="str">
        <f>IFERROR(VLOOKUP(F1288,tbl_Teams!A:C,3,0),"")</f>
        <v>Cruisers</v>
      </c>
      <c r="K1288" s="1" t="str">
        <f>IFERROR(VLOOKUP(G1288,tbl_Teams!$A:$C,3,0),"")</f>
        <v>The Novices</v>
      </c>
      <c r="L1288" s="1" t="str">
        <f>IFERROR(IF(AND(J1288&lt;&gt;"",K1288&lt;&gt;""),VLOOKUP(VLOOKUP(J1288,tbl_Teams!C:G,5,0),tbl_Venues!A:B,2,0),""),"")</f>
        <v>Baker Street</v>
      </c>
      <c r="M1288" s="16" t="str">
        <f>IFERROR(IF(VLOOKUP(J1288,tbl_Teams!$C:$H,6,0)=0,"",VLOOKUP(J1288,tbl_Teams!$C:$H,6,0)),"")</f>
        <v/>
      </c>
      <c r="N1288" s="16">
        <f>IFERROR(VLOOKUP(J1288,tbl_Teams!$C:$I,7,0),"")</f>
        <v>2</v>
      </c>
      <c r="O1288" s="16" t="str">
        <f>IF(OR(J1288="",K1288=""),"Void","")</f>
        <v/>
      </c>
      <c r="P1288" s="16">
        <v>23</v>
      </c>
      <c r="Q1288" s="38">
        <f>IF(O1288="Void","",IF(P1288&lt;16,Lookups!$A$1+((P1288-1)*7+(N1288-1)),Lookups!$A$2+((P1288-16)*7+(N1288-1))))</f>
        <v>45713</v>
      </c>
      <c r="R1288" s="1" t="str">
        <f>IF(O1288="Void",TRIM(_xlfn.CONCAT(J1288,K1288)),J1288)</f>
        <v>Cruisers</v>
      </c>
      <c r="S1288" s="16" t="str">
        <f>IF(O1288="Void","VOID","vs")</f>
        <v>vs</v>
      </c>
      <c r="T1288" s="1" t="str">
        <f>IF(O1288="Void","",K1288)</f>
        <v>The Novices</v>
      </c>
      <c r="U1288" s="1" t="str">
        <f>IF(O1288="Void","",TRIM(_xlfn.CONCAT(L1288," ",M1288)))</f>
        <v>Baker Street</v>
      </c>
    </row>
    <row r="1289" spans="1:21" x14ac:dyDescent="0.2">
      <c r="A1289" s="16">
        <v>1624</v>
      </c>
      <c r="B1289" s="16">
        <v>13</v>
      </c>
      <c r="C1289" s="16">
        <v>12</v>
      </c>
      <c r="D1289" s="1">
        <v>1</v>
      </c>
      <c r="E1289" s="1">
        <v>7</v>
      </c>
      <c r="F1289" s="1" t="str">
        <f>_xlfn.CONCAT($D1289,"|",$E1289,"|",$B1289)</f>
        <v>1|7|13</v>
      </c>
      <c r="G1289" s="1" t="str">
        <f>_xlfn.CONCAT($D1289,"|",$E1289,"|",$C1289)</f>
        <v>1|7|12</v>
      </c>
      <c r="H1289" s="1" t="str">
        <f>_xlfn.CONCAT(P1289,J1289)</f>
        <v>23BMI 'A' Breakaways</v>
      </c>
      <c r="I1289" s="1" t="str">
        <f>_xlfn.CONCAT(P1289,K1289)</f>
        <v>23More Lager</v>
      </c>
      <c r="J1289" s="1" t="str">
        <f>IFERROR(VLOOKUP(F1289,tbl_Teams!A:C,3,0),"")</f>
        <v>BMI 'A' Breakaways</v>
      </c>
      <c r="K1289" s="1" t="str">
        <f>IFERROR(VLOOKUP(G1289,tbl_Teams!$A:$C,3,0),"")</f>
        <v>More Lager</v>
      </c>
      <c r="L1289" s="1" t="str">
        <f>IFERROR(IF(AND(J1289&lt;&gt;"",K1289&lt;&gt;""),VLOOKUP(VLOOKUP(J1289,tbl_Teams!C:G,5,0),tbl_Venues!A:B,2,0),""),"")</f>
        <v>St James Club</v>
      </c>
      <c r="M1289" s="16" t="str">
        <f>IFERROR(IF(VLOOKUP(J1289,tbl_Teams!$C:$H,6,0)=0,"",VLOOKUP(J1289,tbl_Teams!$C:$H,6,0)),"")</f>
        <v/>
      </c>
      <c r="N1289" s="16">
        <f>IFERROR(VLOOKUP(J1289,tbl_Teams!$C:$I,7,0),"")</f>
        <v>3</v>
      </c>
      <c r="O1289" s="16" t="str">
        <f>IF(OR(J1289="",K1289=""),"Void","")</f>
        <v/>
      </c>
      <c r="P1289" s="16">
        <v>23</v>
      </c>
      <c r="Q1289" s="38">
        <f>IF(O1289="Void","",IF(P1289&lt;16,Lookups!$A$1+((P1289-1)*7+(N1289-1)),Lookups!$A$2+((P1289-16)*7+(N1289-1))))</f>
        <v>45714</v>
      </c>
      <c r="R1289" s="1" t="str">
        <f>IF(O1289="Void",TRIM(_xlfn.CONCAT(J1289,K1289)),J1289)</f>
        <v>BMI 'A' Breakaways</v>
      </c>
      <c r="S1289" s="16" t="str">
        <f>IF(O1289="Void","VOID","vs")</f>
        <v>vs</v>
      </c>
      <c r="T1289" s="1" t="str">
        <f>IF(O1289="Void","",K1289)</f>
        <v>More Lager</v>
      </c>
      <c r="U1289" s="1" t="str">
        <f>IF(O1289="Void","",TRIM(_xlfn.CONCAT(L1289," ",M1289)))</f>
        <v>St James Club</v>
      </c>
    </row>
    <row r="1290" spans="1:21" x14ac:dyDescent="0.2">
      <c r="A1290" s="16">
        <v>185</v>
      </c>
      <c r="B1290" s="16">
        <v>8</v>
      </c>
      <c r="C1290" s="16">
        <v>1</v>
      </c>
      <c r="D1290" s="1">
        <v>1</v>
      </c>
      <c r="E1290" s="1">
        <v>1</v>
      </c>
      <c r="F1290" s="1" t="str">
        <f>_xlfn.CONCAT($D1290,"|",$E1290,"|",$B1290)</f>
        <v>1|1|8</v>
      </c>
      <c r="G1290" s="1" t="str">
        <f>_xlfn.CONCAT($D1290,"|",$E1290,"|",$C1290)</f>
        <v>1|1|1</v>
      </c>
      <c r="H1290" s="1" t="str">
        <f>_xlfn.CONCAT(P1290,J1290)</f>
        <v>24Lion Cubs</v>
      </c>
      <c r="I1290" s="1" t="str">
        <f>_xlfn.CONCAT(P1290,K1290)</f>
        <v>24Maisemore Hornets</v>
      </c>
      <c r="J1290" s="1" t="str">
        <f>IFERROR(VLOOKUP(F1290,tbl_Teams!A:C,3,0),"")</f>
        <v>Lion Cubs</v>
      </c>
      <c r="K1290" s="1" t="str">
        <f>IFERROR(VLOOKUP(G1290,tbl_Teams!$A:$C,3,0),"")</f>
        <v>Maisemore Hornets</v>
      </c>
      <c r="L1290" s="1" t="str">
        <f>IFERROR(IF(AND(J1290&lt;&gt;"",K1290&lt;&gt;""),VLOOKUP(VLOOKUP(J1290,tbl_Teams!C:G,5,0),tbl_Venues!A:B,2,0),""),"")</f>
        <v>Circle Club Newent</v>
      </c>
      <c r="M1290" s="16" t="str">
        <f>IFERROR(IF(VLOOKUP(J1290,tbl_Teams!$C:$H,6,0)=0,"",VLOOKUP(J1290,tbl_Teams!$C:$H,6,0)),"")</f>
        <v/>
      </c>
      <c r="N1290" s="16">
        <f>IFERROR(VLOOKUP(J1290,tbl_Teams!$C:$I,7,0),"")</f>
        <v>3</v>
      </c>
      <c r="O1290" s="16" t="str">
        <f>IF(OR(J1290="",K1290=""),"Void","")</f>
        <v/>
      </c>
      <c r="P1290" s="16">
        <v>24</v>
      </c>
      <c r="Q1290" s="38">
        <f>IF(O1290="Void","",IF(P1290&lt;16,Lookups!$A$1+((P1290-1)*7+(N1290-1)),Lookups!$A$2+((P1290-16)*7+(N1290-1))))</f>
        <v>45721</v>
      </c>
      <c r="R1290" s="1" t="str">
        <f>IF(O1290="Void",TRIM(_xlfn.CONCAT(J1290,K1290)),J1290)</f>
        <v>Lion Cubs</v>
      </c>
      <c r="S1290" s="16" t="str">
        <f>IF(O1290="Void","VOID","vs")</f>
        <v>vs</v>
      </c>
      <c r="T1290" s="1" t="str">
        <f>IF(O1290="Void","",K1290)</f>
        <v>Maisemore Hornets</v>
      </c>
      <c r="U1290" s="1" t="str">
        <f>IF(O1290="Void","",TRIM(_xlfn.CONCAT(L1290," ",M1290)))</f>
        <v>Circle Club Newent</v>
      </c>
    </row>
    <row r="1291" spans="1:21" x14ac:dyDescent="0.2">
      <c r="A1291" s="16">
        <v>186</v>
      </c>
      <c r="B1291" s="16">
        <v>7</v>
      </c>
      <c r="C1291" s="16">
        <v>2</v>
      </c>
      <c r="D1291" s="1">
        <v>1</v>
      </c>
      <c r="E1291" s="1">
        <v>1</v>
      </c>
      <c r="F1291" s="1" t="str">
        <f>_xlfn.CONCAT($D1291,"|",$E1291,"|",$B1291)</f>
        <v>1|1|7</v>
      </c>
      <c r="G1291" s="1" t="str">
        <f>_xlfn.CONCAT($D1291,"|",$E1291,"|",$C1291)</f>
        <v>1|1|2</v>
      </c>
      <c r="H1291" s="1" t="str">
        <f>_xlfn.CONCAT(P1291,J1291)</f>
        <v>24Railway</v>
      </c>
      <c r="I1291" s="1" t="str">
        <f>_xlfn.CONCAT(P1291,K1291)</f>
        <v>24Cobblers</v>
      </c>
      <c r="J1291" s="1" t="str">
        <f>IFERROR(VLOOKUP(F1291,tbl_Teams!A:C,3,0),"")</f>
        <v>Railway</v>
      </c>
      <c r="K1291" s="1" t="str">
        <f>IFERROR(VLOOKUP(G1291,tbl_Teams!$A:$C,3,0),"")</f>
        <v>Cobblers</v>
      </c>
      <c r="L1291" s="1" t="str">
        <f>IFERROR(IF(AND(J1291&lt;&gt;"",K1291&lt;&gt;""),VLOOKUP(VLOOKUP(J1291,tbl_Teams!C:G,5,0),tbl_Venues!A:B,2,0),""),"")</f>
        <v>Hardwicke RBL</v>
      </c>
      <c r="M1291" s="16">
        <f>IFERROR(IF(VLOOKUP(J1291,tbl_Teams!$C:$H,6,0)=0,"",VLOOKUP(J1291,tbl_Teams!$C:$H,6,0)),"")</f>
        <v>2</v>
      </c>
      <c r="N1291" s="16">
        <f>IFERROR(VLOOKUP(J1291,tbl_Teams!$C:$I,7,0),"")</f>
        <v>5</v>
      </c>
      <c r="O1291" s="16" t="str">
        <f>IF(OR(J1291="",K1291=""),"Void","")</f>
        <v/>
      </c>
      <c r="P1291" s="16">
        <v>24</v>
      </c>
      <c r="Q1291" s="38">
        <f>IF(O1291="Void","",IF(P1291&lt;16,Lookups!$A$1+((P1291-1)*7+(N1291-1)),Lookups!$A$2+((P1291-16)*7+(N1291-1))))</f>
        <v>45723</v>
      </c>
      <c r="R1291" s="1" t="str">
        <f>IF(O1291="Void",TRIM(_xlfn.CONCAT(J1291,K1291)),J1291)</f>
        <v>Railway</v>
      </c>
      <c r="S1291" s="16" t="str">
        <f>IF(O1291="Void","VOID","vs")</f>
        <v>vs</v>
      </c>
      <c r="T1291" s="1" t="str">
        <f>IF(O1291="Void","",K1291)</f>
        <v>Cobblers</v>
      </c>
      <c r="U1291" s="1" t="str">
        <f>IF(O1291="Void","",TRIM(_xlfn.CONCAT(L1291," ",M1291)))</f>
        <v>Hardwicke RBL 2</v>
      </c>
    </row>
    <row r="1292" spans="1:21" x14ac:dyDescent="0.2">
      <c r="A1292" s="16">
        <v>187</v>
      </c>
      <c r="B1292" s="16">
        <v>6</v>
      </c>
      <c r="C1292" s="16">
        <v>3</v>
      </c>
      <c r="D1292" s="1">
        <v>1</v>
      </c>
      <c r="E1292" s="1">
        <v>1</v>
      </c>
      <c r="F1292" s="1" t="str">
        <f>_xlfn.CONCAT($D1292,"|",$E1292,"|",$B1292)</f>
        <v>1|1|6</v>
      </c>
      <c r="G1292" s="1" t="str">
        <f>_xlfn.CONCAT($D1292,"|",$E1292,"|",$C1292)</f>
        <v>1|1|3</v>
      </c>
      <c r="H1292" s="1" t="str">
        <f>_xlfn.CONCAT(P1292,J1292)</f>
        <v>24Fabulous Baker Boys</v>
      </c>
      <c r="I1292" s="1" t="str">
        <f>_xlfn.CONCAT(P1292,K1292)</f>
        <v>24Slingers</v>
      </c>
      <c r="J1292" s="1" t="str">
        <f>IFERROR(VLOOKUP(F1292,tbl_Teams!A:C,3,0),"")</f>
        <v>Fabulous Baker Boys</v>
      </c>
      <c r="K1292" s="1" t="str">
        <f>IFERROR(VLOOKUP(G1292,tbl_Teams!$A:$C,3,0),"")</f>
        <v>Slingers</v>
      </c>
      <c r="L1292" s="1" t="str">
        <f>IFERROR(IF(AND(J1292&lt;&gt;"",K1292&lt;&gt;""),VLOOKUP(VLOOKUP(J1292,tbl_Teams!C:G,5,0),tbl_Venues!A:B,2,0),""),"")</f>
        <v>Baker Street</v>
      </c>
      <c r="M1292" s="16" t="str">
        <f>IFERROR(IF(VLOOKUP(J1292,tbl_Teams!$C:$H,6,0)=0,"",VLOOKUP(J1292,tbl_Teams!$C:$H,6,0)),"")</f>
        <v/>
      </c>
      <c r="N1292" s="16">
        <f>IFERROR(VLOOKUP(J1292,tbl_Teams!$C:$I,7,0),"")</f>
        <v>2</v>
      </c>
      <c r="O1292" s="16" t="str">
        <f>IF(OR(J1292="",K1292=""),"Void","")</f>
        <v/>
      </c>
      <c r="P1292" s="16">
        <v>24</v>
      </c>
      <c r="Q1292" s="38">
        <f>IF(O1292="Void","",IF(P1292&lt;16,Lookups!$A$1+((P1292-1)*7+(N1292-1)),Lookups!$A$2+((P1292-16)*7+(N1292-1))))</f>
        <v>45720</v>
      </c>
      <c r="R1292" s="1" t="str">
        <f>IF(O1292="Void",TRIM(_xlfn.CONCAT(J1292,K1292)),J1292)</f>
        <v>Fabulous Baker Boys</v>
      </c>
      <c r="S1292" s="16" t="str">
        <f>IF(O1292="Void","VOID","vs")</f>
        <v>vs</v>
      </c>
      <c r="T1292" s="1" t="str">
        <f>IF(O1292="Void","",K1292)</f>
        <v>Slingers</v>
      </c>
      <c r="U1292" s="1" t="str">
        <f>IF(O1292="Void","",TRIM(_xlfn.CONCAT(L1292," ",M1292)))</f>
        <v>Baker Street</v>
      </c>
    </row>
    <row r="1293" spans="1:21" x14ac:dyDescent="0.2">
      <c r="A1293" s="16">
        <v>188</v>
      </c>
      <c r="B1293" s="16">
        <v>5</v>
      </c>
      <c r="C1293" s="16">
        <v>4</v>
      </c>
      <c r="D1293" s="1">
        <v>1</v>
      </c>
      <c r="E1293" s="1">
        <v>1</v>
      </c>
      <c r="F1293" s="1" t="str">
        <f>_xlfn.CONCAT($D1293,"|",$E1293,"|",$B1293)</f>
        <v>1|1|5</v>
      </c>
      <c r="G1293" s="1" t="str">
        <f>_xlfn.CONCAT($D1293,"|",$E1293,"|",$C1293)</f>
        <v>1|1|4</v>
      </c>
      <c r="H1293" s="1" t="str">
        <f>_xlfn.CONCAT(P1293,J1293)</f>
        <v>24St James Allstars</v>
      </c>
      <c r="I1293" s="1" t="str">
        <f>_xlfn.CONCAT(P1293,K1293)</f>
        <v>24Tuffley Robins</v>
      </c>
      <c r="J1293" s="1" t="str">
        <f>IFERROR(VLOOKUP(F1293,tbl_Teams!A:C,3,0),"")</f>
        <v>St James Allstars</v>
      </c>
      <c r="K1293" s="1" t="str">
        <f>IFERROR(VLOOKUP(G1293,tbl_Teams!$A:$C,3,0),"")</f>
        <v>Tuffley Robins</v>
      </c>
      <c r="L1293" s="1" t="str">
        <f>IFERROR(IF(AND(J1293&lt;&gt;"",K1293&lt;&gt;""),VLOOKUP(VLOOKUP(J1293,tbl_Teams!C:G,5,0),tbl_Venues!A:B,2,0),""),"")</f>
        <v>St James Club</v>
      </c>
      <c r="M1293" s="16" t="str">
        <f>IFERROR(IF(VLOOKUP(J1293,tbl_Teams!$C:$H,6,0)=0,"",VLOOKUP(J1293,tbl_Teams!$C:$H,6,0)),"")</f>
        <v/>
      </c>
      <c r="N1293" s="16">
        <f>IFERROR(VLOOKUP(J1293,tbl_Teams!$C:$I,7,0),"")</f>
        <v>5</v>
      </c>
      <c r="O1293" s="16" t="str">
        <f>IF(OR(J1293="",K1293=""),"Void","")</f>
        <v/>
      </c>
      <c r="P1293" s="16">
        <v>24</v>
      </c>
      <c r="Q1293" s="38">
        <f>IF(O1293="Void","",IF(P1293&lt;16,Lookups!$A$1+((P1293-1)*7+(N1293-1)),Lookups!$A$2+((P1293-16)*7+(N1293-1))))</f>
        <v>45723</v>
      </c>
      <c r="R1293" s="1" t="str">
        <f>IF(O1293="Void",TRIM(_xlfn.CONCAT(J1293,K1293)),J1293)</f>
        <v>St James Allstars</v>
      </c>
      <c r="S1293" s="16" t="str">
        <f>IF(O1293="Void","VOID","vs")</f>
        <v>vs</v>
      </c>
      <c r="T1293" s="1" t="str">
        <f>IF(O1293="Void","",K1293)</f>
        <v>Tuffley Robins</v>
      </c>
      <c r="U1293" s="1" t="str">
        <f>IF(O1293="Void","",TRIM(_xlfn.CONCAT(L1293," ",M1293)))</f>
        <v>St James Club</v>
      </c>
    </row>
    <row r="1294" spans="1:21" x14ac:dyDescent="0.2">
      <c r="A1294" s="16">
        <v>189</v>
      </c>
      <c r="B1294" s="16">
        <v>11</v>
      </c>
      <c r="C1294" s="16">
        <v>13</v>
      </c>
      <c r="D1294" s="1">
        <v>1</v>
      </c>
      <c r="E1294" s="1">
        <v>1</v>
      </c>
      <c r="F1294" s="1" t="str">
        <f>_xlfn.CONCAT($D1294,"|",$E1294,"|",$B1294)</f>
        <v>1|1|11</v>
      </c>
      <c r="G1294" s="1" t="str">
        <f>_xlfn.CONCAT($D1294,"|",$E1294,"|",$C1294)</f>
        <v>1|1|13</v>
      </c>
      <c r="H1294" s="1" t="str">
        <f>_xlfn.CONCAT(P1294,J1294)</f>
        <v>24Hare &amp; Hounds</v>
      </c>
      <c r="I1294" s="1" t="str">
        <f>_xlfn.CONCAT(P1294,K1294)</f>
        <v>24Oval Ball S.C.</v>
      </c>
      <c r="J1294" s="1" t="str">
        <f>IFERROR(VLOOKUP(F1294,tbl_Teams!A:C,3,0),"")</f>
        <v>Hare &amp; Hounds</v>
      </c>
      <c r="K1294" s="1" t="str">
        <f>IFERROR(VLOOKUP(G1294,tbl_Teams!$A:$C,3,0),"")</f>
        <v>Oval Ball S.C.</v>
      </c>
      <c r="L1294" s="1" t="str">
        <f>IFERROR(IF(AND(J1294&lt;&gt;"",K1294&lt;&gt;""),VLOOKUP(VLOOKUP(J1294,tbl_Teams!C:G,5,0),tbl_Venues!A:B,2,0),""),"")</f>
        <v>Churchdown Club</v>
      </c>
      <c r="M1294" s="16" t="str">
        <f>IFERROR(IF(VLOOKUP(J1294,tbl_Teams!$C:$H,6,0)=0,"",VLOOKUP(J1294,tbl_Teams!$C:$H,6,0)),"")</f>
        <v/>
      </c>
      <c r="N1294" s="16">
        <f>IFERROR(VLOOKUP(J1294,tbl_Teams!$C:$I,7,0),"")</f>
        <v>5</v>
      </c>
      <c r="O1294" s="16" t="str">
        <f>IF(OR(J1294="",K1294=""),"Void","")</f>
        <v/>
      </c>
      <c r="P1294" s="16">
        <v>24</v>
      </c>
      <c r="Q1294" s="38">
        <f>IF(O1294="Void","",IF(P1294&lt;16,Lookups!$A$1+((P1294-1)*7+(N1294-1)),Lookups!$A$2+((P1294-16)*7+(N1294-1))))</f>
        <v>45723</v>
      </c>
      <c r="R1294" s="1" t="str">
        <f>IF(O1294="Void",TRIM(_xlfn.CONCAT(J1294,K1294)),J1294)</f>
        <v>Hare &amp; Hounds</v>
      </c>
      <c r="S1294" s="16" t="str">
        <f>IF(O1294="Void","VOID","vs")</f>
        <v>vs</v>
      </c>
      <c r="T1294" s="1" t="str">
        <f>IF(O1294="Void","",K1294)</f>
        <v>Oval Ball S.C.</v>
      </c>
      <c r="U1294" s="1" t="str">
        <f>IF(O1294="Void","",TRIM(_xlfn.CONCAT(L1294," ",M1294)))</f>
        <v>Churchdown Club</v>
      </c>
    </row>
    <row r="1295" spans="1:21" x14ac:dyDescent="0.2">
      <c r="A1295" s="16">
        <v>190</v>
      </c>
      <c r="B1295" s="16">
        <v>10</v>
      </c>
      <c r="C1295" s="16">
        <v>14</v>
      </c>
      <c r="D1295" s="1">
        <v>1</v>
      </c>
      <c r="E1295" s="1">
        <v>1</v>
      </c>
      <c r="F1295" s="1" t="str">
        <f>_xlfn.CONCAT($D1295,"|",$E1295,"|",$B1295)</f>
        <v>1|1|10</v>
      </c>
      <c r="G1295" s="1" t="str">
        <f>_xlfn.CONCAT($D1295,"|",$E1295,"|",$C1295)</f>
        <v>1|1|14</v>
      </c>
      <c r="H1295" s="1" t="str">
        <f>_xlfn.CONCAT(P1295,J1295)</f>
        <v>24Gaelens</v>
      </c>
      <c r="I1295" s="1" t="str">
        <f>_xlfn.CONCAT(P1295,K1295)</f>
        <v>24Famous Stampers</v>
      </c>
      <c r="J1295" s="1" t="str">
        <f>IFERROR(VLOOKUP(F1295,tbl_Teams!A:C,3,0),"")</f>
        <v>Gaelens</v>
      </c>
      <c r="K1295" s="1" t="str">
        <f>IFERROR(VLOOKUP(G1295,tbl_Teams!$A:$C,3,0),"")</f>
        <v>Famous Stampers</v>
      </c>
      <c r="L1295" s="1" t="str">
        <f>IFERROR(IF(AND(J1295&lt;&gt;"",K1295&lt;&gt;""),VLOOKUP(VLOOKUP(J1295,tbl_Teams!C:G,5,0),tbl_Venues!A:B,2,0),""),"")</f>
        <v>Brockworth RFC</v>
      </c>
      <c r="M1295" s="16" t="str">
        <f>IFERROR(IF(VLOOKUP(J1295,tbl_Teams!$C:$H,6,0)=0,"",VLOOKUP(J1295,tbl_Teams!$C:$H,6,0)),"")</f>
        <v/>
      </c>
      <c r="N1295" s="16">
        <f>IFERROR(VLOOKUP(J1295,tbl_Teams!$C:$I,7,0),"")</f>
        <v>4</v>
      </c>
      <c r="O1295" s="16" t="str">
        <f>IF(OR(J1295="",K1295=""),"Void","")</f>
        <v/>
      </c>
      <c r="P1295" s="16">
        <v>24</v>
      </c>
      <c r="Q1295" s="38">
        <f>IF(O1295="Void","",IF(P1295&lt;16,Lookups!$A$1+((P1295-1)*7+(N1295-1)),Lookups!$A$2+((P1295-16)*7+(N1295-1))))</f>
        <v>45722</v>
      </c>
      <c r="R1295" s="1" t="str">
        <f>IF(O1295="Void",TRIM(_xlfn.CONCAT(J1295,K1295)),J1295)</f>
        <v>Gaelens</v>
      </c>
      <c r="S1295" s="16" t="str">
        <f>IF(O1295="Void","VOID","vs")</f>
        <v>vs</v>
      </c>
      <c r="T1295" s="1" t="str">
        <f>IF(O1295="Void","",K1295)</f>
        <v>Famous Stampers</v>
      </c>
      <c r="U1295" s="1" t="str">
        <f>IF(O1295="Void","",TRIM(_xlfn.CONCAT(L1295," ",M1295)))</f>
        <v>Brockworth RFC</v>
      </c>
    </row>
    <row r="1296" spans="1:21" x14ac:dyDescent="0.2">
      <c r="A1296" s="16">
        <v>191</v>
      </c>
      <c r="B1296" s="16">
        <v>9</v>
      </c>
      <c r="C1296" s="16">
        <v>15</v>
      </c>
      <c r="D1296" s="1">
        <v>1</v>
      </c>
      <c r="E1296" s="1">
        <v>1</v>
      </c>
      <c r="F1296" s="1" t="str">
        <f>_xlfn.CONCAT($D1296,"|",$E1296,"|",$B1296)</f>
        <v>1|1|9</v>
      </c>
      <c r="G1296" s="1" t="str">
        <f>_xlfn.CONCAT($D1296,"|",$E1296,"|",$C1296)</f>
        <v>1|1|15</v>
      </c>
      <c r="H1296" s="1" t="str">
        <f>_xlfn.CONCAT(P1296,J1296)</f>
        <v>24The Jets</v>
      </c>
      <c r="I1296" s="1" t="str">
        <f>_xlfn.CONCAT(P1296,K1296)</f>
        <v>24Redmans Ten</v>
      </c>
      <c r="J1296" s="1" t="str">
        <f>IFERROR(VLOOKUP(F1296,tbl_Teams!A:C,3,0),"")</f>
        <v>The Jets</v>
      </c>
      <c r="K1296" s="1" t="str">
        <f>IFERROR(VLOOKUP(G1296,tbl_Teams!$A:$C,3,0),"")</f>
        <v>Redmans Ten</v>
      </c>
      <c r="L1296" s="1" t="str">
        <f>IFERROR(IF(AND(J1296&lt;&gt;"",K1296&lt;&gt;""),VLOOKUP(VLOOKUP(J1296,tbl_Teams!C:G,5,0),tbl_Venues!A:B,2,0),""),"")</f>
        <v>Baker Street</v>
      </c>
      <c r="M1296" s="16" t="str">
        <f>IFERROR(IF(VLOOKUP(J1296,tbl_Teams!$C:$H,6,0)=0,"",VLOOKUP(J1296,tbl_Teams!$C:$H,6,0)),"")</f>
        <v/>
      </c>
      <c r="N1296" s="16">
        <f>IFERROR(VLOOKUP(J1296,tbl_Teams!$C:$I,7,0),"")</f>
        <v>4</v>
      </c>
      <c r="O1296" s="16" t="str">
        <f>IF(OR(J1296="",K1296=""),"Void","")</f>
        <v/>
      </c>
      <c r="P1296" s="16">
        <v>24</v>
      </c>
      <c r="Q1296" s="38">
        <f>IF(O1296="Void","",IF(P1296&lt;16,Lookups!$A$1+((P1296-1)*7+(N1296-1)),Lookups!$A$2+((P1296-16)*7+(N1296-1))))</f>
        <v>45722</v>
      </c>
      <c r="R1296" s="1" t="str">
        <f>IF(O1296="Void",TRIM(_xlfn.CONCAT(J1296,K1296)),J1296)</f>
        <v>The Jets</v>
      </c>
      <c r="S1296" s="16" t="str">
        <f>IF(O1296="Void","VOID","vs")</f>
        <v>vs</v>
      </c>
      <c r="T1296" s="1" t="str">
        <f>IF(O1296="Void","",K1296)</f>
        <v>Redmans Ten</v>
      </c>
      <c r="U1296" s="1" t="str">
        <f>IF(O1296="Void","",TRIM(_xlfn.CONCAT(L1296," ",M1296)))</f>
        <v>Baker Street</v>
      </c>
    </row>
    <row r="1297" spans="1:21" x14ac:dyDescent="0.2">
      <c r="A1297" s="16">
        <v>192</v>
      </c>
      <c r="B1297" s="16">
        <v>12</v>
      </c>
      <c r="C1297" s="16">
        <v>16</v>
      </c>
      <c r="D1297" s="1">
        <v>1</v>
      </c>
      <c r="E1297" s="1">
        <v>1</v>
      </c>
      <c r="F1297" s="1" t="str">
        <f>_xlfn.CONCAT($D1297,"|",$E1297,"|",$B1297)</f>
        <v>1|1|12</v>
      </c>
      <c r="G1297" s="1" t="str">
        <f>_xlfn.CONCAT($D1297,"|",$E1297,"|",$C1297)</f>
        <v>1|1|16</v>
      </c>
      <c r="H1297" s="1" t="str">
        <f>_xlfn.CONCAT(P1297,J1297)</f>
        <v>24Impractical Jokers</v>
      </c>
      <c r="I1297" s="1" t="str">
        <f>_xlfn.CONCAT(P1297,K1297)</f>
        <v>24Painswick Ultras</v>
      </c>
      <c r="J1297" s="1" t="str">
        <f>IFERROR(VLOOKUP(F1297,tbl_Teams!A:C,3,0),"")</f>
        <v>Impractical Jokers</v>
      </c>
      <c r="K1297" s="1" t="str">
        <f>IFERROR(VLOOKUP(G1297,tbl_Teams!$A:$C,3,0),"")</f>
        <v>Painswick Ultras</v>
      </c>
      <c r="L1297" s="1" t="str">
        <f>IFERROR(IF(AND(J1297&lt;&gt;"",K1297&lt;&gt;""),VLOOKUP(VLOOKUP(J1297,tbl_Teams!C:G,5,0),tbl_Venues!A:B,2,0),""),"")</f>
        <v>St James Club</v>
      </c>
      <c r="M1297" s="16" t="str">
        <f>IFERROR(IF(VLOOKUP(J1297,tbl_Teams!$C:$H,6,0)=0,"",VLOOKUP(J1297,tbl_Teams!$C:$H,6,0)),"")</f>
        <v/>
      </c>
      <c r="N1297" s="16">
        <f>IFERROR(VLOOKUP(J1297,tbl_Teams!$C:$I,7,0),"")</f>
        <v>1</v>
      </c>
      <c r="O1297" s="16" t="str">
        <f>IF(OR(J1297="",K1297=""),"Void","")</f>
        <v/>
      </c>
      <c r="P1297" s="16">
        <v>24</v>
      </c>
      <c r="Q1297" s="38">
        <f>IF(O1297="Void","",IF(P1297&lt;16,Lookups!$A$1+((P1297-1)*7+(N1297-1)),Lookups!$A$2+((P1297-16)*7+(N1297-1))))</f>
        <v>45719</v>
      </c>
      <c r="R1297" s="1" t="str">
        <f>IF(O1297="Void",TRIM(_xlfn.CONCAT(J1297,K1297)),J1297)</f>
        <v>Impractical Jokers</v>
      </c>
      <c r="S1297" s="16" t="str">
        <f>IF(O1297="Void","VOID","vs")</f>
        <v>vs</v>
      </c>
      <c r="T1297" s="1" t="str">
        <f>IF(O1297="Void","",K1297)</f>
        <v>Painswick Ultras</v>
      </c>
      <c r="U1297" s="1" t="str">
        <f>IF(O1297="Void","",TRIM(_xlfn.CONCAT(L1297," ",M1297)))</f>
        <v>St James Club</v>
      </c>
    </row>
    <row r="1298" spans="1:21" x14ac:dyDescent="0.2">
      <c r="A1298" s="16">
        <v>425</v>
      </c>
      <c r="B1298" s="16">
        <v>8</v>
      </c>
      <c r="C1298" s="16">
        <v>1</v>
      </c>
      <c r="D1298" s="1">
        <v>1</v>
      </c>
      <c r="E1298" s="1">
        <v>2</v>
      </c>
      <c r="F1298" s="1" t="str">
        <f>_xlfn.CONCAT($D1298,"|",$E1298,"|",$B1298)</f>
        <v>1|2|8</v>
      </c>
      <c r="G1298" s="1" t="str">
        <f>_xlfn.CONCAT($D1298,"|",$E1298,"|",$C1298)</f>
        <v>1|2|1</v>
      </c>
      <c r="H1298" s="1" t="str">
        <f>_xlfn.CONCAT(P1298,J1298)</f>
        <v>24Matson Wolfhounds</v>
      </c>
      <c r="I1298" s="1" t="str">
        <f>_xlfn.CONCAT(P1298,K1298)</f>
        <v>24Kingpins</v>
      </c>
      <c r="J1298" s="1" t="str">
        <f>IFERROR(VLOOKUP(F1298,tbl_Teams!A:C,3,0),"")</f>
        <v>Matson Wolfhounds</v>
      </c>
      <c r="K1298" s="1" t="str">
        <f>IFERROR(VLOOKUP(G1298,tbl_Teams!$A:$C,3,0),"")</f>
        <v>Kingpins</v>
      </c>
      <c r="L1298" s="1" t="str">
        <f>IFERROR(IF(AND(J1298&lt;&gt;"",K1298&lt;&gt;""),VLOOKUP(VLOOKUP(J1298,tbl_Teams!C:G,5,0),tbl_Venues!A:B,2,0),""),"")</f>
        <v>Matson RFC</v>
      </c>
      <c r="M1298" s="16" t="str">
        <f>IFERROR(IF(VLOOKUP(J1298,tbl_Teams!$C:$H,6,0)=0,"",VLOOKUP(J1298,tbl_Teams!$C:$H,6,0)),"")</f>
        <v/>
      </c>
      <c r="N1298" s="16">
        <f>IFERROR(VLOOKUP(J1298,tbl_Teams!$C:$I,7,0),"")</f>
        <v>5</v>
      </c>
      <c r="O1298" s="16" t="str">
        <f>IF(OR(J1298="",K1298=""),"Void","")</f>
        <v/>
      </c>
      <c r="P1298" s="16">
        <v>24</v>
      </c>
      <c r="Q1298" s="38">
        <f>IF(O1298="Void","",IF(P1298&lt;16,Lookups!$A$1+((P1298-1)*7+(N1298-1)),Lookups!$A$2+((P1298-16)*7+(N1298-1))))</f>
        <v>45723</v>
      </c>
      <c r="R1298" s="1" t="str">
        <f>IF(O1298="Void",TRIM(_xlfn.CONCAT(J1298,K1298)),J1298)</f>
        <v>Matson Wolfhounds</v>
      </c>
      <c r="S1298" s="16" t="str">
        <f>IF(O1298="Void","VOID","vs")</f>
        <v>vs</v>
      </c>
      <c r="T1298" s="1" t="str">
        <f>IF(O1298="Void","",K1298)</f>
        <v>Kingpins</v>
      </c>
      <c r="U1298" s="1" t="str">
        <f>IF(O1298="Void","",TRIM(_xlfn.CONCAT(L1298," ",M1298)))</f>
        <v>Matson RFC</v>
      </c>
    </row>
    <row r="1299" spans="1:21" x14ac:dyDescent="0.2">
      <c r="A1299" s="16">
        <v>426</v>
      </c>
      <c r="B1299" s="16">
        <v>7</v>
      </c>
      <c r="C1299" s="16">
        <v>2</v>
      </c>
      <c r="D1299" s="1">
        <v>1</v>
      </c>
      <c r="E1299" s="1">
        <v>2</v>
      </c>
      <c r="F1299" s="1" t="str">
        <f>_xlfn.CONCAT($D1299,"|",$E1299,"|",$B1299)</f>
        <v>1|2|7</v>
      </c>
      <c r="G1299" s="1" t="str">
        <f>_xlfn.CONCAT($D1299,"|",$E1299,"|",$C1299)</f>
        <v>1|2|2</v>
      </c>
      <c r="H1299" s="1" t="str">
        <f>_xlfn.CONCAT(P1299,J1299)</f>
        <v>24Exiles S.C.</v>
      </c>
      <c r="I1299" s="1" t="str">
        <f>_xlfn.CONCAT(P1299,K1299)</f>
        <v>24Arcadians</v>
      </c>
      <c r="J1299" s="1" t="str">
        <f>IFERROR(VLOOKUP(F1299,tbl_Teams!A:C,3,0),"")</f>
        <v>Exiles S.C.</v>
      </c>
      <c r="K1299" s="1" t="str">
        <f>IFERROR(VLOOKUP(G1299,tbl_Teams!$A:$C,3,0),"")</f>
        <v>Arcadians</v>
      </c>
      <c r="L1299" s="1" t="str">
        <f>IFERROR(IF(AND(J1299&lt;&gt;"",K1299&lt;&gt;""),VLOOKUP(VLOOKUP(J1299,tbl_Teams!C:G,5,0),tbl_Venues!A:B,2,0),""),"")</f>
        <v>Wotton Hall Club</v>
      </c>
      <c r="M1299" s="16">
        <f>IFERROR(IF(VLOOKUP(J1299,tbl_Teams!$C:$H,6,0)=0,"",VLOOKUP(J1299,tbl_Teams!$C:$H,6,0)),"")</f>
        <v>1</v>
      </c>
      <c r="N1299" s="16">
        <f>IFERROR(VLOOKUP(J1299,tbl_Teams!$C:$I,7,0),"")</f>
        <v>4</v>
      </c>
      <c r="O1299" s="16" t="str">
        <f>IF(OR(J1299="",K1299=""),"Void","")</f>
        <v/>
      </c>
      <c r="P1299" s="16">
        <v>24</v>
      </c>
      <c r="Q1299" s="38">
        <f>IF(O1299="Void","",IF(P1299&lt;16,Lookups!$A$1+((P1299-1)*7+(N1299-1)),Lookups!$A$2+((P1299-16)*7+(N1299-1))))</f>
        <v>45722</v>
      </c>
      <c r="R1299" s="1" t="str">
        <f>IF(O1299="Void",TRIM(_xlfn.CONCAT(J1299,K1299)),J1299)</f>
        <v>Exiles S.C.</v>
      </c>
      <c r="S1299" s="16" t="str">
        <f>IF(O1299="Void","VOID","vs")</f>
        <v>vs</v>
      </c>
      <c r="T1299" s="1" t="str">
        <f>IF(O1299="Void","",K1299)</f>
        <v>Arcadians</v>
      </c>
      <c r="U1299" s="1" t="str">
        <f>IF(O1299="Void","",TRIM(_xlfn.CONCAT(L1299," ",M1299)))</f>
        <v>Wotton Hall Club 1</v>
      </c>
    </row>
    <row r="1300" spans="1:21" x14ac:dyDescent="0.2">
      <c r="A1300" s="16">
        <v>427</v>
      </c>
      <c r="B1300" s="16">
        <v>6</v>
      </c>
      <c r="C1300" s="16">
        <v>3</v>
      </c>
      <c r="D1300" s="1">
        <v>1</v>
      </c>
      <c r="E1300" s="1">
        <v>2</v>
      </c>
      <c r="F1300" s="1" t="str">
        <f>_xlfn.CONCAT($D1300,"|",$E1300,"|",$B1300)</f>
        <v>1|2|6</v>
      </c>
      <c r="G1300" s="1" t="str">
        <f>_xlfn.CONCAT($D1300,"|",$E1300,"|",$C1300)</f>
        <v>1|2|3</v>
      </c>
      <c r="H1300" s="1" t="str">
        <f>_xlfn.CONCAT(P1300,J1300)</f>
        <v>24Valiants</v>
      </c>
      <c r="I1300" s="1" t="str">
        <f>_xlfn.CONCAT(P1300,K1300)</f>
        <v>24Rugger Sports</v>
      </c>
      <c r="J1300" s="1" t="str">
        <f>IFERROR(VLOOKUP(F1300,tbl_Teams!A:C,3,0),"")</f>
        <v>Valiants</v>
      </c>
      <c r="K1300" s="1" t="str">
        <f>IFERROR(VLOOKUP(G1300,tbl_Teams!$A:$C,3,0),"")</f>
        <v>Rugger Sports</v>
      </c>
      <c r="L1300" s="1" t="str">
        <f>IFERROR(IF(AND(J1300&lt;&gt;"",K1300&lt;&gt;""),VLOOKUP(VLOOKUP(J1300,tbl_Teams!C:G,5,0),tbl_Venues!A:B,2,0),""),"")</f>
        <v>Baker Street</v>
      </c>
      <c r="M1300" s="16" t="str">
        <f>IFERROR(IF(VLOOKUP(J1300,tbl_Teams!$C:$H,6,0)=0,"",VLOOKUP(J1300,tbl_Teams!$C:$H,6,0)),"")</f>
        <v/>
      </c>
      <c r="N1300" s="16">
        <f>IFERROR(VLOOKUP(J1300,tbl_Teams!$C:$I,7,0),"")</f>
        <v>1</v>
      </c>
      <c r="O1300" s="16" t="str">
        <f>IF(OR(J1300="",K1300=""),"Void","")</f>
        <v/>
      </c>
      <c r="P1300" s="16">
        <v>24</v>
      </c>
      <c r="Q1300" s="38">
        <f>IF(O1300="Void","",IF(P1300&lt;16,Lookups!$A$1+((P1300-1)*7+(N1300-1)),Lookups!$A$2+((P1300-16)*7+(N1300-1))))</f>
        <v>45719</v>
      </c>
      <c r="R1300" s="1" t="str">
        <f>IF(O1300="Void",TRIM(_xlfn.CONCAT(J1300,K1300)),J1300)</f>
        <v>Valiants</v>
      </c>
      <c r="S1300" s="16" t="str">
        <f>IF(O1300="Void","VOID","vs")</f>
        <v>vs</v>
      </c>
      <c r="T1300" s="1" t="str">
        <f>IF(O1300="Void","",K1300)</f>
        <v>Rugger Sports</v>
      </c>
      <c r="U1300" s="1" t="str">
        <f>IF(O1300="Void","",TRIM(_xlfn.CONCAT(L1300," ",M1300)))</f>
        <v>Baker Street</v>
      </c>
    </row>
    <row r="1301" spans="1:21" x14ac:dyDescent="0.2">
      <c r="A1301" s="16">
        <v>428</v>
      </c>
      <c r="B1301" s="16">
        <v>5</v>
      </c>
      <c r="C1301" s="16">
        <v>4</v>
      </c>
      <c r="D1301" s="1">
        <v>1</v>
      </c>
      <c r="E1301" s="1">
        <v>2</v>
      </c>
      <c r="F1301" s="1" t="str">
        <f>_xlfn.CONCAT($D1301,"|",$E1301,"|",$B1301)</f>
        <v>1|2|5</v>
      </c>
      <c r="G1301" s="1" t="str">
        <f>_xlfn.CONCAT($D1301,"|",$E1301,"|",$C1301)</f>
        <v>1|2|4</v>
      </c>
      <c r="H1301" s="1" t="str">
        <f>_xlfn.CONCAT(P1301,J1301)</f>
        <v>24Walls Monkeys</v>
      </c>
      <c r="I1301" s="1" t="str">
        <f>_xlfn.CONCAT(P1301,K1301)</f>
        <v>24Willows</v>
      </c>
      <c r="J1301" s="1" t="str">
        <f>IFERROR(VLOOKUP(F1301,tbl_Teams!A:C,3,0),"")</f>
        <v>Walls Monkeys</v>
      </c>
      <c r="K1301" s="1" t="str">
        <f>IFERROR(VLOOKUP(G1301,tbl_Teams!$A:$C,3,0),"")</f>
        <v>Willows</v>
      </c>
      <c r="L1301" s="1" t="str">
        <f>IFERROR(IF(AND(J1301&lt;&gt;"",K1301&lt;&gt;""),VLOOKUP(VLOOKUP(J1301,tbl_Teams!C:G,5,0),tbl_Venues!A:B,2,0),""),"")</f>
        <v>Robinswood Hill Club</v>
      </c>
      <c r="M1301" s="16">
        <f>IFERROR(IF(VLOOKUP(J1301,tbl_Teams!$C:$H,6,0)=0,"",VLOOKUP(J1301,tbl_Teams!$C:$H,6,0)),"")</f>
        <v>1</v>
      </c>
      <c r="N1301" s="16">
        <f>IFERROR(VLOOKUP(J1301,tbl_Teams!$C:$I,7,0),"")</f>
        <v>1</v>
      </c>
      <c r="O1301" s="16" t="str">
        <f>IF(OR(J1301="",K1301=""),"Void","")</f>
        <v/>
      </c>
      <c r="P1301" s="16">
        <v>24</v>
      </c>
      <c r="Q1301" s="38">
        <f>IF(O1301="Void","",IF(P1301&lt;16,Lookups!$A$1+((P1301-1)*7+(N1301-1)),Lookups!$A$2+((P1301-16)*7+(N1301-1))))</f>
        <v>45719</v>
      </c>
      <c r="R1301" s="1" t="str">
        <f>IF(O1301="Void",TRIM(_xlfn.CONCAT(J1301,K1301)),J1301)</f>
        <v>Walls Monkeys</v>
      </c>
      <c r="S1301" s="16" t="str">
        <f>IF(O1301="Void","VOID","vs")</f>
        <v>vs</v>
      </c>
      <c r="T1301" s="1" t="str">
        <f>IF(O1301="Void","",K1301)</f>
        <v>Willows</v>
      </c>
      <c r="U1301" s="1" t="str">
        <f>IF(O1301="Void","",TRIM(_xlfn.CONCAT(L1301," ",M1301)))</f>
        <v>Robinswood Hill Club 1</v>
      </c>
    </row>
    <row r="1302" spans="1:21" x14ac:dyDescent="0.2">
      <c r="A1302" s="16">
        <v>429</v>
      </c>
      <c r="B1302" s="16">
        <v>11</v>
      </c>
      <c r="C1302" s="16">
        <v>13</v>
      </c>
      <c r="D1302" s="1">
        <v>1</v>
      </c>
      <c r="E1302" s="1">
        <v>2</v>
      </c>
      <c r="F1302" s="1" t="str">
        <f>_xlfn.CONCAT($D1302,"|",$E1302,"|",$B1302)</f>
        <v>1|2|11</v>
      </c>
      <c r="G1302" s="1" t="str">
        <f>_xlfn.CONCAT($D1302,"|",$E1302,"|",$C1302)</f>
        <v>1|2|13</v>
      </c>
      <c r="H1302" s="1" t="str">
        <f>_xlfn.CONCAT(P1302,J1302)</f>
        <v>24St James Extras</v>
      </c>
      <c r="I1302" s="1" t="str">
        <f>_xlfn.CONCAT(P1302,K1302)</f>
        <v>24Rockets</v>
      </c>
      <c r="J1302" s="1" t="str">
        <f>IFERROR(VLOOKUP(F1302,tbl_Teams!A:C,3,0),"")</f>
        <v>St James Extras</v>
      </c>
      <c r="K1302" s="1" t="str">
        <f>IFERROR(VLOOKUP(G1302,tbl_Teams!$A:$C,3,0),"")</f>
        <v>Rockets</v>
      </c>
      <c r="L1302" s="1" t="str">
        <f>IFERROR(IF(AND(J1302&lt;&gt;"",K1302&lt;&gt;""),VLOOKUP(VLOOKUP(J1302,tbl_Teams!C:G,5,0),tbl_Venues!A:B,2,0),""),"")</f>
        <v>One Eyed Jacks</v>
      </c>
      <c r="M1302" s="16" t="str">
        <f>IFERROR(IF(VLOOKUP(J1302,tbl_Teams!$C:$H,6,0)=0,"",VLOOKUP(J1302,tbl_Teams!$C:$H,6,0)),"")</f>
        <v/>
      </c>
      <c r="N1302" s="16">
        <f>IFERROR(VLOOKUP(J1302,tbl_Teams!$C:$I,7,0),"")</f>
        <v>4</v>
      </c>
      <c r="O1302" s="16" t="str">
        <f>IF(OR(J1302="",K1302=""),"Void","")</f>
        <v/>
      </c>
      <c r="P1302" s="16">
        <v>24</v>
      </c>
      <c r="Q1302" s="38">
        <f>IF(O1302="Void","",IF(P1302&lt;16,Lookups!$A$1+((P1302-1)*7+(N1302-1)),Lookups!$A$2+((P1302-16)*7+(N1302-1))))</f>
        <v>45722</v>
      </c>
      <c r="R1302" s="1" t="str">
        <f>IF(O1302="Void",TRIM(_xlfn.CONCAT(J1302,K1302)),J1302)</f>
        <v>St James Extras</v>
      </c>
      <c r="S1302" s="16" t="str">
        <f>IF(O1302="Void","VOID","vs")</f>
        <v>vs</v>
      </c>
      <c r="T1302" s="1" t="str">
        <f>IF(O1302="Void","",K1302)</f>
        <v>Rockets</v>
      </c>
      <c r="U1302" s="1" t="str">
        <f>IF(O1302="Void","",TRIM(_xlfn.CONCAT(L1302," ",M1302)))</f>
        <v>One Eyed Jacks</v>
      </c>
    </row>
    <row r="1303" spans="1:21" x14ac:dyDescent="0.2">
      <c r="A1303" s="16">
        <v>430</v>
      </c>
      <c r="B1303" s="16">
        <v>10</v>
      </c>
      <c r="C1303" s="16">
        <v>14</v>
      </c>
      <c r="D1303" s="1">
        <v>1</v>
      </c>
      <c r="E1303" s="1">
        <v>2</v>
      </c>
      <c r="F1303" s="1" t="str">
        <f>_xlfn.CONCAT($D1303,"|",$E1303,"|",$B1303)</f>
        <v>1|2|10</v>
      </c>
      <c r="G1303" s="1" t="str">
        <f>_xlfn.CONCAT($D1303,"|",$E1303,"|",$C1303)</f>
        <v>1|2|14</v>
      </c>
      <c r="H1303" s="1" t="str">
        <f>_xlfn.CONCAT(P1303,J1303)</f>
        <v>24Holmleigh Rangers</v>
      </c>
      <c r="I1303" s="1" t="str">
        <f>_xlfn.CONCAT(P1303,K1303)</f>
        <v>24Indians</v>
      </c>
      <c r="J1303" s="1" t="str">
        <f>IFERROR(VLOOKUP(F1303,tbl_Teams!A:C,3,0),"")</f>
        <v>Holmleigh Rangers</v>
      </c>
      <c r="K1303" s="1" t="str">
        <f>IFERROR(VLOOKUP(G1303,tbl_Teams!$A:$C,3,0),"")</f>
        <v>Indians</v>
      </c>
      <c r="L1303" s="1" t="str">
        <f>IFERROR(IF(AND(J1303&lt;&gt;"",K1303&lt;&gt;""),VLOOKUP(VLOOKUP(J1303,tbl_Teams!C:G,5,0),tbl_Venues!A:B,2,0),""),"")</f>
        <v>Ramblers Club</v>
      </c>
      <c r="M1303" s="16" t="str">
        <f>IFERROR(IF(VLOOKUP(J1303,tbl_Teams!$C:$H,6,0)=0,"",VLOOKUP(J1303,tbl_Teams!$C:$H,6,0)),"")</f>
        <v/>
      </c>
      <c r="N1303" s="16">
        <f>IFERROR(VLOOKUP(J1303,tbl_Teams!$C:$I,7,0),"")</f>
        <v>4</v>
      </c>
      <c r="O1303" s="16" t="str">
        <f>IF(OR(J1303="",K1303=""),"Void","")</f>
        <v/>
      </c>
      <c r="P1303" s="16">
        <v>24</v>
      </c>
      <c r="Q1303" s="38">
        <f>IF(O1303="Void","",IF(P1303&lt;16,Lookups!$A$1+((P1303-1)*7+(N1303-1)),Lookups!$A$2+((P1303-16)*7+(N1303-1))))</f>
        <v>45722</v>
      </c>
      <c r="R1303" s="1" t="str">
        <f>IF(O1303="Void",TRIM(_xlfn.CONCAT(J1303,K1303)),J1303)</f>
        <v>Holmleigh Rangers</v>
      </c>
      <c r="S1303" s="16" t="str">
        <f>IF(O1303="Void","VOID","vs")</f>
        <v>vs</v>
      </c>
      <c r="T1303" s="1" t="str">
        <f>IF(O1303="Void","",K1303)</f>
        <v>Indians</v>
      </c>
      <c r="U1303" s="1" t="str">
        <f>IF(O1303="Void","",TRIM(_xlfn.CONCAT(L1303," ",M1303)))</f>
        <v>Ramblers Club</v>
      </c>
    </row>
    <row r="1304" spans="1:21" x14ac:dyDescent="0.2">
      <c r="A1304" s="16">
        <v>431</v>
      </c>
      <c r="B1304" s="16">
        <v>9</v>
      </c>
      <c r="C1304" s="16">
        <v>15</v>
      </c>
      <c r="D1304" s="1">
        <v>1</v>
      </c>
      <c r="E1304" s="1">
        <v>2</v>
      </c>
      <c r="F1304" s="1" t="str">
        <f>_xlfn.CONCAT($D1304,"|",$E1304,"|",$B1304)</f>
        <v>1|2|9</v>
      </c>
      <c r="G1304" s="1" t="str">
        <f>_xlfn.CONCAT($D1304,"|",$E1304,"|",$C1304)</f>
        <v>1|2|15</v>
      </c>
      <c r="H1304" s="1" t="str">
        <f>_xlfn.CONCAT(P1304,J1304)</f>
        <v>24Avenue Loungers</v>
      </c>
      <c r="I1304" s="1" t="str">
        <f>_xlfn.CONCAT(P1304,K1304)</f>
        <v>24R.G.H.O.C.</v>
      </c>
      <c r="J1304" s="1" t="str">
        <f>IFERROR(VLOOKUP(F1304,tbl_Teams!A:C,3,0),"")</f>
        <v>Avenue Loungers</v>
      </c>
      <c r="K1304" s="1" t="str">
        <f>IFERROR(VLOOKUP(G1304,tbl_Teams!$A:$C,3,0),"")</f>
        <v>R.G.H.O.C.</v>
      </c>
      <c r="L1304" s="1" t="str">
        <f>IFERROR(IF(AND(J1304&lt;&gt;"",K1304&lt;&gt;""),VLOOKUP(VLOOKUP(J1304,tbl_Teams!C:G,5,0),tbl_Venues!A:B,2,0),""),"")</f>
        <v>One Eyed Jacks</v>
      </c>
      <c r="M1304" s="16" t="str">
        <f>IFERROR(IF(VLOOKUP(J1304,tbl_Teams!$C:$H,6,0)=0,"",VLOOKUP(J1304,tbl_Teams!$C:$H,6,0)),"")</f>
        <v/>
      </c>
      <c r="N1304" s="16">
        <f>IFERROR(VLOOKUP(J1304,tbl_Teams!$C:$I,7,0),"")</f>
        <v>5</v>
      </c>
      <c r="O1304" s="16" t="str">
        <f>IF(OR(J1304="",K1304=""),"Void","")</f>
        <v/>
      </c>
      <c r="P1304" s="16">
        <v>24</v>
      </c>
      <c r="Q1304" s="38">
        <f>IF(O1304="Void","",IF(P1304&lt;16,Lookups!$A$1+((P1304-1)*7+(N1304-1)),Lookups!$A$2+((P1304-16)*7+(N1304-1))))</f>
        <v>45723</v>
      </c>
      <c r="R1304" s="1" t="str">
        <f>IF(O1304="Void",TRIM(_xlfn.CONCAT(J1304,K1304)),J1304)</f>
        <v>Avenue Loungers</v>
      </c>
      <c r="S1304" s="16" t="str">
        <f>IF(O1304="Void","VOID","vs")</f>
        <v>vs</v>
      </c>
      <c r="T1304" s="1" t="str">
        <f>IF(O1304="Void","",K1304)</f>
        <v>R.G.H.O.C.</v>
      </c>
      <c r="U1304" s="1" t="str">
        <f>IF(O1304="Void","",TRIM(_xlfn.CONCAT(L1304," ",M1304)))</f>
        <v>One Eyed Jacks</v>
      </c>
    </row>
    <row r="1305" spans="1:21" x14ac:dyDescent="0.2">
      <c r="A1305" s="16">
        <v>432</v>
      </c>
      <c r="B1305" s="16">
        <v>12</v>
      </c>
      <c r="C1305" s="16">
        <v>16</v>
      </c>
      <c r="D1305" s="1">
        <v>1</v>
      </c>
      <c r="E1305" s="1">
        <v>2</v>
      </c>
      <c r="F1305" s="1" t="str">
        <f>_xlfn.CONCAT($D1305,"|",$E1305,"|",$B1305)</f>
        <v>1|2|12</v>
      </c>
      <c r="G1305" s="1" t="str">
        <f>_xlfn.CONCAT($D1305,"|",$E1305,"|",$C1305)</f>
        <v>1|2|16</v>
      </c>
      <c r="H1305" s="1" t="str">
        <f>_xlfn.CONCAT(P1305,J1305)</f>
        <v>24Supermacs</v>
      </c>
      <c r="I1305" s="1" t="str">
        <f>_xlfn.CONCAT(P1305,K1305)</f>
        <v>24Motor Rollers</v>
      </c>
      <c r="J1305" s="1" t="str">
        <f>IFERROR(VLOOKUP(F1305,tbl_Teams!A:C,3,0),"")</f>
        <v>Supermacs</v>
      </c>
      <c r="K1305" s="1" t="str">
        <f>IFERROR(VLOOKUP(G1305,tbl_Teams!$A:$C,3,0),"")</f>
        <v>Motor Rollers</v>
      </c>
      <c r="L1305" s="1" t="str">
        <f>IFERROR(IF(AND(J1305&lt;&gt;"",K1305&lt;&gt;""),VLOOKUP(VLOOKUP(J1305,tbl_Teams!C:G,5,0),tbl_Venues!A:B,2,0),""),"")</f>
        <v>Ramblers Club</v>
      </c>
      <c r="M1305" s="16" t="str">
        <f>IFERROR(IF(VLOOKUP(J1305,tbl_Teams!$C:$H,6,0)=0,"",VLOOKUP(J1305,tbl_Teams!$C:$H,6,0)),"")</f>
        <v/>
      </c>
      <c r="N1305" s="16">
        <f>IFERROR(VLOOKUP(J1305,tbl_Teams!$C:$I,7,0),"")</f>
        <v>2</v>
      </c>
      <c r="O1305" s="16" t="str">
        <f>IF(OR(J1305="",K1305=""),"Void","")</f>
        <v/>
      </c>
      <c r="P1305" s="16">
        <v>24</v>
      </c>
      <c r="Q1305" s="38">
        <f>IF(O1305="Void","",IF(P1305&lt;16,Lookups!$A$1+((P1305-1)*7+(N1305-1)),Lookups!$A$2+((P1305-16)*7+(N1305-1))))</f>
        <v>45720</v>
      </c>
      <c r="R1305" s="1" t="str">
        <f>IF(O1305="Void",TRIM(_xlfn.CONCAT(J1305,K1305)),J1305)</f>
        <v>Supermacs</v>
      </c>
      <c r="S1305" s="16" t="str">
        <f>IF(O1305="Void","VOID","vs")</f>
        <v>vs</v>
      </c>
      <c r="T1305" s="1" t="str">
        <f>IF(O1305="Void","",K1305)</f>
        <v>Motor Rollers</v>
      </c>
      <c r="U1305" s="1" t="str">
        <f>IF(O1305="Void","",TRIM(_xlfn.CONCAT(L1305," ",M1305)))</f>
        <v>Ramblers Club</v>
      </c>
    </row>
    <row r="1306" spans="1:21" x14ac:dyDescent="0.2">
      <c r="A1306" s="16">
        <v>665</v>
      </c>
      <c r="B1306" s="16">
        <v>8</v>
      </c>
      <c r="C1306" s="16">
        <v>1</v>
      </c>
      <c r="D1306" s="1">
        <v>1</v>
      </c>
      <c r="E1306" s="1">
        <v>3</v>
      </c>
      <c r="F1306" s="1" t="str">
        <f>_xlfn.CONCAT($D1306,"|",$E1306,"|",$B1306)</f>
        <v>1|3|8</v>
      </c>
      <c r="G1306" s="1" t="str">
        <f>_xlfn.CONCAT($D1306,"|",$E1306,"|",$C1306)</f>
        <v>1|3|1</v>
      </c>
      <c r="H1306" s="1" t="str">
        <f>_xlfn.CONCAT(P1306,J1306)</f>
        <v>24Madcaps</v>
      </c>
      <c r="I1306" s="1" t="str">
        <f>_xlfn.CONCAT(P1306,K1306)</f>
        <v>24Elementaries</v>
      </c>
      <c r="J1306" s="1" t="str">
        <f>IFERROR(VLOOKUP(F1306,tbl_Teams!A:C,3,0),"")</f>
        <v>Madcaps</v>
      </c>
      <c r="K1306" s="1" t="str">
        <f>IFERROR(VLOOKUP(G1306,tbl_Teams!$A:$C,3,0),"")</f>
        <v>Elementaries</v>
      </c>
      <c r="L1306" s="1" t="str">
        <f>IFERROR(IF(AND(J1306&lt;&gt;"",K1306&lt;&gt;""),VLOOKUP(VLOOKUP(J1306,tbl_Teams!C:G,5,0),tbl_Venues!A:B,2,0),""),"")</f>
        <v>Spartans Club</v>
      </c>
      <c r="M1306" s="16">
        <f>IFERROR(IF(VLOOKUP(J1306,tbl_Teams!$C:$H,6,0)=0,"",VLOOKUP(J1306,tbl_Teams!$C:$H,6,0)),"")</f>
        <v>2</v>
      </c>
      <c r="N1306" s="16">
        <f>IFERROR(VLOOKUP(J1306,tbl_Teams!$C:$I,7,0),"")</f>
        <v>2</v>
      </c>
      <c r="O1306" s="16" t="str">
        <f>IF(OR(J1306="",K1306=""),"Void","")</f>
        <v/>
      </c>
      <c r="P1306" s="16">
        <v>24</v>
      </c>
      <c r="Q1306" s="38">
        <f>IF(O1306="Void","",IF(P1306&lt;16,Lookups!$A$1+((P1306-1)*7+(N1306-1)),Lookups!$A$2+((P1306-16)*7+(N1306-1))))</f>
        <v>45720</v>
      </c>
      <c r="R1306" s="1" t="str">
        <f>IF(O1306="Void",TRIM(_xlfn.CONCAT(J1306,K1306)),J1306)</f>
        <v>Madcaps</v>
      </c>
      <c r="S1306" s="16" t="str">
        <f>IF(O1306="Void","VOID","vs")</f>
        <v>vs</v>
      </c>
      <c r="T1306" s="1" t="str">
        <f>IF(O1306="Void","",K1306)</f>
        <v>Elementaries</v>
      </c>
      <c r="U1306" s="1" t="str">
        <f>IF(O1306="Void","",TRIM(_xlfn.CONCAT(L1306," ",M1306)))</f>
        <v>Spartans Club 2</v>
      </c>
    </row>
    <row r="1307" spans="1:21" x14ac:dyDescent="0.2">
      <c r="A1307" s="16">
        <v>666</v>
      </c>
      <c r="B1307" s="16">
        <v>7</v>
      </c>
      <c r="C1307" s="16">
        <v>2</v>
      </c>
      <c r="D1307" s="1">
        <v>1</v>
      </c>
      <c r="E1307" s="1">
        <v>3</v>
      </c>
      <c r="F1307" s="1" t="str">
        <f>_xlfn.CONCAT($D1307,"|",$E1307,"|",$B1307)</f>
        <v>1|3|7</v>
      </c>
      <c r="G1307" s="1" t="str">
        <f>_xlfn.CONCAT($D1307,"|",$E1307,"|",$C1307)</f>
        <v>1|3|2</v>
      </c>
      <c r="H1307" s="1" t="str">
        <f>_xlfn.CONCAT(P1307,J1307)</f>
        <v>24Hits &amp; Misses(City)</v>
      </c>
      <c r="I1307" s="1" t="str">
        <f>_xlfn.CONCAT(P1307,K1307)</f>
        <v>24Upleadon Wanderers</v>
      </c>
      <c r="J1307" s="1" t="str">
        <f>IFERROR(VLOOKUP(F1307,tbl_Teams!A:C,3,0),"")</f>
        <v>Hits &amp; Misses(City)</v>
      </c>
      <c r="K1307" s="1" t="str">
        <f>IFERROR(VLOOKUP(G1307,tbl_Teams!$A:$C,3,0),"")</f>
        <v>Upleadon Wanderers</v>
      </c>
      <c r="L1307" s="1" t="str">
        <f>IFERROR(IF(AND(J1307&lt;&gt;"",K1307&lt;&gt;""),VLOOKUP(VLOOKUP(J1307,tbl_Teams!C:G,5,0),tbl_Venues!A:B,2,0),""),"")</f>
        <v>Saintbridge Club</v>
      </c>
      <c r="M1307" s="16">
        <f>IFERROR(IF(VLOOKUP(J1307,tbl_Teams!$C:$H,6,0)=0,"",VLOOKUP(J1307,tbl_Teams!$C:$H,6,0)),"")</f>
        <v>2</v>
      </c>
      <c r="N1307" s="16">
        <f>IFERROR(VLOOKUP(J1307,tbl_Teams!$C:$I,7,0),"")</f>
        <v>4</v>
      </c>
      <c r="O1307" s="16" t="str">
        <f>IF(OR(J1307="",K1307=""),"Void","")</f>
        <v/>
      </c>
      <c r="P1307" s="16">
        <v>24</v>
      </c>
      <c r="Q1307" s="38">
        <f>IF(O1307="Void","",IF(P1307&lt;16,Lookups!$A$1+((P1307-1)*7+(N1307-1)),Lookups!$A$2+((P1307-16)*7+(N1307-1))))</f>
        <v>45722</v>
      </c>
      <c r="R1307" s="1" t="str">
        <f>IF(O1307="Void",TRIM(_xlfn.CONCAT(J1307,K1307)),J1307)</f>
        <v>Hits &amp; Misses(City)</v>
      </c>
      <c r="S1307" s="16" t="str">
        <f>IF(O1307="Void","VOID","vs")</f>
        <v>vs</v>
      </c>
      <c r="T1307" s="1" t="str">
        <f>IF(O1307="Void","",K1307)</f>
        <v>Upleadon Wanderers</v>
      </c>
      <c r="U1307" s="1" t="str">
        <f>IF(O1307="Void","",TRIM(_xlfn.CONCAT(L1307," ",M1307)))</f>
        <v>Saintbridge Club 2</v>
      </c>
    </row>
    <row r="1308" spans="1:21" x14ac:dyDescent="0.2">
      <c r="A1308" s="16">
        <v>667</v>
      </c>
      <c r="B1308" s="16">
        <v>6</v>
      </c>
      <c r="C1308" s="16">
        <v>3</v>
      </c>
      <c r="D1308" s="1">
        <v>1</v>
      </c>
      <c r="E1308" s="1">
        <v>3</v>
      </c>
      <c r="F1308" s="1" t="str">
        <f>_xlfn.CONCAT($D1308,"|",$E1308,"|",$B1308)</f>
        <v>1|3|6</v>
      </c>
      <c r="G1308" s="1" t="str">
        <f>_xlfn.CONCAT($D1308,"|",$E1308,"|",$C1308)</f>
        <v>1|3|3</v>
      </c>
      <c r="H1308" s="1" t="str">
        <f>_xlfn.CONCAT(P1308,J1308)</f>
        <v>24Hip Hips</v>
      </c>
      <c r="I1308" s="1" t="str">
        <f>_xlfn.CONCAT(P1308,K1308)</f>
        <v>24Hucclers</v>
      </c>
      <c r="J1308" s="1" t="str">
        <f>IFERROR(VLOOKUP(F1308,tbl_Teams!A:C,3,0),"")</f>
        <v>Hip Hips</v>
      </c>
      <c r="K1308" s="1" t="str">
        <f>IFERROR(VLOOKUP(G1308,tbl_Teams!$A:$C,3,0),"")</f>
        <v>Hucclers</v>
      </c>
      <c r="L1308" s="1" t="str">
        <f>IFERROR(IF(AND(J1308&lt;&gt;"",K1308&lt;&gt;""),VLOOKUP(VLOOKUP(J1308,tbl_Teams!C:G,5,0),tbl_Venues!A:B,2,0),""),"")</f>
        <v>Saintbridge Club</v>
      </c>
      <c r="M1308" s="16">
        <f>IFERROR(IF(VLOOKUP(J1308,tbl_Teams!$C:$H,6,0)=0,"",VLOOKUP(J1308,tbl_Teams!$C:$H,6,0)),"")</f>
        <v>1</v>
      </c>
      <c r="N1308" s="16">
        <f>IFERROR(VLOOKUP(J1308,tbl_Teams!$C:$I,7,0),"")</f>
        <v>4</v>
      </c>
      <c r="O1308" s="16" t="str">
        <f>IF(OR(J1308="",K1308=""),"Void","")</f>
        <v/>
      </c>
      <c r="P1308" s="16">
        <v>24</v>
      </c>
      <c r="Q1308" s="38">
        <f>IF(O1308="Void","",IF(P1308&lt;16,Lookups!$A$1+((P1308-1)*7+(N1308-1)),Lookups!$A$2+((P1308-16)*7+(N1308-1))))</f>
        <v>45722</v>
      </c>
      <c r="R1308" s="1" t="str">
        <f>IF(O1308="Void",TRIM(_xlfn.CONCAT(J1308,K1308)),J1308)</f>
        <v>Hip Hips</v>
      </c>
      <c r="S1308" s="16" t="str">
        <f>IF(O1308="Void","VOID","vs")</f>
        <v>vs</v>
      </c>
      <c r="T1308" s="1" t="str">
        <f>IF(O1308="Void","",K1308)</f>
        <v>Hucclers</v>
      </c>
      <c r="U1308" s="1" t="str">
        <f>IF(O1308="Void","",TRIM(_xlfn.CONCAT(L1308," ",M1308)))</f>
        <v>Saintbridge Club 1</v>
      </c>
    </row>
    <row r="1309" spans="1:21" x14ac:dyDescent="0.2">
      <c r="A1309" s="16">
        <v>668</v>
      </c>
      <c r="B1309" s="16">
        <v>5</v>
      </c>
      <c r="C1309" s="16">
        <v>4</v>
      </c>
      <c r="D1309" s="1">
        <v>1</v>
      </c>
      <c r="E1309" s="1">
        <v>3</v>
      </c>
      <c r="F1309" s="1" t="str">
        <f>_xlfn.CONCAT($D1309,"|",$E1309,"|",$B1309)</f>
        <v>1|3|5</v>
      </c>
      <c r="G1309" s="1" t="str">
        <f>_xlfn.CONCAT($D1309,"|",$E1309,"|",$C1309)</f>
        <v>1|3|4</v>
      </c>
      <c r="H1309" s="1" t="str">
        <f>_xlfn.CONCAT(P1309,J1309)</f>
        <v>24Grinders</v>
      </c>
      <c r="I1309" s="1" t="str">
        <f>_xlfn.CONCAT(P1309,K1309)</f>
        <v>24Poets</v>
      </c>
      <c r="J1309" s="1" t="str">
        <f>IFERROR(VLOOKUP(F1309,tbl_Teams!A:C,3,0),"")</f>
        <v>Grinders</v>
      </c>
      <c r="K1309" s="1" t="str">
        <f>IFERROR(VLOOKUP(G1309,tbl_Teams!$A:$C,3,0),"")</f>
        <v>Poets</v>
      </c>
      <c r="L1309" s="1" t="str">
        <f>IFERROR(IF(AND(J1309&lt;&gt;"",K1309&lt;&gt;""),VLOOKUP(VLOOKUP(J1309,tbl_Teams!C:G,5,0),tbl_Venues!A:B,2,0),""),"")</f>
        <v>Churchdown Club</v>
      </c>
      <c r="M1309" s="16" t="str">
        <f>IFERROR(IF(VLOOKUP(J1309,tbl_Teams!$C:$H,6,0)=0,"",VLOOKUP(J1309,tbl_Teams!$C:$H,6,0)),"")</f>
        <v/>
      </c>
      <c r="N1309" s="16">
        <f>IFERROR(VLOOKUP(J1309,tbl_Teams!$C:$I,7,0),"")</f>
        <v>4</v>
      </c>
      <c r="O1309" s="16" t="str">
        <f>IF(OR(J1309="",K1309=""),"Void","")</f>
        <v/>
      </c>
      <c r="P1309" s="16">
        <v>24</v>
      </c>
      <c r="Q1309" s="38">
        <f>IF(O1309="Void","",IF(P1309&lt;16,Lookups!$A$1+((P1309-1)*7+(N1309-1)),Lookups!$A$2+((P1309-16)*7+(N1309-1))))</f>
        <v>45722</v>
      </c>
      <c r="R1309" s="1" t="str">
        <f>IF(O1309="Void",TRIM(_xlfn.CONCAT(J1309,K1309)),J1309)</f>
        <v>Grinders</v>
      </c>
      <c r="S1309" s="16" t="str">
        <f>IF(O1309="Void","VOID","vs")</f>
        <v>vs</v>
      </c>
      <c r="T1309" s="1" t="str">
        <f>IF(O1309="Void","",K1309)</f>
        <v>Poets</v>
      </c>
      <c r="U1309" s="1" t="str">
        <f>IF(O1309="Void","",TRIM(_xlfn.CONCAT(L1309," ",M1309)))</f>
        <v>Churchdown Club</v>
      </c>
    </row>
    <row r="1310" spans="1:21" x14ac:dyDescent="0.2">
      <c r="A1310" s="16">
        <v>669</v>
      </c>
      <c r="B1310" s="16">
        <v>11</v>
      </c>
      <c r="C1310" s="16">
        <v>13</v>
      </c>
      <c r="D1310" s="1">
        <v>1</v>
      </c>
      <c r="E1310" s="1">
        <v>3</v>
      </c>
      <c r="F1310" s="1" t="str">
        <f>_xlfn.CONCAT($D1310,"|",$E1310,"|",$B1310)</f>
        <v>1|3|11</v>
      </c>
      <c r="G1310" s="1" t="str">
        <f>_xlfn.CONCAT($D1310,"|",$E1310,"|",$C1310)</f>
        <v>1|3|13</v>
      </c>
      <c r="H1310" s="1" t="str">
        <f>_xlfn.CONCAT(P1310,J1310)</f>
        <v>24BIJI's S.C.</v>
      </c>
      <c r="I1310" s="1" t="str">
        <f>_xlfn.CONCAT(P1310,K1310)</f>
        <v>24Killer Instinct</v>
      </c>
      <c r="J1310" s="1" t="str">
        <f>IFERROR(VLOOKUP(F1310,tbl_Teams!A:C,3,0),"")</f>
        <v>BIJI's S.C.</v>
      </c>
      <c r="K1310" s="1" t="str">
        <f>IFERROR(VLOOKUP(G1310,tbl_Teams!$A:$C,3,0),"")</f>
        <v>Killer Instinct</v>
      </c>
      <c r="L1310" s="1" t="str">
        <f>IFERROR(IF(AND(J1310&lt;&gt;"",K1310&lt;&gt;""),VLOOKUP(VLOOKUP(J1310,tbl_Teams!C:G,5,0),tbl_Venues!A:B,2,0),""),"")</f>
        <v>Farmer's Club</v>
      </c>
      <c r="M1310" s="16">
        <f>IFERROR(IF(VLOOKUP(J1310,tbl_Teams!$C:$H,6,0)=0,"",VLOOKUP(J1310,tbl_Teams!$C:$H,6,0)),"")</f>
        <v>2</v>
      </c>
      <c r="N1310" s="16">
        <f>IFERROR(VLOOKUP(J1310,tbl_Teams!$C:$I,7,0),"")</f>
        <v>4</v>
      </c>
      <c r="O1310" s="16" t="str">
        <f>IF(OR(J1310="",K1310=""),"Void","")</f>
        <v/>
      </c>
      <c r="P1310" s="16">
        <v>24</v>
      </c>
      <c r="Q1310" s="38">
        <f>IF(O1310="Void","",IF(P1310&lt;16,Lookups!$A$1+((P1310-1)*7+(N1310-1)),Lookups!$A$2+((P1310-16)*7+(N1310-1))))</f>
        <v>45722</v>
      </c>
      <c r="R1310" s="1" t="str">
        <f>IF(O1310="Void",TRIM(_xlfn.CONCAT(J1310,K1310)),J1310)</f>
        <v>BIJI's S.C.</v>
      </c>
      <c r="S1310" s="16" t="str">
        <f>IF(O1310="Void","VOID","vs")</f>
        <v>vs</v>
      </c>
      <c r="T1310" s="1" t="str">
        <f>IF(O1310="Void","",K1310)</f>
        <v>Killer Instinct</v>
      </c>
      <c r="U1310" s="1" t="str">
        <f>IF(O1310="Void","",TRIM(_xlfn.CONCAT(L1310," ",M1310)))</f>
        <v>Farmer's Club 2</v>
      </c>
    </row>
    <row r="1311" spans="1:21" x14ac:dyDescent="0.2">
      <c r="A1311" s="16">
        <v>670</v>
      </c>
      <c r="B1311" s="16">
        <v>10</v>
      </c>
      <c r="C1311" s="16">
        <v>14</v>
      </c>
      <c r="D1311" s="1">
        <v>1</v>
      </c>
      <c r="E1311" s="1">
        <v>3</v>
      </c>
      <c r="F1311" s="1" t="str">
        <f>_xlfn.CONCAT($D1311,"|",$E1311,"|",$B1311)</f>
        <v>1|3|10</v>
      </c>
      <c r="G1311" s="1" t="str">
        <f>_xlfn.CONCAT($D1311,"|",$E1311,"|",$C1311)</f>
        <v>1|3|14</v>
      </c>
      <c r="H1311" s="1" t="str">
        <f>_xlfn.CONCAT(P1311,J1311)</f>
        <v>24All Wood &amp; Balls</v>
      </c>
      <c r="I1311" s="1" t="str">
        <f>_xlfn.CONCAT(P1311,K1311)</f>
        <v>24Locals</v>
      </c>
      <c r="J1311" s="1" t="str">
        <f>IFERROR(VLOOKUP(F1311,tbl_Teams!A:C,3,0),"")</f>
        <v>All Wood &amp; Balls</v>
      </c>
      <c r="K1311" s="1" t="str">
        <f>IFERROR(VLOOKUP(G1311,tbl_Teams!$A:$C,3,0),"")</f>
        <v>Locals</v>
      </c>
      <c r="L1311" s="1" t="str">
        <f>IFERROR(IF(AND(J1311&lt;&gt;"",K1311&lt;&gt;""),VLOOKUP(VLOOKUP(J1311,tbl_Teams!C:G,5,0),tbl_Venues!A:B,2,0),""),"")</f>
        <v>Longlevens RFC</v>
      </c>
      <c r="M1311" s="16" t="str">
        <f>IFERROR(IF(VLOOKUP(J1311,tbl_Teams!$C:$H,6,0)=0,"",VLOOKUP(J1311,tbl_Teams!$C:$H,6,0)),"")</f>
        <v/>
      </c>
      <c r="N1311" s="16">
        <f>IFERROR(VLOOKUP(J1311,tbl_Teams!$C:$I,7,0),"")</f>
        <v>4</v>
      </c>
      <c r="O1311" s="16" t="str">
        <f>IF(OR(J1311="",K1311=""),"Void","")</f>
        <v/>
      </c>
      <c r="P1311" s="16">
        <v>24</v>
      </c>
      <c r="Q1311" s="38">
        <f>IF(O1311="Void","",IF(P1311&lt;16,Lookups!$A$1+((P1311-1)*7+(N1311-1)),Lookups!$A$2+((P1311-16)*7+(N1311-1))))</f>
        <v>45722</v>
      </c>
      <c r="R1311" s="1" t="str">
        <f>IF(O1311="Void",TRIM(_xlfn.CONCAT(J1311,K1311)),J1311)</f>
        <v>All Wood &amp; Balls</v>
      </c>
      <c r="S1311" s="16" t="str">
        <f>IF(O1311="Void","VOID","vs")</f>
        <v>vs</v>
      </c>
      <c r="T1311" s="1" t="str">
        <f>IF(O1311="Void","",K1311)</f>
        <v>Locals</v>
      </c>
      <c r="U1311" s="1" t="str">
        <f>IF(O1311="Void","",TRIM(_xlfn.CONCAT(L1311," ",M1311)))</f>
        <v>Longlevens RFC</v>
      </c>
    </row>
    <row r="1312" spans="1:21" x14ac:dyDescent="0.2">
      <c r="A1312" s="16">
        <v>671</v>
      </c>
      <c r="B1312" s="16">
        <v>9</v>
      </c>
      <c r="C1312" s="16">
        <v>15</v>
      </c>
      <c r="D1312" s="1">
        <v>1</v>
      </c>
      <c r="E1312" s="1">
        <v>3</v>
      </c>
      <c r="F1312" s="1" t="str">
        <f>_xlfn.CONCAT($D1312,"|",$E1312,"|",$B1312)</f>
        <v>1|3|9</v>
      </c>
      <c r="G1312" s="1" t="str">
        <f>_xlfn.CONCAT($D1312,"|",$E1312,"|",$C1312)</f>
        <v>1|3|15</v>
      </c>
      <c r="H1312" s="1" t="str">
        <f>_xlfn.CONCAT(P1312,J1312)</f>
        <v>24Flintstones</v>
      </c>
      <c r="I1312" s="1" t="str">
        <f>_xlfn.CONCAT(P1312,K1312)</f>
        <v>24Meteors</v>
      </c>
      <c r="J1312" s="1" t="str">
        <f>IFERROR(VLOOKUP(F1312,tbl_Teams!A:C,3,0),"")</f>
        <v>Flintstones</v>
      </c>
      <c r="K1312" s="1" t="str">
        <f>IFERROR(VLOOKUP(G1312,tbl_Teams!$A:$C,3,0),"")</f>
        <v>Meteors</v>
      </c>
      <c r="L1312" s="1" t="str">
        <f>IFERROR(IF(AND(J1312&lt;&gt;"",K1312&lt;&gt;""),VLOOKUP(VLOOKUP(J1312,tbl_Teams!C:G,5,0),tbl_Venues!A:B,2,0),""),"")</f>
        <v>England's Glory</v>
      </c>
      <c r="M1312" s="16">
        <f>IFERROR(IF(VLOOKUP(J1312,tbl_Teams!$C:$H,6,0)=0,"",VLOOKUP(J1312,tbl_Teams!$C:$H,6,0)),"")</f>
        <v>1</v>
      </c>
      <c r="N1312" s="16">
        <f>IFERROR(VLOOKUP(J1312,tbl_Teams!$C:$I,7,0),"")</f>
        <v>5</v>
      </c>
      <c r="O1312" s="16" t="str">
        <f>IF(OR(J1312="",K1312=""),"Void","")</f>
        <v/>
      </c>
      <c r="P1312" s="16">
        <v>24</v>
      </c>
      <c r="Q1312" s="38">
        <f>IF(O1312="Void","",IF(P1312&lt;16,Lookups!$A$1+((P1312-1)*7+(N1312-1)),Lookups!$A$2+((P1312-16)*7+(N1312-1))))</f>
        <v>45723</v>
      </c>
      <c r="R1312" s="1" t="str">
        <f>IF(O1312="Void",TRIM(_xlfn.CONCAT(J1312,K1312)),J1312)</f>
        <v>Flintstones</v>
      </c>
      <c r="S1312" s="16" t="str">
        <f>IF(O1312="Void","VOID","vs")</f>
        <v>vs</v>
      </c>
      <c r="T1312" s="1" t="str">
        <f>IF(O1312="Void","",K1312)</f>
        <v>Meteors</v>
      </c>
      <c r="U1312" s="1" t="str">
        <f>IF(O1312="Void","",TRIM(_xlfn.CONCAT(L1312," ",M1312)))</f>
        <v>England's Glory 1</v>
      </c>
    </row>
    <row r="1313" spans="1:21" x14ac:dyDescent="0.2">
      <c r="A1313" s="16">
        <v>672</v>
      </c>
      <c r="B1313" s="16">
        <v>12</v>
      </c>
      <c r="C1313" s="16">
        <v>16</v>
      </c>
      <c r="D1313" s="1">
        <v>1</v>
      </c>
      <c r="E1313" s="1">
        <v>3</v>
      </c>
      <c r="F1313" s="1" t="str">
        <f>_xlfn.CONCAT($D1313,"|",$E1313,"|",$B1313)</f>
        <v>1|3|12</v>
      </c>
      <c r="G1313" s="1" t="str">
        <f>_xlfn.CONCAT($D1313,"|",$E1313,"|",$C1313)</f>
        <v>1|3|16</v>
      </c>
      <c r="H1313" s="1" t="str">
        <f>_xlfn.CONCAT(P1313,J1313)</f>
        <v>24DM4's</v>
      </c>
      <c r="I1313" s="1" t="str">
        <f>_xlfn.CONCAT(P1313,K1313)</f>
        <v>24Spreaders</v>
      </c>
      <c r="J1313" s="1" t="str">
        <f>IFERROR(VLOOKUP(F1313,tbl_Teams!A:C,3,0),"")</f>
        <v>DM4's</v>
      </c>
      <c r="K1313" s="1" t="str">
        <f>IFERROR(VLOOKUP(G1313,tbl_Teams!$A:$C,3,0),"")</f>
        <v>Spreaders</v>
      </c>
      <c r="L1313" s="1" t="str">
        <f>IFERROR(IF(AND(J1313&lt;&gt;"",K1313&lt;&gt;""),VLOOKUP(VLOOKUP(J1313,tbl_Teams!C:G,5,0),tbl_Venues!A:B,2,0),""),"")</f>
        <v>Spartans Club</v>
      </c>
      <c r="M1313" s="16">
        <f>IFERROR(IF(VLOOKUP(J1313,tbl_Teams!$C:$H,6,0)=0,"",VLOOKUP(J1313,tbl_Teams!$C:$H,6,0)),"")</f>
        <v>1</v>
      </c>
      <c r="N1313" s="16">
        <f>IFERROR(VLOOKUP(J1313,tbl_Teams!$C:$I,7,0),"")</f>
        <v>4</v>
      </c>
      <c r="O1313" s="16" t="str">
        <f>IF(OR(J1313="",K1313=""),"Void","")</f>
        <v/>
      </c>
      <c r="P1313" s="16">
        <v>24</v>
      </c>
      <c r="Q1313" s="38">
        <f>IF(O1313="Void","",IF(P1313&lt;16,Lookups!$A$1+((P1313-1)*7+(N1313-1)),Lookups!$A$2+((P1313-16)*7+(N1313-1))))</f>
        <v>45722</v>
      </c>
      <c r="R1313" s="1" t="str">
        <f>IF(O1313="Void",TRIM(_xlfn.CONCAT(J1313,K1313)),J1313)</f>
        <v>DM4's</v>
      </c>
      <c r="S1313" s="16" t="str">
        <f>IF(O1313="Void","VOID","vs")</f>
        <v>vs</v>
      </c>
      <c r="T1313" s="1" t="str">
        <f>IF(O1313="Void","",K1313)</f>
        <v>Spreaders</v>
      </c>
      <c r="U1313" s="1" t="str">
        <f>IF(O1313="Void","",TRIM(_xlfn.CONCAT(L1313," ",M1313)))</f>
        <v>Spartans Club 1</v>
      </c>
    </row>
    <row r="1314" spans="1:21" x14ac:dyDescent="0.2">
      <c r="A1314" s="16">
        <v>905</v>
      </c>
      <c r="B1314" s="16">
        <v>8</v>
      </c>
      <c r="C1314" s="16">
        <v>1</v>
      </c>
      <c r="D1314" s="1">
        <v>1</v>
      </c>
      <c r="E1314" s="1">
        <v>4</v>
      </c>
      <c r="F1314" s="1" t="str">
        <f>_xlfn.CONCAT($D1314,"|",$E1314,"|",$B1314)</f>
        <v>1|4|8</v>
      </c>
      <c r="G1314" s="1" t="str">
        <f>_xlfn.CONCAT($D1314,"|",$E1314,"|",$C1314)</f>
        <v>1|4|1</v>
      </c>
      <c r="H1314" s="1" t="str">
        <f>_xlfn.CONCAT(P1314,J1314)</f>
        <v>24Looney Tunes</v>
      </c>
      <c r="I1314" s="1" t="str">
        <f>_xlfn.CONCAT(P1314,K1314)</f>
        <v>24Jacks Jokers</v>
      </c>
      <c r="J1314" s="1" t="str">
        <f>IFERROR(VLOOKUP(F1314,tbl_Teams!A:C,3,0),"")</f>
        <v>Looney Tunes</v>
      </c>
      <c r="K1314" s="1" t="str">
        <f>IFERROR(VLOOKUP(G1314,tbl_Teams!$A:$C,3,0),"")</f>
        <v>Jacks Jokers</v>
      </c>
      <c r="L1314" s="1" t="str">
        <f>IFERROR(IF(AND(J1314&lt;&gt;"",K1314&lt;&gt;""),VLOOKUP(VLOOKUP(J1314,tbl_Teams!C:G,5,0),tbl_Venues!A:B,2,0),""),"")</f>
        <v>Circle Club Newent</v>
      </c>
      <c r="M1314" s="16" t="str">
        <f>IFERROR(IF(VLOOKUP(J1314,tbl_Teams!$C:$H,6,0)=0,"",VLOOKUP(J1314,tbl_Teams!$C:$H,6,0)),"")</f>
        <v/>
      </c>
      <c r="N1314" s="16">
        <f>IFERROR(VLOOKUP(J1314,tbl_Teams!$C:$I,7,0),"")</f>
        <v>4</v>
      </c>
      <c r="O1314" s="16" t="str">
        <f>IF(OR(J1314="",K1314=""),"Void","")</f>
        <v/>
      </c>
      <c r="P1314" s="16">
        <v>24</v>
      </c>
      <c r="Q1314" s="38">
        <f>IF(O1314="Void","",IF(P1314&lt;16,Lookups!$A$1+((P1314-1)*7+(N1314-1)),Lookups!$A$2+((P1314-16)*7+(N1314-1))))</f>
        <v>45722</v>
      </c>
      <c r="R1314" s="1" t="str">
        <f>IF(O1314="Void",TRIM(_xlfn.CONCAT(J1314,K1314)),J1314)</f>
        <v>Looney Tunes</v>
      </c>
      <c r="S1314" s="16" t="str">
        <f>IF(O1314="Void","VOID","vs")</f>
        <v>vs</v>
      </c>
      <c r="T1314" s="1" t="str">
        <f>IF(O1314="Void","",K1314)</f>
        <v>Jacks Jokers</v>
      </c>
      <c r="U1314" s="1" t="str">
        <f>IF(O1314="Void","",TRIM(_xlfn.CONCAT(L1314," ",M1314)))</f>
        <v>Circle Club Newent</v>
      </c>
    </row>
    <row r="1315" spans="1:21" x14ac:dyDescent="0.2">
      <c r="A1315" s="16">
        <v>906</v>
      </c>
      <c r="B1315" s="16">
        <v>7</v>
      </c>
      <c r="C1315" s="16">
        <v>2</v>
      </c>
      <c r="D1315" s="1">
        <v>1</v>
      </c>
      <c r="E1315" s="1">
        <v>4</v>
      </c>
      <c r="F1315" s="1" t="str">
        <f>_xlfn.CONCAT($D1315,"|",$E1315,"|",$B1315)</f>
        <v>1|4|7</v>
      </c>
      <c r="G1315" s="1" t="str">
        <f>_xlfn.CONCAT($D1315,"|",$E1315,"|",$C1315)</f>
        <v>1|4|2</v>
      </c>
      <c r="H1315" s="1" t="str">
        <f>_xlfn.CONCAT(P1315,J1315)</f>
        <v>24Star Inn</v>
      </c>
      <c r="I1315" s="1" t="str">
        <f>_xlfn.CONCAT(P1315,K1315)</f>
        <v>24Andy Capps</v>
      </c>
      <c r="J1315" s="1" t="str">
        <f>IFERROR(VLOOKUP(F1315,tbl_Teams!A:C,3,0),"")</f>
        <v>Star Inn</v>
      </c>
      <c r="K1315" s="1" t="str">
        <f>IFERROR(VLOOKUP(G1315,tbl_Teams!$A:$C,3,0),"")</f>
        <v>Andy Capps</v>
      </c>
      <c r="L1315" s="1" t="str">
        <f>IFERROR(IF(AND(J1315&lt;&gt;"",K1315&lt;&gt;""),VLOOKUP(VLOOKUP(J1315,tbl_Teams!C:G,5,0),tbl_Venues!A:B,2,0),""),"")</f>
        <v>Wotton Hall Club</v>
      </c>
      <c r="M1315" s="16">
        <f>IFERROR(IF(VLOOKUP(J1315,tbl_Teams!$C:$H,6,0)=0,"",VLOOKUP(J1315,tbl_Teams!$C:$H,6,0)),"")</f>
        <v>2</v>
      </c>
      <c r="N1315" s="16">
        <f>IFERROR(VLOOKUP(J1315,tbl_Teams!$C:$I,7,0),"")</f>
        <v>5</v>
      </c>
      <c r="O1315" s="16" t="str">
        <f>IF(OR(J1315="",K1315=""),"Void","")</f>
        <v/>
      </c>
      <c r="P1315" s="16">
        <v>24</v>
      </c>
      <c r="Q1315" s="38">
        <f>IF(O1315="Void","",IF(P1315&lt;16,Lookups!$A$1+((P1315-1)*7+(N1315-1)),Lookups!$A$2+((P1315-16)*7+(N1315-1))))</f>
        <v>45723</v>
      </c>
      <c r="R1315" s="1" t="str">
        <f>IF(O1315="Void",TRIM(_xlfn.CONCAT(J1315,K1315)),J1315)</f>
        <v>Star Inn</v>
      </c>
      <c r="S1315" s="16" t="str">
        <f>IF(O1315="Void","VOID","vs")</f>
        <v>vs</v>
      </c>
      <c r="T1315" s="1" t="str">
        <f>IF(O1315="Void","",K1315)</f>
        <v>Andy Capps</v>
      </c>
      <c r="U1315" s="1" t="str">
        <f>IF(O1315="Void","",TRIM(_xlfn.CONCAT(L1315," ",M1315)))</f>
        <v>Wotton Hall Club 2</v>
      </c>
    </row>
    <row r="1316" spans="1:21" x14ac:dyDescent="0.2">
      <c r="A1316" s="16">
        <v>907</v>
      </c>
      <c r="B1316" s="16">
        <v>6</v>
      </c>
      <c r="C1316" s="16">
        <v>3</v>
      </c>
      <c r="D1316" s="1">
        <v>1</v>
      </c>
      <c r="E1316" s="1">
        <v>4</v>
      </c>
      <c r="F1316" s="1" t="str">
        <f>_xlfn.CONCAT($D1316,"|",$E1316,"|",$B1316)</f>
        <v>1|4|6</v>
      </c>
      <c r="G1316" s="1" t="str">
        <f>_xlfn.CONCAT($D1316,"|",$E1316,"|",$C1316)</f>
        <v>1|4|3</v>
      </c>
      <c r="H1316" s="1" t="str">
        <f>_xlfn.CONCAT(P1316,J1316)</f>
        <v>24Co-Op</v>
      </c>
      <c r="I1316" s="1" t="str">
        <f>_xlfn.CONCAT(P1316,K1316)</f>
        <v>24Harps S.C.</v>
      </c>
      <c r="J1316" s="1" t="str">
        <f>IFERROR(VLOOKUP(F1316,tbl_Teams!A:C,3,0),"")</f>
        <v>Co-Op</v>
      </c>
      <c r="K1316" s="1" t="str">
        <f>IFERROR(VLOOKUP(G1316,tbl_Teams!$A:$C,3,0),"")</f>
        <v>Harps S.C.</v>
      </c>
      <c r="L1316" s="1" t="str">
        <f>IFERROR(IF(AND(J1316&lt;&gt;"",K1316&lt;&gt;""),VLOOKUP(VLOOKUP(J1316,tbl_Teams!C:G,5,0),tbl_Venues!A:B,2,0),""),"")</f>
        <v>Gala Club</v>
      </c>
      <c r="M1316" s="16">
        <f>IFERROR(IF(VLOOKUP(J1316,tbl_Teams!$C:$H,6,0)=0,"",VLOOKUP(J1316,tbl_Teams!$C:$H,6,0)),"")</f>
        <v>2</v>
      </c>
      <c r="N1316" s="16">
        <f>IFERROR(VLOOKUP(J1316,tbl_Teams!$C:$I,7,0),"")</f>
        <v>1</v>
      </c>
      <c r="O1316" s="16" t="str">
        <f>IF(OR(J1316="",K1316=""),"Void","")</f>
        <v/>
      </c>
      <c r="P1316" s="16">
        <v>24</v>
      </c>
      <c r="Q1316" s="38">
        <f>IF(O1316="Void","",IF(P1316&lt;16,Lookups!$A$1+((P1316-1)*7+(N1316-1)),Lookups!$A$2+((P1316-16)*7+(N1316-1))))</f>
        <v>45719</v>
      </c>
      <c r="R1316" s="1" t="str">
        <f>IF(O1316="Void",TRIM(_xlfn.CONCAT(J1316,K1316)),J1316)</f>
        <v>Co-Op</v>
      </c>
      <c r="S1316" s="16" t="str">
        <f>IF(O1316="Void","VOID","vs")</f>
        <v>vs</v>
      </c>
      <c r="T1316" s="1" t="str">
        <f>IF(O1316="Void","",K1316)</f>
        <v>Harps S.C.</v>
      </c>
      <c r="U1316" s="1" t="str">
        <f>IF(O1316="Void","",TRIM(_xlfn.CONCAT(L1316," ",M1316)))</f>
        <v>Gala Club 2</v>
      </c>
    </row>
    <row r="1317" spans="1:21" x14ac:dyDescent="0.2">
      <c r="A1317" s="16">
        <v>908</v>
      </c>
      <c r="B1317" s="16">
        <v>5</v>
      </c>
      <c r="C1317" s="16">
        <v>4</v>
      </c>
      <c r="D1317" s="1">
        <v>1</v>
      </c>
      <c r="E1317" s="1">
        <v>4</v>
      </c>
      <c r="F1317" s="1" t="str">
        <f>_xlfn.CONCAT($D1317,"|",$E1317,"|",$B1317)</f>
        <v>1|4|5</v>
      </c>
      <c r="G1317" s="1" t="str">
        <f>_xlfn.CONCAT($D1317,"|",$E1317,"|",$C1317)</f>
        <v>1|4|4</v>
      </c>
      <c r="H1317" s="1" t="str">
        <f>_xlfn.CONCAT(P1317,J1317)</f>
        <v>24Doddlers</v>
      </c>
      <c r="I1317" s="1" t="str">
        <f>_xlfn.CONCAT(P1317,K1317)</f>
        <v>24Jolly Boys</v>
      </c>
      <c r="J1317" s="1" t="str">
        <f>IFERROR(VLOOKUP(F1317,tbl_Teams!A:C,3,0),"")</f>
        <v>Doddlers</v>
      </c>
      <c r="K1317" s="1" t="str">
        <f>IFERROR(VLOOKUP(G1317,tbl_Teams!$A:$C,3,0),"")</f>
        <v>Jolly Boys</v>
      </c>
      <c r="L1317" s="1" t="str">
        <f>IFERROR(IF(AND(J1317&lt;&gt;"",K1317&lt;&gt;""),VLOOKUP(VLOOKUP(J1317,tbl_Teams!C:G,5,0),tbl_Venues!A:B,2,0),""),"")</f>
        <v>Elmbridge Sports &amp; Social Club</v>
      </c>
      <c r="M1317" s="16" t="str">
        <f>IFERROR(IF(VLOOKUP(J1317,tbl_Teams!$C:$H,6,0)=0,"",VLOOKUP(J1317,tbl_Teams!$C:$H,6,0)),"")</f>
        <v/>
      </c>
      <c r="N1317" s="16">
        <f>IFERROR(VLOOKUP(J1317,tbl_Teams!$C:$I,7,0),"")</f>
        <v>4</v>
      </c>
      <c r="O1317" s="16" t="str">
        <f>IF(OR(J1317="",K1317=""),"Void","")</f>
        <v/>
      </c>
      <c r="P1317" s="16">
        <v>24</v>
      </c>
      <c r="Q1317" s="38">
        <f>IF(O1317="Void","",IF(P1317&lt;16,Lookups!$A$1+((P1317-1)*7+(N1317-1)),Lookups!$A$2+((P1317-16)*7+(N1317-1))))</f>
        <v>45722</v>
      </c>
      <c r="R1317" s="1" t="str">
        <f>IF(O1317="Void",TRIM(_xlfn.CONCAT(J1317,K1317)),J1317)</f>
        <v>Doddlers</v>
      </c>
      <c r="S1317" s="16" t="str">
        <f>IF(O1317="Void","VOID","vs")</f>
        <v>vs</v>
      </c>
      <c r="T1317" s="1" t="str">
        <f>IF(O1317="Void","",K1317)</f>
        <v>Jolly Boys</v>
      </c>
      <c r="U1317" s="1" t="str">
        <f>IF(O1317="Void","",TRIM(_xlfn.CONCAT(L1317," ",M1317)))</f>
        <v>Elmbridge Sports &amp; Social Club</v>
      </c>
    </row>
    <row r="1318" spans="1:21" x14ac:dyDescent="0.2">
      <c r="A1318" s="16">
        <v>909</v>
      </c>
      <c r="B1318" s="16">
        <v>11</v>
      </c>
      <c r="C1318" s="16">
        <v>13</v>
      </c>
      <c r="D1318" s="1">
        <v>1</v>
      </c>
      <c r="E1318" s="1">
        <v>4</v>
      </c>
      <c r="F1318" s="1" t="str">
        <f>_xlfn.CONCAT($D1318,"|",$E1318,"|",$B1318)</f>
        <v>1|4|11</v>
      </c>
      <c r="G1318" s="1" t="str">
        <f>_xlfn.CONCAT($D1318,"|",$E1318,"|",$C1318)</f>
        <v>1|4|13</v>
      </c>
      <c r="H1318" s="1" t="str">
        <f>_xlfn.CONCAT(P1318,J1318)</f>
        <v>24Commies</v>
      </c>
      <c r="I1318" s="1" t="str">
        <f>_xlfn.CONCAT(P1318,K1318)</f>
        <v>24Robinswood Foxes</v>
      </c>
      <c r="J1318" s="1" t="str">
        <f>IFERROR(VLOOKUP(F1318,tbl_Teams!A:C,3,0),"")</f>
        <v>Commies</v>
      </c>
      <c r="K1318" s="1" t="str">
        <f>IFERROR(VLOOKUP(G1318,tbl_Teams!$A:$C,3,0),"")</f>
        <v>Robinswood Foxes</v>
      </c>
      <c r="L1318" s="1" t="str">
        <f>IFERROR(IF(AND(J1318&lt;&gt;"",K1318&lt;&gt;""),VLOOKUP(VLOOKUP(J1318,tbl_Teams!C:G,5,0),tbl_Venues!A:B,2,0),""),"")</f>
        <v>Churchdown Community Centre</v>
      </c>
      <c r="M1318" s="16">
        <f>IFERROR(IF(VLOOKUP(J1318,tbl_Teams!$C:$H,6,0)=0,"",VLOOKUP(J1318,tbl_Teams!$C:$H,6,0)),"")</f>
        <v>2</v>
      </c>
      <c r="N1318" s="16">
        <f>IFERROR(VLOOKUP(J1318,tbl_Teams!$C:$I,7,0),"")</f>
        <v>5</v>
      </c>
      <c r="O1318" s="16" t="str">
        <f>IF(OR(J1318="",K1318=""),"Void","")</f>
        <v/>
      </c>
      <c r="P1318" s="16">
        <v>24</v>
      </c>
      <c r="Q1318" s="38">
        <f>IF(O1318="Void","",IF(P1318&lt;16,Lookups!$A$1+((P1318-1)*7+(N1318-1)),Lookups!$A$2+((P1318-16)*7+(N1318-1))))</f>
        <v>45723</v>
      </c>
      <c r="R1318" s="1" t="str">
        <f>IF(O1318="Void",TRIM(_xlfn.CONCAT(J1318,K1318)),J1318)</f>
        <v>Commies</v>
      </c>
      <c r="S1318" s="16" t="str">
        <f>IF(O1318="Void","VOID","vs")</f>
        <v>vs</v>
      </c>
      <c r="T1318" s="1" t="str">
        <f>IF(O1318="Void","",K1318)</f>
        <v>Robinswood Foxes</v>
      </c>
      <c r="U1318" s="1" t="str">
        <f>IF(O1318="Void","",TRIM(_xlfn.CONCAT(L1318," ",M1318)))</f>
        <v>Churchdown Community Centre 2</v>
      </c>
    </row>
    <row r="1319" spans="1:21" x14ac:dyDescent="0.2">
      <c r="A1319" s="16">
        <v>910</v>
      </c>
      <c r="B1319" s="16">
        <v>10</v>
      </c>
      <c r="C1319" s="16">
        <v>14</v>
      </c>
      <c r="D1319" s="1">
        <v>1</v>
      </c>
      <c r="E1319" s="1">
        <v>4</v>
      </c>
      <c r="F1319" s="1" t="str">
        <f>_xlfn.CONCAT($D1319,"|",$E1319,"|",$B1319)</f>
        <v>1|4|10</v>
      </c>
      <c r="G1319" s="1" t="str">
        <f>_xlfn.CONCAT($D1319,"|",$E1319,"|",$C1319)</f>
        <v>1|4|14</v>
      </c>
      <c r="H1319" s="1" t="str">
        <f>_xlfn.CONCAT(P1319,J1319)</f>
        <v>24Post Office 'A'</v>
      </c>
      <c r="I1319" s="1" t="str">
        <f>_xlfn.CONCAT(P1319,K1319)</f>
        <v>24Atlas S.C.</v>
      </c>
      <c r="J1319" s="1" t="str">
        <f>IFERROR(VLOOKUP(F1319,tbl_Teams!A:C,3,0),"")</f>
        <v>Post Office 'A'</v>
      </c>
      <c r="K1319" s="1" t="str">
        <f>IFERROR(VLOOKUP(G1319,tbl_Teams!$A:$C,3,0),"")</f>
        <v>Atlas S.C.</v>
      </c>
      <c r="L1319" s="1" t="str">
        <f>IFERROR(IF(AND(J1319&lt;&gt;"",K1319&lt;&gt;""),VLOOKUP(VLOOKUP(J1319,tbl_Teams!C:G,5,0),tbl_Venues!A:B,2,0),""),"")</f>
        <v>One Eyed Jacks</v>
      </c>
      <c r="M1319" s="16" t="str">
        <f>IFERROR(IF(VLOOKUP(J1319,tbl_Teams!$C:$H,6,0)=0,"",VLOOKUP(J1319,tbl_Teams!$C:$H,6,0)),"")</f>
        <v/>
      </c>
      <c r="N1319" s="16">
        <f>IFERROR(VLOOKUP(J1319,tbl_Teams!$C:$I,7,0),"")</f>
        <v>1</v>
      </c>
      <c r="O1319" s="16" t="str">
        <f>IF(OR(J1319="",K1319=""),"Void","")</f>
        <v/>
      </c>
      <c r="P1319" s="16">
        <v>24</v>
      </c>
      <c r="Q1319" s="38">
        <f>IF(O1319="Void","",IF(P1319&lt;16,Lookups!$A$1+((P1319-1)*7+(N1319-1)),Lookups!$A$2+((P1319-16)*7+(N1319-1))))</f>
        <v>45719</v>
      </c>
      <c r="R1319" s="1" t="str">
        <f>IF(O1319="Void",TRIM(_xlfn.CONCAT(J1319,K1319)),J1319)</f>
        <v>Post Office 'A'</v>
      </c>
      <c r="S1319" s="16" t="str">
        <f>IF(O1319="Void","VOID","vs")</f>
        <v>vs</v>
      </c>
      <c r="T1319" s="1" t="str">
        <f>IF(O1319="Void","",K1319)</f>
        <v>Atlas S.C.</v>
      </c>
      <c r="U1319" s="1" t="str">
        <f>IF(O1319="Void","",TRIM(_xlfn.CONCAT(L1319," ",M1319)))</f>
        <v>One Eyed Jacks</v>
      </c>
    </row>
    <row r="1320" spans="1:21" x14ac:dyDescent="0.2">
      <c r="A1320" s="16">
        <v>911</v>
      </c>
      <c r="B1320" s="16">
        <v>9</v>
      </c>
      <c r="C1320" s="16">
        <v>15</v>
      </c>
      <c r="D1320" s="1">
        <v>1</v>
      </c>
      <c r="E1320" s="1">
        <v>4</v>
      </c>
      <c r="F1320" s="1" t="str">
        <f>_xlfn.CONCAT($D1320,"|",$E1320,"|",$B1320)</f>
        <v>1|4|9</v>
      </c>
      <c r="G1320" s="1" t="str">
        <f>_xlfn.CONCAT($D1320,"|",$E1320,"|",$C1320)</f>
        <v>1|4|15</v>
      </c>
      <c r="H1320" s="1" t="str">
        <f>_xlfn.CONCAT(P1320,J1320)</f>
        <v>24Statics</v>
      </c>
      <c r="I1320" s="1" t="str">
        <f>_xlfn.CONCAT(P1320,K1320)</f>
        <v>24Dark Horses</v>
      </c>
      <c r="J1320" s="1" t="str">
        <f>IFERROR(VLOOKUP(F1320,tbl_Teams!A:C,3,0),"")</f>
        <v>Statics</v>
      </c>
      <c r="K1320" s="1" t="str">
        <f>IFERROR(VLOOKUP(G1320,tbl_Teams!$A:$C,3,0),"")</f>
        <v>Dark Horses</v>
      </c>
      <c r="L1320" s="1" t="str">
        <f>IFERROR(IF(AND(J1320&lt;&gt;"",K1320&lt;&gt;""),VLOOKUP(VLOOKUP(J1320,tbl_Teams!C:G,5,0),tbl_Venues!A:B,2,0),""),"")</f>
        <v>Farmer's Club</v>
      </c>
      <c r="M1320" s="16">
        <f>IFERROR(IF(VLOOKUP(J1320,tbl_Teams!$C:$H,6,0)=0,"",VLOOKUP(J1320,tbl_Teams!$C:$H,6,0)),"")</f>
        <v>2</v>
      </c>
      <c r="N1320" s="16">
        <f>IFERROR(VLOOKUP(J1320,tbl_Teams!$C:$I,7,0),"")</f>
        <v>1</v>
      </c>
      <c r="O1320" s="16" t="str">
        <f>IF(OR(J1320="",K1320=""),"Void","")</f>
        <v/>
      </c>
      <c r="P1320" s="16">
        <v>24</v>
      </c>
      <c r="Q1320" s="38">
        <f>IF(O1320="Void","",IF(P1320&lt;16,Lookups!$A$1+((P1320-1)*7+(N1320-1)),Lookups!$A$2+((P1320-16)*7+(N1320-1))))</f>
        <v>45719</v>
      </c>
      <c r="R1320" s="1" t="str">
        <f>IF(O1320="Void",TRIM(_xlfn.CONCAT(J1320,K1320)),J1320)</f>
        <v>Statics</v>
      </c>
      <c r="S1320" s="16" t="str">
        <f>IF(O1320="Void","VOID","vs")</f>
        <v>vs</v>
      </c>
      <c r="T1320" s="1" t="str">
        <f>IF(O1320="Void","",K1320)</f>
        <v>Dark Horses</v>
      </c>
      <c r="U1320" s="1" t="str">
        <f>IF(O1320="Void","",TRIM(_xlfn.CONCAT(L1320," ",M1320)))</f>
        <v>Farmer's Club 2</v>
      </c>
    </row>
    <row r="1321" spans="1:21" x14ac:dyDescent="0.2">
      <c r="A1321" s="16">
        <v>912</v>
      </c>
      <c r="B1321" s="16">
        <v>12</v>
      </c>
      <c r="C1321" s="16">
        <v>16</v>
      </c>
      <c r="D1321" s="1">
        <v>1</v>
      </c>
      <c r="E1321" s="1">
        <v>4</v>
      </c>
      <c r="F1321" s="1" t="str">
        <f>_xlfn.CONCAT($D1321,"|",$E1321,"|",$B1321)</f>
        <v>1|4|12</v>
      </c>
      <c r="G1321" s="1" t="str">
        <f>_xlfn.CONCAT($D1321,"|",$E1321,"|",$C1321)</f>
        <v>1|4|16</v>
      </c>
      <c r="H1321" s="1" t="str">
        <f>_xlfn.CONCAT(P1321,J1321)</f>
        <v>24White Hart</v>
      </c>
      <c r="I1321" s="1" t="str">
        <f>_xlfn.CONCAT(P1321,K1321)</f>
        <v>24Bell Hotel</v>
      </c>
      <c r="J1321" s="1" t="str">
        <f>IFERROR(VLOOKUP(F1321,tbl_Teams!A:C,3,0),"")</f>
        <v>White Hart</v>
      </c>
      <c r="K1321" s="1" t="str">
        <f>IFERROR(VLOOKUP(G1321,tbl_Teams!$A:$C,3,0),"")</f>
        <v>Bell Hotel</v>
      </c>
      <c r="L1321" s="1" t="str">
        <f>IFERROR(IF(AND(J1321&lt;&gt;"",K1321&lt;&gt;""),VLOOKUP(VLOOKUP(J1321,tbl_Teams!C:G,5,0),tbl_Venues!A:B,2,0),""),"")</f>
        <v>One Eyed Jacks</v>
      </c>
      <c r="M1321" s="16" t="str">
        <f>IFERROR(IF(VLOOKUP(J1321,tbl_Teams!$C:$H,6,0)=0,"",VLOOKUP(J1321,tbl_Teams!$C:$H,6,0)),"")</f>
        <v/>
      </c>
      <c r="N1321" s="16">
        <f>IFERROR(VLOOKUP(J1321,tbl_Teams!$C:$I,7,0),"")</f>
        <v>2</v>
      </c>
      <c r="O1321" s="16" t="str">
        <f>IF(OR(J1321="",K1321=""),"Void","")</f>
        <v/>
      </c>
      <c r="P1321" s="16">
        <v>24</v>
      </c>
      <c r="Q1321" s="38">
        <f>IF(O1321="Void","",IF(P1321&lt;16,Lookups!$A$1+((P1321-1)*7+(N1321-1)),Lookups!$A$2+((P1321-16)*7+(N1321-1))))</f>
        <v>45720</v>
      </c>
      <c r="R1321" s="1" t="str">
        <f>IF(O1321="Void",TRIM(_xlfn.CONCAT(J1321,K1321)),J1321)</f>
        <v>White Hart</v>
      </c>
      <c r="S1321" s="16" t="str">
        <f>IF(O1321="Void","VOID","vs")</f>
        <v>vs</v>
      </c>
      <c r="T1321" s="1" t="str">
        <f>IF(O1321="Void","",K1321)</f>
        <v>Bell Hotel</v>
      </c>
      <c r="U1321" s="1" t="str">
        <f>IF(O1321="Void","",TRIM(_xlfn.CONCAT(L1321," ",M1321)))</f>
        <v>One Eyed Jacks</v>
      </c>
    </row>
    <row r="1322" spans="1:21" x14ac:dyDescent="0.2">
      <c r="A1322" s="16">
        <v>1145</v>
      </c>
      <c r="B1322" s="16">
        <v>8</v>
      </c>
      <c r="C1322" s="16">
        <v>1</v>
      </c>
      <c r="D1322" s="1">
        <v>1</v>
      </c>
      <c r="E1322" s="1">
        <v>5</v>
      </c>
      <c r="F1322" s="1" t="str">
        <f>_xlfn.CONCAT($D1322,"|",$E1322,"|",$B1322)</f>
        <v>1|5|8</v>
      </c>
      <c r="G1322" s="1" t="str">
        <f>_xlfn.CONCAT($D1322,"|",$E1322,"|",$C1322)</f>
        <v>1|5|1</v>
      </c>
      <c r="H1322" s="1" t="str">
        <f>_xlfn.CONCAT(P1322,J1322)</f>
        <v>24Castle Grym</v>
      </c>
      <c r="I1322" s="1" t="str">
        <f>_xlfn.CONCAT(P1322,K1322)</f>
        <v>24Likely Lads</v>
      </c>
      <c r="J1322" s="1" t="str">
        <f>IFERROR(VLOOKUP(F1322,tbl_Teams!A:C,3,0),"")</f>
        <v>Castle Grym</v>
      </c>
      <c r="K1322" s="1" t="str">
        <f>IFERROR(VLOOKUP(G1322,tbl_Teams!$A:$C,3,0),"")</f>
        <v>Likely Lads</v>
      </c>
      <c r="L1322" s="1" t="str">
        <f>IFERROR(IF(AND(J1322&lt;&gt;"",K1322&lt;&gt;""),VLOOKUP(VLOOKUP(J1322,tbl_Teams!C:G,5,0),tbl_Venues!A:B,2,0),""),"")</f>
        <v>Farmer's Club</v>
      </c>
      <c r="M1322" s="16">
        <f>IFERROR(IF(VLOOKUP(J1322,tbl_Teams!$C:$H,6,0)=0,"",VLOOKUP(J1322,tbl_Teams!$C:$H,6,0)),"")</f>
        <v>1</v>
      </c>
      <c r="N1322" s="16">
        <f>IFERROR(VLOOKUP(J1322,tbl_Teams!$C:$I,7,0),"")</f>
        <v>5</v>
      </c>
      <c r="O1322" s="16" t="str">
        <f>IF(OR(J1322="",K1322=""),"Void","")</f>
        <v/>
      </c>
      <c r="P1322" s="16">
        <v>24</v>
      </c>
      <c r="Q1322" s="38">
        <f>IF(O1322="Void","",IF(P1322&lt;16,Lookups!$A$1+((P1322-1)*7+(N1322-1)),Lookups!$A$2+((P1322-16)*7+(N1322-1))))</f>
        <v>45723</v>
      </c>
      <c r="R1322" s="1" t="str">
        <f>IF(O1322="Void",TRIM(_xlfn.CONCAT(J1322,K1322)),J1322)</f>
        <v>Castle Grym</v>
      </c>
      <c r="S1322" s="16" t="str">
        <f>IF(O1322="Void","VOID","vs")</f>
        <v>vs</v>
      </c>
      <c r="T1322" s="1" t="str">
        <f>IF(O1322="Void","",K1322)</f>
        <v>Likely Lads</v>
      </c>
      <c r="U1322" s="1" t="str">
        <f>IF(O1322="Void","",TRIM(_xlfn.CONCAT(L1322," ",M1322)))</f>
        <v>Farmer's Club 1</v>
      </c>
    </row>
    <row r="1323" spans="1:21" x14ac:dyDescent="0.2">
      <c r="A1323" s="16">
        <v>1146</v>
      </c>
      <c r="B1323" s="16">
        <v>7</v>
      </c>
      <c r="C1323" s="16">
        <v>2</v>
      </c>
      <c r="D1323" s="1">
        <v>1</v>
      </c>
      <c r="E1323" s="1">
        <v>5</v>
      </c>
      <c r="F1323" s="1" t="str">
        <f>_xlfn.CONCAT($D1323,"|",$E1323,"|",$B1323)</f>
        <v>1|5|7</v>
      </c>
      <c r="G1323" s="1" t="str">
        <f>_xlfn.CONCAT($D1323,"|",$E1323,"|",$C1323)</f>
        <v>1|5|2</v>
      </c>
      <c r="H1323" s="1" t="str">
        <f>_xlfn.CONCAT(P1323,J1323)</f>
        <v>24Dixies Twisters</v>
      </c>
      <c r="I1323" s="1" t="str">
        <f>_xlfn.CONCAT(P1323,K1323)</f>
        <v>24Chequers</v>
      </c>
      <c r="J1323" s="1" t="str">
        <f>IFERROR(VLOOKUP(F1323,tbl_Teams!A:C,3,0),"")</f>
        <v>Dixies Twisters</v>
      </c>
      <c r="K1323" s="1" t="str">
        <f>IFERROR(VLOOKUP(G1323,tbl_Teams!$A:$C,3,0),"")</f>
        <v>Chequers</v>
      </c>
      <c r="L1323" s="1" t="str">
        <f>IFERROR(IF(AND(J1323&lt;&gt;"",K1323&lt;&gt;""),VLOOKUP(VLOOKUP(J1323,tbl_Teams!C:G,5,0),tbl_Venues!A:B,2,0),""),"")</f>
        <v>Coney Hill RFC</v>
      </c>
      <c r="M1323" s="16" t="str">
        <f>IFERROR(IF(VLOOKUP(J1323,tbl_Teams!$C:$H,6,0)=0,"",VLOOKUP(J1323,tbl_Teams!$C:$H,6,0)),"")</f>
        <v/>
      </c>
      <c r="N1323" s="16">
        <f>IFERROR(VLOOKUP(J1323,tbl_Teams!$C:$I,7,0),"")</f>
        <v>5</v>
      </c>
      <c r="O1323" s="16" t="str">
        <f>IF(OR(J1323="",K1323=""),"Void","")</f>
        <v/>
      </c>
      <c r="P1323" s="16">
        <v>24</v>
      </c>
      <c r="Q1323" s="38">
        <f>IF(O1323="Void","",IF(P1323&lt;16,Lookups!$A$1+((P1323-1)*7+(N1323-1)),Lookups!$A$2+((P1323-16)*7+(N1323-1))))</f>
        <v>45723</v>
      </c>
      <c r="R1323" s="1" t="str">
        <f>IF(O1323="Void",TRIM(_xlfn.CONCAT(J1323,K1323)),J1323)</f>
        <v>Dixies Twisters</v>
      </c>
      <c r="S1323" s="16" t="str">
        <f>IF(O1323="Void","VOID","vs")</f>
        <v>vs</v>
      </c>
      <c r="T1323" s="1" t="str">
        <f>IF(O1323="Void","",K1323)</f>
        <v>Chequers</v>
      </c>
      <c r="U1323" s="1" t="str">
        <f>IF(O1323="Void","",TRIM(_xlfn.CONCAT(L1323," ",M1323)))</f>
        <v>Coney Hill RFC</v>
      </c>
    </row>
    <row r="1324" spans="1:21" x14ac:dyDescent="0.2">
      <c r="A1324" s="16">
        <v>1147</v>
      </c>
      <c r="B1324" s="16">
        <v>6</v>
      </c>
      <c r="C1324" s="16">
        <v>3</v>
      </c>
      <c r="D1324" s="1">
        <v>1</v>
      </c>
      <c r="E1324" s="1">
        <v>5</v>
      </c>
      <c r="F1324" s="1" t="str">
        <f>_xlfn.CONCAT($D1324,"|",$E1324,"|",$B1324)</f>
        <v>1|5|6</v>
      </c>
      <c r="G1324" s="1" t="str">
        <f>_xlfn.CONCAT($D1324,"|",$E1324,"|",$C1324)</f>
        <v>1|5|3</v>
      </c>
      <c r="H1324" s="1" t="str">
        <f>_xlfn.CONCAT(P1324,J1324)</f>
        <v>24The Salesmen</v>
      </c>
      <c r="I1324" s="1" t="str">
        <f>_xlfn.CONCAT(P1324,K1324)</f>
        <v>24Jaybees</v>
      </c>
      <c r="J1324" s="1" t="str">
        <f>IFERROR(VLOOKUP(F1324,tbl_Teams!A:C,3,0),"")</f>
        <v>The Salesmen</v>
      </c>
      <c r="K1324" s="1" t="str">
        <f>IFERROR(VLOOKUP(G1324,tbl_Teams!$A:$C,3,0),"")</f>
        <v>Jaybees</v>
      </c>
      <c r="L1324" s="1" t="str">
        <f>IFERROR(IF(AND(J1324&lt;&gt;"",K1324&lt;&gt;""),VLOOKUP(VLOOKUP(J1324,tbl_Teams!C:G,5,0),tbl_Venues!A:B,2,0),""),"")</f>
        <v>Tuffley Community Centre</v>
      </c>
      <c r="M1324" s="16" t="str">
        <f>IFERROR(IF(VLOOKUP(J1324,tbl_Teams!$C:$H,6,0)=0,"",VLOOKUP(J1324,tbl_Teams!$C:$H,6,0)),"")</f>
        <v/>
      </c>
      <c r="N1324" s="16">
        <f>IFERROR(VLOOKUP(J1324,tbl_Teams!$C:$I,7,0),"")</f>
        <v>5</v>
      </c>
      <c r="O1324" s="16" t="str">
        <f>IF(OR(J1324="",K1324=""),"Void","")</f>
        <v/>
      </c>
      <c r="P1324" s="16">
        <v>24</v>
      </c>
      <c r="Q1324" s="38">
        <f>IF(O1324="Void","",IF(P1324&lt;16,Lookups!$A$1+((P1324-1)*7+(N1324-1)),Lookups!$A$2+((P1324-16)*7+(N1324-1))))</f>
        <v>45723</v>
      </c>
      <c r="R1324" s="1" t="str">
        <f>IF(O1324="Void",TRIM(_xlfn.CONCAT(J1324,K1324)),J1324)</f>
        <v>The Salesmen</v>
      </c>
      <c r="S1324" s="16" t="str">
        <f>IF(O1324="Void","VOID","vs")</f>
        <v>vs</v>
      </c>
      <c r="T1324" s="1" t="str">
        <f>IF(O1324="Void","",K1324)</f>
        <v>Jaybees</v>
      </c>
      <c r="U1324" s="1" t="str">
        <f>IF(O1324="Void","",TRIM(_xlfn.CONCAT(L1324," ",M1324)))</f>
        <v>Tuffley Community Centre</v>
      </c>
    </row>
    <row r="1325" spans="1:21" x14ac:dyDescent="0.2">
      <c r="A1325" s="16">
        <v>1148</v>
      </c>
      <c r="B1325" s="16">
        <v>5</v>
      </c>
      <c r="C1325" s="16">
        <v>4</v>
      </c>
      <c r="D1325" s="1">
        <v>1</v>
      </c>
      <c r="E1325" s="1">
        <v>5</v>
      </c>
      <c r="F1325" s="1" t="str">
        <f>_xlfn.CONCAT($D1325,"|",$E1325,"|",$B1325)</f>
        <v>1|5|5</v>
      </c>
      <c r="G1325" s="1" t="str">
        <f>_xlfn.CONCAT($D1325,"|",$E1325,"|",$C1325)</f>
        <v>1|5|4</v>
      </c>
      <c r="H1325" s="1" t="str">
        <f>_xlfn.CONCAT(P1325,J1325)</f>
        <v>24Hempsted C.C.</v>
      </c>
      <c r="I1325" s="1" t="str">
        <f>_xlfn.CONCAT(P1325,K1325)</f>
        <v>24Beaufort Beavers</v>
      </c>
      <c r="J1325" s="1" t="str">
        <f>IFERROR(VLOOKUP(F1325,tbl_Teams!A:C,3,0),"")</f>
        <v>Hempsted C.C.</v>
      </c>
      <c r="K1325" s="1" t="str">
        <f>IFERROR(VLOOKUP(G1325,tbl_Teams!$A:$C,3,0),"")</f>
        <v>Beaufort Beavers</v>
      </c>
      <c r="L1325" s="1" t="str">
        <f>IFERROR(IF(AND(J1325&lt;&gt;"",K1325&lt;&gt;""),VLOOKUP(VLOOKUP(J1325,tbl_Teams!C:G,5,0),tbl_Venues!A:B,2,0),""),"")</f>
        <v>Baker Street</v>
      </c>
      <c r="M1325" s="16" t="str">
        <f>IFERROR(IF(VLOOKUP(J1325,tbl_Teams!$C:$H,6,0)=0,"",VLOOKUP(J1325,tbl_Teams!$C:$H,6,0)),"")</f>
        <v/>
      </c>
      <c r="N1325" s="16">
        <f>IFERROR(VLOOKUP(J1325,tbl_Teams!$C:$I,7,0),"")</f>
        <v>5</v>
      </c>
      <c r="O1325" s="16" t="str">
        <f>IF(OR(J1325="",K1325=""),"Void","")</f>
        <v/>
      </c>
      <c r="P1325" s="16">
        <v>24</v>
      </c>
      <c r="Q1325" s="38">
        <f>IF(O1325="Void","",IF(P1325&lt;16,Lookups!$A$1+((P1325-1)*7+(N1325-1)),Lookups!$A$2+((P1325-16)*7+(N1325-1))))</f>
        <v>45723</v>
      </c>
      <c r="R1325" s="1" t="str">
        <f>IF(O1325="Void",TRIM(_xlfn.CONCAT(J1325,K1325)),J1325)</f>
        <v>Hempsted C.C.</v>
      </c>
      <c r="S1325" s="16" t="str">
        <f>IF(O1325="Void","VOID","vs")</f>
        <v>vs</v>
      </c>
      <c r="T1325" s="1" t="str">
        <f>IF(O1325="Void","",K1325)</f>
        <v>Beaufort Beavers</v>
      </c>
      <c r="U1325" s="1" t="str">
        <f>IF(O1325="Void","",TRIM(_xlfn.CONCAT(L1325," ",M1325)))</f>
        <v>Baker Street</v>
      </c>
    </row>
    <row r="1326" spans="1:21" x14ac:dyDescent="0.2">
      <c r="A1326" s="16">
        <v>1149</v>
      </c>
      <c r="B1326" s="16">
        <v>11</v>
      </c>
      <c r="C1326" s="16">
        <v>13</v>
      </c>
      <c r="D1326" s="1">
        <v>1</v>
      </c>
      <c r="E1326" s="1">
        <v>5</v>
      </c>
      <c r="F1326" s="1" t="str">
        <f>_xlfn.CONCAT($D1326,"|",$E1326,"|",$B1326)</f>
        <v>1|5|11</v>
      </c>
      <c r="G1326" s="1" t="str">
        <f>_xlfn.CONCAT($D1326,"|",$E1326,"|",$C1326)</f>
        <v>1|5|13</v>
      </c>
      <c r="H1326" s="1" t="str">
        <f>_xlfn.CONCAT(P1326,J1326)</f>
        <v>24Gamblers S.C.</v>
      </c>
      <c r="I1326" s="1" t="str">
        <f>_xlfn.CONCAT(P1326,K1326)</f>
        <v>24Runaways</v>
      </c>
      <c r="J1326" s="1" t="str">
        <f>IFERROR(VLOOKUP(F1326,tbl_Teams!A:C,3,0),"")</f>
        <v>Gamblers S.C.</v>
      </c>
      <c r="K1326" s="1" t="str">
        <f>IFERROR(VLOOKUP(G1326,tbl_Teams!$A:$C,3,0),"")</f>
        <v>Runaways</v>
      </c>
      <c r="L1326" s="1" t="str">
        <f>IFERROR(IF(AND(J1326&lt;&gt;"",K1326&lt;&gt;""),VLOOKUP(VLOOKUP(J1326,tbl_Teams!C:G,5,0),tbl_Venues!A:B,2,0),""),"")</f>
        <v>Coney Hill RFC</v>
      </c>
      <c r="M1326" s="16" t="str">
        <f>IFERROR(IF(VLOOKUP(J1326,tbl_Teams!$C:$H,6,0)=0,"",VLOOKUP(J1326,tbl_Teams!$C:$H,6,0)),"")</f>
        <v/>
      </c>
      <c r="N1326" s="16">
        <f>IFERROR(VLOOKUP(J1326,tbl_Teams!$C:$I,7,0),"")</f>
        <v>4</v>
      </c>
      <c r="O1326" s="16" t="str">
        <f>IF(OR(J1326="",K1326=""),"Void","")</f>
        <v/>
      </c>
      <c r="P1326" s="16">
        <v>24</v>
      </c>
      <c r="Q1326" s="38">
        <f>IF(O1326="Void","",IF(P1326&lt;16,Lookups!$A$1+((P1326-1)*7+(N1326-1)),Lookups!$A$2+((P1326-16)*7+(N1326-1))))</f>
        <v>45722</v>
      </c>
      <c r="R1326" s="1" t="str">
        <f>IF(O1326="Void",TRIM(_xlfn.CONCAT(J1326,K1326)),J1326)</f>
        <v>Gamblers S.C.</v>
      </c>
      <c r="S1326" s="16" t="str">
        <f>IF(O1326="Void","VOID","vs")</f>
        <v>vs</v>
      </c>
      <c r="T1326" s="1" t="str">
        <f>IF(O1326="Void","",K1326)</f>
        <v>Runaways</v>
      </c>
      <c r="U1326" s="1" t="str">
        <f>IF(O1326="Void","",TRIM(_xlfn.CONCAT(L1326," ",M1326)))</f>
        <v>Coney Hill RFC</v>
      </c>
    </row>
    <row r="1327" spans="1:21" x14ac:dyDescent="0.2">
      <c r="A1327" s="16">
        <v>1150</v>
      </c>
      <c r="B1327" s="16">
        <v>10</v>
      </c>
      <c r="C1327" s="16">
        <v>14</v>
      </c>
      <c r="D1327" s="1">
        <v>1</v>
      </c>
      <c r="E1327" s="1">
        <v>5</v>
      </c>
      <c r="F1327" s="1" t="str">
        <f>_xlfn.CONCAT($D1327,"|",$E1327,"|",$B1327)</f>
        <v>1|5|10</v>
      </c>
      <c r="G1327" s="1" t="str">
        <f>_xlfn.CONCAT($D1327,"|",$E1327,"|",$C1327)</f>
        <v>1|5|14</v>
      </c>
      <c r="H1327" s="1" t="str">
        <f>_xlfn.CONCAT(P1327,J1327)</f>
        <v>24Newent Independents</v>
      </c>
      <c r="I1327" s="1" t="str">
        <f>_xlfn.CONCAT(P1327,K1327)</f>
        <v>24Hits &amp; Bits</v>
      </c>
      <c r="J1327" s="1" t="str">
        <f>IFERROR(VLOOKUP(F1327,tbl_Teams!A:C,3,0),"")</f>
        <v>Newent Independents</v>
      </c>
      <c r="K1327" s="1" t="str">
        <f>IFERROR(VLOOKUP(G1327,tbl_Teams!$A:$C,3,0),"")</f>
        <v>Hits &amp; Bits</v>
      </c>
      <c r="L1327" s="1" t="str">
        <f>IFERROR(IF(AND(J1327&lt;&gt;"",K1327&lt;&gt;""),VLOOKUP(VLOOKUP(J1327,tbl_Teams!C:G,5,0),tbl_Venues!A:B,2,0),""),"")</f>
        <v>Circle Club Newent</v>
      </c>
      <c r="M1327" s="16" t="str">
        <f>IFERROR(IF(VLOOKUP(J1327,tbl_Teams!$C:$H,6,0)=0,"",VLOOKUP(J1327,tbl_Teams!$C:$H,6,0)),"")</f>
        <v/>
      </c>
      <c r="N1327" s="16">
        <f>IFERROR(VLOOKUP(J1327,tbl_Teams!$C:$I,7,0),"")</f>
        <v>2</v>
      </c>
      <c r="O1327" s="16" t="str">
        <f>IF(OR(J1327="",K1327=""),"Void","")</f>
        <v/>
      </c>
      <c r="P1327" s="16">
        <v>24</v>
      </c>
      <c r="Q1327" s="38">
        <f>IF(O1327="Void","",IF(P1327&lt;16,Lookups!$A$1+((P1327-1)*7+(N1327-1)),Lookups!$A$2+((P1327-16)*7+(N1327-1))))</f>
        <v>45720</v>
      </c>
      <c r="R1327" s="1" t="str">
        <f>IF(O1327="Void",TRIM(_xlfn.CONCAT(J1327,K1327)),J1327)</f>
        <v>Newent Independents</v>
      </c>
      <c r="S1327" s="16" t="str">
        <f>IF(O1327="Void","VOID","vs")</f>
        <v>vs</v>
      </c>
      <c r="T1327" s="1" t="str">
        <f>IF(O1327="Void","",K1327)</f>
        <v>Hits &amp; Bits</v>
      </c>
      <c r="U1327" s="1" t="str">
        <f>IF(O1327="Void","",TRIM(_xlfn.CONCAT(L1327," ",M1327)))</f>
        <v>Circle Club Newent</v>
      </c>
    </row>
    <row r="1328" spans="1:21" x14ac:dyDescent="0.2">
      <c r="A1328" s="16">
        <v>1151</v>
      </c>
      <c r="B1328" s="16">
        <v>9</v>
      </c>
      <c r="C1328" s="16">
        <v>15</v>
      </c>
      <c r="D1328" s="1">
        <v>1</v>
      </c>
      <c r="E1328" s="1">
        <v>5</v>
      </c>
      <c r="F1328" s="1" t="str">
        <f>_xlfn.CONCAT($D1328,"|",$E1328,"|",$B1328)</f>
        <v>1|5|9</v>
      </c>
      <c r="G1328" s="1" t="str">
        <f>_xlfn.CONCAT($D1328,"|",$E1328,"|",$C1328)</f>
        <v>1|5|15</v>
      </c>
      <c r="H1328" s="1" t="str">
        <f>_xlfn.CONCAT(P1328,J1328)</f>
        <v>24Roamers</v>
      </c>
      <c r="I1328" s="1" t="str">
        <f>_xlfn.CONCAT(P1328,K1328)</f>
        <v>24St Aldates</v>
      </c>
      <c r="J1328" s="1" t="str">
        <f>IFERROR(VLOOKUP(F1328,tbl_Teams!A:C,3,0),"")</f>
        <v>Roamers</v>
      </c>
      <c r="K1328" s="1" t="str">
        <f>IFERROR(VLOOKUP(G1328,tbl_Teams!$A:$C,3,0),"")</f>
        <v>St Aldates</v>
      </c>
      <c r="L1328" s="1" t="str">
        <f>IFERROR(IF(AND(J1328&lt;&gt;"",K1328&lt;&gt;""),VLOOKUP(VLOOKUP(J1328,tbl_Teams!C:G,5,0),tbl_Venues!A:B,2,0),""),"")</f>
        <v>Longlevens RFC</v>
      </c>
      <c r="M1328" s="16" t="str">
        <f>IFERROR(IF(VLOOKUP(J1328,tbl_Teams!$C:$H,6,0)=0,"",VLOOKUP(J1328,tbl_Teams!$C:$H,6,0)),"")</f>
        <v/>
      </c>
      <c r="N1328" s="16">
        <f>IFERROR(VLOOKUP(J1328,tbl_Teams!$C:$I,7,0),"")</f>
        <v>2</v>
      </c>
      <c r="O1328" s="16" t="str">
        <f>IF(OR(J1328="",K1328=""),"Void","")</f>
        <v/>
      </c>
      <c r="P1328" s="16">
        <v>24</v>
      </c>
      <c r="Q1328" s="38">
        <f>IF(O1328="Void","",IF(P1328&lt;16,Lookups!$A$1+((P1328-1)*7+(N1328-1)),Lookups!$A$2+((P1328-16)*7+(N1328-1))))</f>
        <v>45720</v>
      </c>
      <c r="R1328" s="1" t="str">
        <f>IF(O1328="Void",TRIM(_xlfn.CONCAT(J1328,K1328)),J1328)</f>
        <v>Roamers</v>
      </c>
      <c r="S1328" s="16" t="str">
        <f>IF(O1328="Void","VOID","vs")</f>
        <v>vs</v>
      </c>
      <c r="T1328" s="1" t="str">
        <f>IF(O1328="Void","",K1328)</f>
        <v>St Aldates</v>
      </c>
      <c r="U1328" s="1" t="str">
        <f>IF(O1328="Void","",TRIM(_xlfn.CONCAT(L1328," ",M1328)))</f>
        <v>Longlevens RFC</v>
      </c>
    </row>
    <row r="1329" spans="1:21" x14ac:dyDescent="0.2">
      <c r="A1329" s="16">
        <v>1152</v>
      </c>
      <c r="B1329" s="16">
        <v>12</v>
      </c>
      <c r="C1329" s="16">
        <v>16</v>
      </c>
      <c r="D1329" s="1">
        <v>1</v>
      </c>
      <c r="E1329" s="1">
        <v>5</v>
      </c>
      <c r="F1329" s="1" t="str">
        <f>_xlfn.CONCAT($D1329,"|",$E1329,"|",$B1329)</f>
        <v>1|5|12</v>
      </c>
      <c r="G1329" s="1" t="str">
        <f>_xlfn.CONCAT($D1329,"|",$E1329,"|",$C1329)</f>
        <v>1|5|16</v>
      </c>
      <c r="H1329" s="1" t="str">
        <f>_xlfn.CONCAT(P1329,J1329)</f>
        <v>24Windmill Nomads</v>
      </c>
      <c r="I1329" s="1" t="str">
        <f>_xlfn.CONCAT(P1329,K1329)</f>
        <v>24Crescent Knights</v>
      </c>
      <c r="J1329" s="1" t="str">
        <f>IFERROR(VLOOKUP(F1329,tbl_Teams!A:C,3,0),"")</f>
        <v>Windmill Nomads</v>
      </c>
      <c r="K1329" s="1" t="str">
        <f>IFERROR(VLOOKUP(G1329,tbl_Teams!$A:$C,3,0),"")</f>
        <v>Crescent Knights</v>
      </c>
      <c r="L1329" s="1" t="str">
        <f>IFERROR(IF(AND(J1329&lt;&gt;"",K1329&lt;&gt;""),VLOOKUP(VLOOKUP(J1329,tbl_Teams!C:G,5,0),tbl_Venues!A:B,2,0),""),"")</f>
        <v>Saintbridge Club</v>
      </c>
      <c r="M1329" s="16">
        <f>IFERROR(IF(VLOOKUP(J1329,tbl_Teams!$C:$H,6,0)=0,"",VLOOKUP(J1329,tbl_Teams!$C:$H,6,0)),"")</f>
        <v>2</v>
      </c>
      <c r="N1329" s="16">
        <f>IFERROR(VLOOKUP(J1329,tbl_Teams!$C:$I,7,0),"")</f>
        <v>3</v>
      </c>
      <c r="O1329" s="16" t="str">
        <f>IF(OR(J1329="",K1329=""),"Void","")</f>
        <v/>
      </c>
      <c r="P1329" s="16">
        <v>24</v>
      </c>
      <c r="Q1329" s="38">
        <f>IF(O1329="Void","",IF(P1329&lt;16,Lookups!$A$1+((P1329-1)*7+(N1329-1)),Lookups!$A$2+((P1329-16)*7+(N1329-1))))</f>
        <v>45721</v>
      </c>
      <c r="R1329" s="1" t="str">
        <f>IF(O1329="Void",TRIM(_xlfn.CONCAT(J1329,K1329)),J1329)</f>
        <v>Windmill Nomads</v>
      </c>
      <c r="S1329" s="16" t="str">
        <f>IF(O1329="Void","VOID","vs")</f>
        <v>vs</v>
      </c>
      <c r="T1329" s="1" t="str">
        <f>IF(O1329="Void","",K1329)</f>
        <v>Crescent Knights</v>
      </c>
      <c r="U1329" s="1" t="str">
        <f>IF(O1329="Void","",TRIM(_xlfn.CONCAT(L1329," ",M1329)))</f>
        <v>Saintbridge Club 2</v>
      </c>
    </row>
    <row r="1330" spans="1:21" x14ac:dyDescent="0.2">
      <c r="A1330" s="16">
        <v>1385</v>
      </c>
      <c r="B1330" s="16">
        <v>8</v>
      </c>
      <c r="C1330" s="16">
        <v>1</v>
      </c>
      <c r="D1330" s="1">
        <v>1</v>
      </c>
      <c r="E1330" s="1">
        <v>6</v>
      </c>
      <c r="F1330" s="1" t="str">
        <f>_xlfn.CONCAT($D1330,"|",$E1330,"|",$B1330)</f>
        <v>1|6|8</v>
      </c>
      <c r="G1330" s="1" t="str">
        <f>_xlfn.CONCAT($D1330,"|",$E1330,"|",$C1330)</f>
        <v>1|6|1</v>
      </c>
      <c r="H1330" s="1" t="str">
        <f>_xlfn.CONCAT(P1330,J1330)</f>
        <v>24Rising Sun</v>
      </c>
      <c r="I1330" s="1" t="str">
        <f>_xlfn.CONCAT(P1330,K1330)</f>
        <v>24New Indians</v>
      </c>
      <c r="J1330" s="1" t="str">
        <f>IFERROR(VLOOKUP(F1330,tbl_Teams!A:C,3,0),"")</f>
        <v>Rising Sun</v>
      </c>
      <c r="K1330" s="1" t="str">
        <f>IFERROR(VLOOKUP(G1330,tbl_Teams!$A:$C,3,0),"")</f>
        <v>New Indians</v>
      </c>
      <c r="L1330" s="1" t="str">
        <f>IFERROR(IF(AND(J1330&lt;&gt;"",K1330&lt;&gt;""),VLOOKUP(VLOOKUP(J1330,tbl_Teams!C:G,5,0),tbl_Venues!A:B,2,0),""),"")</f>
        <v>Farmer's Club</v>
      </c>
      <c r="M1330" s="16">
        <f>IFERROR(IF(VLOOKUP(J1330,tbl_Teams!$C:$H,6,0)=0,"",VLOOKUP(J1330,tbl_Teams!$C:$H,6,0)),"")</f>
        <v>2</v>
      </c>
      <c r="N1330" s="16">
        <f>IFERROR(VLOOKUP(J1330,tbl_Teams!$C:$I,7,0),"")</f>
        <v>3</v>
      </c>
      <c r="O1330" s="16" t="str">
        <f>IF(OR(J1330="",K1330=""),"Void","")</f>
        <v/>
      </c>
      <c r="P1330" s="16">
        <v>24</v>
      </c>
      <c r="Q1330" s="38">
        <f>IF(O1330="Void","",IF(P1330&lt;16,Lookups!$A$1+((P1330-1)*7+(N1330-1)),Lookups!$A$2+((P1330-16)*7+(N1330-1))))</f>
        <v>45721</v>
      </c>
      <c r="R1330" s="1" t="str">
        <f>IF(O1330="Void",TRIM(_xlfn.CONCAT(J1330,K1330)),J1330)</f>
        <v>Rising Sun</v>
      </c>
      <c r="S1330" s="16" t="str">
        <f>IF(O1330="Void","VOID","vs")</f>
        <v>vs</v>
      </c>
      <c r="T1330" s="1" t="str">
        <f>IF(O1330="Void","",K1330)</f>
        <v>New Indians</v>
      </c>
      <c r="U1330" s="1" t="str">
        <f>IF(O1330="Void","",TRIM(_xlfn.CONCAT(L1330," ",M1330)))</f>
        <v>Farmer's Club 2</v>
      </c>
    </row>
    <row r="1331" spans="1:21" x14ac:dyDescent="0.2">
      <c r="A1331" s="16">
        <v>1386</v>
      </c>
      <c r="B1331" s="16">
        <v>7</v>
      </c>
      <c r="C1331" s="16">
        <v>2</v>
      </c>
      <c r="D1331" s="1">
        <v>1</v>
      </c>
      <c r="E1331" s="1">
        <v>6</v>
      </c>
      <c r="F1331" s="1" t="str">
        <f>_xlfn.CONCAT($D1331,"|",$E1331,"|",$B1331)</f>
        <v>1|6|7</v>
      </c>
      <c r="G1331" s="1" t="str">
        <f>_xlfn.CONCAT($D1331,"|",$E1331,"|",$C1331)</f>
        <v>1|6|2</v>
      </c>
      <c r="H1331" s="1" t="str">
        <f>_xlfn.CONCAT(P1331,J1331)</f>
        <v>24Canning Stragglers</v>
      </c>
      <c r="I1331" s="1" t="str">
        <f>_xlfn.CONCAT(P1331,K1331)</f>
        <v>24</v>
      </c>
      <c r="J1331" s="1" t="str">
        <f>IFERROR(VLOOKUP(F1331,tbl_Teams!A:C,3,0),"")</f>
        <v>Canning Stragglers</v>
      </c>
      <c r="K1331" s="1" t="str">
        <f>IFERROR(VLOOKUP(G1331,tbl_Teams!$A:$C,3,0),"")</f>
        <v/>
      </c>
      <c r="L1331" s="1" t="str">
        <f>IFERROR(IF(AND(J1331&lt;&gt;"",K1331&lt;&gt;""),VLOOKUP(VLOOKUP(J1331,tbl_Teams!C:G,5,0),tbl_Venues!A:B,2,0),""),"")</f>
        <v/>
      </c>
      <c r="M1331" s="16" t="str">
        <f>IFERROR(IF(VLOOKUP(J1331,tbl_Teams!$C:$H,6,0)=0,"",VLOOKUP(J1331,tbl_Teams!$C:$H,6,0)),"")</f>
        <v/>
      </c>
      <c r="N1331" s="16">
        <f>IFERROR(VLOOKUP(J1331,tbl_Teams!$C:$I,7,0),"")</f>
        <v>3</v>
      </c>
      <c r="O1331" s="16" t="str">
        <f>IF(OR(J1331="",K1331=""),"Void","")</f>
        <v>Void</v>
      </c>
      <c r="P1331" s="16">
        <v>24</v>
      </c>
      <c r="Q1331" s="38" t="str">
        <f>IF(O1331="Void","",IF(P1331&lt;16,Lookups!$A$1+((P1331-1)*7+(N1331-1)),Lookups!$A$2+((P1331-16)*7+(N1331-1))))</f>
        <v/>
      </c>
      <c r="R1331" s="1" t="str">
        <f>IF(O1331="Void",TRIM(_xlfn.CONCAT(J1331,K1331)),J1331)</f>
        <v>Canning Stragglers</v>
      </c>
      <c r="S1331" s="16" t="str">
        <f>IF(O1331="Void","VOID","vs")</f>
        <v>VOID</v>
      </c>
      <c r="T1331" s="1" t="str">
        <f>IF(O1331="Void","",K1331)</f>
        <v/>
      </c>
      <c r="U1331" s="1" t="str">
        <f>IF(O1331="Void","",TRIM(_xlfn.CONCAT(L1331," ",M1331)))</f>
        <v/>
      </c>
    </row>
    <row r="1332" spans="1:21" x14ac:dyDescent="0.2">
      <c r="A1332" s="16">
        <v>1387</v>
      </c>
      <c r="B1332" s="16">
        <v>6</v>
      </c>
      <c r="C1332" s="16">
        <v>3</v>
      </c>
      <c r="D1332" s="1">
        <v>1</v>
      </c>
      <c r="E1332" s="1">
        <v>6</v>
      </c>
      <c r="F1332" s="1" t="str">
        <f>_xlfn.CONCAT($D1332,"|",$E1332,"|",$B1332)</f>
        <v>1|6|6</v>
      </c>
      <c r="G1332" s="1" t="str">
        <f>_xlfn.CONCAT($D1332,"|",$E1332,"|",$C1332)</f>
        <v>1|6|3</v>
      </c>
      <c r="H1332" s="1" t="str">
        <f>_xlfn.CONCAT(P1332,J1332)</f>
        <v>24Apaches</v>
      </c>
      <c r="I1332" s="1" t="str">
        <f>_xlfn.CONCAT(P1332,K1332)</f>
        <v>24Jokers(City)</v>
      </c>
      <c r="J1332" s="1" t="str">
        <f>IFERROR(VLOOKUP(F1332,tbl_Teams!A:C,3,0),"")</f>
        <v>Apaches</v>
      </c>
      <c r="K1332" s="1" t="str">
        <f>IFERROR(VLOOKUP(G1332,tbl_Teams!$A:$C,3,0),"")</f>
        <v>Jokers(City)</v>
      </c>
      <c r="L1332" s="1" t="str">
        <f>IFERROR(IF(AND(J1332&lt;&gt;"",K1332&lt;&gt;""),VLOOKUP(VLOOKUP(J1332,tbl_Teams!C:G,5,0),tbl_Venues!A:B,2,0),""),"")</f>
        <v>Hardwicke RBL</v>
      </c>
      <c r="M1332" s="16">
        <f>IFERROR(IF(VLOOKUP(J1332,tbl_Teams!$C:$H,6,0)=0,"",VLOOKUP(J1332,tbl_Teams!$C:$H,6,0)),"")</f>
        <v>1</v>
      </c>
      <c r="N1332" s="16">
        <f>IFERROR(VLOOKUP(J1332,tbl_Teams!$C:$I,7,0),"")</f>
        <v>5</v>
      </c>
      <c r="O1332" s="16" t="str">
        <f>IF(OR(J1332="",K1332=""),"Void","")</f>
        <v/>
      </c>
      <c r="P1332" s="16">
        <v>24</v>
      </c>
      <c r="Q1332" s="38">
        <f>IF(O1332="Void","",IF(P1332&lt;16,Lookups!$A$1+((P1332-1)*7+(N1332-1)),Lookups!$A$2+((P1332-16)*7+(N1332-1))))</f>
        <v>45723</v>
      </c>
      <c r="R1332" s="1" t="str">
        <f>IF(O1332="Void",TRIM(_xlfn.CONCAT(J1332,K1332)),J1332)</f>
        <v>Apaches</v>
      </c>
      <c r="S1332" s="16" t="str">
        <f>IF(O1332="Void","VOID","vs")</f>
        <v>vs</v>
      </c>
      <c r="T1332" s="1" t="str">
        <f>IF(O1332="Void","",K1332)</f>
        <v>Jokers(City)</v>
      </c>
      <c r="U1332" s="1" t="str">
        <f>IF(O1332="Void","",TRIM(_xlfn.CONCAT(L1332," ",M1332)))</f>
        <v>Hardwicke RBL 1</v>
      </c>
    </row>
    <row r="1333" spans="1:21" x14ac:dyDescent="0.2">
      <c r="A1333" s="16">
        <v>1388</v>
      </c>
      <c r="B1333" s="16">
        <v>5</v>
      </c>
      <c r="C1333" s="16">
        <v>4</v>
      </c>
      <c r="D1333" s="1">
        <v>1</v>
      </c>
      <c r="E1333" s="1">
        <v>6</v>
      </c>
      <c r="F1333" s="1" t="str">
        <f>_xlfn.CONCAT($D1333,"|",$E1333,"|",$B1333)</f>
        <v>1|6|5</v>
      </c>
      <c r="G1333" s="1" t="str">
        <f>_xlfn.CONCAT($D1333,"|",$E1333,"|",$C1333)</f>
        <v>1|6|4</v>
      </c>
      <c r="H1333" s="1" t="str">
        <f>_xlfn.CONCAT(P1333,J1333)</f>
        <v>24Scammells</v>
      </c>
      <c r="I1333" s="1" t="str">
        <f>_xlfn.CONCAT(P1333,K1333)</f>
        <v>24Renegades</v>
      </c>
      <c r="J1333" s="1" t="str">
        <f>IFERROR(VLOOKUP(F1333,tbl_Teams!A:C,3,0),"")</f>
        <v>Scammells</v>
      </c>
      <c r="K1333" s="1" t="str">
        <f>IFERROR(VLOOKUP(G1333,tbl_Teams!$A:$C,3,0),"")</f>
        <v>Renegades</v>
      </c>
      <c r="L1333" s="1" t="str">
        <f>IFERROR(IF(AND(J1333&lt;&gt;"",K1333&lt;&gt;""),VLOOKUP(VLOOKUP(J1333,tbl_Teams!C:G,5,0),tbl_Venues!A:B,2,0),""),"")</f>
        <v>Gala Club</v>
      </c>
      <c r="M1333" s="16">
        <f>IFERROR(IF(VLOOKUP(J1333,tbl_Teams!$C:$H,6,0)=0,"",VLOOKUP(J1333,tbl_Teams!$C:$H,6,0)),"")</f>
        <v>1</v>
      </c>
      <c r="N1333" s="16">
        <f>IFERROR(VLOOKUP(J1333,tbl_Teams!$C:$I,7,0),"")</f>
        <v>1</v>
      </c>
      <c r="O1333" s="16" t="str">
        <f>IF(OR(J1333="",K1333=""),"Void","")</f>
        <v/>
      </c>
      <c r="P1333" s="16">
        <v>24</v>
      </c>
      <c r="Q1333" s="38">
        <f>IF(O1333="Void","",IF(P1333&lt;16,Lookups!$A$1+((P1333-1)*7+(N1333-1)),Lookups!$A$2+((P1333-16)*7+(N1333-1))))</f>
        <v>45719</v>
      </c>
      <c r="R1333" s="1" t="str">
        <f>IF(O1333="Void",TRIM(_xlfn.CONCAT(J1333,K1333)),J1333)</f>
        <v>Scammells</v>
      </c>
      <c r="S1333" s="16" t="str">
        <f>IF(O1333="Void","VOID","vs")</f>
        <v>vs</v>
      </c>
      <c r="T1333" s="1" t="str">
        <f>IF(O1333="Void","",K1333)</f>
        <v>Renegades</v>
      </c>
      <c r="U1333" s="1" t="str">
        <f>IF(O1333="Void","",TRIM(_xlfn.CONCAT(L1333," ",M1333)))</f>
        <v>Gala Club 1</v>
      </c>
    </row>
    <row r="1334" spans="1:21" x14ac:dyDescent="0.2">
      <c r="A1334" s="16">
        <v>1389</v>
      </c>
      <c r="B1334" s="16">
        <v>11</v>
      </c>
      <c r="C1334" s="16">
        <v>13</v>
      </c>
      <c r="D1334" s="1">
        <v>1</v>
      </c>
      <c r="E1334" s="1">
        <v>6</v>
      </c>
      <c r="F1334" s="1" t="str">
        <f>_xlfn.CONCAT($D1334,"|",$E1334,"|",$B1334)</f>
        <v>1|6|11</v>
      </c>
      <c r="G1334" s="1" t="str">
        <f>_xlfn.CONCAT($D1334,"|",$E1334,"|",$C1334)</f>
        <v>1|6|13</v>
      </c>
      <c r="H1334" s="1" t="str">
        <f>_xlfn.CONCAT(P1334,J1334)</f>
        <v>24Walls Top Ten</v>
      </c>
      <c r="I1334" s="1" t="str">
        <f>_xlfn.CONCAT(P1334,K1334)</f>
        <v>24Junction Inn</v>
      </c>
      <c r="J1334" s="1" t="str">
        <f>IFERROR(VLOOKUP(F1334,tbl_Teams!A:C,3,0),"")</f>
        <v>Walls Top Ten</v>
      </c>
      <c r="K1334" s="1" t="str">
        <f>IFERROR(VLOOKUP(G1334,tbl_Teams!$A:$C,3,0),"")</f>
        <v>Junction Inn</v>
      </c>
      <c r="L1334" s="1" t="str">
        <f>IFERROR(IF(AND(J1334&lt;&gt;"",K1334&lt;&gt;""),VLOOKUP(VLOOKUP(J1334,tbl_Teams!C:G,5,0),tbl_Venues!A:B,2,0),""),"")</f>
        <v>England's Glory</v>
      </c>
      <c r="M1334" s="16">
        <f>IFERROR(IF(VLOOKUP(J1334,tbl_Teams!$C:$H,6,0)=0,"",VLOOKUP(J1334,tbl_Teams!$C:$H,6,0)),"")</f>
        <v>1</v>
      </c>
      <c r="N1334" s="16">
        <f>IFERROR(VLOOKUP(J1334,tbl_Teams!$C:$I,7,0),"")</f>
        <v>4</v>
      </c>
      <c r="O1334" s="16" t="str">
        <f>IF(OR(J1334="",K1334=""),"Void","")</f>
        <v/>
      </c>
      <c r="P1334" s="16">
        <v>24</v>
      </c>
      <c r="Q1334" s="38">
        <f>IF(O1334="Void","",IF(P1334&lt;16,Lookups!$A$1+((P1334-1)*7+(N1334-1)),Lookups!$A$2+((P1334-16)*7+(N1334-1))))</f>
        <v>45722</v>
      </c>
      <c r="R1334" s="1" t="str">
        <f>IF(O1334="Void",TRIM(_xlfn.CONCAT(J1334,K1334)),J1334)</f>
        <v>Walls Top Ten</v>
      </c>
      <c r="S1334" s="16" t="str">
        <f>IF(O1334="Void","VOID","vs")</f>
        <v>vs</v>
      </c>
      <c r="T1334" s="1" t="str">
        <f>IF(O1334="Void","",K1334)</f>
        <v>Junction Inn</v>
      </c>
      <c r="U1334" s="1" t="str">
        <f>IF(O1334="Void","",TRIM(_xlfn.CONCAT(L1334," ",M1334)))</f>
        <v>England's Glory 1</v>
      </c>
    </row>
    <row r="1335" spans="1:21" x14ac:dyDescent="0.2">
      <c r="A1335" s="16">
        <v>1390</v>
      </c>
      <c r="B1335" s="16">
        <v>10</v>
      </c>
      <c r="C1335" s="16">
        <v>14</v>
      </c>
      <c r="D1335" s="1">
        <v>1</v>
      </c>
      <c r="E1335" s="1">
        <v>6</v>
      </c>
      <c r="F1335" s="1" t="str">
        <f>_xlfn.CONCAT($D1335,"|",$E1335,"|",$B1335)</f>
        <v>1|6|10</v>
      </c>
      <c r="G1335" s="1" t="str">
        <f>_xlfn.CONCAT($D1335,"|",$E1335,"|",$C1335)</f>
        <v>1|6|14</v>
      </c>
      <c r="H1335" s="1" t="str">
        <f>_xlfn.CONCAT(P1335,J1335)</f>
        <v>24Westgate Teapots</v>
      </c>
      <c r="I1335" s="1" t="str">
        <f>_xlfn.CONCAT(P1335,K1335)</f>
        <v>24Britwater</v>
      </c>
      <c r="J1335" s="1" t="str">
        <f>IFERROR(VLOOKUP(F1335,tbl_Teams!A:C,3,0),"")</f>
        <v>Westgate Teapots</v>
      </c>
      <c r="K1335" s="1" t="str">
        <f>IFERROR(VLOOKUP(G1335,tbl_Teams!$A:$C,3,0),"")</f>
        <v>Britwater</v>
      </c>
      <c r="L1335" s="1" t="str">
        <f>IFERROR(IF(AND(J1335&lt;&gt;"",K1335&lt;&gt;""),VLOOKUP(VLOOKUP(J1335,tbl_Teams!C:G,5,0),tbl_Venues!A:B,2,0),""),"")</f>
        <v>Wotton Hall Club</v>
      </c>
      <c r="M1335" s="16">
        <f>IFERROR(IF(VLOOKUP(J1335,tbl_Teams!$C:$H,6,0)=0,"",VLOOKUP(J1335,tbl_Teams!$C:$H,6,0)),"")</f>
        <v>1</v>
      </c>
      <c r="N1335" s="16">
        <f>IFERROR(VLOOKUP(J1335,tbl_Teams!$C:$I,7,0),"")</f>
        <v>1</v>
      </c>
      <c r="O1335" s="16" t="str">
        <f>IF(OR(J1335="",K1335=""),"Void","")</f>
        <v/>
      </c>
      <c r="P1335" s="16">
        <v>24</v>
      </c>
      <c r="Q1335" s="38">
        <f>IF(O1335="Void","",IF(P1335&lt;16,Lookups!$A$1+((P1335-1)*7+(N1335-1)),Lookups!$A$2+((P1335-16)*7+(N1335-1))))</f>
        <v>45719</v>
      </c>
      <c r="R1335" s="1" t="str">
        <f>IF(O1335="Void",TRIM(_xlfn.CONCAT(J1335,K1335)),J1335)</f>
        <v>Westgate Teapots</v>
      </c>
      <c r="S1335" s="16" t="str">
        <f>IF(O1335="Void","VOID","vs")</f>
        <v>vs</v>
      </c>
      <c r="T1335" s="1" t="str">
        <f>IF(O1335="Void","",K1335)</f>
        <v>Britwater</v>
      </c>
      <c r="U1335" s="1" t="str">
        <f>IF(O1335="Void","",TRIM(_xlfn.CONCAT(L1335," ",M1335)))</f>
        <v>Wotton Hall Club 1</v>
      </c>
    </row>
    <row r="1336" spans="1:21" x14ac:dyDescent="0.2">
      <c r="A1336" s="16">
        <v>1391</v>
      </c>
      <c r="B1336" s="16">
        <v>9</v>
      </c>
      <c r="C1336" s="16">
        <v>15</v>
      </c>
      <c r="D1336" s="1">
        <v>1</v>
      </c>
      <c r="E1336" s="1">
        <v>6</v>
      </c>
      <c r="F1336" s="1" t="str">
        <f>_xlfn.CONCAT($D1336,"|",$E1336,"|",$B1336)</f>
        <v>1|6|9</v>
      </c>
      <c r="G1336" s="1" t="str">
        <f>_xlfn.CONCAT($D1336,"|",$E1336,"|",$C1336)</f>
        <v>1|6|15</v>
      </c>
      <c r="H1336" s="1" t="str">
        <f>_xlfn.CONCAT(P1336,J1336)</f>
        <v>24509ers</v>
      </c>
      <c r="I1336" s="1" t="str">
        <f>_xlfn.CONCAT(P1336,K1336)</f>
        <v>24Cybernetics</v>
      </c>
      <c r="J1336" s="1" t="str">
        <f>IFERROR(VLOOKUP(F1336,tbl_Teams!A:C,3,0),"")</f>
        <v>509ers</v>
      </c>
      <c r="K1336" s="1" t="str">
        <f>IFERROR(VLOOKUP(G1336,tbl_Teams!$A:$C,3,0),"")</f>
        <v>Cybernetics</v>
      </c>
      <c r="L1336" s="1" t="str">
        <f>IFERROR(IF(AND(J1336&lt;&gt;"",K1336&lt;&gt;""),VLOOKUP(VLOOKUP(J1336,tbl_Teams!C:G,5,0),tbl_Venues!A:B,2,0),""),"")</f>
        <v>Robinswood Hill Club</v>
      </c>
      <c r="M1336" s="16">
        <f>IFERROR(IF(VLOOKUP(J1336,tbl_Teams!$C:$H,6,0)=0,"",VLOOKUP(J1336,tbl_Teams!$C:$H,6,0)),"")</f>
        <v>2</v>
      </c>
      <c r="N1336" s="16">
        <f>IFERROR(VLOOKUP(J1336,tbl_Teams!$C:$I,7,0),"")</f>
        <v>5</v>
      </c>
      <c r="O1336" s="16" t="str">
        <f>IF(OR(J1336="",K1336=""),"Void","")</f>
        <v/>
      </c>
      <c r="P1336" s="16">
        <v>24</v>
      </c>
      <c r="Q1336" s="38">
        <f>IF(O1336="Void","",IF(P1336&lt;16,Lookups!$A$1+((P1336-1)*7+(N1336-1)),Lookups!$A$2+((P1336-16)*7+(N1336-1))))</f>
        <v>45723</v>
      </c>
      <c r="R1336" s="1" t="str">
        <f>IF(O1336="Void",TRIM(_xlfn.CONCAT(J1336,K1336)),J1336)</f>
        <v>509ers</v>
      </c>
      <c r="S1336" s="16" t="str">
        <f>IF(O1336="Void","VOID","vs")</f>
        <v>vs</v>
      </c>
      <c r="T1336" s="1" t="str">
        <f>IF(O1336="Void","",K1336)</f>
        <v>Cybernetics</v>
      </c>
      <c r="U1336" s="1" t="str">
        <f>IF(O1336="Void","",TRIM(_xlfn.CONCAT(L1336," ",M1336)))</f>
        <v>Robinswood Hill Club 2</v>
      </c>
    </row>
    <row r="1337" spans="1:21" x14ac:dyDescent="0.2">
      <c r="A1337" s="16">
        <v>1392</v>
      </c>
      <c r="B1337" s="16">
        <v>12</v>
      </c>
      <c r="C1337" s="16">
        <v>16</v>
      </c>
      <c r="D1337" s="1">
        <v>1</v>
      </c>
      <c r="E1337" s="1">
        <v>6</v>
      </c>
      <c r="F1337" s="1" t="str">
        <f>_xlfn.CONCAT($D1337,"|",$E1337,"|",$B1337)</f>
        <v>1|6|12</v>
      </c>
      <c r="G1337" s="1" t="str">
        <f>_xlfn.CONCAT($D1337,"|",$E1337,"|",$C1337)</f>
        <v>1|6|16</v>
      </c>
      <c r="H1337" s="1" t="str">
        <f>_xlfn.CONCAT(P1337,J1337)</f>
        <v>24KE7's</v>
      </c>
      <c r="I1337" s="1" t="str">
        <f>_xlfn.CONCAT(P1337,K1337)</f>
        <v>24Angry Beavers</v>
      </c>
      <c r="J1337" s="1" t="str">
        <f>IFERROR(VLOOKUP(F1337,tbl_Teams!A:C,3,0),"")</f>
        <v>KE7's</v>
      </c>
      <c r="K1337" s="1" t="str">
        <f>IFERROR(VLOOKUP(G1337,tbl_Teams!$A:$C,3,0),"")</f>
        <v>Angry Beavers</v>
      </c>
      <c r="L1337" s="1" t="str">
        <f>IFERROR(IF(AND(J1337&lt;&gt;"",K1337&lt;&gt;""),VLOOKUP(VLOOKUP(J1337,tbl_Teams!C:G,5,0),tbl_Venues!A:B,2,0),""),"")</f>
        <v>Old Richians RFC</v>
      </c>
      <c r="M1337" s="16" t="str">
        <f>IFERROR(IF(VLOOKUP(J1337,tbl_Teams!$C:$H,6,0)=0,"",VLOOKUP(J1337,tbl_Teams!$C:$H,6,0)),"")</f>
        <v/>
      </c>
      <c r="N1337" s="16">
        <f>IFERROR(VLOOKUP(J1337,tbl_Teams!$C:$I,7,0),"")</f>
        <v>3</v>
      </c>
      <c r="O1337" s="16" t="str">
        <f>IF(OR(J1337="",K1337=""),"Void","")</f>
        <v/>
      </c>
      <c r="P1337" s="16">
        <v>24</v>
      </c>
      <c r="Q1337" s="38">
        <f>IF(O1337="Void","",IF(P1337&lt;16,Lookups!$A$1+((P1337-1)*7+(N1337-1)),Lookups!$A$2+((P1337-16)*7+(N1337-1))))</f>
        <v>45721</v>
      </c>
      <c r="R1337" s="1" t="str">
        <f>IF(O1337="Void",TRIM(_xlfn.CONCAT(J1337,K1337)),J1337)</f>
        <v>KE7's</v>
      </c>
      <c r="S1337" s="16" t="str">
        <f>IF(O1337="Void","VOID","vs")</f>
        <v>vs</v>
      </c>
      <c r="T1337" s="1" t="str">
        <f>IF(O1337="Void","",K1337)</f>
        <v>Angry Beavers</v>
      </c>
      <c r="U1337" s="1" t="str">
        <f>IF(O1337="Void","",TRIM(_xlfn.CONCAT(L1337," ",M1337)))</f>
        <v>Old Richians RFC</v>
      </c>
    </row>
    <row r="1338" spans="1:21" x14ac:dyDescent="0.2">
      <c r="A1338" s="16">
        <v>1625</v>
      </c>
      <c r="B1338" s="16">
        <v>8</v>
      </c>
      <c r="C1338" s="16">
        <v>1</v>
      </c>
      <c r="D1338" s="1">
        <v>1</v>
      </c>
      <c r="E1338" s="1">
        <v>7</v>
      </c>
      <c r="F1338" s="1" t="str">
        <f>_xlfn.CONCAT($D1338,"|",$E1338,"|",$B1338)</f>
        <v>1|7|8</v>
      </c>
      <c r="G1338" s="1" t="str">
        <f>_xlfn.CONCAT($D1338,"|",$E1338,"|",$C1338)</f>
        <v>1|7|1</v>
      </c>
      <c r="H1338" s="1" t="str">
        <f>_xlfn.CONCAT(P1338,J1338)</f>
        <v>24Incredibowls</v>
      </c>
      <c r="I1338" s="1" t="str">
        <f>_xlfn.CONCAT(P1338,K1338)</f>
        <v>24Derwents</v>
      </c>
      <c r="J1338" s="1" t="str">
        <f>IFERROR(VLOOKUP(F1338,tbl_Teams!A:C,3,0),"")</f>
        <v>Incredibowls</v>
      </c>
      <c r="K1338" s="1" t="str">
        <f>IFERROR(VLOOKUP(G1338,tbl_Teams!$A:$C,3,0),"")</f>
        <v>Derwents</v>
      </c>
      <c r="L1338" s="1" t="str">
        <f>IFERROR(IF(AND(J1338&lt;&gt;"",K1338&lt;&gt;""),VLOOKUP(VLOOKUP(J1338,tbl_Teams!C:G,5,0),tbl_Venues!A:B,2,0),""),"")</f>
        <v>St James Club</v>
      </c>
      <c r="M1338" s="16" t="str">
        <f>IFERROR(IF(VLOOKUP(J1338,tbl_Teams!$C:$H,6,0)=0,"",VLOOKUP(J1338,tbl_Teams!$C:$H,6,0)),"")</f>
        <v/>
      </c>
      <c r="N1338" s="16">
        <f>IFERROR(VLOOKUP(J1338,tbl_Teams!$C:$I,7,0),"")</f>
        <v>4</v>
      </c>
      <c r="O1338" s="16" t="str">
        <f>IF(OR(J1338="",K1338=""),"Void","")</f>
        <v/>
      </c>
      <c r="P1338" s="16">
        <v>24</v>
      </c>
      <c r="Q1338" s="38">
        <f>IF(O1338="Void","",IF(P1338&lt;16,Lookups!$A$1+((P1338-1)*7+(N1338-1)),Lookups!$A$2+((P1338-16)*7+(N1338-1))))</f>
        <v>45722</v>
      </c>
      <c r="R1338" s="1" t="str">
        <f>IF(O1338="Void",TRIM(_xlfn.CONCAT(J1338,K1338)),J1338)</f>
        <v>Incredibowls</v>
      </c>
      <c r="S1338" s="16" t="str">
        <f>IF(O1338="Void","VOID","vs")</f>
        <v>vs</v>
      </c>
      <c r="T1338" s="1" t="str">
        <f>IF(O1338="Void","",K1338)</f>
        <v>Derwents</v>
      </c>
      <c r="U1338" s="1" t="str">
        <f>IF(O1338="Void","",TRIM(_xlfn.CONCAT(L1338," ",M1338)))</f>
        <v>St James Club</v>
      </c>
    </row>
    <row r="1339" spans="1:21" x14ac:dyDescent="0.2">
      <c r="A1339" s="16">
        <v>1626</v>
      </c>
      <c r="B1339" s="16">
        <v>7</v>
      </c>
      <c r="C1339" s="16">
        <v>2</v>
      </c>
      <c r="D1339" s="1">
        <v>1</v>
      </c>
      <c r="E1339" s="1">
        <v>7</v>
      </c>
      <c r="F1339" s="1" t="str">
        <f>_xlfn.CONCAT($D1339,"|",$E1339,"|",$B1339)</f>
        <v>1|7|7</v>
      </c>
      <c r="G1339" s="1" t="str">
        <f>_xlfn.CONCAT($D1339,"|",$E1339,"|",$C1339)</f>
        <v>1|7|2</v>
      </c>
      <c r="H1339" s="1" t="str">
        <f>_xlfn.CONCAT(P1339,J1339)</f>
        <v>24Gladiators</v>
      </c>
      <c r="I1339" s="1" t="str">
        <f>_xlfn.CONCAT(P1339,K1339)</f>
        <v>24Sigtels</v>
      </c>
      <c r="J1339" s="1" t="str">
        <f>IFERROR(VLOOKUP(F1339,tbl_Teams!A:C,3,0),"")</f>
        <v>Gladiators</v>
      </c>
      <c r="K1339" s="1" t="str">
        <f>IFERROR(VLOOKUP(G1339,tbl_Teams!$A:$C,3,0),"")</f>
        <v>Sigtels</v>
      </c>
      <c r="L1339" s="1" t="str">
        <f>IFERROR(IF(AND(J1339&lt;&gt;"",K1339&lt;&gt;""),VLOOKUP(VLOOKUP(J1339,tbl_Teams!C:G,5,0),tbl_Venues!A:B,2,0),""),"")</f>
        <v>Farmer's Club</v>
      </c>
      <c r="M1339" s="16">
        <f>IFERROR(IF(VLOOKUP(J1339,tbl_Teams!$C:$H,6,0)=0,"",VLOOKUP(J1339,tbl_Teams!$C:$H,6,0)),"")</f>
        <v>1</v>
      </c>
      <c r="N1339" s="16">
        <f>IFERROR(VLOOKUP(J1339,tbl_Teams!$C:$I,7,0),"")</f>
        <v>3</v>
      </c>
      <c r="O1339" s="16" t="str">
        <f>IF(OR(J1339="",K1339=""),"Void","")</f>
        <v/>
      </c>
      <c r="P1339" s="16">
        <v>24</v>
      </c>
      <c r="Q1339" s="38">
        <f>IF(O1339="Void","",IF(P1339&lt;16,Lookups!$A$1+((P1339-1)*7+(N1339-1)),Lookups!$A$2+((P1339-16)*7+(N1339-1))))</f>
        <v>45721</v>
      </c>
      <c r="R1339" s="1" t="str">
        <f>IF(O1339="Void",TRIM(_xlfn.CONCAT(J1339,K1339)),J1339)</f>
        <v>Gladiators</v>
      </c>
      <c r="S1339" s="16" t="str">
        <f>IF(O1339="Void","VOID","vs")</f>
        <v>vs</v>
      </c>
      <c r="T1339" s="1" t="str">
        <f>IF(O1339="Void","",K1339)</f>
        <v>Sigtels</v>
      </c>
      <c r="U1339" s="1" t="str">
        <f>IF(O1339="Void","",TRIM(_xlfn.CONCAT(L1339," ",M1339)))</f>
        <v>Farmer's Club 1</v>
      </c>
    </row>
    <row r="1340" spans="1:21" x14ac:dyDescent="0.2">
      <c r="A1340" s="16">
        <v>1627</v>
      </c>
      <c r="B1340" s="16">
        <v>6</v>
      </c>
      <c r="C1340" s="16">
        <v>3</v>
      </c>
      <c r="D1340" s="1">
        <v>1</v>
      </c>
      <c r="E1340" s="1">
        <v>7</v>
      </c>
      <c r="F1340" s="1" t="str">
        <f>_xlfn.CONCAT($D1340,"|",$E1340,"|",$B1340)</f>
        <v>1|7|6</v>
      </c>
      <c r="G1340" s="1" t="str">
        <f>_xlfn.CONCAT($D1340,"|",$E1340,"|",$C1340)</f>
        <v>1|7|3</v>
      </c>
      <c r="H1340" s="1" t="str">
        <f>_xlfn.CONCAT(P1340,J1340)</f>
        <v>24Bloaters S.C.</v>
      </c>
      <c r="I1340" s="1" t="str">
        <f>_xlfn.CONCAT(P1340,K1340)</f>
        <v>24City Treasurers</v>
      </c>
      <c r="J1340" s="1" t="str">
        <f>IFERROR(VLOOKUP(F1340,tbl_Teams!A:C,3,0),"")</f>
        <v>Bloaters S.C.</v>
      </c>
      <c r="K1340" s="1" t="str">
        <f>IFERROR(VLOOKUP(G1340,tbl_Teams!$A:$C,3,0),"")</f>
        <v>City Treasurers</v>
      </c>
      <c r="L1340" s="1" t="str">
        <f>IFERROR(IF(AND(J1340&lt;&gt;"",K1340&lt;&gt;""),VLOOKUP(VLOOKUP(J1340,tbl_Teams!C:G,5,0),tbl_Venues!A:B,2,0),""),"")</f>
        <v>Spartans Club</v>
      </c>
      <c r="M1340" s="16">
        <f>IFERROR(IF(VLOOKUP(J1340,tbl_Teams!$C:$H,6,0)=0,"",VLOOKUP(J1340,tbl_Teams!$C:$H,6,0)),"")</f>
        <v>2</v>
      </c>
      <c r="N1340" s="16">
        <f>IFERROR(VLOOKUP(J1340,tbl_Teams!$C:$I,7,0),"")</f>
        <v>3</v>
      </c>
      <c r="O1340" s="16" t="str">
        <f>IF(OR(J1340="",K1340=""),"Void","")</f>
        <v/>
      </c>
      <c r="P1340" s="16">
        <v>24</v>
      </c>
      <c r="Q1340" s="38">
        <f>IF(O1340="Void","",IF(P1340&lt;16,Lookups!$A$1+((P1340-1)*7+(N1340-1)),Lookups!$A$2+((P1340-16)*7+(N1340-1))))</f>
        <v>45721</v>
      </c>
      <c r="R1340" s="1" t="str">
        <f>IF(O1340="Void",TRIM(_xlfn.CONCAT(J1340,K1340)),J1340)</f>
        <v>Bloaters S.C.</v>
      </c>
      <c r="S1340" s="16" t="str">
        <f>IF(O1340="Void","VOID","vs")</f>
        <v>vs</v>
      </c>
      <c r="T1340" s="1" t="str">
        <f>IF(O1340="Void","",K1340)</f>
        <v>City Treasurers</v>
      </c>
      <c r="U1340" s="1" t="str">
        <f>IF(O1340="Void","",TRIM(_xlfn.CONCAT(L1340," ",M1340)))</f>
        <v>Spartans Club 2</v>
      </c>
    </row>
    <row r="1341" spans="1:21" x14ac:dyDescent="0.2">
      <c r="A1341" s="16">
        <v>1628</v>
      </c>
      <c r="B1341" s="16">
        <v>5</v>
      </c>
      <c r="C1341" s="16">
        <v>4</v>
      </c>
      <c r="D1341" s="1">
        <v>1</v>
      </c>
      <c r="E1341" s="1">
        <v>7</v>
      </c>
      <c r="F1341" s="1" t="str">
        <f>_xlfn.CONCAT($D1341,"|",$E1341,"|",$B1341)</f>
        <v>1|7|5</v>
      </c>
      <c r="G1341" s="1" t="str">
        <f>_xlfn.CONCAT($D1341,"|",$E1341,"|",$C1341)</f>
        <v>1|7|4</v>
      </c>
      <c r="H1341" s="1" t="str">
        <f>_xlfn.CONCAT(P1341,J1341)</f>
        <v>24Hilltops</v>
      </c>
      <c r="I1341" s="1" t="str">
        <f>_xlfn.CONCAT(P1341,K1341)</f>
        <v>24Deaf Tigers</v>
      </c>
      <c r="J1341" s="1" t="str">
        <f>IFERROR(VLOOKUP(F1341,tbl_Teams!A:C,3,0),"")</f>
        <v>Hilltops</v>
      </c>
      <c r="K1341" s="1" t="str">
        <f>IFERROR(VLOOKUP(G1341,tbl_Teams!$A:$C,3,0),"")</f>
        <v>Deaf Tigers</v>
      </c>
      <c r="L1341" s="1" t="str">
        <f>IFERROR(IF(AND(J1341&lt;&gt;"",K1341&lt;&gt;""),VLOOKUP(VLOOKUP(J1341,tbl_Teams!C:G,5,0),tbl_Venues!A:B,2,0),""),"")</f>
        <v>Robinswood Hill Club</v>
      </c>
      <c r="M1341" s="16">
        <f>IFERROR(IF(VLOOKUP(J1341,tbl_Teams!$C:$H,6,0)=0,"",VLOOKUP(J1341,tbl_Teams!$C:$H,6,0)),"")</f>
        <v>1</v>
      </c>
      <c r="N1341" s="16">
        <f>IFERROR(VLOOKUP(J1341,tbl_Teams!$C:$I,7,0),"")</f>
        <v>4</v>
      </c>
      <c r="O1341" s="16" t="str">
        <f>IF(OR(J1341="",K1341=""),"Void","")</f>
        <v/>
      </c>
      <c r="P1341" s="16">
        <v>24</v>
      </c>
      <c r="Q1341" s="38">
        <f>IF(O1341="Void","",IF(P1341&lt;16,Lookups!$A$1+((P1341-1)*7+(N1341-1)),Lookups!$A$2+((P1341-16)*7+(N1341-1))))</f>
        <v>45722</v>
      </c>
      <c r="R1341" s="1" t="str">
        <f>IF(O1341="Void",TRIM(_xlfn.CONCAT(J1341,K1341)),J1341)</f>
        <v>Hilltops</v>
      </c>
      <c r="S1341" s="16" t="str">
        <f>IF(O1341="Void","VOID","vs")</f>
        <v>vs</v>
      </c>
      <c r="T1341" s="1" t="str">
        <f>IF(O1341="Void","",K1341)</f>
        <v>Deaf Tigers</v>
      </c>
      <c r="U1341" s="1" t="str">
        <f>IF(O1341="Void","",TRIM(_xlfn.CONCAT(L1341," ",M1341)))</f>
        <v>Robinswood Hill Club 1</v>
      </c>
    </row>
    <row r="1342" spans="1:21" x14ac:dyDescent="0.2">
      <c r="A1342" s="16">
        <v>1629</v>
      </c>
      <c r="B1342" s="16">
        <v>11</v>
      </c>
      <c r="C1342" s="16">
        <v>13</v>
      </c>
      <c r="D1342" s="1">
        <v>1</v>
      </c>
      <c r="E1342" s="1">
        <v>7</v>
      </c>
      <c r="F1342" s="1" t="str">
        <f>_xlfn.CONCAT($D1342,"|",$E1342,"|",$B1342)</f>
        <v>1|7|11</v>
      </c>
      <c r="G1342" s="1" t="str">
        <f>_xlfn.CONCAT($D1342,"|",$E1342,"|",$C1342)</f>
        <v>1|7|13</v>
      </c>
      <c r="H1342" s="1" t="str">
        <f>_xlfn.CONCAT(P1342,J1342)</f>
        <v>24The Novices</v>
      </c>
      <c r="I1342" s="1" t="str">
        <f>_xlfn.CONCAT(P1342,K1342)</f>
        <v>24BMI 'A' Breakaways</v>
      </c>
      <c r="J1342" s="1" t="str">
        <f>IFERROR(VLOOKUP(F1342,tbl_Teams!A:C,3,0),"")</f>
        <v>The Novices</v>
      </c>
      <c r="K1342" s="1" t="str">
        <f>IFERROR(VLOOKUP(G1342,tbl_Teams!$A:$C,3,0),"")</f>
        <v>BMI 'A' Breakaways</v>
      </c>
      <c r="L1342" s="1" t="str">
        <f>IFERROR(IF(AND(J1342&lt;&gt;"",K1342&lt;&gt;""),VLOOKUP(VLOOKUP(J1342,tbl_Teams!C:G,5,0),tbl_Venues!A:B,2,0),""),"")</f>
        <v>Gala Club</v>
      </c>
      <c r="M1342" s="16">
        <f>IFERROR(IF(VLOOKUP(J1342,tbl_Teams!$C:$H,6,0)=0,"",VLOOKUP(J1342,tbl_Teams!$C:$H,6,0)),"")</f>
        <v>2</v>
      </c>
      <c r="N1342" s="16">
        <f>IFERROR(VLOOKUP(J1342,tbl_Teams!$C:$I,7,0),"")</f>
        <v>3</v>
      </c>
      <c r="O1342" s="16" t="str">
        <f>IF(OR(J1342="",K1342=""),"Void","")</f>
        <v/>
      </c>
      <c r="P1342" s="16">
        <v>24</v>
      </c>
      <c r="Q1342" s="38">
        <f>IF(O1342="Void","",IF(P1342&lt;16,Lookups!$A$1+((P1342-1)*7+(N1342-1)),Lookups!$A$2+((P1342-16)*7+(N1342-1))))</f>
        <v>45721</v>
      </c>
      <c r="R1342" s="1" t="str">
        <f>IF(O1342="Void",TRIM(_xlfn.CONCAT(J1342,K1342)),J1342)</f>
        <v>The Novices</v>
      </c>
      <c r="S1342" s="16" t="str">
        <f>IF(O1342="Void","VOID","vs")</f>
        <v>vs</v>
      </c>
      <c r="T1342" s="1" t="str">
        <f>IF(O1342="Void","",K1342)</f>
        <v>BMI 'A' Breakaways</v>
      </c>
      <c r="U1342" s="1" t="str">
        <f>IF(O1342="Void","",TRIM(_xlfn.CONCAT(L1342," ",M1342)))</f>
        <v>Gala Club 2</v>
      </c>
    </row>
    <row r="1343" spans="1:21" x14ac:dyDescent="0.2">
      <c r="A1343" s="16">
        <v>1630</v>
      </c>
      <c r="B1343" s="16">
        <v>10</v>
      </c>
      <c r="C1343" s="16">
        <v>14</v>
      </c>
      <c r="D1343" s="1">
        <v>1</v>
      </c>
      <c r="E1343" s="1">
        <v>7</v>
      </c>
      <c r="F1343" s="1" t="str">
        <f>_xlfn.CONCAT($D1343,"|",$E1343,"|",$B1343)</f>
        <v>1|7|10</v>
      </c>
      <c r="G1343" s="1" t="str">
        <f>_xlfn.CONCAT($D1343,"|",$E1343,"|",$C1343)</f>
        <v>1|7|14</v>
      </c>
      <c r="H1343" s="1" t="str">
        <f>_xlfn.CONCAT(P1343,J1343)</f>
        <v>24Newent Dragons</v>
      </c>
      <c r="I1343" s="1" t="str">
        <f>_xlfn.CONCAT(P1343,K1343)</f>
        <v>24Cruisers</v>
      </c>
      <c r="J1343" s="1" t="str">
        <f>IFERROR(VLOOKUP(F1343,tbl_Teams!A:C,3,0),"")</f>
        <v>Newent Dragons</v>
      </c>
      <c r="K1343" s="1" t="str">
        <f>IFERROR(VLOOKUP(G1343,tbl_Teams!$A:$C,3,0),"")</f>
        <v>Cruisers</v>
      </c>
      <c r="L1343" s="1" t="str">
        <f>IFERROR(IF(AND(J1343&lt;&gt;"",K1343&lt;&gt;""),VLOOKUP(VLOOKUP(J1343,tbl_Teams!C:G,5,0),tbl_Venues!A:B,2,0),""),"")</f>
        <v>Circle Club Newent</v>
      </c>
      <c r="M1343" s="16" t="str">
        <f>IFERROR(IF(VLOOKUP(J1343,tbl_Teams!$C:$H,6,0)=0,"",VLOOKUP(J1343,tbl_Teams!$C:$H,6,0)),"")</f>
        <v/>
      </c>
      <c r="N1343" s="16">
        <f>IFERROR(VLOOKUP(J1343,tbl_Teams!$C:$I,7,0),"")</f>
        <v>5</v>
      </c>
      <c r="O1343" s="16" t="str">
        <f>IF(OR(J1343="",K1343=""),"Void","")</f>
        <v/>
      </c>
      <c r="P1343" s="16">
        <v>24</v>
      </c>
      <c r="Q1343" s="38">
        <f>IF(O1343="Void","",IF(P1343&lt;16,Lookups!$A$1+((P1343-1)*7+(N1343-1)),Lookups!$A$2+((P1343-16)*7+(N1343-1))))</f>
        <v>45723</v>
      </c>
      <c r="R1343" s="1" t="str">
        <f>IF(O1343="Void",TRIM(_xlfn.CONCAT(J1343,K1343)),J1343)</f>
        <v>Newent Dragons</v>
      </c>
      <c r="S1343" s="16" t="str">
        <f>IF(O1343="Void","VOID","vs")</f>
        <v>vs</v>
      </c>
      <c r="T1343" s="1" t="str">
        <f>IF(O1343="Void","",K1343)</f>
        <v>Cruisers</v>
      </c>
      <c r="U1343" s="1" t="str">
        <f>IF(O1343="Void","",TRIM(_xlfn.CONCAT(L1343," ",M1343)))</f>
        <v>Circle Club Newent</v>
      </c>
    </row>
    <row r="1344" spans="1:21" x14ac:dyDescent="0.2">
      <c r="A1344" s="16">
        <v>1631</v>
      </c>
      <c r="B1344" s="16">
        <v>9</v>
      </c>
      <c r="C1344" s="16">
        <v>15</v>
      </c>
      <c r="D1344" s="1">
        <v>1</v>
      </c>
      <c r="E1344" s="1">
        <v>7</v>
      </c>
      <c r="F1344" s="1" t="str">
        <f>_xlfn.CONCAT($D1344,"|",$E1344,"|",$B1344)</f>
        <v>1|7|9</v>
      </c>
      <c r="G1344" s="1" t="str">
        <f>_xlfn.CONCAT($D1344,"|",$E1344,"|",$C1344)</f>
        <v>1|7|15</v>
      </c>
      <c r="H1344" s="1" t="str">
        <f>_xlfn.CONCAT(P1344,J1344)</f>
        <v>24Tipplers</v>
      </c>
      <c r="I1344" s="1" t="str">
        <f>_xlfn.CONCAT(P1344,K1344)</f>
        <v>24Lassington Rollers</v>
      </c>
      <c r="J1344" s="1" t="str">
        <f>IFERROR(VLOOKUP(F1344,tbl_Teams!A:C,3,0),"")</f>
        <v>Tipplers</v>
      </c>
      <c r="K1344" s="1" t="str">
        <f>IFERROR(VLOOKUP(G1344,tbl_Teams!$A:$C,3,0),"")</f>
        <v>Lassington Rollers</v>
      </c>
      <c r="L1344" s="1" t="str">
        <f>IFERROR(IF(AND(J1344&lt;&gt;"",K1344&lt;&gt;""),VLOOKUP(VLOOKUP(J1344,tbl_Teams!C:G,5,0),tbl_Venues!A:B,2,0),""),"")</f>
        <v>Wotton Hall Club</v>
      </c>
      <c r="M1344" s="16">
        <f>IFERROR(IF(VLOOKUP(J1344,tbl_Teams!$C:$H,6,0)=0,"",VLOOKUP(J1344,tbl_Teams!$C:$H,6,0)),"")</f>
        <v>1</v>
      </c>
      <c r="N1344" s="16">
        <f>IFERROR(VLOOKUP(J1344,tbl_Teams!$C:$I,7,0),"")</f>
        <v>5</v>
      </c>
      <c r="O1344" s="16" t="str">
        <f>IF(OR(J1344="",K1344=""),"Void","")</f>
        <v/>
      </c>
      <c r="P1344" s="16">
        <v>24</v>
      </c>
      <c r="Q1344" s="38">
        <f>IF(O1344="Void","",IF(P1344&lt;16,Lookups!$A$1+((P1344-1)*7+(N1344-1)),Lookups!$A$2+((P1344-16)*7+(N1344-1))))</f>
        <v>45723</v>
      </c>
      <c r="R1344" s="1" t="str">
        <f>IF(O1344="Void",TRIM(_xlfn.CONCAT(J1344,K1344)),J1344)</f>
        <v>Tipplers</v>
      </c>
      <c r="S1344" s="16" t="str">
        <f>IF(O1344="Void","VOID","vs")</f>
        <v>vs</v>
      </c>
      <c r="T1344" s="1" t="str">
        <f>IF(O1344="Void","",K1344)</f>
        <v>Lassington Rollers</v>
      </c>
      <c r="U1344" s="1" t="str">
        <f>IF(O1344="Void","",TRIM(_xlfn.CONCAT(L1344," ",M1344)))</f>
        <v>Wotton Hall Club 1</v>
      </c>
    </row>
    <row r="1345" spans="1:21" x14ac:dyDescent="0.2">
      <c r="A1345" s="16">
        <v>1632</v>
      </c>
      <c r="B1345" s="16">
        <v>12</v>
      </c>
      <c r="C1345" s="16">
        <v>16</v>
      </c>
      <c r="D1345" s="1">
        <v>1</v>
      </c>
      <c r="E1345" s="1">
        <v>7</v>
      </c>
      <c r="F1345" s="1" t="str">
        <f>_xlfn.CONCAT($D1345,"|",$E1345,"|",$B1345)</f>
        <v>1|7|12</v>
      </c>
      <c r="G1345" s="1" t="str">
        <f>_xlfn.CONCAT($D1345,"|",$E1345,"|",$C1345)</f>
        <v>1|7|16</v>
      </c>
      <c r="H1345" s="1" t="str">
        <f>_xlfn.CONCAT(P1345,J1345)</f>
        <v>24More Lager</v>
      </c>
      <c r="I1345" s="1" t="str">
        <f>_xlfn.CONCAT(P1345,K1345)</f>
        <v>24</v>
      </c>
      <c r="J1345" s="1" t="str">
        <f>IFERROR(VLOOKUP(F1345,tbl_Teams!A:C,3,0),"")</f>
        <v>More Lager</v>
      </c>
      <c r="K1345" s="1" t="str">
        <f>IFERROR(VLOOKUP(G1345,tbl_Teams!$A:$C,3,0),"")</f>
        <v/>
      </c>
      <c r="L1345" s="1" t="str">
        <f>IFERROR(IF(AND(J1345&lt;&gt;"",K1345&lt;&gt;""),VLOOKUP(VLOOKUP(J1345,tbl_Teams!C:G,5,0),tbl_Venues!A:B,2,0),""),"")</f>
        <v/>
      </c>
      <c r="M1345" s="16" t="str">
        <f>IFERROR(IF(VLOOKUP(J1345,tbl_Teams!$C:$H,6,0)=0,"",VLOOKUP(J1345,tbl_Teams!$C:$H,6,0)),"")</f>
        <v/>
      </c>
      <c r="N1345" s="16">
        <f>IFERROR(VLOOKUP(J1345,tbl_Teams!$C:$I,7,0),"")</f>
        <v>4</v>
      </c>
      <c r="O1345" s="16" t="str">
        <f>IF(OR(J1345="",K1345=""),"Void","")</f>
        <v>Void</v>
      </c>
      <c r="P1345" s="16">
        <v>24</v>
      </c>
      <c r="Q1345" s="38" t="str">
        <f>IF(O1345="Void","",IF(P1345&lt;16,Lookups!$A$1+((P1345-1)*7+(N1345-1)),Lookups!$A$2+((P1345-16)*7+(N1345-1))))</f>
        <v/>
      </c>
      <c r="R1345" s="1" t="str">
        <f>IF(O1345="Void",TRIM(_xlfn.CONCAT(J1345,K1345)),J1345)</f>
        <v>More Lager</v>
      </c>
      <c r="S1345" s="16" t="str">
        <f>IF(O1345="Void","VOID","vs")</f>
        <v>VOID</v>
      </c>
      <c r="T1345" s="1" t="str">
        <f>IF(O1345="Void","",K1345)</f>
        <v/>
      </c>
      <c r="U1345" s="1" t="str">
        <f>IF(O1345="Void","",TRIM(_xlfn.CONCAT(L1345," ",M1345)))</f>
        <v/>
      </c>
    </row>
    <row r="1346" spans="1:21" x14ac:dyDescent="0.2">
      <c r="A1346" s="16">
        <v>193</v>
      </c>
      <c r="B1346" s="16">
        <v>16</v>
      </c>
      <c r="C1346" s="16">
        <v>4</v>
      </c>
      <c r="D1346" s="1">
        <v>1</v>
      </c>
      <c r="E1346" s="1">
        <v>1</v>
      </c>
      <c r="F1346" s="1" t="str">
        <f>_xlfn.CONCAT($D1346,"|",$E1346,"|",$B1346)</f>
        <v>1|1|16</v>
      </c>
      <c r="G1346" s="1" t="str">
        <f>_xlfn.CONCAT($D1346,"|",$E1346,"|",$C1346)</f>
        <v>1|1|4</v>
      </c>
      <c r="H1346" s="1" t="str">
        <f>_xlfn.CONCAT(P1346,J1346)</f>
        <v>25Painswick Ultras</v>
      </c>
      <c r="I1346" s="1" t="str">
        <f>_xlfn.CONCAT(P1346,K1346)</f>
        <v>25Tuffley Robins</v>
      </c>
      <c r="J1346" s="1" t="str">
        <f>IFERROR(VLOOKUP(F1346,tbl_Teams!A:C,3,0),"")</f>
        <v>Painswick Ultras</v>
      </c>
      <c r="K1346" s="1" t="str">
        <f>IFERROR(VLOOKUP(G1346,tbl_Teams!$A:$C,3,0),"")</f>
        <v>Tuffley Robins</v>
      </c>
      <c r="L1346" s="1" t="str">
        <f>IFERROR(IF(AND(J1346&lt;&gt;"",K1346&lt;&gt;""),VLOOKUP(VLOOKUP(J1346,tbl_Teams!C:G,5,0),tbl_Venues!A:B,2,0),""),"")</f>
        <v>Saintbridge Club</v>
      </c>
      <c r="M1346" s="16">
        <f>IFERROR(IF(VLOOKUP(J1346,tbl_Teams!$C:$H,6,0)=0,"",VLOOKUP(J1346,tbl_Teams!$C:$H,6,0)),"")</f>
        <v>1</v>
      </c>
      <c r="N1346" s="16">
        <f>IFERROR(VLOOKUP(J1346,tbl_Teams!$C:$I,7,0),"")</f>
        <v>3</v>
      </c>
      <c r="O1346" s="16" t="str">
        <f>IF(OR(J1346="",K1346=""),"Void","")</f>
        <v/>
      </c>
      <c r="P1346" s="16">
        <v>25</v>
      </c>
      <c r="Q1346" s="38">
        <f>IF(O1346="Void","",IF(P1346&lt;16,Lookups!$A$1+((P1346-1)*7+(N1346-1)),Lookups!$A$2+((P1346-16)*7+(N1346-1))))</f>
        <v>45728</v>
      </c>
      <c r="R1346" s="1" t="str">
        <f>IF(O1346="Void",TRIM(_xlfn.CONCAT(J1346,K1346)),J1346)</f>
        <v>Painswick Ultras</v>
      </c>
      <c r="S1346" s="16" t="str">
        <f>IF(O1346="Void","VOID","vs")</f>
        <v>vs</v>
      </c>
      <c r="T1346" s="1" t="str">
        <f>IF(O1346="Void","",K1346)</f>
        <v>Tuffley Robins</v>
      </c>
      <c r="U1346" s="1" t="str">
        <f>IF(O1346="Void","",TRIM(_xlfn.CONCAT(L1346," ",M1346)))</f>
        <v>Saintbridge Club 1</v>
      </c>
    </row>
    <row r="1347" spans="1:21" x14ac:dyDescent="0.2">
      <c r="A1347" s="16">
        <v>194</v>
      </c>
      <c r="B1347" s="16">
        <v>3</v>
      </c>
      <c r="C1347" s="16">
        <v>5</v>
      </c>
      <c r="D1347" s="1">
        <v>1</v>
      </c>
      <c r="E1347" s="1">
        <v>1</v>
      </c>
      <c r="F1347" s="1" t="str">
        <f>_xlfn.CONCAT($D1347,"|",$E1347,"|",$B1347)</f>
        <v>1|1|3</v>
      </c>
      <c r="G1347" s="1" t="str">
        <f>_xlfn.CONCAT($D1347,"|",$E1347,"|",$C1347)</f>
        <v>1|1|5</v>
      </c>
      <c r="H1347" s="1" t="str">
        <f>_xlfn.CONCAT(P1347,J1347)</f>
        <v>25Slingers</v>
      </c>
      <c r="I1347" s="1" t="str">
        <f>_xlfn.CONCAT(P1347,K1347)</f>
        <v>25St James Allstars</v>
      </c>
      <c r="J1347" s="1" t="str">
        <f>IFERROR(VLOOKUP(F1347,tbl_Teams!A:C,3,0),"")</f>
        <v>Slingers</v>
      </c>
      <c r="K1347" s="1" t="str">
        <f>IFERROR(VLOOKUP(G1347,tbl_Teams!$A:$C,3,0),"")</f>
        <v>St James Allstars</v>
      </c>
      <c r="L1347" s="1" t="str">
        <f>IFERROR(IF(AND(J1347&lt;&gt;"",K1347&lt;&gt;""),VLOOKUP(VLOOKUP(J1347,tbl_Teams!C:G,5,0),tbl_Venues!A:B,2,0),""),"")</f>
        <v>BMI Club</v>
      </c>
      <c r="M1347" s="16" t="str">
        <f>IFERROR(IF(VLOOKUP(J1347,tbl_Teams!$C:$H,6,0)=0,"",VLOOKUP(J1347,tbl_Teams!$C:$H,6,0)),"")</f>
        <v/>
      </c>
      <c r="N1347" s="16">
        <f>IFERROR(VLOOKUP(J1347,tbl_Teams!$C:$I,7,0),"")</f>
        <v>3</v>
      </c>
      <c r="O1347" s="16" t="str">
        <f>IF(OR(J1347="",K1347=""),"Void","")</f>
        <v/>
      </c>
      <c r="P1347" s="16">
        <v>25</v>
      </c>
      <c r="Q1347" s="38">
        <f>IF(O1347="Void","",IF(P1347&lt;16,Lookups!$A$1+((P1347-1)*7+(N1347-1)),Lookups!$A$2+((P1347-16)*7+(N1347-1))))</f>
        <v>45728</v>
      </c>
      <c r="R1347" s="1" t="str">
        <f>IF(O1347="Void",TRIM(_xlfn.CONCAT(J1347,K1347)),J1347)</f>
        <v>Slingers</v>
      </c>
      <c r="S1347" s="16" t="str">
        <f>IF(O1347="Void","VOID","vs")</f>
        <v>vs</v>
      </c>
      <c r="T1347" s="1" t="str">
        <f>IF(O1347="Void","",K1347)</f>
        <v>St James Allstars</v>
      </c>
      <c r="U1347" s="1" t="str">
        <f>IF(O1347="Void","",TRIM(_xlfn.CONCAT(L1347," ",M1347)))</f>
        <v>BMI Club</v>
      </c>
    </row>
    <row r="1348" spans="1:21" x14ac:dyDescent="0.2">
      <c r="A1348" s="16">
        <v>195</v>
      </c>
      <c r="B1348" s="16">
        <v>2</v>
      </c>
      <c r="C1348" s="16">
        <v>6</v>
      </c>
      <c r="D1348" s="1">
        <v>1</v>
      </c>
      <c r="E1348" s="1">
        <v>1</v>
      </c>
      <c r="F1348" s="1" t="str">
        <f>_xlfn.CONCAT($D1348,"|",$E1348,"|",$B1348)</f>
        <v>1|1|2</v>
      </c>
      <c r="G1348" s="1" t="str">
        <f>_xlfn.CONCAT($D1348,"|",$E1348,"|",$C1348)</f>
        <v>1|1|6</v>
      </c>
      <c r="H1348" s="1" t="str">
        <f>_xlfn.CONCAT(P1348,J1348)</f>
        <v>25Cobblers</v>
      </c>
      <c r="I1348" s="1" t="str">
        <f>_xlfn.CONCAT(P1348,K1348)</f>
        <v>25Fabulous Baker Boys</v>
      </c>
      <c r="J1348" s="1" t="str">
        <f>IFERROR(VLOOKUP(F1348,tbl_Teams!A:C,3,0),"")</f>
        <v>Cobblers</v>
      </c>
      <c r="K1348" s="1" t="str">
        <f>IFERROR(VLOOKUP(G1348,tbl_Teams!$A:$C,3,0),"")</f>
        <v>Fabulous Baker Boys</v>
      </c>
      <c r="L1348" s="1" t="str">
        <f>IFERROR(IF(AND(J1348&lt;&gt;"",K1348&lt;&gt;""),VLOOKUP(VLOOKUP(J1348,tbl_Teams!C:G,5,0),tbl_Venues!A:B,2,0),""),"")</f>
        <v>Tuffley Community Centre</v>
      </c>
      <c r="M1348" s="16" t="str">
        <f>IFERROR(IF(VLOOKUP(J1348,tbl_Teams!$C:$H,6,0)=0,"",VLOOKUP(J1348,tbl_Teams!$C:$H,6,0)),"")</f>
        <v/>
      </c>
      <c r="N1348" s="16">
        <f>IFERROR(VLOOKUP(J1348,tbl_Teams!$C:$I,7,0),"")</f>
        <v>1</v>
      </c>
      <c r="O1348" s="16" t="str">
        <f>IF(OR(J1348="",K1348=""),"Void","")</f>
        <v/>
      </c>
      <c r="P1348" s="16">
        <v>25</v>
      </c>
      <c r="Q1348" s="38">
        <f>IF(O1348="Void","",IF(P1348&lt;16,Lookups!$A$1+((P1348-1)*7+(N1348-1)),Lookups!$A$2+((P1348-16)*7+(N1348-1))))</f>
        <v>45726</v>
      </c>
      <c r="R1348" s="1" t="str">
        <f>IF(O1348="Void",TRIM(_xlfn.CONCAT(J1348,K1348)),J1348)</f>
        <v>Cobblers</v>
      </c>
      <c r="S1348" s="16" t="str">
        <f>IF(O1348="Void","VOID","vs")</f>
        <v>vs</v>
      </c>
      <c r="T1348" s="1" t="str">
        <f>IF(O1348="Void","",K1348)</f>
        <v>Fabulous Baker Boys</v>
      </c>
      <c r="U1348" s="1" t="str">
        <f>IF(O1348="Void","",TRIM(_xlfn.CONCAT(L1348," ",M1348)))</f>
        <v>Tuffley Community Centre</v>
      </c>
    </row>
    <row r="1349" spans="1:21" x14ac:dyDescent="0.2">
      <c r="A1349" s="16">
        <v>196</v>
      </c>
      <c r="B1349" s="16">
        <v>1</v>
      </c>
      <c r="C1349" s="16">
        <v>7</v>
      </c>
      <c r="D1349" s="1">
        <v>1</v>
      </c>
      <c r="E1349" s="1">
        <v>1</v>
      </c>
      <c r="F1349" s="1" t="str">
        <f>_xlfn.CONCAT($D1349,"|",$E1349,"|",$B1349)</f>
        <v>1|1|1</v>
      </c>
      <c r="G1349" s="1" t="str">
        <f>_xlfn.CONCAT($D1349,"|",$E1349,"|",$C1349)</f>
        <v>1|1|7</v>
      </c>
      <c r="H1349" s="1" t="str">
        <f>_xlfn.CONCAT(P1349,J1349)</f>
        <v>25Maisemore Hornets</v>
      </c>
      <c r="I1349" s="1" t="str">
        <f>_xlfn.CONCAT(P1349,K1349)</f>
        <v>25Railway</v>
      </c>
      <c r="J1349" s="1" t="str">
        <f>IFERROR(VLOOKUP(F1349,tbl_Teams!A:C,3,0),"")</f>
        <v>Maisemore Hornets</v>
      </c>
      <c r="K1349" s="1" t="str">
        <f>IFERROR(VLOOKUP(G1349,tbl_Teams!$A:$C,3,0),"")</f>
        <v>Railway</v>
      </c>
      <c r="L1349" s="1" t="str">
        <f>IFERROR(IF(AND(J1349&lt;&gt;"",K1349&lt;&gt;""),VLOOKUP(VLOOKUP(J1349,tbl_Teams!C:G,5,0),tbl_Venues!A:B,2,0),""),"")</f>
        <v>St James Club</v>
      </c>
      <c r="M1349" s="16" t="str">
        <f>IFERROR(IF(VLOOKUP(J1349,tbl_Teams!$C:$H,6,0)=0,"",VLOOKUP(J1349,tbl_Teams!$C:$H,6,0)),"")</f>
        <v/>
      </c>
      <c r="N1349" s="16">
        <f>IFERROR(VLOOKUP(J1349,tbl_Teams!$C:$I,7,0),"")</f>
        <v>2</v>
      </c>
      <c r="O1349" s="16" t="str">
        <f>IF(OR(J1349="",K1349=""),"Void","")</f>
        <v/>
      </c>
      <c r="P1349" s="16">
        <v>25</v>
      </c>
      <c r="Q1349" s="38">
        <f>IF(O1349="Void","",IF(P1349&lt;16,Lookups!$A$1+((P1349-1)*7+(N1349-1)),Lookups!$A$2+((P1349-16)*7+(N1349-1))))</f>
        <v>45727</v>
      </c>
      <c r="R1349" s="1" t="str">
        <f>IF(O1349="Void",TRIM(_xlfn.CONCAT(J1349,K1349)),J1349)</f>
        <v>Maisemore Hornets</v>
      </c>
      <c r="S1349" s="16" t="str">
        <f>IF(O1349="Void","VOID","vs")</f>
        <v>vs</v>
      </c>
      <c r="T1349" s="1" t="str">
        <f>IF(O1349="Void","",K1349)</f>
        <v>Railway</v>
      </c>
      <c r="U1349" s="1" t="str">
        <f>IF(O1349="Void","",TRIM(_xlfn.CONCAT(L1349," ",M1349)))</f>
        <v>St James Club</v>
      </c>
    </row>
    <row r="1350" spans="1:21" x14ac:dyDescent="0.2">
      <c r="A1350" s="16">
        <v>197</v>
      </c>
      <c r="B1350" s="16">
        <v>15</v>
      </c>
      <c r="C1350" s="16">
        <v>8</v>
      </c>
      <c r="D1350" s="1">
        <v>1</v>
      </c>
      <c r="E1350" s="1">
        <v>1</v>
      </c>
      <c r="F1350" s="1" t="str">
        <f>_xlfn.CONCAT($D1350,"|",$E1350,"|",$B1350)</f>
        <v>1|1|15</v>
      </c>
      <c r="G1350" s="1" t="str">
        <f>_xlfn.CONCAT($D1350,"|",$E1350,"|",$C1350)</f>
        <v>1|1|8</v>
      </c>
      <c r="H1350" s="1" t="str">
        <f>_xlfn.CONCAT(P1350,J1350)</f>
        <v>25Redmans Ten</v>
      </c>
      <c r="I1350" s="1" t="str">
        <f>_xlfn.CONCAT(P1350,K1350)</f>
        <v>25Lion Cubs</v>
      </c>
      <c r="J1350" s="1" t="str">
        <f>IFERROR(VLOOKUP(F1350,tbl_Teams!A:C,3,0),"")</f>
        <v>Redmans Ten</v>
      </c>
      <c r="K1350" s="1" t="str">
        <f>IFERROR(VLOOKUP(G1350,tbl_Teams!$A:$C,3,0),"")</f>
        <v>Lion Cubs</v>
      </c>
      <c r="L1350" s="1" t="str">
        <f>IFERROR(IF(AND(J1350&lt;&gt;"",K1350&lt;&gt;""),VLOOKUP(VLOOKUP(J1350,tbl_Teams!C:G,5,0),tbl_Venues!A:B,2,0),""),"")</f>
        <v>Wotton Hall Club</v>
      </c>
      <c r="M1350" s="16">
        <f>IFERROR(IF(VLOOKUP(J1350,tbl_Teams!$C:$H,6,0)=0,"",VLOOKUP(J1350,tbl_Teams!$C:$H,6,0)),"")</f>
        <v>1</v>
      </c>
      <c r="N1350" s="16">
        <f>IFERROR(VLOOKUP(J1350,tbl_Teams!$C:$I,7,0),"")</f>
        <v>4</v>
      </c>
      <c r="O1350" s="16" t="str">
        <f>IF(OR(J1350="",K1350=""),"Void","")</f>
        <v/>
      </c>
      <c r="P1350" s="16">
        <v>25</v>
      </c>
      <c r="Q1350" s="38">
        <f>IF(O1350="Void","",IF(P1350&lt;16,Lookups!$A$1+((P1350-1)*7+(N1350-1)),Lookups!$A$2+((P1350-16)*7+(N1350-1))))</f>
        <v>45729</v>
      </c>
      <c r="R1350" s="1" t="str">
        <f>IF(O1350="Void",TRIM(_xlfn.CONCAT(J1350,K1350)),J1350)</f>
        <v>Redmans Ten</v>
      </c>
      <c r="S1350" s="16" t="str">
        <f>IF(O1350="Void","VOID","vs")</f>
        <v>vs</v>
      </c>
      <c r="T1350" s="1" t="str">
        <f>IF(O1350="Void","",K1350)</f>
        <v>Lion Cubs</v>
      </c>
      <c r="U1350" s="1" t="str">
        <f>IF(O1350="Void","",TRIM(_xlfn.CONCAT(L1350," ",M1350)))</f>
        <v>Wotton Hall Club 1</v>
      </c>
    </row>
    <row r="1351" spans="1:21" x14ac:dyDescent="0.2">
      <c r="A1351" s="16">
        <v>198</v>
      </c>
      <c r="B1351" s="16">
        <v>14</v>
      </c>
      <c r="C1351" s="16">
        <v>9</v>
      </c>
      <c r="D1351" s="1">
        <v>1</v>
      </c>
      <c r="E1351" s="1">
        <v>1</v>
      </c>
      <c r="F1351" s="1" t="str">
        <f>_xlfn.CONCAT($D1351,"|",$E1351,"|",$B1351)</f>
        <v>1|1|14</v>
      </c>
      <c r="G1351" s="1" t="str">
        <f>_xlfn.CONCAT($D1351,"|",$E1351,"|",$C1351)</f>
        <v>1|1|9</v>
      </c>
      <c r="H1351" s="1" t="str">
        <f>_xlfn.CONCAT(P1351,J1351)</f>
        <v>25Famous Stampers</v>
      </c>
      <c r="I1351" s="1" t="str">
        <f>_xlfn.CONCAT(P1351,K1351)</f>
        <v>25The Jets</v>
      </c>
      <c r="J1351" s="1" t="str">
        <f>IFERROR(VLOOKUP(F1351,tbl_Teams!A:C,3,0),"")</f>
        <v>Famous Stampers</v>
      </c>
      <c r="K1351" s="1" t="str">
        <f>IFERROR(VLOOKUP(G1351,tbl_Teams!$A:$C,3,0),"")</f>
        <v>The Jets</v>
      </c>
      <c r="L1351" s="1" t="str">
        <f>IFERROR(IF(AND(J1351&lt;&gt;"",K1351&lt;&gt;""),VLOOKUP(VLOOKUP(J1351,tbl_Teams!C:G,5,0),tbl_Venues!A:B,2,0),""),"")</f>
        <v>Hardwicke RBL</v>
      </c>
      <c r="M1351" s="16">
        <f>IFERROR(IF(VLOOKUP(J1351,tbl_Teams!$C:$H,6,0)=0,"",VLOOKUP(J1351,tbl_Teams!$C:$H,6,0)),"")</f>
        <v>1</v>
      </c>
      <c r="N1351" s="16">
        <f>IFERROR(VLOOKUP(J1351,tbl_Teams!$C:$I,7,0),"")</f>
        <v>5</v>
      </c>
      <c r="O1351" s="16" t="str">
        <f>IF(OR(J1351="",K1351=""),"Void","")</f>
        <v/>
      </c>
      <c r="P1351" s="16">
        <v>25</v>
      </c>
      <c r="Q1351" s="38">
        <f>IF(O1351="Void","",IF(P1351&lt;16,Lookups!$A$1+((P1351-1)*7+(N1351-1)),Lookups!$A$2+((P1351-16)*7+(N1351-1))))</f>
        <v>45730</v>
      </c>
      <c r="R1351" s="1" t="str">
        <f>IF(O1351="Void",TRIM(_xlfn.CONCAT(J1351,K1351)),J1351)</f>
        <v>Famous Stampers</v>
      </c>
      <c r="S1351" s="16" t="str">
        <f>IF(O1351="Void","VOID","vs")</f>
        <v>vs</v>
      </c>
      <c r="T1351" s="1" t="str">
        <f>IF(O1351="Void","",K1351)</f>
        <v>The Jets</v>
      </c>
      <c r="U1351" s="1" t="str">
        <f>IF(O1351="Void","",TRIM(_xlfn.CONCAT(L1351," ",M1351)))</f>
        <v>Hardwicke RBL 1</v>
      </c>
    </row>
    <row r="1352" spans="1:21" x14ac:dyDescent="0.2">
      <c r="A1352" s="16">
        <v>199</v>
      </c>
      <c r="B1352" s="16">
        <v>13</v>
      </c>
      <c r="C1352" s="16">
        <v>10</v>
      </c>
      <c r="D1352" s="1">
        <v>1</v>
      </c>
      <c r="E1352" s="1">
        <v>1</v>
      </c>
      <c r="F1352" s="1" t="str">
        <f>_xlfn.CONCAT($D1352,"|",$E1352,"|",$B1352)</f>
        <v>1|1|13</v>
      </c>
      <c r="G1352" s="1" t="str">
        <f>_xlfn.CONCAT($D1352,"|",$E1352,"|",$C1352)</f>
        <v>1|1|10</v>
      </c>
      <c r="H1352" s="1" t="str">
        <f>_xlfn.CONCAT(P1352,J1352)</f>
        <v>25Oval Ball S.C.</v>
      </c>
      <c r="I1352" s="1" t="str">
        <f>_xlfn.CONCAT(P1352,K1352)</f>
        <v>25Gaelens</v>
      </c>
      <c r="J1352" s="1" t="str">
        <f>IFERROR(VLOOKUP(F1352,tbl_Teams!A:C,3,0),"")</f>
        <v>Oval Ball S.C.</v>
      </c>
      <c r="K1352" s="1" t="str">
        <f>IFERROR(VLOOKUP(G1352,tbl_Teams!$A:$C,3,0),"")</f>
        <v>Gaelens</v>
      </c>
      <c r="L1352" s="1" t="str">
        <f>IFERROR(IF(AND(J1352&lt;&gt;"",K1352&lt;&gt;""),VLOOKUP(VLOOKUP(J1352,tbl_Teams!C:G,5,0),tbl_Venues!A:B,2,0),""),"")</f>
        <v>One Eyed Jacks</v>
      </c>
      <c r="M1352" s="16" t="str">
        <f>IFERROR(IF(VLOOKUP(J1352,tbl_Teams!$C:$H,6,0)=0,"",VLOOKUP(J1352,tbl_Teams!$C:$H,6,0)),"")</f>
        <v/>
      </c>
      <c r="N1352" s="16">
        <f>IFERROR(VLOOKUP(J1352,tbl_Teams!$C:$I,7,0),"")</f>
        <v>3</v>
      </c>
      <c r="O1352" s="16" t="str">
        <f>IF(OR(J1352="",K1352=""),"Void","")</f>
        <v/>
      </c>
      <c r="P1352" s="16">
        <v>25</v>
      </c>
      <c r="Q1352" s="38">
        <f>IF(O1352="Void","",IF(P1352&lt;16,Lookups!$A$1+((P1352-1)*7+(N1352-1)),Lookups!$A$2+((P1352-16)*7+(N1352-1))))</f>
        <v>45728</v>
      </c>
      <c r="R1352" s="1" t="str">
        <f>IF(O1352="Void",TRIM(_xlfn.CONCAT(J1352,K1352)),J1352)</f>
        <v>Oval Ball S.C.</v>
      </c>
      <c r="S1352" s="16" t="str">
        <f>IF(O1352="Void","VOID","vs")</f>
        <v>vs</v>
      </c>
      <c r="T1352" s="1" t="str">
        <f>IF(O1352="Void","",K1352)</f>
        <v>Gaelens</v>
      </c>
      <c r="U1352" s="1" t="str">
        <f>IF(O1352="Void","",TRIM(_xlfn.CONCAT(L1352," ",M1352)))</f>
        <v>One Eyed Jacks</v>
      </c>
    </row>
    <row r="1353" spans="1:21" x14ac:dyDescent="0.2">
      <c r="A1353" s="16">
        <v>200</v>
      </c>
      <c r="B1353" s="16">
        <v>12</v>
      </c>
      <c r="C1353" s="16">
        <v>11</v>
      </c>
      <c r="D1353" s="1">
        <v>1</v>
      </c>
      <c r="E1353" s="1">
        <v>1</v>
      </c>
      <c r="F1353" s="1" t="str">
        <f>_xlfn.CONCAT($D1353,"|",$E1353,"|",$B1353)</f>
        <v>1|1|12</v>
      </c>
      <c r="G1353" s="1" t="str">
        <f>_xlfn.CONCAT($D1353,"|",$E1353,"|",$C1353)</f>
        <v>1|1|11</v>
      </c>
      <c r="H1353" s="1" t="str">
        <f>_xlfn.CONCAT(P1353,J1353)</f>
        <v>25Impractical Jokers</v>
      </c>
      <c r="I1353" s="1" t="str">
        <f>_xlfn.CONCAT(P1353,K1353)</f>
        <v>25Hare &amp; Hounds</v>
      </c>
      <c r="J1353" s="1" t="str">
        <f>IFERROR(VLOOKUP(F1353,tbl_Teams!A:C,3,0),"")</f>
        <v>Impractical Jokers</v>
      </c>
      <c r="K1353" s="1" t="str">
        <f>IFERROR(VLOOKUP(G1353,tbl_Teams!$A:$C,3,0),"")</f>
        <v>Hare &amp; Hounds</v>
      </c>
      <c r="L1353" s="1" t="str">
        <f>IFERROR(IF(AND(J1353&lt;&gt;"",K1353&lt;&gt;""),VLOOKUP(VLOOKUP(J1353,tbl_Teams!C:G,5,0),tbl_Venues!A:B,2,0),""),"")</f>
        <v>St James Club</v>
      </c>
      <c r="M1353" s="16" t="str">
        <f>IFERROR(IF(VLOOKUP(J1353,tbl_Teams!$C:$H,6,0)=0,"",VLOOKUP(J1353,tbl_Teams!$C:$H,6,0)),"")</f>
        <v/>
      </c>
      <c r="N1353" s="16">
        <f>IFERROR(VLOOKUP(J1353,tbl_Teams!$C:$I,7,0),"")</f>
        <v>1</v>
      </c>
      <c r="O1353" s="16" t="str">
        <f>IF(OR(J1353="",K1353=""),"Void","")</f>
        <v/>
      </c>
      <c r="P1353" s="16">
        <v>25</v>
      </c>
      <c r="Q1353" s="38">
        <f>IF(O1353="Void","",IF(P1353&lt;16,Lookups!$A$1+((P1353-1)*7+(N1353-1)),Lookups!$A$2+((P1353-16)*7+(N1353-1))))</f>
        <v>45726</v>
      </c>
      <c r="R1353" s="1" t="str">
        <f>IF(O1353="Void",TRIM(_xlfn.CONCAT(J1353,K1353)),J1353)</f>
        <v>Impractical Jokers</v>
      </c>
      <c r="S1353" s="16" t="str">
        <f>IF(O1353="Void","VOID","vs")</f>
        <v>vs</v>
      </c>
      <c r="T1353" s="1" t="str">
        <f>IF(O1353="Void","",K1353)</f>
        <v>Hare &amp; Hounds</v>
      </c>
      <c r="U1353" s="1" t="str">
        <f>IF(O1353="Void","",TRIM(_xlfn.CONCAT(L1353," ",M1353)))</f>
        <v>St James Club</v>
      </c>
    </row>
    <row r="1354" spans="1:21" x14ac:dyDescent="0.2">
      <c r="A1354" s="16">
        <v>433</v>
      </c>
      <c r="B1354" s="16">
        <v>16</v>
      </c>
      <c r="C1354" s="16">
        <v>4</v>
      </c>
      <c r="D1354" s="1">
        <v>1</v>
      </c>
      <c r="E1354" s="1">
        <v>2</v>
      </c>
      <c r="F1354" s="1" t="str">
        <f>_xlfn.CONCAT($D1354,"|",$E1354,"|",$B1354)</f>
        <v>1|2|16</v>
      </c>
      <c r="G1354" s="1" t="str">
        <f>_xlfn.CONCAT($D1354,"|",$E1354,"|",$C1354)</f>
        <v>1|2|4</v>
      </c>
      <c r="H1354" s="1" t="str">
        <f>_xlfn.CONCAT(P1354,J1354)</f>
        <v>25Motor Rollers</v>
      </c>
      <c r="I1354" s="1" t="str">
        <f>_xlfn.CONCAT(P1354,K1354)</f>
        <v>25Willows</v>
      </c>
      <c r="J1354" s="1" t="str">
        <f>IFERROR(VLOOKUP(F1354,tbl_Teams!A:C,3,0),"")</f>
        <v>Motor Rollers</v>
      </c>
      <c r="K1354" s="1" t="str">
        <f>IFERROR(VLOOKUP(G1354,tbl_Teams!$A:$C,3,0),"")</f>
        <v>Willows</v>
      </c>
      <c r="L1354" s="1" t="str">
        <f>IFERROR(IF(AND(J1354&lt;&gt;"",K1354&lt;&gt;""),VLOOKUP(VLOOKUP(J1354,tbl_Teams!C:G,5,0),tbl_Venues!A:B,2,0),""),"")</f>
        <v>Wotton Hall Club</v>
      </c>
      <c r="M1354" s="16">
        <f>IFERROR(IF(VLOOKUP(J1354,tbl_Teams!$C:$H,6,0)=0,"",VLOOKUP(J1354,tbl_Teams!$C:$H,6,0)),"")</f>
        <v>1</v>
      </c>
      <c r="N1354" s="16">
        <f>IFERROR(VLOOKUP(J1354,tbl_Teams!$C:$I,7,0),"")</f>
        <v>2</v>
      </c>
      <c r="O1354" s="16" t="str">
        <f>IF(OR(J1354="",K1354=""),"Void","")</f>
        <v/>
      </c>
      <c r="P1354" s="16">
        <v>25</v>
      </c>
      <c r="Q1354" s="38">
        <f>IF(O1354="Void","",IF(P1354&lt;16,Lookups!$A$1+((P1354-1)*7+(N1354-1)),Lookups!$A$2+((P1354-16)*7+(N1354-1))))</f>
        <v>45727</v>
      </c>
      <c r="R1354" s="1" t="str">
        <f>IF(O1354="Void",TRIM(_xlfn.CONCAT(J1354,K1354)),J1354)</f>
        <v>Motor Rollers</v>
      </c>
      <c r="S1354" s="16" t="str">
        <f>IF(O1354="Void","VOID","vs")</f>
        <v>vs</v>
      </c>
      <c r="T1354" s="1" t="str">
        <f>IF(O1354="Void","",K1354)</f>
        <v>Willows</v>
      </c>
      <c r="U1354" s="1" t="str">
        <f>IF(O1354="Void","",TRIM(_xlfn.CONCAT(L1354," ",M1354)))</f>
        <v>Wotton Hall Club 1</v>
      </c>
    </row>
    <row r="1355" spans="1:21" x14ac:dyDescent="0.2">
      <c r="A1355" s="16">
        <v>434</v>
      </c>
      <c r="B1355" s="16">
        <v>3</v>
      </c>
      <c r="C1355" s="16">
        <v>5</v>
      </c>
      <c r="D1355" s="1">
        <v>1</v>
      </c>
      <c r="E1355" s="1">
        <v>2</v>
      </c>
      <c r="F1355" s="1" t="str">
        <f>_xlfn.CONCAT($D1355,"|",$E1355,"|",$B1355)</f>
        <v>1|2|3</v>
      </c>
      <c r="G1355" s="1" t="str">
        <f>_xlfn.CONCAT($D1355,"|",$E1355,"|",$C1355)</f>
        <v>1|2|5</v>
      </c>
      <c r="H1355" s="1" t="str">
        <f>_xlfn.CONCAT(P1355,J1355)</f>
        <v>25Rugger Sports</v>
      </c>
      <c r="I1355" s="1" t="str">
        <f>_xlfn.CONCAT(P1355,K1355)</f>
        <v>25Walls Monkeys</v>
      </c>
      <c r="J1355" s="1" t="str">
        <f>IFERROR(VLOOKUP(F1355,tbl_Teams!A:C,3,0),"")</f>
        <v>Rugger Sports</v>
      </c>
      <c r="K1355" s="1" t="str">
        <f>IFERROR(VLOOKUP(G1355,tbl_Teams!$A:$C,3,0),"")</f>
        <v>Walls Monkeys</v>
      </c>
      <c r="L1355" s="1" t="str">
        <f>IFERROR(IF(AND(J1355&lt;&gt;"",K1355&lt;&gt;""),VLOOKUP(VLOOKUP(J1355,tbl_Teams!C:G,5,0),tbl_Venues!A:B,2,0),""),"")</f>
        <v>Longlevens Community Centre</v>
      </c>
      <c r="M1355" s="16" t="str">
        <f>IFERROR(IF(VLOOKUP(J1355,tbl_Teams!$C:$H,6,0)=0,"",VLOOKUP(J1355,tbl_Teams!$C:$H,6,0)),"")</f>
        <v/>
      </c>
      <c r="N1355" s="16">
        <f>IFERROR(VLOOKUP(J1355,tbl_Teams!$C:$I,7,0),"")</f>
        <v>2</v>
      </c>
      <c r="O1355" s="16" t="str">
        <f>IF(OR(J1355="",K1355=""),"Void","")</f>
        <v/>
      </c>
      <c r="P1355" s="16">
        <v>25</v>
      </c>
      <c r="Q1355" s="38">
        <f>IF(O1355="Void","",IF(P1355&lt;16,Lookups!$A$1+((P1355-1)*7+(N1355-1)),Lookups!$A$2+((P1355-16)*7+(N1355-1))))</f>
        <v>45727</v>
      </c>
      <c r="R1355" s="1" t="str">
        <f>IF(O1355="Void",TRIM(_xlfn.CONCAT(J1355,K1355)),J1355)</f>
        <v>Rugger Sports</v>
      </c>
      <c r="S1355" s="16" t="str">
        <f>IF(O1355="Void","VOID","vs")</f>
        <v>vs</v>
      </c>
      <c r="T1355" s="1" t="str">
        <f>IF(O1355="Void","",K1355)</f>
        <v>Walls Monkeys</v>
      </c>
      <c r="U1355" s="1" t="str">
        <f>IF(O1355="Void","",TRIM(_xlfn.CONCAT(L1355," ",M1355)))</f>
        <v>Longlevens Community Centre</v>
      </c>
    </row>
    <row r="1356" spans="1:21" x14ac:dyDescent="0.2">
      <c r="A1356" s="16">
        <v>435</v>
      </c>
      <c r="B1356" s="16">
        <v>2</v>
      </c>
      <c r="C1356" s="16">
        <v>6</v>
      </c>
      <c r="D1356" s="1">
        <v>1</v>
      </c>
      <c r="E1356" s="1">
        <v>2</v>
      </c>
      <c r="F1356" s="1" t="str">
        <f>_xlfn.CONCAT($D1356,"|",$E1356,"|",$B1356)</f>
        <v>1|2|2</v>
      </c>
      <c r="G1356" s="1" t="str">
        <f>_xlfn.CONCAT($D1356,"|",$E1356,"|",$C1356)</f>
        <v>1|2|6</v>
      </c>
      <c r="H1356" s="1" t="str">
        <f>_xlfn.CONCAT(P1356,J1356)</f>
        <v>25Arcadians</v>
      </c>
      <c r="I1356" s="1" t="str">
        <f>_xlfn.CONCAT(P1356,K1356)</f>
        <v>25Valiants</v>
      </c>
      <c r="J1356" s="1" t="str">
        <f>IFERROR(VLOOKUP(F1356,tbl_Teams!A:C,3,0),"")</f>
        <v>Arcadians</v>
      </c>
      <c r="K1356" s="1" t="str">
        <f>IFERROR(VLOOKUP(G1356,tbl_Teams!$A:$C,3,0),"")</f>
        <v>Valiants</v>
      </c>
      <c r="L1356" s="1" t="str">
        <f>IFERROR(IF(AND(J1356&lt;&gt;"",K1356&lt;&gt;""),VLOOKUP(VLOOKUP(J1356,tbl_Teams!C:G,5,0),tbl_Venues!A:B,2,0),""),"")</f>
        <v>BMI Club</v>
      </c>
      <c r="M1356" s="16" t="str">
        <f>IFERROR(IF(VLOOKUP(J1356,tbl_Teams!$C:$H,6,0)=0,"",VLOOKUP(J1356,tbl_Teams!$C:$H,6,0)),"")</f>
        <v/>
      </c>
      <c r="N1356" s="16">
        <f>IFERROR(VLOOKUP(J1356,tbl_Teams!$C:$I,7,0),"")</f>
        <v>4</v>
      </c>
      <c r="O1356" s="16" t="str">
        <f>IF(OR(J1356="",K1356=""),"Void","")</f>
        <v/>
      </c>
      <c r="P1356" s="16">
        <v>25</v>
      </c>
      <c r="Q1356" s="38">
        <f>IF(O1356="Void","",IF(P1356&lt;16,Lookups!$A$1+((P1356-1)*7+(N1356-1)),Lookups!$A$2+((P1356-16)*7+(N1356-1))))</f>
        <v>45729</v>
      </c>
      <c r="R1356" s="1" t="str">
        <f>IF(O1356="Void",TRIM(_xlfn.CONCAT(J1356,K1356)),J1356)</f>
        <v>Arcadians</v>
      </c>
      <c r="S1356" s="16" t="str">
        <f>IF(O1356="Void","VOID","vs")</f>
        <v>vs</v>
      </c>
      <c r="T1356" s="1" t="str">
        <f>IF(O1356="Void","",K1356)</f>
        <v>Valiants</v>
      </c>
      <c r="U1356" s="1" t="str">
        <f>IF(O1356="Void","",TRIM(_xlfn.CONCAT(L1356," ",M1356)))</f>
        <v>BMI Club</v>
      </c>
    </row>
    <row r="1357" spans="1:21" x14ac:dyDescent="0.2">
      <c r="A1357" s="16">
        <v>436</v>
      </c>
      <c r="B1357" s="16">
        <v>1</v>
      </c>
      <c r="C1357" s="16">
        <v>7</v>
      </c>
      <c r="D1357" s="1">
        <v>1</v>
      </c>
      <c r="E1357" s="1">
        <v>2</v>
      </c>
      <c r="F1357" s="1" t="str">
        <f>_xlfn.CONCAT($D1357,"|",$E1357,"|",$B1357)</f>
        <v>1|2|1</v>
      </c>
      <c r="G1357" s="1" t="str">
        <f>_xlfn.CONCAT($D1357,"|",$E1357,"|",$C1357)</f>
        <v>1|2|7</v>
      </c>
      <c r="H1357" s="1" t="str">
        <f>_xlfn.CONCAT(P1357,J1357)</f>
        <v>25Kingpins</v>
      </c>
      <c r="I1357" s="1" t="str">
        <f>_xlfn.CONCAT(P1357,K1357)</f>
        <v>25Exiles S.C.</v>
      </c>
      <c r="J1357" s="1" t="str">
        <f>IFERROR(VLOOKUP(F1357,tbl_Teams!A:C,3,0),"")</f>
        <v>Kingpins</v>
      </c>
      <c r="K1357" s="1" t="str">
        <f>IFERROR(VLOOKUP(G1357,tbl_Teams!$A:$C,3,0),"")</f>
        <v>Exiles S.C.</v>
      </c>
      <c r="L1357" s="1" t="str">
        <f>IFERROR(IF(AND(J1357&lt;&gt;"",K1357&lt;&gt;""),VLOOKUP(VLOOKUP(J1357,tbl_Teams!C:G,5,0),tbl_Venues!A:B,2,0),""),"")</f>
        <v>Robinswood Hill Club</v>
      </c>
      <c r="M1357" s="16">
        <f>IFERROR(IF(VLOOKUP(J1357,tbl_Teams!$C:$H,6,0)=0,"",VLOOKUP(J1357,tbl_Teams!$C:$H,6,0)),"")</f>
        <v>2</v>
      </c>
      <c r="N1357" s="16">
        <f>IFERROR(VLOOKUP(J1357,tbl_Teams!$C:$I,7,0),"")</f>
        <v>5</v>
      </c>
      <c r="O1357" s="16" t="str">
        <f>IF(OR(J1357="",K1357=""),"Void","")</f>
        <v/>
      </c>
      <c r="P1357" s="16">
        <v>25</v>
      </c>
      <c r="Q1357" s="38">
        <f>IF(O1357="Void","",IF(P1357&lt;16,Lookups!$A$1+((P1357-1)*7+(N1357-1)),Lookups!$A$2+((P1357-16)*7+(N1357-1))))</f>
        <v>45730</v>
      </c>
      <c r="R1357" s="1" t="str">
        <f>IF(O1357="Void",TRIM(_xlfn.CONCAT(J1357,K1357)),J1357)</f>
        <v>Kingpins</v>
      </c>
      <c r="S1357" s="16" t="str">
        <f>IF(O1357="Void","VOID","vs")</f>
        <v>vs</v>
      </c>
      <c r="T1357" s="1" t="str">
        <f>IF(O1357="Void","",K1357)</f>
        <v>Exiles S.C.</v>
      </c>
      <c r="U1357" s="1" t="str">
        <f>IF(O1357="Void","",TRIM(_xlfn.CONCAT(L1357," ",M1357)))</f>
        <v>Robinswood Hill Club 2</v>
      </c>
    </row>
    <row r="1358" spans="1:21" x14ac:dyDescent="0.2">
      <c r="A1358" s="16">
        <v>437</v>
      </c>
      <c r="B1358" s="16">
        <v>15</v>
      </c>
      <c r="C1358" s="16">
        <v>8</v>
      </c>
      <c r="D1358" s="1">
        <v>1</v>
      </c>
      <c r="E1358" s="1">
        <v>2</v>
      </c>
      <c r="F1358" s="1" t="str">
        <f>_xlfn.CONCAT($D1358,"|",$E1358,"|",$B1358)</f>
        <v>1|2|15</v>
      </c>
      <c r="G1358" s="1" t="str">
        <f>_xlfn.CONCAT($D1358,"|",$E1358,"|",$C1358)</f>
        <v>1|2|8</v>
      </c>
      <c r="H1358" s="1" t="str">
        <f>_xlfn.CONCAT(P1358,J1358)</f>
        <v>25R.G.H.O.C.</v>
      </c>
      <c r="I1358" s="1" t="str">
        <f>_xlfn.CONCAT(P1358,K1358)</f>
        <v>25Matson Wolfhounds</v>
      </c>
      <c r="J1358" s="1" t="str">
        <f>IFERROR(VLOOKUP(F1358,tbl_Teams!A:C,3,0),"")</f>
        <v>R.G.H.O.C.</v>
      </c>
      <c r="K1358" s="1" t="str">
        <f>IFERROR(VLOOKUP(G1358,tbl_Teams!$A:$C,3,0),"")</f>
        <v>Matson Wolfhounds</v>
      </c>
      <c r="L1358" s="1" t="str">
        <f>IFERROR(IF(AND(J1358&lt;&gt;"",K1358&lt;&gt;""),VLOOKUP(VLOOKUP(J1358,tbl_Teams!C:G,5,0),tbl_Venues!A:B,2,0),""),"")</f>
        <v>Hardwicke RBL</v>
      </c>
      <c r="M1358" s="16">
        <f>IFERROR(IF(VLOOKUP(J1358,tbl_Teams!$C:$H,6,0)=0,"",VLOOKUP(J1358,tbl_Teams!$C:$H,6,0)),"")</f>
        <v>2</v>
      </c>
      <c r="N1358" s="16">
        <f>IFERROR(VLOOKUP(J1358,tbl_Teams!$C:$I,7,0),"")</f>
        <v>5</v>
      </c>
      <c r="O1358" s="16" t="str">
        <f>IF(OR(J1358="",K1358=""),"Void","")</f>
        <v/>
      </c>
      <c r="P1358" s="16">
        <v>25</v>
      </c>
      <c r="Q1358" s="38">
        <f>IF(O1358="Void","",IF(P1358&lt;16,Lookups!$A$1+((P1358-1)*7+(N1358-1)),Lookups!$A$2+((P1358-16)*7+(N1358-1))))</f>
        <v>45730</v>
      </c>
      <c r="R1358" s="1" t="str">
        <f>IF(O1358="Void",TRIM(_xlfn.CONCAT(J1358,K1358)),J1358)</f>
        <v>R.G.H.O.C.</v>
      </c>
      <c r="S1358" s="16" t="str">
        <f>IF(O1358="Void","VOID","vs")</f>
        <v>vs</v>
      </c>
      <c r="T1358" s="1" t="str">
        <f>IF(O1358="Void","",K1358)</f>
        <v>Matson Wolfhounds</v>
      </c>
      <c r="U1358" s="1" t="str">
        <f>IF(O1358="Void","",TRIM(_xlfn.CONCAT(L1358," ",M1358)))</f>
        <v>Hardwicke RBL 2</v>
      </c>
    </row>
    <row r="1359" spans="1:21" x14ac:dyDescent="0.2">
      <c r="A1359" s="16">
        <v>438</v>
      </c>
      <c r="B1359" s="16">
        <v>14</v>
      </c>
      <c r="C1359" s="16">
        <v>9</v>
      </c>
      <c r="D1359" s="1">
        <v>1</v>
      </c>
      <c r="E1359" s="1">
        <v>2</v>
      </c>
      <c r="F1359" s="1" t="str">
        <f>_xlfn.CONCAT($D1359,"|",$E1359,"|",$B1359)</f>
        <v>1|2|14</v>
      </c>
      <c r="G1359" s="1" t="str">
        <f>_xlfn.CONCAT($D1359,"|",$E1359,"|",$C1359)</f>
        <v>1|2|9</v>
      </c>
      <c r="H1359" s="1" t="str">
        <f>_xlfn.CONCAT(P1359,J1359)</f>
        <v>25Indians</v>
      </c>
      <c r="I1359" s="1" t="str">
        <f>_xlfn.CONCAT(P1359,K1359)</f>
        <v>25Avenue Loungers</v>
      </c>
      <c r="J1359" s="1" t="str">
        <f>IFERROR(VLOOKUP(F1359,tbl_Teams!A:C,3,0),"")</f>
        <v>Indians</v>
      </c>
      <c r="K1359" s="1" t="str">
        <f>IFERROR(VLOOKUP(G1359,tbl_Teams!$A:$C,3,0),"")</f>
        <v>Avenue Loungers</v>
      </c>
      <c r="L1359" s="1" t="str">
        <f>IFERROR(IF(AND(J1359&lt;&gt;"",K1359&lt;&gt;""),VLOOKUP(VLOOKUP(J1359,tbl_Teams!C:G,5,0),tbl_Venues!A:B,2,0),""),"")</f>
        <v>Saintbridge Club</v>
      </c>
      <c r="M1359" s="16">
        <f>IFERROR(IF(VLOOKUP(J1359,tbl_Teams!$C:$H,6,0)=0,"",VLOOKUP(J1359,tbl_Teams!$C:$H,6,0)),"")</f>
        <v>1</v>
      </c>
      <c r="N1359" s="16">
        <f>IFERROR(VLOOKUP(J1359,tbl_Teams!$C:$I,7,0),"")</f>
        <v>4</v>
      </c>
      <c r="O1359" s="16" t="str">
        <f>IF(OR(J1359="",K1359=""),"Void","")</f>
        <v/>
      </c>
      <c r="P1359" s="16">
        <v>25</v>
      </c>
      <c r="Q1359" s="38">
        <f>IF(O1359="Void","",IF(P1359&lt;16,Lookups!$A$1+((P1359-1)*7+(N1359-1)),Lookups!$A$2+((P1359-16)*7+(N1359-1))))</f>
        <v>45729</v>
      </c>
      <c r="R1359" s="1" t="str">
        <f>IF(O1359="Void",TRIM(_xlfn.CONCAT(J1359,K1359)),J1359)</f>
        <v>Indians</v>
      </c>
      <c r="S1359" s="16" t="str">
        <f>IF(O1359="Void","VOID","vs")</f>
        <v>vs</v>
      </c>
      <c r="T1359" s="1" t="str">
        <f>IF(O1359="Void","",K1359)</f>
        <v>Avenue Loungers</v>
      </c>
      <c r="U1359" s="1" t="str">
        <f>IF(O1359="Void","",TRIM(_xlfn.CONCAT(L1359," ",M1359)))</f>
        <v>Saintbridge Club 1</v>
      </c>
    </row>
    <row r="1360" spans="1:21" x14ac:dyDescent="0.2">
      <c r="A1360" s="16">
        <v>439</v>
      </c>
      <c r="B1360" s="16">
        <v>13</v>
      </c>
      <c r="C1360" s="16">
        <v>10</v>
      </c>
      <c r="D1360" s="1">
        <v>1</v>
      </c>
      <c r="E1360" s="1">
        <v>2</v>
      </c>
      <c r="F1360" s="1" t="str">
        <f>_xlfn.CONCAT($D1360,"|",$E1360,"|",$B1360)</f>
        <v>1|2|13</v>
      </c>
      <c r="G1360" s="1" t="str">
        <f>_xlfn.CONCAT($D1360,"|",$E1360,"|",$C1360)</f>
        <v>1|2|10</v>
      </c>
      <c r="H1360" s="1" t="str">
        <f>_xlfn.CONCAT(P1360,J1360)</f>
        <v>25Rockets</v>
      </c>
      <c r="I1360" s="1" t="str">
        <f>_xlfn.CONCAT(P1360,K1360)</f>
        <v>25Holmleigh Rangers</v>
      </c>
      <c r="J1360" s="1" t="str">
        <f>IFERROR(VLOOKUP(F1360,tbl_Teams!A:C,3,0),"")</f>
        <v>Rockets</v>
      </c>
      <c r="K1360" s="1" t="str">
        <f>IFERROR(VLOOKUP(G1360,tbl_Teams!$A:$C,3,0),"")</f>
        <v>Holmleigh Rangers</v>
      </c>
      <c r="L1360" s="1" t="str">
        <f>IFERROR(IF(AND(J1360&lt;&gt;"",K1360&lt;&gt;""),VLOOKUP(VLOOKUP(J1360,tbl_Teams!C:G,5,0),tbl_Venues!A:B,2,0),""),"")</f>
        <v>Old Richians RFC</v>
      </c>
      <c r="M1360" s="16" t="str">
        <f>IFERROR(IF(VLOOKUP(J1360,tbl_Teams!$C:$H,6,0)=0,"",VLOOKUP(J1360,tbl_Teams!$C:$H,6,0)),"")</f>
        <v/>
      </c>
      <c r="N1360" s="16">
        <f>IFERROR(VLOOKUP(J1360,tbl_Teams!$C:$I,7,0),"")</f>
        <v>4</v>
      </c>
      <c r="O1360" s="16" t="str">
        <f>IF(OR(J1360="",K1360=""),"Void","")</f>
        <v/>
      </c>
      <c r="P1360" s="16">
        <v>25</v>
      </c>
      <c r="Q1360" s="38">
        <f>IF(O1360="Void","",IF(P1360&lt;16,Lookups!$A$1+((P1360-1)*7+(N1360-1)),Lookups!$A$2+((P1360-16)*7+(N1360-1))))</f>
        <v>45729</v>
      </c>
      <c r="R1360" s="1" t="str">
        <f>IF(O1360="Void",TRIM(_xlfn.CONCAT(J1360,K1360)),J1360)</f>
        <v>Rockets</v>
      </c>
      <c r="S1360" s="16" t="str">
        <f>IF(O1360="Void","VOID","vs")</f>
        <v>vs</v>
      </c>
      <c r="T1360" s="1" t="str">
        <f>IF(O1360="Void","",K1360)</f>
        <v>Holmleigh Rangers</v>
      </c>
      <c r="U1360" s="1" t="str">
        <f>IF(O1360="Void","",TRIM(_xlfn.CONCAT(L1360," ",M1360)))</f>
        <v>Old Richians RFC</v>
      </c>
    </row>
    <row r="1361" spans="1:21" x14ac:dyDescent="0.2">
      <c r="A1361" s="16">
        <v>440</v>
      </c>
      <c r="B1361" s="16">
        <v>12</v>
      </c>
      <c r="C1361" s="16">
        <v>11</v>
      </c>
      <c r="D1361" s="1">
        <v>1</v>
      </c>
      <c r="E1361" s="1">
        <v>2</v>
      </c>
      <c r="F1361" s="1" t="str">
        <f>_xlfn.CONCAT($D1361,"|",$E1361,"|",$B1361)</f>
        <v>1|2|12</v>
      </c>
      <c r="G1361" s="1" t="str">
        <f>_xlfn.CONCAT($D1361,"|",$E1361,"|",$C1361)</f>
        <v>1|2|11</v>
      </c>
      <c r="H1361" s="1" t="str">
        <f>_xlfn.CONCAT(P1361,J1361)</f>
        <v>25Supermacs</v>
      </c>
      <c r="I1361" s="1" t="str">
        <f>_xlfn.CONCAT(P1361,K1361)</f>
        <v>25St James Extras</v>
      </c>
      <c r="J1361" s="1" t="str">
        <f>IFERROR(VLOOKUP(F1361,tbl_Teams!A:C,3,0),"")</f>
        <v>Supermacs</v>
      </c>
      <c r="K1361" s="1" t="str">
        <f>IFERROR(VLOOKUP(G1361,tbl_Teams!$A:$C,3,0),"")</f>
        <v>St James Extras</v>
      </c>
      <c r="L1361" s="1" t="str">
        <f>IFERROR(IF(AND(J1361&lt;&gt;"",K1361&lt;&gt;""),VLOOKUP(VLOOKUP(J1361,tbl_Teams!C:G,5,0),tbl_Venues!A:B,2,0),""),"")</f>
        <v>Ramblers Club</v>
      </c>
      <c r="M1361" s="16" t="str">
        <f>IFERROR(IF(VLOOKUP(J1361,tbl_Teams!$C:$H,6,0)=0,"",VLOOKUP(J1361,tbl_Teams!$C:$H,6,0)),"")</f>
        <v/>
      </c>
      <c r="N1361" s="16">
        <f>IFERROR(VLOOKUP(J1361,tbl_Teams!$C:$I,7,0),"")</f>
        <v>2</v>
      </c>
      <c r="O1361" s="16" t="str">
        <f>IF(OR(J1361="",K1361=""),"Void","")</f>
        <v/>
      </c>
      <c r="P1361" s="16">
        <v>25</v>
      </c>
      <c r="Q1361" s="38">
        <f>IF(O1361="Void","",IF(P1361&lt;16,Lookups!$A$1+((P1361-1)*7+(N1361-1)),Lookups!$A$2+((P1361-16)*7+(N1361-1))))</f>
        <v>45727</v>
      </c>
      <c r="R1361" s="1" t="str">
        <f>IF(O1361="Void",TRIM(_xlfn.CONCAT(J1361,K1361)),J1361)</f>
        <v>Supermacs</v>
      </c>
      <c r="S1361" s="16" t="str">
        <f>IF(O1361="Void","VOID","vs")</f>
        <v>vs</v>
      </c>
      <c r="T1361" s="1" t="str">
        <f>IF(O1361="Void","",K1361)</f>
        <v>St James Extras</v>
      </c>
      <c r="U1361" s="1" t="str">
        <f>IF(O1361="Void","",TRIM(_xlfn.CONCAT(L1361," ",M1361)))</f>
        <v>Ramblers Club</v>
      </c>
    </row>
    <row r="1362" spans="1:21" x14ac:dyDescent="0.2">
      <c r="A1362" s="16">
        <v>673</v>
      </c>
      <c r="B1362" s="16">
        <v>16</v>
      </c>
      <c r="C1362" s="16">
        <v>4</v>
      </c>
      <c r="D1362" s="1">
        <v>1</v>
      </c>
      <c r="E1362" s="1">
        <v>3</v>
      </c>
      <c r="F1362" s="1" t="str">
        <f>_xlfn.CONCAT($D1362,"|",$E1362,"|",$B1362)</f>
        <v>1|3|16</v>
      </c>
      <c r="G1362" s="1" t="str">
        <f>_xlfn.CONCAT($D1362,"|",$E1362,"|",$C1362)</f>
        <v>1|3|4</v>
      </c>
      <c r="H1362" s="1" t="str">
        <f>_xlfn.CONCAT(P1362,J1362)</f>
        <v>25Spreaders</v>
      </c>
      <c r="I1362" s="1" t="str">
        <f>_xlfn.CONCAT(P1362,K1362)</f>
        <v>25Poets</v>
      </c>
      <c r="J1362" s="1" t="str">
        <f>IFERROR(VLOOKUP(F1362,tbl_Teams!A:C,3,0),"")</f>
        <v>Spreaders</v>
      </c>
      <c r="K1362" s="1" t="str">
        <f>IFERROR(VLOOKUP(G1362,tbl_Teams!$A:$C,3,0),"")</f>
        <v>Poets</v>
      </c>
      <c r="L1362" s="1" t="str">
        <f>IFERROR(IF(AND(J1362&lt;&gt;"",K1362&lt;&gt;""),VLOOKUP(VLOOKUP(J1362,tbl_Teams!C:G,5,0),tbl_Venues!A:B,2,0),""),"")</f>
        <v>Churchdown Community Centre</v>
      </c>
      <c r="M1362" s="16">
        <f>IFERROR(IF(VLOOKUP(J1362,tbl_Teams!$C:$H,6,0)=0,"",VLOOKUP(J1362,tbl_Teams!$C:$H,6,0)),"")</f>
        <v>2</v>
      </c>
      <c r="N1362" s="16">
        <f>IFERROR(VLOOKUP(J1362,tbl_Teams!$C:$I,7,0),"")</f>
        <v>3</v>
      </c>
      <c r="O1362" s="16" t="str">
        <f>IF(OR(J1362="",K1362=""),"Void","")</f>
        <v/>
      </c>
      <c r="P1362" s="16">
        <v>25</v>
      </c>
      <c r="Q1362" s="38">
        <f>IF(O1362="Void","",IF(P1362&lt;16,Lookups!$A$1+((P1362-1)*7+(N1362-1)),Lookups!$A$2+((P1362-16)*7+(N1362-1))))</f>
        <v>45728</v>
      </c>
      <c r="R1362" s="1" t="str">
        <f>IF(O1362="Void",TRIM(_xlfn.CONCAT(J1362,K1362)),J1362)</f>
        <v>Spreaders</v>
      </c>
      <c r="S1362" s="16" t="str">
        <f>IF(O1362="Void","VOID","vs")</f>
        <v>vs</v>
      </c>
      <c r="T1362" s="1" t="str">
        <f>IF(O1362="Void","",K1362)</f>
        <v>Poets</v>
      </c>
      <c r="U1362" s="1" t="str">
        <f>IF(O1362="Void","",TRIM(_xlfn.CONCAT(L1362," ",M1362)))</f>
        <v>Churchdown Community Centre 2</v>
      </c>
    </row>
    <row r="1363" spans="1:21" x14ac:dyDescent="0.2">
      <c r="A1363" s="16">
        <v>674</v>
      </c>
      <c r="B1363" s="16">
        <v>3</v>
      </c>
      <c r="C1363" s="16">
        <v>5</v>
      </c>
      <c r="D1363" s="1">
        <v>1</v>
      </c>
      <c r="E1363" s="1">
        <v>3</v>
      </c>
      <c r="F1363" s="1" t="str">
        <f>_xlfn.CONCAT($D1363,"|",$E1363,"|",$B1363)</f>
        <v>1|3|3</v>
      </c>
      <c r="G1363" s="1" t="str">
        <f>_xlfn.CONCAT($D1363,"|",$E1363,"|",$C1363)</f>
        <v>1|3|5</v>
      </c>
      <c r="H1363" s="1" t="str">
        <f>_xlfn.CONCAT(P1363,J1363)</f>
        <v>25Hucclers</v>
      </c>
      <c r="I1363" s="1" t="str">
        <f>_xlfn.CONCAT(P1363,K1363)</f>
        <v>25Grinders</v>
      </c>
      <c r="J1363" s="1" t="str">
        <f>IFERROR(VLOOKUP(F1363,tbl_Teams!A:C,3,0),"")</f>
        <v>Hucclers</v>
      </c>
      <c r="K1363" s="1" t="str">
        <f>IFERROR(VLOOKUP(G1363,tbl_Teams!$A:$C,3,0),"")</f>
        <v>Grinders</v>
      </c>
      <c r="L1363" s="1" t="str">
        <f>IFERROR(IF(AND(J1363&lt;&gt;"",K1363&lt;&gt;""),VLOOKUP(VLOOKUP(J1363,tbl_Teams!C:G,5,0),tbl_Venues!A:B,2,0),""),"")</f>
        <v>England's Glory</v>
      </c>
      <c r="M1363" s="16">
        <f>IFERROR(IF(VLOOKUP(J1363,tbl_Teams!$C:$H,6,0)=0,"",VLOOKUP(J1363,tbl_Teams!$C:$H,6,0)),"")</f>
        <v>1</v>
      </c>
      <c r="N1363" s="16">
        <f>IFERROR(VLOOKUP(J1363,tbl_Teams!$C:$I,7,0),"")</f>
        <v>4</v>
      </c>
      <c r="O1363" s="16" t="str">
        <f>IF(OR(J1363="",K1363=""),"Void","")</f>
        <v/>
      </c>
      <c r="P1363" s="16">
        <v>25</v>
      </c>
      <c r="Q1363" s="38">
        <f>IF(O1363="Void","",IF(P1363&lt;16,Lookups!$A$1+((P1363-1)*7+(N1363-1)),Lookups!$A$2+((P1363-16)*7+(N1363-1))))</f>
        <v>45729</v>
      </c>
      <c r="R1363" s="1" t="str">
        <f>IF(O1363="Void",TRIM(_xlfn.CONCAT(J1363,K1363)),J1363)</f>
        <v>Hucclers</v>
      </c>
      <c r="S1363" s="16" t="str">
        <f>IF(O1363="Void","VOID","vs")</f>
        <v>vs</v>
      </c>
      <c r="T1363" s="1" t="str">
        <f>IF(O1363="Void","",K1363)</f>
        <v>Grinders</v>
      </c>
      <c r="U1363" s="1" t="str">
        <f>IF(O1363="Void","",TRIM(_xlfn.CONCAT(L1363," ",M1363)))</f>
        <v>England's Glory 1</v>
      </c>
    </row>
    <row r="1364" spans="1:21" x14ac:dyDescent="0.2">
      <c r="A1364" s="16">
        <v>675</v>
      </c>
      <c r="B1364" s="16">
        <v>2</v>
      </c>
      <c r="C1364" s="16">
        <v>6</v>
      </c>
      <c r="D1364" s="1">
        <v>1</v>
      </c>
      <c r="E1364" s="1">
        <v>3</v>
      </c>
      <c r="F1364" s="1" t="str">
        <f>_xlfn.CONCAT($D1364,"|",$E1364,"|",$B1364)</f>
        <v>1|3|2</v>
      </c>
      <c r="G1364" s="1" t="str">
        <f>_xlfn.CONCAT($D1364,"|",$E1364,"|",$C1364)</f>
        <v>1|3|6</v>
      </c>
      <c r="H1364" s="1" t="str">
        <f>_xlfn.CONCAT(P1364,J1364)</f>
        <v>25Upleadon Wanderers</v>
      </c>
      <c r="I1364" s="1" t="str">
        <f>_xlfn.CONCAT(P1364,K1364)</f>
        <v>25Hip Hips</v>
      </c>
      <c r="J1364" s="1" t="str">
        <f>IFERROR(VLOOKUP(F1364,tbl_Teams!A:C,3,0),"")</f>
        <v>Upleadon Wanderers</v>
      </c>
      <c r="K1364" s="1" t="str">
        <f>IFERROR(VLOOKUP(G1364,tbl_Teams!$A:$C,3,0),"")</f>
        <v>Hip Hips</v>
      </c>
      <c r="L1364" s="1" t="str">
        <f>IFERROR(IF(AND(J1364&lt;&gt;"",K1364&lt;&gt;""),VLOOKUP(VLOOKUP(J1364,tbl_Teams!C:G,5,0),tbl_Venues!A:B,2,0),""),"")</f>
        <v>Circle Club Newent</v>
      </c>
      <c r="M1364" s="16" t="str">
        <f>IFERROR(IF(VLOOKUP(J1364,tbl_Teams!$C:$H,6,0)=0,"",VLOOKUP(J1364,tbl_Teams!$C:$H,6,0)),"")</f>
        <v/>
      </c>
      <c r="N1364" s="16">
        <f>IFERROR(VLOOKUP(J1364,tbl_Teams!$C:$I,7,0),"")</f>
        <v>2</v>
      </c>
      <c r="O1364" s="16" t="str">
        <f>IF(OR(J1364="",K1364=""),"Void","")</f>
        <v/>
      </c>
      <c r="P1364" s="16">
        <v>25</v>
      </c>
      <c r="Q1364" s="38">
        <f>IF(O1364="Void","",IF(P1364&lt;16,Lookups!$A$1+((P1364-1)*7+(N1364-1)),Lookups!$A$2+((P1364-16)*7+(N1364-1))))</f>
        <v>45727</v>
      </c>
      <c r="R1364" s="1" t="str">
        <f>IF(O1364="Void",TRIM(_xlfn.CONCAT(J1364,K1364)),J1364)</f>
        <v>Upleadon Wanderers</v>
      </c>
      <c r="S1364" s="16" t="str">
        <f>IF(O1364="Void","VOID","vs")</f>
        <v>vs</v>
      </c>
      <c r="T1364" s="1" t="str">
        <f>IF(O1364="Void","",K1364)</f>
        <v>Hip Hips</v>
      </c>
      <c r="U1364" s="1" t="str">
        <f>IF(O1364="Void","",TRIM(_xlfn.CONCAT(L1364," ",M1364)))</f>
        <v>Circle Club Newent</v>
      </c>
    </row>
    <row r="1365" spans="1:21" x14ac:dyDescent="0.2">
      <c r="A1365" s="16">
        <v>676</v>
      </c>
      <c r="B1365" s="16">
        <v>1</v>
      </c>
      <c r="C1365" s="16">
        <v>7</v>
      </c>
      <c r="D1365" s="1">
        <v>1</v>
      </c>
      <c r="E1365" s="1">
        <v>3</v>
      </c>
      <c r="F1365" s="1" t="str">
        <f>_xlfn.CONCAT($D1365,"|",$E1365,"|",$B1365)</f>
        <v>1|3|1</v>
      </c>
      <c r="G1365" s="1" t="str">
        <f>_xlfn.CONCAT($D1365,"|",$E1365,"|",$C1365)</f>
        <v>1|3|7</v>
      </c>
      <c r="H1365" s="1" t="str">
        <f>_xlfn.CONCAT(P1365,J1365)</f>
        <v>25Elementaries</v>
      </c>
      <c r="I1365" s="1" t="str">
        <f>_xlfn.CONCAT(P1365,K1365)</f>
        <v>25Hits &amp; Misses(City)</v>
      </c>
      <c r="J1365" s="1" t="str">
        <f>IFERROR(VLOOKUP(F1365,tbl_Teams!A:C,3,0),"")</f>
        <v>Elementaries</v>
      </c>
      <c r="K1365" s="1" t="str">
        <f>IFERROR(VLOOKUP(G1365,tbl_Teams!$A:$C,3,0),"")</f>
        <v>Hits &amp; Misses(City)</v>
      </c>
      <c r="L1365" s="1" t="str">
        <f>IFERROR(IF(AND(J1365&lt;&gt;"",K1365&lt;&gt;""),VLOOKUP(VLOOKUP(J1365,tbl_Teams!C:G,5,0),tbl_Venues!A:B,2,0),""),"")</f>
        <v>Baker Street</v>
      </c>
      <c r="M1365" s="16" t="str">
        <f>IFERROR(IF(VLOOKUP(J1365,tbl_Teams!$C:$H,6,0)=0,"",VLOOKUP(J1365,tbl_Teams!$C:$H,6,0)),"")</f>
        <v/>
      </c>
      <c r="N1365" s="16">
        <f>IFERROR(VLOOKUP(J1365,tbl_Teams!$C:$I,7,0),"")</f>
        <v>3</v>
      </c>
      <c r="O1365" s="16" t="str">
        <f>IF(OR(J1365="",K1365=""),"Void","")</f>
        <v/>
      </c>
      <c r="P1365" s="16">
        <v>25</v>
      </c>
      <c r="Q1365" s="38">
        <f>IF(O1365="Void","",IF(P1365&lt;16,Lookups!$A$1+((P1365-1)*7+(N1365-1)),Lookups!$A$2+((P1365-16)*7+(N1365-1))))</f>
        <v>45728</v>
      </c>
      <c r="R1365" s="1" t="str">
        <f>IF(O1365="Void",TRIM(_xlfn.CONCAT(J1365,K1365)),J1365)</f>
        <v>Elementaries</v>
      </c>
      <c r="S1365" s="16" t="str">
        <f>IF(O1365="Void","VOID","vs")</f>
        <v>vs</v>
      </c>
      <c r="T1365" s="1" t="str">
        <f>IF(O1365="Void","",K1365)</f>
        <v>Hits &amp; Misses(City)</v>
      </c>
      <c r="U1365" s="1" t="str">
        <f>IF(O1365="Void","",TRIM(_xlfn.CONCAT(L1365," ",M1365)))</f>
        <v>Baker Street</v>
      </c>
    </row>
    <row r="1366" spans="1:21" x14ac:dyDescent="0.2">
      <c r="A1366" s="16">
        <v>677</v>
      </c>
      <c r="B1366" s="16">
        <v>15</v>
      </c>
      <c r="C1366" s="16">
        <v>8</v>
      </c>
      <c r="D1366" s="1">
        <v>1</v>
      </c>
      <c r="E1366" s="1">
        <v>3</v>
      </c>
      <c r="F1366" s="1" t="str">
        <f>_xlfn.CONCAT($D1366,"|",$E1366,"|",$B1366)</f>
        <v>1|3|15</v>
      </c>
      <c r="G1366" s="1" t="str">
        <f>_xlfn.CONCAT($D1366,"|",$E1366,"|",$C1366)</f>
        <v>1|3|8</v>
      </c>
      <c r="H1366" s="1" t="str">
        <f>_xlfn.CONCAT(P1366,J1366)</f>
        <v>25Meteors</v>
      </c>
      <c r="I1366" s="1" t="str">
        <f>_xlfn.CONCAT(P1366,K1366)</f>
        <v>25Madcaps</v>
      </c>
      <c r="J1366" s="1" t="str">
        <f>IFERROR(VLOOKUP(F1366,tbl_Teams!A:C,3,0),"")</f>
        <v>Meteors</v>
      </c>
      <c r="K1366" s="1" t="str">
        <f>IFERROR(VLOOKUP(G1366,tbl_Teams!$A:$C,3,0),"")</f>
        <v>Madcaps</v>
      </c>
      <c r="L1366" s="1" t="str">
        <f>IFERROR(IF(AND(J1366&lt;&gt;"",K1366&lt;&gt;""),VLOOKUP(VLOOKUP(J1366,tbl_Teams!C:G,5,0),tbl_Venues!A:B,2,0),""),"")</f>
        <v>Farmer's Club</v>
      </c>
      <c r="M1366" s="16">
        <f>IFERROR(IF(VLOOKUP(J1366,tbl_Teams!$C:$H,6,0)=0,"",VLOOKUP(J1366,tbl_Teams!$C:$H,6,0)),"")</f>
        <v>1</v>
      </c>
      <c r="N1366" s="16">
        <f>IFERROR(VLOOKUP(J1366,tbl_Teams!$C:$I,7,0),"")</f>
        <v>3</v>
      </c>
      <c r="O1366" s="16" t="str">
        <f>IF(OR(J1366="",K1366=""),"Void","")</f>
        <v/>
      </c>
      <c r="P1366" s="16">
        <v>25</v>
      </c>
      <c r="Q1366" s="38">
        <f>IF(O1366="Void","",IF(P1366&lt;16,Lookups!$A$1+((P1366-1)*7+(N1366-1)),Lookups!$A$2+((P1366-16)*7+(N1366-1))))</f>
        <v>45728</v>
      </c>
      <c r="R1366" s="1" t="str">
        <f>IF(O1366="Void",TRIM(_xlfn.CONCAT(J1366,K1366)),J1366)</f>
        <v>Meteors</v>
      </c>
      <c r="S1366" s="16" t="str">
        <f>IF(O1366="Void","VOID","vs")</f>
        <v>vs</v>
      </c>
      <c r="T1366" s="1" t="str">
        <f>IF(O1366="Void","",K1366)</f>
        <v>Madcaps</v>
      </c>
      <c r="U1366" s="1" t="str">
        <f>IF(O1366="Void","",TRIM(_xlfn.CONCAT(L1366," ",M1366)))</f>
        <v>Farmer's Club 1</v>
      </c>
    </row>
    <row r="1367" spans="1:21" x14ac:dyDescent="0.2">
      <c r="A1367" s="16">
        <v>678</v>
      </c>
      <c r="B1367" s="16">
        <v>14</v>
      </c>
      <c r="C1367" s="16">
        <v>9</v>
      </c>
      <c r="D1367" s="1">
        <v>1</v>
      </c>
      <c r="E1367" s="1">
        <v>3</v>
      </c>
      <c r="F1367" s="1" t="str">
        <f>_xlfn.CONCAT($D1367,"|",$E1367,"|",$B1367)</f>
        <v>1|3|14</v>
      </c>
      <c r="G1367" s="1" t="str">
        <f>_xlfn.CONCAT($D1367,"|",$E1367,"|",$C1367)</f>
        <v>1|3|9</v>
      </c>
      <c r="H1367" s="1" t="str">
        <f>_xlfn.CONCAT(P1367,J1367)</f>
        <v>25Locals</v>
      </c>
      <c r="I1367" s="1" t="str">
        <f>_xlfn.CONCAT(P1367,K1367)</f>
        <v>25Flintstones</v>
      </c>
      <c r="J1367" s="1" t="str">
        <f>IFERROR(VLOOKUP(F1367,tbl_Teams!A:C,3,0),"")</f>
        <v>Locals</v>
      </c>
      <c r="K1367" s="1" t="str">
        <f>IFERROR(VLOOKUP(G1367,tbl_Teams!$A:$C,3,0),"")</f>
        <v>Flintstones</v>
      </c>
      <c r="L1367" s="1" t="str">
        <f>IFERROR(IF(AND(J1367&lt;&gt;"",K1367&lt;&gt;""),VLOOKUP(VLOOKUP(J1367,tbl_Teams!C:G,5,0),tbl_Venues!A:B,2,0),""),"")</f>
        <v>Junction Inn</v>
      </c>
      <c r="M1367" s="16" t="str">
        <f>IFERROR(IF(VLOOKUP(J1367,tbl_Teams!$C:$H,6,0)=0,"",VLOOKUP(J1367,tbl_Teams!$C:$H,6,0)),"")</f>
        <v/>
      </c>
      <c r="N1367" s="16">
        <f>IFERROR(VLOOKUP(J1367,tbl_Teams!$C:$I,7,0),"")</f>
        <v>2</v>
      </c>
      <c r="O1367" s="16" t="str">
        <f>IF(OR(J1367="",K1367=""),"Void","")</f>
        <v/>
      </c>
      <c r="P1367" s="16">
        <v>25</v>
      </c>
      <c r="Q1367" s="38">
        <f>IF(O1367="Void","",IF(P1367&lt;16,Lookups!$A$1+((P1367-1)*7+(N1367-1)),Lookups!$A$2+((P1367-16)*7+(N1367-1))))</f>
        <v>45727</v>
      </c>
      <c r="R1367" s="1" t="str">
        <f>IF(O1367="Void",TRIM(_xlfn.CONCAT(J1367,K1367)),J1367)</f>
        <v>Locals</v>
      </c>
      <c r="S1367" s="16" t="str">
        <f>IF(O1367="Void","VOID","vs")</f>
        <v>vs</v>
      </c>
      <c r="T1367" s="1" t="str">
        <f>IF(O1367="Void","",K1367)</f>
        <v>Flintstones</v>
      </c>
      <c r="U1367" s="1" t="str">
        <f>IF(O1367="Void","",TRIM(_xlfn.CONCAT(L1367," ",M1367)))</f>
        <v>Junction Inn</v>
      </c>
    </row>
    <row r="1368" spans="1:21" x14ac:dyDescent="0.2">
      <c r="A1368" s="16">
        <v>679</v>
      </c>
      <c r="B1368" s="16">
        <v>13</v>
      </c>
      <c r="C1368" s="16">
        <v>10</v>
      </c>
      <c r="D1368" s="1">
        <v>1</v>
      </c>
      <c r="E1368" s="1">
        <v>3</v>
      </c>
      <c r="F1368" s="1" t="str">
        <f>_xlfn.CONCAT($D1368,"|",$E1368,"|",$B1368)</f>
        <v>1|3|13</v>
      </c>
      <c r="G1368" s="1" t="str">
        <f>_xlfn.CONCAT($D1368,"|",$E1368,"|",$C1368)</f>
        <v>1|3|10</v>
      </c>
      <c r="H1368" s="1" t="str">
        <f>_xlfn.CONCAT(P1368,J1368)</f>
        <v>25Killer Instinct</v>
      </c>
      <c r="I1368" s="1" t="str">
        <f>_xlfn.CONCAT(P1368,K1368)</f>
        <v>25All Wood &amp; Balls</v>
      </c>
      <c r="J1368" s="1" t="str">
        <f>IFERROR(VLOOKUP(F1368,tbl_Teams!A:C,3,0),"")</f>
        <v>Killer Instinct</v>
      </c>
      <c r="K1368" s="1" t="str">
        <f>IFERROR(VLOOKUP(G1368,tbl_Teams!$A:$C,3,0),"")</f>
        <v>All Wood &amp; Balls</v>
      </c>
      <c r="L1368" s="1" t="str">
        <f>IFERROR(IF(AND(J1368&lt;&gt;"",K1368&lt;&gt;""),VLOOKUP(VLOOKUP(J1368,tbl_Teams!C:G,5,0),tbl_Venues!A:B,2,0),""),"")</f>
        <v>Matchplay Stroud</v>
      </c>
      <c r="M1368" s="16">
        <f>IFERROR(IF(VLOOKUP(J1368,tbl_Teams!$C:$H,6,0)=0,"",VLOOKUP(J1368,tbl_Teams!$C:$H,6,0)),"")</f>
        <v>3</v>
      </c>
      <c r="N1368" s="16">
        <f>IFERROR(VLOOKUP(J1368,tbl_Teams!$C:$I,7,0),"")</f>
        <v>3</v>
      </c>
      <c r="O1368" s="16" t="str">
        <f>IF(OR(J1368="",K1368=""),"Void","")</f>
        <v/>
      </c>
      <c r="P1368" s="16">
        <v>25</v>
      </c>
      <c r="Q1368" s="38">
        <f>IF(O1368="Void","",IF(P1368&lt;16,Lookups!$A$1+((P1368-1)*7+(N1368-1)),Lookups!$A$2+((P1368-16)*7+(N1368-1))))</f>
        <v>45728</v>
      </c>
      <c r="R1368" s="1" t="str">
        <f>IF(O1368="Void",TRIM(_xlfn.CONCAT(J1368,K1368)),J1368)</f>
        <v>Killer Instinct</v>
      </c>
      <c r="S1368" s="16" t="str">
        <f>IF(O1368="Void","VOID","vs")</f>
        <v>vs</v>
      </c>
      <c r="T1368" s="1" t="str">
        <f>IF(O1368="Void","",K1368)</f>
        <v>All Wood &amp; Balls</v>
      </c>
      <c r="U1368" s="1" t="str">
        <f>IF(O1368="Void","",TRIM(_xlfn.CONCAT(L1368," ",M1368)))</f>
        <v>Matchplay Stroud 3</v>
      </c>
    </row>
    <row r="1369" spans="1:21" x14ac:dyDescent="0.2">
      <c r="A1369" s="16">
        <v>680</v>
      </c>
      <c r="B1369" s="16">
        <v>12</v>
      </c>
      <c r="C1369" s="16">
        <v>11</v>
      </c>
      <c r="D1369" s="1">
        <v>1</v>
      </c>
      <c r="E1369" s="1">
        <v>3</v>
      </c>
      <c r="F1369" s="1" t="str">
        <f>_xlfn.CONCAT($D1369,"|",$E1369,"|",$B1369)</f>
        <v>1|3|12</v>
      </c>
      <c r="G1369" s="1" t="str">
        <f>_xlfn.CONCAT($D1369,"|",$E1369,"|",$C1369)</f>
        <v>1|3|11</v>
      </c>
      <c r="H1369" s="1" t="str">
        <f>_xlfn.CONCAT(P1369,J1369)</f>
        <v>25DM4's</v>
      </c>
      <c r="I1369" s="1" t="str">
        <f>_xlfn.CONCAT(P1369,K1369)</f>
        <v>25BIJI's S.C.</v>
      </c>
      <c r="J1369" s="1" t="str">
        <f>IFERROR(VLOOKUP(F1369,tbl_Teams!A:C,3,0),"")</f>
        <v>DM4's</v>
      </c>
      <c r="K1369" s="1" t="str">
        <f>IFERROR(VLOOKUP(G1369,tbl_Teams!$A:$C,3,0),"")</f>
        <v>BIJI's S.C.</v>
      </c>
      <c r="L1369" s="1" t="str">
        <f>IFERROR(IF(AND(J1369&lt;&gt;"",K1369&lt;&gt;""),VLOOKUP(VLOOKUP(J1369,tbl_Teams!C:G,5,0),tbl_Venues!A:B,2,0),""),"")</f>
        <v>Spartans Club</v>
      </c>
      <c r="M1369" s="16">
        <f>IFERROR(IF(VLOOKUP(J1369,tbl_Teams!$C:$H,6,0)=0,"",VLOOKUP(J1369,tbl_Teams!$C:$H,6,0)),"")</f>
        <v>1</v>
      </c>
      <c r="N1369" s="16">
        <f>IFERROR(VLOOKUP(J1369,tbl_Teams!$C:$I,7,0),"")</f>
        <v>4</v>
      </c>
      <c r="O1369" s="16" t="str">
        <f>IF(OR(J1369="",K1369=""),"Void","")</f>
        <v/>
      </c>
      <c r="P1369" s="16">
        <v>25</v>
      </c>
      <c r="Q1369" s="38">
        <f>IF(O1369="Void","",IF(P1369&lt;16,Lookups!$A$1+((P1369-1)*7+(N1369-1)),Lookups!$A$2+((P1369-16)*7+(N1369-1))))</f>
        <v>45729</v>
      </c>
      <c r="R1369" s="1" t="str">
        <f>IF(O1369="Void",TRIM(_xlfn.CONCAT(J1369,K1369)),J1369)</f>
        <v>DM4's</v>
      </c>
      <c r="S1369" s="16" t="str">
        <f>IF(O1369="Void","VOID","vs")</f>
        <v>vs</v>
      </c>
      <c r="T1369" s="1" t="str">
        <f>IF(O1369="Void","",K1369)</f>
        <v>BIJI's S.C.</v>
      </c>
      <c r="U1369" s="1" t="str">
        <f>IF(O1369="Void","",TRIM(_xlfn.CONCAT(L1369," ",M1369)))</f>
        <v>Spartans Club 1</v>
      </c>
    </row>
    <row r="1370" spans="1:21" x14ac:dyDescent="0.2">
      <c r="A1370" s="16">
        <v>913</v>
      </c>
      <c r="B1370" s="16">
        <v>16</v>
      </c>
      <c r="C1370" s="16">
        <v>4</v>
      </c>
      <c r="D1370" s="1">
        <v>1</v>
      </c>
      <c r="E1370" s="1">
        <v>4</v>
      </c>
      <c r="F1370" s="1" t="str">
        <f>_xlfn.CONCAT($D1370,"|",$E1370,"|",$B1370)</f>
        <v>1|4|16</v>
      </c>
      <c r="G1370" s="1" t="str">
        <f>_xlfn.CONCAT($D1370,"|",$E1370,"|",$C1370)</f>
        <v>1|4|4</v>
      </c>
      <c r="H1370" s="1" t="str">
        <f>_xlfn.CONCAT(P1370,J1370)</f>
        <v>25Bell Hotel</v>
      </c>
      <c r="I1370" s="1" t="str">
        <f>_xlfn.CONCAT(P1370,K1370)</f>
        <v>25Jolly Boys</v>
      </c>
      <c r="J1370" s="1" t="str">
        <f>IFERROR(VLOOKUP(F1370,tbl_Teams!A:C,3,0),"")</f>
        <v>Bell Hotel</v>
      </c>
      <c r="K1370" s="1" t="str">
        <f>IFERROR(VLOOKUP(G1370,tbl_Teams!$A:$C,3,0),"")</f>
        <v>Jolly Boys</v>
      </c>
      <c r="L1370" s="1" t="str">
        <f>IFERROR(IF(AND(J1370&lt;&gt;"",K1370&lt;&gt;""),VLOOKUP(VLOOKUP(J1370,tbl_Teams!C:G,5,0),tbl_Venues!A:B,2,0),""),"")</f>
        <v>Bell Inn Frampton</v>
      </c>
      <c r="M1370" s="16" t="str">
        <f>IFERROR(IF(VLOOKUP(J1370,tbl_Teams!$C:$H,6,0)=0,"",VLOOKUP(J1370,tbl_Teams!$C:$H,6,0)),"")</f>
        <v/>
      </c>
      <c r="N1370" s="16">
        <f>IFERROR(VLOOKUP(J1370,tbl_Teams!$C:$I,7,0),"")</f>
        <v>5</v>
      </c>
      <c r="O1370" s="16" t="str">
        <f>IF(OR(J1370="",K1370=""),"Void","")</f>
        <v/>
      </c>
      <c r="P1370" s="16">
        <v>25</v>
      </c>
      <c r="Q1370" s="38">
        <f>IF(O1370="Void","",IF(P1370&lt;16,Lookups!$A$1+((P1370-1)*7+(N1370-1)),Lookups!$A$2+((P1370-16)*7+(N1370-1))))</f>
        <v>45730</v>
      </c>
      <c r="R1370" s="1" t="str">
        <f>IF(O1370="Void",TRIM(_xlfn.CONCAT(J1370,K1370)),J1370)</f>
        <v>Bell Hotel</v>
      </c>
      <c r="S1370" s="16" t="str">
        <f>IF(O1370="Void","VOID","vs")</f>
        <v>vs</v>
      </c>
      <c r="T1370" s="1" t="str">
        <f>IF(O1370="Void","",K1370)</f>
        <v>Jolly Boys</v>
      </c>
      <c r="U1370" s="1" t="str">
        <f>IF(O1370="Void","",TRIM(_xlfn.CONCAT(L1370," ",M1370)))</f>
        <v>Bell Inn Frampton</v>
      </c>
    </row>
    <row r="1371" spans="1:21" x14ac:dyDescent="0.2">
      <c r="A1371" s="16">
        <v>914</v>
      </c>
      <c r="B1371" s="16">
        <v>3</v>
      </c>
      <c r="C1371" s="16">
        <v>5</v>
      </c>
      <c r="D1371" s="1">
        <v>1</v>
      </c>
      <c r="E1371" s="1">
        <v>4</v>
      </c>
      <c r="F1371" s="1" t="str">
        <f>_xlfn.CONCAT($D1371,"|",$E1371,"|",$B1371)</f>
        <v>1|4|3</v>
      </c>
      <c r="G1371" s="1" t="str">
        <f>_xlfn.CONCAT($D1371,"|",$E1371,"|",$C1371)</f>
        <v>1|4|5</v>
      </c>
      <c r="H1371" s="1" t="str">
        <f>_xlfn.CONCAT(P1371,J1371)</f>
        <v>25Harps S.C.</v>
      </c>
      <c r="I1371" s="1" t="str">
        <f>_xlfn.CONCAT(P1371,K1371)</f>
        <v>25Doddlers</v>
      </c>
      <c r="J1371" s="1" t="str">
        <f>IFERROR(VLOOKUP(F1371,tbl_Teams!A:C,3,0),"")</f>
        <v>Harps S.C.</v>
      </c>
      <c r="K1371" s="1" t="str">
        <f>IFERROR(VLOOKUP(G1371,tbl_Teams!$A:$C,3,0),"")</f>
        <v>Doddlers</v>
      </c>
      <c r="L1371" s="1" t="str">
        <f>IFERROR(IF(AND(J1371&lt;&gt;"",K1371&lt;&gt;""),VLOOKUP(VLOOKUP(J1371,tbl_Teams!C:G,5,0),tbl_Venues!A:B,2,0),""),"")</f>
        <v>Farmer's Club</v>
      </c>
      <c r="M1371" s="16">
        <f>IFERROR(IF(VLOOKUP(J1371,tbl_Teams!$C:$H,6,0)=0,"",VLOOKUP(J1371,tbl_Teams!$C:$H,6,0)),"")</f>
        <v>2</v>
      </c>
      <c r="N1371" s="16">
        <f>IFERROR(VLOOKUP(J1371,tbl_Teams!$C:$I,7,0),"")</f>
        <v>4</v>
      </c>
      <c r="O1371" s="16" t="str">
        <f>IF(OR(J1371="",K1371=""),"Void","")</f>
        <v/>
      </c>
      <c r="P1371" s="16">
        <v>25</v>
      </c>
      <c r="Q1371" s="38">
        <f>IF(O1371="Void","",IF(P1371&lt;16,Lookups!$A$1+((P1371-1)*7+(N1371-1)),Lookups!$A$2+((P1371-16)*7+(N1371-1))))</f>
        <v>45729</v>
      </c>
      <c r="R1371" s="1" t="str">
        <f>IF(O1371="Void",TRIM(_xlfn.CONCAT(J1371,K1371)),J1371)</f>
        <v>Harps S.C.</v>
      </c>
      <c r="S1371" s="16" t="str">
        <f>IF(O1371="Void","VOID","vs")</f>
        <v>vs</v>
      </c>
      <c r="T1371" s="1" t="str">
        <f>IF(O1371="Void","",K1371)</f>
        <v>Doddlers</v>
      </c>
      <c r="U1371" s="1" t="str">
        <f>IF(O1371="Void","",TRIM(_xlfn.CONCAT(L1371," ",M1371)))</f>
        <v>Farmer's Club 2</v>
      </c>
    </row>
    <row r="1372" spans="1:21" x14ac:dyDescent="0.2">
      <c r="A1372" s="16">
        <v>915</v>
      </c>
      <c r="B1372" s="16">
        <v>2</v>
      </c>
      <c r="C1372" s="16">
        <v>6</v>
      </c>
      <c r="D1372" s="1">
        <v>1</v>
      </c>
      <c r="E1372" s="1">
        <v>4</v>
      </c>
      <c r="F1372" s="1" t="str">
        <f>_xlfn.CONCAT($D1372,"|",$E1372,"|",$B1372)</f>
        <v>1|4|2</v>
      </c>
      <c r="G1372" s="1" t="str">
        <f>_xlfn.CONCAT($D1372,"|",$E1372,"|",$C1372)</f>
        <v>1|4|6</v>
      </c>
      <c r="H1372" s="1" t="str">
        <f>_xlfn.CONCAT(P1372,J1372)</f>
        <v>25Andy Capps</v>
      </c>
      <c r="I1372" s="1" t="str">
        <f>_xlfn.CONCAT(P1372,K1372)</f>
        <v>25Co-Op</v>
      </c>
      <c r="J1372" s="1" t="str">
        <f>IFERROR(VLOOKUP(F1372,tbl_Teams!A:C,3,0),"")</f>
        <v>Andy Capps</v>
      </c>
      <c r="K1372" s="1" t="str">
        <f>IFERROR(VLOOKUP(G1372,tbl_Teams!$A:$C,3,0),"")</f>
        <v>Co-Op</v>
      </c>
      <c r="L1372" s="1" t="str">
        <f>IFERROR(IF(AND(J1372&lt;&gt;"",K1372&lt;&gt;""),VLOOKUP(VLOOKUP(J1372,tbl_Teams!C:G,5,0),tbl_Venues!A:B,2,0),""),"")</f>
        <v>Ramblers Club</v>
      </c>
      <c r="M1372" s="16" t="str">
        <f>IFERROR(IF(VLOOKUP(J1372,tbl_Teams!$C:$H,6,0)=0,"",VLOOKUP(J1372,tbl_Teams!$C:$H,6,0)),"")</f>
        <v/>
      </c>
      <c r="N1372" s="16">
        <f>IFERROR(VLOOKUP(J1372,tbl_Teams!$C:$I,7,0),"")</f>
        <v>4</v>
      </c>
      <c r="O1372" s="16" t="str">
        <f>IF(OR(J1372="",K1372=""),"Void","")</f>
        <v/>
      </c>
      <c r="P1372" s="16">
        <v>25</v>
      </c>
      <c r="Q1372" s="38">
        <f>IF(O1372="Void","",IF(P1372&lt;16,Lookups!$A$1+((P1372-1)*7+(N1372-1)),Lookups!$A$2+((P1372-16)*7+(N1372-1))))</f>
        <v>45729</v>
      </c>
      <c r="R1372" s="1" t="str">
        <f>IF(O1372="Void",TRIM(_xlfn.CONCAT(J1372,K1372)),J1372)</f>
        <v>Andy Capps</v>
      </c>
      <c r="S1372" s="16" t="str">
        <f>IF(O1372="Void","VOID","vs")</f>
        <v>vs</v>
      </c>
      <c r="T1372" s="1" t="str">
        <f>IF(O1372="Void","",K1372)</f>
        <v>Co-Op</v>
      </c>
      <c r="U1372" s="1" t="str">
        <f>IF(O1372="Void","",TRIM(_xlfn.CONCAT(L1372," ",M1372)))</f>
        <v>Ramblers Club</v>
      </c>
    </row>
    <row r="1373" spans="1:21" x14ac:dyDescent="0.2">
      <c r="A1373" s="16">
        <v>916</v>
      </c>
      <c r="B1373" s="16">
        <v>1</v>
      </c>
      <c r="C1373" s="16">
        <v>7</v>
      </c>
      <c r="D1373" s="1">
        <v>1</v>
      </c>
      <c r="E1373" s="1">
        <v>4</v>
      </c>
      <c r="F1373" s="1" t="str">
        <f>_xlfn.CONCAT($D1373,"|",$E1373,"|",$B1373)</f>
        <v>1|4|1</v>
      </c>
      <c r="G1373" s="1" t="str">
        <f>_xlfn.CONCAT($D1373,"|",$E1373,"|",$C1373)</f>
        <v>1|4|7</v>
      </c>
      <c r="H1373" s="1" t="str">
        <f>_xlfn.CONCAT(P1373,J1373)</f>
        <v>25Jacks Jokers</v>
      </c>
      <c r="I1373" s="1" t="str">
        <f>_xlfn.CONCAT(P1373,K1373)</f>
        <v>25Star Inn</v>
      </c>
      <c r="J1373" s="1" t="str">
        <f>IFERROR(VLOOKUP(F1373,tbl_Teams!A:C,3,0),"")</f>
        <v>Jacks Jokers</v>
      </c>
      <c r="K1373" s="1" t="str">
        <f>IFERROR(VLOOKUP(G1373,tbl_Teams!$A:$C,3,0),"")</f>
        <v>Star Inn</v>
      </c>
      <c r="L1373" s="1" t="str">
        <f>IFERROR(IF(AND(J1373&lt;&gt;"",K1373&lt;&gt;""),VLOOKUP(VLOOKUP(J1373,tbl_Teams!C:G,5,0),tbl_Venues!A:B,2,0),""),"")</f>
        <v>One Eyed Jacks</v>
      </c>
      <c r="M1373" s="16" t="str">
        <f>IFERROR(IF(VLOOKUP(J1373,tbl_Teams!$C:$H,6,0)=0,"",VLOOKUP(J1373,tbl_Teams!$C:$H,6,0)),"")</f>
        <v/>
      </c>
      <c r="N1373" s="16">
        <f>IFERROR(VLOOKUP(J1373,tbl_Teams!$C:$I,7,0),"")</f>
        <v>5</v>
      </c>
      <c r="O1373" s="16" t="str">
        <f>IF(OR(J1373="",K1373=""),"Void","")</f>
        <v/>
      </c>
      <c r="P1373" s="16">
        <v>25</v>
      </c>
      <c r="Q1373" s="38">
        <f>IF(O1373="Void","",IF(P1373&lt;16,Lookups!$A$1+((P1373-1)*7+(N1373-1)),Lookups!$A$2+((P1373-16)*7+(N1373-1))))</f>
        <v>45730</v>
      </c>
      <c r="R1373" s="1" t="str">
        <f>IF(O1373="Void",TRIM(_xlfn.CONCAT(J1373,K1373)),J1373)</f>
        <v>Jacks Jokers</v>
      </c>
      <c r="S1373" s="16" t="str">
        <f>IF(O1373="Void","VOID","vs")</f>
        <v>vs</v>
      </c>
      <c r="T1373" s="1" t="str">
        <f>IF(O1373="Void","",K1373)</f>
        <v>Star Inn</v>
      </c>
      <c r="U1373" s="1" t="str">
        <f>IF(O1373="Void","",TRIM(_xlfn.CONCAT(L1373," ",M1373)))</f>
        <v>One Eyed Jacks</v>
      </c>
    </row>
    <row r="1374" spans="1:21" x14ac:dyDescent="0.2">
      <c r="A1374" s="16">
        <v>917</v>
      </c>
      <c r="B1374" s="16">
        <v>15</v>
      </c>
      <c r="C1374" s="16">
        <v>8</v>
      </c>
      <c r="D1374" s="1">
        <v>1</v>
      </c>
      <c r="E1374" s="1">
        <v>4</v>
      </c>
      <c r="F1374" s="1" t="str">
        <f>_xlfn.CONCAT($D1374,"|",$E1374,"|",$B1374)</f>
        <v>1|4|15</v>
      </c>
      <c r="G1374" s="1" t="str">
        <f>_xlfn.CONCAT($D1374,"|",$E1374,"|",$C1374)</f>
        <v>1|4|8</v>
      </c>
      <c r="H1374" s="1" t="str">
        <f>_xlfn.CONCAT(P1374,J1374)</f>
        <v>25Dark Horses</v>
      </c>
      <c r="I1374" s="1" t="str">
        <f>_xlfn.CONCAT(P1374,K1374)</f>
        <v>25Looney Tunes</v>
      </c>
      <c r="J1374" s="1" t="str">
        <f>IFERROR(VLOOKUP(F1374,tbl_Teams!A:C,3,0),"")</f>
        <v>Dark Horses</v>
      </c>
      <c r="K1374" s="1" t="str">
        <f>IFERROR(VLOOKUP(G1374,tbl_Teams!$A:$C,3,0),"")</f>
        <v>Looney Tunes</v>
      </c>
      <c r="L1374" s="1" t="str">
        <f>IFERROR(IF(AND(J1374&lt;&gt;"",K1374&lt;&gt;""),VLOOKUP(VLOOKUP(J1374,tbl_Teams!C:G,5,0),tbl_Venues!A:B,2,0),""),"")</f>
        <v>Old Richians RFC</v>
      </c>
      <c r="M1374" s="16" t="str">
        <f>IFERROR(IF(VLOOKUP(J1374,tbl_Teams!$C:$H,6,0)=0,"",VLOOKUP(J1374,tbl_Teams!$C:$H,6,0)),"")</f>
        <v/>
      </c>
      <c r="N1374" s="16">
        <f>IFERROR(VLOOKUP(J1374,tbl_Teams!$C:$I,7,0),"")</f>
        <v>2</v>
      </c>
      <c r="O1374" s="16" t="str">
        <f>IF(OR(J1374="",K1374=""),"Void","")</f>
        <v/>
      </c>
      <c r="P1374" s="16">
        <v>25</v>
      </c>
      <c r="Q1374" s="38">
        <f>IF(O1374="Void","",IF(P1374&lt;16,Lookups!$A$1+((P1374-1)*7+(N1374-1)),Lookups!$A$2+((P1374-16)*7+(N1374-1))))</f>
        <v>45727</v>
      </c>
      <c r="R1374" s="1" t="str">
        <f>IF(O1374="Void",TRIM(_xlfn.CONCAT(J1374,K1374)),J1374)</f>
        <v>Dark Horses</v>
      </c>
      <c r="S1374" s="16" t="str">
        <f>IF(O1374="Void","VOID","vs")</f>
        <v>vs</v>
      </c>
      <c r="T1374" s="1" t="str">
        <f>IF(O1374="Void","",K1374)</f>
        <v>Looney Tunes</v>
      </c>
      <c r="U1374" s="1" t="str">
        <f>IF(O1374="Void","",TRIM(_xlfn.CONCAT(L1374," ",M1374)))</f>
        <v>Old Richians RFC</v>
      </c>
    </row>
    <row r="1375" spans="1:21" x14ac:dyDescent="0.2">
      <c r="A1375" s="16">
        <v>918</v>
      </c>
      <c r="B1375" s="16">
        <v>14</v>
      </c>
      <c r="C1375" s="16">
        <v>9</v>
      </c>
      <c r="D1375" s="1">
        <v>1</v>
      </c>
      <c r="E1375" s="1">
        <v>4</v>
      </c>
      <c r="F1375" s="1" t="str">
        <f>_xlfn.CONCAT($D1375,"|",$E1375,"|",$B1375)</f>
        <v>1|4|14</v>
      </c>
      <c r="G1375" s="1" t="str">
        <f>_xlfn.CONCAT($D1375,"|",$E1375,"|",$C1375)</f>
        <v>1|4|9</v>
      </c>
      <c r="H1375" s="1" t="str">
        <f>_xlfn.CONCAT(P1375,J1375)</f>
        <v>25Atlas S.C.</v>
      </c>
      <c r="I1375" s="1" t="str">
        <f>_xlfn.CONCAT(P1375,K1375)</f>
        <v>25Statics</v>
      </c>
      <c r="J1375" s="1" t="str">
        <f>IFERROR(VLOOKUP(F1375,tbl_Teams!A:C,3,0),"")</f>
        <v>Atlas S.C.</v>
      </c>
      <c r="K1375" s="1" t="str">
        <f>IFERROR(VLOOKUP(G1375,tbl_Teams!$A:$C,3,0),"")</f>
        <v>Statics</v>
      </c>
      <c r="L1375" s="1" t="str">
        <f>IFERROR(IF(AND(J1375&lt;&gt;"",K1375&lt;&gt;""),VLOOKUP(VLOOKUP(J1375,tbl_Teams!C:G,5,0),tbl_Venues!A:B,2,0),""),"")</f>
        <v>Spartans Club</v>
      </c>
      <c r="M1375" s="16">
        <f>IFERROR(IF(VLOOKUP(J1375,tbl_Teams!$C:$H,6,0)=0,"",VLOOKUP(J1375,tbl_Teams!$C:$H,6,0)),"")</f>
        <v>1</v>
      </c>
      <c r="N1375" s="16">
        <f>IFERROR(VLOOKUP(J1375,tbl_Teams!$C:$I,7,0),"")</f>
        <v>1</v>
      </c>
      <c r="O1375" s="16" t="str">
        <f>IF(OR(J1375="",K1375=""),"Void","")</f>
        <v/>
      </c>
      <c r="P1375" s="16">
        <v>25</v>
      </c>
      <c r="Q1375" s="38">
        <f>IF(O1375="Void","",IF(P1375&lt;16,Lookups!$A$1+((P1375-1)*7+(N1375-1)),Lookups!$A$2+((P1375-16)*7+(N1375-1))))</f>
        <v>45726</v>
      </c>
      <c r="R1375" s="1" t="str">
        <f>IF(O1375="Void",TRIM(_xlfn.CONCAT(J1375,K1375)),J1375)</f>
        <v>Atlas S.C.</v>
      </c>
      <c r="S1375" s="16" t="str">
        <f>IF(O1375="Void","VOID","vs")</f>
        <v>vs</v>
      </c>
      <c r="T1375" s="1" t="str">
        <f>IF(O1375="Void","",K1375)</f>
        <v>Statics</v>
      </c>
      <c r="U1375" s="1" t="str">
        <f>IF(O1375="Void","",TRIM(_xlfn.CONCAT(L1375," ",M1375)))</f>
        <v>Spartans Club 1</v>
      </c>
    </row>
    <row r="1376" spans="1:21" x14ac:dyDescent="0.2">
      <c r="A1376" s="16">
        <v>919</v>
      </c>
      <c r="B1376" s="16">
        <v>13</v>
      </c>
      <c r="C1376" s="16">
        <v>10</v>
      </c>
      <c r="D1376" s="1">
        <v>1</v>
      </c>
      <c r="E1376" s="1">
        <v>4</v>
      </c>
      <c r="F1376" s="1" t="str">
        <f>_xlfn.CONCAT($D1376,"|",$E1376,"|",$B1376)</f>
        <v>1|4|13</v>
      </c>
      <c r="G1376" s="1" t="str">
        <f>_xlfn.CONCAT($D1376,"|",$E1376,"|",$C1376)</f>
        <v>1|4|10</v>
      </c>
      <c r="H1376" s="1" t="str">
        <f>_xlfn.CONCAT(P1376,J1376)</f>
        <v>25Robinswood Foxes</v>
      </c>
      <c r="I1376" s="1" t="str">
        <f>_xlfn.CONCAT(P1376,K1376)</f>
        <v>25Post Office 'A'</v>
      </c>
      <c r="J1376" s="1" t="str">
        <f>IFERROR(VLOOKUP(F1376,tbl_Teams!A:C,3,0),"")</f>
        <v>Robinswood Foxes</v>
      </c>
      <c r="K1376" s="1" t="str">
        <f>IFERROR(VLOOKUP(G1376,tbl_Teams!$A:$C,3,0),"")</f>
        <v>Post Office 'A'</v>
      </c>
      <c r="L1376" s="1" t="str">
        <f>IFERROR(IF(AND(J1376&lt;&gt;"",K1376&lt;&gt;""),VLOOKUP(VLOOKUP(J1376,tbl_Teams!C:G,5,0),tbl_Venues!A:B,2,0),""),"")</f>
        <v>Robinswood Hill Club</v>
      </c>
      <c r="M1376" s="16">
        <f>IFERROR(IF(VLOOKUP(J1376,tbl_Teams!$C:$H,6,0)=0,"",VLOOKUP(J1376,tbl_Teams!$C:$H,6,0)),"")</f>
        <v>1</v>
      </c>
      <c r="N1376" s="16">
        <f>IFERROR(VLOOKUP(J1376,tbl_Teams!$C:$I,7,0),"")</f>
        <v>1</v>
      </c>
      <c r="O1376" s="16" t="str">
        <f>IF(OR(J1376="",K1376=""),"Void","")</f>
        <v/>
      </c>
      <c r="P1376" s="16">
        <v>25</v>
      </c>
      <c r="Q1376" s="38">
        <f>IF(O1376="Void","",IF(P1376&lt;16,Lookups!$A$1+((P1376-1)*7+(N1376-1)),Lookups!$A$2+((P1376-16)*7+(N1376-1))))</f>
        <v>45726</v>
      </c>
      <c r="R1376" s="1" t="str">
        <f>IF(O1376="Void",TRIM(_xlfn.CONCAT(J1376,K1376)),J1376)</f>
        <v>Robinswood Foxes</v>
      </c>
      <c r="S1376" s="16" t="str">
        <f>IF(O1376="Void","VOID","vs")</f>
        <v>vs</v>
      </c>
      <c r="T1376" s="1" t="str">
        <f>IF(O1376="Void","",K1376)</f>
        <v>Post Office 'A'</v>
      </c>
      <c r="U1376" s="1" t="str">
        <f>IF(O1376="Void","",TRIM(_xlfn.CONCAT(L1376," ",M1376)))</f>
        <v>Robinswood Hill Club 1</v>
      </c>
    </row>
    <row r="1377" spans="1:21" x14ac:dyDescent="0.2">
      <c r="A1377" s="16">
        <v>920</v>
      </c>
      <c r="B1377" s="16">
        <v>12</v>
      </c>
      <c r="C1377" s="16">
        <v>11</v>
      </c>
      <c r="D1377" s="1">
        <v>1</v>
      </c>
      <c r="E1377" s="1">
        <v>4</v>
      </c>
      <c r="F1377" s="1" t="str">
        <f>_xlfn.CONCAT($D1377,"|",$E1377,"|",$B1377)</f>
        <v>1|4|12</v>
      </c>
      <c r="G1377" s="1" t="str">
        <f>_xlfn.CONCAT($D1377,"|",$E1377,"|",$C1377)</f>
        <v>1|4|11</v>
      </c>
      <c r="H1377" s="1" t="str">
        <f>_xlfn.CONCAT(P1377,J1377)</f>
        <v>25White Hart</v>
      </c>
      <c r="I1377" s="1" t="str">
        <f>_xlfn.CONCAT(P1377,K1377)</f>
        <v>25Commies</v>
      </c>
      <c r="J1377" s="1" t="str">
        <f>IFERROR(VLOOKUP(F1377,tbl_Teams!A:C,3,0),"")</f>
        <v>White Hart</v>
      </c>
      <c r="K1377" s="1" t="str">
        <f>IFERROR(VLOOKUP(G1377,tbl_Teams!$A:$C,3,0),"")</f>
        <v>Commies</v>
      </c>
      <c r="L1377" s="1" t="str">
        <f>IFERROR(IF(AND(J1377&lt;&gt;"",K1377&lt;&gt;""),VLOOKUP(VLOOKUP(J1377,tbl_Teams!C:G,5,0),tbl_Venues!A:B,2,0),""),"")</f>
        <v>One Eyed Jacks</v>
      </c>
      <c r="M1377" s="16" t="str">
        <f>IFERROR(IF(VLOOKUP(J1377,tbl_Teams!$C:$H,6,0)=0,"",VLOOKUP(J1377,tbl_Teams!$C:$H,6,0)),"")</f>
        <v/>
      </c>
      <c r="N1377" s="16">
        <f>IFERROR(VLOOKUP(J1377,tbl_Teams!$C:$I,7,0),"")</f>
        <v>2</v>
      </c>
      <c r="O1377" s="16" t="str">
        <f>IF(OR(J1377="",K1377=""),"Void","")</f>
        <v/>
      </c>
      <c r="P1377" s="16">
        <v>25</v>
      </c>
      <c r="Q1377" s="38">
        <f>IF(O1377="Void","",IF(P1377&lt;16,Lookups!$A$1+((P1377-1)*7+(N1377-1)),Lookups!$A$2+((P1377-16)*7+(N1377-1))))</f>
        <v>45727</v>
      </c>
      <c r="R1377" s="1" t="str">
        <f>IF(O1377="Void",TRIM(_xlfn.CONCAT(J1377,K1377)),J1377)</f>
        <v>White Hart</v>
      </c>
      <c r="S1377" s="16" t="str">
        <f>IF(O1377="Void","VOID","vs")</f>
        <v>vs</v>
      </c>
      <c r="T1377" s="1" t="str">
        <f>IF(O1377="Void","",K1377)</f>
        <v>Commies</v>
      </c>
      <c r="U1377" s="1" t="str">
        <f>IF(O1377="Void","",TRIM(_xlfn.CONCAT(L1377," ",M1377)))</f>
        <v>One Eyed Jacks</v>
      </c>
    </row>
    <row r="1378" spans="1:21" x14ac:dyDescent="0.2">
      <c r="A1378" s="16">
        <v>1153</v>
      </c>
      <c r="B1378" s="16">
        <v>16</v>
      </c>
      <c r="C1378" s="16">
        <v>4</v>
      </c>
      <c r="D1378" s="1">
        <v>1</v>
      </c>
      <c r="E1378" s="1">
        <v>5</v>
      </c>
      <c r="F1378" s="1" t="str">
        <f>_xlfn.CONCAT($D1378,"|",$E1378,"|",$B1378)</f>
        <v>1|5|16</v>
      </c>
      <c r="G1378" s="1" t="str">
        <f>_xlfn.CONCAT($D1378,"|",$E1378,"|",$C1378)</f>
        <v>1|5|4</v>
      </c>
      <c r="H1378" s="1" t="str">
        <f>_xlfn.CONCAT(P1378,J1378)</f>
        <v>25Crescent Knights</v>
      </c>
      <c r="I1378" s="1" t="str">
        <f>_xlfn.CONCAT(P1378,K1378)</f>
        <v>25Beaufort Beavers</v>
      </c>
      <c r="J1378" s="1" t="str">
        <f>IFERROR(VLOOKUP(F1378,tbl_Teams!A:C,3,0),"")</f>
        <v>Crescent Knights</v>
      </c>
      <c r="K1378" s="1" t="str">
        <f>IFERROR(VLOOKUP(G1378,tbl_Teams!$A:$C,3,0),"")</f>
        <v>Beaufort Beavers</v>
      </c>
      <c r="L1378" s="1" t="str">
        <f>IFERROR(IF(AND(J1378&lt;&gt;"",K1378&lt;&gt;""),VLOOKUP(VLOOKUP(J1378,tbl_Teams!C:G,5,0),tbl_Venues!A:B,2,0),""),"")</f>
        <v>Circle Club Newent</v>
      </c>
      <c r="M1378" s="16" t="str">
        <f>IFERROR(IF(VLOOKUP(J1378,tbl_Teams!$C:$H,6,0)=0,"",VLOOKUP(J1378,tbl_Teams!$C:$H,6,0)),"")</f>
        <v/>
      </c>
      <c r="N1378" s="16">
        <f>IFERROR(VLOOKUP(J1378,tbl_Teams!$C:$I,7,0),"")</f>
        <v>4</v>
      </c>
      <c r="O1378" s="16" t="str">
        <f>IF(OR(J1378="",K1378=""),"Void","")</f>
        <v/>
      </c>
      <c r="P1378" s="16">
        <v>25</v>
      </c>
      <c r="Q1378" s="38">
        <f>IF(O1378="Void","",IF(P1378&lt;16,Lookups!$A$1+((P1378-1)*7+(N1378-1)),Lookups!$A$2+((P1378-16)*7+(N1378-1))))</f>
        <v>45729</v>
      </c>
      <c r="R1378" s="1" t="str">
        <f>IF(O1378="Void",TRIM(_xlfn.CONCAT(J1378,K1378)),J1378)</f>
        <v>Crescent Knights</v>
      </c>
      <c r="S1378" s="16" t="str">
        <f>IF(O1378="Void","VOID","vs")</f>
        <v>vs</v>
      </c>
      <c r="T1378" s="1" t="str">
        <f>IF(O1378="Void","",K1378)</f>
        <v>Beaufort Beavers</v>
      </c>
      <c r="U1378" s="1" t="str">
        <f>IF(O1378="Void","",TRIM(_xlfn.CONCAT(L1378," ",M1378)))</f>
        <v>Circle Club Newent</v>
      </c>
    </row>
    <row r="1379" spans="1:21" x14ac:dyDescent="0.2">
      <c r="A1379" s="16">
        <v>1154</v>
      </c>
      <c r="B1379" s="16">
        <v>3</v>
      </c>
      <c r="C1379" s="16">
        <v>5</v>
      </c>
      <c r="D1379" s="1">
        <v>1</v>
      </c>
      <c r="E1379" s="1">
        <v>5</v>
      </c>
      <c r="F1379" s="1" t="str">
        <f>_xlfn.CONCAT($D1379,"|",$E1379,"|",$B1379)</f>
        <v>1|5|3</v>
      </c>
      <c r="G1379" s="1" t="str">
        <f>_xlfn.CONCAT($D1379,"|",$E1379,"|",$C1379)</f>
        <v>1|5|5</v>
      </c>
      <c r="H1379" s="1" t="str">
        <f>_xlfn.CONCAT(P1379,J1379)</f>
        <v>25Jaybees</v>
      </c>
      <c r="I1379" s="1" t="str">
        <f>_xlfn.CONCAT(P1379,K1379)</f>
        <v>25Hempsted C.C.</v>
      </c>
      <c r="J1379" s="1" t="str">
        <f>IFERROR(VLOOKUP(F1379,tbl_Teams!A:C,3,0),"")</f>
        <v>Jaybees</v>
      </c>
      <c r="K1379" s="1" t="str">
        <f>IFERROR(VLOOKUP(G1379,tbl_Teams!$A:$C,3,0),"")</f>
        <v>Hempsted C.C.</v>
      </c>
      <c r="L1379" s="1" t="str">
        <f>IFERROR(IF(AND(J1379&lt;&gt;"",K1379&lt;&gt;""),VLOOKUP(VLOOKUP(J1379,tbl_Teams!C:G,5,0),tbl_Venues!A:B,2,0),""),"")</f>
        <v>England's Glory</v>
      </c>
      <c r="M1379" s="16">
        <f>IFERROR(IF(VLOOKUP(J1379,tbl_Teams!$C:$H,6,0)=0,"",VLOOKUP(J1379,tbl_Teams!$C:$H,6,0)),"")</f>
        <v>2</v>
      </c>
      <c r="N1379" s="16">
        <f>IFERROR(VLOOKUP(J1379,tbl_Teams!$C:$I,7,0),"")</f>
        <v>3</v>
      </c>
      <c r="O1379" s="16" t="str">
        <f>IF(OR(J1379="",K1379=""),"Void","")</f>
        <v/>
      </c>
      <c r="P1379" s="16">
        <v>25</v>
      </c>
      <c r="Q1379" s="38">
        <f>IF(O1379="Void","",IF(P1379&lt;16,Lookups!$A$1+((P1379-1)*7+(N1379-1)),Lookups!$A$2+((P1379-16)*7+(N1379-1))))</f>
        <v>45728</v>
      </c>
      <c r="R1379" s="1" t="str">
        <f>IF(O1379="Void",TRIM(_xlfn.CONCAT(J1379,K1379)),J1379)</f>
        <v>Jaybees</v>
      </c>
      <c r="S1379" s="16" t="str">
        <f>IF(O1379="Void","VOID","vs")</f>
        <v>vs</v>
      </c>
      <c r="T1379" s="1" t="str">
        <f>IF(O1379="Void","",K1379)</f>
        <v>Hempsted C.C.</v>
      </c>
      <c r="U1379" s="1" t="str">
        <f>IF(O1379="Void","",TRIM(_xlfn.CONCAT(L1379," ",M1379)))</f>
        <v>England's Glory 2</v>
      </c>
    </row>
    <row r="1380" spans="1:21" x14ac:dyDescent="0.2">
      <c r="A1380" s="16">
        <v>1155</v>
      </c>
      <c r="B1380" s="16">
        <v>2</v>
      </c>
      <c r="C1380" s="16">
        <v>6</v>
      </c>
      <c r="D1380" s="1">
        <v>1</v>
      </c>
      <c r="E1380" s="1">
        <v>5</v>
      </c>
      <c r="F1380" s="1" t="str">
        <f>_xlfn.CONCAT($D1380,"|",$E1380,"|",$B1380)</f>
        <v>1|5|2</v>
      </c>
      <c r="G1380" s="1" t="str">
        <f>_xlfn.CONCAT($D1380,"|",$E1380,"|",$C1380)</f>
        <v>1|5|6</v>
      </c>
      <c r="H1380" s="1" t="str">
        <f>_xlfn.CONCAT(P1380,J1380)</f>
        <v>25Chequers</v>
      </c>
      <c r="I1380" s="1" t="str">
        <f>_xlfn.CONCAT(P1380,K1380)</f>
        <v>25The Salesmen</v>
      </c>
      <c r="J1380" s="1" t="str">
        <f>IFERROR(VLOOKUP(F1380,tbl_Teams!A:C,3,0),"")</f>
        <v>Chequers</v>
      </c>
      <c r="K1380" s="1" t="str">
        <f>IFERROR(VLOOKUP(G1380,tbl_Teams!$A:$C,3,0),"")</f>
        <v>The Salesmen</v>
      </c>
      <c r="L1380" s="1" t="str">
        <f>IFERROR(IF(AND(J1380&lt;&gt;"",K1380&lt;&gt;""),VLOOKUP(VLOOKUP(J1380,tbl_Teams!C:G,5,0),tbl_Venues!A:B,2,0),""),"")</f>
        <v>Ramblers Club</v>
      </c>
      <c r="M1380" s="16" t="str">
        <f>IFERROR(IF(VLOOKUP(J1380,tbl_Teams!$C:$H,6,0)=0,"",VLOOKUP(J1380,tbl_Teams!$C:$H,6,0)),"")</f>
        <v/>
      </c>
      <c r="N1380" s="16">
        <f>IFERROR(VLOOKUP(J1380,tbl_Teams!$C:$I,7,0),"")</f>
        <v>5</v>
      </c>
      <c r="O1380" s="16" t="str">
        <f>IF(OR(J1380="",K1380=""),"Void","")</f>
        <v/>
      </c>
      <c r="P1380" s="16">
        <v>25</v>
      </c>
      <c r="Q1380" s="38">
        <f>IF(O1380="Void","",IF(P1380&lt;16,Lookups!$A$1+((P1380-1)*7+(N1380-1)),Lookups!$A$2+((P1380-16)*7+(N1380-1))))</f>
        <v>45730</v>
      </c>
      <c r="R1380" s="1" t="str">
        <f>IF(O1380="Void",TRIM(_xlfn.CONCAT(J1380,K1380)),J1380)</f>
        <v>Chequers</v>
      </c>
      <c r="S1380" s="16" t="str">
        <f>IF(O1380="Void","VOID","vs")</f>
        <v>vs</v>
      </c>
      <c r="T1380" s="1" t="str">
        <f>IF(O1380="Void","",K1380)</f>
        <v>The Salesmen</v>
      </c>
      <c r="U1380" s="1" t="str">
        <f>IF(O1380="Void","",TRIM(_xlfn.CONCAT(L1380," ",M1380)))</f>
        <v>Ramblers Club</v>
      </c>
    </row>
    <row r="1381" spans="1:21" x14ac:dyDescent="0.2">
      <c r="A1381" s="16">
        <v>1156</v>
      </c>
      <c r="B1381" s="16">
        <v>1</v>
      </c>
      <c r="C1381" s="16">
        <v>7</v>
      </c>
      <c r="D1381" s="1">
        <v>1</v>
      </c>
      <c r="E1381" s="1">
        <v>5</v>
      </c>
      <c r="F1381" s="1" t="str">
        <f>_xlfn.CONCAT($D1381,"|",$E1381,"|",$B1381)</f>
        <v>1|5|1</v>
      </c>
      <c r="G1381" s="1" t="str">
        <f>_xlfn.CONCAT($D1381,"|",$E1381,"|",$C1381)</f>
        <v>1|5|7</v>
      </c>
      <c r="H1381" s="1" t="str">
        <f>_xlfn.CONCAT(P1381,J1381)</f>
        <v>25Likely Lads</v>
      </c>
      <c r="I1381" s="1" t="str">
        <f>_xlfn.CONCAT(P1381,K1381)</f>
        <v>25Dixies Twisters</v>
      </c>
      <c r="J1381" s="1" t="str">
        <f>IFERROR(VLOOKUP(F1381,tbl_Teams!A:C,3,0),"")</f>
        <v>Likely Lads</v>
      </c>
      <c r="K1381" s="1" t="str">
        <f>IFERROR(VLOOKUP(G1381,tbl_Teams!$A:$C,3,0),"")</f>
        <v>Dixies Twisters</v>
      </c>
      <c r="L1381" s="1" t="str">
        <f>IFERROR(IF(AND(J1381&lt;&gt;"",K1381&lt;&gt;""),VLOOKUP(VLOOKUP(J1381,tbl_Teams!C:G,5,0),tbl_Venues!A:B,2,0),""),"")</f>
        <v>Farmer's Club</v>
      </c>
      <c r="M1381" s="16">
        <f>IFERROR(IF(VLOOKUP(J1381,tbl_Teams!$C:$H,6,0)=0,"",VLOOKUP(J1381,tbl_Teams!$C:$H,6,0)),"")</f>
        <v>1</v>
      </c>
      <c r="N1381" s="16">
        <f>IFERROR(VLOOKUP(J1381,tbl_Teams!$C:$I,7,0),"")</f>
        <v>2</v>
      </c>
      <c r="O1381" s="16" t="str">
        <f>IF(OR(J1381="",K1381=""),"Void","")</f>
        <v/>
      </c>
      <c r="P1381" s="16">
        <v>25</v>
      </c>
      <c r="Q1381" s="38">
        <f>IF(O1381="Void","",IF(P1381&lt;16,Lookups!$A$1+((P1381-1)*7+(N1381-1)),Lookups!$A$2+((P1381-16)*7+(N1381-1))))</f>
        <v>45727</v>
      </c>
      <c r="R1381" s="1" t="str">
        <f>IF(O1381="Void",TRIM(_xlfn.CONCAT(J1381,K1381)),J1381)</f>
        <v>Likely Lads</v>
      </c>
      <c r="S1381" s="16" t="str">
        <f>IF(O1381="Void","VOID","vs")</f>
        <v>vs</v>
      </c>
      <c r="T1381" s="1" t="str">
        <f>IF(O1381="Void","",K1381)</f>
        <v>Dixies Twisters</v>
      </c>
      <c r="U1381" s="1" t="str">
        <f>IF(O1381="Void","",TRIM(_xlfn.CONCAT(L1381," ",M1381)))</f>
        <v>Farmer's Club 1</v>
      </c>
    </row>
    <row r="1382" spans="1:21" x14ac:dyDescent="0.2">
      <c r="A1382" s="16">
        <v>1157</v>
      </c>
      <c r="B1382" s="16">
        <v>15</v>
      </c>
      <c r="C1382" s="16">
        <v>8</v>
      </c>
      <c r="D1382" s="1">
        <v>1</v>
      </c>
      <c r="E1382" s="1">
        <v>5</v>
      </c>
      <c r="F1382" s="1" t="str">
        <f>_xlfn.CONCAT($D1382,"|",$E1382,"|",$B1382)</f>
        <v>1|5|15</v>
      </c>
      <c r="G1382" s="1" t="str">
        <f>_xlfn.CONCAT($D1382,"|",$E1382,"|",$C1382)</f>
        <v>1|5|8</v>
      </c>
      <c r="H1382" s="1" t="str">
        <f>_xlfn.CONCAT(P1382,J1382)</f>
        <v>25St Aldates</v>
      </c>
      <c r="I1382" s="1" t="str">
        <f>_xlfn.CONCAT(P1382,K1382)</f>
        <v>25Castle Grym</v>
      </c>
      <c r="J1382" s="1" t="str">
        <f>IFERROR(VLOOKUP(F1382,tbl_Teams!A:C,3,0),"")</f>
        <v>St Aldates</v>
      </c>
      <c r="K1382" s="1" t="str">
        <f>IFERROR(VLOOKUP(G1382,tbl_Teams!$A:$C,3,0),"")</f>
        <v>Castle Grym</v>
      </c>
      <c r="L1382" s="1" t="str">
        <f>IFERROR(IF(AND(J1382&lt;&gt;"",K1382&lt;&gt;""),VLOOKUP(VLOOKUP(J1382,tbl_Teams!C:G,5,0),tbl_Venues!A:B,2,0),""),"")</f>
        <v>Wotton Hall Club</v>
      </c>
      <c r="M1382" s="16">
        <f>IFERROR(IF(VLOOKUP(J1382,tbl_Teams!$C:$H,6,0)=0,"",VLOOKUP(J1382,tbl_Teams!$C:$H,6,0)),"")</f>
        <v>2</v>
      </c>
      <c r="N1382" s="16">
        <f>IFERROR(VLOOKUP(J1382,tbl_Teams!$C:$I,7,0),"")</f>
        <v>5</v>
      </c>
      <c r="O1382" s="16" t="str">
        <f>IF(OR(J1382="",K1382=""),"Void","")</f>
        <v/>
      </c>
      <c r="P1382" s="16">
        <v>25</v>
      </c>
      <c r="Q1382" s="38">
        <f>IF(O1382="Void","",IF(P1382&lt;16,Lookups!$A$1+((P1382-1)*7+(N1382-1)),Lookups!$A$2+((P1382-16)*7+(N1382-1))))</f>
        <v>45730</v>
      </c>
      <c r="R1382" s="1" t="str">
        <f>IF(O1382="Void",TRIM(_xlfn.CONCAT(J1382,K1382)),J1382)</f>
        <v>St Aldates</v>
      </c>
      <c r="S1382" s="16" t="str">
        <f>IF(O1382="Void","VOID","vs")</f>
        <v>vs</v>
      </c>
      <c r="T1382" s="1" t="str">
        <f>IF(O1382="Void","",K1382)</f>
        <v>Castle Grym</v>
      </c>
      <c r="U1382" s="1" t="str">
        <f>IF(O1382="Void","",TRIM(_xlfn.CONCAT(L1382," ",M1382)))</f>
        <v>Wotton Hall Club 2</v>
      </c>
    </row>
    <row r="1383" spans="1:21" x14ac:dyDescent="0.2">
      <c r="A1383" s="16">
        <v>1158</v>
      </c>
      <c r="B1383" s="16">
        <v>14</v>
      </c>
      <c r="C1383" s="16">
        <v>9</v>
      </c>
      <c r="D1383" s="1">
        <v>1</v>
      </c>
      <c r="E1383" s="1">
        <v>5</v>
      </c>
      <c r="F1383" s="1" t="str">
        <f>_xlfn.CONCAT($D1383,"|",$E1383,"|",$B1383)</f>
        <v>1|5|14</v>
      </c>
      <c r="G1383" s="1" t="str">
        <f>_xlfn.CONCAT($D1383,"|",$E1383,"|",$C1383)</f>
        <v>1|5|9</v>
      </c>
      <c r="H1383" s="1" t="str">
        <f>_xlfn.CONCAT(P1383,J1383)</f>
        <v>25Hits &amp; Bits</v>
      </c>
      <c r="I1383" s="1" t="str">
        <f>_xlfn.CONCAT(P1383,K1383)</f>
        <v>25Roamers</v>
      </c>
      <c r="J1383" s="1" t="str">
        <f>IFERROR(VLOOKUP(F1383,tbl_Teams!A:C,3,0),"")</f>
        <v>Hits &amp; Bits</v>
      </c>
      <c r="K1383" s="1" t="str">
        <f>IFERROR(VLOOKUP(G1383,tbl_Teams!$A:$C,3,0),"")</f>
        <v>Roamers</v>
      </c>
      <c r="L1383" s="1" t="str">
        <f>IFERROR(IF(AND(J1383&lt;&gt;"",K1383&lt;&gt;""),VLOOKUP(VLOOKUP(J1383,tbl_Teams!C:G,5,0),tbl_Venues!A:B,2,0),""),"")</f>
        <v>Farmer's Club</v>
      </c>
      <c r="M1383" s="16">
        <f>IFERROR(IF(VLOOKUP(J1383,tbl_Teams!$C:$H,6,0)=0,"",VLOOKUP(J1383,tbl_Teams!$C:$H,6,0)),"")</f>
        <v>2</v>
      </c>
      <c r="N1383" s="16">
        <f>IFERROR(VLOOKUP(J1383,tbl_Teams!$C:$I,7,0),"")</f>
        <v>5</v>
      </c>
      <c r="O1383" s="16" t="str">
        <f>IF(OR(J1383="",K1383=""),"Void","")</f>
        <v/>
      </c>
      <c r="P1383" s="16">
        <v>25</v>
      </c>
      <c r="Q1383" s="38">
        <f>IF(O1383="Void","",IF(P1383&lt;16,Lookups!$A$1+((P1383-1)*7+(N1383-1)),Lookups!$A$2+((P1383-16)*7+(N1383-1))))</f>
        <v>45730</v>
      </c>
      <c r="R1383" s="1" t="str">
        <f>IF(O1383="Void",TRIM(_xlfn.CONCAT(J1383,K1383)),J1383)</f>
        <v>Hits &amp; Bits</v>
      </c>
      <c r="S1383" s="16" t="str">
        <f>IF(O1383="Void","VOID","vs")</f>
        <v>vs</v>
      </c>
      <c r="T1383" s="1" t="str">
        <f>IF(O1383="Void","",K1383)</f>
        <v>Roamers</v>
      </c>
      <c r="U1383" s="1" t="str">
        <f>IF(O1383="Void","",TRIM(_xlfn.CONCAT(L1383," ",M1383)))</f>
        <v>Farmer's Club 2</v>
      </c>
    </row>
    <row r="1384" spans="1:21" x14ac:dyDescent="0.2">
      <c r="A1384" s="16">
        <v>1159</v>
      </c>
      <c r="B1384" s="16">
        <v>13</v>
      </c>
      <c r="C1384" s="16">
        <v>10</v>
      </c>
      <c r="D1384" s="1">
        <v>1</v>
      </c>
      <c r="E1384" s="1">
        <v>5</v>
      </c>
      <c r="F1384" s="1" t="str">
        <f>_xlfn.CONCAT($D1384,"|",$E1384,"|",$B1384)</f>
        <v>1|5|13</v>
      </c>
      <c r="G1384" s="1" t="str">
        <f>_xlfn.CONCAT($D1384,"|",$E1384,"|",$C1384)</f>
        <v>1|5|10</v>
      </c>
      <c r="H1384" s="1" t="str">
        <f>_xlfn.CONCAT(P1384,J1384)</f>
        <v>25Runaways</v>
      </c>
      <c r="I1384" s="1" t="str">
        <f>_xlfn.CONCAT(P1384,K1384)</f>
        <v>25Newent Independents</v>
      </c>
      <c r="J1384" s="1" t="str">
        <f>IFERROR(VLOOKUP(F1384,tbl_Teams!A:C,3,0),"")</f>
        <v>Runaways</v>
      </c>
      <c r="K1384" s="1" t="str">
        <f>IFERROR(VLOOKUP(G1384,tbl_Teams!$A:$C,3,0),"")</f>
        <v>Newent Independents</v>
      </c>
      <c r="L1384" s="1" t="str">
        <f>IFERROR(IF(AND(J1384&lt;&gt;"",K1384&lt;&gt;""),VLOOKUP(VLOOKUP(J1384,tbl_Teams!C:G,5,0),tbl_Venues!A:B,2,0),""),"")</f>
        <v>Churchdown Club</v>
      </c>
      <c r="M1384" s="16" t="str">
        <f>IFERROR(IF(VLOOKUP(J1384,tbl_Teams!$C:$H,6,0)=0,"",VLOOKUP(J1384,tbl_Teams!$C:$H,6,0)),"")</f>
        <v/>
      </c>
      <c r="N1384" s="16">
        <f>IFERROR(VLOOKUP(J1384,tbl_Teams!$C:$I,7,0),"")</f>
        <v>4</v>
      </c>
      <c r="O1384" s="16" t="str">
        <f>IF(OR(J1384="",K1384=""),"Void","")</f>
        <v/>
      </c>
      <c r="P1384" s="16">
        <v>25</v>
      </c>
      <c r="Q1384" s="38">
        <f>IF(O1384="Void","",IF(P1384&lt;16,Lookups!$A$1+((P1384-1)*7+(N1384-1)),Lookups!$A$2+((P1384-16)*7+(N1384-1))))</f>
        <v>45729</v>
      </c>
      <c r="R1384" s="1" t="str">
        <f>IF(O1384="Void",TRIM(_xlfn.CONCAT(J1384,K1384)),J1384)</f>
        <v>Runaways</v>
      </c>
      <c r="S1384" s="16" t="str">
        <f>IF(O1384="Void","VOID","vs")</f>
        <v>vs</v>
      </c>
      <c r="T1384" s="1" t="str">
        <f>IF(O1384="Void","",K1384)</f>
        <v>Newent Independents</v>
      </c>
      <c r="U1384" s="1" t="str">
        <f>IF(O1384="Void","",TRIM(_xlfn.CONCAT(L1384," ",M1384)))</f>
        <v>Churchdown Club</v>
      </c>
    </row>
    <row r="1385" spans="1:21" x14ac:dyDescent="0.2">
      <c r="A1385" s="16">
        <v>1160</v>
      </c>
      <c r="B1385" s="16">
        <v>12</v>
      </c>
      <c r="C1385" s="16">
        <v>11</v>
      </c>
      <c r="D1385" s="1">
        <v>1</v>
      </c>
      <c r="E1385" s="1">
        <v>5</v>
      </c>
      <c r="F1385" s="1" t="str">
        <f>_xlfn.CONCAT($D1385,"|",$E1385,"|",$B1385)</f>
        <v>1|5|12</v>
      </c>
      <c r="G1385" s="1" t="str">
        <f>_xlfn.CONCAT($D1385,"|",$E1385,"|",$C1385)</f>
        <v>1|5|11</v>
      </c>
      <c r="H1385" s="1" t="str">
        <f>_xlfn.CONCAT(P1385,J1385)</f>
        <v>25Windmill Nomads</v>
      </c>
      <c r="I1385" s="1" t="str">
        <f>_xlfn.CONCAT(P1385,K1385)</f>
        <v>25Gamblers S.C.</v>
      </c>
      <c r="J1385" s="1" t="str">
        <f>IFERROR(VLOOKUP(F1385,tbl_Teams!A:C,3,0),"")</f>
        <v>Windmill Nomads</v>
      </c>
      <c r="K1385" s="1" t="str">
        <f>IFERROR(VLOOKUP(G1385,tbl_Teams!$A:$C,3,0),"")</f>
        <v>Gamblers S.C.</v>
      </c>
      <c r="L1385" s="1" t="str">
        <f>IFERROR(IF(AND(J1385&lt;&gt;"",K1385&lt;&gt;""),VLOOKUP(VLOOKUP(J1385,tbl_Teams!C:G,5,0),tbl_Venues!A:B,2,0),""),"")</f>
        <v>Saintbridge Club</v>
      </c>
      <c r="M1385" s="16">
        <f>IFERROR(IF(VLOOKUP(J1385,tbl_Teams!$C:$H,6,0)=0,"",VLOOKUP(J1385,tbl_Teams!$C:$H,6,0)),"")</f>
        <v>2</v>
      </c>
      <c r="N1385" s="16">
        <f>IFERROR(VLOOKUP(J1385,tbl_Teams!$C:$I,7,0),"")</f>
        <v>3</v>
      </c>
      <c r="O1385" s="16" t="str">
        <f>IF(OR(J1385="",K1385=""),"Void","")</f>
        <v/>
      </c>
      <c r="P1385" s="16">
        <v>25</v>
      </c>
      <c r="Q1385" s="38">
        <f>IF(O1385="Void","",IF(P1385&lt;16,Lookups!$A$1+((P1385-1)*7+(N1385-1)),Lookups!$A$2+((P1385-16)*7+(N1385-1))))</f>
        <v>45728</v>
      </c>
      <c r="R1385" s="1" t="str">
        <f>IF(O1385="Void",TRIM(_xlfn.CONCAT(J1385,K1385)),J1385)</f>
        <v>Windmill Nomads</v>
      </c>
      <c r="S1385" s="16" t="str">
        <f>IF(O1385="Void","VOID","vs")</f>
        <v>vs</v>
      </c>
      <c r="T1385" s="1" t="str">
        <f>IF(O1385="Void","",K1385)</f>
        <v>Gamblers S.C.</v>
      </c>
      <c r="U1385" s="1" t="str">
        <f>IF(O1385="Void","",TRIM(_xlfn.CONCAT(L1385," ",M1385)))</f>
        <v>Saintbridge Club 2</v>
      </c>
    </row>
    <row r="1386" spans="1:21" x14ac:dyDescent="0.2">
      <c r="A1386" s="16">
        <v>1393</v>
      </c>
      <c r="B1386" s="16">
        <v>16</v>
      </c>
      <c r="C1386" s="16">
        <v>4</v>
      </c>
      <c r="D1386" s="1">
        <v>1</v>
      </c>
      <c r="E1386" s="1">
        <v>6</v>
      </c>
      <c r="F1386" s="1" t="str">
        <f>_xlfn.CONCAT($D1386,"|",$E1386,"|",$B1386)</f>
        <v>1|6|16</v>
      </c>
      <c r="G1386" s="1" t="str">
        <f>_xlfn.CONCAT($D1386,"|",$E1386,"|",$C1386)</f>
        <v>1|6|4</v>
      </c>
      <c r="H1386" s="1" t="str">
        <f>_xlfn.CONCAT(P1386,J1386)</f>
        <v>25Angry Beavers</v>
      </c>
      <c r="I1386" s="1" t="str">
        <f>_xlfn.CONCAT(P1386,K1386)</f>
        <v>25Renegades</v>
      </c>
      <c r="J1386" s="1" t="str">
        <f>IFERROR(VLOOKUP(F1386,tbl_Teams!A:C,3,0),"")</f>
        <v>Angry Beavers</v>
      </c>
      <c r="K1386" s="1" t="str">
        <f>IFERROR(VLOOKUP(G1386,tbl_Teams!$A:$C,3,0),"")</f>
        <v>Renegades</v>
      </c>
      <c r="L1386" s="1" t="str">
        <f>IFERROR(IF(AND(J1386&lt;&gt;"",K1386&lt;&gt;""),VLOOKUP(VLOOKUP(J1386,tbl_Teams!C:G,5,0),tbl_Venues!A:B,2,0),""),"")</f>
        <v>Circle Club Newent</v>
      </c>
      <c r="M1386" s="16" t="str">
        <f>IFERROR(IF(VLOOKUP(J1386,tbl_Teams!$C:$H,6,0)=0,"",VLOOKUP(J1386,tbl_Teams!$C:$H,6,0)),"")</f>
        <v/>
      </c>
      <c r="N1386" s="16">
        <f>IFERROR(VLOOKUP(J1386,tbl_Teams!$C:$I,7,0),"")</f>
        <v>3</v>
      </c>
      <c r="O1386" s="16" t="str">
        <f>IF(OR(J1386="",K1386=""),"Void","")</f>
        <v/>
      </c>
      <c r="P1386" s="16">
        <v>25</v>
      </c>
      <c r="Q1386" s="38">
        <f>IF(O1386="Void","",IF(P1386&lt;16,Lookups!$A$1+((P1386-1)*7+(N1386-1)),Lookups!$A$2+((P1386-16)*7+(N1386-1))))</f>
        <v>45728</v>
      </c>
      <c r="R1386" s="1" t="str">
        <f>IF(O1386="Void",TRIM(_xlfn.CONCAT(J1386,K1386)),J1386)</f>
        <v>Angry Beavers</v>
      </c>
      <c r="S1386" s="16" t="str">
        <f>IF(O1386="Void","VOID","vs")</f>
        <v>vs</v>
      </c>
      <c r="T1386" s="1" t="str">
        <f>IF(O1386="Void","",K1386)</f>
        <v>Renegades</v>
      </c>
      <c r="U1386" s="1" t="str">
        <f>IF(O1386="Void","",TRIM(_xlfn.CONCAT(L1386," ",M1386)))</f>
        <v>Circle Club Newent</v>
      </c>
    </row>
    <row r="1387" spans="1:21" x14ac:dyDescent="0.2">
      <c r="A1387" s="16">
        <v>1394</v>
      </c>
      <c r="B1387" s="16">
        <v>3</v>
      </c>
      <c r="C1387" s="16">
        <v>5</v>
      </c>
      <c r="D1387" s="1">
        <v>1</v>
      </c>
      <c r="E1387" s="1">
        <v>6</v>
      </c>
      <c r="F1387" s="1" t="str">
        <f>_xlfn.CONCAT($D1387,"|",$E1387,"|",$B1387)</f>
        <v>1|6|3</v>
      </c>
      <c r="G1387" s="1" t="str">
        <f>_xlfn.CONCAT($D1387,"|",$E1387,"|",$C1387)</f>
        <v>1|6|5</v>
      </c>
      <c r="H1387" s="1" t="str">
        <f>_xlfn.CONCAT(P1387,J1387)</f>
        <v>25Jokers(City)</v>
      </c>
      <c r="I1387" s="1" t="str">
        <f>_xlfn.CONCAT(P1387,K1387)</f>
        <v>25Scammells</v>
      </c>
      <c r="J1387" s="1" t="str">
        <f>IFERROR(VLOOKUP(F1387,tbl_Teams!A:C,3,0),"")</f>
        <v>Jokers(City)</v>
      </c>
      <c r="K1387" s="1" t="str">
        <f>IFERROR(VLOOKUP(G1387,tbl_Teams!$A:$C,3,0),"")</f>
        <v>Scammells</v>
      </c>
      <c r="L1387" s="1" t="str">
        <f>IFERROR(IF(AND(J1387&lt;&gt;"",K1387&lt;&gt;""),VLOOKUP(VLOOKUP(J1387,tbl_Teams!C:G,5,0),tbl_Venues!A:B,2,0),""),"")</f>
        <v>One Eyed Jacks</v>
      </c>
      <c r="M1387" s="16" t="str">
        <f>IFERROR(IF(VLOOKUP(J1387,tbl_Teams!$C:$H,6,0)=0,"",VLOOKUP(J1387,tbl_Teams!$C:$H,6,0)),"")</f>
        <v/>
      </c>
      <c r="N1387" s="16">
        <f>IFERROR(VLOOKUP(J1387,tbl_Teams!$C:$I,7,0),"")</f>
        <v>4</v>
      </c>
      <c r="O1387" s="16" t="str">
        <f>IF(OR(J1387="",K1387=""),"Void","")</f>
        <v/>
      </c>
      <c r="P1387" s="16">
        <v>25</v>
      </c>
      <c r="Q1387" s="38">
        <f>IF(O1387="Void","",IF(P1387&lt;16,Lookups!$A$1+((P1387-1)*7+(N1387-1)),Lookups!$A$2+((P1387-16)*7+(N1387-1))))</f>
        <v>45729</v>
      </c>
      <c r="R1387" s="1" t="str">
        <f>IF(O1387="Void",TRIM(_xlfn.CONCAT(J1387,K1387)),J1387)</f>
        <v>Jokers(City)</v>
      </c>
      <c r="S1387" s="16" t="str">
        <f>IF(O1387="Void","VOID","vs")</f>
        <v>vs</v>
      </c>
      <c r="T1387" s="1" t="str">
        <f>IF(O1387="Void","",K1387)</f>
        <v>Scammells</v>
      </c>
      <c r="U1387" s="1" t="str">
        <f>IF(O1387="Void","",TRIM(_xlfn.CONCAT(L1387," ",M1387)))</f>
        <v>One Eyed Jacks</v>
      </c>
    </row>
    <row r="1388" spans="1:21" x14ac:dyDescent="0.2">
      <c r="A1388" s="16">
        <v>1395</v>
      </c>
      <c r="B1388" s="16">
        <v>2</v>
      </c>
      <c r="C1388" s="16">
        <v>6</v>
      </c>
      <c r="D1388" s="1">
        <v>1</v>
      </c>
      <c r="E1388" s="1">
        <v>6</v>
      </c>
      <c r="F1388" s="1" t="str">
        <f>_xlfn.CONCAT($D1388,"|",$E1388,"|",$B1388)</f>
        <v>1|6|2</v>
      </c>
      <c r="G1388" s="1" t="str">
        <f>_xlfn.CONCAT($D1388,"|",$E1388,"|",$C1388)</f>
        <v>1|6|6</v>
      </c>
      <c r="H1388" s="1" t="str">
        <f>_xlfn.CONCAT(P1388,J1388)</f>
        <v>25</v>
      </c>
      <c r="I1388" s="1" t="str">
        <f>_xlfn.CONCAT(P1388,K1388)</f>
        <v>25Apaches</v>
      </c>
      <c r="J1388" s="1" t="str">
        <f>IFERROR(VLOOKUP(F1388,tbl_Teams!A:C,3,0),"")</f>
        <v/>
      </c>
      <c r="K1388" s="1" t="str">
        <f>IFERROR(VLOOKUP(G1388,tbl_Teams!$A:$C,3,0),"")</f>
        <v>Apaches</v>
      </c>
      <c r="L1388" s="1" t="str">
        <f>IFERROR(IF(AND(J1388&lt;&gt;"",K1388&lt;&gt;""),VLOOKUP(VLOOKUP(J1388,tbl_Teams!C:G,5,0),tbl_Venues!A:B,2,0),""),"")</f>
        <v/>
      </c>
      <c r="M1388" s="16" t="str">
        <f>IFERROR(IF(VLOOKUP(J1388,tbl_Teams!$C:$H,6,0)=0,"",VLOOKUP(J1388,tbl_Teams!$C:$H,6,0)),"")</f>
        <v/>
      </c>
      <c r="N1388" s="16" t="str">
        <f>IFERROR(VLOOKUP(J1388,tbl_Teams!$C:$I,7,0),"")</f>
        <v/>
      </c>
      <c r="O1388" s="16" t="str">
        <f>IF(OR(J1388="",K1388=""),"Void","")</f>
        <v>Void</v>
      </c>
      <c r="P1388" s="16">
        <v>25</v>
      </c>
      <c r="Q1388" s="38" t="str">
        <f>IF(O1388="Void","",IF(P1388&lt;16,Lookups!$A$1+((P1388-1)*7+(N1388-1)),Lookups!$A$2+((P1388-16)*7+(N1388-1))))</f>
        <v/>
      </c>
      <c r="R1388" s="1" t="str">
        <f>IF(O1388="Void",TRIM(_xlfn.CONCAT(J1388,K1388)),J1388)</f>
        <v>Apaches</v>
      </c>
      <c r="S1388" s="16" t="str">
        <f>IF(O1388="Void","VOID","vs")</f>
        <v>VOID</v>
      </c>
      <c r="T1388" s="1" t="str">
        <f>IF(O1388="Void","",K1388)</f>
        <v/>
      </c>
      <c r="U1388" s="1" t="str">
        <f>IF(O1388="Void","",TRIM(_xlfn.CONCAT(L1388," ",M1388)))</f>
        <v/>
      </c>
    </row>
    <row r="1389" spans="1:21" x14ac:dyDescent="0.2">
      <c r="A1389" s="16">
        <v>1396</v>
      </c>
      <c r="B1389" s="16">
        <v>1</v>
      </c>
      <c r="C1389" s="16">
        <v>7</v>
      </c>
      <c r="D1389" s="1">
        <v>1</v>
      </c>
      <c r="E1389" s="1">
        <v>6</v>
      </c>
      <c r="F1389" s="1" t="str">
        <f>_xlfn.CONCAT($D1389,"|",$E1389,"|",$B1389)</f>
        <v>1|6|1</v>
      </c>
      <c r="G1389" s="1" t="str">
        <f>_xlfn.CONCAT($D1389,"|",$E1389,"|",$C1389)</f>
        <v>1|6|7</v>
      </c>
      <c r="H1389" s="1" t="str">
        <f>_xlfn.CONCAT(P1389,J1389)</f>
        <v>25New Indians</v>
      </c>
      <c r="I1389" s="1" t="str">
        <f>_xlfn.CONCAT(P1389,K1389)</f>
        <v>25Canning Stragglers</v>
      </c>
      <c r="J1389" s="1" t="str">
        <f>IFERROR(VLOOKUP(F1389,tbl_Teams!A:C,3,0),"")</f>
        <v>New Indians</v>
      </c>
      <c r="K1389" s="1" t="str">
        <f>IFERROR(VLOOKUP(G1389,tbl_Teams!$A:$C,3,0),"")</f>
        <v>Canning Stragglers</v>
      </c>
      <c r="L1389" s="1" t="str">
        <f>IFERROR(IF(AND(J1389&lt;&gt;"",K1389&lt;&gt;""),VLOOKUP(VLOOKUP(J1389,tbl_Teams!C:G,5,0),tbl_Venues!A:B,2,0),""),"")</f>
        <v>Churchdown Community Centre</v>
      </c>
      <c r="M1389" s="16">
        <f>IFERROR(IF(VLOOKUP(J1389,tbl_Teams!$C:$H,6,0)=0,"",VLOOKUP(J1389,tbl_Teams!$C:$H,6,0)),"")</f>
        <v>1</v>
      </c>
      <c r="N1389" s="16">
        <f>IFERROR(VLOOKUP(J1389,tbl_Teams!$C:$I,7,0),"")</f>
        <v>5</v>
      </c>
      <c r="O1389" s="16" t="str">
        <f>IF(OR(J1389="",K1389=""),"Void","")</f>
        <v/>
      </c>
      <c r="P1389" s="16">
        <v>25</v>
      </c>
      <c r="Q1389" s="38">
        <f>IF(O1389="Void","",IF(P1389&lt;16,Lookups!$A$1+((P1389-1)*7+(N1389-1)),Lookups!$A$2+((P1389-16)*7+(N1389-1))))</f>
        <v>45730</v>
      </c>
      <c r="R1389" s="1" t="str">
        <f>IF(O1389="Void",TRIM(_xlfn.CONCAT(J1389,K1389)),J1389)</f>
        <v>New Indians</v>
      </c>
      <c r="S1389" s="16" t="str">
        <f>IF(O1389="Void","VOID","vs")</f>
        <v>vs</v>
      </c>
      <c r="T1389" s="1" t="str">
        <f>IF(O1389="Void","",K1389)</f>
        <v>Canning Stragglers</v>
      </c>
      <c r="U1389" s="1" t="str">
        <f>IF(O1389="Void","",TRIM(_xlfn.CONCAT(L1389," ",M1389)))</f>
        <v>Churchdown Community Centre 1</v>
      </c>
    </row>
    <row r="1390" spans="1:21" x14ac:dyDescent="0.2">
      <c r="A1390" s="16">
        <v>1397</v>
      </c>
      <c r="B1390" s="16">
        <v>15</v>
      </c>
      <c r="C1390" s="16">
        <v>8</v>
      </c>
      <c r="D1390" s="1">
        <v>1</v>
      </c>
      <c r="E1390" s="1">
        <v>6</v>
      </c>
      <c r="F1390" s="1" t="str">
        <f>_xlfn.CONCAT($D1390,"|",$E1390,"|",$B1390)</f>
        <v>1|6|15</v>
      </c>
      <c r="G1390" s="1" t="str">
        <f>_xlfn.CONCAT($D1390,"|",$E1390,"|",$C1390)</f>
        <v>1|6|8</v>
      </c>
      <c r="H1390" s="1" t="str">
        <f>_xlfn.CONCAT(P1390,J1390)</f>
        <v>25Cybernetics</v>
      </c>
      <c r="I1390" s="1" t="str">
        <f>_xlfn.CONCAT(P1390,K1390)</f>
        <v>25Rising Sun</v>
      </c>
      <c r="J1390" s="1" t="str">
        <f>IFERROR(VLOOKUP(F1390,tbl_Teams!A:C,3,0),"")</f>
        <v>Cybernetics</v>
      </c>
      <c r="K1390" s="1" t="str">
        <f>IFERROR(VLOOKUP(G1390,tbl_Teams!$A:$C,3,0),"")</f>
        <v>Rising Sun</v>
      </c>
      <c r="L1390" s="1" t="str">
        <f>IFERROR(IF(AND(J1390&lt;&gt;"",K1390&lt;&gt;""),VLOOKUP(VLOOKUP(J1390,tbl_Teams!C:G,5,0),tbl_Venues!A:B,2,0),""),"")</f>
        <v>Gala Club</v>
      </c>
      <c r="M1390" s="16">
        <f>IFERROR(IF(VLOOKUP(J1390,tbl_Teams!$C:$H,6,0)=0,"",VLOOKUP(J1390,tbl_Teams!$C:$H,6,0)),"")</f>
        <v>2</v>
      </c>
      <c r="N1390" s="16">
        <f>IFERROR(VLOOKUP(J1390,tbl_Teams!$C:$I,7,0),"")</f>
        <v>4</v>
      </c>
      <c r="O1390" s="16" t="str">
        <f>IF(OR(J1390="",K1390=""),"Void","")</f>
        <v/>
      </c>
      <c r="P1390" s="16">
        <v>25</v>
      </c>
      <c r="Q1390" s="38">
        <f>IF(O1390="Void","",IF(P1390&lt;16,Lookups!$A$1+((P1390-1)*7+(N1390-1)),Lookups!$A$2+((P1390-16)*7+(N1390-1))))</f>
        <v>45729</v>
      </c>
      <c r="R1390" s="1" t="str">
        <f>IF(O1390="Void",TRIM(_xlfn.CONCAT(J1390,K1390)),J1390)</f>
        <v>Cybernetics</v>
      </c>
      <c r="S1390" s="16" t="str">
        <f>IF(O1390="Void","VOID","vs")</f>
        <v>vs</v>
      </c>
      <c r="T1390" s="1" t="str">
        <f>IF(O1390="Void","",K1390)</f>
        <v>Rising Sun</v>
      </c>
      <c r="U1390" s="1" t="str">
        <f>IF(O1390="Void","",TRIM(_xlfn.CONCAT(L1390," ",M1390)))</f>
        <v>Gala Club 2</v>
      </c>
    </row>
    <row r="1391" spans="1:21" x14ac:dyDescent="0.2">
      <c r="A1391" s="16">
        <v>1398</v>
      </c>
      <c r="B1391" s="16">
        <v>14</v>
      </c>
      <c r="C1391" s="16">
        <v>9</v>
      </c>
      <c r="D1391" s="1">
        <v>1</v>
      </c>
      <c r="E1391" s="1">
        <v>6</v>
      </c>
      <c r="F1391" s="1" t="str">
        <f>_xlfn.CONCAT($D1391,"|",$E1391,"|",$B1391)</f>
        <v>1|6|14</v>
      </c>
      <c r="G1391" s="1" t="str">
        <f>_xlfn.CONCAT($D1391,"|",$E1391,"|",$C1391)</f>
        <v>1|6|9</v>
      </c>
      <c r="H1391" s="1" t="str">
        <f>_xlfn.CONCAT(P1391,J1391)</f>
        <v>25Britwater</v>
      </c>
      <c r="I1391" s="1" t="str">
        <f>_xlfn.CONCAT(P1391,K1391)</f>
        <v>25509ers</v>
      </c>
      <c r="J1391" s="1" t="str">
        <f>IFERROR(VLOOKUP(F1391,tbl_Teams!A:C,3,0),"")</f>
        <v>Britwater</v>
      </c>
      <c r="K1391" s="1" t="str">
        <f>IFERROR(VLOOKUP(G1391,tbl_Teams!$A:$C,3,0),"")</f>
        <v>509ers</v>
      </c>
      <c r="L1391" s="1" t="str">
        <f>IFERROR(IF(AND(J1391&lt;&gt;"",K1391&lt;&gt;""),VLOOKUP(VLOOKUP(J1391,tbl_Teams!C:G,5,0),tbl_Venues!A:B,2,0),""),"")</f>
        <v>Tuffley Community Centre</v>
      </c>
      <c r="M1391" s="16" t="str">
        <f>IFERROR(IF(VLOOKUP(J1391,tbl_Teams!$C:$H,6,0)=0,"",VLOOKUP(J1391,tbl_Teams!$C:$H,6,0)),"")</f>
        <v/>
      </c>
      <c r="N1391" s="16">
        <f>IFERROR(VLOOKUP(J1391,tbl_Teams!$C:$I,7,0),"")</f>
        <v>5</v>
      </c>
      <c r="O1391" s="16" t="str">
        <f>IF(OR(J1391="",K1391=""),"Void","")</f>
        <v/>
      </c>
      <c r="P1391" s="16">
        <v>25</v>
      </c>
      <c r="Q1391" s="38">
        <f>IF(O1391="Void","",IF(P1391&lt;16,Lookups!$A$1+((P1391-1)*7+(N1391-1)),Lookups!$A$2+((P1391-16)*7+(N1391-1))))</f>
        <v>45730</v>
      </c>
      <c r="R1391" s="1" t="str">
        <f>IF(O1391="Void",TRIM(_xlfn.CONCAT(J1391,K1391)),J1391)</f>
        <v>Britwater</v>
      </c>
      <c r="S1391" s="16" t="str">
        <f>IF(O1391="Void","VOID","vs")</f>
        <v>vs</v>
      </c>
      <c r="T1391" s="1" t="str">
        <f>IF(O1391="Void","",K1391)</f>
        <v>509ers</v>
      </c>
      <c r="U1391" s="1" t="str">
        <f>IF(O1391="Void","",TRIM(_xlfn.CONCAT(L1391," ",M1391)))</f>
        <v>Tuffley Community Centre</v>
      </c>
    </row>
    <row r="1392" spans="1:21" x14ac:dyDescent="0.2">
      <c r="A1392" s="16">
        <v>1399</v>
      </c>
      <c r="B1392" s="16">
        <v>13</v>
      </c>
      <c r="C1392" s="16">
        <v>10</v>
      </c>
      <c r="D1392" s="1">
        <v>1</v>
      </c>
      <c r="E1392" s="1">
        <v>6</v>
      </c>
      <c r="F1392" s="1" t="str">
        <f>_xlfn.CONCAT($D1392,"|",$E1392,"|",$B1392)</f>
        <v>1|6|13</v>
      </c>
      <c r="G1392" s="1" t="str">
        <f>_xlfn.CONCAT($D1392,"|",$E1392,"|",$C1392)</f>
        <v>1|6|10</v>
      </c>
      <c r="H1392" s="1" t="str">
        <f>_xlfn.CONCAT(P1392,J1392)</f>
        <v>25Junction Inn</v>
      </c>
      <c r="I1392" s="1" t="str">
        <f>_xlfn.CONCAT(P1392,K1392)</f>
        <v>25Westgate Teapots</v>
      </c>
      <c r="J1392" s="1" t="str">
        <f>IFERROR(VLOOKUP(F1392,tbl_Teams!A:C,3,0),"")</f>
        <v>Junction Inn</v>
      </c>
      <c r="K1392" s="1" t="str">
        <f>IFERROR(VLOOKUP(G1392,tbl_Teams!$A:$C,3,0),"")</f>
        <v>Westgate Teapots</v>
      </c>
      <c r="L1392" s="1" t="str">
        <f>IFERROR(IF(AND(J1392&lt;&gt;"",K1392&lt;&gt;""),VLOOKUP(VLOOKUP(J1392,tbl_Teams!C:G,5,0),tbl_Venues!A:B,2,0),""),"")</f>
        <v>Junction Inn</v>
      </c>
      <c r="M1392" s="16" t="str">
        <f>IFERROR(IF(VLOOKUP(J1392,tbl_Teams!$C:$H,6,0)=0,"",VLOOKUP(J1392,tbl_Teams!$C:$H,6,0)),"")</f>
        <v/>
      </c>
      <c r="N1392" s="16">
        <f>IFERROR(VLOOKUP(J1392,tbl_Teams!$C:$I,7,0),"")</f>
        <v>3</v>
      </c>
      <c r="O1392" s="16" t="str">
        <f>IF(OR(J1392="",K1392=""),"Void","")</f>
        <v/>
      </c>
      <c r="P1392" s="16">
        <v>25</v>
      </c>
      <c r="Q1392" s="38">
        <f>IF(O1392="Void","",IF(P1392&lt;16,Lookups!$A$1+((P1392-1)*7+(N1392-1)),Lookups!$A$2+((P1392-16)*7+(N1392-1))))</f>
        <v>45728</v>
      </c>
      <c r="R1392" s="1" t="str">
        <f>IF(O1392="Void",TRIM(_xlfn.CONCAT(J1392,K1392)),J1392)</f>
        <v>Junction Inn</v>
      </c>
      <c r="S1392" s="16" t="str">
        <f>IF(O1392="Void","VOID","vs")</f>
        <v>vs</v>
      </c>
      <c r="T1392" s="1" t="str">
        <f>IF(O1392="Void","",K1392)</f>
        <v>Westgate Teapots</v>
      </c>
      <c r="U1392" s="1" t="str">
        <f>IF(O1392="Void","",TRIM(_xlfn.CONCAT(L1392," ",M1392)))</f>
        <v>Junction Inn</v>
      </c>
    </row>
    <row r="1393" spans="1:21" x14ac:dyDescent="0.2">
      <c r="A1393" s="16">
        <v>1400</v>
      </c>
      <c r="B1393" s="16">
        <v>12</v>
      </c>
      <c r="C1393" s="16">
        <v>11</v>
      </c>
      <c r="D1393" s="1">
        <v>1</v>
      </c>
      <c r="E1393" s="1">
        <v>6</v>
      </c>
      <c r="F1393" s="1" t="str">
        <f>_xlfn.CONCAT($D1393,"|",$E1393,"|",$B1393)</f>
        <v>1|6|12</v>
      </c>
      <c r="G1393" s="1" t="str">
        <f>_xlfn.CONCAT($D1393,"|",$E1393,"|",$C1393)</f>
        <v>1|6|11</v>
      </c>
      <c r="H1393" s="1" t="str">
        <f>_xlfn.CONCAT(P1393,J1393)</f>
        <v>25KE7's</v>
      </c>
      <c r="I1393" s="1" t="str">
        <f>_xlfn.CONCAT(P1393,K1393)</f>
        <v>25Walls Top Ten</v>
      </c>
      <c r="J1393" s="1" t="str">
        <f>IFERROR(VLOOKUP(F1393,tbl_Teams!A:C,3,0),"")</f>
        <v>KE7's</v>
      </c>
      <c r="K1393" s="1" t="str">
        <f>IFERROR(VLOOKUP(G1393,tbl_Teams!$A:$C,3,0),"")</f>
        <v>Walls Top Ten</v>
      </c>
      <c r="L1393" s="1" t="str">
        <f>IFERROR(IF(AND(J1393&lt;&gt;"",K1393&lt;&gt;""),VLOOKUP(VLOOKUP(J1393,tbl_Teams!C:G,5,0),tbl_Venues!A:B,2,0),""),"")</f>
        <v>Old Richians RFC</v>
      </c>
      <c r="M1393" s="16" t="str">
        <f>IFERROR(IF(VLOOKUP(J1393,tbl_Teams!$C:$H,6,0)=0,"",VLOOKUP(J1393,tbl_Teams!$C:$H,6,0)),"")</f>
        <v/>
      </c>
      <c r="N1393" s="16">
        <f>IFERROR(VLOOKUP(J1393,tbl_Teams!$C:$I,7,0),"")</f>
        <v>3</v>
      </c>
      <c r="O1393" s="16" t="str">
        <f>IF(OR(J1393="",K1393=""),"Void","")</f>
        <v/>
      </c>
      <c r="P1393" s="16">
        <v>25</v>
      </c>
      <c r="Q1393" s="38">
        <f>IF(O1393="Void","",IF(P1393&lt;16,Lookups!$A$1+((P1393-1)*7+(N1393-1)),Lookups!$A$2+((P1393-16)*7+(N1393-1))))</f>
        <v>45728</v>
      </c>
      <c r="R1393" s="1" t="str">
        <f>IF(O1393="Void",TRIM(_xlfn.CONCAT(J1393,K1393)),J1393)</f>
        <v>KE7's</v>
      </c>
      <c r="S1393" s="16" t="str">
        <f>IF(O1393="Void","VOID","vs")</f>
        <v>vs</v>
      </c>
      <c r="T1393" s="1" t="str">
        <f>IF(O1393="Void","",K1393)</f>
        <v>Walls Top Ten</v>
      </c>
      <c r="U1393" s="1" t="str">
        <f>IF(O1393="Void","",TRIM(_xlfn.CONCAT(L1393," ",M1393)))</f>
        <v>Old Richians RFC</v>
      </c>
    </row>
    <row r="1394" spans="1:21" x14ac:dyDescent="0.2">
      <c r="A1394" s="16">
        <v>1633</v>
      </c>
      <c r="B1394" s="16">
        <v>16</v>
      </c>
      <c r="C1394" s="16">
        <v>4</v>
      </c>
      <c r="D1394" s="1">
        <v>1</v>
      </c>
      <c r="E1394" s="1">
        <v>7</v>
      </c>
      <c r="F1394" s="1" t="str">
        <f>_xlfn.CONCAT($D1394,"|",$E1394,"|",$B1394)</f>
        <v>1|7|16</v>
      </c>
      <c r="G1394" s="1" t="str">
        <f>_xlfn.CONCAT($D1394,"|",$E1394,"|",$C1394)</f>
        <v>1|7|4</v>
      </c>
      <c r="H1394" s="1" t="str">
        <f>_xlfn.CONCAT(P1394,J1394)</f>
        <v>25</v>
      </c>
      <c r="I1394" s="1" t="str">
        <f>_xlfn.CONCAT(P1394,K1394)</f>
        <v>25Deaf Tigers</v>
      </c>
      <c r="J1394" s="1" t="str">
        <f>IFERROR(VLOOKUP(F1394,tbl_Teams!A:C,3,0),"")</f>
        <v/>
      </c>
      <c r="K1394" s="1" t="str">
        <f>IFERROR(VLOOKUP(G1394,tbl_Teams!$A:$C,3,0),"")</f>
        <v>Deaf Tigers</v>
      </c>
      <c r="L1394" s="1" t="str">
        <f>IFERROR(IF(AND(J1394&lt;&gt;"",K1394&lt;&gt;""),VLOOKUP(VLOOKUP(J1394,tbl_Teams!C:G,5,0),tbl_Venues!A:B,2,0),""),"")</f>
        <v/>
      </c>
      <c r="M1394" s="16" t="str">
        <f>IFERROR(IF(VLOOKUP(J1394,tbl_Teams!$C:$H,6,0)=0,"",VLOOKUP(J1394,tbl_Teams!$C:$H,6,0)),"")</f>
        <v/>
      </c>
      <c r="N1394" s="16" t="str">
        <f>IFERROR(VLOOKUP(J1394,tbl_Teams!$C:$I,7,0),"")</f>
        <v/>
      </c>
      <c r="O1394" s="16" t="str">
        <f>IF(OR(J1394="",K1394=""),"Void","")</f>
        <v>Void</v>
      </c>
      <c r="P1394" s="16">
        <v>25</v>
      </c>
      <c r="Q1394" s="38" t="str">
        <f>IF(O1394="Void","",IF(P1394&lt;16,Lookups!$A$1+((P1394-1)*7+(N1394-1)),Lookups!$A$2+((P1394-16)*7+(N1394-1))))</f>
        <v/>
      </c>
      <c r="R1394" s="1" t="str">
        <f>IF(O1394="Void",TRIM(_xlfn.CONCAT(J1394,K1394)),J1394)</f>
        <v>Deaf Tigers</v>
      </c>
      <c r="S1394" s="16" t="str">
        <f>IF(O1394="Void","VOID","vs")</f>
        <v>VOID</v>
      </c>
      <c r="T1394" s="1" t="str">
        <f>IF(O1394="Void","",K1394)</f>
        <v/>
      </c>
      <c r="U1394" s="1" t="str">
        <f>IF(O1394="Void","",TRIM(_xlfn.CONCAT(L1394," ",M1394)))</f>
        <v/>
      </c>
    </row>
    <row r="1395" spans="1:21" x14ac:dyDescent="0.2">
      <c r="A1395" s="16">
        <v>1634</v>
      </c>
      <c r="B1395" s="16">
        <v>3</v>
      </c>
      <c r="C1395" s="16">
        <v>5</v>
      </c>
      <c r="D1395" s="1">
        <v>1</v>
      </c>
      <c r="E1395" s="1">
        <v>7</v>
      </c>
      <c r="F1395" s="1" t="str">
        <f>_xlfn.CONCAT($D1395,"|",$E1395,"|",$B1395)</f>
        <v>1|7|3</v>
      </c>
      <c r="G1395" s="1" t="str">
        <f>_xlfn.CONCAT($D1395,"|",$E1395,"|",$C1395)</f>
        <v>1|7|5</v>
      </c>
      <c r="H1395" s="1" t="str">
        <f>_xlfn.CONCAT(P1395,J1395)</f>
        <v>25City Treasurers</v>
      </c>
      <c r="I1395" s="1" t="str">
        <f>_xlfn.CONCAT(P1395,K1395)</f>
        <v>25Hilltops</v>
      </c>
      <c r="J1395" s="1" t="str">
        <f>IFERROR(VLOOKUP(F1395,tbl_Teams!A:C,3,0),"")</f>
        <v>City Treasurers</v>
      </c>
      <c r="K1395" s="1" t="str">
        <f>IFERROR(VLOOKUP(G1395,tbl_Teams!$A:$C,3,0),"")</f>
        <v>Hilltops</v>
      </c>
      <c r="L1395" s="1" t="str">
        <f>IFERROR(IF(AND(J1395&lt;&gt;"",K1395&lt;&gt;""),VLOOKUP(VLOOKUP(J1395,tbl_Teams!C:G,5,0),tbl_Venues!A:B,2,0),""),"")</f>
        <v>Gala Club</v>
      </c>
      <c r="M1395" s="16">
        <f>IFERROR(IF(VLOOKUP(J1395,tbl_Teams!$C:$H,6,0)=0,"",VLOOKUP(J1395,tbl_Teams!$C:$H,6,0)),"")</f>
        <v>2</v>
      </c>
      <c r="N1395" s="16">
        <f>IFERROR(VLOOKUP(J1395,tbl_Teams!$C:$I,7,0),"")</f>
        <v>2</v>
      </c>
      <c r="O1395" s="16" t="str">
        <f>IF(OR(J1395="",K1395=""),"Void","")</f>
        <v/>
      </c>
      <c r="P1395" s="16">
        <v>25</v>
      </c>
      <c r="Q1395" s="38">
        <f>IF(O1395="Void","",IF(P1395&lt;16,Lookups!$A$1+((P1395-1)*7+(N1395-1)),Lookups!$A$2+((P1395-16)*7+(N1395-1))))</f>
        <v>45727</v>
      </c>
      <c r="R1395" s="1" t="str">
        <f>IF(O1395="Void",TRIM(_xlfn.CONCAT(J1395,K1395)),J1395)</f>
        <v>City Treasurers</v>
      </c>
      <c r="S1395" s="16" t="str">
        <f>IF(O1395="Void","VOID","vs")</f>
        <v>vs</v>
      </c>
      <c r="T1395" s="1" t="str">
        <f>IF(O1395="Void","",K1395)</f>
        <v>Hilltops</v>
      </c>
      <c r="U1395" s="1" t="str">
        <f>IF(O1395="Void","",TRIM(_xlfn.CONCAT(L1395," ",M1395)))</f>
        <v>Gala Club 2</v>
      </c>
    </row>
    <row r="1396" spans="1:21" x14ac:dyDescent="0.2">
      <c r="A1396" s="16">
        <v>1635</v>
      </c>
      <c r="B1396" s="16">
        <v>2</v>
      </c>
      <c r="C1396" s="16">
        <v>6</v>
      </c>
      <c r="D1396" s="1">
        <v>1</v>
      </c>
      <c r="E1396" s="1">
        <v>7</v>
      </c>
      <c r="F1396" s="1" t="str">
        <f>_xlfn.CONCAT($D1396,"|",$E1396,"|",$B1396)</f>
        <v>1|7|2</v>
      </c>
      <c r="G1396" s="1" t="str">
        <f>_xlfn.CONCAT($D1396,"|",$E1396,"|",$C1396)</f>
        <v>1|7|6</v>
      </c>
      <c r="H1396" s="1" t="str">
        <f>_xlfn.CONCAT(P1396,J1396)</f>
        <v>25Sigtels</v>
      </c>
      <c r="I1396" s="1" t="str">
        <f>_xlfn.CONCAT(P1396,K1396)</f>
        <v>25Bloaters S.C.</v>
      </c>
      <c r="J1396" s="1" t="str">
        <f>IFERROR(VLOOKUP(F1396,tbl_Teams!A:C,3,0),"")</f>
        <v>Sigtels</v>
      </c>
      <c r="K1396" s="1" t="str">
        <f>IFERROR(VLOOKUP(G1396,tbl_Teams!$A:$C,3,0),"")</f>
        <v>Bloaters S.C.</v>
      </c>
      <c r="L1396" s="1" t="str">
        <f>IFERROR(IF(AND(J1396&lt;&gt;"",K1396&lt;&gt;""),VLOOKUP(VLOOKUP(J1396,tbl_Teams!C:G,5,0),tbl_Venues!A:B,2,0),""),"")</f>
        <v>Wotton Hall Club</v>
      </c>
      <c r="M1396" s="16">
        <f>IFERROR(IF(VLOOKUP(J1396,tbl_Teams!$C:$H,6,0)=0,"",VLOOKUP(J1396,tbl_Teams!$C:$H,6,0)),"")</f>
        <v>2</v>
      </c>
      <c r="N1396" s="16">
        <f>IFERROR(VLOOKUP(J1396,tbl_Teams!$C:$I,7,0),"")</f>
        <v>2</v>
      </c>
      <c r="O1396" s="16" t="str">
        <f>IF(OR(J1396="",K1396=""),"Void","")</f>
        <v/>
      </c>
      <c r="P1396" s="16">
        <v>25</v>
      </c>
      <c r="Q1396" s="38">
        <f>IF(O1396="Void","",IF(P1396&lt;16,Lookups!$A$1+((P1396-1)*7+(N1396-1)),Lookups!$A$2+((P1396-16)*7+(N1396-1))))</f>
        <v>45727</v>
      </c>
      <c r="R1396" s="1" t="str">
        <f>IF(O1396="Void",TRIM(_xlfn.CONCAT(J1396,K1396)),J1396)</f>
        <v>Sigtels</v>
      </c>
      <c r="S1396" s="16" t="str">
        <f>IF(O1396="Void","VOID","vs")</f>
        <v>vs</v>
      </c>
      <c r="T1396" s="1" t="str">
        <f>IF(O1396="Void","",K1396)</f>
        <v>Bloaters S.C.</v>
      </c>
      <c r="U1396" s="1" t="str">
        <f>IF(O1396="Void","",TRIM(_xlfn.CONCAT(L1396," ",M1396)))</f>
        <v>Wotton Hall Club 2</v>
      </c>
    </row>
    <row r="1397" spans="1:21" x14ac:dyDescent="0.2">
      <c r="A1397" s="16">
        <v>1636</v>
      </c>
      <c r="B1397" s="16">
        <v>1</v>
      </c>
      <c r="C1397" s="16">
        <v>7</v>
      </c>
      <c r="D1397" s="1">
        <v>1</v>
      </c>
      <c r="E1397" s="1">
        <v>7</v>
      </c>
      <c r="F1397" s="1" t="str">
        <f>_xlfn.CONCAT($D1397,"|",$E1397,"|",$B1397)</f>
        <v>1|7|1</v>
      </c>
      <c r="G1397" s="1" t="str">
        <f>_xlfn.CONCAT($D1397,"|",$E1397,"|",$C1397)</f>
        <v>1|7|7</v>
      </c>
      <c r="H1397" s="1" t="str">
        <f>_xlfn.CONCAT(P1397,J1397)</f>
        <v>25Derwents</v>
      </c>
      <c r="I1397" s="1" t="str">
        <f>_xlfn.CONCAT(P1397,K1397)</f>
        <v>25Gladiators</v>
      </c>
      <c r="J1397" s="1" t="str">
        <f>IFERROR(VLOOKUP(F1397,tbl_Teams!A:C,3,0),"")</f>
        <v>Derwents</v>
      </c>
      <c r="K1397" s="1" t="str">
        <f>IFERROR(VLOOKUP(G1397,tbl_Teams!$A:$C,3,0),"")</f>
        <v>Gladiators</v>
      </c>
      <c r="L1397" s="1" t="str">
        <f>IFERROR(IF(AND(J1397&lt;&gt;"",K1397&lt;&gt;""),VLOOKUP(VLOOKUP(J1397,tbl_Teams!C:G,5,0),tbl_Venues!A:B,2,0),""),"")</f>
        <v>Farmer's Club</v>
      </c>
      <c r="M1397" s="16">
        <f>IFERROR(IF(VLOOKUP(J1397,tbl_Teams!$C:$H,6,0)=0,"",VLOOKUP(J1397,tbl_Teams!$C:$H,6,0)),"")</f>
        <v>2</v>
      </c>
      <c r="N1397" s="16">
        <f>IFERROR(VLOOKUP(J1397,tbl_Teams!$C:$I,7,0),"")</f>
        <v>1</v>
      </c>
      <c r="O1397" s="16" t="str">
        <f>IF(OR(J1397="",K1397=""),"Void","")</f>
        <v/>
      </c>
      <c r="P1397" s="16">
        <v>25</v>
      </c>
      <c r="Q1397" s="38">
        <f>IF(O1397="Void","",IF(P1397&lt;16,Lookups!$A$1+((P1397-1)*7+(N1397-1)),Lookups!$A$2+((P1397-16)*7+(N1397-1))))</f>
        <v>45726</v>
      </c>
      <c r="R1397" s="1" t="str">
        <f>IF(O1397="Void",TRIM(_xlfn.CONCAT(J1397,K1397)),J1397)</f>
        <v>Derwents</v>
      </c>
      <c r="S1397" s="16" t="str">
        <f>IF(O1397="Void","VOID","vs")</f>
        <v>vs</v>
      </c>
      <c r="T1397" s="1" t="str">
        <f>IF(O1397="Void","",K1397)</f>
        <v>Gladiators</v>
      </c>
      <c r="U1397" s="1" t="str">
        <f>IF(O1397="Void","",TRIM(_xlfn.CONCAT(L1397," ",M1397)))</f>
        <v>Farmer's Club 2</v>
      </c>
    </row>
    <row r="1398" spans="1:21" x14ac:dyDescent="0.2">
      <c r="A1398" s="16">
        <v>1637</v>
      </c>
      <c r="B1398" s="16">
        <v>15</v>
      </c>
      <c r="C1398" s="16">
        <v>8</v>
      </c>
      <c r="D1398" s="1">
        <v>1</v>
      </c>
      <c r="E1398" s="1">
        <v>7</v>
      </c>
      <c r="F1398" s="1" t="str">
        <f>_xlfn.CONCAT($D1398,"|",$E1398,"|",$B1398)</f>
        <v>1|7|15</v>
      </c>
      <c r="G1398" s="1" t="str">
        <f>_xlfn.CONCAT($D1398,"|",$E1398,"|",$C1398)</f>
        <v>1|7|8</v>
      </c>
      <c r="H1398" s="1" t="str">
        <f>_xlfn.CONCAT(P1398,J1398)</f>
        <v>25Lassington Rollers</v>
      </c>
      <c r="I1398" s="1" t="str">
        <f>_xlfn.CONCAT(P1398,K1398)</f>
        <v>25Incredibowls</v>
      </c>
      <c r="J1398" s="1" t="str">
        <f>IFERROR(VLOOKUP(F1398,tbl_Teams!A:C,3,0),"")</f>
        <v>Lassington Rollers</v>
      </c>
      <c r="K1398" s="1" t="str">
        <f>IFERROR(VLOOKUP(G1398,tbl_Teams!$A:$C,3,0),"")</f>
        <v>Incredibowls</v>
      </c>
      <c r="L1398" s="1" t="str">
        <f>IFERROR(IF(AND(J1398&lt;&gt;"",K1398&lt;&gt;""),VLOOKUP(VLOOKUP(J1398,tbl_Teams!C:G,5,0),tbl_Venues!A:B,2,0),""),"")</f>
        <v>England's Glory</v>
      </c>
      <c r="M1398" s="16">
        <f>IFERROR(IF(VLOOKUP(J1398,tbl_Teams!$C:$H,6,0)=0,"",VLOOKUP(J1398,tbl_Teams!$C:$H,6,0)),"")</f>
        <v>2</v>
      </c>
      <c r="N1398" s="16">
        <f>IFERROR(VLOOKUP(J1398,tbl_Teams!$C:$I,7,0),"")</f>
        <v>4</v>
      </c>
      <c r="O1398" s="16" t="str">
        <f>IF(OR(J1398="",K1398=""),"Void","")</f>
        <v/>
      </c>
      <c r="P1398" s="16">
        <v>25</v>
      </c>
      <c r="Q1398" s="38">
        <f>IF(O1398="Void","",IF(P1398&lt;16,Lookups!$A$1+((P1398-1)*7+(N1398-1)),Lookups!$A$2+((P1398-16)*7+(N1398-1))))</f>
        <v>45729</v>
      </c>
      <c r="R1398" s="1" t="str">
        <f>IF(O1398="Void",TRIM(_xlfn.CONCAT(J1398,K1398)),J1398)</f>
        <v>Lassington Rollers</v>
      </c>
      <c r="S1398" s="16" t="str">
        <f>IF(O1398="Void","VOID","vs")</f>
        <v>vs</v>
      </c>
      <c r="T1398" s="1" t="str">
        <f>IF(O1398="Void","",K1398)</f>
        <v>Incredibowls</v>
      </c>
      <c r="U1398" s="1" t="str">
        <f>IF(O1398="Void","",TRIM(_xlfn.CONCAT(L1398," ",M1398)))</f>
        <v>England's Glory 2</v>
      </c>
    </row>
    <row r="1399" spans="1:21" x14ac:dyDescent="0.2">
      <c r="A1399" s="16">
        <v>1638</v>
      </c>
      <c r="B1399" s="16">
        <v>14</v>
      </c>
      <c r="C1399" s="16">
        <v>9</v>
      </c>
      <c r="D1399" s="1">
        <v>1</v>
      </c>
      <c r="E1399" s="1">
        <v>7</v>
      </c>
      <c r="F1399" s="1" t="str">
        <f>_xlfn.CONCAT($D1399,"|",$E1399,"|",$B1399)</f>
        <v>1|7|14</v>
      </c>
      <c r="G1399" s="1" t="str">
        <f>_xlfn.CONCAT($D1399,"|",$E1399,"|",$C1399)</f>
        <v>1|7|9</v>
      </c>
      <c r="H1399" s="1" t="str">
        <f>_xlfn.CONCAT(P1399,J1399)</f>
        <v>25Cruisers</v>
      </c>
      <c r="I1399" s="1" t="str">
        <f>_xlfn.CONCAT(P1399,K1399)</f>
        <v>25Tipplers</v>
      </c>
      <c r="J1399" s="1" t="str">
        <f>IFERROR(VLOOKUP(F1399,tbl_Teams!A:C,3,0),"")</f>
        <v>Cruisers</v>
      </c>
      <c r="K1399" s="1" t="str">
        <f>IFERROR(VLOOKUP(G1399,tbl_Teams!$A:$C,3,0),"")</f>
        <v>Tipplers</v>
      </c>
      <c r="L1399" s="1" t="str">
        <f>IFERROR(IF(AND(J1399&lt;&gt;"",K1399&lt;&gt;""),VLOOKUP(VLOOKUP(J1399,tbl_Teams!C:G,5,0),tbl_Venues!A:B,2,0),""),"")</f>
        <v>Baker Street</v>
      </c>
      <c r="M1399" s="16" t="str">
        <f>IFERROR(IF(VLOOKUP(J1399,tbl_Teams!$C:$H,6,0)=0,"",VLOOKUP(J1399,tbl_Teams!$C:$H,6,0)),"")</f>
        <v/>
      </c>
      <c r="N1399" s="16">
        <f>IFERROR(VLOOKUP(J1399,tbl_Teams!$C:$I,7,0),"")</f>
        <v>2</v>
      </c>
      <c r="O1399" s="16" t="str">
        <f>IF(OR(J1399="",K1399=""),"Void","")</f>
        <v/>
      </c>
      <c r="P1399" s="16">
        <v>25</v>
      </c>
      <c r="Q1399" s="38">
        <f>IF(O1399="Void","",IF(P1399&lt;16,Lookups!$A$1+((P1399-1)*7+(N1399-1)),Lookups!$A$2+((P1399-16)*7+(N1399-1))))</f>
        <v>45727</v>
      </c>
      <c r="R1399" s="1" t="str">
        <f>IF(O1399="Void",TRIM(_xlfn.CONCAT(J1399,K1399)),J1399)</f>
        <v>Cruisers</v>
      </c>
      <c r="S1399" s="16" t="str">
        <f>IF(O1399="Void","VOID","vs")</f>
        <v>vs</v>
      </c>
      <c r="T1399" s="1" t="str">
        <f>IF(O1399="Void","",K1399)</f>
        <v>Tipplers</v>
      </c>
      <c r="U1399" s="1" t="str">
        <f>IF(O1399="Void","",TRIM(_xlfn.CONCAT(L1399," ",M1399)))</f>
        <v>Baker Street</v>
      </c>
    </row>
    <row r="1400" spans="1:21" x14ac:dyDescent="0.2">
      <c r="A1400" s="16">
        <v>1639</v>
      </c>
      <c r="B1400" s="16">
        <v>13</v>
      </c>
      <c r="C1400" s="16">
        <v>10</v>
      </c>
      <c r="D1400" s="1">
        <v>1</v>
      </c>
      <c r="E1400" s="1">
        <v>7</v>
      </c>
      <c r="F1400" s="1" t="str">
        <f>_xlfn.CONCAT($D1400,"|",$E1400,"|",$B1400)</f>
        <v>1|7|13</v>
      </c>
      <c r="G1400" s="1" t="str">
        <f>_xlfn.CONCAT($D1400,"|",$E1400,"|",$C1400)</f>
        <v>1|7|10</v>
      </c>
      <c r="H1400" s="1" t="str">
        <f>_xlfn.CONCAT(P1400,J1400)</f>
        <v>25BMI 'A' Breakaways</v>
      </c>
      <c r="I1400" s="1" t="str">
        <f>_xlfn.CONCAT(P1400,K1400)</f>
        <v>25Newent Dragons</v>
      </c>
      <c r="J1400" s="1" t="str">
        <f>IFERROR(VLOOKUP(F1400,tbl_Teams!A:C,3,0),"")</f>
        <v>BMI 'A' Breakaways</v>
      </c>
      <c r="K1400" s="1" t="str">
        <f>IFERROR(VLOOKUP(G1400,tbl_Teams!$A:$C,3,0),"")</f>
        <v>Newent Dragons</v>
      </c>
      <c r="L1400" s="1" t="str">
        <f>IFERROR(IF(AND(J1400&lt;&gt;"",K1400&lt;&gt;""),VLOOKUP(VLOOKUP(J1400,tbl_Teams!C:G,5,0),tbl_Venues!A:B,2,0),""),"")</f>
        <v>St James Club</v>
      </c>
      <c r="M1400" s="16" t="str">
        <f>IFERROR(IF(VLOOKUP(J1400,tbl_Teams!$C:$H,6,0)=0,"",VLOOKUP(J1400,tbl_Teams!$C:$H,6,0)),"")</f>
        <v/>
      </c>
      <c r="N1400" s="16">
        <f>IFERROR(VLOOKUP(J1400,tbl_Teams!$C:$I,7,0),"")</f>
        <v>3</v>
      </c>
      <c r="O1400" s="16" t="str">
        <f>IF(OR(J1400="",K1400=""),"Void","")</f>
        <v/>
      </c>
      <c r="P1400" s="16">
        <v>25</v>
      </c>
      <c r="Q1400" s="38">
        <f>IF(O1400="Void","",IF(P1400&lt;16,Lookups!$A$1+((P1400-1)*7+(N1400-1)),Lookups!$A$2+((P1400-16)*7+(N1400-1))))</f>
        <v>45728</v>
      </c>
      <c r="R1400" s="1" t="str">
        <f>IF(O1400="Void",TRIM(_xlfn.CONCAT(J1400,K1400)),J1400)</f>
        <v>BMI 'A' Breakaways</v>
      </c>
      <c r="S1400" s="16" t="str">
        <f>IF(O1400="Void","VOID","vs")</f>
        <v>vs</v>
      </c>
      <c r="T1400" s="1" t="str">
        <f>IF(O1400="Void","",K1400)</f>
        <v>Newent Dragons</v>
      </c>
      <c r="U1400" s="1" t="str">
        <f>IF(O1400="Void","",TRIM(_xlfn.CONCAT(L1400," ",M1400)))</f>
        <v>St James Club</v>
      </c>
    </row>
    <row r="1401" spans="1:21" x14ac:dyDescent="0.2">
      <c r="A1401" s="16">
        <v>1640</v>
      </c>
      <c r="B1401" s="16">
        <v>12</v>
      </c>
      <c r="C1401" s="16">
        <v>11</v>
      </c>
      <c r="D1401" s="1">
        <v>1</v>
      </c>
      <c r="E1401" s="1">
        <v>7</v>
      </c>
      <c r="F1401" s="1" t="str">
        <f>_xlfn.CONCAT($D1401,"|",$E1401,"|",$B1401)</f>
        <v>1|7|12</v>
      </c>
      <c r="G1401" s="1" t="str">
        <f>_xlfn.CONCAT($D1401,"|",$E1401,"|",$C1401)</f>
        <v>1|7|11</v>
      </c>
      <c r="H1401" s="1" t="str">
        <f>_xlfn.CONCAT(P1401,J1401)</f>
        <v>25More Lager</v>
      </c>
      <c r="I1401" s="1" t="str">
        <f>_xlfn.CONCAT(P1401,K1401)</f>
        <v>25The Novices</v>
      </c>
      <c r="J1401" s="1" t="str">
        <f>IFERROR(VLOOKUP(F1401,tbl_Teams!A:C,3,0),"")</f>
        <v>More Lager</v>
      </c>
      <c r="K1401" s="1" t="str">
        <f>IFERROR(VLOOKUP(G1401,tbl_Teams!$A:$C,3,0),"")</f>
        <v>The Novices</v>
      </c>
      <c r="L1401" s="1" t="str">
        <f>IFERROR(IF(AND(J1401&lt;&gt;"",K1401&lt;&gt;""),VLOOKUP(VLOOKUP(J1401,tbl_Teams!C:G,5,0),tbl_Venues!A:B,2,0),""),"")</f>
        <v>Red Lion Huntley</v>
      </c>
      <c r="M1401" s="16" t="str">
        <f>IFERROR(IF(VLOOKUP(J1401,tbl_Teams!$C:$H,6,0)=0,"",VLOOKUP(J1401,tbl_Teams!$C:$H,6,0)),"")</f>
        <v/>
      </c>
      <c r="N1401" s="16">
        <f>IFERROR(VLOOKUP(J1401,tbl_Teams!$C:$I,7,0),"")</f>
        <v>4</v>
      </c>
      <c r="O1401" s="16" t="str">
        <f>IF(OR(J1401="",K1401=""),"Void","")</f>
        <v/>
      </c>
      <c r="P1401" s="16">
        <v>25</v>
      </c>
      <c r="Q1401" s="38">
        <f>IF(O1401="Void","",IF(P1401&lt;16,Lookups!$A$1+((P1401-1)*7+(N1401-1)),Lookups!$A$2+((P1401-16)*7+(N1401-1))))</f>
        <v>45729</v>
      </c>
      <c r="R1401" s="1" t="str">
        <f>IF(O1401="Void",TRIM(_xlfn.CONCAT(J1401,K1401)),J1401)</f>
        <v>More Lager</v>
      </c>
      <c r="S1401" s="16" t="str">
        <f>IF(O1401="Void","VOID","vs")</f>
        <v>vs</v>
      </c>
      <c r="T1401" s="1" t="str">
        <f>IF(O1401="Void","",K1401)</f>
        <v>The Novices</v>
      </c>
      <c r="U1401" s="1" t="str">
        <f>IF(O1401="Void","",TRIM(_xlfn.CONCAT(L1401," ",M1401)))</f>
        <v>Red Lion Huntley</v>
      </c>
    </row>
    <row r="1402" spans="1:21" x14ac:dyDescent="0.2">
      <c r="A1402" s="16">
        <v>201</v>
      </c>
      <c r="B1402" s="16">
        <v>6</v>
      </c>
      <c r="C1402" s="16">
        <v>1</v>
      </c>
      <c r="D1402" s="1">
        <v>1</v>
      </c>
      <c r="E1402" s="1">
        <v>1</v>
      </c>
      <c r="F1402" s="1" t="str">
        <f>_xlfn.CONCAT($D1402,"|",$E1402,"|",$B1402)</f>
        <v>1|1|6</v>
      </c>
      <c r="G1402" s="1" t="str">
        <f>_xlfn.CONCAT($D1402,"|",$E1402,"|",$C1402)</f>
        <v>1|1|1</v>
      </c>
      <c r="H1402" s="1" t="str">
        <f>_xlfn.CONCAT(P1402,J1402)</f>
        <v>26Fabulous Baker Boys</v>
      </c>
      <c r="I1402" s="1" t="str">
        <f>_xlfn.CONCAT(P1402,K1402)</f>
        <v>26Maisemore Hornets</v>
      </c>
      <c r="J1402" s="1" t="str">
        <f>IFERROR(VLOOKUP(F1402,tbl_Teams!A:C,3,0),"")</f>
        <v>Fabulous Baker Boys</v>
      </c>
      <c r="K1402" s="1" t="str">
        <f>IFERROR(VLOOKUP(G1402,tbl_Teams!$A:$C,3,0),"")</f>
        <v>Maisemore Hornets</v>
      </c>
      <c r="L1402" s="1" t="str">
        <f>IFERROR(IF(AND(J1402&lt;&gt;"",K1402&lt;&gt;""),VLOOKUP(VLOOKUP(J1402,tbl_Teams!C:G,5,0),tbl_Venues!A:B,2,0),""),"")</f>
        <v>Baker Street</v>
      </c>
      <c r="M1402" s="16" t="str">
        <f>IFERROR(IF(VLOOKUP(J1402,tbl_Teams!$C:$H,6,0)=0,"",VLOOKUP(J1402,tbl_Teams!$C:$H,6,0)),"")</f>
        <v/>
      </c>
      <c r="N1402" s="16">
        <f>IFERROR(VLOOKUP(J1402,tbl_Teams!$C:$I,7,0),"")</f>
        <v>2</v>
      </c>
      <c r="O1402" s="16" t="str">
        <f>IF(OR(J1402="",K1402=""),"Void","")</f>
        <v/>
      </c>
      <c r="P1402" s="16">
        <v>26</v>
      </c>
      <c r="Q1402" s="38">
        <f>IF(O1402="Void","",IF(P1402&lt;16,Lookups!$A$1+((P1402-1)*7+(N1402-1)),Lookups!$A$2+((P1402-16)*7+(N1402-1))))</f>
        <v>45734</v>
      </c>
      <c r="R1402" s="1" t="str">
        <f>IF(O1402="Void",TRIM(_xlfn.CONCAT(J1402,K1402)),J1402)</f>
        <v>Fabulous Baker Boys</v>
      </c>
      <c r="S1402" s="16" t="str">
        <f>IF(O1402="Void","VOID","vs")</f>
        <v>vs</v>
      </c>
      <c r="T1402" s="1" t="str">
        <f>IF(O1402="Void","",K1402)</f>
        <v>Maisemore Hornets</v>
      </c>
      <c r="U1402" s="1" t="str">
        <f>IF(O1402="Void","",TRIM(_xlfn.CONCAT(L1402," ",M1402)))</f>
        <v>Baker Street</v>
      </c>
    </row>
    <row r="1403" spans="1:21" x14ac:dyDescent="0.2">
      <c r="A1403" s="16">
        <v>202</v>
      </c>
      <c r="B1403" s="16">
        <v>5</v>
      </c>
      <c r="C1403" s="16">
        <v>2</v>
      </c>
      <c r="D1403" s="1">
        <v>1</v>
      </c>
      <c r="E1403" s="1">
        <v>1</v>
      </c>
      <c r="F1403" s="1" t="str">
        <f>_xlfn.CONCAT($D1403,"|",$E1403,"|",$B1403)</f>
        <v>1|1|5</v>
      </c>
      <c r="G1403" s="1" t="str">
        <f>_xlfn.CONCAT($D1403,"|",$E1403,"|",$C1403)</f>
        <v>1|1|2</v>
      </c>
      <c r="H1403" s="1" t="str">
        <f>_xlfn.CONCAT(P1403,J1403)</f>
        <v>26St James Allstars</v>
      </c>
      <c r="I1403" s="1" t="str">
        <f>_xlfn.CONCAT(P1403,K1403)</f>
        <v>26Cobblers</v>
      </c>
      <c r="J1403" s="1" t="str">
        <f>IFERROR(VLOOKUP(F1403,tbl_Teams!A:C,3,0),"")</f>
        <v>St James Allstars</v>
      </c>
      <c r="K1403" s="1" t="str">
        <f>IFERROR(VLOOKUP(G1403,tbl_Teams!$A:$C,3,0),"")</f>
        <v>Cobblers</v>
      </c>
      <c r="L1403" s="1" t="str">
        <f>IFERROR(IF(AND(J1403&lt;&gt;"",K1403&lt;&gt;""),VLOOKUP(VLOOKUP(J1403,tbl_Teams!C:G,5,0),tbl_Venues!A:B,2,0),""),"")</f>
        <v>St James Club</v>
      </c>
      <c r="M1403" s="16" t="str">
        <f>IFERROR(IF(VLOOKUP(J1403,tbl_Teams!$C:$H,6,0)=0,"",VLOOKUP(J1403,tbl_Teams!$C:$H,6,0)),"")</f>
        <v/>
      </c>
      <c r="N1403" s="16">
        <f>IFERROR(VLOOKUP(J1403,tbl_Teams!$C:$I,7,0),"")</f>
        <v>5</v>
      </c>
      <c r="O1403" s="16" t="str">
        <f>IF(OR(J1403="",K1403=""),"Void","")</f>
        <v/>
      </c>
      <c r="P1403" s="16">
        <v>26</v>
      </c>
      <c r="Q1403" s="38">
        <f>IF(O1403="Void","",IF(P1403&lt;16,Lookups!$A$1+((P1403-1)*7+(N1403-1)),Lookups!$A$2+((P1403-16)*7+(N1403-1))))</f>
        <v>45737</v>
      </c>
      <c r="R1403" s="1" t="str">
        <f>IF(O1403="Void",TRIM(_xlfn.CONCAT(J1403,K1403)),J1403)</f>
        <v>St James Allstars</v>
      </c>
      <c r="S1403" s="16" t="str">
        <f>IF(O1403="Void","VOID","vs")</f>
        <v>vs</v>
      </c>
      <c r="T1403" s="1" t="str">
        <f>IF(O1403="Void","",K1403)</f>
        <v>Cobblers</v>
      </c>
      <c r="U1403" s="1" t="str">
        <f>IF(O1403="Void","",TRIM(_xlfn.CONCAT(L1403," ",M1403)))</f>
        <v>St James Club</v>
      </c>
    </row>
    <row r="1404" spans="1:21" x14ac:dyDescent="0.2">
      <c r="A1404" s="16">
        <v>203</v>
      </c>
      <c r="B1404" s="16">
        <v>4</v>
      </c>
      <c r="C1404" s="16">
        <v>3</v>
      </c>
      <c r="D1404" s="1">
        <v>1</v>
      </c>
      <c r="E1404" s="1">
        <v>1</v>
      </c>
      <c r="F1404" s="1" t="str">
        <f>_xlfn.CONCAT($D1404,"|",$E1404,"|",$B1404)</f>
        <v>1|1|4</v>
      </c>
      <c r="G1404" s="1" t="str">
        <f>_xlfn.CONCAT($D1404,"|",$E1404,"|",$C1404)</f>
        <v>1|1|3</v>
      </c>
      <c r="H1404" s="1" t="str">
        <f>_xlfn.CONCAT(P1404,J1404)</f>
        <v>26Tuffley Robins</v>
      </c>
      <c r="I1404" s="1" t="str">
        <f>_xlfn.CONCAT(P1404,K1404)</f>
        <v>26Slingers</v>
      </c>
      <c r="J1404" s="1" t="str">
        <f>IFERROR(VLOOKUP(F1404,tbl_Teams!A:C,3,0),"")</f>
        <v>Tuffley Robins</v>
      </c>
      <c r="K1404" s="1" t="str">
        <f>IFERROR(VLOOKUP(G1404,tbl_Teams!$A:$C,3,0),"")</f>
        <v>Slingers</v>
      </c>
      <c r="L1404" s="1" t="str">
        <f>IFERROR(IF(AND(J1404&lt;&gt;"",K1404&lt;&gt;""),VLOOKUP(VLOOKUP(J1404,tbl_Teams!C:G,5,0),tbl_Venues!A:B,2,0),""),"")</f>
        <v>Robinswood Hill Club</v>
      </c>
      <c r="M1404" s="16">
        <f>IFERROR(IF(VLOOKUP(J1404,tbl_Teams!$C:$H,6,0)=0,"",VLOOKUP(J1404,tbl_Teams!$C:$H,6,0)),"")</f>
        <v>1</v>
      </c>
      <c r="N1404" s="16">
        <f>IFERROR(VLOOKUP(J1404,tbl_Teams!$C:$I,7,0),"")</f>
        <v>2</v>
      </c>
      <c r="O1404" s="16" t="str">
        <f>IF(OR(J1404="",K1404=""),"Void","")</f>
        <v/>
      </c>
      <c r="P1404" s="16">
        <v>26</v>
      </c>
      <c r="Q1404" s="38">
        <f>IF(O1404="Void","",IF(P1404&lt;16,Lookups!$A$1+((P1404-1)*7+(N1404-1)),Lookups!$A$2+((P1404-16)*7+(N1404-1))))</f>
        <v>45734</v>
      </c>
      <c r="R1404" s="1" t="str">
        <f>IF(O1404="Void",TRIM(_xlfn.CONCAT(J1404,K1404)),J1404)</f>
        <v>Tuffley Robins</v>
      </c>
      <c r="S1404" s="16" t="str">
        <f>IF(O1404="Void","VOID","vs")</f>
        <v>vs</v>
      </c>
      <c r="T1404" s="1" t="str">
        <f>IF(O1404="Void","",K1404)</f>
        <v>Slingers</v>
      </c>
      <c r="U1404" s="1" t="str">
        <f>IF(O1404="Void","",TRIM(_xlfn.CONCAT(L1404," ",M1404)))</f>
        <v>Robinswood Hill Club 1</v>
      </c>
    </row>
    <row r="1405" spans="1:21" x14ac:dyDescent="0.2">
      <c r="A1405" s="16">
        <v>204</v>
      </c>
      <c r="B1405" s="16">
        <v>10</v>
      </c>
      <c r="C1405" s="16">
        <v>12</v>
      </c>
      <c r="D1405" s="1">
        <v>1</v>
      </c>
      <c r="E1405" s="1">
        <v>1</v>
      </c>
      <c r="F1405" s="1" t="str">
        <f>_xlfn.CONCAT($D1405,"|",$E1405,"|",$B1405)</f>
        <v>1|1|10</v>
      </c>
      <c r="G1405" s="1" t="str">
        <f>_xlfn.CONCAT($D1405,"|",$E1405,"|",$C1405)</f>
        <v>1|1|12</v>
      </c>
      <c r="H1405" s="1" t="str">
        <f>_xlfn.CONCAT(P1405,J1405)</f>
        <v>26Gaelens</v>
      </c>
      <c r="I1405" s="1" t="str">
        <f>_xlfn.CONCAT(P1405,K1405)</f>
        <v>26Impractical Jokers</v>
      </c>
      <c r="J1405" s="1" t="str">
        <f>IFERROR(VLOOKUP(F1405,tbl_Teams!A:C,3,0),"")</f>
        <v>Gaelens</v>
      </c>
      <c r="K1405" s="1" t="str">
        <f>IFERROR(VLOOKUP(G1405,tbl_Teams!$A:$C,3,0),"")</f>
        <v>Impractical Jokers</v>
      </c>
      <c r="L1405" s="1" t="str">
        <f>IFERROR(IF(AND(J1405&lt;&gt;"",K1405&lt;&gt;""),VLOOKUP(VLOOKUP(J1405,tbl_Teams!C:G,5,0),tbl_Venues!A:B,2,0),""),"")</f>
        <v>Brockworth RFC</v>
      </c>
      <c r="M1405" s="16" t="str">
        <f>IFERROR(IF(VLOOKUP(J1405,tbl_Teams!$C:$H,6,0)=0,"",VLOOKUP(J1405,tbl_Teams!$C:$H,6,0)),"")</f>
        <v/>
      </c>
      <c r="N1405" s="16">
        <f>IFERROR(VLOOKUP(J1405,tbl_Teams!$C:$I,7,0),"")</f>
        <v>4</v>
      </c>
      <c r="O1405" s="16" t="str">
        <f>IF(OR(J1405="",K1405=""),"Void","")</f>
        <v/>
      </c>
      <c r="P1405" s="16">
        <v>26</v>
      </c>
      <c r="Q1405" s="38">
        <f>IF(O1405="Void","",IF(P1405&lt;16,Lookups!$A$1+((P1405-1)*7+(N1405-1)),Lookups!$A$2+((P1405-16)*7+(N1405-1))))</f>
        <v>45736</v>
      </c>
      <c r="R1405" s="1" t="str">
        <f>IF(O1405="Void",TRIM(_xlfn.CONCAT(J1405,K1405)),J1405)</f>
        <v>Gaelens</v>
      </c>
      <c r="S1405" s="16" t="str">
        <f>IF(O1405="Void","VOID","vs")</f>
        <v>vs</v>
      </c>
      <c r="T1405" s="1" t="str">
        <f>IF(O1405="Void","",K1405)</f>
        <v>Impractical Jokers</v>
      </c>
      <c r="U1405" s="1" t="str">
        <f>IF(O1405="Void","",TRIM(_xlfn.CONCAT(L1405," ",M1405)))</f>
        <v>Brockworth RFC</v>
      </c>
    </row>
    <row r="1406" spans="1:21" x14ac:dyDescent="0.2">
      <c r="A1406" s="16">
        <v>205</v>
      </c>
      <c r="B1406" s="16">
        <v>9</v>
      </c>
      <c r="C1406" s="16">
        <v>13</v>
      </c>
      <c r="D1406" s="1">
        <v>1</v>
      </c>
      <c r="E1406" s="1">
        <v>1</v>
      </c>
      <c r="F1406" s="1" t="str">
        <f>_xlfn.CONCAT($D1406,"|",$E1406,"|",$B1406)</f>
        <v>1|1|9</v>
      </c>
      <c r="G1406" s="1" t="str">
        <f>_xlfn.CONCAT($D1406,"|",$E1406,"|",$C1406)</f>
        <v>1|1|13</v>
      </c>
      <c r="H1406" s="1" t="str">
        <f>_xlfn.CONCAT(P1406,J1406)</f>
        <v>26The Jets</v>
      </c>
      <c r="I1406" s="1" t="str">
        <f>_xlfn.CONCAT(P1406,K1406)</f>
        <v>26Oval Ball S.C.</v>
      </c>
      <c r="J1406" s="1" t="str">
        <f>IFERROR(VLOOKUP(F1406,tbl_Teams!A:C,3,0),"")</f>
        <v>The Jets</v>
      </c>
      <c r="K1406" s="1" t="str">
        <f>IFERROR(VLOOKUP(G1406,tbl_Teams!$A:$C,3,0),"")</f>
        <v>Oval Ball S.C.</v>
      </c>
      <c r="L1406" s="1" t="str">
        <f>IFERROR(IF(AND(J1406&lt;&gt;"",K1406&lt;&gt;""),VLOOKUP(VLOOKUP(J1406,tbl_Teams!C:G,5,0),tbl_Venues!A:B,2,0),""),"")</f>
        <v>Baker Street</v>
      </c>
      <c r="M1406" s="16" t="str">
        <f>IFERROR(IF(VLOOKUP(J1406,tbl_Teams!$C:$H,6,0)=0,"",VLOOKUP(J1406,tbl_Teams!$C:$H,6,0)),"")</f>
        <v/>
      </c>
      <c r="N1406" s="16">
        <f>IFERROR(VLOOKUP(J1406,tbl_Teams!$C:$I,7,0),"")</f>
        <v>4</v>
      </c>
      <c r="O1406" s="16" t="str">
        <f>IF(OR(J1406="",K1406=""),"Void","")</f>
        <v/>
      </c>
      <c r="P1406" s="16">
        <v>26</v>
      </c>
      <c r="Q1406" s="38">
        <f>IF(O1406="Void","",IF(P1406&lt;16,Lookups!$A$1+((P1406-1)*7+(N1406-1)),Lookups!$A$2+((P1406-16)*7+(N1406-1))))</f>
        <v>45736</v>
      </c>
      <c r="R1406" s="1" t="str">
        <f>IF(O1406="Void",TRIM(_xlfn.CONCAT(J1406,K1406)),J1406)</f>
        <v>The Jets</v>
      </c>
      <c r="S1406" s="16" t="str">
        <f>IF(O1406="Void","VOID","vs")</f>
        <v>vs</v>
      </c>
      <c r="T1406" s="1" t="str">
        <f>IF(O1406="Void","",K1406)</f>
        <v>Oval Ball S.C.</v>
      </c>
      <c r="U1406" s="1" t="str">
        <f>IF(O1406="Void","",TRIM(_xlfn.CONCAT(L1406," ",M1406)))</f>
        <v>Baker Street</v>
      </c>
    </row>
    <row r="1407" spans="1:21" x14ac:dyDescent="0.2">
      <c r="A1407" s="16">
        <v>206</v>
      </c>
      <c r="B1407" s="16">
        <v>8</v>
      </c>
      <c r="C1407" s="16">
        <v>14</v>
      </c>
      <c r="D1407" s="1">
        <v>1</v>
      </c>
      <c r="E1407" s="1">
        <v>1</v>
      </c>
      <c r="F1407" s="1" t="str">
        <f>_xlfn.CONCAT($D1407,"|",$E1407,"|",$B1407)</f>
        <v>1|1|8</v>
      </c>
      <c r="G1407" s="1" t="str">
        <f>_xlfn.CONCAT($D1407,"|",$E1407,"|",$C1407)</f>
        <v>1|1|14</v>
      </c>
      <c r="H1407" s="1" t="str">
        <f>_xlfn.CONCAT(P1407,J1407)</f>
        <v>26Lion Cubs</v>
      </c>
      <c r="I1407" s="1" t="str">
        <f>_xlfn.CONCAT(P1407,K1407)</f>
        <v>26Famous Stampers</v>
      </c>
      <c r="J1407" s="1" t="str">
        <f>IFERROR(VLOOKUP(F1407,tbl_Teams!A:C,3,0),"")</f>
        <v>Lion Cubs</v>
      </c>
      <c r="K1407" s="1" t="str">
        <f>IFERROR(VLOOKUP(G1407,tbl_Teams!$A:$C,3,0),"")</f>
        <v>Famous Stampers</v>
      </c>
      <c r="L1407" s="1" t="str">
        <f>IFERROR(IF(AND(J1407&lt;&gt;"",K1407&lt;&gt;""),VLOOKUP(VLOOKUP(J1407,tbl_Teams!C:G,5,0),tbl_Venues!A:B,2,0),""),"")</f>
        <v>Circle Club Newent</v>
      </c>
      <c r="M1407" s="16" t="str">
        <f>IFERROR(IF(VLOOKUP(J1407,tbl_Teams!$C:$H,6,0)=0,"",VLOOKUP(J1407,tbl_Teams!$C:$H,6,0)),"")</f>
        <v/>
      </c>
      <c r="N1407" s="16">
        <f>IFERROR(VLOOKUP(J1407,tbl_Teams!$C:$I,7,0),"")</f>
        <v>3</v>
      </c>
      <c r="O1407" s="16" t="str">
        <f>IF(OR(J1407="",K1407=""),"Void","")</f>
        <v/>
      </c>
      <c r="P1407" s="16">
        <v>26</v>
      </c>
      <c r="Q1407" s="38">
        <f>IF(O1407="Void","",IF(P1407&lt;16,Lookups!$A$1+((P1407-1)*7+(N1407-1)),Lookups!$A$2+((P1407-16)*7+(N1407-1))))</f>
        <v>45735</v>
      </c>
      <c r="R1407" s="1" t="str">
        <f>IF(O1407="Void",TRIM(_xlfn.CONCAT(J1407,K1407)),J1407)</f>
        <v>Lion Cubs</v>
      </c>
      <c r="S1407" s="16" t="str">
        <f>IF(O1407="Void","VOID","vs")</f>
        <v>vs</v>
      </c>
      <c r="T1407" s="1" t="str">
        <f>IF(O1407="Void","",K1407)</f>
        <v>Famous Stampers</v>
      </c>
      <c r="U1407" s="1" t="str">
        <f>IF(O1407="Void","",TRIM(_xlfn.CONCAT(L1407," ",M1407)))</f>
        <v>Circle Club Newent</v>
      </c>
    </row>
    <row r="1408" spans="1:21" x14ac:dyDescent="0.2">
      <c r="A1408" s="16">
        <v>207</v>
      </c>
      <c r="B1408" s="16">
        <v>7</v>
      </c>
      <c r="C1408" s="16">
        <v>15</v>
      </c>
      <c r="D1408" s="1">
        <v>1</v>
      </c>
      <c r="E1408" s="1">
        <v>1</v>
      </c>
      <c r="F1408" s="1" t="str">
        <f>_xlfn.CONCAT($D1408,"|",$E1408,"|",$B1408)</f>
        <v>1|1|7</v>
      </c>
      <c r="G1408" s="1" t="str">
        <f>_xlfn.CONCAT($D1408,"|",$E1408,"|",$C1408)</f>
        <v>1|1|15</v>
      </c>
      <c r="H1408" s="1" t="str">
        <f>_xlfn.CONCAT(P1408,J1408)</f>
        <v>26Railway</v>
      </c>
      <c r="I1408" s="1" t="str">
        <f>_xlfn.CONCAT(P1408,K1408)</f>
        <v>26Redmans Ten</v>
      </c>
      <c r="J1408" s="1" t="str">
        <f>IFERROR(VLOOKUP(F1408,tbl_Teams!A:C,3,0),"")</f>
        <v>Railway</v>
      </c>
      <c r="K1408" s="1" t="str">
        <f>IFERROR(VLOOKUP(G1408,tbl_Teams!$A:$C,3,0),"")</f>
        <v>Redmans Ten</v>
      </c>
      <c r="L1408" s="1" t="str">
        <f>IFERROR(IF(AND(J1408&lt;&gt;"",K1408&lt;&gt;""),VLOOKUP(VLOOKUP(J1408,tbl_Teams!C:G,5,0),tbl_Venues!A:B,2,0),""),"")</f>
        <v>Hardwicke RBL</v>
      </c>
      <c r="M1408" s="16">
        <f>IFERROR(IF(VLOOKUP(J1408,tbl_Teams!$C:$H,6,0)=0,"",VLOOKUP(J1408,tbl_Teams!$C:$H,6,0)),"")</f>
        <v>2</v>
      </c>
      <c r="N1408" s="16">
        <f>IFERROR(VLOOKUP(J1408,tbl_Teams!$C:$I,7,0),"")</f>
        <v>5</v>
      </c>
      <c r="O1408" s="16" t="str">
        <f>IF(OR(J1408="",K1408=""),"Void","")</f>
        <v/>
      </c>
      <c r="P1408" s="16">
        <v>26</v>
      </c>
      <c r="Q1408" s="38">
        <f>IF(O1408="Void","",IF(P1408&lt;16,Lookups!$A$1+((P1408-1)*7+(N1408-1)),Lookups!$A$2+((P1408-16)*7+(N1408-1))))</f>
        <v>45737</v>
      </c>
      <c r="R1408" s="1" t="str">
        <f>IF(O1408="Void",TRIM(_xlfn.CONCAT(J1408,K1408)),J1408)</f>
        <v>Railway</v>
      </c>
      <c r="S1408" s="16" t="str">
        <f>IF(O1408="Void","VOID","vs")</f>
        <v>vs</v>
      </c>
      <c r="T1408" s="1" t="str">
        <f>IF(O1408="Void","",K1408)</f>
        <v>Redmans Ten</v>
      </c>
      <c r="U1408" s="1" t="str">
        <f>IF(O1408="Void","",TRIM(_xlfn.CONCAT(L1408," ",M1408)))</f>
        <v>Hardwicke RBL 2</v>
      </c>
    </row>
    <row r="1409" spans="1:21" x14ac:dyDescent="0.2">
      <c r="A1409" s="16">
        <v>208</v>
      </c>
      <c r="B1409" s="16">
        <v>11</v>
      </c>
      <c r="C1409" s="16">
        <v>16</v>
      </c>
      <c r="D1409" s="1">
        <v>1</v>
      </c>
      <c r="E1409" s="1">
        <v>1</v>
      </c>
      <c r="F1409" s="1" t="str">
        <f>_xlfn.CONCAT($D1409,"|",$E1409,"|",$B1409)</f>
        <v>1|1|11</v>
      </c>
      <c r="G1409" s="1" t="str">
        <f>_xlfn.CONCAT($D1409,"|",$E1409,"|",$C1409)</f>
        <v>1|1|16</v>
      </c>
      <c r="H1409" s="1" t="str">
        <f>_xlfn.CONCAT(P1409,J1409)</f>
        <v>26Hare &amp; Hounds</v>
      </c>
      <c r="I1409" s="1" t="str">
        <f>_xlfn.CONCAT(P1409,K1409)</f>
        <v>26Painswick Ultras</v>
      </c>
      <c r="J1409" s="1" t="str">
        <f>IFERROR(VLOOKUP(F1409,tbl_Teams!A:C,3,0),"")</f>
        <v>Hare &amp; Hounds</v>
      </c>
      <c r="K1409" s="1" t="str">
        <f>IFERROR(VLOOKUP(G1409,tbl_Teams!$A:$C,3,0),"")</f>
        <v>Painswick Ultras</v>
      </c>
      <c r="L1409" s="1" t="str">
        <f>IFERROR(IF(AND(J1409&lt;&gt;"",K1409&lt;&gt;""),VLOOKUP(VLOOKUP(J1409,tbl_Teams!C:G,5,0),tbl_Venues!A:B,2,0),""),"")</f>
        <v>Churchdown Club</v>
      </c>
      <c r="M1409" s="16" t="str">
        <f>IFERROR(IF(VLOOKUP(J1409,tbl_Teams!$C:$H,6,0)=0,"",VLOOKUP(J1409,tbl_Teams!$C:$H,6,0)),"")</f>
        <v/>
      </c>
      <c r="N1409" s="16">
        <f>IFERROR(VLOOKUP(J1409,tbl_Teams!$C:$I,7,0),"")</f>
        <v>5</v>
      </c>
      <c r="O1409" s="16" t="str">
        <f>IF(OR(J1409="",K1409=""),"Void","")</f>
        <v/>
      </c>
      <c r="P1409" s="16">
        <v>26</v>
      </c>
      <c r="Q1409" s="38">
        <f>IF(O1409="Void","",IF(P1409&lt;16,Lookups!$A$1+((P1409-1)*7+(N1409-1)),Lookups!$A$2+((P1409-16)*7+(N1409-1))))</f>
        <v>45737</v>
      </c>
      <c r="R1409" s="1" t="str">
        <f>IF(O1409="Void",TRIM(_xlfn.CONCAT(J1409,K1409)),J1409)</f>
        <v>Hare &amp; Hounds</v>
      </c>
      <c r="S1409" s="16" t="str">
        <f>IF(O1409="Void","VOID","vs")</f>
        <v>vs</v>
      </c>
      <c r="T1409" s="1" t="str">
        <f>IF(O1409="Void","",K1409)</f>
        <v>Painswick Ultras</v>
      </c>
      <c r="U1409" s="1" t="str">
        <f>IF(O1409="Void","",TRIM(_xlfn.CONCAT(L1409," ",M1409)))</f>
        <v>Churchdown Club</v>
      </c>
    </row>
    <row r="1410" spans="1:21" x14ac:dyDescent="0.2">
      <c r="A1410" s="16">
        <v>441</v>
      </c>
      <c r="B1410" s="16">
        <v>6</v>
      </c>
      <c r="C1410" s="16">
        <v>1</v>
      </c>
      <c r="D1410" s="1">
        <v>1</v>
      </c>
      <c r="E1410" s="1">
        <v>2</v>
      </c>
      <c r="F1410" s="1" t="str">
        <f>_xlfn.CONCAT($D1410,"|",$E1410,"|",$B1410)</f>
        <v>1|2|6</v>
      </c>
      <c r="G1410" s="1" t="str">
        <f>_xlfn.CONCAT($D1410,"|",$E1410,"|",$C1410)</f>
        <v>1|2|1</v>
      </c>
      <c r="H1410" s="1" t="str">
        <f>_xlfn.CONCAT(P1410,J1410)</f>
        <v>26Valiants</v>
      </c>
      <c r="I1410" s="1" t="str">
        <f>_xlfn.CONCAT(P1410,K1410)</f>
        <v>26Kingpins</v>
      </c>
      <c r="J1410" s="1" t="str">
        <f>IFERROR(VLOOKUP(F1410,tbl_Teams!A:C,3,0),"")</f>
        <v>Valiants</v>
      </c>
      <c r="K1410" s="1" t="str">
        <f>IFERROR(VLOOKUP(G1410,tbl_Teams!$A:$C,3,0),"")</f>
        <v>Kingpins</v>
      </c>
      <c r="L1410" s="1" t="str">
        <f>IFERROR(IF(AND(J1410&lt;&gt;"",K1410&lt;&gt;""),VLOOKUP(VLOOKUP(J1410,tbl_Teams!C:G,5,0),tbl_Venues!A:B,2,0),""),"")</f>
        <v>Baker Street</v>
      </c>
      <c r="M1410" s="16" t="str">
        <f>IFERROR(IF(VLOOKUP(J1410,tbl_Teams!$C:$H,6,0)=0,"",VLOOKUP(J1410,tbl_Teams!$C:$H,6,0)),"")</f>
        <v/>
      </c>
      <c r="N1410" s="16">
        <f>IFERROR(VLOOKUP(J1410,tbl_Teams!$C:$I,7,0),"")</f>
        <v>1</v>
      </c>
      <c r="O1410" s="16" t="str">
        <f>IF(OR(J1410="",K1410=""),"Void","")</f>
        <v/>
      </c>
      <c r="P1410" s="16">
        <v>26</v>
      </c>
      <c r="Q1410" s="38">
        <f>IF(O1410="Void","",IF(P1410&lt;16,Lookups!$A$1+((P1410-1)*7+(N1410-1)),Lookups!$A$2+((P1410-16)*7+(N1410-1))))</f>
        <v>45733</v>
      </c>
      <c r="R1410" s="1" t="str">
        <f>IF(O1410="Void",TRIM(_xlfn.CONCAT(J1410,K1410)),J1410)</f>
        <v>Valiants</v>
      </c>
      <c r="S1410" s="16" t="str">
        <f>IF(O1410="Void","VOID","vs")</f>
        <v>vs</v>
      </c>
      <c r="T1410" s="1" t="str">
        <f>IF(O1410="Void","",K1410)</f>
        <v>Kingpins</v>
      </c>
      <c r="U1410" s="1" t="str">
        <f>IF(O1410="Void","",TRIM(_xlfn.CONCAT(L1410," ",M1410)))</f>
        <v>Baker Street</v>
      </c>
    </row>
    <row r="1411" spans="1:21" x14ac:dyDescent="0.2">
      <c r="A1411" s="16">
        <v>442</v>
      </c>
      <c r="B1411" s="16">
        <v>5</v>
      </c>
      <c r="C1411" s="16">
        <v>2</v>
      </c>
      <c r="D1411" s="1">
        <v>1</v>
      </c>
      <c r="E1411" s="1">
        <v>2</v>
      </c>
      <c r="F1411" s="1" t="str">
        <f>_xlfn.CONCAT($D1411,"|",$E1411,"|",$B1411)</f>
        <v>1|2|5</v>
      </c>
      <c r="G1411" s="1" t="str">
        <f>_xlfn.CONCAT($D1411,"|",$E1411,"|",$C1411)</f>
        <v>1|2|2</v>
      </c>
      <c r="H1411" s="1" t="str">
        <f>_xlfn.CONCAT(P1411,J1411)</f>
        <v>26Walls Monkeys</v>
      </c>
      <c r="I1411" s="1" t="str">
        <f>_xlfn.CONCAT(P1411,K1411)</f>
        <v>26Arcadians</v>
      </c>
      <c r="J1411" s="1" t="str">
        <f>IFERROR(VLOOKUP(F1411,tbl_Teams!A:C,3,0),"")</f>
        <v>Walls Monkeys</v>
      </c>
      <c r="K1411" s="1" t="str">
        <f>IFERROR(VLOOKUP(G1411,tbl_Teams!$A:$C,3,0),"")</f>
        <v>Arcadians</v>
      </c>
      <c r="L1411" s="1" t="str">
        <f>IFERROR(IF(AND(J1411&lt;&gt;"",K1411&lt;&gt;""),VLOOKUP(VLOOKUP(J1411,tbl_Teams!C:G,5,0),tbl_Venues!A:B,2,0),""),"")</f>
        <v>Robinswood Hill Club</v>
      </c>
      <c r="M1411" s="16">
        <f>IFERROR(IF(VLOOKUP(J1411,tbl_Teams!$C:$H,6,0)=0,"",VLOOKUP(J1411,tbl_Teams!$C:$H,6,0)),"")</f>
        <v>1</v>
      </c>
      <c r="N1411" s="16">
        <f>IFERROR(VLOOKUP(J1411,tbl_Teams!$C:$I,7,0),"")</f>
        <v>1</v>
      </c>
      <c r="O1411" s="16" t="str">
        <f>IF(OR(J1411="",K1411=""),"Void","")</f>
        <v/>
      </c>
      <c r="P1411" s="16">
        <v>26</v>
      </c>
      <c r="Q1411" s="38">
        <f>IF(O1411="Void","",IF(P1411&lt;16,Lookups!$A$1+((P1411-1)*7+(N1411-1)),Lookups!$A$2+((P1411-16)*7+(N1411-1))))</f>
        <v>45733</v>
      </c>
      <c r="R1411" s="1" t="str">
        <f>IF(O1411="Void",TRIM(_xlfn.CONCAT(J1411,K1411)),J1411)</f>
        <v>Walls Monkeys</v>
      </c>
      <c r="S1411" s="16" t="str">
        <f>IF(O1411="Void","VOID","vs")</f>
        <v>vs</v>
      </c>
      <c r="T1411" s="1" t="str">
        <f>IF(O1411="Void","",K1411)</f>
        <v>Arcadians</v>
      </c>
      <c r="U1411" s="1" t="str">
        <f>IF(O1411="Void","",TRIM(_xlfn.CONCAT(L1411," ",M1411)))</f>
        <v>Robinswood Hill Club 1</v>
      </c>
    </row>
    <row r="1412" spans="1:21" x14ac:dyDescent="0.2">
      <c r="A1412" s="16">
        <v>443</v>
      </c>
      <c r="B1412" s="16">
        <v>4</v>
      </c>
      <c r="C1412" s="16">
        <v>3</v>
      </c>
      <c r="D1412" s="1">
        <v>1</v>
      </c>
      <c r="E1412" s="1">
        <v>2</v>
      </c>
      <c r="F1412" s="1" t="str">
        <f>_xlfn.CONCAT($D1412,"|",$E1412,"|",$B1412)</f>
        <v>1|2|4</v>
      </c>
      <c r="G1412" s="1" t="str">
        <f>_xlfn.CONCAT($D1412,"|",$E1412,"|",$C1412)</f>
        <v>1|2|3</v>
      </c>
      <c r="H1412" s="1" t="str">
        <f>_xlfn.CONCAT(P1412,J1412)</f>
        <v>26Willows</v>
      </c>
      <c r="I1412" s="1" t="str">
        <f>_xlfn.CONCAT(P1412,K1412)</f>
        <v>26Rugger Sports</v>
      </c>
      <c r="J1412" s="1" t="str">
        <f>IFERROR(VLOOKUP(F1412,tbl_Teams!A:C,3,0),"")</f>
        <v>Willows</v>
      </c>
      <c r="K1412" s="1" t="str">
        <f>IFERROR(VLOOKUP(G1412,tbl_Teams!$A:$C,3,0),"")</f>
        <v>Rugger Sports</v>
      </c>
      <c r="L1412" s="1" t="str">
        <f>IFERROR(IF(AND(J1412&lt;&gt;"",K1412&lt;&gt;""),VLOOKUP(VLOOKUP(J1412,tbl_Teams!C:G,5,0),tbl_Venues!A:B,2,0),""),"")</f>
        <v>Ramblers Club</v>
      </c>
      <c r="M1412" s="16" t="str">
        <f>IFERROR(IF(VLOOKUP(J1412,tbl_Teams!$C:$H,6,0)=0,"",VLOOKUP(J1412,tbl_Teams!$C:$H,6,0)),"")</f>
        <v/>
      </c>
      <c r="N1412" s="16">
        <f>IFERROR(VLOOKUP(J1412,tbl_Teams!$C:$I,7,0),"")</f>
        <v>3</v>
      </c>
      <c r="O1412" s="16" t="str">
        <f>IF(OR(J1412="",K1412=""),"Void","")</f>
        <v/>
      </c>
      <c r="P1412" s="16">
        <v>26</v>
      </c>
      <c r="Q1412" s="38">
        <f>IF(O1412="Void","",IF(P1412&lt;16,Lookups!$A$1+((P1412-1)*7+(N1412-1)),Lookups!$A$2+((P1412-16)*7+(N1412-1))))</f>
        <v>45735</v>
      </c>
      <c r="R1412" s="1" t="str">
        <f>IF(O1412="Void",TRIM(_xlfn.CONCAT(J1412,K1412)),J1412)</f>
        <v>Willows</v>
      </c>
      <c r="S1412" s="16" t="str">
        <f>IF(O1412="Void","VOID","vs")</f>
        <v>vs</v>
      </c>
      <c r="T1412" s="1" t="str">
        <f>IF(O1412="Void","",K1412)</f>
        <v>Rugger Sports</v>
      </c>
      <c r="U1412" s="1" t="str">
        <f>IF(O1412="Void","",TRIM(_xlfn.CONCAT(L1412," ",M1412)))</f>
        <v>Ramblers Club</v>
      </c>
    </row>
    <row r="1413" spans="1:21" x14ac:dyDescent="0.2">
      <c r="A1413" s="16">
        <v>444</v>
      </c>
      <c r="B1413" s="16">
        <v>10</v>
      </c>
      <c r="C1413" s="16">
        <v>12</v>
      </c>
      <c r="D1413" s="1">
        <v>1</v>
      </c>
      <c r="E1413" s="1">
        <v>2</v>
      </c>
      <c r="F1413" s="1" t="str">
        <f>_xlfn.CONCAT($D1413,"|",$E1413,"|",$B1413)</f>
        <v>1|2|10</v>
      </c>
      <c r="G1413" s="1" t="str">
        <f>_xlfn.CONCAT($D1413,"|",$E1413,"|",$C1413)</f>
        <v>1|2|12</v>
      </c>
      <c r="H1413" s="1" t="str">
        <f>_xlfn.CONCAT(P1413,J1413)</f>
        <v>26Holmleigh Rangers</v>
      </c>
      <c r="I1413" s="1" t="str">
        <f>_xlfn.CONCAT(P1413,K1413)</f>
        <v>26Supermacs</v>
      </c>
      <c r="J1413" s="1" t="str">
        <f>IFERROR(VLOOKUP(F1413,tbl_Teams!A:C,3,0),"")</f>
        <v>Holmleigh Rangers</v>
      </c>
      <c r="K1413" s="1" t="str">
        <f>IFERROR(VLOOKUP(G1413,tbl_Teams!$A:$C,3,0),"")</f>
        <v>Supermacs</v>
      </c>
      <c r="L1413" s="1" t="str">
        <f>IFERROR(IF(AND(J1413&lt;&gt;"",K1413&lt;&gt;""),VLOOKUP(VLOOKUP(J1413,tbl_Teams!C:G,5,0),tbl_Venues!A:B,2,0),""),"")</f>
        <v>Ramblers Club</v>
      </c>
      <c r="M1413" s="16" t="str">
        <f>IFERROR(IF(VLOOKUP(J1413,tbl_Teams!$C:$H,6,0)=0,"",VLOOKUP(J1413,tbl_Teams!$C:$H,6,0)),"")</f>
        <v/>
      </c>
      <c r="N1413" s="16">
        <f>IFERROR(VLOOKUP(J1413,tbl_Teams!$C:$I,7,0),"")</f>
        <v>4</v>
      </c>
      <c r="O1413" s="16" t="str">
        <f>IF(OR(J1413="",K1413=""),"Void","")</f>
        <v/>
      </c>
      <c r="P1413" s="16">
        <v>26</v>
      </c>
      <c r="Q1413" s="38">
        <f>IF(O1413="Void","",IF(P1413&lt;16,Lookups!$A$1+((P1413-1)*7+(N1413-1)),Lookups!$A$2+((P1413-16)*7+(N1413-1))))</f>
        <v>45736</v>
      </c>
      <c r="R1413" s="1" t="str">
        <f>IF(O1413="Void",TRIM(_xlfn.CONCAT(J1413,K1413)),J1413)</f>
        <v>Holmleigh Rangers</v>
      </c>
      <c r="S1413" s="16" t="str">
        <f>IF(O1413="Void","VOID","vs")</f>
        <v>vs</v>
      </c>
      <c r="T1413" s="1" t="str">
        <f>IF(O1413="Void","",K1413)</f>
        <v>Supermacs</v>
      </c>
      <c r="U1413" s="1" t="str">
        <f>IF(O1413="Void","",TRIM(_xlfn.CONCAT(L1413," ",M1413)))</f>
        <v>Ramblers Club</v>
      </c>
    </row>
    <row r="1414" spans="1:21" x14ac:dyDescent="0.2">
      <c r="A1414" s="16">
        <v>445</v>
      </c>
      <c r="B1414" s="16">
        <v>9</v>
      </c>
      <c r="C1414" s="16">
        <v>13</v>
      </c>
      <c r="D1414" s="1">
        <v>1</v>
      </c>
      <c r="E1414" s="1">
        <v>2</v>
      </c>
      <c r="F1414" s="1" t="str">
        <f>_xlfn.CONCAT($D1414,"|",$E1414,"|",$B1414)</f>
        <v>1|2|9</v>
      </c>
      <c r="G1414" s="1" t="str">
        <f>_xlfn.CONCAT($D1414,"|",$E1414,"|",$C1414)</f>
        <v>1|2|13</v>
      </c>
      <c r="H1414" s="1" t="str">
        <f>_xlfn.CONCAT(P1414,J1414)</f>
        <v>26Avenue Loungers</v>
      </c>
      <c r="I1414" s="1" t="str">
        <f>_xlfn.CONCAT(P1414,K1414)</f>
        <v>26Rockets</v>
      </c>
      <c r="J1414" s="1" t="str">
        <f>IFERROR(VLOOKUP(F1414,tbl_Teams!A:C,3,0),"")</f>
        <v>Avenue Loungers</v>
      </c>
      <c r="K1414" s="1" t="str">
        <f>IFERROR(VLOOKUP(G1414,tbl_Teams!$A:$C,3,0),"")</f>
        <v>Rockets</v>
      </c>
      <c r="L1414" s="1" t="str">
        <f>IFERROR(IF(AND(J1414&lt;&gt;"",K1414&lt;&gt;""),VLOOKUP(VLOOKUP(J1414,tbl_Teams!C:G,5,0),tbl_Venues!A:B,2,0),""),"")</f>
        <v>One Eyed Jacks</v>
      </c>
      <c r="M1414" s="16" t="str">
        <f>IFERROR(IF(VLOOKUP(J1414,tbl_Teams!$C:$H,6,0)=0,"",VLOOKUP(J1414,tbl_Teams!$C:$H,6,0)),"")</f>
        <v/>
      </c>
      <c r="N1414" s="16">
        <f>IFERROR(VLOOKUP(J1414,tbl_Teams!$C:$I,7,0),"")</f>
        <v>5</v>
      </c>
      <c r="O1414" s="16" t="str">
        <f>IF(OR(J1414="",K1414=""),"Void","")</f>
        <v/>
      </c>
      <c r="P1414" s="16">
        <v>26</v>
      </c>
      <c r="Q1414" s="38">
        <f>IF(O1414="Void","",IF(P1414&lt;16,Lookups!$A$1+((P1414-1)*7+(N1414-1)),Lookups!$A$2+((P1414-16)*7+(N1414-1))))</f>
        <v>45737</v>
      </c>
      <c r="R1414" s="1" t="str">
        <f>IF(O1414="Void",TRIM(_xlfn.CONCAT(J1414,K1414)),J1414)</f>
        <v>Avenue Loungers</v>
      </c>
      <c r="S1414" s="16" t="str">
        <f>IF(O1414="Void","VOID","vs")</f>
        <v>vs</v>
      </c>
      <c r="T1414" s="1" t="str">
        <f>IF(O1414="Void","",K1414)</f>
        <v>Rockets</v>
      </c>
      <c r="U1414" s="1" t="str">
        <f>IF(O1414="Void","",TRIM(_xlfn.CONCAT(L1414," ",M1414)))</f>
        <v>One Eyed Jacks</v>
      </c>
    </row>
    <row r="1415" spans="1:21" x14ac:dyDescent="0.2">
      <c r="A1415" s="16">
        <v>446</v>
      </c>
      <c r="B1415" s="16">
        <v>8</v>
      </c>
      <c r="C1415" s="16">
        <v>14</v>
      </c>
      <c r="D1415" s="1">
        <v>1</v>
      </c>
      <c r="E1415" s="1">
        <v>2</v>
      </c>
      <c r="F1415" s="1" t="str">
        <f>_xlfn.CONCAT($D1415,"|",$E1415,"|",$B1415)</f>
        <v>1|2|8</v>
      </c>
      <c r="G1415" s="1" t="str">
        <f>_xlfn.CONCAT($D1415,"|",$E1415,"|",$C1415)</f>
        <v>1|2|14</v>
      </c>
      <c r="H1415" s="1" t="str">
        <f>_xlfn.CONCAT(P1415,J1415)</f>
        <v>26Matson Wolfhounds</v>
      </c>
      <c r="I1415" s="1" t="str">
        <f>_xlfn.CONCAT(P1415,K1415)</f>
        <v>26Indians</v>
      </c>
      <c r="J1415" s="1" t="str">
        <f>IFERROR(VLOOKUP(F1415,tbl_Teams!A:C,3,0),"")</f>
        <v>Matson Wolfhounds</v>
      </c>
      <c r="K1415" s="1" t="str">
        <f>IFERROR(VLOOKUP(G1415,tbl_Teams!$A:$C,3,0),"")</f>
        <v>Indians</v>
      </c>
      <c r="L1415" s="1" t="str">
        <f>IFERROR(IF(AND(J1415&lt;&gt;"",K1415&lt;&gt;""),VLOOKUP(VLOOKUP(J1415,tbl_Teams!C:G,5,0),tbl_Venues!A:B,2,0),""),"")</f>
        <v>Matson RFC</v>
      </c>
      <c r="M1415" s="16" t="str">
        <f>IFERROR(IF(VLOOKUP(J1415,tbl_Teams!$C:$H,6,0)=0,"",VLOOKUP(J1415,tbl_Teams!$C:$H,6,0)),"")</f>
        <v/>
      </c>
      <c r="N1415" s="16">
        <f>IFERROR(VLOOKUP(J1415,tbl_Teams!$C:$I,7,0),"")</f>
        <v>5</v>
      </c>
      <c r="O1415" s="16" t="str">
        <f>IF(OR(J1415="",K1415=""),"Void","")</f>
        <v/>
      </c>
      <c r="P1415" s="16">
        <v>26</v>
      </c>
      <c r="Q1415" s="38">
        <f>IF(O1415="Void","",IF(P1415&lt;16,Lookups!$A$1+((P1415-1)*7+(N1415-1)),Lookups!$A$2+((P1415-16)*7+(N1415-1))))</f>
        <v>45737</v>
      </c>
      <c r="R1415" s="1" t="str">
        <f>IF(O1415="Void",TRIM(_xlfn.CONCAT(J1415,K1415)),J1415)</f>
        <v>Matson Wolfhounds</v>
      </c>
      <c r="S1415" s="16" t="str">
        <f>IF(O1415="Void","VOID","vs")</f>
        <v>vs</v>
      </c>
      <c r="T1415" s="1" t="str">
        <f>IF(O1415="Void","",K1415)</f>
        <v>Indians</v>
      </c>
      <c r="U1415" s="1" t="str">
        <f>IF(O1415="Void","",TRIM(_xlfn.CONCAT(L1415," ",M1415)))</f>
        <v>Matson RFC</v>
      </c>
    </row>
    <row r="1416" spans="1:21" x14ac:dyDescent="0.2">
      <c r="A1416" s="16">
        <v>447</v>
      </c>
      <c r="B1416" s="16">
        <v>7</v>
      </c>
      <c r="C1416" s="16">
        <v>15</v>
      </c>
      <c r="D1416" s="1">
        <v>1</v>
      </c>
      <c r="E1416" s="1">
        <v>2</v>
      </c>
      <c r="F1416" s="1" t="str">
        <f>_xlfn.CONCAT($D1416,"|",$E1416,"|",$B1416)</f>
        <v>1|2|7</v>
      </c>
      <c r="G1416" s="1" t="str">
        <f>_xlfn.CONCAT($D1416,"|",$E1416,"|",$C1416)</f>
        <v>1|2|15</v>
      </c>
      <c r="H1416" s="1" t="str">
        <f>_xlfn.CONCAT(P1416,J1416)</f>
        <v>26Exiles S.C.</v>
      </c>
      <c r="I1416" s="1" t="str">
        <f>_xlfn.CONCAT(P1416,K1416)</f>
        <v>26R.G.H.O.C.</v>
      </c>
      <c r="J1416" s="1" t="str">
        <f>IFERROR(VLOOKUP(F1416,tbl_Teams!A:C,3,0),"")</f>
        <v>Exiles S.C.</v>
      </c>
      <c r="K1416" s="1" t="str">
        <f>IFERROR(VLOOKUP(G1416,tbl_Teams!$A:$C,3,0),"")</f>
        <v>R.G.H.O.C.</v>
      </c>
      <c r="L1416" s="1" t="str">
        <f>IFERROR(IF(AND(J1416&lt;&gt;"",K1416&lt;&gt;""),VLOOKUP(VLOOKUP(J1416,tbl_Teams!C:G,5,0),tbl_Venues!A:B,2,0),""),"")</f>
        <v>Wotton Hall Club</v>
      </c>
      <c r="M1416" s="16">
        <f>IFERROR(IF(VLOOKUP(J1416,tbl_Teams!$C:$H,6,0)=0,"",VLOOKUP(J1416,tbl_Teams!$C:$H,6,0)),"")</f>
        <v>1</v>
      </c>
      <c r="N1416" s="16">
        <f>IFERROR(VLOOKUP(J1416,tbl_Teams!$C:$I,7,0),"")</f>
        <v>4</v>
      </c>
      <c r="O1416" s="16" t="str">
        <f>IF(OR(J1416="",K1416=""),"Void","")</f>
        <v/>
      </c>
      <c r="P1416" s="16">
        <v>26</v>
      </c>
      <c r="Q1416" s="38">
        <f>IF(O1416="Void","",IF(P1416&lt;16,Lookups!$A$1+((P1416-1)*7+(N1416-1)),Lookups!$A$2+((P1416-16)*7+(N1416-1))))</f>
        <v>45736</v>
      </c>
      <c r="R1416" s="1" t="str">
        <f>IF(O1416="Void",TRIM(_xlfn.CONCAT(J1416,K1416)),J1416)</f>
        <v>Exiles S.C.</v>
      </c>
      <c r="S1416" s="16" t="str">
        <f>IF(O1416="Void","VOID","vs")</f>
        <v>vs</v>
      </c>
      <c r="T1416" s="1" t="str">
        <f>IF(O1416="Void","",K1416)</f>
        <v>R.G.H.O.C.</v>
      </c>
      <c r="U1416" s="1" t="str">
        <f>IF(O1416="Void","",TRIM(_xlfn.CONCAT(L1416," ",M1416)))</f>
        <v>Wotton Hall Club 1</v>
      </c>
    </row>
    <row r="1417" spans="1:21" x14ac:dyDescent="0.2">
      <c r="A1417" s="16">
        <v>448</v>
      </c>
      <c r="B1417" s="16">
        <v>11</v>
      </c>
      <c r="C1417" s="16">
        <v>16</v>
      </c>
      <c r="D1417" s="1">
        <v>1</v>
      </c>
      <c r="E1417" s="1">
        <v>2</v>
      </c>
      <c r="F1417" s="1" t="str">
        <f>_xlfn.CONCAT($D1417,"|",$E1417,"|",$B1417)</f>
        <v>1|2|11</v>
      </c>
      <c r="G1417" s="1" t="str">
        <f>_xlfn.CONCAT($D1417,"|",$E1417,"|",$C1417)</f>
        <v>1|2|16</v>
      </c>
      <c r="H1417" s="1" t="str">
        <f>_xlfn.CONCAT(P1417,J1417)</f>
        <v>26St James Extras</v>
      </c>
      <c r="I1417" s="1" t="str">
        <f>_xlfn.CONCAT(P1417,K1417)</f>
        <v>26Motor Rollers</v>
      </c>
      <c r="J1417" s="1" t="str">
        <f>IFERROR(VLOOKUP(F1417,tbl_Teams!A:C,3,0),"")</f>
        <v>St James Extras</v>
      </c>
      <c r="K1417" s="1" t="str">
        <f>IFERROR(VLOOKUP(G1417,tbl_Teams!$A:$C,3,0),"")</f>
        <v>Motor Rollers</v>
      </c>
      <c r="L1417" s="1" t="str">
        <f>IFERROR(IF(AND(J1417&lt;&gt;"",K1417&lt;&gt;""),VLOOKUP(VLOOKUP(J1417,tbl_Teams!C:G,5,0),tbl_Venues!A:B,2,0),""),"")</f>
        <v>One Eyed Jacks</v>
      </c>
      <c r="M1417" s="16" t="str">
        <f>IFERROR(IF(VLOOKUP(J1417,tbl_Teams!$C:$H,6,0)=0,"",VLOOKUP(J1417,tbl_Teams!$C:$H,6,0)),"")</f>
        <v/>
      </c>
      <c r="N1417" s="16">
        <f>IFERROR(VLOOKUP(J1417,tbl_Teams!$C:$I,7,0),"")</f>
        <v>4</v>
      </c>
      <c r="O1417" s="16" t="str">
        <f>IF(OR(J1417="",K1417=""),"Void","")</f>
        <v/>
      </c>
      <c r="P1417" s="16">
        <v>26</v>
      </c>
      <c r="Q1417" s="38">
        <f>IF(O1417="Void","",IF(P1417&lt;16,Lookups!$A$1+((P1417-1)*7+(N1417-1)),Lookups!$A$2+((P1417-16)*7+(N1417-1))))</f>
        <v>45736</v>
      </c>
      <c r="R1417" s="1" t="str">
        <f>IF(O1417="Void",TRIM(_xlfn.CONCAT(J1417,K1417)),J1417)</f>
        <v>St James Extras</v>
      </c>
      <c r="S1417" s="16" t="str">
        <f>IF(O1417="Void","VOID","vs")</f>
        <v>vs</v>
      </c>
      <c r="T1417" s="1" t="str">
        <f>IF(O1417="Void","",K1417)</f>
        <v>Motor Rollers</v>
      </c>
      <c r="U1417" s="1" t="str">
        <f>IF(O1417="Void","",TRIM(_xlfn.CONCAT(L1417," ",M1417)))</f>
        <v>One Eyed Jacks</v>
      </c>
    </row>
    <row r="1418" spans="1:21" x14ac:dyDescent="0.2">
      <c r="A1418" s="16">
        <v>681</v>
      </c>
      <c r="B1418" s="16">
        <v>6</v>
      </c>
      <c r="C1418" s="16">
        <v>1</v>
      </c>
      <c r="D1418" s="1">
        <v>1</v>
      </c>
      <c r="E1418" s="1">
        <v>3</v>
      </c>
      <c r="F1418" s="1" t="str">
        <f>_xlfn.CONCAT($D1418,"|",$E1418,"|",$B1418)</f>
        <v>1|3|6</v>
      </c>
      <c r="G1418" s="1" t="str">
        <f>_xlfn.CONCAT($D1418,"|",$E1418,"|",$C1418)</f>
        <v>1|3|1</v>
      </c>
      <c r="H1418" s="1" t="str">
        <f>_xlfn.CONCAT(P1418,J1418)</f>
        <v>26Hip Hips</v>
      </c>
      <c r="I1418" s="1" t="str">
        <f>_xlfn.CONCAT(P1418,K1418)</f>
        <v>26Elementaries</v>
      </c>
      <c r="J1418" s="1" t="str">
        <f>IFERROR(VLOOKUP(F1418,tbl_Teams!A:C,3,0),"")</f>
        <v>Hip Hips</v>
      </c>
      <c r="K1418" s="1" t="str">
        <f>IFERROR(VLOOKUP(G1418,tbl_Teams!$A:$C,3,0),"")</f>
        <v>Elementaries</v>
      </c>
      <c r="L1418" s="1" t="str">
        <f>IFERROR(IF(AND(J1418&lt;&gt;"",K1418&lt;&gt;""),VLOOKUP(VLOOKUP(J1418,tbl_Teams!C:G,5,0),tbl_Venues!A:B,2,0),""),"")</f>
        <v>Saintbridge Club</v>
      </c>
      <c r="M1418" s="16">
        <f>IFERROR(IF(VLOOKUP(J1418,tbl_Teams!$C:$H,6,0)=0,"",VLOOKUP(J1418,tbl_Teams!$C:$H,6,0)),"")</f>
        <v>1</v>
      </c>
      <c r="N1418" s="16">
        <f>IFERROR(VLOOKUP(J1418,tbl_Teams!$C:$I,7,0),"")</f>
        <v>4</v>
      </c>
      <c r="O1418" s="16" t="str">
        <f>IF(OR(J1418="",K1418=""),"Void","")</f>
        <v/>
      </c>
      <c r="P1418" s="16">
        <v>26</v>
      </c>
      <c r="Q1418" s="38">
        <f>IF(O1418="Void","",IF(P1418&lt;16,Lookups!$A$1+((P1418-1)*7+(N1418-1)),Lookups!$A$2+((P1418-16)*7+(N1418-1))))</f>
        <v>45736</v>
      </c>
      <c r="R1418" s="1" t="str">
        <f>IF(O1418="Void",TRIM(_xlfn.CONCAT(J1418,K1418)),J1418)</f>
        <v>Hip Hips</v>
      </c>
      <c r="S1418" s="16" t="str">
        <f>IF(O1418="Void","VOID","vs")</f>
        <v>vs</v>
      </c>
      <c r="T1418" s="1" t="str">
        <f>IF(O1418="Void","",K1418)</f>
        <v>Elementaries</v>
      </c>
      <c r="U1418" s="1" t="str">
        <f>IF(O1418="Void","",TRIM(_xlfn.CONCAT(L1418," ",M1418)))</f>
        <v>Saintbridge Club 1</v>
      </c>
    </row>
    <row r="1419" spans="1:21" x14ac:dyDescent="0.2">
      <c r="A1419" s="16">
        <v>682</v>
      </c>
      <c r="B1419" s="16">
        <v>5</v>
      </c>
      <c r="C1419" s="16">
        <v>2</v>
      </c>
      <c r="D1419" s="1">
        <v>1</v>
      </c>
      <c r="E1419" s="1">
        <v>3</v>
      </c>
      <c r="F1419" s="1" t="str">
        <f>_xlfn.CONCAT($D1419,"|",$E1419,"|",$B1419)</f>
        <v>1|3|5</v>
      </c>
      <c r="G1419" s="1" t="str">
        <f>_xlfn.CONCAT($D1419,"|",$E1419,"|",$C1419)</f>
        <v>1|3|2</v>
      </c>
      <c r="H1419" s="1" t="str">
        <f>_xlfn.CONCAT(P1419,J1419)</f>
        <v>26Grinders</v>
      </c>
      <c r="I1419" s="1" t="str">
        <f>_xlfn.CONCAT(P1419,K1419)</f>
        <v>26Upleadon Wanderers</v>
      </c>
      <c r="J1419" s="1" t="str">
        <f>IFERROR(VLOOKUP(F1419,tbl_Teams!A:C,3,0),"")</f>
        <v>Grinders</v>
      </c>
      <c r="K1419" s="1" t="str">
        <f>IFERROR(VLOOKUP(G1419,tbl_Teams!$A:$C,3,0),"")</f>
        <v>Upleadon Wanderers</v>
      </c>
      <c r="L1419" s="1" t="str">
        <f>IFERROR(IF(AND(J1419&lt;&gt;"",K1419&lt;&gt;""),VLOOKUP(VLOOKUP(J1419,tbl_Teams!C:G,5,0),tbl_Venues!A:B,2,0),""),"")</f>
        <v>Churchdown Club</v>
      </c>
      <c r="M1419" s="16" t="str">
        <f>IFERROR(IF(VLOOKUP(J1419,tbl_Teams!$C:$H,6,0)=0,"",VLOOKUP(J1419,tbl_Teams!$C:$H,6,0)),"")</f>
        <v/>
      </c>
      <c r="N1419" s="16">
        <f>IFERROR(VLOOKUP(J1419,tbl_Teams!$C:$I,7,0),"")</f>
        <v>4</v>
      </c>
      <c r="O1419" s="16" t="str">
        <f>IF(OR(J1419="",K1419=""),"Void","")</f>
        <v/>
      </c>
      <c r="P1419" s="16">
        <v>26</v>
      </c>
      <c r="Q1419" s="38">
        <f>IF(O1419="Void","",IF(P1419&lt;16,Lookups!$A$1+((P1419-1)*7+(N1419-1)),Lookups!$A$2+((P1419-16)*7+(N1419-1))))</f>
        <v>45736</v>
      </c>
      <c r="R1419" s="1" t="str">
        <f>IF(O1419="Void",TRIM(_xlfn.CONCAT(J1419,K1419)),J1419)</f>
        <v>Grinders</v>
      </c>
      <c r="S1419" s="16" t="str">
        <f>IF(O1419="Void","VOID","vs")</f>
        <v>vs</v>
      </c>
      <c r="T1419" s="1" t="str">
        <f>IF(O1419="Void","",K1419)</f>
        <v>Upleadon Wanderers</v>
      </c>
      <c r="U1419" s="1" t="str">
        <f>IF(O1419="Void","",TRIM(_xlfn.CONCAT(L1419," ",M1419)))</f>
        <v>Churchdown Club</v>
      </c>
    </row>
    <row r="1420" spans="1:21" x14ac:dyDescent="0.2">
      <c r="A1420" s="16">
        <v>683</v>
      </c>
      <c r="B1420" s="16">
        <v>4</v>
      </c>
      <c r="C1420" s="16">
        <v>3</v>
      </c>
      <c r="D1420" s="1">
        <v>1</v>
      </c>
      <c r="E1420" s="1">
        <v>3</v>
      </c>
      <c r="F1420" s="1" t="str">
        <f>_xlfn.CONCAT($D1420,"|",$E1420,"|",$B1420)</f>
        <v>1|3|4</v>
      </c>
      <c r="G1420" s="1" t="str">
        <f>_xlfn.CONCAT($D1420,"|",$E1420,"|",$C1420)</f>
        <v>1|3|3</v>
      </c>
      <c r="H1420" s="1" t="str">
        <f>_xlfn.CONCAT(P1420,J1420)</f>
        <v>26Poets</v>
      </c>
      <c r="I1420" s="1" t="str">
        <f>_xlfn.CONCAT(P1420,K1420)</f>
        <v>26Hucclers</v>
      </c>
      <c r="J1420" s="1" t="str">
        <f>IFERROR(VLOOKUP(F1420,tbl_Teams!A:C,3,0),"")</f>
        <v>Poets</v>
      </c>
      <c r="K1420" s="1" t="str">
        <f>IFERROR(VLOOKUP(G1420,tbl_Teams!$A:$C,3,0),"")</f>
        <v>Hucclers</v>
      </c>
      <c r="L1420" s="1" t="str">
        <f>IFERROR(IF(AND(J1420&lt;&gt;"",K1420&lt;&gt;""),VLOOKUP(VLOOKUP(J1420,tbl_Teams!C:G,5,0),tbl_Venues!A:B,2,0),""),"")</f>
        <v>Farmer's Club</v>
      </c>
      <c r="M1420" s="16">
        <f>IFERROR(IF(VLOOKUP(J1420,tbl_Teams!$C:$H,6,0)=0,"",VLOOKUP(J1420,tbl_Teams!$C:$H,6,0)),"")</f>
        <v>2</v>
      </c>
      <c r="N1420" s="16">
        <f>IFERROR(VLOOKUP(J1420,tbl_Teams!$C:$I,7,0),"")</f>
        <v>2</v>
      </c>
      <c r="O1420" s="16" t="str">
        <f>IF(OR(J1420="",K1420=""),"Void","")</f>
        <v/>
      </c>
      <c r="P1420" s="16">
        <v>26</v>
      </c>
      <c r="Q1420" s="38">
        <f>IF(O1420="Void","",IF(P1420&lt;16,Lookups!$A$1+((P1420-1)*7+(N1420-1)),Lookups!$A$2+((P1420-16)*7+(N1420-1))))</f>
        <v>45734</v>
      </c>
      <c r="R1420" s="1" t="str">
        <f>IF(O1420="Void",TRIM(_xlfn.CONCAT(J1420,K1420)),J1420)</f>
        <v>Poets</v>
      </c>
      <c r="S1420" s="16" t="str">
        <f>IF(O1420="Void","VOID","vs")</f>
        <v>vs</v>
      </c>
      <c r="T1420" s="1" t="str">
        <f>IF(O1420="Void","",K1420)</f>
        <v>Hucclers</v>
      </c>
      <c r="U1420" s="1" t="str">
        <f>IF(O1420="Void","",TRIM(_xlfn.CONCAT(L1420," ",M1420)))</f>
        <v>Farmer's Club 2</v>
      </c>
    </row>
    <row r="1421" spans="1:21" x14ac:dyDescent="0.2">
      <c r="A1421" s="16">
        <v>684</v>
      </c>
      <c r="B1421" s="16">
        <v>10</v>
      </c>
      <c r="C1421" s="16">
        <v>12</v>
      </c>
      <c r="D1421" s="1">
        <v>1</v>
      </c>
      <c r="E1421" s="1">
        <v>3</v>
      </c>
      <c r="F1421" s="1" t="str">
        <f>_xlfn.CONCAT($D1421,"|",$E1421,"|",$B1421)</f>
        <v>1|3|10</v>
      </c>
      <c r="G1421" s="1" t="str">
        <f>_xlfn.CONCAT($D1421,"|",$E1421,"|",$C1421)</f>
        <v>1|3|12</v>
      </c>
      <c r="H1421" s="1" t="str">
        <f>_xlfn.CONCAT(P1421,J1421)</f>
        <v>26All Wood &amp; Balls</v>
      </c>
      <c r="I1421" s="1" t="str">
        <f>_xlfn.CONCAT(P1421,K1421)</f>
        <v>26DM4's</v>
      </c>
      <c r="J1421" s="1" t="str">
        <f>IFERROR(VLOOKUP(F1421,tbl_Teams!A:C,3,0),"")</f>
        <v>All Wood &amp; Balls</v>
      </c>
      <c r="K1421" s="1" t="str">
        <f>IFERROR(VLOOKUP(G1421,tbl_Teams!$A:$C,3,0),"")</f>
        <v>DM4's</v>
      </c>
      <c r="L1421" s="1" t="str">
        <f>IFERROR(IF(AND(J1421&lt;&gt;"",K1421&lt;&gt;""),VLOOKUP(VLOOKUP(J1421,tbl_Teams!C:G,5,0),tbl_Venues!A:B,2,0),""),"")</f>
        <v>Longlevens RFC</v>
      </c>
      <c r="M1421" s="16" t="str">
        <f>IFERROR(IF(VLOOKUP(J1421,tbl_Teams!$C:$H,6,0)=0,"",VLOOKUP(J1421,tbl_Teams!$C:$H,6,0)),"")</f>
        <v/>
      </c>
      <c r="N1421" s="16">
        <f>IFERROR(VLOOKUP(J1421,tbl_Teams!$C:$I,7,0),"")</f>
        <v>4</v>
      </c>
      <c r="O1421" s="16" t="str">
        <f>IF(OR(J1421="",K1421=""),"Void","")</f>
        <v/>
      </c>
      <c r="P1421" s="16">
        <v>26</v>
      </c>
      <c r="Q1421" s="38">
        <f>IF(O1421="Void","",IF(P1421&lt;16,Lookups!$A$1+((P1421-1)*7+(N1421-1)),Lookups!$A$2+((P1421-16)*7+(N1421-1))))</f>
        <v>45736</v>
      </c>
      <c r="R1421" s="1" t="str">
        <f>IF(O1421="Void",TRIM(_xlfn.CONCAT(J1421,K1421)),J1421)</f>
        <v>All Wood &amp; Balls</v>
      </c>
      <c r="S1421" s="16" t="str">
        <f>IF(O1421="Void","VOID","vs")</f>
        <v>vs</v>
      </c>
      <c r="T1421" s="1" t="str">
        <f>IF(O1421="Void","",K1421)</f>
        <v>DM4's</v>
      </c>
      <c r="U1421" s="1" t="str">
        <f>IF(O1421="Void","",TRIM(_xlfn.CONCAT(L1421," ",M1421)))</f>
        <v>Longlevens RFC</v>
      </c>
    </row>
    <row r="1422" spans="1:21" x14ac:dyDescent="0.2">
      <c r="A1422" s="16">
        <v>685</v>
      </c>
      <c r="B1422" s="16">
        <v>9</v>
      </c>
      <c r="C1422" s="16">
        <v>13</v>
      </c>
      <c r="D1422" s="1">
        <v>1</v>
      </c>
      <c r="E1422" s="1">
        <v>3</v>
      </c>
      <c r="F1422" s="1" t="str">
        <f>_xlfn.CONCAT($D1422,"|",$E1422,"|",$B1422)</f>
        <v>1|3|9</v>
      </c>
      <c r="G1422" s="1" t="str">
        <f>_xlfn.CONCAT($D1422,"|",$E1422,"|",$C1422)</f>
        <v>1|3|13</v>
      </c>
      <c r="H1422" s="1" t="str">
        <f>_xlfn.CONCAT(P1422,J1422)</f>
        <v>26Flintstones</v>
      </c>
      <c r="I1422" s="1" t="str">
        <f>_xlfn.CONCAT(P1422,K1422)</f>
        <v>26Killer Instinct</v>
      </c>
      <c r="J1422" s="1" t="str">
        <f>IFERROR(VLOOKUP(F1422,tbl_Teams!A:C,3,0),"")</f>
        <v>Flintstones</v>
      </c>
      <c r="K1422" s="1" t="str">
        <f>IFERROR(VLOOKUP(G1422,tbl_Teams!$A:$C,3,0),"")</f>
        <v>Killer Instinct</v>
      </c>
      <c r="L1422" s="1" t="str">
        <f>IFERROR(IF(AND(J1422&lt;&gt;"",K1422&lt;&gt;""),VLOOKUP(VLOOKUP(J1422,tbl_Teams!C:G,5,0),tbl_Venues!A:B,2,0),""),"")</f>
        <v>England's Glory</v>
      </c>
      <c r="M1422" s="16">
        <f>IFERROR(IF(VLOOKUP(J1422,tbl_Teams!$C:$H,6,0)=0,"",VLOOKUP(J1422,tbl_Teams!$C:$H,6,0)),"")</f>
        <v>1</v>
      </c>
      <c r="N1422" s="16">
        <f>IFERROR(VLOOKUP(J1422,tbl_Teams!$C:$I,7,0),"")</f>
        <v>5</v>
      </c>
      <c r="O1422" s="16" t="str">
        <f>IF(OR(J1422="",K1422=""),"Void","")</f>
        <v/>
      </c>
      <c r="P1422" s="16">
        <v>26</v>
      </c>
      <c r="Q1422" s="38">
        <f>IF(O1422="Void","",IF(P1422&lt;16,Lookups!$A$1+((P1422-1)*7+(N1422-1)),Lookups!$A$2+((P1422-16)*7+(N1422-1))))</f>
        <v>45737</v>
      </c>
      <c r="R1422" s="1" t="str">
        <f>IF(O1422="Void",TRIM(_xlfn.CONCAT(J1422,K1422)),J1422)</f>
        <v>Flintstones</v>
      </c>
      <c r="S1422" s="16" t="str">
        <f>IF(O1422="Void","VOID","vs")</f>
        <v>vs</v>
      </c>
      <c r="T1422" s="1" t="str">
        <f>IF(O1422="Void","",K1422)</f>
        <v>Killer Instinct</v>
      </c>
      <c r="U1422" s="1" t="str">
        <f>IF(O1422="Void","",TRIM(_xlfn.CONCAT(L1422," ",M1422)))</f>
        <v>England's Glory 1</v>
      </c>
    </row>
    <row r="1423" spans="1:21" x14ac:dyDescent="0.2">
      <c r="A1423" s="16">
        <v>686</v>
      </c>
      <c r="B1423" s="16">
        <v>8</v>
      </c>
      <c r="C1423" s="16">
        <v>14</v>
      </c>
      <c r="D1423" s="1">
        <v>1</v>
      </c>
      <c r="E1423" s="1">
        <v>3</v>
      </c>
      <c r="F1423" s="1" t="str">
        <f>_xlfn.CONCAT($D1423,"|",$E1423,"|",$B1423)</f>
        <v>1|3|8</v>
      </c>
      <c r="G1423" s="1" t="str">
        <f>_xlfn.CONCAT($D1423,"|",$E1423,"|",$C1423)</f>
        <v>1|3|14</v>
      </c>
      <c r="H1423" s="1" t="str">
        <f>_xlfn.CONCAT(P1423,J1423)</f>
        <v>26Madcaps</v>
      </c>
      <c r="I1423" s="1" t="str">
        <f>_xlfn.CONCAT(P1423,K1423)</f>
        <v>26Locals</v>
      </c>
      <c r="J1423" s="1" t="str">
        <f>IFERROR(VLOOKUP(F1423,tbl_Teams!A:C,3,0),"")</f>
        <v>Madcaps</v>
      </c>
      <c r="K1423" s="1" t="str">
        <f>IFERROR(VLOOKUP(G1423,tbl_Teams!$A:$C,3,0),"")</f>
        <v>Locals</v>
      </c>
      <c r="L1423" s="1" t="str">
        <f>IFERROR(IF(AND(J1423&lt;&gt;"",K1423&lt;&gt;""),VLOOKUP(VLOOKUP(J1423,tbl_Teams!C:G,5,0),tbl_Venues!A:B,2,0),""),"")</f>
        <v>Spartans Club</v>
      </c>
      <c r="M1423" s="16">
        <f>IFERROR(IF(VLOOKUP(J1423,tbl_Teams!$C:$H,6,0)=0,"",VLOOKUP(J1423,tbl_Teams!$C:$H,6,0)),"")</f>
        <v>2</v>
      </c>
      <c r="N1423" s="16">
        <f>IFERROR(VLOOKUP(J1423,tbl_Teams!$C:$I,7,0),"")</f>
        <v>2</v>
      </c>
      <c r="O1423" s="16" t="str">
        <f>IF(OR(J1423="",K1423=""),"Void","")</f>
        <v/>
      </c>
      <c r="P1423" s="16">
        <v>26</v>
      </c>
      <c r="Q1423" s="38">
        <f>IF(O1423="Void","",IF(P1423&lt;16,Lookups!$A$1+((P1423-1)*7+(N1423-1)),Lookups!$A$2+((P1423-16)*7+(N1423-1))))</f>
        <v>45734</v>
      </c>
      <c r="R1423" s="1" t="str">
        <f>IF(O1423="Void",TRIM(_xlfn.CONCAT(J1423,K1423)),J1423)</f>
        <v>Madcaps</v>
      </c>
      <c r="S1423" s="16" t="str">
        <f>IF(O1423="Void","VOID","vs")</f>
        <v>vs</v>
      </c>
      <c r="T1423" s="1" t="str">
        <f>IF(O1423="Void","",K1423)</f>
        <v>Locals</v>
      </c>
      <c r="U1423" s="1" t="str">
        <f>IF(O1423="Void","",TRIM(_xlfn.CONCAT(L1423," ",M1423)))</f>
        <v>Spartans Club 2</v>
      </c>
    </row>
    <row r="1424" spans="1:21" x14ac:dyDescent="0.2">
      <c r="A1424" s="16">
        <v>687</v>
      </c>
      <c r="B1424" s="16">
        <v>7</v>
      </c>
      <c r="C1424" s="16">
        <v>15</v>
      </c>
      <c r="D1424" s="1">
        <v>1</v>
      </c>
      <c r="E1424" s="1">
        <v>3</v>
      </c>
      <c r="F1424" s="1" t="str">
        <f>_xlfn.CONCAT($D1424,"|",$E1424,"|",$B1424)</f>
        <v>1|3|7</v>
      </c>
      <c r="G1424" s="1" t="str">
        <f>_xlfn.CONCAT($D1424,"|",$E1424,"|",$C1424)</f>
        <v>1|3|15</v>
      </c>
      <c r="H1424" s="1" t="str">
        <f>_xlfn.CONCAT(P1424,J1424)</f>
        <v>26Hits &amp; Misses(City)</v>
      </c>
      <c r="I1424" s="1" t="str">
        <f>_xlfn.CONCAT(P1424,K1424)</f>
        <v>26Meteors</v>
      </c>
      <c r="J1424" s="1" t="str">
        <f>IFERROR(VLOOKUP(F1424,tbl_Teams!A:C,3,0),"")</f>
        <v>Hits &amp; Misses(City)</v>
      </c>
      <c r="K1424" s="1" t="str">
        <f>IFERROR(VLOOKUP(G1424,tbl_Teams!$A:$C,3,0),"")</f>
        <v>Meteors</v>
      </c>
      <c r="L1424" s="1" t="str">
        <f>IFERROR(IF(AND(J1424&lt;&gt;"",K1424&lt;&gt;""),VLOOKUP(VLOOKUP(J1424,tbl_Teams!C:G,5,0),tbl_Venues!A:B,2,0),""),"")</f>
        <v>Saintbridge Club</v>
      </c>
      <c r="M1424" s="16">
        <f>IFERROR(IF(VLOOKUP(J1424,tbl_Teams!$C:$H,6,0)=0,"",VLOOKUP(J1424,tbl_Teams!$C:$H,6,0)),"")</f>
        <v>2</v>
      </c>
      <c r="N1424" s="16">
        <f>IFERROR(VLOOKUP(J1424,tbl_Teams!$C:$I,7,0),"")</f>
        <v>4</v>
      </c>
      <c r="O1424" s="16" t="str">
        <f>IF(OR(J1424="",K1424=""),"Void","")</f>
        <v/>
      </c>
      <c r="P1424" s="16">
        <v>26</v>
      </c>
      <c r="Q1424" s="38">
        <f>IF(O1424="Void","",IF(P1424&lt;16,Lookups!$A$1+((P1424-1)*7+(N1424-1)),Lookups!$A$2+((P1424-16)*7+(N1424-1))))</f>
        <v>45736</v>
      </c>
      <c r="R1424" s="1" t="str">
        <f>IF(O1424="Void",TRIM(_xlfn.CONCAT(J1424,K1424)),J1424)</f>
        <v>Hits &amp; Misses(City)</v>
      </c>
      <c r="S1424" s="16" t="str">
        <f>IF(O1424="Void","VOID","vs")</f>
        <v>vs</v>
      </c>
      <c r="T1424" s="1" t="str">
        <f>IF(O1424="Void","",K1424)</f>
        <v>Meteors</v>
      </c>
      <c r="U1424" s="1" t="str">
        <f>IF(O1424="Void","",TRIM(_xlfn.CONCAT(L1424," ",M1424)))</f>
        <v>Saintbridge Club 2</v>
      </c>
    </row>
    <row r="1425" spans="1:21" x14ac:dyDescent="0.2">
      <c r="A1425" s="16">
        <v>688</v>
      </c>
      <c r="B1425" s="16">
        <v>11</v>
      </c>
      <c r="C1425" s="16">
        <v>16</v>
      </c>
      <c r="D1425" s="1">
        <v>1</v>
      </c>
      <c r="E1425" s="1">
        <v>3</v>
      </c>
      <c r="F1425" s="1" t="str">
        <f>_xlfn.CONCAT($D1425,"|",$E1425,"|",$B1425)</f>
        <v>1|3|11</v>
      </c>
      <c r="G1425" s="1" t="str">
        <f>_xlfn.CONCAT($D1425,"|",$E1425,"|",$C1425)</f>
        <v>1|3|16</v>
      </c>
      <c r="H1425" s="1" t="str">
        <f>_xlfn.CONCAT(P1425,J1425)</f>
        <v>26BIJI's S.C.</v>
      </c>
      <c r="I1425" s="1" t="str">
        <f>_xlfn.CONCAT(P1425,K1425)</f>
        <v>26Spreaders</v>
      </c>
      <c r="J1425" s="1" t="str">
        <f>IFERROR(VLOOKUP(F1425,tbl_Teams!A:C,3,0),"")</f>
        <v>BIJI's S.C.</v>
      </c>
      <c r="K1425" s="1" t="str">
        <f>IFERROR(VLOOKUP(G1425,tbl_Teams!$A:$C,3,0),"")</f>
        <v>Spreaders</v>
      </c>
      <c r="L1425" s="1" t="str">
        <f>IFERROR(IF(AND(J1425&lt;&gt;"",K1425&lt;&gt;""),VLOOKUP(VLOOKUP(J1425,tbl_Teams!C:G,5,0),tbl_Venues!A:B,2,0),""),"")</f>
        <v>Farmer's Club</v>
      </c>
      <c r="M1425" s="16">
        <f>IFERROR(IF(VLOOKUP(J1425,tbl_Teams!$C:$H,6,0)=0,"",VLOOKUP(J1425,tbl_Teams!$C:$H,6,0)),"")</f>
        <v>2</v>
      </c>
      <c r="N1425" s="16">
        <f>IFERROR(VLOOKUP(J1425,tbl_Teams!$C:$I,7,0),"")</f>
        <v>4</v>
      </c>
      <c r="O1425" s="16" t="str">
        <f>IF(OR(J1425="",K1425=""),"Void","")</f>
        <v/>
      </c>
      <c r="P1425" s="16">
        <v>26</v>
      </c>
      <c r="Q1425" s="38">
        <f>IF(O1425="Void","",IF(P1425&lt;16,Lookups!$A$1+((P1425-1)*7+(N1425-1)),Lookups!$A$2+((P1425-16)*7+(N1425-1))))</f>
        <v>45736</v>
      </c>
      <c r="R1425" s="1" t="str">
        <f>IF(O1425="Void",TRIM(_xlfn.CONCAT(J1425,K1425)),J1425)</f>
        <v>BIJI's S.C.</v>
      </c>
      <c r="S1425" s="16" t="str">
        <f>IF(O1425="Void","VOID","vs")</f>
        <v>vs</v>
      </c>
      <c r="T1425" s="1" t="str">
        <f>IF(O1425="Void","",K1425)</f>
        <v>Spreaders</v>
      </c>
      <c r="U1425" s="1" t="str">
        <f>IF(O1425="Void","",TRIM(_xlfn.CONCAT(L1425," ",M1425)))</f>
        <v>Farmer's Club 2</v>
      </c>
    </row>
    <row r="1426" spans="1:21" x14ac:dyDescent="0.2">
      <c r="A1426" s="16">
        <v>921</v>
      </c>
      <c r="B1426" s="16">
        <v>6</v>
      </c>
      <c r="C1426" s="16">
        <v>1</v>
      </c>
      <c r="D1426" s="1">
        <v>1</v>
      </c>
      <c r="E1426" s="1">
        <v>4</v>
      </c>
      <c r="F1426" s="1" t="str">
        <f>_xlfn.CONCAT($D1426,"|",$E1426,"|",$B1426)</f>
        <v>1|4|6</v>
      </c>
      <c r="G1426" s="1" t="str">
        <f>_xlfn.CONCAT($D1426,"|",$E1426,"|",$C1426)</f>
        <v>1|4|1</v>
      </c>
      <c r="H1426" s="1" t="str">
        <f>_xlfn.CONCAT(P1426,J1426)</f>
        <v>26Co-Op</v>
      </c>
      <c r="I1426" s="1" t="str">
        <f>_xlfn.CONCAT(P1426,K1426)</f>
        <v>26Jacks Jokers</v>
      </c>
      <c r="J1426" s="1" t="str">
        <f>IFERROR(VLOOKUP(F1426,tbl_Teams!A:C,3,0),"")</f>
        <v>Co-Op</v>
      </c>
      <c r="K1426" s="1" t="str">
        <f>IFERROR(VLOOKUP(G1426,tbl_Teams!$A:$C,3,0),"")</f>
        <v>Jacks Jokers</v>
      </c>
      <c r="L1426" s="1" t="str">
        <f>IFERROR(IF(AND(J1426&lt;&gt;"",K1426&lt;&gt;""),VLOOKUP(VLOOKUP(J1426,tbl_Teams!C:G,5,0),tbl_Venues!A:B,2,0),""),"")</f>
        <v>Gala Club</v>
      </c>
      <c r="M1426" s="16">
        <f>IFERROR(IF(VLOOKUP(J1426,tbl_Teams!$C:$H,6,0)=0,"",VLOOKUP(J1426,tbl_Teams!$C:$H,6,0)),"")</f>
        <v>2</v>
      </c>
      <c r="N1426" s="16">
        <f>IFERROR(VLOOKUP(J1426,tbl_Teams!$C:$I,7,0),"")</f>
        <v>1</v>
      </c>
      <c r="O1426" s="16" t="str">
        <f>IF(OR(J1426="",K1426=""),"Void","")</f>
        <v/>
      </c>
      <c r="P1426" s="16">
        <v>26</v>
      </c>
      <c r="Q1426" s="38">
        <f>IF(O1426="Void","",IF(P1426&lt;16,Lookups!$A$1+((P1426-1)*7+(N1426-1)),Lookups!$A$2+((P1426-16)*7+(N1426-1))))</f>
        <v>45733</v>
      </c>
      <c r="R1426" s="1" t="str">
        <f>IF(O1426="Void",TRIM(_xlfn.CONCAT(J1426,K1426)),J1426)</f>
        <v>Co-Op</v>
      </c>
      <c r="S1426" s="16" t="str">
        <f>IF(O1426="Void","VOID","vs")</f>
        <v>vs</v>
      </c>
      <c r="T1426" s="1" t="str">
        <f>IF(O1426="Void","",K1426)</f>
        <v>Jacks Jokers</v>
      </c>
      <c r="U1426" s="1" t="str">
        <f>IF(O1426="Void","",TRIM(_xlfn.CONCAT(L1426," ",M1426)))</f>
        <v>Gala Club 2</v>
      </c>
    </row>
    <row r="1427" spans="1:21" x14ac:dyDescent="0.2">
      <c r="A1427" s="16">
        <v>922</v>
      </c>
      <c r="B1427" s="16">
        <v>5</v>
      </c>
      <c r="C1427" s="16">
        <v>2</v>
      </c>
      <c r="D1427" s="1">
        <v>1</v>
      </c>
      <c r="E1427" s="1">
        <v>4</v>
      </c>
      <c r="F1427" s="1" t="str">
        <f>_xlfn.CONCAT($D1427,"|",$E1427,"|",$B1427)</f>
        <v>1|4|5</v>
      </c>
      <c r="G1427" s="1" t="str">
        <f>_xlfn.CONCAT($D1427,"|",$E1427,"|",$C1427)</f>
        <v>1|4|2</v>
      </c>
      <c r="H1427" s="1" t="str">
        <f>_xlfn.CONCAT(P1427,J1427)</f>
        <v>26Doddlers</v>
      </c>
      <c r="I1427" s="1" t="str">
        <f>_xlfn.CONCAT(P1427,K1427)</f>
        <v>26Andy Capps</v>
      </c>
      <c r="J1427" s="1" t="str">
        <f>IFERROR(VLOOKUP(F1427,tbl_Teams!A:C,3,0),"")</f>
        <v>Doddlers</v>
      </c>
      <c r="K1427" s="1" t="str">
        <f>IFERROR(VLOOKUP(G1427,tbl_Teams!$A:$C,3,0),"")</f>
        <v>Andy Capps</v>
      </c>
      <c r="L1427" s="1" t="str">
        <f>IFERROR(IF(AND(J1427&lt;&gt;"",K1427&lt;&gt;""),VLOOKUP(VLOOKUP(J1427,tbl_Teams!C:G,5,0),tbl_Venues!A:B,2,0),""),"")</f>
        <v>Elmbridge Sports &amp; Social Club</v>
      </c>
      <c r="M1427" s="16" t="str">
        <f>IFERROR(IF(VLOOKUP(J1427,tbl_Teams!$C:$H,6,0)=0,"",VLOOKUP(J1427,tbl_Teams!$C:$H,6,0)),"")</f>
        <v/>
      </c>
      <c r="N1427" s="16">
        <f>IFERROR(VLOOKUP(J1427,tbl_Teams!$C:$I,7,0),"")</f>
        <v>4</v>
      </c>
      <c r="O1427" s="16" t="str">
        <f>IF(OR(J1427="",K1427=""),"Void","")</f>
        <v/>
      </c>
      <c r="P1427" s="16">
        <v>26</v>
      </c>
      <c r="Q1427" s="38">
        <f>IF(O1427="Void","",IF(P1427&lt;16,Lookups!$A$1+((P1427-1)*7+(N1427-1)),Lookups!$A$2+((P1427-16)*7+(N1427-1))))</f>
        <v>45736</v>
      </c>
      <c r="R1427" s="1" t="str">
        <f>IF(O1427="Void",TRIM(_xlfn.CONCAT(J1427,K1427)),J1427)</f>
        <v>Doddlers</v>
      </c>
      <c r="S1427" s="16" t="str">
        <f>IF(O1427="Void","VOID","vs")</f>
        <v>vs</v>
      </c>
      <c r="T1427" s="1" t="str">
        <f>IF(O1427="Void","",K1427)</f>
        <v>Andy Capps</v>
      </c>
      <c r="U1427" s="1" t="str">
        <f>IF(O1427="Void","",TRIM(_xlfn.CONCAT(L1427," ",M1427)))</f>
        <v>Elmbridge Sports &amp; Social Club</v>
      </c>
    </row>
    <row r="1428" spans="1:21" x14ac:dyDescent="0.2">
      <c r="A1428" s="16">
        <v>923</v>
      </c>
      <c r="B1428" s="16">
        <v>4</v>
      </c>
      <c r="C1428" s="16">
        <v>3</v>
      </c>
      <c r="D1428" s="1">
        <v>1</v>
      </c>
      <c r="E1428" s="1">
        <v>4</v>
      </c>
      <c r="F1428" s="1" t="str">
        <f>_xlfn.CONCAT($D1428,"|",$E1428,"|",$B1428)</f>
        <v>1|4|4</v>
      </c>
      <c r="G1428" s="1" t="str">
        <f>_xlfn.CONCAT($D1428,"|",$E1428,"|",$C1428)</f>
        <v>1|4|3</v>
      </c>
      <c r="H1428" s="1" t="str">
        <f>_xlfn.CONCAT(P1428,J1428)</f>
        <v>26Jolly Boys</v>
      </c>
      <c r="I1428" s="1" t="str">
        <f>_xlfn.CONCAT(P1428,K1428)</f>
        <v>26Harps S.C.</v>
      </c>
      <c r="J1428" s="1" t="str">
        <f>IFERROR(VLOOKUP(F1428,tbl_Teams!A:C,3,0),"")</f>
        <v>Jolly Boys</v>
      </c>
      <c r="K1428" s="1" t="str">
        <f>IFERROR(VLOOKUP(G1428,tbl_Teams!$A:$C,3,0),"")</f>
        <v>Harps S.C.</v>
      </c>
      <c r="L1428" s="1" t="str">
        <f>IFERROR(IF(AND(J1428&lt;&gt;"",K1428&lt;&gt;""),VLOOKUP(VLOOKUP(J1428,tbl_Teams!C:G,5,0),tbl_Venues!A:B,2,0),""),"")</f>
        <v>Spartans Club</v>
      </c>
      <c r="M1428" s="16">
        <f>IFERROR(IF(VLOOKUP(J1428,tbl_Teams!$C:$H,6,0)=0,"",VLOOKUP(J1428,tbl_Teams!$C:$H,6,0)),"")</f>
        <v>1</v>
      </c>
      <c r="N1428" s="16">
        <f>IFERROR(VLOOKUP(J1428,tbl_Teams!$C:$I,7,0),"")</f>
        <v>4</v>
      </c>
      <c r="O1428" s="16" t="str">
        <f>IF(OR(J1428="",K1428=""),"Void","")</f>
        <v/>
      </c>
      <c r="P1428" s="16">
        <v>26</v>
      </c>
      <c r="Q1428" s="38">
        <f>IF(O1428="Void","",IF(P1428&lt;16,Lookups!$A$1+((P1428-1)*7+(N1428-1)),Lookups!$A$2+((P1428-16)*7+(N1428-1))))</f>
        <v>45736</v>
      </c>
      <c r="R1428" s="1" t="str">
        <f>IF(O1428="Void",TRIM(_xlfn.CONCAT(J1428,K1428)),J1428)</f>
        <v>Jolly Boys</v>
      </c>
      <c r="S1428" s="16" t="str">
        <f>IF(O1428="Void","VOID","vs")</f>
        <v>vs</v>
      </c>
      <c r="T1428" s="1" t="str">
        <f>IF(O1428="Void","",K1428)</f>
        <v>Harps S.C.</v>
      </c>
      <c r="U1428" s="1" t="str">
        <f>IF(O1428="Void","",TRIM(_xlfn.CONCAT(L1428," ",M1428)))</f>
        <v>Spartans Club 1</v>
      </c>
    </row>
    <row r="1429" spans="1:21" x14ac:dyDescent="0.2">
      <c r="A1429" s="16">
        <v>924</v>
      </c>
      <c r="B1429" s="16">
        <v>10</v>
      </c>
      <c r="C1429" s="16">
        <v>12</v>
      </c>
      <c r="D1429" s="1">
        <v>1</v>
      </c>
      <c r="E1429" s="1">
        <v>4</v>
      </c>
      <c r="F1429" s="1" t="str">
        <f>_xlfn.CONCAT($D1429,"|",$E1429,"|",$B1429)</f>
        <v>1|4|10</v>
      </c>
      <c r="G1429" s="1" t="str">
        <f>_xlfn.CONCAT($D1429,"|",$E1429,"|",$C1429)</f>
        <v>1|4|12</v>
      </c>
      <c r="H1429" s="1" t="str">
        <f>_xlfn.CONCAT(P1429,J1429)</f>
        <v>26Post Office 'A'</v>
      </c>
      <c r="I1429" s="1" t="str">
        <f>_xlfn.CONCAT(P1429,K1429)</f>
        <v>26White Hart</v>
      </c>
      <c r="J1429" s="1" t="str">
        <f>IFERROR(VLOOKUP(F1429,tbl_Teams!A:C,3,0),"")</f>
        <v>Post Office 'A'</v>
      </c>
      <c r="K1429" s="1" t="str">
        <f>IFERROR(VLOOKUP(G1429,tbl_Teams!$A:$C,3,0),"")</f>
        <v>White Hart</v>
      </c>
      <c r="L1429" s="1" t="str">
        <f>IFERROR(IF(AND(J1429&lt;&gt;"",K1429&lt;&gt;""),VLOOKUP(VLOOKUP(J1429,tbl_Teams!C:G,5,0),tbl_Venues!A:B,2,0),""),"")</f>
        <v>One Eyed Jacks</v>
      </c>
      <c r="M1429" s="16" t="str">
        <f>IFERROR(IF(VLOOKUP(J1429,tbl_Teams!$C:$H,6,0)=0,"",VLOOKUP(J1429,tbl_Teams!$C:$H,6,0)),"")</f>
        <v/>
      </c>
      <c r="N1429" s="16">
        <f>IFERROR(VLOOKUP(J1429,tbl_Teams!$C:$I,7,0),"")</f>
        <v>1</v>
      </c>
      <c r="O1429" s="16" t="str">
        <f>IF(OR(J1429="",K1429=""),"Void","")</f>
        <v/>
      </c>
      <c r="P1429" s="16">
        <v>26</v>
      </c>
      <c r="Q1429" s="38">
        <f>IF(O1429="Void","",IF(P1429&lt;16,Lookups!$A$1+((P1429-1)*7+(N1429-1)),Lookups!$A$2+((P1429-16)*7+(N1429-1))))</f>
        <v>45733</v>
      </c>
      <c r="R1429" s="1" t="str">
        <f>IF(O1429="Void",TRIM(_xlfn.CONCAT(J1429,K1429)),J1429)</f>
        <v>Post Office 'A'</v>
      </c>
      <c r="S1429" s="16" t="str">
        <f>IF(O1429="Void","VOID","vs")</f>
        <v>vs</v>
      </c>
      <c r="T1429" s="1" t="str">
        <f>IF(O1429="Void","",K1429)</f>
        <v>White Hart</v>
      </c>
      <c r="U1429" s="1" t="str">
        <f>IF(O1429="Void","",TRIM(_xlfn.CONCAT(L1429," ",M1429)))</f>
        <v>One Eyed Jacks</v>
      </c>
    </row>
    <row r="1430" spans="1:21" x14ac:dyDescent="0.2">
      <c r="A1430" s="16">
        <v>925</v>
      </c>
      <c r="B1430" s="16">
        <v>9</v>
      </c>
      <c r="C1430" s="16">
        <v>13</v>
      </c>
      <c r="D1430" s="1">
        <v>1</v>
      </c>
      <c r="E1430" s="1">
        <v>4</v>
      </c>
      <c r="F1430" s="1" t="str">
        <f>_xlfn.CONCAT($D1430,"|",$E1430,"|",$B1430)</f>
        <v>1|4|9</v>
      </c>
      <c r="G1430" s="1" t="str">
        <f>_xlfn.CONCAT($D1430,"|",$E1430,"|",$C1430)</f>
        <v>1|4|13</v>
      </c>
      <c r="H1430" s="1" t="str">
        <f>_xlfn.CONCAT(P1430,J1430)</f>
        <v>26Statics</v>
      </c>
      <c r="I1430" s="1" t="str">
        <f>_xlfn.CONCAT(P1430,K1430)</f>
        <v>26Robinswood Foxes</v>
      </c>
      <c r="J1430" s="1" t="str">
        <f>IFERROR(VLOOKUP(F1430,tbl_Teams!A:C,3,0),"")</f>
        <v>Statics</v>
      </c>
      <c r="K1430" s="1" t="str">
        <f>IFERROR(VLOOKUP(G1430,tbl_Teams!$A:$C,3,0),"")</f>
        <v>Robinswood Foxes</v>
      </c>
      <c r="L1430" s="1" t="str">
        <f>IFERROR(IF(AND(J1430&lt;&gt;"",K1430&lt;&gt;""),VLOOKUP(VLOOKUP(J1430,tbl_Teams!C:G,5,0),tbl_Venues!A:B,2,0),""),"")</f>
        <v>Farmer's Club</v>
      </c>
      <c r="M1430" s="16">
        <f>IFERROR(IF(VLOOKUP(J1430,tbl_Teams!$C:$H,6,0)=0,"",VLOOKUP(J1430,tbl_Teams!$C:$H,6,0)),"")</f>
        <v>2</v>
      </c>
      <c r="N1430" s="16">
        <f>IFERROR(VLOOKUP(J1430,tbl_Teams!$C:$I,7,0),"")</f>
        <v>1</v>
      </c>
      <c r="O1430" s="16" t="str">
        <f>IF(OR(J1430="",K1430=""),"Void","")</f>
        <v/>
      </c>
      <c r="P1430" s="16">
        <v>26</v>
      </c>
      <c r="Q1430" s="38">
        <f>IF(O1430="Void","",IF(P1430&lt;16,Lookups!$A$1+((P1430-1)*7+(N1430-1)),Lookups!$A$2+((P1430-16)*7+(N1430-1))))</f>
        <v>45733</v>
      </c>
      <c r="R1430" s="1" t="str">
        <f>IF(O1430="Void",TRIM(_xlfn.CONCAT(J1430,K1430)),J1430)</f>
        <v>Statics</v>
      </c>
      <c r="S1430" s="16" t="str">
        <f>IF(O1430="Void","VOID","vs")</f>
        <v>vs</v>
      </c>
      <c r="T1430" s="1" t="str">
        <f>IF(O1430="Void","",K1430)</f>
        <v>Robinswood Foxes</v>
      </c>
      <c r="U1430" s="1" t="str">
        <f>IF(O1430="Void","",TRIM(_xlfn.CONCAT(L1430," ",M1430)))</f>
        <v>Farmer's Club 2</v>
      </c>
    </row>
    <row r="1431" spans="1:21" x14ac:dyDescent="0.2">
      <c r="A1431" s="16">
        <v>926</v>
      </c>
      <c r="B1431" s="16">
        <v>8</v>
      </c>
      <c r="C1431" s="16">
        <v>14</v>
      </c>
      <c r="D1431" s="1">
        <v>1</v>
      </c>
      <c r="E1431" s="1">
        <v>4</v>
      </c>
      <c r="F1431" s="1" t="str">
        <f>_xlfn.CONCAT($D1431,"|",$E1431,"|",$B1431)</f>
        <v>1|4|8</v>
      </c>
      <c r="G1431" s="1" t="str">
        <f>_xlfn.CONCAT($D1431,"|",$E1431,"|",$C1431)</f>
        <v>1|4|14</v>
      </c>
      <c r="H1431" s="1" t="str">
        <f>_xlfn.CONCAT(P1431,J1431)</f>
        <v>26Looney Tunes</v>
      </c>
      <c r="I1431" s="1" t="str">
        <f>_xlfn.CONCAT(P1431,K1431)</f>
        <v>26Atlas S.C.</v>
      </c>
      <c r="J1431" s="1" t="str">
        <f>IFERROR(VLOOKUP(F1431,tbl_Teams!A:C,3,0),"")</f>
        <v>Looney Tunes</v>
      </c>
      <c r="K1431" s="1" t="str">
        <f>IFERROR(VLOOKUP(G1431,tbl_Teams!$A:$C,3,0),"")</f>
        <v>Atlas S.C.</v>
      </c>
      <c r="L1431" s="1" t="str">
        <f>IFERROR(IF(AND(J1431&lt;&gt;"",K1431&lt;&gt;""),VLOOKUP(VLOOKUP(J1431,tbl_Teams!C:G,5,0),tbl_Venues!A:B,2,0),""),"")</f>
        <v>Circle Club Newent</v>
      </c>
      <c r="M1431" s="16" t="str">
        <f>IFERROR(IF(VLOOKUP(J1431,tbl_Teams!$C:$H,6,0)=0,"",VLOOKUP(J1431,tbl_Teams!$C:$H,6,0)),"")</f>
        <v/>
      </c>
      <c r="N1431" s="16">
        <f>IFERROR(VLOOKUP(J1431,tbl_Teams!$C:$I,7,0),"")</f>
        <v>4</v>
      </c>
      <c r="O1431" s="16" t="str">
        <f>IF(OR(J1431="",K1431=""),"Void","")</f>
        <v/>
      </c>
      <c r="P1431" s="16">
        <v>26</v>
      </c>
      <c r="Q1431" s="38">
        <f>IF(O1431="Void","",IF(P1431&lt;16,Lookups!$A$1+((P1431-1)*7+(N1431-1)),Lookups!$A$2+((P1431-16)*7+(N1431-1))))</f>
        <v>45736</v>
      </c>
      <c r="R1431" s="1" t="str">
        <f>IF(O1431="Void",TRIM(_xlfn.CONCAT(J1431,K1431)),J1431)</f>
        <v>Looney Tunes</v>
      </c>
      <c r="S1431" s="16" t="str">
        <f>IF(O1431="Void","VOID","vs")</f>
        <v>vs</v>
      </c>
      <c r="T1431" s="1" t="str">
        <f>IF(O1431="Void","",K1431)</f>
        <v>Atlas S.C.</v>
      </c>
      <c r="U1431" s="1" t="str">
        <f>IF(O1431="Void","",TRIM(_xlfn.CONCAT(L1431," ",M1431)))</f>
        <v>Circle Club Newent</v>
      </c>
    </row>
    <row r="1432" spans="1:21" x14ac:dyDescent="0.2">
      <c r="A1432" s="16">
        <v>927</v>
      </c>
      <c r="B1432" s="16">
        <v>7</v>
      </c>
      <c r="C1432" s="16">
        <v>15</v>
      </c>
      <c r="D1432" s="1">
        <v>1</v>
      </c>
      <c r="E1432" s="1">
        <v>4</v>
      </c>
      <c r="F1432" s="1" t="str">
        <f>_xlfn.CONCAT($D1432,"|",$E1432,"|",$B1432)</f>
        <v>1|4|7</v>
      </c>
      <c r="G1432" s="1" t="str">
        <f>_xlfn.CONCAT($D1432,"|",$E1432,"|",$C1432)</f>
        <v>1|4|15</v>
      </c>
      <c r="H1432" s="1" t="str">
        <f>_xlfn.CONCAT(P1432,J1432)</f>
        <v>26Star Inn</v>
      </c>
      <c r="I1432" s="1" t="str">
        <f>_xlfn.CONCAT(P1432,K1432)</f>
        <v>26Dark Horses</v>
      </c>
      <c r="J1432" s="1" t="str">
        <f>IFERROR(VLOOKUP(F1432,tbl_Teams!A:C,3,0),"")</f>
        <v>Star Inn</v>
      </c>
      <c r="K1432" s="1" t="str">
        <f>IFERROR(VLOOKUP(G1432,tbl_Teams!$A:$C,3,0),"")</f>
        <v>Dark Horses</v>
      </c>
      <c r="L1432" s="1" t="str">
        <f>IFERROR(IF(AND(J1432&lt;&gt;"",K1432&lt;&gt;""),VLOOKUP(VLOOKUP(J1432,tbl_Teams!C:G,5,0),tbl_Venues!A:B,2,0),""),"")</f>
        <v>Wotton Hall Club</v>
      </c>
      <c r="M1432" s="16">
        <f>IFERROR(IF(VLOOKUP(J1432,tbl_Teams!$C:$H,6,0)=0,"",VLOOKUP(J1432,tbl_Teams!$C:$H,6,0)),"")</f>
        <v>2</v>
      </c>
      <c r="N1432" s="16">
        <f>IFERROR(VLOOKUP(J1432,tbl_Teams!$C:$I,7,0),"")</f>
        <v>5</v>
      </c>
      <c r="O1432" s="16" t="str">
        <f>IF(OR(J1432="",K1432=""),"Void","")</f>
        <v/>
      </c>
      <c r="P1432" s="16">
        <v>26</v>
      </c>
      <c r="Q1432" s="38">
        <f>IF(O1432="Void","",IF(P1432&lt;16,Lookups!$A$1+((P1432-1)*7+(N1432-1)),Lookups!$A$2+((P1432-16)*7+(N1432-1))))</f>
        <v>45737</v>
      </c>
      <c r="R1432" s="1" t="str">
        <f>IF(O1432="Void",TRIM(_xlfn.CONCAT(J1432,K1432)),J1432)</f>
        <v>Star Inn</v>
      </c>
      <c r="S1432" s="16" t="str">
        <f>IF(O1432="Void","VOID","vs")</f>
        <v>vs</v>
      </c>
      <c r="T1432" s="1" t="str">
        <f>IF(O1432="Void","",K1432)</f>
        <v>Dark Horses</v>
      </c>
      <c r="U1432" s="1" t="str">
        <f>IF(O1432="Void","",TRIM(_xlfn.CONCAT(L1432," ",M1432)))</f>
        <v>Wotton Hall Club 2</v>
      </c>
    </row>
    <row r="1433" spans="1:21" x14ac:dyDescent="0.2">
      <c r="A1433" s="16">
        <v>928</v>
      </c>
      <c r="B1433" s="16">
        <v>11</v>
      </c>
      <c r="C1433" s="16">
        <v>16</v>
      </c>
      <c r="D1433" s="1">
        <v>1</v>
      </c>
      <c r="E1433" s="1">
        <v>4</v>
      </c>
      <c r="F1433" s="1" t="str">
        <f>_xlfn.CONCAT($D1433,"|",$E1433,"|",$B1433)</f>
        <v>1|4|11</v>
      </c>
      <c r="G1433" s="1" t="str">
        <f>_xlfn.CONCAT($D1433,"|",$E1433,"|",$C1433)</f>
        <v>1|4|16</v>
      </c>
      <c r="H1433" s="1" t="str">
        <f>_xlfn.CONCAT(P1433,J1433)</f>
        <v>26Commies</v>
      </c>
      <c r="I1433" s="1" t="str">
        <f>_xlfn.CONCAT(P1433,K1433)</f>
        <v>26Bell Hotel</v>
      </c>
      <c r="J1433" s="1" t="str">
        <f>IFERROR(VLOOKUP(F1433,tbl_Teams!A:C,3,0),"")</f>
        <v>Commies</v>
      </c>
      <c r="K1433" s="1" t="str">
        <f>IFERROR(VLOOKUP(G1433,tbl_Teams!$A:$C,3,0),"")</f>
        <v>Bell Hotel</v>
      </c>
      <c r="L1433" s="1" t="str">
        <f>IFERROR(IF(AND(J1433&lt;&gt;"",K1433&lt;&gt;""),VLOOKUP(VLOOKUP(J1433,tbl_Teams!C:G,5,0),tbl_Venues!A:B,2,0),""),"")</f>
        <v>Churchdown Community Centre</v>
      </c>
      <c r="M1433" s="16">
        <f>IFERROR(IF(VLOOKUP(J1433,tbl_Teams!$C:$H,6,0)=0,"",VLOOKUP(J1433,tbl_Teams!$C:$H,6,0)),"")</f>
        <v>2</v>
      </c>
      <c r="N1433" s="16">
        <f>IFERROR(VLOOKUP(J1433,tbl_Teams!$C:$I,7,0),"")</f>
        <v>5</v>
      </c>
      <c r="O1433" s="16" t="str">
        <f>IF(OR(J1433="",K1433=""),"Void","")</f>
        <v/>
      </c>
      <c r="P1433" s="16">
        <v>26</v>
      </c>
      <c r="Q1433" s="38">
        <f>IF(O1433="Void","",IF(P1433&lt;16,Lookups!$A$1+((P1433-1)*7+(N1433-1)),Lookups!$A$2+((P1433-16)*7+(N1433-1))))</f>
        <v>45737</v>
      </c>
      <c r="R1433" s="1" t="str">
        <f>IF(O1433="Void",TRIM(_xlfn.CONCAT(J1433,K1433)),J1433)</f>
        <v>Commies</v>
      </c>
      <c r="S1433" s="16" t="str">
        <f>IF(O1433="Void","VOID","vs")</f>
        <v>vs</v>
      </c>
      <c r="T1433" s="1" t="str">
        <f>IF(O1433="Void","",K1433)</f>
        <v>Bell Hotel</v>
      </c>
      <c r="U1433" s="1" t="str">
        <f>IF(O1433="Void","",TRIM(_xlfn.CONCAT(L1433," ",M1433)))</f>
        <v>Churchdown Community Centre 2</v>
      </c>
    </row>
    <row r="1434" spans="1:21" x14ac:dyDescent="0.2">
      <c r="A1434" s="16">
        <v>1161</v>
      </c>
      <c r="B1434" s="16">
        <v>6</v>
      </c>
      <c r="C1434" s="16">
        <v>1</v>
      </c>
      <c r="D1434" s="1">
        <v>1</v>
      </c>
      <c r="E1434" s="1">
        <v>5</v>
      </c>
      <c r="F1434" s="1" t="str">
        <f>_xlfn.CONCAT($D1434,"|",$E1434,"|",$B1434)</f>
        <v>1|5|6</v>
      </c>
      <c r="G1434" s="1" t="str">
        <f>_xlfn.CONCAT($D1434,"|",$E1434,"|",$C1434)</f>
        <v>1|5|1</v>
      </c>
      <c r="H1434" s="1" t="str">
        <f>_xlfn.CONCAT(P1434,J1434)</f>
        <v>26The Salesmen</v>
      </c>
      <c r="I1434" s="1" t="str">
        <f>_xlfn.CONCAT(P1434,K1434)</f>
        <v>26Likely Lads</v>
      </c>
      <c r="J1434" s="1" t="str">
        <f>IFERROR(VLOOKUP(F1434,tbl_Teams!A:C,3,0),"")</f>
        <v>The Salesmen</v>
      </c>
      <c r="K1434" s="1" t="str">
        <f>IFERROR(VLOOKUP(G1434,tbl_Teams!$A:$C,3,0),"")</f>
        <v>Likely Lads</v>
      </c>
      <c r="L1434" s="1" t="str">
        <f>IFERROR(IF(AND(J1434&lt;&gt;"",K1434&lt;&gt;""),VLOOKUP(VLOOKUP(J1434,tbl_Teams!C:G,5,0),tbl_Venues!A:B,2,0),""),"")</f>
        <v>Tuffley Community Centre</v>
      </c>
      <c r="M1434" s="16" t="str">
        <f>IFERROR(IF(VLOOKUP(J1434,tbl_Teams!$C:$H,6,0)=0,"",VLOOKUP(J1434,tbl_Teams!$C:$H,6,0)),"")</f>
        <v/>
      </c>
      <c r="N1434" s="16">
        <f>IFERROR(VLOOKUP(J1434,tbl_Teams!$C:$I,7,0),"")</f>
        <v>5</v>
      </c>
      <c r="O1434" s="16" t="str">
        <f>IF(OR(J1434="",K1434=""),"Void","")</f>
        <v/>
      </c>
      <c r="P1434" s="16">
        <v>26</v>
      </c>
      <c r="Q1434" s="38">
        <f>IF(O1434="Void","",IF(P1434&lt;16,Lookups!$A$1+((P1434-1)*7+(N1434-1)),Lookups!$A$2+((P1434-16)*7+(N1434-1))))</f>
        <v>45737</v>
      </c>
      <c r="R1434" s="1" t="str">
        <f>IF(O1434="Void",TRIM(_xlfn.CONCAT(J1434,K1434)),J1434)</f>
        <v>The Salesmen</v>
      </c>
      <c r="S1434" s="16" t="str">
        <f>IF(O1434="Void","VOID","vs")</f>
        <v>vs</v>
      </c>
      <c r="T1434" s="1" t="str">
        <f>IF(O1434="Void","",K1434)</f>
        <v>Likely Lads</v>
      </c>
      <c r="U1434" s="1" t="str">
        <f>IF(O1434="Void","",TRIM(_xlfn.CONCAT(L1434," ",M1434)))</f>
        <v>Tuffley Community Centre</v>
      </c>
    </row>
    <row r="1435" spans="1:21" x14ac:dyDescent="0.2">
      <c r="A1435" s="16">
        <v>1162</v>
      </c>
      <c r="B1435" s="16">
        <v>5</v>
      </c>
      <c r="C1435" s="16">
        <v>2</v>
      </c>
      <c r="D1435" s="1">
        <v>1</v>
      </c>
      <c r="E1435" s="1">
        <v>5</v>
      </c>
      <c r="F1435" s="1" t="str">
        <f>_xlfn.CONCAT($D1435,"|",$E1435,"|",$B1435)</f>
        <v>1|5|5</v>
      </c>
      <c r="G1435" s="1" t="str">
        <f>_xlfn.CONCAT($D1435,"|",$E1435,"|",$C1435)</f>
        <v>1|5|2</v>
      </c>
      <c r="H1435" s="1" t="str">
        <f>_xlfn.CONCAT(P1435,J1435)</f>
        <v>26Hempsted C.C.</v>
      </c>
      <c r="I1435" s="1" t="str">
        <f>_xlfn.CONCAT(P1435,K1435)</f>
        <v>26Chequers</v>
      </c>
      <c r="J1435" s="1" t="str">
        <f>IFERROR(VLOOKUP(F1435,tbl_Teams!A:C,3,0),"")</f>
        <v>Hempsted C.C.</v>
      </c>
      <c r="K1435" s="1" t="str">
        <f>IFERROR(VLOOKUP(G1435,tbl_Teams!$A:$C,3,0),"")</f>
        <v>Chequers</v>
      </c>
      <c r="L1435" s="1" t="str">
        <f>IFERROR(IF(AND(J1435&lt;&gt;"",K1435&lt;&gt;""),VLOOKUP(VLOOKUP(J1435,tbl_Teams!C:G,5,0),tbl_Venues!A:B,2,0),""),"")</f>
        <v>Baker Street</v>
      </c>
      <c r="M1435" s="16" t="str">
        <f>IFERROR(IF(VLOOKUP(J1435,tbl_Teams!$C:$H,6,0)=0,"",VLOOKUP(J1435,tbl_Teams!$C:$H,6,0)),"")</f>
        <v/>
      </c>
      <c r="N1435" s="16">
        <f>IFERROR(VLOOKUP(J1435,tbl_Teams!$C:$I,7,0),"")</f>
        <v>5</v>
      </c>
      <c r="O1435" s="16" t="str">
        <f>IF(OR(J1435="",K1435=""),"Void","")</f>
        <v/>
      </c>
      <c r="P1435" s="16">
        <v>26</v>
      </c>
      <c r="Q1435" s="38">
        <f>IF(O1435="Void","",IF(P1435&lt;16,Lookups!$A$1+((P1435-1)*7+(N1435-1)),Lookups!$A$2+((P1435-16)*7+(N1435-1))))</f>
        <v>45737</v>
      </c>
      <c r="R1435" s="1" t="str">
        <f>IF(O1435="Void",TRIM(_xlfn.CONCAT(J1435,K1435)),J1435)</f>
        <v>Hempsted C.C.</v>
      </c>
      <c r="S1435" s="16" t="str">
        <f>IF(O1435="Void","VOID","vs")</f>
        <v>vs</v>
      </c>
      <c r="T1435" s="1" t="str">
        <f>IF(O1435="Void","",K1435)</f>
        <v>Chequers</v>
      </c>
      <c r="U1435" s="1" t="str">
        <f>IF(O1435="Void","",TRIM(_xlfn.CONCAT(L1435," ",M1435)))</f>
        <v>Baker Street</v>
      </c>
    </row>
    <row r="1436" spans="1:21" x14ac:dyDescent="0.2">
      <c r="A1436" s="16">
        <v>1163</v>
      </c>
      <c r="B1436" s="16">
        <v>4</v>
      </c>
      <c r="C1436" s="16">
        <v>3</v>
      </c>
      <c r="D1436" s="1">
        <v>1</v>
      </c>
      <c r="E1436" s="1">
        <v>5</v>
      </c>
      <c r="F1436" s="1" t="str">
        <f>_xlfn.CONCAT($D1436,"|",$E1436,"|",$B1436)</f>
        <v>1|5|4</v>
      </c>
      <c r="G1436" s="1" t="str">
        <f>_xlfn.CONCAT($D1436,"|",$E1436,"|",$C1436)</f>
        <v>1|5|3</v>
      </c>
      <c r="H1436" s="1" t="str">
        <f>_xlfn.CONCAT(P1436,J1436)</f>
        <v>26Beaufort Beavers</v>
      </c>
      <c r="I1436" s="1" t="str">
        <f>_xlfn.CONCAT(P1436,K1436)</f>
        <v>26Jaybees</v>
      </c>
      <c r="J1436" s="1" t="str">
        <f>IFERROR(VLOOKUP(F1436,tbl_Teams!A:C,3,0),"")</f>
        <v>Beaufort Beavers</v>
      </c>
      <c r="K1436" s="1" t="str">
        <f>IFERROR(VLOOKUP(G1436,tbl_Teams!$A:$C,3,0),"")</f>
        <v>Jaybees</v>
      </c>
      <c r="L1436" s="1" t="str">
        <f>IFERROR(IF(AND(J1436&lt;&gt;"",K1436&lt;&gt;""),VLOOKUP(VLOOKUP(J1436,tbl_Teams!C:G,5,0),tbl_Venues!A:B,2,0),""),"")</f>
        <v>Hardwicke RBL</v>
      </c>
      <c r="M1436" s="16">
        <f>IFERROR(IF(VLOOKUP(J1436,tbl_Teams!$C:$H,6,0)=0,"",VLOOKUP(J1436,tbl_Teams!$C:$H,6,0)),"")</f>
        <v>2</v>
      </c>
      <c r="N1436" s="16">
        <f>IFERROR(VLOOKUP(J1436,tbl_Teams!$C:$I,7,0),"")</f>
        <v>3</v>
      </c>
      <c r="O1436" s="16" t="str">
        <f>IF(OR(J1436="",K1436=""),"Void","")</f>
        <v/>
      </c>
      <c r="P1436" s="16">
        <v>26</v>
      </c>
      <c r="Q1436" s="38">
        <f>IF(O1436="Void","",IF(P1436&lt;16,Lookups!$A$1+((P1436-1)*7+(N1436-1)),Lookups!$A$2+((P1436-16)*7+(N1436-1))))</f>
        <v>45735</v>
      </c>
      <c r="R1436" s="1" t="str">
        <f>IF(O1436="Void",TRIM(_xlfn.CONCAT(J1436,K1436)),J1436)</f>
        <v>Beaufort Beavers</v>
      </c>
      <c r="S1436" s="16" t="str">
        <f>IF(O1436="Void","VOID","vs")</f>
        <v>vs</v>
      </c>
      <c r="T1436" s="1" t="str">
        <f>IF(O1436="Void","",K1436)</f>
        <v>Jaybees</v>
      </c>
      <c r="U1436" s="1" t="str">
        <f>IF(O1436="Void","",TRIM(_xlfn.CONCAT(L1436," ",M1436)))</f>
        <v>Hardwicke RBL 2</v>
      </c>
    </row>
    <row r="1437" spans="1:21" x14ac:dyDescent="0.2">
      <c r="A1437" s="16">
        <v>1164</v>
      </c>
      <c r="B1437" s="16">
        <v>10</v>
      </c>
      <c r="C1437" s="16">
        <v>12</v>
      </c>
      <c r="D1437" s="1">
        <v>1</v>
      </c>
      <c r="E1437" s="1">
        <v>5</v>
      </c>
      <c r="F1437" s="1" t="str">
        <f>_xlfn.CONCAT($D1437,"|",$E1437,"|",$B1437)</f>
        <v>1|5|10</v>
      </c>
      <c r="G1437" s="1" t="str">
        <f>_xlfn.CONCAT($D1437,"|",$E1437,"|",$C1437)</f>
        <v>1|5|12</v>
      </c>
      <c r="H1437" s="1" t="str">
        <f>_xlfn.CONCAT(P1437,J1437)</f>
        <v>26Newent Independents</v>
      </c>
      <c r="I1437" s="1" t="str">
        <f>_xlfn.CONCAT(P1437,K1437)</f>
        <v>26Windmill Nomads</v>
      </c>
      <c r="J1437" s="1" t="str">
        <f>IFERROR(VLOOKUP(F1437,tbl_Teams!A:C,3,0),"")</f>
        <v>Newent Independents</v>
      </c>
      <c r="K1437" s="1" t="str">
        <f>IFERROR(VLOOKUP(G1437,tbl_Teams!$A:$C,3,0),"")</f>
        <v>Windmill Nomads</v>
      </c>
      <c r="L1437" s="1" t="str">
        <f>IFERROR(IF(AND(J1437&lt;&gt;"",K1437&lt;&gt;""),VLOOKUP(VLOOKUP(J1437,tbl_Teams!C:G,5,0),tbl_Venues!A:B,2,0),""),"")</f>
        <v>Circle Club Newent</v>
      </c>
      <c r="M1437" s="16" t="str">
        <f>IFERROR(IF(VLOOKUP(J1437,tbl_Teams!$C:$H,6,0)=0,"",VLOOKUP(J1437,tbl_Teams!$C:$H,6,0)),"")</f>
        <v/>
      </c>
      <c r="N1437" s="16">
        <f>IFERROR(VLOOKUP(J1437,tbl_Teams!$C:$I,7,0),"")</f>
        <v>2</v>
      </c>
      <c r="O1437" s="16" t="str">
        <f>IF(OR(J1437="",K1437=""),"Void","")</f>
        <v/>
      </c>
      <c r="P1437" s="16">
        <v>26</v>
      </c>
      <c r="Q1437" s="38">
        <f>IF(O1437="Void","",IF(P1437&lt;16,Lookups!$A$1+((P1437-1)*7+(N1437-1)),Lookups!$A$2+((P1437-16)*7+(N1437-1))))</f>
        <v>45734</v>
      </c>
      <c r="R1437" s="1" t="str">
        <f>IF(O1437="Void",TRIM(_xlfn.CONCAT(J1437,K1437)),J1437)</f>
        <v>Newent Independents</v>
      </c>
      <c r="S1437" s="16" t="str">
        <f>IF(O1437="Void","VOID","vs")</f>
        <v>vs</v>
      </c>
      <c r="T1437" s="1" t="str">
        <f>IF(O1437="Void","",K1437)</f>
        <v>Windmill Nomads</v>
      </c>
      <c r="U1437" s="1" t="str">
        <f>IF(O1437="Void","",TRIM(_xlfn.CONCAT(L1437," ",M1437)))</f>
        <v>Circle Club Newent</v>
      </c>
    </row>
    <row r="1438" spans="1:21" x14ac:dyDescent="0.2">
      <c r="A1438" s="16">
        <v>1165</v>
      </c>
      <c r="B1438" s="16">
        <v>9</v>
      </c>
      <c r="C1438" s="16">
        <v>13</v>
      </c>
      <c r="D1438" s="1">
        <v>1</v>
      </c>
      <c r="E1438" s="1">
        <v>5</v>
      </c>
      <c r="F1438" s="1" t="str">
        <f>_xlfn.CONCAT($D1438,"|",$E1438,"|",$B1438)</f>
        <v>1|5|9</v>
      </c>
      <c r="G1438" s="1" t="str">
        <f>_xlfn.CONCAT($D1438,"|",$E1438,"|",$C1438)</f>
        <v>1|5|13</v>
      </c>
      <c r="H1438" s="1" t="str">
        <f>_xlfn.CONCAT(P1438,J1438)</f>
        <v>26Roamers</v>
      </c>
      <c r="I1438" s="1" t="str">
        <f>_xlfn.CONCAT(P1438,K1438)</f>
        <v>26Runaways</v>
      </c>
      <c r="J1438" s="1" t="str">
        <f>IFERROR(VLOOKUP(F1438,tbl_Teams!A:C,3,0),"")</f>
        <v>Roamers</v>
      </c>
      <c r="K1438" s="1" t="str">
        <f>IFERROR(VLOOKUP(G1438,tbl_Teams!$A:$C,3,0),"")</f>
        <v>Runaways</v>
      </c>
      <c r="L1438" s="1" t="str">
        <f>IFERROR(IF(AND(J1438&lt;&gt;"",K1438&lt;&gt;""),VLOOKUP(VLOOKUP(J1438,tbl_Teams!C:G,5,0),tbl_Venues!A:B,2,0),""),"")</f>
        <v>Longlevens RFC</v>
      </c>
      <c r="M1438" s="16" t="str">
        <f>IFERROR(IF(VLOOKUP(J1438,tbl_Teams!$C:$H,6,0)=0,"",VLOOKUP(J1438,tbl_Teams!$C:$H,6,0)),"")</f>
        <v/>
      </c>
      <c r="N1438" s="16">
        <f>IFERROR(VLOOKUP(J1438,tbl_Teams!$C:$I,7,0),"")</f>
        <v>2</v>
      </c>
      <c r="O1438" s="16" t="str">
        <f>IF(OR(J1438="",K1438=""),"Void","")</f>
        <v/>
      </c>
      <c r="P1438" s="16">
        <v>26</v>
      </c>
      <c r="Q1438" s="38">
        <f>IF(O1438="Void","",IF(P1438&lt;16,Lookups!$A$1+((P1438-1)*7+(N1438-1)),Lookups!$A$2+((P1438-16)*7+(N1438-1))))</f>
        <v>45734</v>
      </c>
      <c r="R1438" s="1" t="str">
        <f>IF(O1438="Void",TRIM(_xlfn.CONCAT(J1438,K1438)),J1438)</f>
        <v>Roamers</v>
      </c>
      <c r="S1438" s="16" t="str">
        <f>IF(O1438="Void","VOID","vs")</f>
        <v>vs</v>
      </c>
      <c r="T1438" s="1" t="str">
        <f>IF(O1438="Void","",K1438)</f>
        <v>Runaways</v>
      </c>
      <c r="U1438" s="1" t="str">
        <f>IF(O1438="Void","",TRIM(_xlfn.CONCAT(L1438," ",M1438)))</f>
        <v>Longlevens RFC</v>
      </c>
    </row>
    <row r="1439" spans="1:21" x14ac:dyDescent="0.2">
      <c r="A1439" s="16">
        <v>1166</v>
      </c>
      <c r="B1439" s="16">
        <v>8</v>
      </c>
      <c r="C1439" s="16">
        <v>14</v>
      </c>
      <c r="D1439" s="1">
        <v>1</v>
      </c>
      <c r="E1439" s="1">
        <v>5</v>
      </c>
      <c r="F1439" s="1" t="str">
        <f>_xlfn.CONCAT($D1439,"|",$E1439,"|",$B1439)</f>
        <v>1|5|8</v>
      </c>
      <c r="G1439" s="1" t="str">
        <f>_xlfn.CONCAT($D1439,"|",$E1439,"|",$C1439)</f>
        <v>1|5|14</v>
      </c>
      <c r="H1439" s="1" t="str">
        <f>_xlfn.CONCAT(P1439,J1439)</f>
        <v>26Castle Grym</v>
      </c>
      <c r="I1439" s="1" t="str">
        <f>_xlfn.CONCAT(P1439,K1439)</f>
        <v>26Hits &amp; Bits</v>
      </c>
      <c r="J1439" s="1" t="str">
        <f>IFERROR(VLOOKUP(F1439,tbl_Teams!A:C,3,0),"")</f>
        <v>Castle Grym</v>
      </c>
      <c r="K1439" s="1" t="str">
        <f>IFERROR(VLOOKUP(G1439,tbl_Teams!$A:$C,3,0),"")</f>
        <v>Hits &amp; Bits</v>
      </c>
      <c r="L1439" s="1" t="str">
        <f>IFERROR(IF(AND(J1439&lt;&gt;"",K1439&lt;&gt;""),VLOOKUP(VLOOKUP(J1439,tbl_Teams!C:G,5,0),tbl_Venues!A:B,2,0),""),"")</f>
        <v>Farmer's Club</v>
      </c>
      <c r="M1439" s="16">
        <f>IFERROR(IF(VLOOKUP(J1439,tbl_Teams!$C:$H,6,0)=0,"",VLOOKUP(J1439,tbl_Teams!$C:$H,6,0)),"")</f>
        <v>1</v>
      </c>
      <c r="N1439" s="16">
        <f>IFERROR(VLOOKUP(J1439,tbl_Teams!$C:$I,7,0),"")</f>
        <v>5</v>
      </c>
      <c r="O1439" s="16" t="str">
        <f>IF(OR(J1439="",K1439=""),"Void","")</f>
        <v/>
      </c>
      <c r="P1439" s="16">
        <v>26</v>
      </c>
      <c r="Q1439" s="38">
        <f>IF(O1439="Void","",IF(P1439&lt;16,Lookups!$A$1+((P1439-1)*7+(N1439-1)),Lookups!$A$2+((P1439-16)*7+(N1439-1))))</f>
        <v>45737</v>
      </c>
      <c r="R1439" s="1" t="str">
        <f>IF(O1439="Void",TRIM(_xlfn.CONCAT(J1439,K1439)),J1439)</f>
        <v>Castle Grym</v>
      </c>
      <c r="S1439" s="16" t="str">
        <f>IF(O1439="Void","VOID","vs")</f>
        <v>vs</v>
      </c>
      <c r="T1439" s="1" t="str">
        <f>IF(O1439="Void","",K1439)</f>
        <v>Hits &amp; Bits</v>
      </c>
      <c r="U1439" s="1" t="str">
        <f>IF(O1439="Void","",TRIM(_xlfn.CONCAT(L1439," ",M1439)))</f>
        <v>Farmer's Club 1</v>
      </c>
    </row>
    <row r="1440" spans="1:21" x14ac:dyDescent="0.2">
      <c r="A1440" s="16">
        <v>1167</v>
      </c>
      <c r="B1440" s="16">
        <v>7</v>
      </c>
      <c r="C1440" s="16">
        <v>15</v>
      </c>
      <c r="D1440" s="1">
        <v>1</v>
      </c>
      <c r="E1440" s="1">
        <v>5</v>
      </c>
      <c r="F1440" s="1" t="str">
        <f>_xlfn.CONCAT($D1440,"|",$E1440,"|",$B1440)</f>
        <v>1|5|7</v>
      </c>
      <c r="G1440" s="1" t="str">
        <f>_xlfn.CONCAT($D1440,"|",$E1440,"|",$C1440)</f>
        <v>1|5|15</v>
      </c>
      <c r="H1440" s="1" t="str">
        <f>_xlfn.CONCAT(P1440,J1440)</f>
        <v>26Dixies Twisters</v>
      </c>
      <c r="I1440" s="1" t="str">
        <f>_xlfn.CONCAT(P1440,K1440)</f>
        <v>26St Aldates</v>
      </c>
      <c r="J1440" s="1" t="str">
        <f>IFERROR(VLOOKUP(F1440,tbl_Teams!A:C,3,0),"")</f>
        <v>Dixies Twisters</v>
      </c>
      <c r="K1440" s="1" t="str">
        <f>IFERROR(VLOOKUP(G1440,tbl_Teams!$A:$C,3,0),"")</f>
        <v>St Aldates</v>
      </c>
      <c r="L1440" s="1" t="str">
        <f>IFERROR(IF(AND(J1440&lt;&gt;"",K1440&lt;&gt;""),VLOOKUP(VLOOKUP(J1440,tbl_Teams!C:G,5,0),tbl_Venues!A:B,2,0),""),"")</f>
        <v>Coney Hill RFC</v>
      </c>
      <c r="M1440" s="16" t="str">
        <f>IFERROR(IF(VLOOKUP(J1440,tbl_Teams!$C:$H,6,0)=0,"",VLOOKUP(J1440,tbl_Teams!$C:$H,6,0)),"")</f>
        <v/>
      </c>
      <c r="N1440" s="16">
        <f>IFERROR(VLOOKUP(J1440,tbl_Teams!$C:$I,7,0),"")</f>
        <v>5</v>
      </c>
      <c r="O1440" s="16" t="str">
        <f>IF(OR(J1440="",K1440=""),"Void","")</f>
        <v/>
      </c>
      <c r="P1440" s="16">
        <v>26</v>
      </c>
      <c r="Q1440" s="38">
        <f>IF(O1440="Void","",IF(P1440&lt;16,Lookups!$A$1+((P1440-1)*7+(N1440-1)),Lookups!$A$2+((P1440-16)*7+(N1440-1))))</f>
        <v>45737</v>
      </c>
      <c r="R1440" s="1" t="str">
        <f>IF(O1440="Void",TRIM(_xlfn.CONCAT(J1440,K1440)),J1440)</f>
        <v>Dixies Twisters</v>
      </c>
      <c r="S1440" s="16" t="str">
        <f>IF(O1440="Void","VOID","vs")</f>
        <v>vs</v>
      </c>
      <c r="T1440" s="1" t="str">
        <f>IF(O1440="Void","",K1440)</f>
        <v>St Aldates</v>
      </c>
      <c r="U1440" s="1" t="str">
        <f>IF(O1440="Void","",TRIM(_xlfn.CONCAT(L1440," ",M1440)))</f>
        <v>Coney Hill RFC</v>
      </c>
    </row>
    <row r="1441" spans="1:21" x14ac:dyDescent="0.2">
      <c r="A1441" s="16">
        <v>1168</v>
      </c>
      <c r="B1441" s="16">
        <v>11</v>
      </c>
      <c r="C1441" s="16">
        <v>16</v>
      </c>
      <c r="D1441" s="1">
        <v>1</v>
      </c>
      <c r="E1441" s="1">
        <v>5</v>
      </c>
      <c r="F1441" s="1" t="str">
        <f>_xlfn.CONCAT($D1441,"|",$E1441,"|",$B1441)</f>
        <v>1|5|11</v>
      </c>
      <c r="G1441" s="1" t="str">
        <f>_xlfn.CONCAT($D1441,"|",$E1441,"|",$C1441)</f>
        <v>1|5|16</v>
      </c>
      <c r="H1441" s="1" t="str">
        <f>_xlfn.CONCAT(P1441,J1441)</f>
        <v>26Gamblers S.C.</v>
      </c>
      <c r="I1441" s="1" t="str">
        <f>_xlfn.CONCAT(P1441,K1441)</f>
        <v>26Crescent Knights</v>
      </c>
      <c r="J1441" s="1" t="str">
        <f>IFERROR(VLOOKUP(F1441,tbl_Teams!A:C,3,0),"")</f>
        <v>Gamblers S.C.</v>
      </c>
      <c r="K1441" s="1" t="str">
        <f>IFERROR(VLOOKUP(G1441,tbl_Teams!$A:$C,3,0),"")</f>
        <v>Crescent Knights</v>
      </c>
      <c r="L1441" s="1" t="str">
        <f>IFERROR(IF(AND(J1441&lt;&gt;"",K1441&lt;&gt;""),VLOOKUP(VLOOKUP(J1441,tbl_Teams!C:G,5,0),tbl_Venues!A:B,2,0),""),"")</f>
        <v>Coney Hill RFC</v>
      </c>
      <c r="M1441" s="16" t="str">
        <f>IFERROR(IF(VLOOKUP(J1441,tbl_Teams!$C:$H,6,0)=0,"",VLOOKUP(J1441,tbl_Teams!$C:$H,6,0)),"")</f>
        <v/>
      </c>
      <c r="N1441" s="16">
        <f>IFERROR(VLOOKUP(J1441,tbl_Teams!$C:$I,7,0),"")</f>
        <v>4</v>
      </c>
      <c r="O1441" s="16" t="str">
        <f>IF(OR(J1441="",K1441=""),"Void","")</f>
        <v/>
      </c>
      <c r="P1441" s="16">
        <v>26</v>
      </c>
      <c r="Q1441" s="38">
        <f>IF(O1441="Void","",IF(P1441&lt;16,Lookups!$A$1+((P1441-1)*7+(N1441-1)),Lookups!$A$2+((P1441-16)*7+(N1441-1))))</f>
        <v>45736</v>
      </c>
      <c r="R1441" s="1" t="str">
        <f>IF(O1441="Void",TRIM(_xlfn.CONCAT(J1441,K1441)),J1441)</f>
        <v>Gamblers S.C.</v>
      </c>
      <c r="S1441" s="16" t="str">
        <f>IF(O1441="Void","VOID","vs")</f>
        <v>vs</v>
      </c>
      <c r="T1441" s="1" t="str">
        <f>IF(O1441="Void","",K1441)</f>
        <v>Crescent Knights</v>
      </c>
      <c r="U1441" s="1" t="str">
        <f>IF(O1441="Void","",TRIM(_xlfn.CONCAT(L1441," ",M1441)))</f>
        <v>Coney Hill RFC</v>
      </c>
    </row>
    <row r="1442" spans="1:21" x14ac:dyDescent="0.2">
      <c r="A1442" s="16">
        <v>1401</v>
      </c>
      <c r="B1442" s="16">
        <v>6</v>
      </c>
      <c r="C1442" s="16">
        <v>1</v>
      </c>
      <c r="D1442" s="1">
        <v>1</v>
      </c>
      <c r="E1442" s="1">
        <v>6</v>
      </c>
      <c r="F1442" s="1" t="str">
        <f>_xlfn.CONCAT($D1442,"|",$E1442,"|",$B1442)</f>
        <v>1|6|6</v>
      </c>
      <c r="G1442" s="1" t="str">
        <f>_xlfn.CONCAT($D1442,"|",$E1442,"|",$C1442)</f>
        <v>1|6|1</v>
      </c>
      <c r="H1442" s="1" t="str">
        <f>_xlfn.CONCAT(P1442,J1442)</f>
        <v>26Apaches</v>
      </c>
      <c r="I1442" s="1" t="str">
        <f>_xlfn.CONCAT(P1442,K1442)</f>
        <v>26New Indians</v>
      </c>
      <c r="J1442" s="1" t="str">
        <f>IFERROR(VLOOKUP(F1442,tbl_Teams!A:C,3,0),"")</f>
        <v>Apaches</v>
      </c>
      <c r="K1442" s="1" t="str">
        <f>IFERROR(VLOOKUP(G1442,tbl_Teams!$A:$C,3,0),"")</f>
        <v>New Indians</v>
      </c>
      <c r="L1442" s="1" t="str">
        <f>IFERROR(IF(AND(J1442&lt;&gt;"",K1442&lt;&gt;""),VLOOKUP(VLOOKUP(J1442,tbl_Teams!C:G,5,0),tbl_Venues!A:B,2,0),""),"")</f>
        <v>Hardwicke RBL</v>
      </c>
      <c r="M1442" s="16">
        <f>IFERROR(IF(VLOOKUP(J1442,tbl_Teams!$C:$H,6,0)=0,"",VLOOKUP(J1442,tbl_Teams!$C:$H,6,0)),"")</f>
        <v>1</v>
      </c>
      <c r="N1442" s="16">
        <f>IFERROR(VLOOKUP(J1442,tbl_Teams!$C:$I,7,0),"")</f>
        <v>5</v>
      </c>
      <c r="O1442" s="16" t="str">
        <f>IF(OR(J1442="",K1442=""),"Void","")</f>
        <v/>
      </c>
      <c r="P1442" s="16">
        <v>26</v>
      </c>
      <c r="Q1442" s="38">
        <f>IF(O1442="Void","",IF(P1442&lt;16,Lookups!$A$1+((P1442-1)*7+(N1442-1)),Lookups!$A$2+((P1442-16)*7+(N1442-1))))</f>
        <v>45737</v>
      </c>
      <c r="R1442" s="1" t="str">
        <f>IF(O1442="Void",TRIM(_xlfn.CONCAT(J1442,K1442)),J1442)</f>
        <v>Apaches</v>
      </c>
      <c r="S1442" s="16" t="str">
        <f>IF(O1442="Void","VOID","vs")</f>
        <v>vs</v>
      </c>
      <c r="T1442" s="1" t="str">
        <f>IF(O1442="Void","",K1442)</f>
        <v>New Indians</v>
      </c>
      <c r="U1442" s="1" t="str">
        <f>IF(O1442="Void","",TRIM(_xlfn.CONCAT(L1442," ",M1442)))</f>
        <v>Hardwicke RBL 1</v>
      </c>
    </row>
    <row r="1443" spans="1:21" x14ac:dyDescent="0.2">
      <c r="A1443" s="16">
        <v>1402</v>
      </c>
      <c r="B1443" s="16">
        <v>5</v>
      </c>
      <c r="C1443" s="16">
        <v>2</v>
      </c>
      <c r="D1443" s="1">
        <v>1</v>
      </c>
      <c r="E1443" s="1">
        <v>6</v>
      </c>
      <c r="F1443" s="1" t="str">
        <f>_xlfn.CONCAT($D1443,"|",$E1443,"|",$B1443)</f>
        <v>1|6|5</v>
      </c>
      <c r="G1443" s="1" t="str">
        <f>_xlfn.CONCAT($D1443,"|",$E1443,"|",$C1443)</f>
        <v>1|6|2</v>
      </c>
      <c r="H1443" s="1" t="str">
        <f>_xlfn.CONCAT(P1443,J1443)</f>
        <v>26Scammells</v>
      </c>
      <c r="I1443" s="1" t="str">
        <f>_xlfn.CONCAT(P1443,K1443)</f>
        <v>26</v>
      </c>
      <c r="J1443" s="1" t="str">
        <f>IFERROR(VLOOKUP(F1443,tbl_Teams!A:C,3,0),"")</f>
        <v>Scammells</v>
      </c>
      <c r="K1443" s="1" t="str">
        <f>IFERROR(VLOOKUP(G1443,tbl_Teams!$A:$C,3,0),"")</f>
        <v/>
      </c>
      <c r="L1443" s="1" t="str">
        <f>IFERROR(IF(AND(J1443&lt;&gt;"",K1443&lt;&gt;""),VLOOKUP(VLOOKUP(J1443,tbl_Teams!C:G,5,0),tbl_Venues!A:B,2,0),""),"")</f>
        <v/>
      </c>
      <c r="M1443" s="16">
        <f>IFERROR(IF(VLOOKUP(J1443,tbl_Teams!$C:$H,6,0)=0,"",VLOOKUP(J1443,tbl_Teams!$C:$H,6,0)),"")</f>
        <v>1</v>
      </c>
      <c r="N1443" s="16">
        <f>IFERROR(VLOOKUP(J1443,tbl_Teams!$C:$I,7,0),"")</f>
        <v>1</v>
      </c>
      <c r="O1443" s="16" t="str">
        <f>IF(OR(J1443="",K1443=""),"Void","")</f>
        <v>Void</v>
      </c>
      <c r="P1443" s="16">
        <v>26</v>
      </c>
      <c r="Q1443" s="38" t="str">
        <f>IF(O1443="Void","",IF(P1443&lt;16,Lookups!$A$1+((P1443-1)*7+(N1443-1)),Lookups!$A$2+((P1443-16)*7+(N1443-1))))</f>
        <v/>
      </c>
      <c r="R1443" s="1" t="str">
        <f>IF(O1443="Void",TRIM(_xlfn.CONCAT(J1443,K1443)),J1443)</f>
        <v>Scammells</v>
      </c>
      <c r="S1443" s="16" t="str">
        <f>IF(O1443="Void","VOID","vs")</f>
        <v>VOID</v>
      </c>
      <c r="T1443" s="1" t="str">
        <f>IF(O1443="Void","",K1443)</f>
        <v/>
      </c>
      <c r="U1443" s="1" t="str">
        <f>IF(O1443="Void","",TRIM(_xlfn.CONCAT(L1443," ",M1443)))</f>
        <v/>
      </c>
    </row>
    <row r="1444" spans="1:21" x14ac:dyDescent="0.2">
      <c r="A1444" s="16">
        <v>1403</v>
      </c>
      <c r="B1444" s="16">
        <v>4</v>
      </c>
      <c r="C1444" s="16">
        <v>3</v>
      </c>
      <c r="D1444" s="1">
        <v>1</v>
      </c>
      <c r="E1444" s="1">
        <v>6</v>
      </c>
      <c r="F1444" s="1" t="str">
        <f>_xlfn.CONCAT($D1444,"|",$E1444,"|",$B1444)</f>
        <v>1|6|4</v>
      </c>
      <c r="G1444" s="1" t="str">
        <f>_xlfn.CONCAT($D1444,"|",$E1444,"|",$C1444)</f>
        <v>1|6|3</v>
      </c>
      <c r="H1444" s="1" t="str">
        <f>_xlfn.CONCAT(P1444,J1444)</f>
        <v>26Renegades</v>
      </c>
      <c r="I1444" s="1" t="str">
        <f>_xlfn.CONCAT(P1444,K1444)</f>
        <v>26Jokers(City)</v>
      </c>
      <c r="J1444" s="1" t="str">
        <f>IFERROR(VLOOKUP(F1444,tbl_Teams!A:C,3,0),"")</f>
        <v>Renegades</v>
      </c>
      <c r="K1444" s="1" t="str">
        <f>IFERROR(VLOOKUP(G1444,tbl_Teams!$A:$C,3,0),"")</f>
        <v>Jokers(City)</v>
      </c>
      <c r="L1444" s="1" t="str">
        <f>IFERROR(IF(AND(J1444&lt;&gt;"",K1444&lt;&gt;""),VLOOKUP(VLOOKUP(J1444,tbl_Teams!C:G,5,0),tbl_Venues!A:B,2,0),""),"")</f>
        <v>Gala Club</v>
      </c>
      <c r="M1444" s="16">
        <f>IFERROR(IF(VLOOKUP(J1444,tbl_Teams!$C:$H,6,0)=0,"",VLOOKUP(J1444,tbl_Teams!$C:$H,6,0)),"")</f>
        <v>2</v>
      </c>
      <c r="N1444" s="16">
        <f>IFERROR(VLOOKUP(J1444,tbl_Teams!$C:$I,7,0),"")</f>
        <v>5</v>
      </c>
      <c r="O1444" s="16" t="str">
        <f>IF(OR(J1444="",K1444=""),"Void","")</f>
        <v/>
      </c>
      <c r="P1444" s="16">
        <v>26</v>
      </c>
      <c r="Q1444" s="38">
        <f>IF(O1444="Void","",IF(P1444&lt;16,Lookups!$A$1+((P1444-1)*7+(N1444-1)),Lookups!$A$2+((P1444-16)*7+(N1444-1))))</f>
        <v>45737</v>
      </c>
      <c r="R1444" s="1" t="str">
        <f>IF(O1444="Void",TRIM(_xlfn.CONCAT(J1444,K1444)),J1444)</f>
        <v>Renegades</v>
      </c>
      <c r="S1444" s="16" t="str">
        <f>IF(O1444="Void","VOID","vs")</f>
        <v>vs</v>
      </c>
      <c r="T1444" s="1" t="str">
        <f>IF(O1444="Void","",K1444)</f>
        <v>Jokers(City)</v>
      </c>
      <c r="U1444" s="1" t="str">
        <f>IF(O1444="Void","",TRIM(_xlfn.CONCAT(L1444," ",M1444)))</f>
        <v>Gala Club 2</v>
      </c>
    </row>
    <row r="1445" spans="1:21" x14ac:dyDescent="0.2">
      <c r="A1445" s="16">
        <v>1404</v>
      </c>
      <c r="B1445" s="16">
        <v>10</v>
      </c>
      <c r="C1445" s="16">
        <v>12</v>
      </c>
      <c r="D1445" s="1">
        <v>1</v>
      </c>
      <c r="E1445" s="1">
        <v>6</v>
      </c>
      <c r="F1445" s="1" t="str">
        <f>_xlfn.CONCAT($D1445,"|",$E1445,"|",$B1445)</f>
        <v>1|6|10</v>
      </c>
      <c r="G1445" s="1" t="str">
        <f>_xlfn.CONCAT($D1445,"|",$E1445,"|",$C1445)</f>
        <v>1|6|12</v>
      </c>
      <c r="H1445" s="1" t="str">
        <f>_xlfn.CONCAT(P1445,J1445)</f>
        <v>26Westgate Teapots</v>
      </c>
      <c r="I1445" s="1" t="str">
        <f>_xlfn.CONCAT(P1445,K1445)</f>
        <v>26KE7's</v>
      </c>
      <c r="J1445" s="1" t="str">
        <f>IFERROR(VLOOKUP(F1445,tbl_Teams!A:C,3,0),"")</f>
        <v>Westgate Teapots</v>
      </c>
      <c r="K1445" s="1" t="str">
        <f>IFERROR(VLOOKUP(G1445,tbl_Teams!$A:$C,3,0),"")</f>
        <v>KE7's</v>
      </c>
      <c r="L1445" s="1" t="str">
        <f>IFERROR(IF(AND(J1445&lt;&gt;"",K1445&lt;&gt;""),VLOOKUP(VLOOKUP(J1445,tbl_Teams!C:G,5,0),tbl_Venues!A:B,2,0),""),"")</f>
        <v>Wotton Hall Club</v>
      </c>
      <c r="M1445" s="16">
        <f>IFERROR(IF(VLOOKUP(J1445,tbl_Teams!$C:$H,6,0)=0,"",VLOOKUP(J1445,tbl_Teams!$C:$H,6,0)),"")</f>
        <v>1</v>
      </c>
      <c r="N1445" s="16">
        <f>IFERROR(VLOOKUP(J1445,tbl_Teams!$C:$I,7,0),"")</f>
        <v>1</v>
      </c>
      <c r="O1445" s="16" t="str">
        <f>IF(OR(J1445="",K1445=""),"Void","")</f>
        <v/>
      </c>
      <c r="P1445" s="16">
        <v>26</v>
      </c>
      <c r="Q1445" s="38">
        <f>IF(O1445="Void","",IF(P1445&lt;16,Lookups!$A$1+((P1445-1)*7+(N1445-1)),Lookups!$A$2+((P1445-16)*7+(N1445-1))))</f>
        <v>45733</v>
      </c>
      <c r="R1445" s="1" t="str">
        <f>IF(O1445="Void",TRIM(_xlfn.CONCAT(J1445,K1445)),J1445)</f>
        <v>Westgate Teapots</v>
      </c>
      <c r="S1445" s="16" t="str">
        <f>IF(O1445="Void","VOID","vs")</f>
        <v>vs</v>
      </c>
      <c r="T1445" s="1" t="str">
        <f>IF(O1445="Void","",K1445)</f>
        <v>KE7's</v>
      </c>
      <c r="U1445" s="1" t="str">
        <f>IF(O1445="Void","",TRIM(_xlfn.CONCAT(L1445," ",M1445)))</f>
        <v>Wotton Hall Club 1</v>
      </c>
    </row>
    <row r="1446" spans="1:21" x14ac:dyDescent="0.2">
      <c r="A1446" s="16">
        <v>1405</v>
      </c>
      <c r="B1446" s="16">
        <v>9</v>
      </c>
      <c r="C1446" s="16">
        <v>13</v>
      </c>
      <c r="D1446" s="1">
        <v>1</v>
      </c>
      <c r="E1446" s="1">
        <v>6</v>
      </c>
      <c r="F1446" s="1" t="str">
        <f>_xlfn.CONCAT($D1446,"|",$E1446,"|",$B1446)</f>
        <v>1|6|9</v>
      </c>
      <c r="G1446" s="1" t="str">
        <f>_xlfn.CONCAT($D1446,"|",$E1446,"|",$C1446)</f>
        <v>1|6|13</v>
      </c>
      <c r="H1446" s="1" t="str">
        <f>_xlfn.CONCAT(P1446,J1446)</f>
        <v>26509ers</v>
      </c>
      <c r="I1446" s="1" t="str">
        <f>_xlfn.CONCAT(P1446,K1446)</f>
        <v>26Junction Inn</v>
      </c>
      <c r="J1446" s="1" t="str">
        <f>IFERROR(VLOOKUP(F1446,tbl_Teams!A:C,3,0),"")</f>
        <v>509ers</v>
      </c>
      <c r="K1446" s="1" t="str">
        <f>IFERROR(VLOOKUP(G1446,tbl_Teams!$A:$C,3,0),"")</f>
        <v>Junction Inn</v>
      </c>
      <c r="L1446" s="1" t="str">
        <f>IFERROR(IF(AND(J1446&lt;&gt;"",K1446&lt;&gt;""),VLOOKUP(VLOOKUP(J1446,tbl_Teams!C:G,5,0),tbl_Venues!A:B,2,0),""),"")</f>
        <v>Robinswood Hill Club</v>
      </c>
      <c r="M1446" s="16">
        <f>IFERROR(IF(VLOOKUP(J1446,tbl_Teams!$C:$H,6,0)=0,"",VLOOKUP(J1446,tbl_Teams!$C:$H,6,0)),"")</f>
        <v>2</v>
      </c>
      <c r="N1446" s="16">
        <f>IFERROR(VLOOKUP(J1446,tbl_Teams!$C:$I,7,0),"")</f>
        <v>5</v>
      </c>
      <c r="O1446" s="16" t="str">
        <f>IF(OR(J1446="",K1446=""),"Void","")</f>
        <v/>
      </c>
      <c r="P1446" s="16">
        <v>26</v>
      </c>
      <c r="Q1446" s="38">
        <f>IF(O1446="Void","",IF(P1446&lt;16,Lookups!$A$1+((P1446-1)*7+(N1446-1)),Lookups!$A$2+((P1446-16)*7+(N1446-1))))</f>
        <v>45737</v>
      </c>
      <c r="R1446" s="1" t="str">
        <f>IF(O1446="Void",TRIM(_xlfn.CONCAT(J1446,K1446)),J1446)</f>
        <v>509ers</v>
      </c>
      <c r="S1446" s="16" t="str">
        <f>IF(O1446="Void","VOID","vs")</f>
        <v>vs</v>
      </c>
      <c r="T1446" s="1" t="str">
        <f>IF(O1446="Void","",K1446)</f>
        <v>Junction Inn</v>
      </c>
      <c r="U1446" s="1" t="str">
        <f>IF(O1446="Void","",TRIM(_xlfn.CONCAT(L1446," ",M1446)))</f>
        <v>Robinswood Hill Club 2</v>
      </c>
    </row>
    <row r="1447" spans="1:21" x14ac:dyDescent="0.2">
      <c r="A1447" s="16">
        <v>1406</v>
      </c>
      <c r="B1447" s="16">
        <v>8</v>
      </c>
      <c r="C1447" s="16">
        <v>14</v>
      </c>
      <c r="D1447" s="1">
        <v>1</v>
      </c>
      <c r="E1447" s="1">
        <v>6</v>
      </c>
      <c r="F1447" s="1" t="str">
        <f>_xlfn.CONCAT($D1447,"|",$E1447,"|",$B1447)</f>
        <v>1|6|8</v>
      </c>
      <c r="G1447" s="1" t="str">
        <f>_xlfn.CONCAT($D1447,"|",$E1447,"|",$C1447)</f>
        <v>1|6|14</v>
      </c>
      <c r="H1447" s="1" t="str">
        <f>_xlfn.CONCAT(P1447,J1447)</f>
        <v>26Rising Sun</v>
      </c>
      <c r="I1447" s="1" t="str">
        <f>_xlfn.CONCAT(P1447,K1447)</f>
        <v>26Britwater</v>
      </c>
      <c r="J1447" s="1" t="str">
        <f>IFERROR(VLOOKUP(F1447,tbl_Teams!A:C,3,0),"")</f>
        <v>Rising Sun</v>
      </c>
      <c r="K1447" s="1" t="str">
        <f>IFERROR(VLOOKUP(G1447,tbl_Teams!$A:$C,3,0),"")</f>
        <v>Britwater</v>
      </c>
      <c r="L1447" s="1" t="str">
        <f>IFERROR(IF(AND(J1447&lt;&gt;"",K1447&lt;&gt;""),VLOOKUP(VLOOKUP(J1447,tbl_Teams!C:G,5,0),tbl_Venues!A:B,2,0),""),"")</f>
        <v>Farmer's Club</v>
      </c>
      <c r="M1447" s="16">
        <f>IFERROR(IF(VLOOKUP(J1447,tbl_Teams!$C:$H,6,0)=0,"",VLOOKUP(J1447,tbl_Teams!$C:$H,6,0)),"")</f>
        <v>2</v>
      </c>
      <c r="N1447" s="16">
        <f>IFERROR(VLOOKUP(J1447,tbl_Teams!$C:$I,7,0),"")</f>
        <v>3</v>
      </c>
      <c r="O1447" s="16" t="str">
        <f>IF(OR(J1447="",K1447=""),"Void","")</f>
        <v/>
      </c>
      <c r="P1447" s="16">
        <v>26</v>
      </c>
      <c r="Q1447" s="38">
        <f>IF(O1447="Void","",IF(P1447&lt;16,Lookups!$A$1+((P1447-1)*7+(N1447-1)),Lookups!$A$2+((P1447-16)*7+(N1447-1))))</f>
        <v>45735</v>
      </c>
      <c r="R1447" s="1" t="str">
        <f>IF(O1447="Void",TRIM(_xlfn.CONCAT(J1447,K1447)),J1447)</f>
        <v>Rising Sun</v>
      </c>
      <c r="S1447" s="16" t="str">
        <f>IF(O1447="Void","VOID","vs")</f>
        <v>vs</v>
      </c>
      <c r="T1447" s="1" t="str">
        <f>IF(O1447="Void","",K1447)</f>
        <v>Britwater</v>
      </c>
      <c r="U1447" s="1" t="str">
        <f>IF(O1447="Void","",TRIM(_xlfn.CONCAT(L1447," ",M1447)))</f>
        <v>Farmer's Club 2</v>
      </c>
    </row>
    <row r="1448" spans="1:21" x14ac:dyDescent="0.2">
      <c r="A1448" s="16">
        <v>1407</v>
      </c>
      <c r="B1448" s="16">
        <v>7</v>
      </c>
      <c r="C1448" s="16">
        <v>15</v>
      </c>
      <c r="D1448" s="1">
        <v>1</v>
      </c>
      <c r="E1448" s="1">
        <v>6</v>
      </c>
      <c r="F1448" s="1" t="str">
        <f>_xlfn.CONCAT($D1448,"|",$E1448,"|",$B1448)</f>
        <v>1|6|7</v>
      </c>
      <c r="G1448" s="1" t="str">
        <f>_xlfn.CONCAT($D1448,"|",$E1448,"|",$C1448)</f>
        <v>1|6|15</v>
      </c>
      <c r="H1448" s="1" t="str">
        <f>_xlfn.CONCAT(P1448,J1448)</f>
        <v>26Canning Stragglers</v>
      </c>
      <c r="I1448" s="1" t="str">
        <f>_xlfn.CONCAT(P1448,K1448)</f>
        <v>26Cybernetics</v>
      </c>
      <c r="J1448" s="1" t="str">
        <f>IFERROR(VLOOKUP(F1448,tbl_Teams!A:C,3,0),"")</f>
        <v>Canning Stragglers</v>
      </c>
      <c r="K1448" s="1" t="str">
        <f>IFERROR(VLOOKUP(G1448,tbl_Teams!$A:$C,3,0),"")</f>
        <v>Cybernetics</v>
      </c>
      <c r="L1448" s="1" t="str">
        <f>IFERROR(IF(AND(J1448&lt;&gt;"",K1448&lt;&gt;""),VLOOKUP(VLOOKUP(J1448,tbl_Teams!C:G,5,0),tbl_Venues!A:B,2,0),""),"")</f>
        <v>Churchdown Club</v>
      </c>
      <c r="M1448" s="16" t="str">
        <f>IFERROR(IF(VLOOKUP(J1448,tbl_Teams!$C:$H,6,0)=0,"",VLOOKUP(J1448,tbl_Teams!$C:$H,6,0)),"")</f>
        <v/>
      </c>
      <c r="N1448" s="16">
        <f>IFERROR(VLOOKUP(J1448,tbl_Teams!$C:$I,7,0),"")</f>
        <v>3</v>
      </c>
      <c r="O1448" s="16" t="str">
        <f>IF(OR(J1448="",K1448=""),"Void","")</f>
        <v/>
      </c>
      <c r="P1448" s="16">
        <v>26</v>
      </c>
      <c r="Q1448" s="38">
        <f>IF(O1448="Void","",IF(P1448&lt;16,Lookups!$A$1+((P1448-1)*7+(N1448-1)),Lookups!$A$2+((P1448-16)*7+(N1448-1))))</f>
        <v>45735</v>
      </c>
      <c r="R1448" s="1" t="str">
        <f>IF(O1448="Void",TRIM(_xlfn.CONCAT(J1448,K1448)),J1448)</f>
        <v>Canning Stragglers</v>
      </c>
      <c r="S1448" s="16" t="str">
        <f>IF(O1448="Void","VOID","vs")</f>
        <v>vs</v>
      </c>
      <c r="T1448" s="1" t="str">
        <f>IF(O1448="Void","",K1448)</f>
        <v>Cybernetics</v>
      </c>
      <c r="U1448" s="1" t="str">
        <f>IF(O1448="Void","",TRIM(_xlfn.CONCAT(L1448," ",M1448)))</f>
        <v>Churchdown Club</v>
      </c>
    </row>
    <row r="1449" spans="1:21" x14ac:dyDescent="0.2">
      <c r="A1449" s="16">
        <v>1408</v>
      </c>
      <c r="B1449" s="16">
        <v>11</v>
      </c>
      <c r="C1449" s="16">
        <v>16</v>
      </c>
      <c r="D1449" s="1">
        <v>1</v>
      </c>
      <c r="E1449" s="1">
        <v>6</v>
      </c>
      <c r="F1449" s="1" t="str">
        <f>_xlfn.CONCAT($D1449,"|",$E1449,"|",$B1449)</f>
        <v>1|6|11</v>
      </c>
      <c r="G1449" s="1" t="str">
        <f>_xlfn.CONCAT($D1449,"|",$E1449,"|",$C1449)</f>
        <v>1|6|16</v>
      </c>
      <c r="H1449" s="1" t="str">
        <f>_xlfn.CONCAT(P1449,J1449)</f>
        <v>26Walls Top Ten</v>
      </c>
      <c r="I1449" s="1" t="str">
        <f>_xlfn.CONCAT(P1449,K1449)</f>
        <v>26Angry Beavers</v>
      </c>
      <c r="J1449" s="1" t="str">
        <f>IFERROR(VLOOKUP(F1449,tbl_Teams!A:C,3,0),"")</f>
        <v>Walls Top Ten</v>
      </c>
      <c r="K1449" s="1" t="str">
        <f>IFERROR(VLOOKUP(G1449,tbl_Teams!$A:$C,3,0),"")</f>
        <v>Angry Beavers</v>
      </c>
      <c r="L1449" s="1" t="str">
        <f>IFERROR(IF(AND(J1449&lt;&gt;"",K1449&lt;&gt;""),VLOOKUP(VLOOKUP(J1449,tbl_Teams!C:G,5,0),tbl_Venues!A:B,2,0),""),"")</f>
        <v>England's Glory</v>
      </c>
      <c r="M1449" s="16">
        <f>IFERROR(IF(VLOOKUP(J1449,tbl_Teams!$C:$H,6,0)=0,"",VLOOKUP(J1449,tbl_Teams!$C:$H,6,0)),"")</f>
        <v>1</v>
      </c>
      <c r="N1449" s="16">
        <f>IFERROR(VLOOKUP(J1449,tbl_Teams!$C:$I,7,0),"")</f>
        <v>4</v>
      </c>
      <c r="O1449" s="16" t="str">
        <f>IF(OR(J1449="",K1449=""),"Void","")</f>
        <v/>
      </c>
      <c r="P1449" s="16">
        <v>26</v>
      </c>
      <c r="Q1449" s="38">
        <f>IF(O1449="Void","",IF(P1449&lt;16,Lookups!$A$1+((P1449-1)*7+(N1449-1)),Lookups!$A$2+((P1449-16)*7+(N1449-1))))</f>
        <v>45736</v>
      </c>
      <c r="R1449" s="1" t="str">
        <f>IF(O1449="Void",TRIM(_xlfn.CONCAT(J1449,K1449)),J1449)</f>
        <v>Walls Top Ten</v>
      </c>
      <c r="S1449" s="16" t="str">
        <f>IF(O1449="Void","VOID","vs")</f>
        <v>vs</v>
      </c>
      <c r="T1449" s="1" t="str">
        <f>IF(O1449="Void","",K1449)</f>
        <v>Angry Beavers</v>
      </c>
      <c r="U1449" s="1" t="str">
        <f>IF(O1449="Void","",TRIM(_xlfn.CONCAT(L1449," ",M1449)))</f>
        <v>England's Glory 1</v>
      </c>
    </row>
    <row r="1450" spans="1:21" x14ac:dyDescent="0.2">
      <c r="A1450" s="16">
        <v>1641</v>
      </c>
      <c r="B1450" s="16">
        <v>6</v>
      </c>
      <c r="C1450" s="16">
        <v>1</v>
      </c>
      <c r="D1450" s="1">
        <v>1</v>
      </c>
      <c r="E1450" s="1">
        <v>7</v>
      </c>
      <c r="F1450" s="1" t="str">
        <f>_xlfn.CONCAT($D1450,"|",$E1450,"|",$B1450)</f>
        <v>1|7|6</v>
      </c>
      <c r="G1450" s="1" t="str">
        <f>_xlfn.CONCAT($D1450,"|",$E1450,"|",$C1450)</f>
        <v>1|7|1</v>
      </c>
      <c r="H1450" s="1" t="str">
        <f>_xlfn.CONCAT(P1450,J1450)</f>
        <v>26Bloaters S.C.</v>
      </c>
      <c r="I1450" s="1" t="str">
        <f>_xlfn.CONCAT(P1450,K1450)</f>
        <v>26Derwents</v>
      </c>
      <c r="J1450" s="1" t="str">
        <f>IFERROR(VLOOKUP(F1450,tbl_Teams!A:C,3,0),"")</f>
        <v>Bloaters S.C.</v>
      </c>
      <c r="K1450" s="1" t="str">
        <f>IFERROR(VLOOKUP(G1450,tbl_Teams!$A:$C,3,0),"")</f>
        <v>Derwents</v>
      </c>
      <c r="L1450" s="1" t="str">
        <f>IFERROR(IF(AND(J1450&lt;&gt;"",K1450&lt;&gt;""),VLOOKUP(VLOOKUP(J1450,tbl_Teams!C:G,5,0),tbl_Venues!A:B,2,0),""),"")</f>
        <v>Spartans Club</v>
      </c>
      <c r="M1450" s="16">
        <f>IFERROR(IF(VLOOKUP(J1450,tbl_Teams!$C:$H,6,0)=0,"",VLOOKUP(J1450,tbl_Teams!$C:$H,6,0)),"")</f>
        <v>2</v>
      </c>
      <c r="N1450" s="16">
        <f>IFERROR(VLOOKUP(J1450,tbl_Teams!$C:$I,7,0),"")</f>
        <v>3</v>
      </c>
      <c r="O1450" s="16" t="str">
        <f>IF(OR(J1450="",K1450=""),"Void","")</f>
        <v/>
      </c>
      <c r="P1450" s="16">
        <v>26</v>
      </c>
      <c r="Q1450" s="38">
        <f>IF(O1450="Void","",IF(P1450&lt;16,Lookups!$A$1+((P1450-1)*7+(N1450-1)),Lookups!$A$2+((P1450-16)*7+(N1450-1))))</f>
        <v>45735</v>
      </c>
      <c r="R1450" s="1" t="str">
        <f>IF(O1450="Void",TRIM(_xlfn.CONCAT(J1450,K1450)),J1450)</f>
        <v>Bloaters S.C.</v>
      </c>
      <c r="S1450" s="16" t="str">
        <f>IF(O1450="Void","VOID","vs")</f>
        <v>vs</v>
      </c>
      <c r="T1450" s="1" t="str">
        <f>IF(O1450="Void","",K1450)</f>
        <v>Derwents</v>
      </c>
      <c r="U1450" s="1" t="str">
        <f>IF(O1450="Void","",TRIM(_xlfn.CONCAT(L1450," ",M1450)))</f>
        <v>Spartans Club 2</v>
      </c>
    </row>
    <row r="1451" spans="1:21" x14ac:dyDescent="0.2">
      <c r="A1451" s="16">
        <v>1642</v>
      </c>
      <c r="B1451" s="16">
        <v>5</v>
      </c>
      <c r="C1451" s="16">
        <v>2</v>
      </c>
      <c r="D1451" s="1">
        <v>1</v>
      </c>
      <c r="E1451" s="1">
        <v>7</v>
      </c>
      <c r="F1451" s="1" t="str">
        <f>_xlfn.CONCAT($D1451,"|",$E1451,"|",$B1451)</f>
        <v>1|7|5</v>
      </c>
      <c r="G1451" s="1" t="str">
        <f>_xlfn.CONCAT($D1451,"|",$E1451,"|",$C1451)</f>
        <v>1|7|2</v>
      </c>
      <c r="H1451" s="1" t="str">
        <f>_xlfn.CONCAT(P1451,J1451)</f>
        <v>26Hilltops</v>
      </c>
      <c r="I1451" s="1" t="str">
        <f>_xlfn.CONCAT(P1451,K1451)</f>
        <v>26Sigtels</v>
      </c>
      <c r="J1451" s="1" t="str">
        <f>IFERROR(VLOOKUP(F1451,tbl_Teams!A:C,3,0),"")</f>
        <v>Hilltops</v>
      </c>
      <c r="K1451" s="1" t="str">
        <f>IFERROR(VLOOKUP(G1451,tbl_Teams!$A:$C,3,0),"")</f>
        <v>Sigtels</v>
      </c>
      <c r="L1451" s="1" t="str">
        <f>IFERROR(IF(AND(J1451&lt;&gt;"",K1451&lt;&gt;""),VLOOKUP(VLOOKUP(J1451,tbl_Teams!C:G,5,0),tbl_Venues!A:B,2,0),""),"")</f>
        <v>Robinswood Hill Club</v>
      </c>
      <c r="M1451" s="16">
        <f>IFERROR(IF(VLOOKUP(J1451,tbl_Teams!$C:$H,6,0)=0,"",VLOOKUP(J1451,tbl_Teams!$C:$H,6,0)),"")</f>
        <v>1</v>
      </c>
      <c r="N1451" s="16">
        <f>IFERROR(VLOOKUP(J1451,tbl_Teams!$C:$I,7,0),"")</f>
        <v>4</v>
      </c>
      <c r="O1451" s="16" t="str">
        <f>IF(OR(J1451="",K1451=""),"Void","")</f>
        <v/>
      </c>
      <c r="P1451" s="16">
        <v>26</v>
      </c>
      <c r="Q1451" s="38">
        <f>IF(O1451="Void","",IF(P1451&lt;16,Lookups!$A$1+((P1451-1)*7+(N1451-1)),Lookups!$A$2+((P1451-16)*7+(N1451-1))))</f>
        <v>45736</v>
      </c>
      <c r="R1451" s="1" t="str">
        <f>IF(O1451="Void",TRIM(_xlfn.CONCAT(J1451,K1451)),J1451)</f>
        <v>Hilltops</v>
      </c>
      <c r="S1451" s="16" t="str">
        <f>IF(O1451="Void","VOID","vs")</f>
        <v>vs</v>
      </c>
      <c r="T1451" s="1" t="str">
        <f>IF(O1451="Void","",K1451)</f>
        <v>Sigtels</v>
      </c>
      <c r="U1451" s="1" t="str">
        <f>IF(O1451="Void","",TRIM(_xlfn.CONCAT(L1451," ",M1451)))</f>
        <v>Robinswood Hill Club 1</v>
      </c>
    </row>
    <row r="1452" spans="1:21" x14ac:dyDescent="0.2">
      <c r="A1452" s="16">
        <v>1643</v>
      </c>
      <c r="B1452" s="16">
        <v>4</v>
      </c>
      <c r="C1452" s="16">
        <v>3</v>
      </c>
      <c r="D1452" s="1">
        <v>1</v>
      </c>
      <c r="E1452" s="1">
        <v>7</v>
      </c>
      <c r="F1452" s="1" t="str">
        <f>_xlfn.CONCAT($D1452,"|",$E1452,"|",$B1452)</f>
        <v>1|7|4</v>
      </c>
      <c r="G1452" s="1" t="str">
        <f>_xlfn.CONCAT($D1452,"|",$E1452,"|",$C1452)</f>
        <v>1|7|3</v>
      </c>
      <c r="H1452" s="1" t="str">
        <f>_xlfn.CONCAT(P1452,J1452)</f>
        <v>26Deaf Tigers</v>
      </c>
      <c r="I1452" s="1" t="str">
        <f>_xlfn.CONCAT(P1452,K1452)</f>
        <v>26City Treasurers</v>
      </c>
      <c r="J1452" s="1" t="str">
        <f>IFERROR(VLOOKUP(F1452,tbl_Teams!A:C,3,0),"")</f>
        <v>Deaf Tigers</v>
      </c>
      <c r="K1452" s="1" t="str">
        <f>IFERROR(VLOOKUP(G1452,tbl_Teams!$A:$C,3,0),"")</f>
        <v>City Treasurers</v>
      </c>
      <c r="L1452" s="1" t="str">
        <f>IFERROR(IF(AND(J1452&lt;&gt;"",K1452&lt;&gt;""),VLOOKUP(VLOOKUP(J1452,tbl_Teams!C:G,5,0),tbl_Venues!A:B,2,0),""),"")</f>
        <v>One Eyed Jacks</v>
      </c>
      <c r="M1452" s="16" t="str">
        <f>IFERROR(IF(VLOOKUP(J1452,tbl_Teams!$C:$H,6,0)=0,"",VLOOKUP(J1452,tbl_Teams!$C:$H,6,0)),"")</f>
        <v/>
      </c>
      <c r="N1452" s="16">
        <f>IFERROR(VLOOKUP(J1452,tbl_Teams!$C:$I,7,0),"")</f>
        <v>2</v>
      </c>
      <c r="O1452" s="16" t="str">
        <f>IF(OR(J1452="",K1452=""),"Void","")</f>
        <v/>
      </c>
      <c r="P1452" s="16">
        <v>26</v>
      </c>
      <c r="Q1452" s="38">
        <f>IF(O1452="Void","",IF(P1452&lt;16,Lookups!$A$1+((P1452-1)*7+(N1452-1)),Lookups!$A$2+((P1452-16)*7+(N1452-1))))</f>
        <v>45734</v>
      </c>
      <c r="R1452" s="1" t="str">
        <f>IF(O1452="Void",TRIM(_xlfn.CONCAT(J1452,K1452)),J1452)</f>
        <v>Deaf Tigers</v>
      </c>
      <c r="S1452" s="16" t="str">
        <f>IF(O1452="Void","VOID","vs")</f>
        <v>vs</v>
      </c>
      <c r="T1452" s="1" t="str">
        <f>IF(O1452="Void","",K1452)</f>
        <v>City Treasurers</v>
      </c>
      <c r="U1452" s="1" t="str">
        <f>IF(O1452="Void","",TRIM(_xlfn.CONCAT(L1452," ",M1452)))</f>
        <v>One Eyed Jacks</v>
      </c>
    </row>
    <row r="1453" spans="1:21" x14ac:dyDescent="0.2">
      <c r="A1453" s="16">
        <v>1644</v>
      </c>
      <c r="B1453" s="16">
        <v>10</v>
      </c>
      <c r="C1453" s="16">
        <v>12</v>
      </c>
      <c r="D1453" s="1">
        <v>1</v>
      </c>
      <c r="E1453" s="1">
        <v>7</v>
      </c>
      <c r="F1453" s="1" t="str">
        <f>_xlfn.CONCAT($D1453,"|",$E1453,"|",$B1453)</f>
        <v>1|7|10</v>
      </c>
      <c r="G1453" s="1" t="str">
        <f>_xlfn.CONCAT($D1453,"|",$E1453,"|",$C1453)</f>
        <v>1|7|12</v>
      </c>
      <c r="H1453" s="1" t="str">
        <f>_xlfn.CONCAT(P1453,J1453)</f>
        <v>26Newent Dragons</v>
      </c>
      <c r="I1453" s="1" t="str">
        <f>_xlfn.CONCAT(P1453,K1453)</f>
        <v>26More Lager</v>
      </c>
      <c r="J1453" s="1" t="str">
        <f>IFERROR(VLOOKUP(F1453,tbl_Teams!A:C,3,0),"")</f>
        <v>Newent Dragons</v>
      </c>
      <c r="K1453" s="1" t="str">
        <f>IFERROR(VLOOKUP(G1453,tbl_Teams!$A:$C,3,0),"")</f>
        <v>More Lager</v>
      </c>
      <c r="L1453" s="1" t="str">
        <f>IFERROR(IF(AND(J1453&lt;&gt;"",K1453&lt;&gt;""),VLOOKUP(VLOOKUP(J1453,tbl_Teams!C:G,5,0),tbl_Venues!A:B,2,0),""),"")</f>
        <v>Circle Club Newent</v>
      </c>
      <c r="M1453" s="16" t="str">
        <f>IFERROR(IF(VLOOKUP(J1453,tbl_Teams!$C:$H,6,0)=0,"",VLOOKUP(J1453,tbl_Teams!$C:$H,6,0)),"")</f>
        <v/>
      </c>
      <c r="N1453" s="16">
        <f>IFERROR(VLOOKUP(J1453,tbl_Teams!$C:$I,7,0),"")</f>
        <v>5</v>
      </c>
      <c r="O1453" s="16" t="str">
        <f>IF(OR(J1453="",K1453=""),"Void","")</f>
        <v/>
      </c>
      <c r="P1453" s="16">
        <v>26</v>
      </c>
      <c r="Q1453" s="38">
        <f>IF(O1453="Void","",IF(P1453&lt;16,Lookups!$A$1+((P1453-1)*7+(N1453-1)),Lookups!$A$2+((P1453-16)*7+(N1453-1))))</f>
        <v>45737</v>
      </c>
      <c r="R1453" s="1" t="str">
        <f>IF(O1453="Void",TRIM(_xlfn.CONCAT(J1453,K1453)),J1453)</f>
        <v>Newent Dragons</v>
      </c>
      <c r="S1453" s="16" t="str">
        <f>IF(O1453="Void","VOID","vs")</f>
        <v>vs</v>
      </c>
      <c r="T1453" s="1" t="str">
        <f>IF(O1453="Void","",K1453)</f>
        <v>More Lager</v>
      </c>
      <c r="U1453" s="1" t="str">
        <f>IF(O1453="Void","",TRIM(_xlfn.CONCAT(L1453," ",M1453)))</f>
        <v>Circle Club Newent</v>
      </c>
    </row>
    <row r="1454" spans="1:21" x14ac:dyDescent="0.2">
      <c r="A1454" s="16">
        <v>1645</v>
      </c>
      <c r="B1454" s="16">
        <v>9</v>
      </c>
      <c r="C1454" s="16">
        <v>13</v>
      </c>
      <c r="D1454" s="1">
        <v>1</v>
      </c>
      <c r="E1454" s="1">
        <v>7</v>
      </c>
      <c r="F1454" s="1" t="str">
        <f>_xlfn.CONCAT($D1454,"|",$E1454,"|",$B1454)</f>
        <v>1|7|9</v>
      </c>
      <c r="G1454" s="1" t="str">
        <f>_xlfn.CONCAT($D1454,"|",$E1454,"|",$C1454)</f>
        <v>1|7|13</v>
      </c>
      <c r="H1454" s="1" t="str">
        <f>_xlfn.CONCAT(P1454,J1454)</f>
        <v>26Tipplers</v>
      </c>
      <c r="I1454" s="1" t="str">
        <f>_xlfn.CONCAT(P1454,K1454)</f>
        <v>26BMI 'A' Breakaways</v>
      </c>
      <c r="J1454" s="1" t="str">
        <f>IFERROR(VLOOKUP(F1454,tbl_Teams!A:C,3,0),"")</f>
        <v>Tipplers</v>
      </c>
      <c r="K1454" s="1" t="str">
        <f>IFERROR(VLOOKUP(G1454,tbl_Teams!$A:$C,3,0),"")</f>
        <v>BMI 'A' Breakaways</v>
      </c>
      <c r="L1454" s="1" t="str">
        <f>IFERROR(IF(AND(J1454&lt;&gt;"",K1454&lt;&gt;""),VLOOKUP(VLOOKUP(J1454,tbl_Teams!C:G,5,0),tbl_Venues!A:B,2,0),""),"")</f>
        <v>Wotton Hall Club</v>
      </c>
      <c r="M1454" s="16">
        <f>IFERROR(IF(VLOOKUP(J1454,tbl_Teams!$C:$H,6,0)=0,"",VLOOKUP(J1454,tbl_Teams!$C:$H,6,0)),"")</f>
        <v>1</v>
      </c>
      <c r="N1454" s="16">
        <f>IFERROR(VLOOKUP(J1454,tbl_Teams!$C:$I,7,0),"")</f>
        <v>5</v>
      </c>
      <c r="O1454" s="16" t="str">
        <f>IF(OR(J1454="",K1454=""),"Void","")</f>
        <v/>
      </c>
      <c r="P1454" s="16">
        <v>26</v>
      </c>
      <c r="Q1454" s="38">
        <f>IF(O1454="Void","",IF(P1454&lt;16,Lookups!$A$1+((P1454-1)*7+(N1454-1)),Lookups!$A$2+((P1454-16)*7+(N1454-1))))</f>
        <v>45737</v>
      </c>
      <c r="R1454" s="1" t="str">
        <f>IF(O1454="Void",TRIM(_xlfn.CONCAT(J1454,K1454)),J1454)</f>
        <v>Tipplers</v>
      </c>
      <c r="S1454" s="16" t="str">
        <f>IF(O1454="Void","VOID","vs")</f>
        <v>vs</v>
      </c>
      <c r="T1454" s="1" t="str">
        <f>IF(O1454="Void","",K1454)</f>
        <v>BMI 'A' Breakaways</v>
      </c>
      <c r="U1454" s="1" t="str">
        <f>IF(O1454="Void","",TRIM(_xlfn.CONCAT(L1454," ",M1454)))</f>
        <v>Wotton Hall Club 1</v>
      </c>
    </row>
    <row r="1455" spans="1:21" x14ac:dyDescent="0.2">
      <c r="A1455" s="16">
        <v>1646</v>
      </c>
      <c r="B1455" s="16">
        <v>8</v>
      </c>
      <c r="C1455" s="16">
        <v>14</v>
      </c>
      <c r="D1455" s="1">
        <v>1</v>
      </c>
      <c r="E1455" s="1">
        <v>7</v>
      </c>
      <c r="F1455" s="1" t="str">
        <f>_xlfn.CONCAT($D1455,"|",$E1455,"|",$B1455)</f>
        <v>1|7|8</v>
      </c>
      <c r="G1455" s="1" t="str">
        <f>_xlfn.CONCAT($D1455,"|",$E1455,"|",$C1455)</f>
        <v>1|7|14</v>
      </c>
      <c r="H1455" s="1" t="str">
        <f>_xlfn.CONCAT(P1455,J1455)</f>
        <v>26Incredibowls</v>
      </c>
      <c r="I1455" s="1" t="str">
        <f>_xlfn.CONCAT(P1455,K1455)</f>
        <v>26Cruisers</v>
      </c>
      <c r="J1455" s="1" t="str">
        <f>IFERROR(VLOOKUP(F1455,tbl_Teams!A:C,3,0),"")</f>
        <v>Incredibowls</v>
      </c>
      <c r="K1455" s="1" t="str">
        <f>IFERROR(VLOOKUP(G1455,tbl_Teams!$A:$C,3,0),"")</f>
        <v>Cruisers</v>
      </c>
      <c r="L1455" s="1" t="str">
        <f>IFERROR(IF(AND(J1455&lt;&gt;"",K1455&lt;&gt;""),VLOOKUP(VLOOKUP(J1455,tbl_Teams!C:G,5,0),tbl_Venues!A:B,2,0),""),"")</f>
        <v>St James Club</v>
      </c>
      <c r="M1455" s="16" t="str">
        <f>IFERROR(IF(VLOOKUP(J1455,tbl_Teams!$C:$H,6,0)=0,"",VLOOKUP(J1455,tbl_Teams!$C:$H,6,0)),"")</f>
        <v/>
      </c>
      <c r="N1455" s="16">
        <f>IFERROR(VLOOKUP(J1455,tbl_Teams!$C:$I,7,0),"")</f>
        <v>4</v>
      </c>
      <c r="O1455" s="16" t="str">
        <f>IF(OR(J1455="",K1455=""),"Void","")</f>
        <v/>
      </c>
      <c r="P1455" s="16">
        <v>26</v>
      </c>
      <c r="Q1455" s="38">
        <f>IF(O1455="Void","",IF(P1455&lt;16,Lookups!$A$1+((P1455-1)*7+(N1455-1)),Lookups!$A$2+((P1455-16)*7+(N1455-1))))</f>
        <v>45736</v>
      </c>
      <c r="R1455" s="1" t="str">
        <f>IF(O1455="Void",TRIM(_xlfn.CONCAT(J1455,K1455)),J1455)</f>
        <v>Incredibowls</v>
      </c>
      <c r="S1455" s="16" t="str">
        <f>IF(O1455="Void","VOID","vs")</f>
        <v>vs</v>
      </c>
      <c r="T1455" s="1" t="str">
        <f>IF(O1455="Void","",K1455)</f>
        <v>Cruisers</v>
      </c>
      <c r="U1455" s="1" t="str">
        <f>IF(O1455="Void","",TRIM(_xlfn.CONCAT(L1455," ",M1455)))</f>
        <v>St James Club</v>
      </c>
    </row>
    <row r="1456" spans="1:21" x14ac:dyDescent="0.2">
      <c r="A1456" s="16">
        <v>1647</v>
      </c>
      <c r="B1456" s="16">
        <v>7</v>
      </c>
      <c r="C1456" s="16">
        <v>15</v>
      </c>
      <c r="D1456" s="1">
        <v>1</v>
      </c>
      <c r="E1456" s="1">
        <v>7</v>
      </c>
      <c r="F1456" s="1" t="str">
        <f>_xlfn.CONCAT($D1456,"|",$E1456,"|",$B1456)</f>
        <v>1|7|7</v>
      </c>
      <c r="G1456" s="1" t="str">
        <f>_xlfn.CONCAT($D1456,"|",$E1456,"|",$C1456)</f>
        <v>1|7|15</v>
      </c>
      <c r="H1456" s="1" t="str">
        <f>_xlfn.CONCAT(P1456,J1456)</f>
        <v>26Gladiators</v>
      </c>
      <c r="I1456" s="1" t="str">
        <f>_xlfn.CONCAT(P1456,K1456)</f>
        <v>26Lassington Rollers</v>
      </c>
      <c r="J1456" s="1" t="str">
        <f>IFERROR(VLOOKUP(F1456,tbl_Teams!A:C,3,0),"")</f>
        <v>Gladiators</v>
      </c>
      <c r="K1456" s="1" t="str">
        <f>IFERROR(VLOOKUP(G1456,tbl_Teams!$A:$C,3,0),"")</f>
        <v>Lassington Rollers</v>
      </c>
      <c r="L1456" s="1" t="str">
        <f>IFERROR(IF(AND(J1456&lt;&gt;"",K1456&lt;&gt;""),VLOOKUP(VLOOKUP(J1456,tbl_Teams!C:G,5,0),tbl_Venues!A:B,2,0),""),"")</f>
        <v>Farmer's Club</v>
      </c>
      <c r="M1456" s="16">
        <f>IFERROR(IF(VLOOKUP(J1456,tbl_Teams!$C:$H,6,0)=0,"",VLOOKUP(J1456,tbl_Teams!$C:$H,6,0)),"")</f>
        <v>1</v>
      </c>
      <c r="N1456" s="16">
        <f>IFERROR(VLOOKUP(J1456,tbl_Teams!$C:$I,7,0),"")</f>
        <v>3</v>
      </c>
      <c r="O1456" s="16" t="str">
        <f>IF(OR(J1456="",K1456=""),"Void","")</f>
        <v/>
      </c>
      <c r="P1456" s="16">
        <v>26</v>
      </c>
      <c r="Q1456" s="38">
        <f>IF(O1456="Void","",IF(P1456&lt;16,Lookups!$A$1+((P1456-1)*7+(N1456-1)),Lookups!$A$2+((P1456-16)*7+(N1456-1))))</f>
        <v>45735</v>
      </c>
      <c r="R1456" s="1" t="str">
        <f>IF(O1456="Void",TRIM(_xlfn.CONCAT(J1456,K1456)),J1456)</f>
        <v>Gladiators</v>
      </c>
      <c r="S1456" s="16" t="str">
        <f>IF(O1456="Void","VOID","vs")</f>
        <v>vs</v>
      </c>
      <c r="T1456" s="1" t="str">
        <f>IF(O1456="Void","",K1456)</f>
        <v>Lassington Rollers</v>
      </c>
      <c r="U1456" s="1" t="str">
        <f>IF(O1456="Void","",TRIM(_xlfn.CONCAT(L1456," ",M1456)))</f>
        <v>Farmer's Club 1</v>
      </c>
    </row>
    <row r="1457" spans="1:21" x14ac:dyDescent="0.2">
      <c r="A1457" s="16">
        <v>1648</v>
      </c>
      <c r="B1457" s="16">
        <v>11</v>
      </c>
      <c r="C1457" s="16">
        <v>16</v>
      </c>
      <c r="D1457" s="1">
        <v>1</v>
      </c>
      <c r="E1457" s="1">
        <v>7</v>
      </c>
      <c r="F1457" s="1" t="str">
        <f>_xlfn.CONCAT($D1457,"|",$E1457,"|",$B1457)</f>
        <v>1|7|11</v>
      </c>
      <c r="G1457" s="1" t="str">
        <f>_xlfn.CONCAT($D1457,"|",$E1457,"|",$C1457)</f>
        <v>1|7|16</v>
      </c>
      <c r="H1457" s="1" t="str">
        <f>_xlfn.CONCAT(P1457,J1457)</f>
        <v>26The Novices</v>
      </c>
      <c r="I1457" s="1" t="str">
        <f>_xlfn.CONCAT(P1457,K1457)</f>
        <v>26</v>
      </c>
      <c r="J1457" s="1" t="str">
        <f>IFERROR(VLOOKUP(F1457,tbl_Teams!A:C,3,0),"")</f>
        <v>The Novices</v>
      </c>
      <c r="K1457" s="1" t="str">
        <f>IFERROR(VLOOKUP(G1457,tbl_Teams!$A:$C,3,0),"")</f>
        <v/>
      </c>
      <c r="L1457" s="1" t="str">
        <f>IFERROR(IF(AND(J1457&lt;&gt;"",K1457&lt;&gt;""),VLOOKUP(VLOOKUP(J1457,tbl_Teams!C:G,5,0),tbl_Venues!A:B,2,0),""),"")</f>
        <v/>
      </c>
      <c r="M1457" s="16">
        <f>IFERROR(IF(VLOOKUP(J1457,tbl_Teams!$C:$H,6,0)=0,"",VLOOKUP(J1457,tbl_Teams!$C:$H,6,0)),"")</f>
        <v>2</v>
      </c>
      <c r="N1457" s="16">
        <f>IFERROR(VLOOKUP(J1457,tbl_Teams!$C:$I,7,0),"")</f>
        <v>3</v>
      </c>
      <c r="O1457" s="16" t="str">
        <f>IF(OR(J1457="",K1457=""),"Void","")</f>
        <v>Void</v>
      </c>
      <c r="P1457" s="16">
        <v>26</v>
      </c>
      <c r="Q1457" s="38" t="str">
        <f>IF(O1457="Void","",IF(P1457&lt;16,Lookups!$A$1+((P1457-1)*7+(N1457-1)),Lookups!$A$2+((P1457-16)*7+(N1457-1))))</f>
        <v/>
      </c>
      <c r="R1457" s="1" t="str">
        <f>IF(O1457="Void",TRIM(_xlfn.CONCAT(J1457,K1457)),J1457)</f>
        <v>The Novices</v>
      </c>
      <c r="S1457" s="16" t="str">
        <f>IF(O1457="Void","VOID","vs")</f>
        <v>VOID</v>
      </c>
      <c r="T1457" s="1" t="str">
        <f>IF(O1457="Void","",K1457)</f>
        <v/>
      </c>
      <c r="U1457" s="1" t="str">
        <f>IF(O1457="Void","",TRIM(_xlfn.CONCAT(L1457," ",M1457)))</f>
        <v/>
      </c>
    </row>
    <row r="1458" spans="1:21" x14ac:dyDescent="0.2">
      <c r="A1458" s="16">
        <v>209</v>
      </c>
      <c r="B1458" s="16">
        <v>16</v>
      </c>
      <c r="C1458" s="16">
        <v>3</v>
      </c>
      <c r="D1458" s="1">
        <v>1</v>
      </c>
      <c r="E1458" s="1">
        <v>1</v>
      </c>
      <c r="F1458" s="1" t="str">
        <f>_xlfn.CONCAT($D1458,"|",$E1458,"|",$B1458)</f>
        <v>1|1|16</v>
      </c>
      <c r="G1458" s="1" t="str">
        <f>_xlfn.CONCAT($D1458,"|",$E1458,"|",$C1458)</f>
        <v>1|1|3</v>
      </c>
      <c r="H1458" s="1" t="str">
        <f>_xlfn.CONCAT(P1458,J1458)</f>
        <v>27Painswick Ultras</v>
      </c>
      <c r="I1458" s="1" t="str">
        <f>_xlfn.CONCAT(P1458,K1458)</f>
        <v>27Slingers</v>
      </c>
      <c r="J1458" s="1" t="str">
        <f>IFERROR(VLOOKUP(F1458,tbl_Teams!A:C,3,0),"")</f>
        <v>Painswick Ultras</v>
      </c>
      <c r="K1458" s="1" t="str">
        <f>IFERROR(VLOOKUP(G1458,tbl_Teams!$A:$C,3,0),"")</f>
        <v>Slingers</v>
      </c>
      <c r="L1458" s="1" t="str">
        <f>IFERROR(IF(AND(J1458&lt;&gt;"",K1458&lt;&gt;""),VLOOKUP(VLOOKUP(J1458,tbl_Teams!C:G,5,0),tbl_Venues!A:B,2,0),""),"")</f>
        <v>Saintbridge Club</v>
      </c>
      <c r="M1458" s="16">
        <f>IFERROR(IF(VLOOKUP(J1458,tbl_Teams!$C:$H,6,0)=0,"",VLOOKUP(J1458,tbl_Teams!$C:$H,6,0)),"")</f>
        <v>1</v>
      </c>
      <c r="N1458" s="16">
        <f>IFERROR(VLOOKUP(J1458,tbl_Teams!$C:$I,7,0),"")</f>
        <v>3</v>
      </c>
      <c r="O1458" s="16" t="str">
        <f>IF(OR(J1458="",K1458=""),"Void","")</f>
        <v/>
      </c>
      <c r="P1458" s="16">
        <v>27</v>
      </c>
      <c r="Q1458" s="38">
        <f>IF(O1458="Void","",IF(P1458&lt;16,Lookups!$A$1+((P1458-1)*7+(N1458-1)),Lookups!$A$2+((P1458-16)*7+(N1458-1))))</f>
        <v>45742</v>
      </c>
      <c r="R1458" s="1" t="str">
        <f>IF(O1458="Void",TRIM(_xlfn.CONCAT(J1458,K1458)),J1458)</f>
        <v>Painswick Ultras</v>
      </c>
      <c r="S1458" s="16" t="str">
        <f>IF(O1458="Void","VOID","vs")</f>
        <v>vs</v>
      </c>
      <c r="T1458" s="1" t="str">
        <f>IF(O1458="Void","",K1458)</f>
        <v>Slingers</v>
      </c>
      <c r="U1458" s="1" t="str">
        <f>IF(O1458="Void","",TRIM(_xlfn.CONCAT(L1458," ",M1458)))</f>
        <v>Saintbridge Club 1</v>
      </c>
    </row>
    <row r="1459" spans="1:21" x14ac:dyDescent="0.2">
      <c r="A1459" s="16">
        <v>210</v>
      </c>
      <c r="B1459" s="16">
        <v>2</v>
      </c>
      <c r="C1459" s="16">
        <v>4</v>
      </c>
      <c r="D1459" s="1">
        <v>1</v>
      </c>
      <c r="E1459" s="1">
        <v>1</v>
      </c>
      <c r="F1459" s="1" t="str">
        <f>_xlfn.CONCAT($D1459,"|",$E1459,"|",$B1459)</f>
        <v>1|1|2</v>
      </c>
      <c r="G1459" s="1" t="str">
        <f>_xlfn.CONCAT($D1459,"|",$E1459,"|",$C1459)</f>
        <v>1|1|4</v>
      </c>
      <c r="H1459" s="1" t="str">
        <f>_xlfn.CONCAT(P1459,J1459)</f>
        <v>27Cobblers</v>
      </c>
      <c r="I1459" s="1" t="str">
        <f>_xlfn.CONCAT(P1459,K1459)</f>
        <v>27Tuffley Robins</v>
      </c>
      <c r="J1459" s="1" t="str">
        <f>IFERROR(VLOOKUP(F1459,tbl_Teams!A:C,3,0),"")</f>
        <v>Cobblers</v>
      </c>
      <c r="K1459" s="1" t="str">
        <f>IFERROR(VLOOKUP(G1459,tbl_Teams!$A:$C,3,0),"")</f>
        <v>Tuffley Robins</v>
      </c>
      <c r="L1459" s="1" t="str">
        <f>IFERROR(IF(AND(J1459&lt;&gt;"",K1459&lt;&gt;""),VLOOKUP(VLOOKUP(J1459,tbl_Teams!C:G,5,0),tbl_Venues!A:B,2,0),""),"")</f>
        <v>Tuffley Community Centre</v>
      </c>
      <c r="M1459" s="16" t="str">
        <f>IFERROR(IF(VLOOKUP(J1459,tbl_Teams!$C:$H,6,0)=0,"",VLOOKUP(J1459,tbl_Teams!$C:$H,6,0)),"")</f>
        <v/>
      </c>
      <c r="N1459" s="16">
        <f>IFERROR(VLOOKUP(J1459,tbl_Teams!$C:$I,7,0),"")</f>
        <v>1</v>
      </c>
      <c r="O1459" s="16" t="str">
        <f>IF(OR(J1459="",K1459=""),"Void","")</f>
        <v/>
      </c>
      <c r="P1459" s="16">
        <v>27</v>
      </c>
      <c r="Q1459" s="38">
        <f>IF(O1459="Void","",IF(P1459&lt;16,Lookups!$A$1+((P1459-1)*7+(N1459-1)),Lookups!$A$2+((P1459-16)*7+(N1459-1))))</f>
        <v>45740</v>
      </c>
      <c r="R1459" s="1" t="str">
        <f>IF(O1459="Void",TRIM(_xlfn.CONCAT(J1459,K1459)),J1459)</f>
        <v>Cobblers</v>
      </c>
      <c r="S1459" s="16" t="str">
        <f>IF(O1459="Void","VOID","vs")</f>
        <v>vs</v>
      </c>
      <c r="T1459" s="1" t="str">
        <f>IF(O1459="Void","",K1459)</f>
        <v>Tuffley Robins</v>
      </c>
      <c r="U1459" s="1" t="str">
        <f>IF(O1459="Void","",TRIM(_xlfn.CONCAT(L1459," ",M1459)))</f>
        <v>Tuffley Community Centre</v>
      </c>
    </row>
    <row r="1460" spans="1:21" x14ac:dyDescent="0.2">
      <c r="A1460" s="16">
        <v>211</v>
      </c>
      <c r="B1460" s="16">
        <v>1</v>
      </c>
      <c r="C1460" s="16">
        <v>5</v>
      </c>
      <c r="D1460" s="1">
        <v>1</v>
      </c>
      <c r="E1460" s="1">
        <v>1</v>
      </c>
      <c r="F1460" s="1" t="str">
        <f>_xlfn.CONCAT($D1460,"|",$E1460,"|",$B1460)</f>
        <v>1|1|1</v>
      </c>
      <c r="G1460" s="1" t="str">
        <f>_xlfn.CONCAT($D1460,"|",$E1460,"|",$C1460)</f>
        <v>1|1|5</v>
      </c>
      <c r="H1460" s="1" t="str">
        <f>_xlfn.CONCAT(P1460,J1460)</f>
        <v>27Maisemore Hornets</v>
      </c>
      <c r="I1460" s="1" t="str">
        <f>_xlfn.CONCAT(P1460,K1460)</f>
        <v>27St James Allstars</v>
      </c>
      <c r="J1460" s="1" t="str">
        <f>IFERROR(VLOOKUP(F1460,tbl_Teams!A:C,3,0),"")</f>
        <v>Maisemore Hornets</v>
      </c>
      <c r="K1460" s="1" t="str">
        <f>IFERROR(VLOOKUP(G1460,tbl_Teams!$A:$C,3,0),"")</f>
        <v>St James Allstars</v>
      </c>
      <c r="L1460" s="1" t="str">
        <f>IFERROR(IF(AND(J1460&lt;&gt;"",K1460&lt;&gt;""),VLOOKUP(VLOOKUP(J1460,tbl_Teams!C:G,5,0),tbl_Venues!A:B,2,0),""),"")</f>
        <v>St James Club</v>
      </c>
      <c r="M1460" s="16" t="str">
        <f>IFERROR(IF(VLOOKUP(J1460,tbl_Teams!$C:$H,6,0)=0,"",VLOOKUP(J1460,tbl_Teams!$C:$H,6,0)),"")</f>
        <v/>
      </c>
      <c r="N1460" s="16">
        <f>IFERROR(VLOOKUP(J1460,tbl_Teams!$C:$I,7,0),"")</f>
        <v>2</v>
      </c>
      <c r="O1460" s="16" t="str">
        <f>IF(OR(J1460="",K1460=""),"Void","")</f>
        <v/>
      </c>
      <c r="P1460" s="16">
        <v>27</v>
      </c>
      <c r="Q1460" s="38">
        <f>IF(O1460="Void","",IF(P1460&lt;16,Lookups!$A$1+((P1460-1)*7+(N1460-1)),Lookups!$A$2+((P1460-16)*7+(N1460-1))))</f>
        <v>45741</v>
      </c>
      <c r="R1460" s="1" t="str">
        <f>IF(O1460="Void",TRIM(_xlfn.CONCAT(J1460,K1460)),J1460)</f>
        <v>Maisemore Hornets</v>
      </c>
      <c r="S1460" s="16" t="str">
        <f>IF(O1460="Void","VOID","vs")</f>
        <v>vs</v>
      </c>
      <c r="T1460" s="1" t="str">
        <f>IF(O1460="Void","",K1460)</f>
        <v>St James Allstars</v>
      </c>
      <c r="U1460" s="1" t="str">
        <f>IF(O1460="Void","",TRIM(_xlfn.CONCAT(L1460," ",M1460)))</f>
        <v>St James Club</v>
      </c>
    </row>
    <row r="1461" spans="1:21" x14ac:dyDescent="0.2">
      <c r="A1461" s="16">
        <v>212</v>
      </c>
      <c r="B1461" s="16">
        <v>15</v>
      </c>
      <c r="C1461" s="16">
        <v>6</v>
      </c>
      <c r="D1461" s="1">
        <v>1</v>
      </c>
      <c r="E1461" s="1">
        <v>1</v>
      </c>
      <c r="F1461" s="1" t="str">
        <f>_xlfn.CONCAT($D1461,"|",$E1461,"|",$B1461)</f>
        <v>1|1|15</v>
      </c>
      <c r="G1461" s="1" t="str">
        <f>_xlfn.CONCAT($D1461,"|",$E1461,"|",$C1461)</f>
        <v>1|1|6</v>
      </c>
      <c r="H1461" s="1" t="str">
        <f>_xlfn.CONCAT(P1461,J1461)</f>
        <v>27Redmans Ten</v>
      </c>
      <c r="I1461" s="1" t="str">
        <f>_xlfn.CONCAT(P1461,K1461)</f>
        <v>27Fabulous Baker Boys</v>
      </c>
      <c r="J1461" s="1" t="str">
        <f>IFERROR(VLOOKUP(F1461,tbl_Teams!A:C,3,0),"")</f>
        <v>Redmans Ten</v>
      </c>
      <c r="K1461" s="1" t="str">
        <f>IFERROR(VLOOKUP(G1461,tbl_Teams!$A:$C,3,0),"")</f>
        <v>Fabulous Baker Boys</v>
      </c>
      <c r="L1461" s="1" t="str">
        <f>IFERROR(IF(AND(J1461&lt;&gt;"",K1461&lt;&gt;""),VLOOKUP(VLOOKUP(J1461,tbl_Teams!C:G,5,0),tbl_Venues!A:B,2,0),""),"")</f>
        <v>Wotton Hall Club</v>
      </c>
      <c r="M1461" s="16">
        <f>IFERROR(IF(VLOOKUP(J1461,tbl_Teams!$C:$H,6,0)=0,"",VLOOKUP(J1461,tbl_Teams!$C:$H,6,0)),"")</f>
        <v>1</v>
      </c>
      <c r="N1461" s="16">
        <f>IFERROR(VLOOKUP(J1461,tbl_Teams!$C:$I,7,0),"")</f>
        <v>4</v>
      </c>
      <c r="O1461" s="16" t="str">
        <f>IF(OR(J1461="",K1461=""),"Void","")</f>
        <v/>
      </c>
      <c r="P1461" s="16">
        <v>27</v>
      </c>
      <c r="Q1461" s="38">
        <f>IF(O1461="Void","",IF(P1461&lt;16,Lookups!$A$1+((P1461-1)*7+(N1461-1)),Lookups!$A$2+((P1461-16)*7+(N1461-1))))</f>
        <v>45743</v>
      </c>
      <c r="R1461" s="1" t="str">
        <f>IF(O1461="Void",TRIM(_xlfn.CONCAT(J1461,K1461)),J1461)</f>
        <v>Redmans Ten</v>
      </c>
      <c r="S1461" s="16" t="str">
        <f>IF(O1461="Void","VOID","vs")</f>
        <v>vs</v>
      </c>
      <c r="T1461" s="1" t="str">
        <f>IF(O1461="Void","",K1461)</f>
        <v>Fabulous Baker Boys</v>
      </c>
      <c r="U1461" s="1" t="str">
        <f>IF(O1461="Void","",TRIM(_xlfn.CONCAT(L1461," ",M1461)))</f>
        <v>Wotton Hall Club 1</v>
      </c>
    </row>
    <row r="1462" spans="1:21" x14ac:dyDescent="0.2">
      <c r="A1462" s="16">
        <v>213</v>
      </c>
      <c r="B1462" s="16">
        <v>14</v>
      </c>
      <c r="C1462" s="16">
        <v>7</v>
      </c>
      <c r="D1462" s="1">
        <v>1</v>
      </c>
      <c r="E1462" s="1">
        <v>1</v>
      </c>
      <c r="F1462" s="1" t="str">
        <f>_xlfn.CONCAT($D1462,"|",$E1462,"|",$B1462)</f>
        <v>1|1|14</v>
      </c>
      <c r="G1462" s="1" t="str">
        <f>_xlfn.CONCAT($D1462,"|",$E1462,"|",$C1462)</f>
        <v>1|1|7</v>
      </c>
      <c r="H1462" s="1" t="str">
        <f>_xlfn.CONCAT(P1462,J1462)</f>
        <v>27Famous Stampers</v>
      </c>
      <c r="I1462" s="1" t="str">
        <f>_xlfn.CONCAT(P1462,K1462)</f>
        <v>27Railway</v>
      </c>
      <c r="J1462" s="1" t="str">
        <f>IFERROR(VLOOKUP(F1462,tbl_Teams!A:C,3,0),"")</f>
        <v>Famous Stampers</v>
      </c>
      <c r="K1462" s="1" t="str">
        <f>IFERROR(VLOOKUP(G1462,tbl_Teams!$A:$C,3,0),"")</f>
        <v>Railway</v>
      </c>
      <c r="L1462" s="1" t="str">
        <f>IFERROR(IF(AND(J1462&lt;&gt;"",K1462&lt;&gt;""),VLOOKUP(VLOOKUP(J1462,tbl_Teams!C:G,5,0),tbl_Venues!A:B,2,0),""),"")</f>
        <v>Hardwicke RBL</v>
      </c>
      <c r="M1462" s="16">
        <f>IFERROR(IF(VLOOKUP(J1462,tbl_Teams!$C:$H,6,0)=0,"",VLOOKUP(J1462,tbl_Teams!$C:$H,6,0)),"")</f>
        <v>1</v>
      </c>
      <c r="N1462" s="16">
        <f>IFERROR(VLOOKUP(J1462,tbl_Teams!$C:$I,7,0),"")</f>
        <v>5</v>
      </c>
      <c r="O1462" s="16" t="str">
        <f>IF(OR(J1462="",K1462=""),"Void","")</f>
        <v/>
      </c>
      <c r="P1462" s="16">
        <v>27</v>
      </c>
      <c r="Q1462" s="38">
        <f>IF(O1462="Void","",IF(P1462&lt;16,Lookups!$A$1+((P1462-1)*7+(N1462-1)),Lookups!$A$2+((P1462-16)*7+(N1462-1))))</f>
        <v>45744</v>
      </c>
      <c r="R1462" s="1" t="str">
        <f>IF(O1462="Void",TRIM(_xlfn.CONCAT(J1462,K1462)),J1462)</f>
        <v>Famous Stampers</v>
      </c>
      <c r="S1462" s="16" t="str">
        <f>IF(O1462="Void","VOID","vs")</f>
        <v>vs</v>
      </c>
      <c r="T1462" s="1" t="str">
        <f>IF(O1462="Void","",K1462)</f>
        <v>Railway</v>
      </c>
      <c r="U1462" s="1" t="str">
        <f>IF(O1462="Void","",TRIM(_xlfn.CONCAT(L1462," ",M1462)))</f>
        <v>Hardwicke RBL 1</v>
      </c>
    </row>
    <row r="1463" spans="1:21" x14ac:dyDescent="0.2">
      <c r="A1463" s="16">
        <v>214</v>
      </c>
      <c r="B1463" s="16">
        <v>13</v>
      </c>
      <c r="C1463" s="16">
        <v>8</v>
      </c>
      <c r="D1463" s="1">
        <v>1</v>
      </c>
      <c r="E1463" s="1">
        <v>1</v>
      </c>
      <c r="F1463" s="1" t="str">
        <f>_xlfn.CONCAT($D1463,"|",$E1463,"|",$B1463)</f>
        <v>1|1|13</v>
      </c>
      <c r="G1463" s="1" t="str">
        <f>_xlfn.CONCAT($D1463,"|",$E1463,"|",$C1463)</f>
        <v>1|1|8</v>
      </c>
      <c r="H1463" s="1" t="str">
        <f>_xlfn.CONCAT(P1463,J1463)</f>
        <v>27Oval Ball S.C.</v>
      </c>
      <c r="I1463" s="1" t="str">
        <f>_xlfn.CONCAT(P1463,K1463)</f>
        <v>27Lion Cubs</v>
      </c>
      <c r="J1463" s="1" t="str">
        <f>IFERROR(VLOOKUP(F1463,tbl_Teams!A:C,3,0),"")</f>
        <v>Oval Ball S.C.</v>
      </c>
      <c r="K1463" s="1" t="str">
        <f>IFERROR(VLOOKUP(G1463,tbl_Teams!$A:$C,3,0),"")</f>
        <v>Lion Cubs</v>
      </c>
      <c r="L1463" s="1" t="str">
        <f>IFERROR(IF(AND(J1463&lt;&gt;"",K1463&lt;&gt;""),VLOOKUP(VLOOKUP(J1463,tbl_Teams!C:G,5,0),tbl_Venues!A:B,2,0),""),"")</f>
        <v>One Eyed Jacks</v>
      </c>
      <c r="M1463" s="16" t="str">
        <f>IFERROR(IF(VLOOKUP(J1463,tbl_Teams!$C:$H,6,0)=0,"",VLOOKUP(J1463,tbl_Teams!$C:$H,6,0)),"")</f>
        <v/>
      </c>
      <c r="N1463" s="16">
        <f>IFERROR(VLOOKUP(J1463,tbl_Teams!$C:$I,7,0),"")</f>
        <v>3</v>
      </c>
      <c r="O1463" s="16" t="str">
        <f>IF(OR(J1463="",K1463=""),"Void","")</f>
        <v/>
      </c>
      <c r="P1463" s="16">
        <v>27</v>
      </c>
      <c r="Q1463" s="38">
        <f>IF(O1463="Void","",IF(P1463&lt;16,Lookups!$A$1+((P1463-1)*7+(N1463-1)),Lookups!$A$2+((P1463-16)*7+(N1463-1))))</f>
        <v>45742</v>
      </c>
      <c r="R1463" s="1" t="str">
        <f>IF(O1463="Void",TRIM(_xlfn.CONCAT(J1463,K1463)),J1463)</f>
        <v>Oval Ball S.C.</v>
      </c>
      <c r="S1463" s="16" t="str">
        <f>IF(O1463="Void","VOID","vs")</f>
        <v>vs</v>
      </c>
      <c r="T1463" s="1" t="str">
        <f>IF(O1463="Void","",K1463)</f>
        <v>Lion Cubs</v>
      </c>
      <c r="U1463" s="1" t="str">
        <f>IF(O1463="Void","",TRIM(_xlfn.CONCAT(L1463," ",M1463)))</f>
        <v>One Eyed Jacks</v>
      </c>
    </row>
    <row r="1464" spans="1:21" x14ac:dyDescent="0.2">
      <c r="A1464" s="16">
        <v>215</v>
      </c>
      <c r="B1464" s="16">
        <v>12</v>
      </c>
      <c r="C1464" s="16">
        <v>9</v>
      </c>
      <c r="D1464" s="1">
        <v>1</v>
      </c>
      <c r="E1464" s="1">
        <v>1</v>
      </c>
      <c r="F1464" s="1" t="str">
        <f>_xlfn.CONCAT($D1464,"|",$E1464,"|",$B1464)</f>
        <v>1|1|12</v>
      </c>
      <c r="G1464" s="1" t="str">
        <f>_xlfn.CONCAT($D1464,"|",$E1464,"|",$C1464)</f>
        <v>1|1|9</v>
      </c>
      <c r="H1464" s="1" t="str">
        <f>_xlfn.CONCAT(P1464,J1464)</f>
        <v>27Impractical Jokers</v>
      </c>
      <c r="I1464" s="1" t="str">
        <f>_xlfn.CONCAT(P1464,K1464)</f>
        <v>27The Jets</v>
      </c>
      <c r="J1464" s="1" t="str">
        <f>IFERROR(VLOOKUP(F1464,tbl_Teams!A:C,3,0),"")</f>
        <v>Impractical Jokers</v>
      </c>
      <c r="K1464" s="1" t="str">
        <f>IFERROR(VLOOKUP(G1464,tbl_Teams!$A:$C,3,0),"")</f>
        <v>The Jets</v>
      </c>
      <c r="L1464" s="1" t="str">
        <f>IFERROR(IF(AND(J1464&lt;&gt;"",K1464&lt;&gt;""),VLOOKUP(VLOOKUP(J1464,tbl_Teams!C:G,5,0),tbl_Venues!A:B,2,0),""),"")</f>
        <v>St James Club</v>
      </c>
      <c r="M1464" s="16" t="str">
        <f>IFERROR(IF(VLOOKUP(J1464,tbl_Teams!$C:$H,6,0)=0,"",VLOOKUP(J1464,tbl_Teams!$C:$H,6,0)),"")</f>
        <v/>
      </c>
      <c r="N1464" s="16">
        <f>IFERROR(VLOOKUP(J1464,tbl_Teams!$C:$I,7,0),"")</f>
        <v>1</v>
      </c>
      <c r="O1464" s="16" t="str">
        <f>IF(OR(J1464="",K1464=""),"Void","")</f>
        <v/>
      </c>
      <c r="P1464" s="16">
        <v>27</v>
      </c>
      <c r="Q1464" s="38">
        <f>IF(O1464="Void","",IF(P1464&lt;16,Lookups!$A$1+((P1464-1)*7+(N1464-1)),Lookups!$A$2+((P1464-16)*7+(N1464-1))))</f>
        <v>45740</v>
      </c>
      <c r="R1464" s="1" t="str">
        <f>IF(O1464="Void",TRIM(_xlfn.CONCAT(J1464,K1464)),J1464)</f>
        <v>Impractical Jokers</v>
      </c>
      <c r="S1464" s="16" t="str">
        <f>IF(O1464="Void","VOID","vs")</f>
        <v>vs</v>
      </c>
      <c r="T1464" s="1" t="str">
        <f>IF(O1464="Void","",K1464)</f>
        <v>The Jets</v>
      </c>
      <c r="U1464" s="1" t="str">
        <f>IF(O1464="Void","",TRIM(_xlfn.CONCAT(L1464," ",M1464)))</f>
        <v>St James Club</v>
      </c>
    </row>
    <row r="1465" spans="1:21" x14ac:dyDescent="0.2">
      <c r="A1465" s="16">
        <v>216</v>
      </c>
      <c r="B1465" s="16">
        <v>11</v>
      </c>
      <c r="C1465" s="16">
        <v>10</v>
      </c>
      <c r="D1465" s="1">
        <v>1</v>
      </c>
      <c r="E1465" s="1">
        <v>1</v>
      </c>
      <c r="F1465" s="1" t="str">
        <f>_xlfn.CONCAT($D1465,"|",$E1465,"|",$B1465)</f>
        <v>1|1|11</v>
      </c>
      <c r="G1465" s="1" t="str">
        <f>_xlfn.CONCAT($D1465,"|",$E1465,"|",$C1465)</f>
        <v>1|1|10</v>
      </c>
      <c r="H1465" s="1" t="str">
        <f>_xlfn.CONCAT(P1465,J1465)</f>
        <v>27Hare &amp; Hounds</v>
      </c>
      <c r="I1465" s="1" t="str">
        <f>_xlfn.CONCAT(P1465,K1465)</f>
        <v>27Gaelens</v>
      </c>
      <c r="J1465" s="1" t="str">
        <f>IFERROR(VLOOKUP(F1465,tbl_Teams!A:C,3,0),"")</f>
        <v>Hare &amp; Hounds</v>
      </c>
      <c r="K1465" s="1" t="str">
        <f>IFERROR(VLOOKUP(G1465,tbl_Teams!$A:$C,3,0),"")</f>
        <v>Gaelens</v>
      </c>
      <c r="L1465" s="1" t="str">
        <f>IFERROR(IF(AND(J1465&lt;&gt;"",K1465&lt;&gt;""),VLOOKUP(VLOOKUP(J1465,tbl_Teams!C:G,5,0),tbl_Venues!A:B,2,0),""),"")</f>
        <v>Churchdown Club</v>
      </c>
      <c r="M1465" s="16" t="str">
        <f>IFERROR(IF(VLOOKUP(J1465,tbl_Teams!$C:$H,6,0)=0,"",VLOOKUP(J1465,tbl_Teams!$C:$H,6,0)),"")</f>
        <v/>
      </c>
      <c r="N1465" s="16">
        <f>IFERROR(VLOOKUP(J1465,tbl_Teams!$C:$I,7,0),"")</f>
        <v>5</v>
      </c>
      <c r="O1465" s="16" t="str">
        <f>IF(OR(J1465="",K1465=""),"Void","")</f>
        <v/>
      </c>
      <c r="P1465" s="16">
        <v>27</v>
      </c>
      <c r="Q1465" s="38">
        <f>IF(O1465="Void","",IF(P1465&lt;16,Lookups!$A$1+((P1465-1)*7+(N1465-1)),Lookups!$A$2+((P1465-16)*7+(N1465-1))))</f>
        <v>45744</v>
      </c>
      <c r="R1465" s="1" t="str">
        <f>IF(O1465="Void",TRIM(_xlfn.CONCAT(J1465,K1465)),J1465)</f>
        <v>Hare &amp; Hounds</v>
      </c>
      <c r="S1465" s="16" t="str">
        <f>IF(O1465="Void","VOID","vs")</f>
        <v>vs</v>
      </c>
      <c r="T1465" s="1" t="str">
        <f>IF(O1465="Void","",K1465)</f>
        <v>Gaelens</v>
      </c>
      <c r="U1465" s="1" t="str">
        <f>IF(O1465="Void","",TRIM(_xlfn.CONCAT(L1465," ",M1465)))</f>
        <v>Churchdown Club</v>
      </c>
    </row>
    <row r="1466" spans="1:21" x14ac:dyDescent="0.2">
      <c r="A1466" s="16">
        <v>449</v>
      </c>
      <c r="B1466" s="16">
        <v>16</v>
      </c>
      <c r="C1466" s="16">
        <v>3</v>
      </c>
      <c r="D1466" s="1">
        <v>1</v>
      </c>
      <c r="E1466" s="1">
        <v>2</v>
      </c>
      <c r="F1466" s="1" t="str">
        <f>_xlfn.CONCAT($D1466,"|",$E1466,"|",$B1466)</f>
        <v>1|2|16</v>
      </c>
      <c r="G1466" s="1" t="str">
        <f>_xlfn.CONCAT($D1466,"|",$E1466,"|",$C1466)</f>
        <v>1|2|3</v>
      </c>
      <c r="H1466" s="1" t="str">
        <f>_xlfn.CONCAT(P1466,J1466)</f>
        <v>27Motor Rollers</v>
      </c>
      <c r="I1466" s="1" t="str">
        <f>_xlfn.CONCAT(P1466,K1466)</f>
        <v>27Rugger Sports</v>
      </c>
      <c r="J1466" s="1" t="str">
        <f>IFERROR(VLOOKUP(F1466,tbl_Teams!A:C,3,0),"")</f>
        <v>Motor Rollers</v>
      </c>
      <c r="K1466" s="1" t="str">
        <f>IFERROR(VLOOKUP(G1466,tbl_Teams!$A:$C,3,0),"")</f>
        <v>Rugger Sports</v>
      </c>
      <c r="L1466" s="1" t="str">
        <f>IFERROR(IF(AND(J1466&lt;&gt;"",K1466&lt;&gt;""),VLOOKUP(VLOOKUP(J1466,tbl_Teams!C:G,5,0),tbl_Venues!A:B,2,0),""),"")</f>
        <v>Wotton Hall Club</v>
      </c>
      <c r="M1466" s="16">
        <f>IFERROR(IF(VLOOKUP(J1466,tbl_Teams!$C:$H,6,0)=0,"",VLOOKUP(J1466,tbl_Teams!$C:$H,6,0)),"")</f>
        <v>1</v>
      </c>
      <c r="N1466" s="16">
        <f>IFERROR(VLOOKUP(J1466,tbl_Teams!$C:$I,7,0),"")</f>
        <v>2</v>
      </c>
      <c r="O1466" s="16" t="str">
        <f>IF(OR(J1466="",K1466=""),"Void","")</f>
        <v/>
      </c>
      <c r="P1466" s="16">
        <v>27</v>
      </c>
      <c r="Q1466" s="38">
        <f>IF(O1466="Void","",IF(P1466&lt;16,Lookups!$A$1+((P1466-1)*7+(N1466-1)),Lookups!$A$2+((P1466-16)*7+(N1466-1))))</f>
        <v>45741</v>
      </c>
      <c r="R1466" s="1" t="str">
        <f>IF(O1466="Void",TRIM(_xlfn.CONCAT(J1466,K1466)),J1466)</f>
        <v>Motor Rollers</v>
      </c>
      <c r="S1466" s="16" t="str">
        <f>IF(O1466="Void","VOID","vs")</f>
        <v>vs</v>
      </c>
      <c r="T1466" s="1" t="str">
        <f>IF(O1466="Void","",K1466)</f>
        <v>Rugger Sports</v>
      </c>
      <c r="U1466" s="1" t="str">
        <f>IF(O1466="Void","",TRIM(_xlfn.CONCAT(L1466," ",M1466)))</f>
        <v>Wotton Hall Club 1</v>
      </c>
    </row>
    <row r="1467" spans="1:21" x14ac:dyDescent="0.2">
      <c r="A1467" s="16">
        <v>450</v>
      </c>
      <c r="B1467" s="16">
        <v>2</v>
      </c>
      <c r="C1467" s="16">
        <v>4</v>
      </c>
      <c r="D1467" s="1">
        <v>1</v>
      </c>
      <c r="E1467" s="1">
        <v>2</v>
      </c>
      <c r="F1467" s="1" t="str">
        <f>_xlfn.CONCAT($D1467,"|",$E1467,"|",$B1467)</f>
        <v>1|2|2</v>
      </c>
      <c r="G1467" s="1" t="str">
        <f>_xlfn.CONCAT($D1467,"|",$E1467,"|",$C1467)</f>
        <v>1|2|4</v>
      </c>
      <c r="H1467" s="1" t="str">
        <f>_xlfn.CONCAT(P1467,J1467)</f>
        <v>27Arcadians</v>
      </c>
      <c r="I1467" s="1" t="str">
        <f>_xlfn.CONCAT(P1467,K1467)</f>
        <v>27Willows</v>
      </c>
      <c r="J1467" s="1" t="str">
        <f>IFERROR(VLOOKUP(F1467,tbl_Teams!A:C,3,0),"")</f>
        <v>Arcadians</v>
      </c>
      <c r="K1467" s="1" t="str">
        <f>IFERROR(VLOOKUP(G1467,tbl_Teams!$A:$C,3,0),"")</f>
        <v>Willows</v>
      </c>
      <c r="L1467" s="1" t="str">
        <f>IFERROR(IF(AND(J1467&lt;&gt;"",K1467&lt;&gt;""),VLOOKUP(VLOOKUP(J1467,tbl_Teams!C:G,5,0),tbl_Venues!A:B,2,0),""),"")</f>
        <v>BMI Club</v>
      </c>
      <c r="M1467" s="16" t="str">
        <f>IFERROR(IF(VLOOKUP(J1467,tbl_Teams!$C:$H,6,0)=0,"",VLOOKUP(J1467,tbl_Teams!$C:$H,6,0)),"")</f>
        <v/>
      </c>
      <c r="N1467" s="16">
        <f>IFERROR(VLOOKUP(J1467,tbl_Teams!$C:$I,7,0),"")</f>
        <v>4</v>
      </c>
      <c r="O1467" s="16" t="str">
        <f>IF(OR(J1467="",K1467=""),"Void","")</f>
        <v/>
      </c>
      <c r="P1467" s="16">
        <v>27</v>
      </c>
      <c r="Q1467" s="38">
        <f>IF(O1467="Void","",IF(P1467&lt;16,Lookups!$A$1+((P1467-1)*7+(N1467-1)),Lookups!$A$2+((P1467-16)*7+(N1467-1))))</f>
        <v>45743</v>
      </c>
      <c r="R1467" s="1" t="str">
        <f>IF(O1467="Void",TRIM(_xlfn.CONCAT(J1467,K1467)),J1467)</f>
        <v>Arcadians</v>
      </c>
      <c r="S1467" s="16" t="str">
        <f>IF(O1467="Void","VOID","vs")</f>
        <v>vs</v>
      </c>
      <c r="T1467" s="1" t="str">
        <f>IF(O1467="Void","",K1467)</f>
        <v>Willows</v>
      </c>
      <c r="U1467" s="1" t="str">
        <f>IF(O1467="Void","",TRIM(_xlfn.CONCAT(L1467," ",M1467)))</f>
        <v>BMI Club</v>
      </c>
    </row>
    <row r="1468" spans="1:21" x14ac:dyDescent="0.2">
      <c r="A1468" s="16">
        <v>451</v>
      </c>
      <c r="B1468" s="16">
        <v>1</v>
      </c>
      <c r="C1468" s="16">
        <v>5</v>
      </c>
      <c r="D1468" s="1">
        <v>1</v>
      </c>
      <c r="E1468" s="1">
        <v>2</v>
      </c>
      <c r="F1468" s="1" t="str">
        <f>_xlfn.CONCAT($D1468,"|",$E1468,"|",$B1468)</f>
        <v>1|2|1</v>
      </c>
      <c r="G1468" s="1" t="str">
        <f>_xlfn.CONCAT($D1468,"|",$E1468,"|",$C1468)</f>
        <v>1|2|5</v>
      </c>
      <c r="H1468" s="1" t="str">
        <f>_xlfn.CONCAT(P1468,J1468)</f>
        <v>27Kingpins</v>
      </c>
      <c r="I1468" s="1" t="str">
        <f>_xlfn.CONCAT(P1468,K1468)</f>
        <v>27Walls Monkeys</v>
      </c>
      <c r="J1468" s="1" t="str">
        <f>IFERROR(VLOOKUP(F1468,tbl_Teams!A:C,3,0),"")</f>
        <v>Kingpins</v>
      </c>
      <c r="K1468" s="1" t="str">
        <f>IFERROR(VLOOKUP(G1468,tbl_Teams!$A:$C,3,0),"")</f>
        <v>Walls Monkeys</v>
      </c>
      <c r="L1468" s="1" t="str">
        <f>IFERROR(IF(AND(J1468&lt;&gt;"",K1468&lt;&gt;""),VLOOKUP(VLOOKUP(J1468,tbl_Teams!C:G,5,0),tbl_Venues!A:B,2,0),""),"")</f>
        <v>Robinswood Hill Club</v>
      </c>
      <c r="M1468" s="16">
        <f>IFERROR(IF(VLOOKUP(J1468,tbl_Teams!$C:$H,6,0)=0,"",VLOOKUP(J1468,tbl_Teams!$C:$H,6,0)),"")</f>
        <v>2</v>
      </c>
      <c r="N1468" s="16">
        <f>IFERROR(VLOOKUP(J1468,tbl_Teams!$C:$I,7,0),"")</f>
        <v>5</v>
      </c>
      <c r="O1468" s="16" t="str">
        <f>IF(OR(J1468="",K1468=""),"Void","")</f>
        <v/>
      </c>
      <c r="P1468" s="16">
        <v>27</v>
      </c>
      <c r="Q1468" s="38">
        <f>IF(O1468="Void","",IF(P1468&lt;16,Lookups!$A$1+((P1468-1)*7+(N1468-1)),Lookups!$A$2+((P1468-16)*7+(N1468-1))))</f>
        <v>45744</v>
      </c>
      <c r="R1468" s="1" t="str">
        <f>IF(O1468="Void",TRIM(_xlfn.CONCAT(J1468,K1468)),J1468)</f>
        <v>Kingpins</v>
      </c>
      <c r="S1468" s="16" t="str">
        <f>IF(O1468="Void","VOID","vs")</f>
        <v>vs</v>
      </c>
      <c r="T1468" s="1" t="str">
        <f>IF(O1468="Void","",K1468)</f>
        <v>Walls Monkeys</v>
      </c>
      <c r="U1468" s="1" t="str">
        <f>IF(O1468="Void","",TRIM(_xlfn.CONCAT(L1468," ",M1468)))</f>
        <v>Robinswood Hill Club 2</v>
      </c>
    </row>
    <row r="1469" spans="1:21" x14ac:dyDescent="0.2">
      <c r="A1469" s="16">
        <v>452</v>
      </c>
      <c r="B1469" s="16">
        <v>15</v>
      </c>
      <c r="C1469" s="16">
        <v>6</v>
      </c>
      <c r="D1469" s="1">
        <v>1</v>
      </c>
      <c r="E1469" s="1">
        <v>2</v>
      </c>
      <c r="F1469" s="1" t="str">
        <f>_xlfn.CONCAT($D1469,"|",$E1469,"|",$B1469)</f>
        <v>1|2|15</v>
      </c>
      <c r="G1469" s="1" t="str">
        <f>_xlfn.CONCAT($D1469,"|",$E1469,"|",$C1469)</f>
        <v>1|2|6</v>
      </c>
      <c r="H1469" s="1" t="str">
        <f>_xlfn.CONCAT(P1469,J1469)</f>
        <v>27R.G.H.O.C.</v>
      </c>
      <c r="I1469" s="1" t="str">
        <f>_xlfn.CONCAT(P1469,K1469)</f>
        <v>27Valiants</v>
      </c>
      <c r="J1469" s="1" t="str">
        <f>IFERROR(VLOOKUP(F1469,tbl_Teams!A:C,3,0),"")</f>
        <v>R.G.H.O.C.</v>
      </c>
      <c r="K1469" s="1" t="str">
        <f>IFERROR(VLOOKUP(G1469,tbl_Teams!$A:$C,3,0),"")</f>
        <v>Valiants</v>
      </c>
      <c r="L1469" s="1" t="str">
        <f>IFERROR(IF(AND(J1469&lt;&gt;"",K1469&lt;&gt;""),VLOOKUP(VLOOKUP(J1469,tbl_Teams!C:G,5,0),tbl_Venues!A:B,2,0),""),"")</f>
        <v>Hardwicke RBL</v>
      </c>
      <c r="M1469" s="16">
        <f>IFERROR(IF(VLOOKUP(J1469,tbl_Teams!$C:$H,6,0)=0,"",VLOOKUP(J1469,tbl_Teams!$C:$H,6,0)),"")</f>
        <v>2</v>
      </c>
      <c r="N1469" s="16">
        <f>IFERROR(VLOOKUP(J1469,tbl_Teams!$C:$I,7,0),"")</f>
        <v>5</v>
      </c>
      <c r="O1469" s="16" t="str">
        <f>IF(OR(J1469="",K1469=""),"Void","")</f>
        <v/>
      </c>
      <c r="P1469" s="16">
        <v>27</v>
      </c>
      <c r="Q1469" s="38">
        <f>IF(O1469="Void","",IF(P1469&lt;16,Lookups!$A$1+((P1469-1)*7+(N1469-1)),Lookups!$A$2+((P1469-16)*7+(N1469-1))))</f>
        <v>45744</v>
      </c>
      <c r="R1469" s="1" t="str">
        <f>IF(O1469="Void",TRIM(_xlfn.CONCAT(J1469,K1469)),J1469)</f>
        <v>R.G.H.O.C.</v>
      </c>
      <c r="S1469" s="16" t="str">
        <f>IF(O1469="Void","VOID","vs")</f>
        <v>vs</v>
      </c>
      <c r="T1469" s="1" t="str">
        <f>IF(O1469="Void","",K1469)</f>
        <v>Valiants</v>
      </c>
      <c r="U1469" s="1" t="str">
        <f>IF(O1469="Void","",TRIM(_xlfn.CONCAT(L1469," ",M1469)))</f>
        <v>Hardwicke RBL 2</v>
      </c>
    </row>
    <row r="1470" spans="1:21" x14ac:dyDescent="0.2">
      <c r="A1470" s="16">
        <v>453</v>
      </c>
      <c r="B1470" s="16">
        <v>14</v>
      </c>
      <c r="C1470" s="16">
        <v>7</v>
      </c>
      <c r="D1470" s="1">
        <v>1</v>
      </c>
      <c r="E1470" s="1">
        <v>2</v>
      </c>
      <c r="F1470" s="1" t="str">
        <f>_xlfn.CONCAT($D1470,"|",$E1470,"|",$B1470)</f>
        <v>1|2|14</v>
      </c>
      <c r="G1470" s="1" t="str">
        <f>_xlfn.CONCAT($D1470,"|",$E1470,"|",$C1470)</f>
        <v>1|2|7</v>
      </c>
      <c r="H1470" s="1" t="str">
        <f>_xlfn.CONCAT(P1470,J1470)</f>
        <v>27Indians</v>
      </c>
      <c r="I1470" s="1" t="str">
        <f>_xlfn.CONCAT(P1470,K1470)</f>
        <v>27Exiles S.C.</v>
      </c>
      <c r="J1470" s="1" t="str">
        <f>IFERROR(VLOOKUP(F1470,tbl_Teams!A:C,3,0),"")</f>
        <v>Indians</v>
      </c>
      <c r="K1470" s="1" t="str">
        <f>IFERROR(VLOOKUP(G1470,tbl_Teams!$A:$C,3,0),"")</f>
        <v>Exiles S.C.</v>
      </c>
      <c r="L1470" s="1" t="str">
        <f>IFERROR(IF(AND(J1470&lt;&gt;"",K1470&lt;&gt;""),VLOOKUP(VLOOKUP(J1470,tbl_Teams!C:G,5,0),tbl_Venues!A:B,2,0),""),"")</f>
        <v>Saintbridge Club</v>
      </c>
      <c r="M1470" s="16">
        <f>IFERROR(IF(VLOOKUP(J1470,tbl_Teams!$C:$H,6,0)=0,"",VLOOKUP(J1470,tbl_Teams!$C:$H,6,0)),"")</f>
        <v>1</v>
      </c>
      <c r="N1470" s="16">
        <f>IFERROR(VLOOKUP(J1470,tbl_Teams!$C:$I,7,0),"")</f>
        <v>4</v>
      </c>
      <c r="O1470" s="16" t="str">
        <f>IF(OR(J1470="",K1470=""),"Void","")</f>
        <v/>
      </c>
      <c r="P1470" s="16">
        <v>27</v>
      </c>
      <c r="Q1470" s="38">
        <f>IF(O1470="Void","",IF(P1470&lt;16,Lookups!$A$1+((P1470-1)*7+(N1470-1)),Lookups!$A$2+((P1470-16)*7+(N1470-1))))</f>
        <v>45743</v>
      </c>
      <c r="R1470" s="1" t="str">
        <f>IF(O1470="Void",TRIM(_xlfn.CONCAT(J1470,K1470)),J1470)</f>
        <v>Indians</v>
      </c>
      <c r="S1470" s="16" t="str">
        <f>IF(O1470="Void","VOID","vs")</f>
        <v>vs</v>
      </c>
      <c r="T1470" s="1" t="str">
        <f>IF(O1470="Void","",K1470)</f>
        <v>Exiles S.C.</v>
      </c>
      <c r="U1470" s="1" t="str">
        <f>IF(O1470="Void","",TRIM(_xlfn.CONCAT(L1470," ",M1470)))</f>
        <v>Saintbridge Club 1</v>
      </c>
    </row>
    <row r="1471" spans="1:21" x14ac:dyDescent="0.2">
      <c r="A1471" s="16">
        <v>454</v>
      </c>
      <c r="B1471" s="16">
        <v>13</v>
      </c>
      <c r="C1471" s="16">
        <v>8</v>
      </c>
      <c r="D1471" s="1">
        <v>1</v>
      </c>
      <c r="E1471" s="1">
        <v>2</v>
      </c>
      <c r="F1471" s="1" t="str">
        <f>_xlfn.CONCAT($D1471,"|",$E1471,"|",$B1471)</f>
        <v>1|2|13</v>
      </c>
      <c r="G1471" s="1" t="str">
        <f>_xlfn.CONCAT($D1471,"|",$E1471,"|",$C1471)</f>
        <v>1|2|8</v>
      </c>
      <c r="H1471" s="1" t="str">
        <f>_xlfn.CONCAT(P1471,J1471)</f>
        <v>27Rockets</v>
      </c>
      <c r="I1471" s="1" t="str">
        <f>_xlfn.CONCAT(P1471,K1471)</f>
        <v>27Matson Wolfhounds</v>
      </c>
      <c r="J1471" s="1" t="str">
        <f>IFERROR(VLOOKUP(F1471,tbl_Teams!A:C,3,0),"")</f>
        <v>Rockets</v>
      </c>
      <c r="K1471" s="1" t="str">
        <f>IFERROR(VLOOKUP(G1471,tbl_Teams!$A:$C,3,0),"")</f>
        <v>Matson Wolfhounds</v>
      </c>
      <c r="L1471" s="1" t="str">
        <f>IFERROR(IF(AND(J1471&lt;&gt;"",K1471&lt;&gt;""),VLOOKUP(VLOOKUP(J1471,tbl_Teams!C:G,5,0),tbl_Venues!A:B,2,0),""),"")</f>
        <v>Old Richians RFC</v>
      </c>
      <c r="M1471" s="16" t="str">
        <f>IFERROR(IF(VLOOKUP(J1471,tbl_Teams!$C:$H,6,0)=0,"",VLOOKUP(J1471,tbl_Teams!$C:$H,6,0)),"")</f>
        <v/>
      </c>
      <c r="N1471" s="16">
        <f>IFERROR(VLOOKUP(J1471,tbl_Teams!$C:$I,7,0),"")</f>
        <v>4</v>
      </c>
      <c r="O1471" s="16" t="str">
        <f>IF(OR(J1471="",K1471=""),"Void","")</f>
        <v/>
      </c>
      <c r="P1471" s="16">
        <v>27</v>
      </c>
      <c r="Q1471" s="38">
        <f>IF(O1471="Void","",IF(P1471&lt;16,Lookups!$A$1+((P1471-1)*7+(N1471-1)),Lookups!$A$2+((P1471-16)*7+(N1471-1))))</f>
        <v>45743</v>
      </c>
      <c r="R1471" s="1" t="str">
        <f>IF(O1471="Void",TRIM(_xlfn.CONCAT(J1471,K1471)),J1471)</f>
        <v>Rockets</v>
      </c>
      <c r="S1471" s="16" t="str">
        <f>IF(O1471="Void","VOID","vs")</f>
        <v>vs</v>
      </c>
      <c r="T1471" s="1" t="str">
        <f>IF(O1471="Void","",K1471)</f>
        <v>Matson Wolfhounds</v>
      </c>
      <c r="U1471" s="1" t="str">
        <f>IF(O1471="Void","",TRIM(_xlfn.CONCAT(L1471," ",M1471)))</f>
        <v>Old Richians RFC</v>
      </c>
    </row>
    <row r="1472" spans="1:21" x14ac:dyDescent="0.2">
      <c r="A1472" s="16">
        <v>455</v>
      </c>
      <c r="B1472" s="16">
        <v>12</v>
      </c>
      <c r="C1472" s="16">
        <v>9</v>
      </c>
      <c r="D1472" s="1">
        <v>1</v>
      </c>
      <c r="E1472" s="1">
        <v>2</v>
      </c>
      <c r="F1472" s="1" t="str">
        <f>_xlfn.CONCAT($D1472,"|",$E1472,"|",$B1472)</f>
        <v>1|2|12</v>
      </c>
      <c r="G1472" s="1" t="str">
        <f>_xlfn.CONCAT($D1472,"|",$E1472,"|",$C1472)</f>
        <v>1|2|9</v>
      </c>
      <c r="H1472" s="1" t="str">
        <f>_xlfn.CONCAT(P1472,J1472)</f>
        <v>27Supermacs</v>
      </c>
      <c r="I1472" s="1" t="str">
        <f>_xlfn.CONCAT(P1472,K1472)</f>
        <v>27Avenue Loungers</v>
      </c>
      <c r="J1472" s="1" t="str">
        <f>IFERROR(VLOOKUP(F1472,tbl_Teams!A:C,3,0),"")</f>
        <v>Supermacs</v>
      </c>
      <c r="K1472" s="1" t="str">
        <f>IFERROR(VLOOKUP(G1472,tbl_Teams!$A:$C,3,0),"")</f>
        <v>Avenue Loungers</v>
      </c>
      <c r="L1472" s="1" t="str">
        <f>IFERROR(IF(AND(J1472&lt;&gt;"",K1472&lt;&gt;""),VLOOKUP(VLOOKUP(J1472,tbl_Teams!C:G,5,0),tbl_Venues!A:B,2,0),""),"")</f>
        <v>Ramblers Club</v>
      </c>
      <c r="M1472" s="16" t="str">
        <f>IFERROR(IF(VLOOKUP(J1472,tbl_Teams!$C:$H,6,0)=0,"",VLOOKUP(J1472,tbl_Teams!$C:$H,6,0)),"")</f>
        <v/>
      </c>
      <c r="N1472" s="16">
        <f>IFERROR(VLOOKUP(J1472,tbl_Teams!$C:$I,7,0),"")</f>
        <v>2</v>
      </c>
      <c r="O1472" s="16" t="str">
        <f>IF(OR(J1472="",K1472=""),"Void","")</f>
        <v/>
      </c>
      <c r="P1472" s="16">
        <v>27</v>
      </c>
      <c r="Q1472" s="38">
        <f>IF(O1472="Void","",IF(P1472&lt;16,Lookups!$A$1+((P1472-1)*7+(N1472-1)),Lookups!$A$2+((P1472-16)*7+(N1472-1))))</f>
        <v>45741</v>
      </c>
      <c r="R1472" s="1" t="str">
        <f>IF(O1472="Void",TRIM(_xlfn.CONCAT(J1472,K1472)),J1472)</f>
        <v>Supermacs</v>
      </c>
      <c r="S1472" s="16" t="str">
        <f>IF(O1472="Void","VOID","vs")</f>
        <v>vs</v>
      </c>
      <c r="T1472" s="1" t="str">
        <f>IF(O1472="Void","",K1472)</f>
        <v>Avenue Loungers</v>
      </c>
      <c r="U1472" s="1" t="str">
        <f>IF(O1472="Void","",TRIM(_xlfn.CONCAT(L1472," ",M1472)))</f>
        <v>Ramblers Club</v>
      </c>
    </row>
    <row r="1473" spans="1:21" x14ac:dyDescent="0.2">
      <c r="A1473" s="16">
        <v>456</v>
      </c>
      <c r="B1473" s="16">
        <v>11</v>
      </c>
      <c r="C1473" s="16">
        <v>10</v>
      </c>
      <c r="D1473" s="1">
        <v>1</v>
      </c>
      <c r="E1473" s="1">
        <v>2</v>
      </c>
      <c r="F1473" s="1" t="str">
        <f>_xlfn.CONCAT($D1473,"|",$E1473,"|",$B1473)</f>
        <v>1|2|11</v>
      </c>
      <c r="G1473" s="1" t="str">
        <f>_xlfn.CONCAT($D1473,"|",$E1473,"|",$C1473)</f>
        <v>1|2|10</v>
      </c>
      <c r="H1473" s="1" t="str">
        <f>_xlfn.CONCAT(P1473,J1473)</f>
        <v>27St James Extras</v>
      </c>
      <c r="I1473" s="1" t="str">
        <f>_xlfn.CONCAT(P1473,K1473)</f>
        <v>27Holmleigh Rangers</v>
      </c>
      <c r="J1473" s="1" t="str">
        <f>IFERROR(VLOOKUP(F1473,tbl_Teams!A:C,3,0),"")</f>
        <v>St James Extras</v>
      </c>
      <c r="K1473" s="1" t="str">
        <f>IFERROR(VLOOKUP(G1473,tbl_Teams!$A:$C,3,0),"")</f>
        <v>Holmleigh Rangers</v>
      </c>
      <c r="L1473" s="1" t="str">
        <f>IFERROR(IF(AND(J1473&lt;&gt;"",K1473&lt;&gt;""),VLOOKUP(VLOOKUP(J1473,tbl_Teams!C:G,5,0),tbl_Venues!A:B,2,0),""),"")</f>
        <v>One Eyed Jacks</v>
      </c>
      <c r="M1473" s="16" t="str">
        <f>IFERROR(IF(VLOOKUP(J1473,tbl_Teams!$C:$H,6,0)=0,"",VLOOKUP(J1473,tbl_Teams!$C:$H,6,0)),"")</f>
        <v/>
      </c>
      <c r="N1473" s="16">
        <f>IFERROR(VLOOKUP(J1473,tbl_Teams!$C:$I,7,0),"")</f>
        <v>4</v>
      </c>
      <c r="O1473" s="16" t="str">
        <f>IF(OR(J1473="",K1473=""),"Void","")</f>
        <v/>
      </c>
      <c r="P1473" s="16">
        <v>27</v>
      </c>
      <c r="Q1473" s="38">
        <f>IF(O1473="Void","",IF(P1473&lt;16,Lookups!$A$1+((P1473-1)*7+(N1473-1)),Lookups!$A$2+((P1473-16)*7+(N1473-1))))</f>
        <v>45743</v>
      </c>
      <c r="R1473" s="1" t="str">
        <f>IF(O1473="Void",TRIM(_xlfn.CONCAT(J1473,K1473)),J1473)</f>
        <v>St James Extras</v>
      </c>
      <c r="S1473" s="16" t="str">
        <f>IF(O1473="Void","VOID","vs")</f>
        <v>vs</v>
      </c>
      <c r="T1473" s="1" t="str">
        <f>IF(O1473="Void","",K1473)</f>
        <v>Holmleigh Rangers</v>
      </c>
      <c r="U1473" s="1" t="str">
        <f>IF(O1473="Void","",TRIM(_xlfn.CONCAT(L1473," ",M1473)))</f>
        <v>One Eyed Jacks</v>
      </c>
    </row>
    <row r="1474" spans="1:21" x14ac:dyDescent="0.2">
      <c r="A1474" s="16">
        <v>689</v>
      </c>
      <c r="B1474" s="16">
        <v>16</v>
      </c>
      <c r="C1474" s="16">
        <v>3</v>
      </c>
      <c r="D1474" s="1">
        <v>1</v>
      </c>
      <c r="E1474" s="1">
        <v>3</v>
      </c>
      <c r="F1474" s="1" t="str">
        <f>_xlfn.CONCAT($D1474,"|",$E1474,"|",$B1474)</f>
        <v>1|3|16</v>
      </c>
      <c r="G1474" s="1" t="str">
        <f>_xlfn.CONCAT($D1474,"|",$E1474,"|",$C1474)</f>
        <v>1|3|3</v>
      </c>
      <c r="H1474" s="1" t="str">
        <f>_xlfn.CONCAT(P1474,J1474)</f>
        <v>27Spreaders</v>
      </c>
      <c r="I1474" s="1" t="str">
        <f>_xlfn.CONCAT(P1474,K1474)</f>
        <v>27Hucclers</v>
      </c>
      <c r="J1474" s="1" t="str">
        <f>IFERROR(VLOOKUP(F1474,tbl_Teams!A:C,3,0),"")</f>
        <v>Spreaders</v>
      </c>
      <c r="K1474" s="1" t="str">
        <f>IFERROR(VLOOKUP(G1474,tbl_Teams!$A:$C,3,0),"")</f>
        <v>Hucclers</v>
      </c>
      <c r="L1474" s="1" t="str">
        <f>IFERROR(IF(AND(J1474&lt;&gt;"",K1474&lt;&gt;""),VLOOKUP(VLOOKUP(J1474,tbl_Teams!C:G,5,0),tbl_Venues!A:B,2,0),""),"")</f>
        <v>Churchdown Community Centre</v>
      </c>
      <c r="M1474" s="16">
        <f>IFERROR(IF(VLOOKUP(J1474,tbl_Teams!$C:$H,6,0)=0,"",VLOOKUP(J1474,tbl_Teams!$C:$H,6,0)),"")</f>
        <v>2</v>
      </c>
      <c r="N1474" s="16">
        <f>IFERROR(VLOOKUP(J1474,tbl_Teams!$C:$I,7,0),"")</f>
        <v>3</v>
      </c>
      <c r="O1474" s="16" t="str">
        <f>IF(OR(J1474="",K1474=""),"Void","")</f>
        <v/>
      </c>
      <c r="P1474" s="16">
        <v>27</v>
      </c>
      <c r="Q1474" s="38">
        <f>IF(O1474="Void","",IF(P1474&lt;16,Lookups!$A$1+((P1474-1)*7+(N1474-1)),Lookups!$A$2+((P1474-16)*7+(N1474-1))))</f>
        <v>45742</v>
      </c>
      <c r="R1474" s="1" t="str">
        <f>IF(O1474="Void",TRIM(_xlfn.CONCAT(J1474,K1474)),J1474)</f>
        <v>Spreaders</v>
      </c>
      <c r="S1474" s="16" t="str">
        <f>IF(O1474="Void","VOID","vs")</f>
        <v>vs</v>
      </c>
      <c r="T1474" s="1" t="str">
        <f>IF(O1474="Void","",K1474)</f>
        <v>Hucclers</v>
      </c>
      <c r="U1474" s="1" t="str">
        <f>IF(O1474="Void","",TRIM(_xlfn.CONCAT(L1474," ",M1474)))</f>
        <v>Churchdown Community Centre 2</v>
      </c>
    </row>
    <row r="1475" spans="1:21" x14ac:dyDescent="0.2">
      <c r="A1475" s="16">
        <v>690</v>
      </c>
      <c r="B1475" s="16">
        <v>2</v>
      </c>
      <c r="C1475" s="16">
        <v>4</v>
      </c>
      <c r="D1475" s="1">
        <v>1</v>
      </c>
      <c r="E1475" s="1">
        <v>3</v>
      </c>
      <c r="F1475" s="1" t="str">
        <f>_xlfn.CONCAT($D1475,"|",$E1475,"|",$B1475)</f>
        <v>1|3|2</v>
      </c>
      <c r="G1475" s="1" t="str">
        <f>_xlfn.CONCAT($D1475,"|",$E1475,"|",$C1475)</f>
        <v>1|3|4</v>
      </c>
      <c r="H1475" s="1" t="str">
        <f>_xlfn.CONCAT(P1475,J1475)</f>
        <v>27Upleadon Wanderers</v>
      </c>
      <c r="I1475" s="1" t="str">
        <f>_xlfn.CONCAT(P1475,K1475)</f>
        <v>27Poets</v>
      </c>
      <c r="J1475" s="1" t="str">
        <f>IFERROR(VLOOKUP(F1475,tbl_Teams!A:C,3,0),"")</f>
        <v>Upleadon Wanderers</v>
      </c>
      <c r="K1475" s="1" t="str">
        <f>IFERROR(VLOOKUP(G1475,tbl_Teams!$A:$C,3,0),"")</f>
        <v>Poets</v>
      </c>
      <c r="L1475" s="1" t="str">
        <f>IFERROR(IF(AND(J1475&lt;&gt;"",K1475&lt;&gt;""),VLOOKUP(VLOOKUP(J1475,tbl_Teams!C:G,5,0),tbl_Venues!A:B,2,0),""),"")</f>
        <v>Circle Club Newent</v>
      </c>
      <c r="M1475" s="16" t="str">
        <f>IFERROR(IF(VLOOKUP(J1475,tbl_Teams!$C:$H,6,0)=0,"",VLOOKUP(J1475,tbl_Teams!$C:$H,6,0)),"")</f>
        <v/>
      </c>
      <c r="N1475" s="16">
        <f>IFERROR(VLOOKUP(J1475,tbl_Teams!$C:$I,7,0),"")</f>
        <v>2</v>
      </c>
      <c r="O1475" s="16" t="str">
        <f>IF(OR(J1475="",K1475=""),"Void","")</f>
        <v/>
      </c>
      <c r="P1475" s="16">
        <v>27</v>
      </c>
      <c r="Q1475" s="38">
        <f>IF(O1475="Void","",IF(P1475&lt;16,Lookups!$A$1+((P1475-1)*7+(N1475-1)),Lookups!$A$2+((P1475-16)*7+(N1475-1))))</f>
        <v>45741</v>
      </c>
      <c r="R1475" s="1" t="str">
        <f>IF(O1475="Void",TRIM(_xlfn.CONCAT(J1475,K1475)),J1475)</f>
        <v>Upleadon Wanderers</v>
      </c>
      <c r="S1475" s="16" t="str">
        <f>IF(O1475="Void","VOID","vs")</f>
        <v>vs</v>
      </c>
      <c r="T1475" s="1" t="str">
        <f>IF(O1475="Void","",K1475)</f>
        <v>Poets</v>
      </c>
      <c r="U1475" s="1" t="str">
        <f>IF(O1475="Void","",TRIM(_xlfn.CONCAT(L1475," ",M1475)))</f>
        <v>Circle Club Newent</v>
      </c>
    </row>
    <row r="1476" spans="1:21" x14ac:dyDescent="0.2">
      <c r="A1476" s="16">
        <v>691</v>
      </c>
      <c r="B1476" s="16">
        <v>1</v>
      </c>
      <c r="C1476" s="16">
        <v>5</v>
      </c>
      <c r="D1476" s="1">
        <v>1</v>
      </c>
      <c r="E1476" s="1">
        <v>3</v>
      </c>
      <c r="F1476" s="1" t="str">
        <f>_xlfn.CONCAT($D1476,"|",$E1476,"|",$B1476)</f>
        <v>1|3|1</v>
      </c>
      <c r="G1476" s="1" t="str">
        <f>_xlfn.CONCAT($D1476,"|",$E1476,"|",$C1476)</f>
        <v>1|3|5</v>
      </c>
      <c r="H1476" s="1" t="str">
        <f>_xlfn.CONCAT(P1476,J1476)</f>
        <v>27Elementaries</v>
      </c>
      <c r="I1476" s="1" t="str">
        <f>_xlfn.CONCAT(P1476,K1476)</f>
        <v>27Grinders</v>
      </c>
      <c r="J1476" s="1" t="str">
        <f>IFERROR(VLOOKUP(F1476,tbl_Teams!A:C,3,0),"")</f>
        <v>Elementaries</v>
      </c>
      <c r="K1476" s="1" t="str">
        <f>IFERROR(VLOOKUP(G1476,tbl_Teams!$A:$C,3,0),"")</f>
        <v>Grinders</v>
      </c>
      <c r="L1476" s="1" t="str">
        <f>IFERROR(IF(AND(J1476&lt;&gt;"",K1476&lt;&gt;""),VLOOKUP(VLOOKUP(J1476,tbl_Teams!C:G,5,0),tbl_Venues!A:B,2,0),""),"")</f>
        <v>Baker Street</v>
      </c>
      <c r="M1476" s="16" t="str">
        <f>IFERROR(IF(VLOOKUP(J1476,tbl_Teams!$C:$H,6,0)=0,"",VLOOKUP(J1476,tbl_Teams!$C:$H,6,0)),"")</f>
        <v/>
      </c>
      <c r="N1476" s="16">
        <f>IFERROR(VLOOKUP(J1476,tbl_Teams!$C:$I,7,0),"")</f>
        <v>3</v>
      </c>
      <c r="O1476" s="16" t="str">
        <f>IF(OR(J1476="",K1476=""),"Void","")</f>
        <v/>
      </c>
      <c r="P1476" s="16">
        <v>27</v>
      </c>
      <c r="Q1476" s="38">
        <f>IF(O1476="Void","",IF(P1476&lt;16,Lookups!$A$1+((P1476-1)*7+(N1476-1)),Lookups!$A$2+((P1476-16)*7+(N1476-1))))</f>
        <v>45742</v>
      </c>
      <c r="R1476" s="1" t="str">
        <f>IF(O1476="Void",TRIM(_xlfn.CONCAT(J1476,K1476)),J1476)</f>
        <v>Elementaries</v>
      </c>
      <c r="S1476" s="16" t="str">
        <f>IF(O1476="Void","VOID","vs")</f>
        <v>vs</v>
      </c>
      <c r="T1476" s="1" t="str">
        <f>IF(O1476="Void","",K1476)</f>
        <v>Grinders</v>
      </c>
      <c r="U1476" s="1" t="str">
        <f>IF(O1476="Void","",TRIM(_xlfn.CONCAT(L1476," ",M1476)))</f>
        <v>Baker Street</v>
      </c>
    </row>
    <row r="1477" spans="1:21" x14ac:dyDescent="0.2">
      <c r="A1477" s="16">
        <v>692</v>
      </c>
      <c r="B1477" s="16">
        <v>15</v>
      </c>
      <c r="C1477" s="16">
        <v>6</v>
      </c>
      <c r="D1477" s="1">
        <v>1</v>
      </c>
      <c r="E1477" s="1">
        <v>3</v>
      </c>
      <c r="F1477" s="1" t="str">
        <f>_xlfn.CONCAT($D1477,"|",$E1477,"|",$B1477)</f>
        <v>1|3|15</v>
      </c>
      <c r="G1477" s="1" t="str">
        <f>_xlfn.CONCAT($D1477,"|",$E1477,"|",$C1477)</f>
        <v>1|3|6</v>
      </c>
      <c r="H1477" s="1" t="str">
        <f>_xlfn.CONCAT(P1477,J1477)</f>
        <v>27Meteors</v>
      </c>
      <c r="I1477" s="1" t="str">
        <f>_xlfn.CONCAT(P1477,K1477)</f>
        <v>27Hip Hips</v>
      </c>
      <c r="J1477" s="1" t="str">
        <f>IFERROR(VLOOKUP(F1477,tbl_Teams!A:C,3,0),"")</f>
        <v>Meteors</v>
      </c>
      <c r="K1477" s="1" t="str">
        <f>IFERROR(VLOOKUP(G1477,tbl_Teams!$A:$C,3,0),"")</f>
        <v>Hip Hips</v>
      </c>
      <c r="L1477" s="1" t="str">
        <f>IFERROR(IF(AND(J1477&lt;&gt;"",K1477&lt;&gt;""),VLOOKUP(VLOOKUP(J1477,tbl_Teams!C:G,5,0),tbl_Venues!A:B,2,0),""),"")</f>
        <v>Farmer's Club</v>
      </c>
      <c r="M1477" s="16">
        <f>IFERROR(IF(VLOOKUP(J1477,tbl_Teams!$C:$H,6,0)=0,"",VLOOKUP(J1477,tbl_Teams!$C:$H,6,0)),"")</f>
        <v>1</v>
      </c>
      <c r="N1477" s="16">
        <f>IFERROR(VLOOKUP(J1477,tbl_Teams!$C:$I,7,0),"")</f>
        <v>3</v>
      </c>
      <c r="O1477" s="16" t="str">
        <f>IF(OR(J1477="",K1477=""),"Void","")</f>
        <v/>
      </c>
      <c r="P1477" s="16">
        <v>27</v>
      </c>
      <c r="Q1477" s="38">
        <f>IF(O1477="Void","",IF(P1477&lt;16,Lookups!$A$1+((P1477-1)*7+(N1477-1)),Lookups!$A$2+((P1477-16)*7+(N1477-1))))</f>
        <v>45742</v>
      </c>
      <c r="R1477" s="1" t="str">
        <f>IF(O1477="Void",TRIM(_xlfn.CONCAT(J1477,K1477)),J1477)</f>
        <v>Meteors</v>
      </c>
      <c r="S1477" s="16" t="str">
        <f>IF(O1477="Void","VOID","vs")</f>
        <v>vs</v>
      </c>
      <c r="T1477" s="1" t="str">
        <f>IF(O1477="Void","",K1477)</f>
        <v>Hip Hips</v>
      </c>
      <c r="U1477" s="1" t="str">
        <f>IF(O1477="Void","",TRIM(_xlfn.CONCAT(L1477," ",M1477)))</f>
        <v>Farmer's Club 1</v>
      </c>
    </row>
    <row r="1478" spans="1:21" x14ac:dyDescent="0.2">
      <c r="A1478" s="16">
        <v>693</v>
      </c>
      <c r="B1478" s="16">
        <v>14</v>
      </c>
      <c r="C1478" s="16">
        <v>7</v>
      </c>
      <c r="D1478" s="1">
        <v>1</v>
      </c>
      <c r="E1478" s="1">
        <v>3</v>
      </c>
      <c r="F1478" s="1" t="str">
        <f>_xlfn.CONCAT($D1478,"|",$E1478,"|",$B1478)</f>
        <v>1|3|14</v>
      </c>
      <c r="G1478" s="1" t="str">
        <f>_xlfn.CONCAT($D1478,"|",$E1478,"|",$C1478)</f>
        <v>1|3|7</v>
      </c>
      <c r="H1478" s="1" t="str">
        <f>_xlfn.CONCAT(P1478,J1478)</f>
        <v>27Locals</v>
      </c>
      <c r="I1478" s="1" t="str">
        <f>_xlfn.CONCAT(P1478,K1478)</f>
        <v>27Hits &amp; Misses(City)</v>
      </c>
      <c r="J1478" s="1" t="str">
        <f>IFERROR(VLOOKUP(F1478,tbl_Teams!A:C,3,0),"")</f>
        <v>Locals</v>
      </c>
      <c r="K1478" s="1" t="str">
        <f>IFERROR(VLOOKUP(G1478,tbl_Teams!$A:$C,3,0),"")</f>
        <v>Hits &amp; Misses(City)</v>
      </c>
      <c r="L1478" s="1" t="str">
        <f>IFERROR(IF(AND(J1478&lt;&gt;"",K1478&lt;&gt;""),VLOOKUP(VLOOKUP(J1478,tbl_Teams!C:G,5,0),tbl_Venues!A:B,2,0),""),"")</f>
        <v>Junction Inn</v>
      </c>
      <c r="M1478" s="16" t="str">
        <f>IFERROR(IF(VLOOKUP(J1478,tbl_Teams!$C:$H,6,0)=0,"",VLOOKUP(J1478,tbl_Teams!$C:$H,6,0)),"")</f>
        <v/>
      </c>
      <c r="N1478" s="16">
        <f>IFERROR(VLOOKUP(J1478,tbl_Teams!$C:$I,7,0),"")</f>
        <v>2</v>
      </c>
      <c r="O1478" s="16" t="str">
        <f>IF(OR(J1478="",K1478=""),"Void","")</f>
        <v/>
      </c>
      <c r="P1478" s="16">
        <v>27</v>
      </c>
      <c r="Q1478" s="38">
        <f>IF(O1478="Void","",IF(P1478&lt;16,Lookups!$A$1+((P1478-1)*7+(N1478-1)),Lookups!$A$2+((P1478-16)*7+(N1478-1))))</f>
        <v>45741</v>
      </c>
      <c r="R1478" s="1" t="str">
        <f>IF(O1478="Void",TRIM(_xlfn.CONCAT(J1478,K1478)),J1478)</f>
        <v>Locals</v>
      </c>
      <c r="S1478" s="16" t="str">
        <f>IF(O1478="Void","VOID","vs")</f>
        <v>vs</v>
      </c>
      <c r="T1478" s="1" t="str">
        <f>IF(O1478="Void","",K1478)</f>
        <v>Hits &amp; Misses(City)</v>
      </c>
      <c r="U1478" s="1" t="str">
        <f>IF(O1478="Void","",TRIM(_xlfn.CONCAT(L1478," ",M1478)))</f>
        <v>Junction Inn</v>
      </c>
    </row>
    <row r="1479" spans="1:21" x14ac:dyDescent="0.2">
      <c r="A1479" s="16">
        <v>694</v>
      </c>
      <c r="B1479" s="16">
        <v>13</v>
      </c>
      <c r="C1479" s="16">
        <v>8</v>
      </c>
      <c r="D1479" s="1">
        <v>1</v>
      </c>
      <c r="E1479" s="1">
        <v>3</v>
      </c>
      <c r="F1479" s="1" t="str">
        <f>_xlfn.CONCAT($D1479,"|",$E1479,"|",$B1479)</f>
        <v>1|3|13</v>
      </c>
      <c r="G1479" s="1" t="str">
        <f>_xlfn.CONCAT($D1479,"|",$E1479,"|",$C1479)</f>
        <v>1|3|8</v>
      </c>
      <c r="H1479" s="1" t="str">
        <f>_xlfn.CONCAT(P1479,J1479)</f>
        <v>27Killer Instinct</v>
      </c>
      <c r="I1479" s="1" t="str">
        <f>_xlfn.CONCAT(P1479,K1479)</f>
        <v>27Madcaps</v>
      </c>
      <c r="J1479" s="1" t="str">
        <f>IFERROR(VLOOKUP(F1479,tbl_Teams!A:C,3,0),"")</f>
        <v>Killer Instinct</v>
      </c>
      <c r="K1479" s="1" t="str">
        <f>IFERROR(VLOOKUP(G1479,tbl_Teams!$A:$C,3,0),"")</f>
        <v>Madcaps</v>
      </c>
      <c r="L1479" s="1" t="str">
        <f>IFERROR(IF(AND(J1479&lt;&gt;"",K1479&lt;&gt;""),VLOOKUP(VLOOKUP(J1479,tbl_Teams!C:G,5,0),tbl_Venues!A:B,2,0),""),"")</f>
        <v>Matchplay Stroud</v>
      </c>
      <c r="M1479" s="16">
        <f>IFERROR(IF(VLOOKUP(J1479,tbl_Teams!$C:$H,6,0)=0,"",VLOOKUP(J1479,tbl_Teams!$C:$H,6,0)),"")</f>
        <v>3</v>
      </c>
      <c r="N1479" s="16">
        <f>IFERROR(VLOOKUP(J1479,tbl_Teams!$C:$I,7,0),"")</f>
        <v>3</v>
      </c>
      <c r="O1479" s="16" t="str">
        <f>IF(OR(J1479="",K1479=""),"Void","")</f>
        <v/>
      </c>
      <c r="P1479" s="16">
        <v>27</v>
      </c>
      <c r="Q1479" s="38">
        <f>IF(O1479="Void","",IF(P1479&lt;16,Lookups!$A$1+((P1479-1)*7+(N1479-1)),Lookups!$A$2+((P1479-16)*7+(N1479-1))))</f>
        <v>45742</v>
      </c>
      <c r="R1479" s="1" t="str">
        <f>IF(O1479="Void",TRIM(_xlfn.CONCAT(J1479,K1479)),J1479)</f>
        <v>Killer Instinct</v>
      </c>
      <c r="S1479" s="16" t="str">
        <f>IF(O1479="Void","VOID","vs")</f>
        <v>vs</v>
      </c>
      <c r="T1479" s="1" t="str">
        <f>IF(O1479="Void","",K1479)</f>
        <v>Madcaps</v>
      </c>
      <c r="U1479" s="1" t="str">
        <f>IF(O1479="Void","",TRIM(_xlfn.CONCAT(L1479," ",M1479)))</f>
        <v>Matchplay Stroud 3</v>
      </c>
    </row>
    <row r="1480" spans="1:21" x14ac:dyDescent="0.2">
      <c r="A1480" s="16">
        <v>695</v>
      </c>
      <c r="B1480" s="16">
        <v>12</v>
      </c>
      <c r="C1480" s="16">
        <v>9</v>
      </c>
      <c r="D1480" s="1">
        <v>1</v>
      </c>
      <c r="E1480" s="1">
        <v>3</v>
      </c>
      <c r="F1480" s="1" t="str">
        <f>_xlfn.CONCAT($D1480,"|",$E1480,"|",$B1480)</f>
        <v>1|3|12</v>
      </c>
      <c r="G1480" s="1" t="str">
        <f>_xlfn.CONCAT($D1480,"|",$E1480,"|",$C1480)</f>
        <v>1|3|9</v>
      </c>
      <c r="H1480" s="1" t="str">
        <f>_xlfn.CONCAT(P1480,J1480)</f>
        <v>27DM4's</v>
      </c>
      <c r="I1480" s="1" t="str">
        <f>_xlfn.CONCAT(P1480,K1480)</f>
        <v>27Flintstones</v>
      </c>
      <c r="J1480" s="1" t="str">
        <f>IFERROR(VLOOKUP(F1480,tbl_Teams!A:C,3,0),"")</f>
        <v>DM4's</v>
      </c>
      <c r="K1480" s="1" t="str">
        <f>IFERROR(VLOOKUP(G1480,tbl_Teams!$A:$C,3,0),"")</f>
        <v>Flintstones</v>
      </c>
      <c r="L1480" s="1" t="str">
        <f>IFERROR(IF(AND(J1480&lt;&gt;"",K1480&lt;&gt;""),VLOOKUP(VLOOKUP(J1480,tbl_Teams!C:G,5,0),tbl_Venues!A:B,2,0),""),"")</f>
        <v>Spartans Club</v>
      </c>
      <c r="M1480" s="16">
        <f>IFERROR(IF(VLOOKUP(J1480,tbl_Teams!$C:$H,6,0)=0,"",VLOOKUP(J1480,tbl_Teams!$C:$H,6,0)),"")</f>
        <v>1</v>
      </c>
      <c r="N1480" s="16">
        <f>IFERROR(VLOOKUP(J1480,tbl_Teams!$C:$I,7,0),"")</f>
        <v>4</v>
      </c>
      <c r="O1480" s="16" t="str">
        <f>IF(OR(J1480="",K1480=""),"Void","")</f>
        <v/>
      </c>
      <c r="P1480" s="16">
        <v>27</v>
      </c>
      <c r="Q1480" s="38">
        <f>IF(O1480="Void","",IF(P1480&lt;16,Lookups!$A$1+((P1480-1)*7+(N1480-1)),Lookups!$A$2+((P1480-16)*7+(N1480-1))))</f>
        <v>45743</v>
      </c>
      <c r="R1480" s="1" t="str">
        <f>IF(O1480="Void",TRIM(_xlfn.CONCAT(J1480,K1480)),J1480)</f>
        <v>DM4's</v>
      </c>
      <c r="S1480" s="16" t="str">
        <f>IF(O1480="Void","VOID","vs")</f>
        <v>vs</v>
      </c>
      <c r="T1480" s="1" t="str">
        <f>IF(O1480="Void","",K1480)</f>
        <v>Flintstones</v>
      </c>
      <c r="U1480" s="1" t="str">
        <f>IF(O1480="Void","",TRIM(_xlfn.CONCAT(L1480," ",M1480)))</f>
        <v>Spartans Club 1</v>
      </c>
    </row>
    <row r="1481" spans="1:21" x14ac:dyDescent="0.2">
      <c r="A1481" s="16">
        <v>696</v>
      </c>
      <c r="B1481" s="16">
        <v>11</v>
      </c>
      <c r="C1481" s="16">
        <v>10</v>
      </c>
      <c r="D1481" s="1">
        <v>1</v>
      </c>
      <c r="E1481" s="1">
        <v>3</v>
      </c>
      <c r="F1481" s="1" t="str">
        <f>_xlfn.CONCAT($D1481,"|",$E1481,"|",$B1481)</f>
        <v>1|3|11</v>
      </c>
      <c r="G1481" s="1" t="str">
        <f>_xlfn.CONCAT($D1481,"|",$E1481,"|",$C1481)</f>
        <v>1|3|10</v>
      </c>
      <c r="H1481" s="1" t="str">
        <f>_xlfn.CONCAT(P1481,J1481)</f>
        <v>27BIJI's S.C.</v>
      </c>
      <c r="I1481" s="1" t="str">
        <f>_xlfn.CONCAT(P1481,K1481)</f>
        <v>27All Wood &amp; Balls</v>
      </c>
      <c r="J1481" s="1" t="str">
        <f>IFERROR(VLOOKUP(F1481,tbl_Teams!A:C,3,0),"")</f>
        <v>BIJI's S.C.</v>
      </c>
      <c r="K1481" s="1" t="str">
        <f>IFERROR(VLOOKUP(G1481,tbl_Teams!$A:$C,3,0),"")</f>
        <v>All Wood &amp; Balls</v>
      </c>
      <c r="L1481" s="1" t="str">
        <f>IFERROR(IF(AND(J1481&lt;&gt;"",K1481&lt;&gt;""),VLOOKUP(VLOOKUP(J1481,tbl_Teams!C:G,5,0),tbl_Venues!A:B,2,0),""),"")</f>
        <v>Farmer's Club</v>
      </c>
      <c r="M1481" s="16">
        <f>IFERROR(IF(VLOOKUP(J1481,tbl_Teams!$C:$H,6,0)=0,"",VLOOKUP(J1481,tbl_Teams!$C:$H,6,0)),"")</f>
        <v>2</v>
      </c>
      <c r="N1481" s="16">
        <f>IFERROR(VLOOKUP(J1481,tbl_Teams!$C:$I,7,0),"")</f>
        <v>4</v>
      </c>
      <c r="O1481" s="16" t="str">
        <f>IF(OR(J1481="",K1481=""),"Void","")</f>
        <v/>
      </c>
      <c r="P1481" s="16">
        <v>27</v>
      </c>
      <c r="Q1481" s="38">
        <f>IF(O1481="Void","",IF(P1481&lt;16,Lookups!$A$1+((P1481-1)*7+(N1481-1)),Lookups!$A$2+((P1481-16)*7+(N1481-1))))</f>
        <v>45743</v>
      </c>
      <c r="R1481" s="1" t="str">
        <f>IF(O1481="Void",TRIM(_xlfn.CONCAT(J1481,K1481)),J1481)</f>
        <v>BIJI's S.C.</v>
      </c>
      <c r="S1481" s="16" t="str">
        <f>IF(O1481="Void","VOID","vs")</f>
        <v>vs</v>
      </c>
      <c r="T1481" s="1" t="str">
        <f>IF(O1481="Void","",K1481)</f>
        <v>All Wood &amp; Balls</v>
      </c>
      <c r="U1481" s="1" t="str">
        <f>IF(O1481="Void","",TRIM(_xlfn.CONCAT(L1481," ",M1481)))</f>
        <v>Farmer's Club 2</v>
      </c>
    </row>
    <row r="1482" spans="1:21" x14ac:dyDescent="0.2">
      <c r="A1482" s="16">
        <v>929</v>
      </c>
      <c r="B1482" s="16">
        <v>16</v>
      </c>
      <c r="C1482" s="16">
        <v>3</v>
      </c>
      <c r="D1482" s="1">
        <v>1</v>
      </c>
      <c r="E1482" s="1">
        <v>4</v>
      </c>
      <c r="F1482" s="1" t="str">
        <f>_xlfn.CONCAT($D1482,"|",$E1482,"|",$B1482)</f>
        <v>1|4|16</v>
      </c>
      <c r="G1482" s="1" t="str">
        <f>_xlfn.CONCAT($D1482,"|",$E1482,"|",$C1482)</f>
        <v>1|4|3</v>
      </c>
      <c r="H1482" s="1" t="str">
        <f>_xlfn.CONCAT(P1482,J1482)</f>
        <v>27Bell Hotel</v>
      </c>
      <c r="I1482" s="1" t="str">
        <f>_xlfn.CONCAT(P1482,K1482)</f>
        <v>27Harps S.C.</v>
      </c>
      <c r="J1482" s="1" t="str">
        <f>IFERROR(VLOOKUP(F1482,tbl_Teams!A:C,3,0),"")</f>
        <v>Bell Hotel</v>
      </c>
      <c r="K1482" s="1" t="str">
        <f>IFERROR(VLOOKUP(G1482,tbl_Teams!$A:$C,3,0),"")</f>
        <v>Harps S.C.</v>
      </c>
      <c r="L1482" s="1" t="str">
        <f>IFERROR(IF(AND(J1482&lt;&gt;"",K1482&lt;&gt;""),VLOOKUP(VLOOKUP(J1482,tbl_Teams!C:G,5,0),tbl_Venues!A:B,2,0),""),"")</f>
        <v>Bell Inn Frampton</v>
      </c>
      <c r="M1482" s="16" t="str">
        <f>IFERROR(IF(VLOOKUP(J1482,tbl_Teams!$C:$H,6,0)=0,"",VLOOKUP(J1482,tbl_Teams!$C:$H,6,0)),"")</f>
        <v/>
      </c>
      <c r="N1482" s="16">
        <f>IFERROR(VLOOKUP(J1482,tbl_Teams!$C:$I,7,0),"")</f>
        <v>5</v>
      </c>
      <c r="O1482" s="16" t="str">
        <f>IF(OR(J1482="",K1482=""),"Void","")</f>
        <v/>
      </c>
      <c r="P1482" s="16">
        <v>27</v>
      </c>
      <c r="Q1482" s="38">
        <f>IF(O1482="Void","",IF(P1482&lt;16,Lookups!$A$1+((P1482-1)*7+(N1482-1)),Lookups!$A$2+((P1482-16)*7+(N1482-1))))</f>
        <v>45744</v>
      </c>
      <c r="R1482" s="1" t="str">
        <f>IF(O1482="Void",TRIM(_xlfn.CONCAT(J1482,K1482)),J1482)</f>
        <v>Bell Hotel</v>
      </c>
      <c r="S1482" s="16" t="str">
        <f>IF(O1482="Void","VOID","vs")</f>
        <v>vs</v>
      </c>
      <c r="T1482" s="1" t="str">
        <f>IF(O1482="Void","",K1482)</f>
        <v>Harps S.C.</v>
      </c>
      <c r="U1482" s="1" t="str">
        <f>IF(O1482="Void","",TRIM(_xlfn.CONCAT(L1482," ",M1482)))</f>
        <v>Bell Inn Frampton</v>
      </c>
    </row>
    <row r="1483" spans="1:21" x14ac:dyDescent="0.2">
      <c r="A1483" s="16">
        <v>930</v>
      </c>
      <c r="B1483" s="16">
        <v>2</v>
      </c>
      <c r="C1483" s="16">
        <v>4</v>
      </c>
      <c r="D1483" s="1">
        <v>1</v>
      </c>
      <c r="E1483" s="1">
        <v>4</v>
      </c>
      <c r="F1483" s="1" t="str">
        <f>_xlfn.CONCAT($D1483,"|",$E1483,"|",$B1483)</f>
        <v>1|4|2</v>
      </c>
      <c r="G1483" s="1" t="str">
        <f>_xlfn.CONCAT($D1483,"|",$E1483,"|",$C1483)</f>
        <v>1|4|4</v>
      </c>
      <c r="H1483" s="1" t="str">
        <f>_xlfn.CONCAT(P1483,J1483)</f>
        <v>27Andy Capps</v>
      </c>
      <c r="I1483" s="1" t="str">
        <f>_xlfn.CONCAT(P1483,K1483)</f>
        <v>27Jolly Boys</v>
      </c>
      <c r="J1483" s="1" t="str">
        <f>IFERROR(VLOOKUP(F1483,tbl_Teams!A:C,3,0),"")</f>
        <v>Andy Capps</v>
      </c>
      <c r="K1483" s="1" t="str">
        <f>IFERROR(VLOOKUP(G1483,tbl_Teams!$A:$C,3,0),"")</f>
        <v>Jolly Boys</v>
      </c>
      <c r="L1483" s="1" t="str">
        <f>IFERROR(IF(AND(J1483&lt;&gt;"",K1483&lt;&gt;""),VLOOKUP(VLOOKUP(J1483,tbl_Teams!C:G,5,0),tbl_Venues!A:B,2,0),""),"")</f>
        <v>Ramblers Club</v>
      </c>
      <c r="M1483" s="16" t="str">
        <f>IFERROR(IF(VLOOKUP(J1483,tbl_Teams!$C:$H,6,0)=0,"",VLOOKUP(J1483,tbl_Teams!$C:$H,6,0)),"")</f>
        <v/>
      </c>
      <c r="N1483" s="16">
        <f>IFERROR(VLOOKUP(J1483,tbl_Teams!$C:$I,7,0),"")</f>
        <v>4</v>
      </c>
      <c r="O1483" s="16" t="str">
        <f>IF(OR(J1483="",K1483=""),"Void","")</f>
        <v/>
      </c>
      <c r="P1483" s="16">
        <v>27</v>
      </c>
      <c r="Q1483" s="38">
        <f>IF(O1483="Void","",IF(P1483&lt;16,Lookups!$A$1+((P1483-1)*7+(N1483-1)),Lookups!$A$2+((P1483-16)*7+(N1483-1))))</f>
        <v>45743</v>
      </c>
      <c r="R1483" s="1" t="str">
        <f>IF(O1483="Void",TRIM(_xlfn.CONCAT(J1483,K1483)),J1483)</f>
        <v>Andy Capps</v>
      </c>
      <c r="S1483" s="16" t="str">
        <f>IF(O1483="Void","VOID","vs")</f>
        <v>vs</v>
      </c>
      <c r="T1483" s="1" t="str">
        <f>IF(O1483="Void","",K1483)</f>
        <v>Jolly Boys</v>
      </c>
      <c r="U1483" s="1" t="str">
        <f>IF(O1483="Void","",TRIM(_xlfn.CONCAT(L1483," ",M1483)))</f>
        <v>Ramblers Club</v>
      </c>
    </row>
    <row r="1484" spans="1:21" x14ac:dyDescent="0.2">
      <c r="A1484" s="16">
        <v>931</v>
      </c>
      <c r="B1484" s="16">
        <v>1</v>
      </c>
      <c r="C1484" s="16">
        <v>5</v>
      </c>
      <c r="D1484" s="1">
        <v>1</v>
      </c>
      <c r="E1484" s="1">
        <v>4</v>
      </c>
      <c r="F1484" s="1" t="str">
        <f>_xlfn.CONCAT($D1484,"|",$E1484,"|",$B1484)</f>
        <v>1|4|1</v>
      </c>
      <c r="G1484" s="1" t="str">
        <f>_xlfn.CONCAT($D1484,"|",$E1484,"|",$C1484)</f>
        <v>1|4|5</v>
      </c>
      <c r="H1484" s="1" t="str">
        <f>_xlfn.CONCAT(P1484,J1484)</f>
        <v>27Jacks Jokers</v>
      </c>
      <c r="I1484" s="1" t="str">
        <f>_xlfn.CONCAT(P1484,K1484)</f>
        <v>27Doddlers</v>
      </c>
      <c r="J1484" s="1" t="str">
        <f>IFERROR(VLOOKUP(F1484,tbl_Teams!A:C,3,0),"")</f>
        <v>Jacks Jokers</v>
      </c>
      <c r="K1484" s="1" t="str">
        <f>IFERROR(VLOOKUP(G1484,tbl_Teams!$A:$C,3,0),"")</f>
        <v>Doddlers</v>
      </c>
      <c r="L1484" s="1" t="str">
        <f>IFERROR(IF(AND(J1484&lt;&gt;"",K1484&lt;&gt;""),VLOOKUP(VLOOKUP(J1484,tbl_Teams!C:G,5,0),tbl_Venues!A:B,2,0),""),"")</f>
        <v>One Eyed Jacks</v>
      </c>
      <c r="M1484" s="16" t="str">
        <f>IFERROR(IF(VLOOKUP(J1484,tbl_Teams!$C:$H,6,0)=0,"",VLOOKUP(J1484,tbl_Teams!$C:$H,6,0)),"")</f>
        <v/>
      </c>
      <c r="N1484" s="16">
        <f>IFERROR(VLOOKUP(J1484,tbl_Teams!$C:$I,7,0),"")</f>
        <v>5</v>
      </c>
      <c r="O1484" s="16" t="str">
        <f>IF(OR(J1484="",K1484=""),"Void","")</f>
        <v/>
      </c>
      <c r="P1484" s="16">
        <v>27</v>
      </c>
      <c r="Q1484" s="38">
        <f>IF(O1484="Void","",IF(P1484&lt;16,Lookups!$A$1+((P1484-1)*7+(N1484-1)),Lookups!$A$2+((P1484-16)*7+(N1484-1))))</f>
        <v>45744</v>
      </c>
      <c r="R1484" s="1" t="str">
        <f>IF(O1484="Void",TRIM(_xlfn.CONCAT(J1484,K1484)),J1484)</f>
        <v>Jacks Jokers</v>
      </c>
      <c r="S1484" s="16" t="str">
        <f>IF(O1484="Void","VOID","vs")</f>
        <v>vs</v>
      </c>
      <c r="T1484" s="1" t="str">
        <f>IF(O1484="Void","",K1484)</f>
        <v>Doddlers</v>
      </c>
      <c r="U1484" s="1" t="str">
        <f>IF(O1484="Void","",TRIM(_xlfn.CONCAT(L1484," ",M1484)))</f>
        <v>One Eyed Jacks</v>
      </c>
    </row>
    <row r="1485" spans="1:21" x14ac:dyDescent="0.2">
      <c r="A1485" s="16">
        <v>932</v>
      </c>
      <c r="B1485" s="16">
        <v>15</v>
      </c>
      <c r="C1485" s="16">
        <v>6</v>
      </c>
      <c r="D1485" s="1">
        <v>1</v>
      </c>
      <c r="E1485" s="1">
        <v>4</v>
      </c>
      <c r="F1485" s="1" t="str">
        <f>_xlfn.CONCAT($D1485,"|",$E1485,"|",$B1485)</f>
        <v>1|4|15</v>
      </c>
      <c r="G1485" s="1" t="str">
        <f>_xlfn.CONCAT($D1485,"|",$E1485,"|",$C1485)</f>
        <v>1|4|6</v>
      </c>
      <c r="H1485" s="1" t="str">
        <f>_xlfn.CONCAT(P1485,J1485)</f>
        <v>27Dark Horses</v>
      </c>
      <c r="I1485" s="1" t="str">
        <f>_xlfn.CONCAT(P1485,K1485)</f>
        <v>27Co-Op</v>
      </c>
      <c r="J1485" s="1" t="str">
        <f>IFERROR(VLOOKUP(F1485,tbl_Teams!A:C,3,0),"")</f>
        <v>Dark Horses</v>
      </c>
      <c r="K1485" s="1" t="str">
        <f>IFERROR(VLOOKUP(G1485,tbl_Teams!$A:$C,3,0),"")</f>
        <v>Co-Op</v>
      </c>
      <c r="L1485" s="1" t="str">
        <f>IFERROR(IF(AND(J1485&lt;&gt;"",K1485&lt;&gt;""),VLOOKUP(VLOOKUP(J1485,tbl_Teams!C:G,5,0),tbl_Venues!A:B,2,0),""),"")</f>
        <v>Old Richians RFC</v>
      </c>
      <c r="M1485" s="16" t="str">
        <f>IFERROR(IF(VLOOKUP(J1485,tbl_Teams!$C:$H,6,0)=0,"",VLOOKUP(J1485,tbl_Teams!$C:$H,6,0)),"")</f>
        <v/>
      </c>
      <c r="N1485" s="16">
        <f>IFERROR(VLOOKUP(J1485,tbl_Teams!$C:$I,7,0),"")</f>
        <v>2</v>
      </c>
      <c r="O1485" s="16" t="str">
        <f>IF(OR(J1485="",K1485=""),"Void","")</f>
        <v/>
      </c>
      <c r="P1485" s="16">
        <v>27</v>
      </c>
      <c r="Q1485" s="38">
        <f>IF(O1485="Void","",IF(P1485&lt;16,Lookups!$A$1+((P1485-1)*7+(N1485-1)),Lookups!$A$2+((P1485-16)*7+(N1485-1))))</f>
        <v>45741</v>
      </c>
      <c r="R1485" s="1" t="str">
        <f>IF(O1485="Void",TRIM(_xlfn.CONCAT(J1485,K1485)),J1485)</f>
        <v>Dark Horses</v>
      </c>
      <c r="S1485" s="16" t="str">
        <f>IF(O1485="Void","VOID","vs")</f>
        <v>vs</v>
      </c>
      <c r="T1485" s="1" t="str">
        <f>IF(O1485="Void","",K1485)</f>
        <v>Co-Op</v>
      </c>
      <c r="U1485" s="1" t="str">
        <f>IF(O1485="Void","",TRIM(_xlfn.CONCAT(L1485," ",M1485)))</f>
        <v>Old Richians RFC</v>
      </c>
    </row>
    <row r="1486" spans="1:21" x14ac:dyDescent="0.2">
      <c r="A1486" s="16">
        <v>933</v>
      </c>
      <c r="B1486" s="16">
        <v>14</v>
      </c>
      <c r="C1486" s="16">
        <v>7</v>
      </c>
      <c r="D1486" s="1">
        <v>1</v>
      </c>
      <c r="E1486" s="1">
        <v>4</v>
      </c>
      <c r="F1486" s="1" t="str">
        <f>_xlfn.CONCAT($D1486,"|",$E1486,"|",$B1486)</f>
        <v>1|4|14</v>
      </c>
      <c r="G1486" s="1" t="str">
        <f>_xlfn.CONCAT($D1486,"|",$E1486,"|",$C1486)</f>
        <v>1|4|7</v>
      </c>
      <c r="H1486" s="1" t="str">
        <f>_xlfn.CONCAT(P1486,J1486)</f>
        <v>27Atlas S.C.</v>
      </c>
      <c r="I1486" s="1" t="str">
        <f>_xlfn.CONCAT(P1486,K1486)</f>
        <v>27Star Inn</v>
      </c>
      <c r="J1486" s="1" t="str">
        <f>IFERROR(VLOOKUP(F1486,tbl_Teams!A:C,3,0),"")</f>
        <v>Atlas S.C.</v>
      </c>
      <c r="K1486" s="1" t="str">
        <f>IFERROR(VLOOKUP(G1486,tbl_Teams!$A:$C,3,0),"")</f>
        <v>Star Inn</v>
      </c>
      <c r="L1486" s="1" t="str">
        <f>IFERROR(IF(AND(J1486&lt;&gt;"",K1486&lt;&gt;""),VLOOKUP(VLOOKUP(J1486,tbl_Teams!C:G,5,0),tbl_Venues!A:B,2,0),""),"")</f>
        <v>Spartans Club</v>
      </c>
      <c r="M1486" s="16">
        <f>IFERROR(IF(VLOOKUP(J1486,tbl_Teams!$C:$H,6,0)=0,"",VLOOKUP(J1486,tbl_Teams!$C:$H,6,0)),"")</f>
        <v>1</v>
      </c>
      <c r="N1486" s="16">
        <f>IFERROR(VLOOKUP(J1486,tbl_Teams!$C:$I,7,0),"")</f>
        <v>1</v>
      </c>
      <c r="O1486" s="16" t="str">
        <f>IF(OR(J1486="",K1486=""),"Void","")</f>
        <v/>
      </c>
      <c r="P1486" s="16">
        <v>27</v>
      </c>
      <c r="Q1486" s="38">
        <f>IF(O1486="Void","",IF(P1486&lt;16,Lookups!$A$1+((P1486-1)*7+(N1486-1)),Lookups!$A$2+((P1486-16)*7+(N1486-1))))</f>
        <v>45740</v>
      </c>
      <c r="R1486" s="1" t="str">
        <f>IF(O1486="Void",TRIM(_xlfn.CONCAT(J1486,K1486)),J1486)</f>
        <v>Atlas S.C.</v>
      </c>
      <c r="S1486" s="16" t="str">
        <f>IF(O1486="Void","VOID","vs")</f>
        <v>vs</v>
      </c>
      <c r="T1486" s="1" t="str">
        <f>IF(O1486="Void","",K1486)</f>
        <v>Star Inn</v>
      </c>
      <c r="U1486" s="1" t="str">
        <f>IF(O1486="Void","",TRIM(_xlfn.CONCAT(L1486," ",M1486)))</f>
        <v>Spartans Club 1</v>
      </c>
    </row>
    <row r="1487" spans="1:21" x14ac:dyDescent="0.2">
      <c r="A1487" s="16">
        <v>934</v>
      </c>
      <c r="B1487" s="16">
        <v>13</v>
      </c>
      <c r="C1487" s="16">
        <v>8</v>
      </c>
      <c r="D1487" s="1">
        <v>1</v>
      </c>
      <c r="E1487" s="1">
        <v>4</v>
      </c>
      <c r="F1487" s="1" t="str">
        <f>_xlfn.CONCAT($D1487,"|",$E1487,"|",$B1487)</f>
        <v>1|4|13</v>
      </c>
      <c r="G1487" s="1" t="str">
        <f>_xlfn.CONCAT($D1487,"|",$E1487,"|",$C1487)</f>
        <v>1|4|8</v>
      </c>
      <c r="H1487" s="1" t="str">
        <f>_xlfn.CONCAT(P1487,J1487)</f>
        <v>27Robinswood Foxes</v>
      </c>
      <c r="I1487" s="1" t="str">
        <f>_xlfn.CONCAT(P1487,K1487)</f>
        <v>27Looney Tunes</v>
      </c>
      <c r="J1487" s="1" t="str">
        <f>IFERROR(VLOOKUP(F1487,tbl_Teams!A:C,3,0),"")</f>
        <v>Robinswood Foxes</v>
      </c>
      <c r="K1487" s="1" t="str">
        <f>IFERROR(VLOOKUP(G1487,tbl_Teams!$A:$C,3,0),"")</f>
        <v>Looney Tunes</v>
      </c>
      <c r="L1487" s="1" t="str">
        <f>IFERROR(IF(AND(J1487&lt;&gt;"",K1487&lt;&gt;""),VLOOKUP(VLOOKUP(J1487,tbl_Teams!C:G,5,0),tbl_Venues!A:B,2,0),""),"")</f>
        <v>Robinswood Hill Club</v>
      </c>
      <c r="M1487" s="16">
        <f>IFERROR(IF(VLOOKUP(J1487,tbl_Teams!$C:$H,6,0)=0,"",VLOOKUP(J1487,tbl_Teams!$C:$H,6,0)),"")</f>
        <v>1</v>
      </c>
      <c r="N1487" s="16">
        <f>IFERROR(VLOOKUP(J1487,tbl_Teams!$C:$I,7,0),"")</f>
        <v>1</v>
      </c>
      <c r="O1487" s="16" t="str">
        <f>IF(OR(J1487="",K1487=""),"Void","")</f>
        <v/>
      </c>
      <c r="P1487" s="16">
        <v>27</v>
      </c>
      <c r="Q1487" s="38">
        <f>IF(O1487="Void","",IF(P1487&lt;16,Lookups!$A$1+((P1487-1)*7+(N1487-1)),Lookups!$A$2+((P1487-16)*7+(N1487-1))))</f>
        <v>45740</v>
      </c>
      <c r="R1487" s="1" t="str">
        <f>IF(O1487="Void",TRIM(_xlfn.CONCAT(J1487,K1487)),J1487)</f>
        <v>Robinswood Foxes</v>
      </c>
      <c r="S1487" s="16" t="str">
        <f>IF(O1487="Void","VOID","vs")</f>
        <v>vs</v>
      </c>
      <c r="T1487" s="1" t="str">
        <f>IF(O1487="Void","",K1487)</f>
        <v>Looney Tunes</v>
      </c>
      <c r="U1487" s="1" t="str">
        <f>IF(O1487="Void","",TRIM(_xlfn.CONCAT(L1487," ",M1487)))</f>
        <v>Robinswood Hill Club 1</v>
      </c>
    </row>
    <row r="1488" spans="1:21" x14ac:dyDescent="0.2">
      <c r="A1488" s="16">
        <v>935</v>
      </c>
      <c r="B1488" s="16">
        <v>12</v>
      </c>
      <c r="C1488" s="16">
        <v>9</v>
      </c>
      <c r="D1488" s="1">
        <v>1</v>
      </c>
      <c r="E1488" s="1">
        <v>4</v>
      </c>
      <c r="F1488" s="1" t="str">
        <f>_xlfn.CONCAT($D1488,"|",$E1488,"|",$B1488)</f>
        <v>1|4|12</v>
      </c>
      <c r="G1488" s="1" t="str">
        <f>_xlfn.CONCAT($D1488,"|",$E1488,"|",$C1488)</f>
        <v>1|4|9</v>
      </c>
      <c r="H1488" s="1" t="str">
        <f>_xlfn.CONCAT(P1488,J1488)</f>
        <v>27White Hart</v>
      </c>
      <c r="I1488" s="1" t="str">
        <f>_xlfn.CONCAT(P1488,K1488)</f>
        <v>27Statics</v>
      </c>
      <c r="J1488" s="1" t="str">
        <f>IFERROR(VLOOKUP(F1488,tbl_Teams!A:C,3,0),"")</f>
        <v>White Hart</v>
      </c>
      <c r="K1488" s="1" t="str">
        <f>IFERROR(VLOOKUP(G1488,tbl_Teams!$A:$C,3,0),"")</f>
        <v>Statics</v>
      </c>
      <c r="L1488" s="1" t="str">
        <f>IFERROR(IF(AND(J1488&lt;&gt;"",K1488&lt;&gt;""),VLOOKUP(VLOOKUP(J1488,tbl_Teams!C:G,5,0),tbl_Venues!A:B,2,0),""),"")</f>
        <v>One Eyed Jacks</v>
      </c>
      <c r="M1488" s="16" t="str">
        <f>IFERROR(IF(VLOOKUP(J1488,tbl_Teams!$C:$H,6,0)=0,"",VLOOKUP(J1488,tbl_Teams!$C:$H,6,0)),"")</f>
        <v/>
      </c>
      <c r="N1488" s="16">
        <f>IFERROR(VLOOKUP(J1488,tbl_Teams!$C:$I,7,0),"")</f>
        <v>2</v>
      </c>
      <c r="O1488" s="16" t="str">
        <f>IF(OR(J1488="",K1488=""),"Void","")</f>
        <v/>
      </c>
      <c r="P1488" s="16">
        <v>27</v>
      </c>
      <c r="Q1488" s="38">
        <f>IF(O1488="Void","",IF(P1488&lt;16,Lookups!$A$1+((P1488-1)*7+(N1488-1)),Lookups!$A$2+((P1488-16)*7+(N1488-1))))</f>
        <v>45741</v>
      </c>
      <c r="R1488" s="1" t="str">
        <f>IF(O1488="Void",TRIM(_xlfn.CONCAT(J1488,K1488)),J1488)</f>
        <v>White Hart</v>
      </c>
      <c r="S1488" s="16" t="str">
        <f>IF(O1488="Void","VOID","vs")</f>
        <v>vs</v>
      </c>
      <c r="T1488" s="1" t="str">
        <f>IF(O1488="Void","",K1488)</f>
        <v>Statics</v>
      </c>
      <c r="U1488" s="1" t="str">
        <f>IF(O1488="Void","",TRIM(_xlfn.CONCAT(L1488," ",M1488)))</f>
        <v>One Eyed Jacks</v>
      </c>
    </row>
    <row r="1489" spans="1:21" x14ac:dyDescent="0.2">
      <c r="A1489" s="16">
        <v>936</v>
      </c>
      <c r="B1489" s="16">
        <v>11</v>
      </c>
      <c r="C1489" s="16">
        <v>10</v>
      </c>
      <c r="D1489" s="1">
        <v>1</v>
      </c>
      <c r="E1489" s="1">
        <v>4</v>
      </c>
      <c r="F1489" s="1" t="str">
        <f>_xlfn.CONCAT($D1489,"|",$E1489,"|",$B1489)</f>
        <v>1|4|11</v>
      </c>
      <c r="G1489" s="1" t="str">
        <f>_xlfn.CONCAT($D1489,"|",$E1489,"|",$C1489)</f>
        <v>1|4|10</v>
      </c>
      <c r="H1489" s="1" t="str">
        <f>_xlfn.CONCAT(P1489,J1489)</f>
        <v>27Commies</v>
      </c>
      <c r="I1489" s="1" t="str">
        <f>_xlfn.CONCAT(P1489,K1489)</f>
        <v>27Post Office 'A'</v>
      </c>
      <c r="J1489" s="1" t="str">
        <f>IFERROR(VLOOKUP(F1489,tbl_Teams!A:C,3,0),"")</f>
        <v>Commies</v>
      </c>
      <c r="K1489" s="1" t="str">
        <f>IFERROR(VLOOKUP(G1489,tbl_Teams!$A:$C,3,0),"")</f>
        <v>Post Office 'A'</v>
      </c>
      <c r="L1489" s="1" t="str">
        <f>IFERROR(IF(AND(J1489&lt;&gt;"",K1489&lt;&gt;""),VLOOKUP(VLOOKUP(J1489,tbl_Teams!C:G,5,0),tbl_Venues!A:B,2,0),""),"")</f>
        <v>Churchdown Community Centre</v>
      </c>
      <c r="M1489" s="16">
        <f>IFERROR(IF(VLOOKUP(J1489,tbl_Teams!$C:$H,6,0)=0,"",VLOOKUP(J1489,tbl_Teams!$C:$H,6,0)),"")</f>
        <v>2</v>
      </c>
      <c r="N1489" s="16">
        <f>IFERROR(VLOOKUP(J1489,tbl_Teams!$C:$I,7,0),"")</f>
        <v>5</v>
      </c>
      <c r="O1489" s="16" t="str">
        <f>IF(OR(J1489="",K1489=""),"Void","")</f>
        <v/>
      </c>
      <c r="P1489" s="16">
        <v>27</v>
      </c>
      <c r="Q1489" s="38">
        <f>IF(O1489="Void","",IF(P1489&lt;16,Lookups!$A$1+((P1489-1)*7+(N1489-1)),Lookups!$A$2+((P1489-16)*7+(N1489-1))))</f>
        <v>45744</v>
      </c>
      <c r="R1489" s="1" t="str">
        <f>IF(O1489="Void",TRIM(_xlfn.CONCAT(J1489,K1489)),J1489)</f>
        <v>Commies</v>
      </c>
      <c r="S1489" s="16" t="str">
        <f>IF(O1489="Void","VOID","vs")</f>
        <v>vs</v>
      </c>
      <c r="T1489" s="1" t="str">
        <f>IF(O1489="Void","",K1489)</f>
        <v>Post Office 'A'</v>
      </c>
      <c r="U1489" s="1" t="str">
        <f>IF(O1489="Void","",TRIM(_xlfn.CONCAT(L1489," ",M1489)))</f>
        <v>Churchdown Community Centre 2</v>
      </c>
    </row>
    <row r="1490" spans="1:21" x14ac:dyDescent="0.2">
      <c r="A1490" s="16">
        <v>1169</v>
      </c>
      <c r="B1490" s="16">
        <v>16</v>
      </c>
      <c r="C1490" s="16">
        <v>3</v>
      </c>
      <c r="D1490" s="1">
        <v>1</v>
      </c>
      <c r="E1490" s="1">
        <v>5</v>
      </c>
      <c r="F1490" s="1" t="str">
        <f>_xlfn.CONCAT($D1490,"|",$E1490,"|",$B1490)</f>
        <v>1|5|16</v>
      </c>
      <c r="G1490" s="1" t="str">
        <f>_xlfn.CONCAT($D1490,"|",$E1490,"|",$C1490)</f>
        <v>1|5|3</v>
      </c>
      <c r="H1490" s="1" t="str">
        <f>_xlfn.CONCAT(P1490,J1490)</f>
        <v>27Crescent Knights</v>
      </c>
      <c r="I1490" s="1" t="str">
        <f>_xlfn.CONCAT(P1490,K1490)</f>
        <v>27Jaybees</v>
      </c>
      <c r="J1490" s="1" t="str">
        <f>IFERROR(VLOOKUP(F1490,tbl_Teams!A:C,3,0),"")</f>
        <v>Crescent Knights</v>
      </c>
      <c r="K1490" s="1" t="str">
        <f>IFERROR(VLOOKUP(G1490,tbl_Teams!$A:$C,3,0),"")</f>
        <v>Jaybees</v>
      </c>
      <c r="L1490" s="1" t="str">
        <f>IFERROR(IF(AND(J1490&lt;&gt;"",K1490&lt;&gt;""),VLOOKUP(VLOOKUP(J1490,tbl_Teams!C:G,5,0),tbl_Venues!A:B,2,0),""),"")</f>
        <v>Circle Club Newent</v>
      </c>
      <c r="M1490" s="16" t="str">
        <f>IFERROR(IF(VLOOKUP(J1490,tbl_Teams!$C:$H,6,0)=0,"",VLOOKUP(J1490,tbl_Teams!$C:$H,6,0)),"")</f>
        <v/>
      </c>
      <c r="N1490" s="16">
        <f>IFERROR(VLOOKUP(J1490,tbl_Teams!$C:$I,7,0),"")</f>
        <v>4</v>
      </c>
      <c r="O1490" s="16" t="str">
        <f>IF(OR(J1490="",K1490=""),"Void","")</f>
        <v/>
      </c>
      <c r="P1490" s="16">
        <v>27</v>
      </c>
      <c r="Q1490" s="38">
        <f>IF(O1490="Void","",IF(P1490&lt;16,Lookups!$A$1+((P1490-1)*7+(N1490-1)),Lookups!$A$2+((P1490-16)*7+(N1490-1))))</f>
        <v>45743</v>
      </c>
      <c r="R1490" s="1" t="str">
        <f>IF(O1490="Void",TRIM(_xlfn.CONCAT(J1490,K1490)),J1490)</f>
        <v>Crescent Knights</v>
      </c>
      <c r="S1490" s="16" t="str">
        <f>IF(O1490="Void","VOID","vs")</f>
        <v>vs</v>
      </c>
      <c r="T1490" s="1" t="str">
        <f>IF(O1490="Void","",K1490)</f>
        <v>Jaybees</v>
      </c>
      <c r="U1490" s="1" t="str">
        <f>IF(O1490="Void","",TRIM(_xlfn.CONCAT(L1490," ",M1490)))</f>
        <v>Circle Club Newent</v>
      </c>
    </row>
    <row r="1491" spans="1:21" x14ac:dyDescent="0.2">
      <c r="A1491" s="16">
        <v>1170</v>
      </c>
      <c r="B1491" s="16">
        <v>2</v>
      </c>
      <c r="C1491" s="16">
        <v>4</v>
      </c>
      <c r="D1491" s="1">
        <v>1</v>
      </c>
      <c r="E1491" s="1">
        <v>5</v>
      </c>
      <c r="F1491" s="1" t="str">
        <f>_xlfn.CONCAT($D1491,"|",$E1491,"|",$B1491)</f>
        <v>1|5|2</v>
      </c>
      <c r="G1491" s="1" t="str">
        <f>_xlfn.CONCAT($D1491,"|",$E1491,"|",$C1491)</f>
        <v>1|5|4</v>
      </c>
      <c r="H1491" s="1" t="str">
        <f>_xlfn.CONCAT(P1491,J1491)</f>
        <v>27Chequers</v>
      </c>
      <c r="I1491" s="1" t="str">
        <f>_xlfn.CONCAT(P1491,K1491)</f>
        <v>27Beaufort Beavers</v>
      </c>
      <c r="J1491" s="1" t="str">
        <f>IFERROR(VLOOKUP(F1491,tbl_Teams!A:C,3,0),"")</f>
        <v>Chequers</v>
      </c>
      <c r="K1491" s="1" t="str">
        <f>IFERROR(VLOOKUP(G1491,tbl_Teams!$A:$C,3,0),"")</f>
        <v>Beaufort Beavers</v>
      </c>
      <c r="L1491" s="1" t="str">
        <f>IFERROR(IF(AND(J1491&lt;&gt;"",K1491&lt;&gt;""),VLOOKUP(VLOOKUP(J1491,tbl_Teams!C:G,5,0),tbl_Venues!A:B,2,0),""),"")</f>
        <v>Ramblers Club</v>
      </c>
      <c r="M1491" s="16" t="str">
        <f>IFERROR(IF(VLOOKUP(J1491,tbl_Teams!$C:$H,6,0)=0,"",VLOOKUP(J1491,tbl_Teams!$C:$H,6,0)),"")</f>
        <v/>
      </c>
      <c r="N1491" s="16">
        <f>IFERROR(VLOOKUP(J1491,tbl_Teams!$C:$I,7,0),"")</f>
        <v>5</v>
      </c>
      <c r="O1491" s="16" t="str">
        <f>IF(OR(J1491="",K1491=""),"Void","")</f>
        <v/>
      </c>
      <c r="P1491" s="16">
        <v>27</v>
      </c>
      <c r="Q1491" s="38">
        <f>IF(O1491="Void","",IF(P1491&lt;16,Lookups!$A$1+((P1491-1)*7+(N1491-1)),Lookups!$A$2+((P1491-16)*7+(N1491-1))))</f>
        <v>45744</v>
      </c>
      <c r="R1491" s="1" t="str">
        <f>IF(O1491="Void",TRIM(_xlfn.CONCAT(J1491,K1491)),J1491)</f>
        <v>Chequers</v>
      </c>
      <c r="S1491" s="16" t="str">
        <f>IF(O1491="Void","VOID","vs")</f>
        <v>vs</v>
      </c>
      <c r="T1491" s="1" t="str">
        <f>IF(O1491="Void","",K1491)</f>
        <v>Beaufort Beavers</v>
      </c>
      <c r="U1491" s="1" t="str">
        <f>IF(O1491="Void","",TRIM(_xlfn.CONCAT(L1491," ",M1491)))</f>
        <v>Ramblers Club</v>
      </c>
    </row>
    <row r="1492" spans="1:21" x14ac:dyDescent="0.2">
      <c r="A1492" s="16">
        <v>1171</v>
      </c>
      <c r="B1492" s="16">
        <v>1</v>
      </c>
      <c r="C1492" s="16">
        <v>5</v>
      </c>
      <c r="D1492" s="1">
        <v>1</v>
      </c>
      <c r="E1492" s="1">
        <v>5</v>
      </c>
      <c r="F1492" s="1" t="str">
        <f>_xlfn.CONCAT($D1492,"|",$E1492,"|",$B1492)</f>
        <v>1|5|1</v>
      </c>
      <c r="G1492" s="1" t="str">
        <f>_xlfn.CONCAT($D1492,"|",$E1492,"|",$C1492)</f>
        <v>1|5|5</v>
      </c>
      <c r="H1492" s="1" t="str">
        <f>_xlfn.CONCAT(P1492,J1492)</f>
        <v>27Likely Lads</v>
      </c>
      <c r="I1492" s="1" t="str">
        <f>_xlfn.CONCAT(P1492,K1492)</f>
        <v>27Hempsted C.C.</v>
      </c>
      <c r="J1492" s="1" t="str">
        <f>IFERROR(VLOOKUP(F1492,tbl_Teams!A:C,3,0),"")</f>
        <v>Likely Lads</v>
      </c>
      <c r="K1492" s="1" t="str">
        <f>IFERROR(VLOOKUP(G1492,tbl_Teams!$A:$C,3,0),"")</f>
        <v>Hempsted C.C.</v>
      </c>
      <c r="L1492" s="1" t="str">
        <f>IFERROR(IF(AND(J1492&lt;&gt;"",K1492&lt;&gt;""),VLOOKUP(VLOOKUP(J1492,tbl_Teams!C:G,5,0),tbl_Venues!A:B,2,0),""),"")</f>
        <v>Farmer's Club</v>
      </c>
      <c r="M1492" s="16">
        <f>IFERROR(IF(VLOOKUP(J1492,tbl_Teams!$C:$H,6,0)=0,"",VLOOKUP(J1492,tbl_Teams!$C:$H,6,0)),"")</f>
        <v>1</v>
      </c>
      <c r="N1492" s="16">
        <f>IFERROR(VLOOKUP(J1492,tbl_Teams!$C:$I,7,0),"")</f>
        <v>2</v>
      </c>
      <c r="O1492" s="16" t="str">
        <f>IF(OR(J1492="",K1492=""),"Void","")</f>
        <v/>
      </c>
      <c r="P1492" s="16">
        <v>27</v>
      </c>
      <c r="Q1492" s="38">
        <f>IF(O1492="Void","",IF(P1492&lt;16,Lookups!$A$1+((P1492-1)*7+(N1492-1)),Lookups!$A$2+((P1492-16)*7+(N1492-1))))</f>
        <v>45741</v>
      </c>
      <c r="R1492" s="1" t="str">
        <f>IF(O1492="Void",TRIM(_xlfn.CONCAT(J1492,K1492)),J1492)</f>
        <v>Likely Lads</v>
      </c>
      <c r="S1492" s="16" t="str">
        <f>IF(O1492="Void","VOID","vs")</f>
        <v>vs</v>
      </c>
      <c r="T1492" s="1" t="str">
        <f>IF(O1492="Void","",K1492)</f>
        <v>Hempsted C.C.</v>
      </c>
      <c r="U1492" s="1" t="str">
        <f>IF(O1492="Void","",TRIM(_xlfn.CONCAT(L1492," ",M1492)))</f>
        <v>Farmer's Club 1</v>
      </c>
    </row>
    <row r="1493" spans="1:21" x14ac:dyDescent="0.2">
      <c r="A1493" s="16">
        <v>1172</v>
      </c>
      <c r="B1493" s="16">
        <v>15</v>
      </c>
      <c r="C1493" s="16">
        <v>6</v>
      </c>
      <c r="D1493" s="1">
        <v>1</v>
      </c>
      <c r="E1493" s="1">
        <v>5</v>
      </c>
      <c r="F1493" s="1" t="str">
        <f>_xlfn.CONCAT($D1493,"|",$E1493,"|",$B1493)</f>
        <v>1|5|15</v>
      </c>
      <c r="G1493" s="1" t="str">
        <f>_xlfn.CONCAT($D1493,"|",$E1493,"|",$C1493)</f>
        <v>1|5|6</v>
      </c>
      <c r="H1493" s="1" t="str">
        <f>_xlfn.CONCAT(P1493,J1493)</f>
        <v>27St Aldates</v>
      </c>
      <c r="I1493" s="1" t="str">
        <f>_xlfn.CONCAT(P1493,K1493)</f>
        <v>27The Salesmen</v>
      </c>
      <c r="J1493" s="1" t="str">
        <f>IFERROR(VLOOKUP(F1493,tbl_Teams!A:C,3,0),"")</f>
        <v>St Aldates</v>
      </c>
      <c r="K1493" s="1" t="str">
        <f>IFERROR(VLOOKUP(G1493,tbl_Teams!$A:$C,3,0),"")</f>
        <v>The Salesmen</v>
      </c>
      <c r="L1493" s="1" t="str">
        <f>IFERROR(IF(AND(J1493&lt;&gt;"",K1493&lt;&gt;""),VLOOKUP(VLOOKUP(J1493,tbl_Teams!C:G,5,0),tbl_Venues!A:B,2,0),""),"")</f>
        <v>Wotton Hall Club</v>
      </c>
      <c r="M1493" s="16">
        <f>IFERROR(IF(VLOOKUP(J1493,tbl_Teams!$C:$H,6,0)=0,"",VLOOKUP(J1493,tbl_Teams!$C:$H,6,0)),"")</f>
        <v>2</v>
      </c>
      <c r="N1493" s="16">
        <f>IFERROR(VLOOKUP(J1493,tbl_Teams!$C:$I,7,0),"")</f>
        <v>5</v>
      </c>
      <c r="O1493" s="16" t="str">
        <f>IF(OR(J1493="",K1493=""),"Void","")</f>
        <v/>
      </c>
      <c r="P1493" s="16">
        <v>27</v>
      </c>
      <c r="Q1493" s="38">
        <f>IF(O1493="Void","",IF(P1493&lt;16,Lookups!$A$1+((P1493-1)*7+(N1493-1)),Lookups!$A$2+((P1493-16)*7+(N1493-1))))</f>
        <v>45744</v>
      </c>
      <c r="R1493" s="1" t="str">
        <f>IF(O1493="Void",TRIM(_xlfn.CONCAT(J1493,K1493)),J1493)</f>
        <v>St Aldates</v>
      </c>
      <c r="S1493" s="16" t="str">
        <f>IF(O1493="Void","VOID","vs")</f>
        <v>vs</v>
      </c>
      <c r="T1493" s="1" t="str">
        <f>IF(O1493="Void","",K1493)</f>
        <v>The Salesmen</v>
      </c>
      <c r="U1493" s="1" t="str">
        <f>IF(O1493="Void","",TRIM(_xlfn.CONCAT(L1493," ",M1493)))</f>
        <v>Wotton Hall Club 2</v>
      </c>
    </row>
    <row r="1494" spans="1:21" x14ac:dyDescent="0.2">
      <c r="A1494" s="16">
        <v>1173</v>
      </c>
      <c r="B1494" s="16">
        <v>14</v>
      </c>
      <c r="C1494" s="16">
        <v>7</v>
      </c>
      <c r="D1494" s="1">
        <v>1</v>
      </c>
      <c r="E1494" s="1">
        <v>5</v>
      </c>
      <c r="F1494" s="1" t="str">
        <f>_xlfn.CONCAT($D1494,"|",$E1494,"|",$B1494)</f>
        <v>1|5|14</v>
      </c>
      <c r="G1494" s="1" t="str">
        <f>_xlfn.CONCAT($D1494,"|",$E1494,"|",$C1494)</f>
        <v>1|5|7</v>
      </c>
      <c r="H1494" s="1" t="str">
        <f>_xlfn.CONCAT(P1494,J1494)</f>
        <v>27Hits &amp; Bits</v>
      </c>
      <c r="I1494" s="1" t="str">
        <f>_xlfn.CONCAT(P1494,K1494)</f>
        <v>27Dixies Twisters</v>
      </c>
      <c r="J1494" s="1" t="str">
        <f>IFERROR(VLOOKUP(F1494,tbl_Teams!A:C,3,0),"")</f>
        <v>Hits &amp; Bits</v>
      </c>
      <c r="K1494" s="1" t="str">
        <f>IFERROR(VLOOKUP(G1494,tbl_Teams!$A:$C,3,0),"")</f>
        <v>Dixies Twisters</v>
      </c>
      <c r="L1494" s="1" t="str">
        <f>IFERROR(IF(AND(J1494&lt;&gt;"",K1494&lt;&gt;""),VLOOKUP(VLOOKUP(J1494,tbl_Teams!C:G,5,0),tbl_Venues!A:B,2,0),""),"")</f>
        <v>Farmer's Club</v>
      </c>
      <c r="M1494" s="16">
        <f>IFERROR(IF(VLOOKUP(J1494,tbl_Teams!$C:$H,6,0)=0,"",VLOOKUP(J1494,tbl_Teams!$C:$H,6,0)),"")</f>
        <v>2</v>
      </c>
      <c r="N1494" s="16">
        <f>IFERROR(VLOOKUP(J1494,tbl_Teams!$C:$I,7,0),"")</f>
        <v>5</v>
      </c>
      <c r="O1494" s="16" t="str">
        <f>IF(OR(J1494="",K1494=""),"Void","")</f>
        <v/>
      </c>
      <c r="P1494" s="16">
        <v>27</v>
      </c>
      <c r="Q1494" s="38">
        <f>IF(O1494="Void","",IF(P1494&lt;16,Lookups!$A$1+((P1494-1)*7+(N1494-1)),Lookups!$A$2+((P1494-16)*7+(N1494-1))))</f>
        <v>45744</v>
      </c>
      <c r="R1494" s="1" t="str">
        <f>IF(O1494="Void",TRIM(_xlfn.CONCAT(J1494,K1494)),J1494)</f>
        <v>Hits &amp; Bits</v>
      </c>
      <c r="S1494" s="16" t="str">
        <f>IF(O1494="Void","VOID","vs")</f>
        <v>vs</v>
      </c>
      <c r="T1494" s="1" t="str">
        <f>IF(O1494="Void","",K1494)</f>
        <v>Dixies Twisters</v>
      </c>
      <c r="U1494" s="1" t="str">
        <f>IF(O1494="Void","",TRIM(_xlfn.CONCAT(L1494," ",M1494)))</f>
        <v>Farmer's Club 2</v>
      </c>
    </row>
    <row r="1495" spans="1:21" x14ac:dyDescent="0.2">
      <c r="A1495" s="16">
        <v>1174</v>
      </c>
      <c r="B1495" s="16">
        <v>13</v>
      </c>
      <c r="C1495" s="16">
        <v>8</v>
      </c>
      <c r="D1495" s="1">
        <v>1</v>
      </c>
      <c r="E1495" s="1">
        <v>5</v>
      </c>
      <c r="F1495" s="1" t="str">
        <f>_xlfn.CONCAT($D1495,"|",$E1495,"|",$B1495)</f>
        <v>1|5|13</v>
      </c>
      <c r="G1495" s="1" t="str">
        <f>_xlfn.CONCAT($D1495,"|",$E1495,"|",$C1495)</f>
        <v>1|5|8</v>
      </c>
      <c r="H1495" s="1" t="str">
        <f>_xlfn.CONCAT(P1495,J1495)</f>
        <v>27Runaways</v>
      </c>
      <c r="I1495" s="1" t="str">
        <f>_xlfn.CONCAT(P1495,K1495)</f>
        <v>27Castle Grym</v>
      </c>
      <c r="J1495" s="1" t="str">
        <f>IFERROR(VLOOKUP(F1495,tbl_Teams!A:C,3,0),"")</f>
        <v>Runaways</v>
      </c>
      <c r="K1495" s="1" t="str">
        <f>IFERROR(VLOOKUP(G1495,tbl_Teams!$A:$C,3,0),"")</f>
        <v>Castle Grym</v>
      </c>
      <c r="L1495" s="1" t="str">
        <f>IFERROR(IF(AND(J1495&lt;&gt;"",K1495&lt;&gt;""),VLOOKUP(VLOOKUP(J1495,tbl_Teams!C:G,5,0),tbl_Venues!A:B,2,0),""),"")</f>
        <v>Churchdown Club</v>
      </c>
      <c r="M1495" s="16" t="str">
        <f>IFERROR(IF(VLOOKUP(J1495,tbl_Teams!$C:$H,6,0)=0,"",VLOOKUP(J1495,tbl_Teams!$C:$H,6,0)),"")</f>
        <v/>
      </c>
      <c r="N1495" s="16">
        <f>IFERROR(VLOOKUP(J1495,tbl_Teams!$C:$I,7,0),"")</f>
        <v>4</v>
      </c>
      <c r="O1495" s="16" t="str">
        <f>IF(OR(J1495="",K1495=""),"Void","")</f>
        <v/>
      </c>
      <c r="P1495" s="16">
        <v>27</v>
      </c>
      <c r="Q1495" s="38">
        <f>IF(O1495="Void","",IF(P1495&lt;16,Lookups!$A$1+((P1495-1)*7+(N1495-1)),Lookups!$A$2+((P1495-16)*7+(N1495-1))))</f>
        <v>45743</v>
      </c>
      <c r="R1495" s="1" t="str">
        <f>IF(O1495="Void",TRIM(_xlfn.CONCAT(J1495,K1495)),J1495)</f>
        <v>Runaways</v>
      </c>
      <c r="S1495" s="16" t="str">
        <f>IF(O1495="Void","VOID","vs")</f>
        <v>vs</v>
      </c>
      <c r="T1495" s="1" t="str">
        <f>IF(O1495="Void","",K1495)</f>
        <v>Castle Grym</v>
      </c>
      <c r="U1495" s="1" t="str">
        <f>IF(O1495="Void","",TRIM(_xlfn.CONCAT(L1495," ",M1495)))</f>
        <v>Churchdown Club</v>
      </c>
    </row>
    <row r="1496" spans="1:21" x14ac:dyDescent="0.2">
      <c r="A1496" s="16">
        <v>1175</v>
      </c>
      <c r="B1496" s="16">
        <v>12</v>
      </c>
      <c r="C1496" s="16">
        <v>9</v>
      </c>
      <c r="D1496" s="1">
        <v>1</v>
      </c>
      <c r="E1496" s="1">
        <v>5</v>
      </c>
      <c r="F1496" s="1" t="str">
        <f>_xlfn.CONCAT($D1496,"|",$E1496,"|",$B1496)</f>
        <v>1|5|12</v>
      </c>
      <c r="G1496" s="1" t="str">
        <f>_xlfn.CONCAT($D1496,"|",$E1496,"|",$C1496)</f>
        <v>1|5|9</v>
      </c>
      <c r="H1496" s="1" t="str">
        <f>_xlfn.CONCAT(P1496,J1496)</f>
        <v>27Windmill Nomads</v>
      </c>
      <c r="I1496" s="1" t="str">
        <f>_xlfn.CONCAT(P1496,K1496)</f>
        <v>27Roamers</v>
      </c>
      <c r="J1496" s="1" t="str">
        <f>IFERROR(VLOOKUP(F1496,tbl_Teams!A:C,3,0),"")</f>
        <v>Windmill Nomads</v>
      </c>
      <c r="K1496" s="1" t="str">
        <f>IFERROR(VLOOKUP(G1496,tbl_Teams!$A:$C,3,0),"")</f>
        <v>Roamers</v>
      </c>
      <c r="L1496" s="1" t="str">
        <f>IFERROR(IF(AND(J1496&lt;&gt;"",K1496&lt;&gt;""),VLOOKUP(VLOOKUP(J1496,tbl_Teams!C:G,5,0),tbl_Venues!A:B,2,0),""),"")</f>
        <v>Saintbridge Club</v>
      </c>
      <c r="M1496" s="16">
        <f>IFERROR(IF(VLOOKUP(J1496,tbl_Teams!$C:$H,6,0)=0,"",VLOOKUP(J1496,tbl_Teams!$C:$H,6,0)),"")</f>
        <v>2</v>
      </c>
      <c r="N1496" s="16">
        <f>IFERROR(VLOOKUP(J1496,tbl_Teams!$C:$I,7,0),"")</f>
        <v>3</v>
      </c>
      <c r="O1496" s="16" t="str">
        <f>IF(OR(J1496="",K1496=""),"Void","")</f>
        <v/>
      </c>
      <c r="P1496" s="16">
        <v>27</v>
      </c>
      <c r="Q1496" s="38">
        <f>IF(O1496="Void","",IF(P1496&lt;16,Lookups!$A$1+((P1496-1)*7+(N1496-1)),Lookups!$A$2+((P1496-16)*7+(N1496-1))))</f>
        <v>45742</v>
      </c>
      <c r="R1496" s="1" t="str">
        <f>IF(O1496="Void",TRIM(_xlfn.CONCAT(J1496,K1496)),J1496)</f>
        <v>Windmill Nomads</v>
      </c>
      <c r="S1496" s="16" t="str">
        <f>IF(O1496="Void","VOID","vs")</f>
        <v>vs</v>
      </c>
      <c r="T1496" s="1" t="str">
        <f>IF(O1496="Void","",K1496)</f>
        <v>Roamers</v>
      </c>
      <c r="U1496" s="1" t="str">
        <f>IF(O1496="Void","",TRIM(_xlfn.CONCAT(L1496," ",M1496)))</f>
        <v>Saintbridge Club 2</v>
      </c>
    </row>
    <row r="1497" spans="1:21" x14ac:dyDescent="0.2">
      <c r="A1497" s="16">
        <v>1176</v>
      </c>
      <c r="B1497" s="16">
        <v>11</v>
      </c>
      <c r="C1497" s="16">
        <v>10</v>
      </c>
      <c r="D1497" s="1">
        <v>1</v>
      </c>
      <c r="E1497" s="1">
        <v>5</v>
      </c>
      <c r="F1497" s="1" t="str">
        <f>_xlfn.CONCAT($D1497,"|",$E1497,"|",$B1497)</f>
        <v>1|5|11</v>
      </c>
      <c r="G1497" s="1" t="str">
        <f>_xlfn.CONCAT($D1497,"|",$E1497,"|",$C1497)</f>
        <v>1|5|10</v>
      </c>
      <c r="H1497" s="1" t="str">
        <f>_xlfn.CONCAT(P1497,J1497)</f>
        <v>27Gamblers S.C.</v>
      </c>
      <c r="I1497" s="1" t="str">
        <f>_xlfn.CONCAT(P1497,K1497)</f>
        <v>27Newent Independents</v>
      </c>
      <c r="J1497" s="1" t="str">
        <f>IFERROR(VLOOKUP(F1497,tbl_Teams!A:C,3,0),"")</f>
        <v>Gamblers S.C.</v>
      </c>
      <c r="K1497" s="1" t="str">
        <f>IFERROR(VLOOKUP(G1497,tbl_Teams!$A:$C,3,0),"")</f>
        <v>Newent Independents</v>
      </c>
      <c r="L1497" s="1" t="str">
        <f>IFERROR(IF(AND(J1497&lt;&gt;"",K1497&lt;&gt;""),VLOOKUP(VLOOKUP(J1497,tbl_Teams!C:G,5,0),tbl_Venues!A:B,2,0),""),"")</f>
        <v>Coney Hill RFC</v>
      </c>
      <c r="M1497" s="16" t="str">
        <f>IFERROR(IF(VLOOKUP(J1497,tbl_Teams!$C:$H,6,0)=0,"",VLOOKUP(J1497,tbl_Teams!$C:$H,6,0)),"")</f>
        <v/>
      </c>
      <c r="N1497" s="16">
        <f>IFERROR(VLOOKUP(J1497,tbl_Teams!$C:$I,7,0),"")</f>
        <v>4</v>
      </c>
      <c r="O1497" s="16" t="str">
        <f>IF(OR(J1497="",K1497=""),"Void","")</f>
        <v/>
      </c>
      <c r="P1497" s="16">
        <v>27</v>
      </c>
      <c r="Q1497" s="38">
        <f>IF(O1497="Void","",IF(P1497&lt;16,Lookups!$A$1+((P1497-1)*7+(N1497-1)),Lookups!$A$2+((P1497-16)*7+(N1497-1))))</f>
        <v>45743</v>
      </c>
      <c r="R1497" s="1" t="str">
        <f>IF(O1497="Void",TRIM(_xlfn.CONCAT(J1497,K1497)),J1497)</f>
        <v>Gamblers S.C.</v>
      </c>
      <c r="S1497" s="16" t="str">
        <f>IF(O1497="Void","VOID","vs")</f>
        <v>vs</v>
      </c>
      <c r="T1497" s="1" t="str">
        <f>IF(O1497="Void","",K1497)</f>
        <v>Newent Independents</v>
      </c>
      <c r="U1497" s="1" t="str">
        <f>IF(O1497="Void","",TRIM(_xlfn.CONCAT(L1497," ",M1497)))</f>
        <v>Coney Hill RFC</v>
      </c>
    </row>
    <row r="1498" spans="1:21" x14ac:dyDescent="0.2">
      <c r="A1498" s="16">
        <v>1409</v>
      </c>
      <c r="B1498" s="16">
        <v>16</v>
      </c>
      <c r="C1498" s="16">
        <v>3</v>
      </c>
      <c r="D1498" s="1">
        <v>1</v>
      </c>
      <c r="E1498" s="1">
        <v>6</v>
      </c>
      <c r="F1498" s="1" t="str">
        <f>_xlfn.CONCAT($D1498,"|",$E1498,"|",$B1498)</f>
        <v>1|6|16</v>
      </c>
      <c r="G1498" s="1" t="str">
        <f>_xlfn.CONCAT($D1498,"|",$E1498,"|",$C1498)</f>
        <v>1|6|3</v>
      </c>
      <c r="H1498" s="1" t="str">
        <f>_xlfn.CONCAT(P1498,J1498)</f>
        <v>27Angry Beavers</v>
      </c>
      <c r="I1498" s="1" t="str">
        <f>_xlfn.CONCAT(P1498,K1498)</f>
        <v>27Jokers(City)</v>
      </c>
      <c r="J1498" s="1" t="str">
        <f>IFERROR(VLOOKUP(F1498,tbl_Teams!A:C,3,0),"")</f>
        <v>Angry Beavers</v>
      </c>
      <c r="K1498" s="1" t="str">
        <f>IFERROR(VLOOKUP(G1498,tbl_Teams!$A:$C,3,0),"")</f>
        <v>Jokers(City)</v>
      </c>
      <c r="L1498" s="1" t="str">
        <f>IFERROR(IF(AND(J1498&lt;&gt;"",K1498&lt;&gt;""),VLOOKUP(VLOOKUP(J1498,tbl_Teams!C:G,5,0),tbl_Venues!A:B,2,0),""),"")</f>
        <v>Circle Club Newent</v>
      </c>
      <c r="M1498" s="16" t="str">
        <f>IFERROR(IF(VLOOKUP(J1498,tbl_Teams!$C:$H,6,0)=0,"",VLOOKUP(J1498,tbl_Teams!$C:$H,6,0)),"")</f>
        <v/>
      </c>
      <c r="N1498" s="16">
        <f>IFERROR(VLOOKUP(J1498,tbl_Teams!$C:$I,7,0),"")</f>
        <v>3</v>
      </c>
      <c r="O1498" s="16" t="str">
        <f>IF(OR(J1498="",K1498=""),"Void","")</f>
        <v/>
      </c>
      <c r="P1498" s="16">
        <v>27</v>
      </c>
      <c r="Q1498" s="38">
        <f>IF(O1498="Void","",IF(P1498&lt;16,Lookups!$A$1+((P1498-1)*7+(N1498-1)),Lookups!$A$2+((P1498-16)*7+(N1498-1))))</f>
        <v>45742</v>
      </c>
      <c r="R1498" s="1" t="str">
        <f>IF(O1498="Void",TRIM(_xlfn.CONCAT(J1498,K1498)),J1498)</f>
        <v>Angry Beavers</v>
      </c>
      <c r="S1498" s="16" t="str">
        <f>IF(O1498="Void","VOID","vs")</f>
        <v>vs</v>
      </c>
      <c r="T1498" s="1" t="str">
        <f>IF(O1498="Void","",K1498)</f>
        <v>Jokers(City)</v>
      </c>
      <c r="U1498" s="1" t="str">
        <f>IF(O1498="Void","",TRIM(_xlfn.CONCAT(L1498," ",M1498)))</f>
        <v>Circle Club Newent</v>
      </c>
    </row>
    <row r="1499" spans="1:21" x14ac:dyDescent="0.2">
      <c r="A1499" s="16">
        <v>1410</v>
      </c>
      <c r="B1499" s="16">
        <v>2</v>
      </c>
      <c r="C1499" s="16">
        <v>4</v>
      </c>
      <c r="D1499" s="1">
        <v>1</v>
      </c>
      <c r="E1499" s="1">
        <v>6</v>
      </c>
      <c r="F1499" s="1" t="str">
        <f>_xlfn.CONCAT($D1499,"|",$E1499,"|",$B1499)</f>
        <v>1|6|2</v>
      </c>
      <c r="G1499" s="1" t="str">
        <f>_xlfn.CONCAT($D1499,"|",$E1499,"|",$C1499)</f>
        <v>1|6|4</v>
      </c>
      <c r="H1499" s="1" t="str">
        <f>_xlfn.CONCAT(P1499,J1499)</f>
        <v>27</v>
      </c>
      <c r="I1499" s="1" t="str">
        <f>_xlfn.CONCAT(P1499,K1499)</f>
        <v>27Renegades</v>
      </c>
      <c r="J1499" s="1" t="str">
        <f>IFERROR(VLOOKUP(F1499,tbl_Teams!A:C,3,0),"")</f>
        <v/>
      </c>
      <c r="K1499" s="1" t="str">
        <f>IFERROR(VLOOKUP(G1499,tbl_Teams!$A:$C,3,0),"")</f>
        <v>Renegades</v>
      </c>
      <c r="L1499" s="1" t="str">
        <f>IFERROR(IF(AND(J1499&lt;&gt;"",K1499&lt;&gt;""),VLOOKUP(VLOOKUP(J1499,tbl_Teams!C:G,5,0),tbl_Venues!A:B,2,0),""),"")</f>
        <v/>
      </c>
      <c r="M1499" s="16" t="str">
        <f>IFERROR(IF(VLOOKUP(J1499,tbl_Teams!$C:$H,6,0)=0,"",VLOOKUP(J1499,tbl_Teams!$C:$H,6,0)),"")</f>
        <v/>
      </c>
      <c r="N1499" s="16" t="str">
        <f>IFERROR(VLOOKUP(J1499,tbl_Teams!$C:$I,7,0),"")</f>
        <v/>
      </c>
      <c r="O1499" s="16" t="str">
        <f>IF(OR(J1499="",K1499=""),"Void","")</f>
        <v>Void</v>
      </c>
      <c r="P1499" s="16">
        <v>27</v>
      </c>
      <c r="Q1499" s="38" t="str">
        <f>IF(O1499="Void","",IF(P1499&lt;16,Lookups!$A$1+((P1499-1)*7+(N1499-1)),Lookups!$A$2+((P1499-16)*7+(N1499-1))))</f>
        <v/>
      </c>
      <c r="R1499" s="1" t="str">
        <f>IF(O1499="Void",TRIM(_xlfn.CONCAT(J1499,K1499)),J1499)</f>
        <v>Renegades</v>
      </c>
      <c r="S1499" s="16" t="str">
        <f>IF(O1499="Void","VOID","vs")</f>
        <v>VOID</v>
      </c>
      <c r="T1499" s="1" t="str">
        <f>IF(O1499="Void","",K1499)</f>
        <v/>
      </c>
      <c r="U1499" s="1" t="str">
        <f>IF(O1499="Void","",TRIM(_xlfn.CONCAT(L1499," ",M1499)))</f>
        <v/>
      </c>
    </row>
    <row r="1500" spans="1:21" x14ac:dyDescent="0.2">
      <c r="A1500" s="16">
        <v>1411</v>
      </c>
      <c r="B1500" s="16">
        <v>1</v>
      </c>
      <c r="C1500" s="16">
        <v>5</v>
      </c>
      <c r="D1500" s="1">
        <v>1</v>
      </c>
      <c r="E1500" s="1">
        <v>6</v>
      </c>
      <c r="F1500" s="1" t="str">
        <f>_xlfn.CONCAT($D1500,"|",$E1500,"|",$B1500)</f>
        <v>1|6|1</v>
      </c>
      <c r="G1500" s="1" t="str">
        <f>_xlfn.CONCAT($D1500,"|",$E1500,"|",$C1500)</f>
        <v>1|6|5</v>
      </c>
      <c r="H1500" s="1" t="str">
        <f>_xlfn.CONCAT(P1500,J1500)</f>
        <v>27New Indians</v>
      </c>
      <c r="I1500" s="1" t="str">
        <f>_xlfn.CONCAT(P1500,K1500)</f>
        <v>27Scammells</v>
      </c>
      <c r="J1500" s="1" t="str">
        <f>IFERROR(VLOOKUP(F1500,tbl_Teams!A:C,3,0),"")</f>
        <v>New Indians</v>
      </c>
      <c r="K1500" s="1" t="str">
        <f>IFERROR(VLOOKUP(G1500,tbl_Teams!$A:$C,3,0),"")</f>
        <v>Scammells</v>
      </c>
      <c r="L1500" s="1" t="str">
        <f>IFERROR(IF(AND(J1500&lt;&gt;"",K1500&lt;&gt;""),VLOOKUP(VLOOKUP(J1500,tbl_Teams!C:G,5,0),tbl_Venues!A:B,2,0),""),"")</f>
        <v>Churchdown Community Centre</v>
      </c>
      <c r="M1500" s="16">
        <f>IFERROR(IF(VLOOKUP(J1500,tbl_Teams!$C:$H,6,0)=0,"",VLOOKUP(J1500,tbl_Teams!$C:$H,6,0)),"")</f>
        <v>1</v>
      </c>
      <c r="N1500" s="16">
        <f>IFERROR(VLOOKUP(J1500,tbl_Teams!$C:$I,7,0),"")</f>
        <v>5</v>
      </c>
      <c r="O1500" s="16" t="str">
        <f>IF(OR(J1500="",K1500=""),"Void","")</f>
        <v/>
      </c>
      <c r="P1500" s="16">
        <v>27</v>
      </c>
      <c r="Q1500" s="38">
        <f>IF(O1500="Void","",IF(P1500&lt;16,Lookups!$A$1+((P1500-1)*7+(N1500-1)),Lookups!$A$2+((P1500-16)*7+(N1500-1))))</f>
        <v>45744</v>
      </c>
      <c r="R1500" s="1" t="str">
        <f>IF(O1500="Void",TRIM(_xlfn.CONCAT(J1500,K1500)),J1500)</f>
        <v>New Indians</v>
      </c>
      <c r="S1500" s="16" t="str">
        <f>IF(O1500="Void","VOID","vs")</f>
        <v>vs</v>
      </c>
      <c r="T1500" s="1" t="str">
        <f>IF(O1500="Void","",K1500)</f>
        <v>Scammells</v>
      </c>
      <c r="U1500" s="1" t="str">
        <f>IF(O1500="Void","",TRIM(_xlfn.CONCAT(L1500," ",M1500)))</f>
        <v>Churchdown Community Centre 1</v>
      </c>
    </row>
    <row r="1501" spans="1:21" x14ac:dyDescent="0.2">
      <c r="A1501" s="16">
        <v>1412</v>
      </c>
      <c r="B1501" s="16">
        <v>15</v>
      </c>
      <c r="C1501" s="16">
        <v>6</v>
      </c>
      <c r="D1501" s="1">
        <v>1</v>
      </c>
      <c r="E1501" s="1">
        <v>6</v>
      </c>
      <c r="F1501" s="1" t="str">
        <f>_xlfn.CONCAT($D1501,"|",$E1501,"|",$B1501)</f>
        <v>1|6|15</v>
      </c>
      <c r="G1501" s="1" t="str">
        <f>_xlfn.CONCAT($D1501,"|",$E1501,"|",$C1501)</f>
        <v>1|6|6</v>
      </c>
      <c r="H1501" s="1" t="str">
        <f>_xlfn.CONCAT(P1501,J1501)</f>
        <v>27Cybernetics</v>
      </c>
      <c r="I1501" s="1" t="str">
        <f>_xlfn.CONCAT(P1501,K1501)</f>
        <v>27Apaches</v>
      </c>
      <c r="J1501" s="1" t="str">
        <f>IFERROR(VLOOKUP(F1501,tbl_Teams!A:C,3,0),"")</f>
        <v>Cybernetics</v>
      </c>
      <c r="K1501" s="1" t="str">
        <f>IFERROR(VLOOKUP(G1501,tbl_Teams!$A:$C,3,0),"")</f>
        <v>Apaches</v>
      </c>
      <c r="L1501" s="1" t="str">
        <f>IFERROR(IF(AND(J1501&lt;&gt;"",K1501&lt;&gt;""),VLOOKUP(VLOOKUP(J1501,tbl_Teams!C:G,5,0),tbl_Venues!A:B,2,0),""),"")</f>
        <v>Gala Club</v>
      </c>
      <c r="M1501" s="16">
        <f>IFERROR(IF(VLOOKUP(J1501,tbl_Teams!$C:$H,6,0)=0,"",VLOOKUP(J1501,tbl_Teams!$C:$H,6,0)),"")</f>
        <v>2</v>
      </c>
      <c r="N1501" s="16">
        <f>IFERROR(VLOOKUP(J1501,tbl_Teams!$C:$I,7,0),"")</f>
        <v>4</v>
      </c>
      <c r="O1501" s="16" t="str">
        <f>IF(OR(J1501="",K1501=""),"Void","")</f>
        <v/>
      </c>
      <c r="P1501" s="16">
        <v>27</v>
      </c>
      <c r="Q1501" s="38">
        <f>IF(O1501="Void","",IF(P1501&lt;16,Lookups!$A$1+((P1501-1)*7+(N1501-1)),Lookups!$A$2+((P1501-16)*7+(N1501-1))))</f>
        <v>45743</v>
      </c>
      <c r="R1501" s="1" t="str">
        <f>IF(O1501="Void",TRIM(_xlfn.CONCAT(J1501,K1501)),J1501)</f>
        <v>Cybernetics</v>
      </c>
      <c r="S1501" s="16" t="str">
        <f>IF(O1501="Void","VOID","vs")</f>
        <v>vs</v>
      </c>
      <c r="T1501" s="1" t="str">
        <f>IF(O1501="Void","",K1501)</f>
        <v>Apaches</v>
      </c>
      <c r="U1501" s="1" t="str">
        <f>IF(O1501="Void","",TRIM(_xlfn.CONCAT(L1501," ",M1501)))</f>
        <v>Gala Club 2</v>
      </c>
    </row>
    <row r="1502" spans="1:21" x14ac:dyDescent="0.2">
      <c r="A1502" s="16">
        <v>1413</v>
      </c>
      <c r="B1502" s="16">
        <v>14</v>
      </c>
      <c r="C1502" s="16">
        <v>7</v>
      </c>
      <c r="D1502" s="1">
        <v>1</v>
      </c>
      <c r="E1502" s="1">
        <v>6</v>
      </c>
      <c r="F1502" s="1" t="str">
        <f>_xlfn.CONCAT($D1502,"|",$E1502,"|",$B1502)</f>
        <v>1|6|14</v>
      </c>
      <c r="G1502" s="1" t="str">
        <f>_xlfn.CONCAT($D1502,"|",$E1502,"|",$C1502)</f>
        <v>1|6|7</v>
      </c>
      <c r="H1502" s="1" t="str">
        <f>_xlfn.CONCAT(P1502,J1502)</f>
        <v>27Britwater</v>
      </c>
      <c r="I1502" s="1" t="str">
        <f>_xlfn.CONCAT(P1502,K1502)</f>
        <v>27Canning Stragglers</v>
      </c>
      <c r="J1502" s="1" t="str">
        <f>IFERROR(VLOOKUP(F1502,tbl_Teams!A:C,3,0),"")</f>
        <v>Britwater</v>
      </c>
      <c r="K1502" s="1" t="str">
        <f>IFERROR(VLOOKUP(G1502,tbl_Teams!$A:$C,3,0),"")</f>
        <v>Canning Stragglers</v>
      </c>
      <c r="L1502" s="1" t="str">
        <f>IFERROR(IF(AND(J1502&lt;&gt;"",K1502&lt;&gt;""),VLOOKUP(VLOOKUP(J1502,tbl_Teams!C:G,5,0),tbl_Venues!A:B,2,0),""),"")</f>
        <v>Tuffley Community Centre</v>
      </c>
      <c r="M1502" s="16" t="str">
        <f>IFERROR(IF(VLOOKUP(J1502,tbl_Teams!$C:$H,6,0)=0,"",VLOOKUP(J1502,tbl_Teams!$C:$H,6,0)),"")</f>
        <v/>
      </c>
      <c r="N1502" s="16">
        <f>IFERROR(VLOOKUP(J1502,tbl_Teams!$C:$I,7,0),"")</f>
        <v>5</v>
      </c>
      <c r="O1502" s="16" t="str">
        <f>IF(OR(J1502="",K1502=""),"Void","")</f>
        <v/>
      </c>
      <c r="P1502" s="16">
        <v>27</v>
      </c>
      <c r="Q1502" s="38">
        <f>IF(O1502="Void","",IF(P1502&lt;16,Lookups!$A$1+((P1502-1)*7+(N1502-1)),Lookups!$A$2+((P1502-16)*7+(N1502-1))))</f>
        <v>45744</v>
      </c>
      <c r="R1502" s="1" t="str">
        <f>IF(O1502="Void",TRIM(_xlfn.CONCAT(J1502,K1502)),J1502)</f>
        <v>Britwater</v>
      </c>
      <c r="S1502" s="16" t="str">
        <f>IF(O1502="Void","VOID","vs")</f>
        <v>vs</v>
      </c>
      <c r="T1502" s="1" t="str">
        <f>IF(O1502="Void","",K1502)</f>
        <v>Canning Stragglers</v>
      </c>
      <c r="U1502" s="1" t="str">
        <f>IF(O1502="Void","",TRIM(_xlfn.CONCAT(L1502," ",M1502)))</f>
        <v>Tuffley Community Centre</v>
      </c>
    </row>
    <row r="1503" spans="1:21" x14ac:dyDescent="0.2">
      <c r="A1503" s="16">
        <v>1414</v>
      </c>
      <c r="B1503" s="16">
        <v>13</v>
      </c>
      <c r="C1503" s="16">
        <v>8</v>
      </c>
      <c r="D1503" s="1">
        <v>1</v>
      </c>
      <c r="E1503" s="1">
        <v>6</v>
      </c>
      <c r="F1503" s="1" t="str">
        <f>_xlfn.CONCAT($D1503,"|",$E1503,"|",$B1503)</f>
        <v>1|6|13</v>
      </c>
      <c r="G1503" s="1" t="str">
        <f>_xlfn.CONCAT($D1503,"|",$E1503,"|",$C1503)</f>
        <v>1|6|8</v>
      </c>
      <c r="H1503" s="1" t="str">
        <f>_xlfn.CONCAT(P1503,J1503)</f>
        <v>27Junction Inn</v>
      </c>
      <c r="I1503" s="1" t="str">
        <f>_xlfn.CONCAT(P1503,K1503)</f>
        <v>27Rising Sun</v>
      </c>
      <c r="J1503" s="1" t="str">
        <f>IFERROR(VLOOKUP(F1503,tbl_Teams!A:C,3,0),"")</f>
        <v>Junction Inn</v>
      </c>
      <c r="K1503" s="1" t="str">
        <f>IFERROR(VLOOKUP(G1503,tbl_Teams!$A:$C,3,0),"")</f>
        <v>Rising Sun</v>
      </c>
      <c r="L1503" s="1" t="str">
        <f>IFERROR(IF(AND(J1503&lt;&gt;"",K1503&lt;&gt;""),VLOOKUP(VLOOKUP(J1503,tbl_Teams!C:G,5,0),tbl_Venues!A:B,2,0),""),"")</f>
        <v>Junction Inn</v>
      </c>
      <c r="M1503" s="16" t="str">
        <f>IFERROR(IF(VLOOKUP(J1503,tbl_Teams!$C:$H,6,0)=0,"",VLOOKUP(J1503,tbl_Teams!$C:$H,6,0)),"")</f>
        <v/>
      </c>
      <c r="N1503" s="16">
        <f>IFERROR(VLOOKUP(J1503,tbl_Teams!$C:$I,7,0),"")</f>
        <v>3</v>
      </c>
      <c r="O1503" s="16" t="str">
        <f>IF(OR(J1503="",K1503=""),"Void","")</f>
        <v/>
      </c>
      <c r="P1503" s="16">
        <v>27</v>
      </c>
      <c r="Q1503" s="38">
        <f>IF(O1503="Void","",IF(P1503&lt;16,Lookups!$A$1+((P1503-1)*7+(N1503-1)),Lookups!$A$2+((P1503-16)*7+(N1503-1))))</f>
        <v>45742</v>
      </c>
      <c r="R1503" s="1" t="str">
        <f>IF(O1503="Void",TRIM(_xlfn.CONCAT(J1503,K1503)),J1503)</f>
        <v>Junction Inn</v>
      </c>
      <c r="S1503" s="16" t="str">
        <f>IF(O1503="Void","VOID","vs")</f>
        <v>vs</v>
      </c>
      <c r="T1503" s="1" t="str">
        <f>IF(O1503="Void","",K1503)</f>
        <v>Rising Sun</v>
      </c>
      <c r="U1503" s="1" t="str">
        <f>IF(O1503="Void","",TRIM(_xlfn.CONCAT(L1503," ",M1503)))</f>
        <v>Junction Inn</v>
      </c>
    </row>
    <row r="1504" spans="1:21" x14ac:dyDescent="0.2">
      <c r="A1504" s="16">
        <v>1415</v>
      </c>
      <c r="B1504" s="16">
        <v>12</v>
      </c>
      <c r="C1504" s="16">
        <v>9</v>
      </c>
      <c r="D1504" s="1">
        <v>1</v>
      </c>
      <c r="E1504" s="1">
        <v>6</v>
      </c>
      <c r="F1504" s="1" t="str">
        <f>_xlfn.CONCAT($D1504,"|",$E1504,"|",$B1504)</f>
        <v>1|6|12</v>
      </c>
      <c r="G1504" s="1" t="str">
        <f>_xlfn.CONCAT($D1504,"|",$E1504,"|",$C1504)</f>
        <v>1|6|9</v>
      </c>
      <c r="H1504" s="1" t="str">
        <f>_xlfn.CONCAT(P1504,J1504)</f>
        <v>27KE7's</v>
      </c>
      <c r="I1504" s="1" t="str">
        <f>_xlfn.CONCAT(P1504,K1504)</f>
        <v>27509ers</v>
      </c>
      <c r="J1504" s="1" t="str">
        <f>IFERROR(VLOOKUP(F1504,tbl_Teams!A:C,3,0),"")</f>
        <v>KE7's</v>
      </c>
      <c r="K1504" s="1" t="str">
        <f>IFERROR(VLOOKUP(G1504,tbl_Teams!$A:$C,3,0),"")</f>
        <v>509ers</v>
      </c>
      <c r="L1504" s="1" t="str">
        <f>IFERROR(IF(AND(J1504&lt;&gt;"",K1504&lt;&gt;""),VLOOKUP(VLOOKUP(J1504,tbl_Teams!C:G,5,0),tbl_Venues!A:B,2,0),""),"")</f>
        <v>Old Richians RFC</v>
      </c>
      <c r="M1504" s="16" t="str">
        <f>IFERROR(IF(VLOOKUP(J1504,tbl_Teams!$C:$H,6,0)=0,"",VLOOKUP(J1504,tbl_Teams!$C:$H,6,0)),"")</f>
        <v/>
      </c>
      <c r="N1504" s="16">
        <f>IFERROR(VLOOKUP(J1504,tbl_Teams!$C:$I,7,0),"")</f>
        <v>3</v>
      </c>
      <c r="O1504" s="16" t="str">
        <f>IF(OR(J1504="",K1504=""),"Void","")</f>
        <v/>
      </c>
      <c r="P1504" s="16">
        <v>27</v>
      </c>
      <c r="Q1504" s="38">
        <f>IF(O1504="Void","",IF(P1504&lt;16,Lookups!$A$1+((P1504-1)*7+(N1504-1)),Lookups!$A$2+((P1504-16)*7+(N1504-1))))</f>
        <v>45742</v>
      </c>
      <c r="R1504" s="1" t="str">
        <f>IF(O1504="Void",TRIM(_xlfn.CONCAT(J1504,K1504)),J1504)</f>
        <v>KE7's</v>
      </c>
      <c r="S1504" s="16" t="str">
        <f>IF(O1504="Void","VOID","vs")</f>
        <v>vs</v>
      </c>
      <c r="T1504" s="1" t="str">
        <f>IF(O1504="Void","",K1504)</f>
        <v>509ers</v>
      </c>
      <c r="U1504" s="1" t="str">
        <f>IF(O1504="Void","",TRIM(_xlfn.CONCAT(L1504," ",M1504)))</f>
        <v>Old Richians RFC</v>
      </c>
    </row>
    <row r="1505" spans="1:21" x14ac:dyDescent="0.2">
      <c r="A1505" s="16">
        <v>1416</v>
      </c>
      <c r="B1505" s="16">
        <v>11</v>
      </c>
      <c r="C1505" s="16">
        <v>10</v>
      </c>
      <c r="D1505" s="1">
        <v>1</v>
      </c>
      <c r="E1505" s="1">
        <v>6</v>
      </c>
      <c r="F1505" s="1" t="str">
        <f>_xlfn.CONCAT($D1505,"|",$E1505,"|",$B1505)</f>
        <v>1|6|11</v>
      </c>
      <c r="G1505" s="1" t="str">
        <f>_xlfn.CONCAT($D1505,"|",$E1505,"|",$C1505)</f>
        <v>1|6|10</v>
      </c>
      <c r="H1505" s="1" t="str">
        <f>_xlfn.CONCAT(P1505,J1505)</f>
        <v>27Walls Top Ten</v>
      </c>
      <c r="I1505" s="1" t="str">
        <f>_xlfn.CONCAT(P1505,K1505)</f>
        <v>27Westgate Teapots</v>
      </c>
      <c r="J1505" s="1" t="str">
        <f>IFERROR(VLOOKUP(F1505,tbl_Teams!A:C,3,0),"")</f>
        <v>Walls Top Ten</v>
      </c>
      <c r="K1505" s="1" t="str">
        <f>IFERROR(VLOOKUP(G1505,tbl_Teams!$A:$C,3,0),"")</f>
        <v>Westgate Teapots</v>
      </c>
      <c r="L1505" s="1" t="str">
        <f>IFERROR(IF(AND(J1505&lt;&gt;"",K1505&lt;&gt;""),VLOOKUP(VLOOKUP(J1505,tbl_Teams!C:G,5,0),tbl_Venues!A:B,2,0),""),"")</f>
        <v>England's Glory</v>
      </c>
      <c r="M1505" s="16">
        <f>IFERROR(IF(VLOOKUP(J1505,tbl_Teams!$C:$H,6,0)=0,"",VLOOKUP(J1505,tbl_Teams!$C:$H,6,0)),"")</f>
        <v>1</v>
      </c>
      <c r="N1505" s="16">
        <f>IFERROR(VLOOKUP(J1505,tbl_Teams!$C:$I,7,0),"")</f>
        <v>4</v>
      </c>
      <c r="O1505" s="16" t="str">
        <f>IF(OR(J1505="",K1505=""),"Void","")</f>
        <v/>
      </c>
      <c r="P1505" s="16">
        <v>27</v>
      </c>
      <c r="Q1505" s="38">
        <f>IF(O1505="Void","",IF(P1505&lt;16,Lookups!$A$1+((P1505-1)*7+(N1505-1)),Lookups!$A$2+((P1505-16)*7+(N1505-1))))</f>
        <v>45743</v>
      </c>
      <c r="R1505" s="1" t="str">
        <f>IF(O1505="Void",TRIM(_xlfn.CONCAT(J1505,K1505)),J1505)</f>
        <v>Walls Top Ten</v>
      </c>
      <c r="S1505" s="16" t="str">
        <f>IF(O1505="Void","VOID","vs")</f>
        <v>vs</v>
      </c>
      <c r="T1505" s="1" t="str">
        <f>IF(O1505="Void","",K1505)</f>
        <v>Westgate Teapots</v>
      </c>
      <c r="U1505" s="1" t="str">
        <f>IF(O1505="Void","",TRIM(_xlfn.CONCAT(L1505," ",M1505)))</f>
        <v>England's Glory 1</v>
      </c>
    </row>
    <row r="1506" spans="1:21" x14ac:dyDescent="0.2">
      <c r="A1506" s="16">
        <v>1649</v>
      </c>
      <c r="B1506" s="16">
        <v>16</v>
      </c>
      <c r="C1506" s="16">
        <v>3</v>
      </c>
      <c r="D1506" s="1">
        <v>1</v>
      </c>
      <c r="E1506" s="1">
        <v>7</v>
      </c>
      <c r="F1506" s="1" t="str">
        <f>_xlfn.CONCAT($D1506,"|",$E1506,"|",$B1506)</f>
        <v>1|7|16</v>
      </c>
      <c r="G1506" s="1" t="str">
        <f>_xlfn.CONCAT($D1506,"|",$E1506,"|",$C1506)</f>
        <v>1|7|3</v>
      </c>
      <c r="H1506" s="1" t="str">
        <f>_xlfn.CONCAT(P1506,J1506)</f>
        <v>27</v>
      </c>
      <c r="I1506" s="1" t="str">
        <f>_xlfn.CONCAT(P1506,K1506)</f>
        <v>27City Treasurers</v>
      </c>
      <c r="J1506" s="1" t="str">
        <f>IFERROR(VLOOKUP(F1506,tbl_Teams!A:C,3,0),"")</f>
        <v/>
      </c>
      <c r="K1506" s="1" t="str">
        <f>IFERROR(VLOOKUP(G1506,tbl_Teams!$A:$C,3,0),"")</f>
        <v>City Treasurers</v>
      </c>
      <c r="L1506" s="1" t="str">
        <f>IFERROR(IF(AND(J1506&lt;&gt;"",K1506&lt;&gt;""),VLOOKUP(VLOOKUP(J1506,tbl_Teams!C:G,5,0),tbl_Venues!A:B,2,0),""),"")</f>
        <v/>
      </c>
      <c r="M1506" s="16" t="str">
        <f>IFERROR(IF(VLOOKUP(J1506,tbl_Teams!$C:$H,6,0)=0,"",VLOOKUP(J1506,tbl_Teams!$C:$H,6,0)),"")</f>
        <v/>
      </c>
      <c r="N1506" s="16" t="str">
        <f>IFERROR(VLOOKUP(J1506,tbl_Teams!$C:$I,7,0),"")</f>
        <v/>
      </c>
      <c r="O1506" s="16" t="str">
        <f>IF(OR(J1506="",K1506=""),"Void","")</f>
        <v>Void</v>
      </c>
      <c r="P1506" s="16">
        <v>27</v>
      </c>
      <c r="Q1506" s="38" t="str">
        <f>IF(O1506="Void","",IF(P1506&lt;16,Lookups!$A$1+((P1506-1)*7+(N1506-1)),Lookups!$A$2+((P1506-16)*7+(N1506-1))))</f>
        <v/>
      </c>
      <c r="R1506" s="1" t="str">
        <f>IF(O1506="Void",TRIM(_xlfn.CONCAT(J1506,K1506)),J1506)</f>
        <v>City Treasurers</v>
      </c>
      <c r="S1506" s="16" t="str">
        <f>IF(O1506="Void","VOID","vs")</f>
        <v>VOID</v>
      </c>
      <c r="T1506" s="1" t="str">
        <f>IF(O1506="Void","",K1506)</f>
        <v/>
      </c>
      <c r="U1506" s="1" t="str">
        <f>IF(O1506="Void","",TRIM(_xlfn.CONCAT(L1506," ",M1506)))</f>
        <v/>
      </c>
    </row>
    <row r="1507" spans="1:21" x14ac:dyDescent="0.2">
      <c r="A1507" s="16">
        <v>1650</v>
      </c>
      <c r="B1507" s="16">
        <v>2</v>
      </c>
      <c r="C1507" s="16">
        <v>4</v>
      </c>
      <c r="D1507" s="1">
        <v>1</v>
      </c>
      <c r="E1507" s="1">
        <v>7</v>
      </c>
      <c r="F1507" s="1" t="str">
        <f>_xlfn.CONCAT($D1507,"|",$E1507,"|",$B1507)</f>
        <v>1|7|2</v>
      </c>
      <c r="G1507" s="1" t="str">
        <f>_xlfn.CONCAT($D1507,"|",$E1507,"|",$C1507)</f>
        <v>1|7|4</v>
      </c>
      <c r="H1507" s="1" t="str">
        <f>_xlfn.CONCAT(P1507,J1507)</f>
        <v>27Sigtels</v>
      </c>
      <c r="I1507" s="1" t="str">
        <f>_xlfn.CONCAT(P1507,K1507)</f>
        <v>27Deaf Tigers</v>
      </c>
      <c r="J1507" s="1" t="str">
        <f>IFERROR(VLOOKUP(F1507,tbl_Teams!A:C,3,0),"")</f>
        <v>Sigtels</v>
      </c>
      <c r="K1507" s="1" t="str">
        <f>IFERROR(VLOOKUP(G1507,tbl_Teams!$A:$C,3,0),"")</f>
        <v>Deaf Tigers</v>
      </c>
      <c r="L1507" s="1" t="str">
        <f>IFERROR(IF(AND(J1507&lt;&gt;"",K1507&lt;&gt;""),VLOOKUP(VLOOKUP(J1507,tbl_Teams!C:G,5,0),tbl_Venues!A:B,2,0),""),"")</f>
        <v>Wotton Hall Club</v>
      </c>
      <c r="M1507" s="16">
        <f>IFERROR(IF(VLOOKUP(J1507,tbl_Teams!$C:$H,6,0)=0,"",VLOOKUP(J1507,tbl_Teams!$C:$H,6,0)),"")</f>
        <v>2</v>
      </c>
      <c r="N1507" s="16">
        <f>IFERROR(VLOOKUP(J1507,tbl_Teams!$C:$I,7,0),"")</f>
        <v>2</v>
      </c>
      <c r="O1507" s="16" t="str">
        <f>IF(OR(J1507="",K1507=""),"Void","")</f>
        <v/>
      </c>
      <c r="P1507" s="16">
        <v>27</v>
      </c>
      <c r="Q1507" s="38">
        <f>IF(O1507="Void","",IF(P1507&lt;16,Lookups!$A$1+((P1507-1)*7+(N1507-1)),Lookups!$A$2+((P1507-16)*7+(N1507-1))))</f>
        <v>45741</v>
      </c>
      <c r="R1507" s="1" t="str">
        <f>IF(O1507="Void",TRIM(_xlfn.CONCAT(J1507,K1507)),J1507)</f>
        <v>Sigtels</v>
      </c>
      <c r="S1507" s="16" t="str">
        <f>IF(O1507="Void","VOID","vs")</f>
        <v>vs</v>
      </c>
      <c r="T1507" s="1" t="str">
        <f>IF(O1507="Void","",K1507)</f>
        <v>Deaf Tigers</v>
      </c>
      <c r="U1507" s="1" t="str">
        <f>IF(O1507="Void","",TRIM(_xlfn.CONCAT(L1507," ",M1507)))</f>
        <v>Wotton Hall Club 2</v>
      </c>
    </row>
    <row r="1508" spans="1:21" x14ac:dyDescent="0.2">
      <c r="A1508" s="16">
        <v>1651</v>
      </c>
      <c r="B1508" s="16">
        <v>1</v>
      </c>
      <c r="C1508" s="16">
        <v>5</v>
      </c>
      <c r="D1508" s="1">
        <v>1</v>
      </c>
      <c r="E1508" s="1">
        <v>7</v>
      </c>
      <c r="F1508" s="1" t="str">
        <f>_xlfn.CONCAT($D1508,"|",$E1508,"|",$B1508)</f>
        <v>1|7|1</v>
      </c>
      <c r="G1508" s="1" t="str">
        <f>_xlfn.CONCAT($D1508,"|",$E1508,"|",$C1508)</f>
        <v>1|7|5</v>
      </c>
      <c r="H1508" s="1" t="str">
        <f>_xlfn.CONCAT(P1508,J1508)</f>
        <v>27Derwents</v>
      </c>
      <c r="I1508" s="1" t="str">
        <f>_xlfn.CONCAT(P1508,K1508)</f>
        <v>27Hilltops</v>
      </c>
      <c r="J1508" s="1" t="str">
        <f>IFERROR(VLOOKUP(F1508,tbl_Teams!A:C,3,0),"")</f>
        <v>Derwents</v>
      </c>
      <c r="K1508" s="1" t="str">
        <f>IFERROR(VLOOKUP(G1508,tbl_Teams!$A:$C,3,0),"")</f>
        <v>Hilltops</v>
      </c>
      <c r="L1508" s="1" t="str">
        <f>IFERROR(IF(AND(J1508&lt;&gt;"",K1508&lt;&gt;""),VLOOKUP(VLOOKUP(J1508,tbl_Teams!C:G,5,0),tbl_Venues!A:B,2,0),""),"")</f>
        <v>Farmer's Club</v>
      </c>
      <c r="M1508" s="16">
        <f>IFERROR(IF(VLOOKUP(J1508,tbl_Teams!$C:$H,6,0)=0,"",VLOOKUP(J1508,tbl_Teams!$C:$H,6,0)),"")</f>
        <v>2</v>
      </c>
      <c r="N1508" s="16">
        <f>IFERROR(VLOOKUP(J1508,tbl_Teams!$C:$I,7,0),"")</f>
        <v>1</v>
      </c>
      <c r="O1508" s="16" t="str">
        <f>IF(OR(J1508="",K1508=""),"Void","")</f>
        <v/>
      </c>
      <c r="P1508" s="16">
        <v>27</v>
      </c>
      <c r="Q1508" s="38">
        <f>IF(O1508="Void","",IF(P1508&lt;16,Lookups!$A$1+((P1508-1)*7+(N1508-1)),Lookups!$A$2+((P1508-16)*7+(N1508-1))))</f>
        <v>45740</v>
      </c>
      <c r="R1508" s="1" t="str">
        <f>IF(O1508="Void",TRIM(_xlfn.CONCAT(J1508,K1508)),J1508)</f>
        <v>Derwents</v>
      </c>
      <c r="S1508" s="16" t="str">
        <f>IF(O1508="Void","VOID","vs")</f>
        <v>vs</v>
      </c>
      <c r="T1508" s="1" t="str">
        <f>IF(O1508="Void","",K1508)</f>
        <v>Hilltops</v>
      </c>
      <c r="U1508" s="1" t="str">
        <f>IF(O1508="Void","",TRIM(_xlfn.CONCAT(L1508," ",M1508)))</f>
        <v>Farmer's Club 2</v>
      </c>
    </row>
    <row r="1509" spans="1:21" x14ac:dyDescent="0.2">
      <c r="A1509" s="16">
        <v>1652</v>
      </c>
      <c r="B1509" s="16">
        <v>15</v>
      </c>
      <c r="C1509" s="16">
        <v>6</v>
      </c>
      <c r="D1509" s="1">
        <v>1</v>
      </c>
      <c r="E1509" s="1">
        <v>7</v>
      </c>
      <c r="F1509" s="1" t="str">
        <f>_xlfn.CONCAT($D1509,"|",$E1509,"|",$B1509)</f>
        <v>1|7|15</v>
      </c>
      <c r="G1509" s="1" t="str">
        <f>_xlfn.CONCAT($D1509,"|",$E1509,"|",$C1509)</f>
        <v>1|7|6</v>
      </c>
      <c r="H1509" s="1" t="str">
        <f>_xlfn.CONCAT(P1509,J1509)</f>
        <v>27Lassington Rollers</v>
      </c>
      <c r="I1509" s="1" t="str">
        <f>_xlfn.CONCAT(P1509,K1509)</f>
        <v>27Bloaters S.C.</v>
      </c>
      <c r="J1509" s="1" t="str">
        <f>IFERROR(VLOOKUP(F1509,tbl_Teams!A:C,3,0),"")</f>
        <v>Lassington Rollers</v>
      </c>
      <c r="K1509" s="1" t="str">
        <f>IFERROR(VLOOKUP(G1509,tbl_Teams!$A:$C,3,0),"")</f>
        <v>Bloaters S.C.</v>
      </c>
      <c r="L1509" s="1" t="str">
        <f>IFERROR(IF(AND(J1509&lt;&gt;"",K1509&lt;&gt;""),VLOOKUP(VLOOKUP(J1509,tbl_Teams!C:G,5,0),tbl_Venues!A:B,2,0),""),"")</f>
        <v>England's Glory</v>
      </c>
      <c r="M1509" s="16">
        <f>IFERROR(IF(VLOOKUP(J1509,tbl_Teams!$C:$H,6,0)=0,"",VLOOKUP(J1509,tbl_Teams!$C:$H,6,0)),"")</f>
        <v>2</v>
      </c>
      <c r="N1509" s="16">
        <f>IFERROR(VLOOKUP(J1509,tbl_Teams!$C:$I,7,0),"")</f>
        <v>4</v>
      </c>
      <c r="O1509" s="16" t="str">
        <f>IF(OR(J1509="",K1509=""),"Void","")</f>
        <v/>
      </c>
      <c r="P1509" s="16">
        <v>27</v>
      </c>
      <c r="Q1509" s="38">
        <f>IF(O1509="Void","",IF(P1509&lt;16,Lookups!$A$1+((P1509-1)*7+(N1509-1)),Lookups!$A$2+((P1509-16)*7+(N1509-1))))</f>
        <v>45743</v>
      </c>
      <c r="R1509" s="1" t="str">
        <f>IF(O1509="Void",TRIM(_xlfn.CONCAT(J1509,K1509)),J1509)</f>
        <v>Lassington Rollers</v>
      </c>
      <c r="S1509" s="16" t="str">
        <f>IF(O1509="Void","VOID","vs")</f>
        <v>vs</v>
      </c>
      <c r="T1509" s="1" t="str">
        <f>IF(O1509="Void","",K1509)</f>
        <v>Bloaters S.C.</v>
      </c>
      <c r="U1509" s="1" t="str">
        <f>IF(O1509="Void","",TRIM(_xlfn.CONCAT(L1509," ",M1509)))</f>
        <v>England's Glory 2</v>
      </c>
    </row>
    <row r="1510" spans="1:21" x14ac:dyDescent="0.2">
      <c r="A1510" s="16">
        <v>1653</v>
      </c>
      <c r="B1510" s="16">
        <v>14</v>
      </c>
      <c r="C1510" s="16">
        <v>7</v>
      </c>
      <c r="D1510" s="1">
        <v>1</v>
      </c>
      <c r="E1510" s="1">
        <v>7</v>
      </c>
      <c r="F1510" s="1" t="str">
        <f>_xlfn.CONCAT($D1510,"|",$E1510,"|",$B1510)</f>
        <v>1|7|14</v>
      </c>
      <c r="G1510" s="1" t="str">
        <f>_xlfn.CONCAT($D1510,"|",$E1510,"|",$C1510)</f>
        <v>1|7|7</v>
      </c>
      <c r="H1510" s="1" t="str">
        <f>_xlfn.CONCAT(P1510,J1510)</f>
        <v>27Cruisers</v>
      </c>
      <c r="I1510" s="1" t="str">
        <f>_xlfn.CONCAT(P1510,K1510)</f>
        <v>27Gladiators</v>
      </c>
      <c r="J1510" s="1" t="str">
        <f>IFERROR(VLOOKUP(F1510,tbl_Teams!A:C,3,0),"")</f>
        <v>Cruisers</v>
      </c>
      <c r="K1510" s="1" t="str">
        <f>IFERROR(VLOOKUP(G1510,tbl_Teams!$A:$C,3,0),"")</f>
        <v>Gladiators</v>
      </c>
      <c r="L1510" s="1" t="str">
        <f>IFERROR(IF(AND(J1510&lt;&gt;"",K1510&lt;&gt;""),VLOOKUP(VLOOKUP(J1510,tbl_Teams!C:G,5,0),tbl_Venues!A:B,2,0),""),"")</f>
        <v>Baker Street</v>
      </c>
      <c r="M1510" s="16" t="str">
        <f>IFERROR(IF(VLOOKUP(J1510,tbl_Teams!$C:$H,6,0)=0,"",VLOOKUP(J1510,tbl_Teams!$C:$H,6,0)),"")</f>
        <v/>
      </c>
      <c r="N1510" s="16">
        <f>IFERROR(VLOOKUP(J1510,tbl_Teams!$C:$I,7,0),"")</f>
        <v>2</v>
      </c>
      <c r="O1510" s="16" t="str">
        <f>IF(OR(J1510="",K1510=""),"Void","")</f>
        <v/>
      </c>
      <c r="P1510" s="16">
        <v>27</v>
      </c>
      <c r="Q1510" s="38">
        <f>IF(O1510="Void","",IF(P1510&lt;16,Lookups!$A$1+((P1510-1)*7+(N1510-1)),Lookups!$A$2+((P1510-16)*7+(N1510-1))))</f>
        <v>45741</v>
      </c>
      <c r="R1510" s="1" t="str">
        <f>IF(O1510="Void",TRIM(_xlfn.CONCAT(J1510,K1510)),J1510)</f>
        <v>Cruisers</v>
      </c>
      <c r="S1510" s="16" t="str">
        <f>IF(O1510="Void","VOID","vs")</f>
        <v>vs</v>
      </c>
      <c r="T1510" s="1" t="str">
        <f>IF(O1510="Void","",K1510)</f>
        <v>Gladiators</v>
      </c>
      <c r="U1510" s="1" t="str">
        <f>IF(O1510="Void","",TRIM(_xlfn.CONCAT(L1510," ",M1510)))</f>
        <v>Baker Street</v>
      </c>
    </row>
    <row r="1511" spans="1:21" x14ac:dyDescent="0.2">
      <c r="A1511" s="16">
        <v>1654</v>
      </c>
      <c r="B1511" s="16">
        <v>13</v>
      </c>
      <c r="C1511" s="16">
        <v>8</v>
      </c>
      <c r="D1511" s="1">
        <v>1</v>
      </c>
      <c r="E1511" s="1">
        <v>7</v>
      </c>
      <c r="F1511" s="1" t="str">
        <f>_xlfn.CONCAT($D1511,"|",$E1511,"|",$B1511)</f>
        <v>1|7|13</v>
      </c>
      <c r="G1511" s="1" t="str">
        <f>_xlfn.CONCAT($D1511,"|",$E1511,"|",$C1511)</f>
        <v>1|7|8</v>
      </c>
      <c r="H1511" s="1" t="str">
        <f>_xlfn.CONCAT(P1511,J1511)</f>
        <v>27BMI 'A' Breakaways</v>
      </c>
      <c r="I1511" s="1" t="str">
        <f>_xlfn.CONCAT(P1511,K1511)</f>
        <v>27Incredibowls</v>
      </c>
      <c r="J1511" s="1" t="str">
        <f>IFERROR(VLOOKUP(F1511,tbl_Teams!A:C,3,0),"")</f>
        <v>BMI 'A' Breakaways</v>
      </c>
      <c r="K1511" s="1" t="str">
        <f>IFERROR(VLOOKUP(G1511,tbl_Teams!$A:$C,3,0),"")</f>
        <v>Incredibowls</v>
      </c>
      <c r="L1511" s="1" t="str">
        <f>IFERROR(IF(AND(J1511&lt;&gt;"",K1511&lt;&gt;""),VLOOKUP(VLOOKUP(J1511,tbl_Teams!C:G,5,0),tbl_Venues!A:B,2,0),""),"")</f>
        <v>St James Club</v>
      </c>
      <c r="M1511" s="16" t="str">
        <f>IFERROR(IF(VLOOKUP(J1511,tbl_Teams!$C:$H,6,0)=0,"",VLOOKUP(J1511,tbl_Teams!$C:$H,6,0)),"")</f>
        <v/>
      </c>
      <c r="N1511" s="16">
        <f>IFERROR(VLOOKUP(J1511,tbl_Teams!$C:$I,7,0),"")</f>
        <v>3</v>
      </c>
      <c r="O1511" s="16" t="str">
        <f>IF(OR(J1511="",K1511=""),"Void","")</f>
        <v/>
      </c>
      <c r="P1511" s="16">
        <v>27</v>
      </c>
      <c r="Q1511" s="38">
        <f>IF(O1511="Void","",IF(P1511&lt;16,Lookups!$A$1+((P1511-1)*7+(N1511-1)),Lookups!$A$2+((P1511-16)*7+(N1511-1))))</f>
        <v>45742</v>
      </c>
      <c r="R1511" s="1" t="str">
        <f>IF(O1511="Void",TRIM(_xlfn.CONCAT(J1511,K1511)),J1511)</f>
        <v>BMI 'A' Breakaways</v>
      </c>
      <c r="S1511" s="16" t="str">
        <f>IF(O1511="Void","VOID","vs")</f>
        <v>vs</v>
      </c>
      <c r="T1511" s="1" t="str">
        <f>IF(O1511="Void","",K1511)</f>
        <v>Incredibowls</v>
      </c>
      <c r="U1511" s="1" t="str">
        <f>IF(O1511="Void","",TRIM(_xlfn.CONCAT(L1511," ",M1511)))</f>
        <v>St James Club</v>
      </c>
    </row>
    <row r="1512" spans="1:21" x14ac:dyDescent="0.2">
      <c r="A1512" s="16">
        <v>1655</v>
      </c>
      <c r="B1512" s="16">
        <v>12</v>
      </c>
      <c r="C1512" s="16">
        <v>9</v>
      </c>
      <c r="D1512" s="1">
        <v>1</v>
      </c>
      <c r="E1512" s="1">
        <v>7</v>
      </c>
      <c r="F1512" s="1" t="str">
        <f>_xlfn.CONCAT($D1512,"|",$E1512,"|",$B1512)</f>
        <v>1|7|12</v>
      </c>
      <c r="G1512" s="1" t="str">
        <f>_xlfn.CONCAT($D1512,"|",$E1512,"|",$C1512)</f>
        <v>1|7|9</v>
      </c>
      <c r="H1512" s="1" t="str">
        <f>_xlfn.CONCAT(P1512,J1512)</f>
        <v>27More Lager</v>
      </c>
      <c r="I1512" s="1" t="str">
        <f>_xlfn.CONCAT(P1512,K1512)</f>
        <v>27Tipplers</v>
      </c>
      <c r="J1512" s="1" t="str">
        <f>IFERROR(VLOOKUP(F1512,tbl_Teams!A:C,3,0),"")</f>
        <v>More Lager</v>
      </c>
      <c r="K1512" s="1" t="str">
        <f>IFERROR(VLOOKUP(G1512,tbl_Teams!$A:$C,3,0),"")</f>
        <v>Tipplers</v>
      </c>
      <c r="L1512" s="1" t="str">
        <f>IFERROR(IF(AND(J1512&lt;&gt;"",K1512&lt;&gt;""),VLOOKUP(VLOOKUP(J1512,tbl_Teams!C:G,5,0),tbl_Venues!A:B,2,0),""),"")</f>
        <v>Red Lion Huntley</v>
      </c>
      <c r="M1512" s="16" t="str">
        <f>IFERROR(IF(VLOOKUP(J1512,tbl_Teams!$C:$H,6,0)=0,"",VLOOKUP(J1512,tbl_Teams!$C:$H,6,0)),"")</f>
        <v/>
      </c>
      <c r="N1512" s="16">
        <f>IFERROR(VLOOKUP(J1512,tbl_Teams!$C:$I,7,0),"")</f>
        <v>4</v>
      </c>
      <c r="O1512" s="16" t="str">
        <f>IF(OR(J1512="",K1512=""),"Void","")</f>
        <v/>
      </c>
      <c r="P1512" s="16">
        <v>27</v>
      </c>
      <c r="Q1512" s="38">
        <f>IF(O1512="Void","",IF(P1512&lt;16,Lookups!$A$1+((P1512-1)*7+(N1512-1)),Lookups!$A$2+((P1512-16)*7+(N1512-1))))</f>
        <v>45743</v>
      </c>
      <c r="R1512" s="1" t="str">
        <f>IF(O1512="Void",TRIM(_xlfn.CONCAT(J1512,K1512)),J1512)</f>
        <v>More Lager</v>
      </c>
      <c r="S1512" s="16" t="str">
        <f>IF(O1512="Void","VOID","vs")</f>
        <v>vs</v>
      </c>
      <c r="T1512" s="1" t="str">
        <f>IF(O1512="Void","",K1512)</f>
        <v>Tipplers</v>
      </c>
      <c r="U1512" s="1" t="str">
        <f>IF(O1512="Void","",TRIM(_xlfn.CONCAT(L1512," ",M1512)))</f>
        <v>Red Lion Huntley</v>
      </c>
    </row>
    <row r="1513" spans="1:21" x14ac:dyDescent="0.2">
      <c r="A1513" s="16">
        <v>1656</v>
      </c>
      <c r="B1513" s="16">
        <v>11</v>
      </c>
      <c r="C1513" s="16">
        <v>10</v>
      </c>
      <c r="D1513" s="1">
        <v>1</v>
      </c>
      <c r="E1513" s="1">
        <v>7</v>
      </c>
      <c r="F1513" s="1" t="str">
        <f>_xlfn.CONCAT($D1513,"|",$E1513,"|",$B1513)</f>
        <v>1|7|11</v>
      </c>
      <c r="G1513" s="1" t="str">
        <f>_xlfn.CONCAT($D1513,"|",$E1513,"|",$C1513)</f>
        <v>1|7|10</v>
      </c>
      <c r="H1513" s="1" t="str">
        <f>_xlfn.CONCAT(P1513,J1513)</f>
        <v>27The Novices</v>
      </c>
      <c r="I1513" s="1" t="str">
        <f>_xlfn.CONCAT(P1513,K1513)</f>
        <v>27Newent Dragons</v>
      </c>
      <c r="J1513" s="1" t="str">
        <f>IFERROR(VLOOKUP(F1513,tbl_Teams!A:C,3,0),"")</f>
        <v>The Novices</v>
      </c>
      <c r="K1513" s="1" t="str">
        <f>IFERROR(VLOOKUP(G1513,tbl_Teams!$A:$C,3,0),"")</f>
        <v>Newent Dragons</v>
      </c>
      <c r="L1513" s="1" t="str">
        <f>IFERROR(IF(AND(J1513&lt;&gt;"",K1513&lt;&gt;""),VLOOKUP(VLOOKUP(J1513,tbl_Teams!C:G,5,0),tbl_Venues!A:B,2,0),""),"")</f>
        <v>Gala Club</v>
      </c>
      <c r="M1513" s="16">
        <f>IFERROR(IF(VLOOKUP(J1513,tbl_Teams!$C:$H,6,0)=0,"",VLOOKUP(J1513,tbl_Teams!$C:$H,6,0)),"")</f>
        <v>2</v>
      </c>
      <c r="N1513" s="16">
        <f>IFERROR(VLOOKUP(J1513,tbl_Teams!$C:$I,7,0),"")</f>
        <v>3</v>
      </c>
      <c r="O1513" s="16" t="str">
        <f>IF(OR(J1513="",K1513=""),"Void","")</f>
        <v/>
      </c>
      <c r="P1513" s="16">
        <v>27</v>
      </c>
      <c r="Q1513" s="38">
        <f>IF(O1513="Void","",IF(P1513&lt;16,Lookups!$A$1+((P1513-1)*7+(N1513-1)),Lookups!$A$2+((P1513-16)*7+(N1513-1))))</f>
        <v>45742</v>
      </c>
      <c r="R1513" s="1" t="str">
        <f>IF(O1513="Void",TRIM(_xlfn.CONCAT(J1513,K1513)),J1513)</f>
        <v>The Novices</v>
      </c>
      <c r="S1513" s="16" t="str">
        <f>IF(O1513="Void","VOID","vs")</f>
        <v>vs</v>
      </c>
      <c r="T1513" s="1" t="str">
        <f>IF(O1513="Void","",K1513)</f>
        <v>Newent Dragons</v>
      </c>
      <c r="U1513" s="1" t="str">
        <f>IF(O1513="Void","",TRIM(_xlfn.CONCAT(L1513," ",M1513)))</f>
        <v>Gala Club 2</v>
      </c>
    </row>
    <row r="1514" spans="1:21" x14ac:dyDescent="0.2">
      <c r="A1514" s="16">
        <v>217</v>
      </c>
      <c r="B1514" s="16">
        <v>4</v>
      </c>
      <c r="C1514" s="16">
        <v>1</v>
      </c>
      <c r="D1514" s="1">
        <v>1</v>
      </c>
      <c r="E1514" s="1">
        <v>1</v>
      </c>
      <c r="F1514" s="1" t="str">
        <f>_xlfn.CONCAT($D1514,"|",$E1514,"|",$B1514)</f>
        <v>1|1|4</v>
      </c>
      <c r="G1514" s="1" t="str">
        <f>_xlfn.CONCAT($D1514,"|",$E1514,"|",$C1514)</f>
        <v>1|1|1</v>
      </c>
      <c r="H1514" s="1" t="str">
        <f>_xlfn.CONCAT(P1514,J1514)</f>
        <v>28Tuffley Robins</v>
      </c>
      <c r="I1514" s="1" t="str">
        <f>_xlfn.CONCAT(P1514,K1514)</f>
        <v>28Maisemore Hornets</v>
      </c>
      <c r="J1514" s="1" t="str">
        <f>IFERROR(VLOOKUP(F1514,tbl_Teams!A:C,3,0),"")</f>
        <v>Tuffley Robins</v>
      </c>
      <c r="K1514" s="1" t="str">
        <f>IFERROR(VLOOKUP(G1514,tbl_Teams!$A:$C,3,0),"")</f>
        <v>Maisemore Hornets</v>
      </c>
      <c r="L1514" s="1" t="str">
        <f>IFERROR(IF(AND(J1514&lt;&gt;"",K1514&lt;&gt;""),VLOOKUP(VLOOKUP(J1514,tbl_Teams!C:G,5,0),tbl_Venues!A:B,2,0),""),"")</f>
        <v>Robinswood Hill Club</v>
      </c>
      <c r="M1514" s="16">
        <f>IFERROR(IF(VLOOKUP(J1514,tbl_Teams!$C:$H,6,0)=0,"",VLOOKUP(J1514,tbl_Teams!$C:$H,6,0)),"")</f>
        <v>1</v>
      </c>
      <c r="N1514" s="16">
        <f>IFERROR(VLOOKUP(J1514,tbl_Teams!$C:$I,7,0),"")</f>
        <v>2</v>
      </c>
      <c r="O1514" s="16" t="str">
        <f>IF(OR(J1514="",K1514=""),"Void","")</f>
        <v/>
      </c>
      <c r="P1514" s="16">
        <v>28</v>
      </c>
      <c r="Q1514" s="38">
        <f>IF(O1514="Void","",IF(P1514&lt;16,Lookups!$A$1+((P1514-1)*7+(N1514-1)),Lookups!$A$2+((P1514-16)*7+(N1514-1))))</f>
        <v>45748</v>
      </c>
      <c r="R1514" s="1" t="str">
        <f>IF(O1514="Void",TRIM(_xlfn.CONCAT(J1514,K1514)),J1514)</f>
        <v>Tuffley Robins</v>
      </c>
      <c r="S1514" s="16" t="str">
        <f>IF(O1514="Void","VOID","vs")</f>
        <v>vs</v>
      </c>
      <c r="T1514" s="1" t="str">
        <f>IF(O1514="Void","",K1514)</f>
        <v>Maisemore Hornets</v>
      </c>
      <c r="U1514" s="1" t="str">
        <f>IF(O1514="Void","",TRIM(_xlfn.CONCAT(L1514," ",M1514)))</f>
        <v>Robinswood Hill Club 1</v>
      </c>
    </row>
    <row r="1515" spans="1:21" x14ac:dyDescent="0.2">
      <c r="A1515" s="16">
        <v>218</v>
      </c>
      <c r="B1515" s="16">
        <v>3</v>
      </c>
      <c r="C1515" s="16">
        <v>2</v>
      </c>
      <c r="D1515" s="1">
        <v>1</v>
      </c>
      <c r="E1515" s="1">
        <v>1</v>
      </c>
      <c r="F1515" s="1" t="str">
        <f>_xlfn.CONCAT($D1515,"|",$E1515,"|",$B1515)</f>
        <v>1|1|3</v>
      </c>
      <c r="G1515" s="1" t="str">
        <f>_xlfn.CONCAT($D1515,"|",$E1515,"|",$C1515)</f>
        <v>1|1|2</v>
      </c>
      <c r="H1515" s="1" t="str">
        <f>_xlfn.CONCAT(P1515,J1515)</f>
        <v>28Slingers</v>
      </c>
      <c r="I1515" s="1" t="str">
        <f>_xlfn.CONCAT(P1515,K1515)</f>
        <v>28Cobblers</v>
      </c>
      <c r="J1515" s="1" t="str">
        <f>IFERROR(VLOOKUP(F1515,tbl_Teams!A:C,3,0),"")</f>
        <v>Slingers</v>
      </c>
      <c r="K1515" s="1" t="str">
        <f>IFERROR(VLOOKUP(G1515,tbl_Teams!$A:$C,3,0),"")</f>
        <v>Cobblers</v>
      </c>
      <c r="L1515" s="1" t="str">
        <f>IFERROR(IF(AND(J1515&lt;&gt;"",K1515&lt;&gt;""),VLOOKUP(VLOOKUP(J1515,tbl_Teams!C:G,5,0),tbl_Venues!A:B,2,0),""),"")</f>
        <v>BMI Club</v>
      </c>
      <c r="M1515" s="16" t="str">
        <f>IFERROR(IF(VLOOKUP(J1515,tbl_Teams!$C:$H,6,0)=0,"",VLOOKUP(J1515,tbl_Teams!$C:$H,6,0)),"")</f>
        <v/>
      </c>
      <c r="N1515" s="16">
        <f>IFERROR(VLOOKUP(J1515,tbl_Teams!$C:$I,7,0),"")</f>
        <v>3</v>
      </c>
      <c r="O1515" s="16" t="str">
        <f>IF(OR(J1515="",K1515=""),"Void","")</f>
        <v/>
      </c>
      <c r="P1515" s="16">
        <v>28</v>
      </c>
      <c r="Q1515" s="38">
        <f>IF(O1515="Void","",IF(P1515&lt;16,Lookups!$A$1+((P1515-1)*7+(N1515-1)),Lookups!$A$2+((P1515-16)*7+(N1515-1))))</f>
        <v>45749</v>
      </c>
      <c r="R1515" s="1" t="str">
        <f>IF(O1515="Void",TRIM(_xlfn.CONCAT(J1515,K1515)),J1515)</f>
        <v>Slingers</v>
      </c>
      <c r="S1515" s="16" t="str">
        <f>IF(O1515="Void","VOID","vs")</f>
        <v>vs</v>
      </c>
      <c r="T1515" s="1" t="str">
        <f>IF(O1515="Void","",K1515)</f>
        <v>Cobblers</v>
      </c>
      <c r="U1515" s="1" t="str">
        <f>IF(O1515="Void","",TRIM(_xlfn.CONCAT(L1515," ",M1515)))</f>
        <v>BMI Club</v>
      </c>
    </row>
    <row r="1516" spans="1:21" x14ac:dyDescent="0.2">
      <c r="A1516" s="16">
        <v>219</v>
      </c>
      <c r="B1516" s="16">
        <v>9</v>
      </c>
      <c r="C1516" s="16">
        <v>11</v>
      </c>
      <c r="D1516" s="1">
        <v>1</v>
      </c>
      <c r="E1516" s="1">
        <v>1</v>
      </c>
      <c r="F1516" s="1" t="str">
        <f>_xlfn.CONCAT($D1516,"|",$E1516,"|",$B1516)</f>
        <v>1|1|9</v>
      </c>
      <c r="G1516" s="1" t="str">
        <f>_xlfn.CONCAT($D1516,"|",$E1516,"|",$C1516)</f>
        <v>1|1|11</v>
      </c>
      <c r="H1516" s="1" t="str">
        <f>_xlfn.CONCAT(P1516,J1516)</f>
        <v>28The Jets</v>
      </c>
      <c r="I1516" s="1" t="str">
        <f>_xlfn.CONCAT(P1516,K1516)</f>
        <v>28Hare &amp; Hounds</v>
      </c>
      <c r="J1516" s="1" t="str">
        <f>IFERROR(VLOOKUP(F1516,tbl_Teams!A:C,3,0),"")</f>
        <v>The Jets</v>
      </c>
      <c r="K1516" s="1" t="str">
        <f>IFERROR(VLOOKUP(G1516,tbl_Teams!$A:$C,3,0),"")</f>
        <v>Hare &amp; Hounds</v>
      </c>
      <c r="L1516" s="1" t="str">
        <f>IFERROR(IF(AND(J1516&lt;&gt;"",K1516&lt;&gt;""),VLOOKUP(VLOOKUP(J1516,tbl_Teams!C:G,5,0),tbl_Venues!A:B,2,0),""),"")</f>
        <v>Baker Street</v>
      </c>
      <c r="M1516" s="16" t="str">
        <f>IFERROR(IF(VLOOKUP(J1516,tbl_Teams!$C:$H,6,0)=0,"",VLOOKUP(J1516,tbl_Teams!$C:$H,6,0)),"")</f>
        <v/>
      </c>
      <c r="N1516" s="16">
        <f>IFERROR(VLOOKUP(J1516,tbl_Teams!$C:$I,7,0),"")</f>
        <v>4</v>
      </c>
      <c r="O1516" s="16" t="str">
        <f>IF(OR(J1516="",K1516=""),"Void","")</f>
        <v/>
      </c>
      <c r="P1516" s="16">
        <v>28</v>
      </c>
      <c r="Q1516" s="38">
        <f>IF(O1516="Void","",IF(P1516&lt;16,Lookups!$A$1+((P1516-1)*7+(N1516-1)),Lookups!$A$2+((P1516-16)*7+(N1516-1))))</f>
        <v>45750</v>
      </c>
      <c r="R1516" s="1" t="str">
        <f>IF(O1516="Void",TRIM(_xlfn.CONCAT(J1516,K1516)),J1516)</f>
        <v>The Jets</v>
      </c>
      <c r="S1516" s="16" t="str">
        <f>IF(O1516="Void","VOID","vs")</f>
        <v>vs</v>
      </c>
      <c r="T1516" s="1" t="str">
        <f>IF(O1516="Void","",K1516)</f>
        <v>Hare &amp; Hounds</v>
      </c>
      <c r="U1516" s="1" t="str">
        <f>IF(O1516="Void","",TRIM(_xlfn.CONCAT(L1516," ",M1516)))</f>
        <v>Baker Street</v>
      </c>
    </row>
    <row r="1517" spans="1:21" x14ac:dyDescent="0.2">
      <c r="A1517" s="16">
        <v>220</v>
      </c>
      <c r="B1517" s="16">
        <v>8</v>
      </c>
      <c r="C1517" s="16">
        <v>12</v>
      </c>
      <c r="D1517" s="1">
        <v>1</v>
      </c>
      <c r="E1517" s="1">
        <v>1</v>
      </c>
      <c r="F1517" s="1" t="str">
        <f>_xlfn.CONCAT($D1517,"|",$E1517,"|",$B1517)</f>
        <v>1|1|8</v>
      </c>
      <c r="G1517" s="1" t="str">
        <f>_xlfn.CONCAT($D1517,"|",$E1517,"|",$C1517)</f>
        <v>1|1|12</v>
      </c>
      <c r="H1517" s="1" t="str">
        <f>_xlfn.CONCAT(P1517,J1517)</f>
        <v>28Lion Cubs</v>
      </c>
      <c r="I1517" s="1" t="str">
        <f>_xlfn.CONCAT(P1517,K1517)</f>
        <v>28Impractical Jokers</v>
      </c>
      <c r="J1517" s="1" t="str">
        <f>IFERROR(VLOOKUP(F1517,tbl_Teams!A:C,3,0),"")</f>
        <v>Lion Cubs</v>
      </c>
      <c r="K1517" s="1" t="str">
        <f>IFERROR(VLOOKUP(G1517,tbl_Teams!$A:$C,3,0),"")</f>
        <v>Impractical Jokers</v>
      </c>
      <c r="L1517" s="1" t="str">
        <f>IFERROR(IF(AND(J1517&lt;&gt;"",K1517&lt;&gt;""),VLOOKUP(VLOOKUP(J1517,tbl_Teams!C:G,5,0),tbl_Venues!A:B,2,0),""),"")</f>
        <v>Circle Club Newent</v>
      </c>
      <c r="M1517" s="16" t="str">
        <f>IFERROR(IF(VLOOKUP(J1517,tbl_Teams!$C:$H,6,0)=0,"",VLOOKUP(J1517,tbl_Teams!$C:$H,6,0)),"")</f>
        <v/>
      </c>
      <c r="N1517" s="16">
        <f>IFERROR(VLOOKUP(J1517,tbl_Teams!$C:$I,7,0),"")</f>
        <v>3</v>
      </c>
      <c r="O1517" s="16" t="str">
        <f>IF(OR(J1517="",K1517=""),"Void","")</f>
        <v/>
      </c>
      <c r="P1517" s="16">
        <v>28</v>
      </c>
      <c r="Q1517" s="38">
        <f>IF(O1517="Void","",IF(P1517&lt;16,Lookups!$A$1+((P1517-1)*7+(N1517-1)),Lookups!$A$2+((P1517-16)*7+(N1517-1))))</f>
        <v>45749</v>
      </c>
      <c r="R1517" s="1" t="str">
        <f>IF(O1517="Void",TRIM(_xlfn.CONCAT(J1517,K1517)),J1517)</f>
        <v>Lion Cubs</v>
      </c>
      <c r="S1517" s="16" t="str">
        <f>IF(O1517="Void","VOID","vs")</f>
        <v>vs</v>
      </c>
      <c r="T1517" s="1" t="str">
        <f>IF(O1517="Void","",K1517)</f>
        <v>Impractical Jokers</v>
      </c>
      <c r="U1517" s="1" t="str">
        <f>IF(O1517="Void","",TRIM(_xlfn.CONCAT(L1517," ",M1517)))</f>
        <v>Circle Club Newent</v>
      </c>
    </row>
    <row r="1518" spans="1:21" x14ac:dyDescent="0.2">
      <c r="A1518" s="16">
        <v>221</v>
      </c>
      <c r="B1518" s="16">
        <v>7</v>
      </c>
      <c r="C1518" s="16">
        <v>13</v>
      </c>
      <c r="D1518" s="1">
        <v>1</v>
      </c>
      <c r="E1518" s="1">
        <v>1</v>
      </c>
      <c r="F1518" s="1" t="str">
        <f>_xlfn.CONCAT($D1518,"|",$E1518,"|",$B1518)</f>
        <v>1|1|7</v>
      </c>
      <c r="G1518" s="1" t="str">
        <f>_xlfn.CONCAT($D1518,"|",$E1518,"|",$C1518)</f>
        <v>1|1|13</v>
      </c>
      <c r="H1518" s="1" t="str">
        <f>_xlfn.CONCAT(P1518,J1518)</f>
        <v>28Railway</v>
      </c>
      <c r="I1518" s="1" t="str">
        <f>_xlfn.CONCAT(P1518,K1518)</f>
        <v>28Oval Ball S.C.</v>
      </c>
      <c r="J1518" s="1" t="str">
        <f>IFERROR(VLOOKUP(F1518,tbl_Teams!A:C,3,0),"")</f>
        <v>Railway</v>
      </c>
      <c r="K1518" s="1" t="str">
        <f>IFERROR(VLOOKUP(G1518,tbl_Teams!$A:$C,3,0),"")</f>
        <v>Oval Ball S.C.</v>
      </c>
      <c r="L1518" s="1" t="str">
        <f>IFERROR(IF(AND(J1518&lt;&gt;"",K1518&lt;&gt;""),VLOOKUP(VLOOKUP(J1518,tbl_Teams!C:G,5,0),tbl_Venues!A:B,2,0),""),"")</f>
        <v>Hardwicke RBL</v>
      </c>
      <c r="M1518" s="16">
        <f>IFERROR(IF(VLOOKUP(J1518,tbl_Teams!$C:$H,6,0)=0,"",VLOOKUP(J1518,tbl_Teams!$C:$H,6,0)),"")</f>
        <v>2</v>
      </c>
      <c r="N1518" s="16">
        <f>IFERROR(VLOOKUP(J1518,tbl_Teams!$C:$I,7,0),"")</f>
        <v>5</v>
      </c>
      <c r="O1518" s="16" t="str">
        <f>IF(OR(J1518="",K1518=""),"Void","")</f>
        <v/>
      </c>
      <c r="P1518" s="16">
        <v>28</v>
      </c>
      <c r="Q1518" s="38">
        <f>IF(O1518="Void","",IF(P1518&lt;16,Lookups!$A$1+((P1518-1)*7+(N1518-1)),Lookups!$A$2+((P1518-16)*7+(N1518-1))))</f>
        <v>45751</v>
      </c>
      <c r="R1518" s="1" t="str">
        <f>IF(O1518="Void",TRIM(_xlfn.CONCAT(J1518,K1518)),J1518)</f>
        <v>Railway</v>
      </c>
      <c r="S1518" s="16" t="str">
        <f>IF(O1518="Void","VOID","vs")</f>
        <v>vs</v>
      </c>
      <c r="T1518" s="1" t="str">
        <f>IF(O1518="Void","",K1518)</f>
        <v>Oval Ball S.C.</v>
      </c>
      <c r="U1518" s="1" t="str">
        <f>IF(O1518="Void","",TRIM(_xlfn.CONCAT(L1518," ",M1518)))</f>
        <v>Hardwicke RBL 2</v>
      </c>
    </row>
    <row r="1519" spans="1:21" x14ac:dyDescent="0.2">
      <c r="A1519" s="16">
        <v>222</v>
      </c>
      <c r="B1519" s="16">
        <v>6</v>
      </c>
      <c r="C1519" s="16">
        <v>14</v>
      </c>
      <c r="D1519" s="1">
        <v>1</v>
      </c>
      <c r="E1519" s="1">
        <v>1</v>
      </c>
      <c r="F1519" s="1" t="str">
        <f>_xlfn.CONCAT($D1519,"|",$E1519,"|",$B1519)</f>
        <v>1|1|6</v>
      </c>
      <c r="G1519" s="1" t="str">
        <f>_xlfn.CONCAT($D1519,"|",$E1519,"|",$C1519)</f>
        <v>1|1|14</v>
      </c>
      <c r="H1519" s="1" t="str">
        <f>_xlfn.CONCAT(P1519,J1519)</f>
        <v>28Fabulous Baker Boys</v>
      </c>
      <c r="I1519" s="1" t="str">
        <f>_xlfn.CONCAT(P1519,K1519)</f>
        <v>28Famous Stampers</v>
      </c>
      <c r="J1519" s="1" t="str">
        <f>IFERROR(VLOOKUP(F1519,tbl_Teams!A:C,3,0),"")</f>
        <v>Fabulous Baker Boys</v>
      </c>
      <c r="K1519" s="1" t="str">
        <f>IFERROR(VLOOKUP(G1519,tbl_Teams!$A:$C,3,0),"")</f>
        <v>Famous Stampers</v>
      </c>
      <c r="L1519" s="1" t="str">
        <f>IFERROR(IF(AND(J1519&lt;&gt;"",K1519&lt;&gt;""),VLOOKUP(VLOOKUP(J1519,tbl_Teams!C:G,5,0),tbl_Venues!A:B,2,0),""),"")</f>
        <v>Baker Street</v>
      </c>
      <c r="M1519" s="16" t="str">
        <f>IFERROR(IF(VLOOKUP(J1519,tbl_Teams!$C:$H,6,0)=0,"",VLOOKUP(J1519,tbl_Teams!$C:$H,6,0)),"")</f>
        <v/>
      </c>
      <c r="N1519" s="16">
        <f>IFERROR(VLOOKUP(J1519,tbl_Teams!$C:$I,7,0),"")</f>
        <v>2</v>
      </c>
      <c r="O1519" s="16" t="str">
        <f>IF(OR(J1519="",K1519=""),"Void","")</f>
        <v/>
      </c>
      <c r="P1519" s="16">
        <v>28</v>
      </c>
      <c r="Q1519" s="38">
        <f>IF(O1519="Void","",IF(P1519&lt;16,Lookups!$A$1+((P1519-1)*7+(N1519-1)),Lookups!$A$2+((P1519-16)*7+(N1519-1))))</f>
        <v>45748</v>
      </c>
      <c r="R1519" s="1" t="str">
        <f>IF(O1519="Void",TRIM(_xlfn.CONCAT(J1519,K1519)),J1519)</f>
        <v>Fabulous Baker Boys</v>
      </c>
      <c r="S1519" s="16" t="str">
        <f>IF(O1519="Void","VOID","vs")</f>
        <v>vs</v>
      </c>
      <c r="T1519" s="1" t="str">
        <f>IF(O1519="Void","",K1519)</f>
        <v>Famous Stampers</v>
      </c>
      <c r="U1519" s="1" t="str">
        <f>IF(O1519="Void","",TRIM(_xlfn.CONCAT(L1519," ",M1519)))</f>
        <v>Baker Street</v>
      </c>
    </row>
    <row r="1520" spans="1:21" x14ac:dyDescent="0.2">
      <c r="A1520" s="16">
        <v>223</v>
      </c>
      <c r="B1520" s="16">
        <v>5</v>
      </c>
      <c r="C1520" s="16">
        <v>15</v>
      </c>
      <c r="D1520" s="1">
        <v>1</v>
      </c>
      <c r="E1520" s="1">
        <v>1</v>
      </c>
      <c r="F1520" s="1" t="str">
        <f>_xlfn.CONCAT($D1520,"|",$E1520,"|",$B1520)</f>
        <v>1|1|5</v>
      </c>
      <c r="G1520" s="1" t="str">
        <f>_xlfn.CONCAT($D1520,"|",$E1520,"|",$C1520)</f>
        <v>1|1|15</v>
      </c>
      <c r="H1520" s="1" t="str">
        <f>_xlfn.CONCAT(P1520,J1520)</f>
        <v>28St James Allstars</v>
      </c>
      <c r="I1520" s="1" t="str">
        <f>_xlfn.CONCAT(P1520,K1520)</f>
        <v>28Redmans Ten</v>
      </c>
      <c r="J1520" s="1" t="str">
        <f>IFERROR(VLOOKUP(F1520,tbl_Teams!A:C,3,0),"")</f>
        <v>St James Allstars</v>
      </c>
      <c r="K1520" s="1" t="str">
        <f>IFERROR(VLOOKUP(G1520,tbl_Teams!$A:$C,3,0),"")</f>
        <v>Redmans Ten</v>
      </c>
      <c r="L1520" s="1" t="str">
        <f>IFERROR(IF(AND(J1520&lt;&gt;"",K1520&lt;&gt;""),VLOOKUP(VLOOKUP(J1520,tbl_Teams!C:G,5,0),tbl_Venues!A:B,2,0),""),"")</f>
        <v>St James Club</v>
      </c>
      <c r="M1520" s="16" t="str">
        <f>IFERROR(IF(VLOOKUP(J1520,tbl_Teams!$C:$H,6,0)=0,"",VLOOKUP(J1520,tbl_Teams!$C:$H,6,0)),"")</f>
        <v/>
      </c>
      <c r="N1520" s="16">
        <f>IFERROR(VLOOKUP(J1520,tbl_Teams!$C:$I,7,0),"")</f>
        <v>5</v>
      </c>
      <c r="O1520" s="16" t="str">
        <f>IF(OR(J1520="",K1520=""),"Void","")</f>
        <v/>
      </c>
      <c r="P1520" s="16">
        <v>28</v>
      </c>
      <c r="Q1520" s="38">
        <f>IF(O1520="Void","",IF(P1520&lt;16,Lookups!$A$1+((P1520-1)*7+(N1520-1)),Lookups!$A$2+((P1520-16)*7+(N1520-1))))</f>
        <v>45751</v>
      </c>
      <c r="R1520" s="1" t="str">
        <f>IF(O1520="Void",TRIM(_xlfn.CONCAT(J1520,K1520)),J1520)</f>
        <v>St James Allstars</v>
      </c>
      <c r="S1520" s="16" t="str">
        <f>IF(O1520="Void","VOID","vs")</f>
        <v>vs</v>
      </c>
      <c r="T1520" s="1" t="str">
        <f>IF(O1520="Void","",K1520)</f>
        <v>Redmans Ten</v>
      </c>
      <c r="U1520" s="1" t="str">
        <f>IF(O1520="Void","",TRIM(_xlfn.CONCAT(L1520," ",M1520)))</f>
        <v>St James Club</v>
      </c>
    </row>
    <row r="1521" spans="1:21" x14ac:dyDescent="0.2">
      <c r="A1521" s="16">
        <v>224</v>
      </c>
      <c r="B1521" s="16">
        <v>10</v>
      </c>
      <c r="C1521" s="16">
        <v>16</v>
      </c>
      <c r="D1521" s="1">
        <v>1</v>
      </c>
      <c r="E1521" s="1">
        <v>1</v>
      </c>
      <c r="F1521" s="1" t="str">
        <f>_xlfn.CONCAT($D1521,"|",$E1521,"|",$B1521)</f>
        <v>1|1|10</v>
      </c>
      <c r="G1521" s="1" t="str">
        <f>_xlfn.CONCAT($D1521,"|",$E1521,"|",$C1521)</f>
        <v>1|1|16</v>
      </c>
      <c r="H1521" s="1" t="str">
        <f>_xlfn.CONCAT(P1521,J1521)</f>
        <v>28Gaelens</v>
      </c>
      <c r="I1521" s="1" t="str">
        <f>_xlfn.CONCAT(P1521,K1521)</f>
        <v>28Painswick Ultras</v>
      </c>
      <c r="J1521" s="1" t="str">
        <f>IFERROR(VLOOKUP(F1521,tbl_Teams!A:C,3,0),"")</f>
        <v>Gaelens</v>
      </c>
      <c r="K1521" s="1" t="str">
        <f>IFERROR(VLOOKUP(G1521,tbl_Teams!$A:$C,3,0),"")</f>
        <v>Painswick Ultras</v>
      </c>
      <c r="L1521" s="1" t="str">
        <f>IFERROR(IF(AND(J1521&lt;&gt;"",K1521&lt;&gt;""),VLOOKUP(VLOOKUP(J1521,tbl_Teams!C:G,5,0),tbl_Venues!A:B,2,0),""),"")</f>
        <v>Brockworth RFC</v>
      </c>
      <c r="M1521" s="16" t="str">
        <f>IFERROR(IF(VLOOKUP(J1521,tbl_Teams!$C:$H,6,0)=0,"",VLOOKUP(J1521,tbl_Teams!$C:$H,6,0)),"")</f>
        <v/>
      </c>
      <c r="N1521" s="16">
        <f>IFERROR(VLOOKUP(J1521,tbl_Teams!$C:$I,7,0),"")</f>
        <v>4</v>
      </c>
      <c r="O1521" s="16" t="str">
        <f>IF(OR(J1521="",K1521=""),"Void","")</f>
        <v/>
      </c>
      <c r="P1521" s="16">
        <v>28</v>
      </c>
      <c r="Q1521" s="38">
        <f>IF(O1521="Void","",IF(P1521&lt;16,Lookups!$A$1+((P1521-1)*7+(N1521-1)),Lookups!$A$2+((P1521-16)*7+(N1521-1))))</f>
        <v>45750</v>
      </c>
      <c r="R1521" s="1" t="str">
        <f>IF(O1521="Void",TRIM(_xlfn.CONCAT(J1521,K1521)),J1521)</f>
        <v>Gaelens</v>
      </c>
      <c r="S1521" s="16" t="str">
        <f>IF(O1521="Void","VOID","vs")</f>
        <v>vs</v>
      </c>
      <c r="T1521" s="1" t="str">
        <f>IF(O1521="Void","",K1521)</f>
        <v>Painswick Ultras</v>
      </c>
      <c r="U1521" s="1" t="str">
        <f>IF(O1521="Void","",TRIM(_xlfn.CONCAT(L1521," ",M1521)))</f>
        <v>Brockworth RFC</v>
      </c>
    </row>
    <row r="1522" spans="1:21" x14ac:dyDescent="0.2">
      <c r="A1522" s="16">
        <v>457</v>
      </c>
      <c r="B1522" s="16">
        <v>4</v>
      </c>
      <c r="C1522" s="16">
        <v>1</v>
      </c>
      <c r="D1522" s="1">
        <v>1</v>
      </c>
      <c r="E1522" s="1">
        <v>2</v>
      </c>
      <c r="F1522" s="1" t="str">
        <f>_xlfn.CONCAT($D1522,"|",$E1522,"|",$B1522)</f>
        <v>1|2|4</v>
      </c>
      <c r="G1522" s="1" t="str">
        <f>_xlfn.CONCAT($D1522,"|",$E1522,"|",$C1522)</f>
        <v>1|2|1</v>
      </c>
      <c r="H1522" s="1" t="str">
        <f>_xlfn.CONCAT(P1522,J1522)</f>
        <v>28Willows</v>
      </c>
      <c r="I1522" s="1" t="str">
        <f>_xlfn.CONCAT(P1522,K1522)</f>
        <v>28Kingpins</v>
      </c>
      <c r="J1522" s="1" t="str">
        <f>IFERROR(VLOOKUP(F1522,tbl_Teams!A:C,3,0),"")</f>
        <v>Willows</v>
      </c>
      <c r="K1522" s="1" t="str">
        <f>IFERROR(VLOOKUP(G1522,tbl_Teams!$A:$C,3,0),"")</f>
        <v>Kingpins</v>
      </c>
      <c r="L1522" s="1" t="str">
        <f>IFERROR(IF(AND(J1522&lt;&gt;"",K1522&lt;&gt;""),VLOOKUP(VLOOKUP(J1522,tbl_Teams!C:G,5,0),tbl_Venues!A:B,2,0),""),"")</f>
        <v>Ramblers Club</v>
      </c>
      <c r="M1522" s="16" t="str">
        <f>IFERROR(IF(VLOOKUP(J1522,tbl_Teams!$C:$H,6,0)=0,"",VLOOKUP(J1522,tbl_Teams!$C:$H,6,0)),"")</f>
        <v/>
      </c>
      <c r="N1522" s="16">
        <f>IFERROR(VLOOKUP(J1522,tbl_Teams!$C:$I,7,0),"")</f>
        <v>3</v>
      </c>
      <c r="O1522" s="16" t="str">
        <f>IF(OR(J1522="",K1522=""),"Void","")</f>
        <v/>
      </c>
      <c r="P1522" s="16">
        <v>28</v>
      </c>
      <c r="Q1522" s="38">
        <f>IF(O1522="Void","",IF(P1522&lt;16,Lookups!$A$1+((P1522-1)*7+(N1522-1)),Lookups!$A$2+((P1522-16)*7+(N1522-1))))</f>
        <v>45749</v>
      </c>
      <c r="R1522" s="1" t="str">
        <f>IF(O1522="Void",TRIM(_xlfn.CONCAT(J1522,K1522)),J1522)</f>
        <v>Willows</v>
      </c>
      <c r="S1522" s="16" t="str">
        <f>IF(O1522="Void","VOID","vs")</f>
        <v>vs</v>
      </c>
      <c r="T1522" s="1" t="str">
        <f>IF(O1522="Void","",K1522)</f>
        <v>Kingpins</v>
      </c>
      <c r="U1522" s="1" t="str">
        <f>IF(O1522="Void","",TRIM(_xlfn.CONCAT(L1522," ",M1522)))</f>
        <v>Ramblers Club</v>
      </c>
    </row>
    <row r="1523" spans="1:21" x14ac:dyDescent="0.2">
      <c r="A1523" s="16">
        <v>458</v>
      </c>
      <c r="B1523" s="16">
        <v>3</v>
      </c>
      <c r="C1523" s="16">
        <v>2</v>
      </c>
      <c r="D1523" s="1">
        <v>1</v>
      </c>
      <c r="E1523" s="1">
        <v>2</v>
      </c>
      <c r="F1523" s="1" t="str">
        <f>_xlfn.CONCAT($D1523,"|",$E1523,"|",$B1523)</f>
        <v>1|2|3</v>
      </c>
      <c r="G1523" s="1" t="str">
        <f>_xlfn.CONCAT($D1523,"|",$E1523,"|",$C1523)</f>
        <v>1|2|2</v>
      </c>
      <c r="H1523" s="1" t="str">
        <f>_xlfn.CONCAT(P1523,J1523)</f>
        <v>28Rugger Sports</v>
      </c>
      <c r="I1523" s="1" t="str">
        <f>_xlfn.CONCAT(P1523,K1523)</f>
        <v>28Arcadians</v>
      </c>
      <c r="J1523" s="1" t="str">
        <f>IFERROR(VLOOKUP(F1523,tbl_Teams!A:C,3,0),"")</f>
        <v>Rugger Sports</v>
      </c>
      <c r="K1523" s="1" t="str">
        <f>IFERROR(VLOOKUP(G1523,tbl_Teams!$A:$C,3,0),"")</f>
        <v>Arcadians</v>
      </c>
      <c r="L1523" s="1" t="str">
        <f>IFERROR(IF(AND(J1523&lt;&gt;"",K1523&lt;&gt;""),VLOOKUP(VLOOKUP(J1523,tbl_Teams!C:G,5,0),tbl_Venues!A:B,2,0),""),"")</f>
        <v>Longlevens Community Centre</v>
      </c>
      <c r="M1523" s="16" t="str">
        <f>IFERROR(IF(VLOOKUP(J1523,tbl_Teams!$C:$H,6,0)=0,"",VLOOKUP(J1523,tbl_Teams!$C:$H,6,0)),"")</f>
        <v/>
      </c>
      <c r="N1523" s="16">
        <f>IFERROR(VLOOKUP(J1523,tbl_Teams!$C:$I,7,0),"")</f>
        <v>2</v>
      </c>
      <c r="O1523" s="16" t="str">
        <f>IF(OR(J1523="",K1523=""),"Void","")</f>
        <v/>
      </c>
      <c r="P1523" s="16">
        <v>28</v>
      </c>
      <c r="Q1523" s="38">
        <f>IF(O1523="Void","",IF(P1523&lt;16,Lookups!$A$1+((P1523-1)*7+(N1523-1)),Lookups!$A$2+((P1523-16)*7+(N1523-1))))</f>
        <v>45748</v>
      </c>
      <c r="R1523" s="1" t="str">
        <f>IF(O1523="Void",TRIM(_xlfn.CONCAT(J1523,K1523)),J1523)</f>
        <v>Rugger Sports</v>
      </c>
      <c r="S1523" s="16" t="str">
        <f>IF(O1523="Void","VOID","vs")</f>
        <v>vs</v>
      </c>
      <c r="T1523" s="1" t="str">
        <f>IF(O1523="Void","",K1523)</f>
        <v>Arcadians</v>
      </c>
      <c r="U1523" s="1" t="str">
        <f>IF(O1523="Void","",TRIM(_xlfn.CONCAT(L1523," ",M1523)))</f>
        <v>Longlevens Community Centre</v>
      </c>
    </row>
    <row r="1524" spans="1:21" x14ac:dyDescent="0.2">
      <c r="A1524" s="16">
        <v>459</v>
      </c>
      <c r="B1524" s="16">
        <v>9</v>
      </c>
      <c r="C1524" s="16">
        <v>11</v>
      </c>
      <c r="D1524" s="1">
        <v>1</v>
      </c>
      <c r="E1524" s="1">
        <v>2</v>
      </c>
      <c r="F1524" s="1" t="str">
        <f>_xlfn.CONCAT($D1524,"|",$E1524,"|",$B1524)</f>
        <v>1|2|9</v>
      </c>
      <c r="G1524" s="1" t="str">
        <f>_xlfn.CONCAT($D1524,"|",$E1524,"|",$C1524)</f>
        <v>1|2|11</v>
      </c>
      <c r="H1524" s="1" t="str">
        <f>_xlfn.CONCAT(P1524,J1524)</f>
        <v>28Avenue Loungers</v>
      </c>
      <c r="I1524" s="1" t="str">
        <f>_xlfn.CONCAT(P1524,K1524)</f>
        <v>28St James Extras</v>
      </c>
      <c r="J1524" s="1" t="str">
        <f>IFERROR(VLOOKUP(F1524,tbl_Teams!A:C,3,0),"")</f>
        <v>Avenue Loungers</v>
      </c>
      <c r="K1524" s="1" t="str">
        <f>IFERROR(VLOOKUP(G1524,tbl_Teams!$A:$C,3,0),"")</f>
        <v>St James Extras</v>
      </c>
      <c r="L1524" s="1" t="str">
        <f>IFERROR(IF(AND(J1524&lt;&gt;"",K1524&lt;&gt;""),VLOOKUP(VLOOKUP(J1524,tbl_Teams!C:G,5,0),tbl_Venues!A:B,2,0),""),"")</f>
        <v>One Eyed Jacks</v>
      </c>
      <c r="M1524" s="16" t="str">
        <f>IFERROR(IF(VLOOKUP(J1524,tbl_Teams!$C:$H,6,0)=0,"",VLOOKUP(J1524,tbl_Teams!$C:$H,6,0)),"")</f>
        <v/>
      </c>
      <c r="N1524" s="16">
        <f>IFERROR(VLOOKUP(J1524,tbl_Teams!$C:$I,7,0),"")</f>
        <v>5</v>
      </c>
      <c r="O1524" s="16" t="str">
        <f>IF(OR(J1524="",K1524=""),"Void","")</f>
        <v/>
      </c>
      <c r="P1524" s="16">
        <v>28</v>
      </c>
      <c r="Q1524" s="38">
        <f>IF(O1524="Void","",IF(P1524&lt;16,Lookups!$A$1+((P1524-1)*7+(N1524-1)),Lookups!$A$2+((P1524-16)*7+(N1524-1))))</f>
        <v>45751</v>
      </c>
      <c r="R1524" s="1" t="str">
        <f>IF(O1524="Void",TRIM(_xlfn.CONCAT(J1524,K1524)),J1524)</f>
        <v>Avenue Loungers</v>
      </c>
      <c r="S1524" s="16" t="str">
        <f>IF(O1524="Void","VOID","vs")</f>
        <v>vs</v>
      </c>
      <c r="T1524" s="1" t="str">
        <f>IF(O1524="Void","",K1524)</f>
        <v>St James Extras</v>
      </c>
      <c r="U1524" s="1" t="str">
        <f>IF(O1524="Void","",TRIM(_xlfn.CONCAT(L1524," ",M1524)))</f>
        <v>One Eyed Jacks</v>
      </c>
    </row>
    <row r="1525" spans="1:21" x14ac:dyDescent="0.2">
      <c r="A1525" s="16">
        <v>460</v>
      </c>
      <c r="B1525" s="16">
        <v>8</v>
      </c>
      <c r="C1525" s="16">
        <v>12</v>
      </c>
      <c r="D1525" s="1">
        <v>1</v>
      </c>
      <c r="E1525" s="1">
        <v>2</v>
      </c>
      <c r="F1525" s="1" t="str">
        <f>_xlfn.CONCAT($D1525,"|",$E1525,"|",$B1525)</f>
        <v>1|2|8</v>
      </c>
      <c r="G1525" s="1" t="str">
        <f>_xlfn.CONCAT($D1525,"|",$E1525,"|",$C1525)</f>
        <v>1|2|12</v>
      </c>
      <c r="H1525" s="1" t="str">
        <f>_xlfn.CONCAT(P1525,J1525)</f>
        <v>28Matson Wolfhounds</v>
      </c>
      <c r="I1525" s="1" t="str">
        <f>_xlfn.CONCAT(P1525,K1525)</f>
        <v>28Supermacs</v>
      </c>
      <c r="J1525" s="1" t="str">
        <f>IFERROR(VLOOKUP(F1525,tbl_Teams!A:C,3,0),"")</f>
        <v>Matson Wolfhounds</v>
      </c>
      <c r="K1525" s="1" t="str">
        <f>IFERROR(VLOOKUP(G1525,tbl_Teams!$A:$C,3,0),"")</f>
        <v>Supermacs</v>
      </c>
      <c r="L1525" s="1" t="str">
        <f>IFERROR(IF(AND(J1525&lt;&gt;"",K1525&lt;&gt;""),VLOOKUP(VLOOKUP(J1525,tbl_Teams!C:G,5,0),tbl_Venues!A:B,2,0),""),"")</f>
        <v>Matson RFC</v>
      </c>
      <c r="M1525" s="16" t="str">
        <f>IFERROR(IF(VLOOKUP(J1525,tbl_Teams!$C:$H,6,0)=0,"",VLOOKUP(J1525,tbl_Teams!$C:$H,6,0)),"")</f>
        <v/>
      </c>
      <c r="N1525" s="16">
        <f>IFERROR(VLOOKUP(J1525,tbl_Teams!$C:$I,7,0),"")</f>
        <v>5</v>
      </c>
      <c r="O1525" s="16" t="str">
        <f>IF(OR(J1525="",K1525=""),"Void","")</f>
        <v/>
      </c>
      <c r="P1525" s="16">
        <v>28</v>
      </c>
      <c r="Q1525" s="38">
        <f>IF(O1525="Void","",IF(P1525&lt;16,Lookups!$A$1+((P1525-1)*7+(N1525-1)),Lookups!$A$2+((P1525-16)*7+(N1525-1))))</f>
        <v>45751</v>
      </c>
      <c r="R1525" s="1" t="str">
        <f>IF(O1525="Void",TRIM(_xlfn.CONCAT(J1525,K1525)),J1525)</f>
        <v>Matson Wolfhounds</v>
      </c>
      <c r="S1525" s="16" t="str">
        <f>IF(O1525="Void","VOID","vs")</f>
        <v>vs</v>
      </c>
      <c r="T1525" s="1" t="str">
        <f>IF(O1525="Void","",K1525)</f>
        <v>Supermacs</v>
      </c>
      <c r="U1525" s="1" t="str">
        <f>IF(O1525="Void","",TRIM(_xlfn.CONCAT(L1525," ",M1525)))</f>
        <v>Matson RFC</v>
      </c>
    </row>
    <row r="1526" spans="1:21" x14ac:dyDescent="0.2">
      <c r="A1526" s="16">
        <v>461</v>
      </c>
      <c r="B1526" s="16">
        <v>7</v>
      </c>
      <c r="C1526" s="16">
        <v>13</v>
      </c>
      <c r="D1526" s="1">
        <v>1</v>
      </c>
      <c r="E1526" s="1">
        <v>2</v>
      </c>
      <c r="F1526" s="1" t="str">
        <f>_xlfn.CONCAT($D1526,"|",$E1526,"|",$B1526)</f>
        <v>1|2|7</v>
      </c>
      <c r="G1526" s="1" t="str">
        <f>_xlfn.CONCAT($D1526,"|",$E1526,"|",$C1526)</f>
        <v>1|2|13</v>
      </c>
      <c r="H1526" s="1" t="str">
        <f>_xlfn.CONCAT(P1526,J1526)</f>
        <v>28Exiles S.C.</v>
      </c>
      <c r="I1526" s="1" t="str">
        <f>_xlfn.CONCAT(P1526,K1526)</f>
        <v>28Rockets</v>
      </c>
      <c r="J1526" s="1" t="str">
        <f>IFERROR(VLOOKUP(F1526,tbl_Teams!A:C,3,0),"")</f>
        <v>Exiles S.C.</v>
      </c>
      <c r="K1526" s="1" t="str">
        <f>IFERROR(VLOOKUP(G1526,tbl_Teams!$A:$C,3,0),"")</f>
        <v>Rockets</v>
      </c>
      <c r="L1526" s="1" t="str">
        <f>IFERROR(IF(AND(J1526&lt;&gt;"",K1526&lt;&gt;""),VLOOKUP(VLOOKUP(J1526,tbl_Teams!C:G,5,0),tbl_Venues!A:B,2,0),""),"")</f>
        <v>Wotton Hall Club</v>
      </c>
      <c r="M1526" s="16">
        <f>IFERROR(IF(VLOOKUP(J1526,tbl_Teams!$C:$H,6,0)=0,"",VLOOKUP(J1526,tbl_Teams!$C:$H,6,0)),"")</f>
        <v>1</v>
      </c>
      <c r="N1526" s="16">
        <f>IFERROR(VLOOKUP(J1526,tbl_Teams!$C:$I,7,0),"")</f>
        <v>4</v>
      </c>
      <c r="O1526" s="16" t="str">
        <f>IF(OR(J1526="",K1526=""),"Void","")</f>
        <v/>
      </c>
      <c r="P1526" s="16">
        <v>28</v>
      </c>
      <c r="Q1526" s="38">
        <f>IF(O1526="Void","",IF(P1526&lt;16,Lookups!$A$1+((P1526-1)*7+(N1526-1)),Lookups!$A$2+((P1526-16)*7+(N1526-1))))</f>
        <v>45750</v>
      </c>
      <c r="R1526" s="1" t="str">
        <f>IF(O1526="Void",TRIM(_xlfn.CONCAT(J1526,K1526)),J1526)</f>
        <v>Exiles S.C.</v>
      </c>
      <c r="S1526" s="16" t="str">
        <f>IF(O1526="Void","VOID","vs")</f>
        <v>vs</v>
      </c>
      <c r="T1526" s="1" t="str">
        <f>IF(O1526="Void","",K1526)</f>
        <v>Rockets</v>
      </c>
      <c r="U1526" s="1" t="str">
        <f>IF(O1526="Void","",TRIM(_xlfn.CONCAT(L1526," ",M1526)))</f>
        <v>Wotton Hall Club 1</v>
      </c>
    </row>
    <row r="1527" spans="1:21" x14ac:dyDescent="0.2">
      <c r="A1527" s="16">
        <v>462</v>
      </c>
      <c r="B1527" s="16">
        <v>6</v>
      </c>
      <c r="C1527" s="16">
        <v>14</v>
      </c>
      <c r="D1527" s="1">
        <v>1</v>
      </c>
      <c r="E1527" s="1">
        <v>2</v>
      </c>
      <c r="F1527" s="1" t="str">
        <f>_xlfn.CONCAT($D1527,"|",$E1527,"|",$B1527)</f>
        <v>1|2|6</v>
      </c>
      <c r="G1527" s="1" t="str">
        <f>_xlfn.CONCAT($D1527,"|",$E1527,"|",$C1527)</f>
        <v>1|2|14</v>
      </c>
      <c r="H1527" s="1" t="str">
        <f>_xlfn.CONCAT(P1527,J1527)</f>
        <v>28Valiants</v>
      </c>
      <c r="I1527" s="1" t="str">
        <f>_xlfn.CONCAT(P1527,K1527)</f>
        <v>28Indians</v>
      </c>
      <c r="J1527" s="1" t="str">
        <f>IFERROR(VLOOKUP(F1527,tbl_Teams!A:C,3,0),"")</f>
        <v>Valiants</v>
      </c>
      <c r="K1527" s="1" t="str">
        <f>IFERROR(VLOOKUP(G1527,tbl_Teams!$A:$C,3,0),"")</f>
        <v>Indians</v>
      </c>
      <c r="L1527" s="1" t="str">
        <f>IFERROR(IF(AND(J1527&lt;&gt;"",K1527&lt;&gt;""),VLOOKUP(VLOOKUP(J1527,tbl_Teams!C:G,5,0),tbl_Venues!A:B,2,0),""),"")</f>
        <v>Baker Street</v>
      </c>
      <c r="M1527" s="16" t="str">
        <f>IFERROR(IF(VLOOKUP(J1527,tbl_Teams!$C:$H,6,0)=0,"",VLOOKUP(J1527,tbl_Teams!$C:$H,6,0)),"")</f>
        <v/>
      </c>
      <c r="N1527" s="16">
        <f>IFERROR(VLOOKUP(J1527,tbl_Teams!$C:$I,7,0),"")</f>
        <v>1</v>
      </c>
      <c r="O1527" s="16" t="str">
        <f>IF(OR(J1527="",K1527=""),"Void","")</f>
        <v/>
      </c>
      <c r="P1527" s="16">
        <v>28</v>
      </c>
      <c r="Q1527" s="38">
        <f>IF(O1527="Void","",IF(P1527&lt;16,Lookups!$A$1+((P1527-1)*7+(N1527-1)),Lookups!$A$2+((P1527-16)*7+(N1527-1))))</f>
        <v>45747</v>
      </c>
      <c r="R1527" s="1" t="str">
        <f>IF(O1527="Void",TRIM(_xlfn.CONCAT(J1527,K1527)),J1527)</f>
        <v>Valiants</v>
      </c>
      <c r="S1527" s="16" t="str">
        <f>IF(O1527="Void","VOID","vs")</f>
        <v>vs</v>
      </c>
      <c r="T1527" s="1" t="str">
        <f>IF(O1527="Void","",K1527)</f>
        <v>Indians</v>
      </c>
      <c r="U1527" s="1" t="str">
        <f>IF(O1527="Void","",TRIM(_xlfn.CONCAT(L1527," ",M1527)))</f>
        <v>Baker Street</v>
      </c>
    </row>
    <row r="1528" spans="1:21" x14ac:dyDescent="0.2">
      <c r="A1528" s="16">
        <v>463</v>
      </c>
      <c r="B1528" s="16">
        <v>5</v>
      </c>
      <c r="C1528" s="16">
        <v>15</v>
      </c>
      <c r="D1528" s="1">
        <v>1</v>
      </c>
      <c r="E1528" s="1">
        <v>2</v>
      </c>
      <c r="F1528" s="1" t="str">
        <f>_xlfn.CONCAT($D1528,"|",$E1528,"|",$B1528)</f>
        <v>1|2|5</v>
      </c>
      <c r="G1528" s="1" t="str">
        <f>_xlfn.CONCAT($D1528,"|",$E1528,"|",$C1528)</f>
        <v>1|2|15</v>
      </c>
      <c r="H1528" s="1" t="str">
        <f>_xlfn.CONCAT(P1528,J1528)</f>
        <v>28Walls Monkeys</v>
      </c>
      <c r="I1528" s="1" t="str">
        <f>_xlfn.CONCAT(P1528,K1528)</f>
        <v>28R.G.H.O.C.</v>
      </c>
      <c r="J1528" s="1" t="str">
        <f>IFERROR(VLOOKUP(F1528,tbl_Teams!A:C,3,0),"")</f>
        <v>Walls Monkeys</v>
      </c>
      <c r="K1528" s="1" t="str">
        <f>IFERROR(VLOOKUP(G1528,tbl_Teams!$A:$C,3,0),"")</f>
        <v>R.G.H.O.C.</v>
      </c>
      <c r="L1528" s="1" t="str">
        <f>IFERROR(IF(AND(J1528&lt;&gt;"",K1528&lt;&gt;""),VLOOKUP(VLOOKUP(J1528,tbl_Teams!C:G,5,0),tbl_Venues!A:B,2,0),""),"")</f>
        <v>Robinswood Hill Club</v>
      </c>
      <c r="M1528" s="16">
        <f>IFERROR(IF(VLOOKUP(J1528,tbl_Teams!$C:$H,6,0)=0,"",VLOOKUP(J1528,tbl_Teams!$C:$H,6,0)),"")</f>
        <v>1</v>
      </c>
      <c r="N1528" s="16">
        <f>IFERROR(VLOOKUP(J1528,tbl_Teams!$C:$I,7,0),"")</f>
        <v>1</v>
      </c>
      <c r="O1528" s="16" t="str">
        <f>IF(OR(J1528="",K1528=""),"Void","")</f>
        <v/>
      </c>
      <c r="P1528" s="16">
        <v>28</v>
      </c>
      <c r="Q1528" s="38">
        <f>IF(O1528="Void","",IF(P1528&lt;16,Lookups!$A$1+((P1528-1)*7+(N1528-1)),Lookups!$A$2+((P1528-16)*7+(N1528-1))))</f>
        <v>45747</v>
      </c>
      <c r="R1528" s="1" t="str">
        <f>IF(O1528="Void",TRIM(_xlfn.CONCAT(J1528,K1528)),J1528)</f>
        <v>Walls Monkeys</v>
      </c>
      <c r="S1528" s="16" t="str">
        <f>IF(O1528="Void","VOID","vs")</f>
        <v>vs</v>
      </c>
      <c r="T1528" s="1" t="str">
        <f>IF(O1528="Void","",K1528)</f>
        <v>R.G.H.O.C.</v>
      </c>
      <c r="U1528" s="1" t="str">
        <f>IF(O1528="Void","",TRIM(_xlfn.CONCAT(L1528," ",M1528)))</f>
        <v>Robinswood Hill Club 1</v>
      </c>
    </row>
    <row r="1529" spans="1:21" x14ac:dyDescent="0.2">
      <c r="A1529" s="16">
        <v>464</v>
      </c>
      <c r="B1529" s="16">
        <v>10</v>
      </c>
      <c r="C1529" s="16">
        <v>16</v>
      </c>
      <c r="D1529" s="1">
        <v>1</v>
      </c>
      <c r="E1529" s="1">
        <v>2</v>
      </c>
      <c r="F1529" s="1" t="str">
        <f>_xlfn.CONCAT($D1529,"|",$E1529,"|",$B1529)</f>
        <v>1|2|10</v>
      </c>
      <c r="G1529" s="1" t="str">
        <f>_xlfn.CONCAT($D1529,"|",$E1529,"|",$C1529)</f>
        <v>1|2|16</v>
      </c>
      <c r="H1529" s="1" t="str">
        <f>_xlfn.CONCAT(P1529,J1529)</f>
        <v>28Holmleigh Rangers</v>
      </c>
      <c r="I1529" s="1" t="str">
        <f>_xlfn.CONCAT(P1529,K1529)</f>
        <v>28Motor Rollers</v>
      </c>
      <c r="J1529" s="1" t="str">
        <f>IFERROR(VLOOKUP(F1529,tbl_Teams!A:C,3,0),"")</f>
        <v>Holmleigh Rangers</v>
      </c>
      <c r="K1529" s="1" t="str">
        <f>IFERROR(VLOOKUP(G1529,tbl_Teams!$A:$C,3,0),"")</f>
        <v>Motor Rollers</v>
      </c>
      <c r="L1529" s="1" t="str">
        <f>IFERROR(IF(AND(J1529&lt;&gt;"",K1529&lt;&gt;""),VLOOKUP(VLOOKUP(J1529,tbl_Teams!C:G,5,0),tbl_Venues!A:B,2,0),""),"")</f>
        <v>Ramblers Club</v>
      </c>
      <c r="M1529" s="16" t="str">
        <f>IFERROR(IF(VLOOKUP(J1529,tbl_Teams!$C:$H,6,0)=0,"",VLOOKUP(J1529,tbl_Teams!$C:$H,6,0)),"")</f>
        <v/>
      </c>
      <c r="N1529" s="16">
        <f>IFERROR(VLOOKUP(J1529,tbl_Teams!$C:$I,7,0),"")</f>
        <v>4</v>
      </c>
      <c r="O1529" s="16" t="str">
        <f>IF(OR(J1529="",K1529=""),"Void","")</f>
        <v/>
      </c>
      <c r="P1529" s="16">
        <v>28</v>
      </c>
      <c r="Q1529" s="38">
        <f>IF(O1529="Void","",IF(P1529&lt;16,Lookups!$A$1+((P1529-1)*7+(N1529-1)),Lookups!$A$2+((P1529-16)*7+(N1529-1))))</f>
        <v>45750</v>
      </c>
      <c r="R1529" s="1" t="str">
        <f>IF(O1529="Void",TRIM(_xlfn.CONCAT(J1529,K1529)),J1529)</f>
        <v>Holmleigh Rangers</v>
      </c>
      <c r="S1529" s="16" t="str">
        <f>IF(O1529="Void","VOID","vs")</f>
        <v>vs</v>
      </c>
      <c r="T1529" s="1" t="str">
        <f>IF(O1529="Void","",K1529)</f>
        <v>Motor Rollers</v>
      </c>
      <c r="U1529" s="1" t="str">
        <f>IF(O1529="Void","",TRIM(_xlfn.CONCAT(L1529," ",M1529)))</f>
        <v>Ramblers Club</v>
      </c>
    </row>
    <row r="1530" spans="1:21" x14ac:dyDescent="0.2">
      <c r="A1530" s="16">
        <v>697</v>
      </c>
      <c r="B1530" s="16">
        <v>4</v>
      </c>
      <c r="C1530" s="16">
        <v>1</v>
      </c>
      <c r="D1530" s="1">
        <v>1</v>
      </c>
      <c r="E1530" s="1">
        <v>3</v>
      </c>
      <c r="F1530" s="1" t="str">
        <f>_xlfn.CONCAT($D1530,"|",$E1530,"|",$B1530)</f>
        <v>1|3|4</v>
      </c>
      <c r="G1530" s="1" t="str">
        <f>_xlfn.CONCAT($D1530,"|",$E1530,"|",$C1530)</f>
        <v>1|3|1</v>
      </c>
      <c r="H1530" s="1" t="str">
        <f>_xlfn.CONCAT(P1530,J1530)</f>
        <v>28Poets</v>
      </c>
      <c r="I1530" s="1" t="str">
        <f>_xlfn.CONCAT(P1530,K1530)</f>
        <v>28Elementaries</v>
      </c>
      <c r="J1530" s="1" t="str">
        <f>IFERROR(VLOOKUP(F1530,tbl_Teams!A:C,3,0),"")</f>
        <v>Poets</v>
      </c>
      <c r="K1530" s="1" t="str">
        <f>IFERROR(VLOOKUP(G1530,tbl_Teams!$A:$C,3,0),"")</f>
        <v>Elementaries</v>
      </c>
      <c r="L1530" s="1" t="str">
        <f>IFERROR(IF(AND(J1530&lt;&gt;"",K1530&lt;&gt;""),VLOOKUP(VLOOKUP(J1530,tbl_Teams!C:G,5,0),tbl_Venues!A:B,2,0),""),"")</f>
        <v>Farmer's Club</v>
      </c>
      <c r="M1530" s="16">
        <f>IFERROR(IF(VLOOKUP(J1530,tbl_Teams!$C:$H,6,0)=0,"",VLOOKUP(J1530,tbl_Teams!$C:$H,6,0)),"")</f>
        <v>2</v>
      </c>
      <c r="N1530" s="16">
        <f>IFERROR(VLOOKUP(J1530,tbl_Teams!$C:$I,7,0),"")</f>
        <v>2</v>
      </c>
      <c r="O1530" s="16" t="str">
        <f>IF(OR(J1530="",K1530=""),"Void","")</f>
        <v/>
      </c>
      <c r="P1530" s="16">
        <v>28</v>
      </c>
      <c r="Q1530" s="38">
        <f>IF(O1530="Void","",IF(P1530&lt;16,Lookups!$A$1+((P1530-1)*7+(N1530-1)),Lookups!$A$2+((P1530-16)*7+(N1530-1))))</f>
        <v>45748</v>
      </c>
      <c r="R1530" s="1" t="str">
        <f>IF(O1530="Void",TRIM(_xlfn.CONCAT(J1530,K1530)),J1530)</f>
        <v>Poets</v>
      </c>
      <c r="S1530" s="16" t="str">
        <f>IF(O1530="Void","VOID","vs")</f>
        <v>vs</v>
      </c>
      <c r="T1530" s="1" t="str">
        <f>IF(O1530="Void","",K1530)</f>
        <v>Elementaries</v>
      </c>
      <c r="U1530" s="1" t="str">
        <f>IF(O1530="Void","",TRIM(_xlfn.CONCAT(L1530," ",M1530)))</f>
        <v>Farmer's Club 2</v>
      </c>
    </row>
    <row r="1531" spans="1:21" x14ac:dyDescent="0.2">
      <c r="A1531" s="16">
        <v>698</v>
      </c>
      <c r="B1531" s="16">
        <v>3</v>
      </c>
      <c r="C1531" s="16">
        <v>2</v>
      </c>
      <c r="D1531" s="1">
        <v>1</v>
      </c>
      <c r="E1531" s="1">
        <v>3</v>
      </c>
      <c r="F1531" s="1" t="str">
        <f>_xlfn.CONCAT($D1531,"|",$E1531,"|",$B1531)</f>
        <v>1|3|3</v>
      </c>
      <c r="G1531" s="1" t="str">
        <f>_xlfn.CONCAT($D1531,"|",$E1531,"|",$C1531)</f>
        <v>1|3|2</v>
      </c>
      <c r="H1531" s="1" t="str">
        <f>_xlfn.CONCAT(P1531,J1531)</f>
        <v>28Hucclers</v>
      </c>
      <c r="I1531" s="1" t="str">
        <f>_xlfn.CONCAT(P1531,K1531)</f>
        <v>28Upleadon Wanderers</v>
      </c>
      <c r="J1531" s="1" t="str">
        <f>IFERROR(VLOOKUP(F1531,tbl_Teams!A:C,3,0),"")</f>
        <v>Hucclers</v>
      </c>
      <c r="K1531" s="1" t="str">
        <f>IFERROR(VLOOKUP(G1531,tbl_Teams!$A:$C,3,0),"")</f>
        <v>Upleadon Wanderers</v>
      </c>
      <c r="L1531" s="1" t="str">
        <f>IFERROR(IF(AND(J1531&lt;&gt;"",K1531&lt;&gt;""),VLOOKUP(VLOOKUP(J1531,tbl_Teams!C:G,5,0),tbl_Venues!A:B,2,0),""),"")</f>
        <v>England's Glory</v>
      </c>
      <c r="M1531" s="16">
        <f>IFERROR(IF(VLOOKUP(J1531,tbl_Teams!$C:$H,6,0)=0,"",VLOOKUP(J1531,tbl_Teams!$C:$H,6,0)),"")</f>
        <v>1</v>
      </c>
      <c r="N1531" s="16">
        <f>IFERROR(VLOOKUP(J1531,tbl_Teams!$C:$I,7,0),"")</f>
        <v>4</v>
      </c>
      <c r="O1531" s="16" t="str">
        <f>IF(OR(J1531="",K1531=""),"Void","")</f>
        <v/>
      </c>
      <c r="P1531" s="16">
        <v>28</v>
      </c>
      <c r="Q1531" s="38">
        <f>IF(O1531="Void","",IF(P1531&lt;16,Lookups!$A$1+((P1531-1)*7+(N1531-1)),Lookups!$A$2+((P1531-16)*7+(N1531-1))))</f>
        <v>45750</v>
      </c>
      <c r="R1531" s="1" t="str">
        <f>IF(O1531="Void",TRIM(_xlfn.CONCAT(J1531,K1531)),J1531)</f>
        <v>Hucclers</v>
      </c>
      <c r="S1531" s="16" t="str">
        <f>IF(O1531="Void","VOID","vs")</f>
        <v>vs</v>
      </c>
      <c r="T1531" s="1" t="str">
        <f>IF(O1531="Void","",K1531)</f>
        <v>Upleadon Wanderers</v>
      </c>
      <c r="U1531" s="1" t="str">
        <f>IF(O1531="Void","",TRIM(_xlfn.CONCAT(L1531," ",M1531)))</f>
        <v>England's Glory 1</v>
      </c>
    </row>
    <row r="1532" spans="1:21" x14ac:dyDescent="0.2">
      <c r="A1532" s="16">
        <v>699</v>
      </c>
      <c r="B1532" s="16">
        <v>9</v>
      </c>
      <c r="C1532" s="16">
        <v>11</v>
      </c>
      <c r="D1532" s="1">
        <v>1</v>
      </c>
      <c r="E1532" s="1">
        <v>3</v>
      </c>
      <c r="F1532" s="1" t="str">
        <f>_xlfn.CONCAT($D1532,"|",$E1532,"|",$B1532)</f>
        <v>1|3|9</v>
      </c>
      <c r="G1532" s="1" t="str">
        <f>_xlfn.CONCAT($D1532,"|",$E1532,"|",$C1532)</f>
        <v>1|3|11</v>
      </c>
      <c r="H1532" s="1" t="str">
        <f>_xlfn.CONCAT(P1532,J1532)</f>
        <v>28Flintstones</v>
      </c>
      <c r="I1532" s="1" t="str">
        <f>_xlfn.CONCAT(P1532,K1532)</f>
        <v>28BIJI's S.C.</v>
      </c>
      <c r="J1532" s="1" t="str">
        <f>IFERROR(VLOOKUP(F1532,tbl_Teams!A:C,3,0),"")</f>
        <v>Flintstones</v>
      </c>
      <c r="K1532" s="1" t="str">
        <f>IFERROR(VLOOKUP(G1532,tbl_Teams!$A:$C,3,0),"")</f>
        <v>BIJI's S.C.</v>
      </c>
      <c r="L1532" s="1" t="str">
        <f>IFERROR(IF(AND(J1532&lt;&gt;"",K1532&lt;&gt;""),VLOOKUP(VLOOKUP(J1532,tbl_Teams!C:G,5,0),tbl_Venues!A:B,2,0),""),"")</f>
        <v>England's Glory</v>
      </c>
      <c r="M1532" s="16">
        <f>IFERROR(IF(VLOOKUP(J1532,tbl_Teams!$C:$H,6,0)=0,"",VLOOKUP(J1532,tbl_Teams!$C:$H,6,0)),"")</f>
        <v>1</v>
      </c>
      <c r="N1532" s="16">
        <f>IFERROR(VLOOKUP(J1532,tbl_Teams!$C:$I,7,0),"")</f>
        <v>5</v>
      </c>
      <c r="O1532" s="16" t="str">
        <f>IF(OR(J1532="",K1532=""),"Void","")</f>
        <v/>
      </c>
      <c r="P1532" s="16">
        <v>28</v>
      </c>
      <c r="Q1532" s="38">
        <f>IF(O1532="Void","",IF(P1532&lt;16,Lookups!$A$1+((P1532-1)*7+(N1532-1)),Lookups!$A$2+((P1532-16)*7+(N1532-1))))</f>
        <v>45751</v>
      </c>
      <c r="R1532" s="1" t="str">
        <f>IF(O1532="Void",TRIM(_xlfn.CONCAT(J1532,K1532)),J1532)</f>
        <v>Flintstones</v>
      </c>
      <c r="S1532" s="16" t="str">
        <f>IF(O1532="Void","VOID","vs")</f>
        <v>vs</v>
      </c>
      <c r="T1532" s="1" t="str">
        <f>IF(O1532="Void","",K1532)</f>
        <v>BIJI's S.C.</v>
      </c>
      <c r="U1532" s="1" t="str">
        <f>IF(O1532="Void","",TRIM(_xlfn.CONCAT(L1532," ",M1532)))</f>
        <v>England's Glory 1</v>
      </c>
    </row>
    <row r="1533" spans="1:21" x14ac:dyDescent="0.2">
      <c r="A1533" s="16">
        <v>700</v>
      </c>
      <c r="B1533" s="16">
        <v>8</v>
      </c>
      <c r="C1533" s="16">
        <v>12</v>
      </c>
      <c r="D1533" s="1">
        <v>1</v>
      </c>
      <c r="E1533" s="1">
        <v>3</v>
      </c>
      <c r="F1533" s="1" t="str">
        <f>_xlfn.CONCAT($D1533,"|",$E1533,"|",$B1533)</f>
        <v>1|3|8</v>
      </c>
      <c r="G1533" s="1" t="str">
        <f>_xlfn.CONCAT($D1533,"|",$E1533,"|",$C1533)</f>
        <v>1|3|12</v>
      </c>
      <c r="H1533" s="1" t="str">
        <f>_xlfn.CONCAT(P1533,J1533)</f>
        <v>28Madcaps</v>
      </c>
      <c r="I1533" s="1" t="str">
        <f>_xlfn.CONCAT(P1533,K1533)</f>
        <v>28DM4's</v>
      </c>
      <c r="J1533" s="1" t="str">
        <f>IFERROR(VLOOKUP(F1533,tbl_Teams!A:C,3,0),"")</f>
        <v>Madcaps</v>
      </c>
      <c r="K1533" s="1" t="str">
        <f>IFERROR(VLOOKUP(G1533,tbl_Teams!$A:$C,3,0),"")</f>
        <v>DM4's</v>
      </c>
      <c r="L1533" s="1" t="str">
        <f>IFERROR(IF(AND(J1533&lt;&gt;"",K1533&lt;&gt;""),VLOOKUP(VLOOKUP(J1533,tbl_Teams!C:G,5,0),tbl_Venues!A:B,2,0),""),"")</f>
        <v>Spartans Club</v>
      </c>
      <c r="M1533" s="16">
        <f>IFERROR(IF(VLOOKUP(J1533,tbl_Teams!$C:$H,6,0)=0,"",VLOOKUP(J1533,tbl_Teams!$C:$H,6,0)),"")</f>
        <v>2</v>
      </c>
      <c r="N1533" s="16">
        <f>IFERROR(VLOOKUP(J1533,tbl_Teams!$C:$I,7,0),"")</f>
        <v>2</v>
      </c>
      <c r="O1533" s="16" t="str">
        <f>IF(OR(J1533="",K1533=""),"Void","")</f>
        <v/>
      </c>
      <c r="P1533" s="16">
        <v>28</v>
      </c>
      <c r="Q1533" s="38">
        <f>IF(O1533="Void","",IF(P1533&lt;16,Lookups!$A$1+((P1533-1)*7+(N1533-1)),Lookups!$A$2+((P1533-16)*7+(N1533-1))))</f>
        <v>45748</v>
      </c>
      <c r="R1533" s="1" t="str">
        <f>IF(O1533="Void",TRIM(_xlfn.CONCAT(J1533,K1533)),J1533)</f>
        <v>Madcaps</v>
      </c>
      <c r="S1533" s="16" t="str">
        <f>IF(O1533="Void","VOID","vs")</f>
        <v>vs</v>
      </c>
      <c r="T1533" s="1" t="str">
        <f>IF(O1533="Void","",K1533)</f>
        <v>DM4's</v>
      </c>
      <c r="U1533" s="1" t="str">
        <f>IF(O1533="Void","",TRIM(_xlfn.CONCAT(L1533," ",M1533)))</f>
        <v>Spartans Club 2</v>
      </c>
    </row>
    <row r="1534" spans="1:21" x14ac:dyDescent="0.2">
      <c r="A1534" s="16">
        <v>701</v>
      </c>
      <c r="B1534" s="16">
        <v>7</v>
      </c>
      <c r="C1534" s="16">
        <v>13</v>
      </c>
      <c r="D1534" s="1">
        <v>1</v>
      </c>
      <c r="E1534" s="1">
        <v>3</v>
      </c>
      <c r="F1534" s="1" t="str">
        <f>_xlfn.CONCAT($D1534,"|",$E1534,"|",$B1534)</f>
        <v>1|3|7</v>
      </c>
      <c r="G1534" s="1" t="str">
        <f>_xlfn.CONCAT($D1534,"|",$E1534,"|",$C1534)</f>
        <v>1|3|13</v>
      </c>
      <c r="H1534" s="1" t="str">
        <f>_xlfn.CONCAT(P1534,J1534)</f>
        <v>28Hits &amp; Misses(City)</v>
      </c>
      <c r="I1534" s="1" t="str">
        <f>_xlfn.CONCAT(P1534,K1534)</f>
        <v>28Killer Instinct</v>
      </c>
      <c r="J1534" s="1" t="str">
        <f>IFERROR(VLOOKUP(F1534,tbl_Teams!A:C,3,0),"")</f>
        <v>Hits &amp; Misses(City)</v>
      </c>
      <c r="K1534" s="1" t="str">
        <f>IFERROR(VLOOKUP(G1534,tbl_Teams!$A:$C,3,0),"")</f>
        <v>Killer Instinct</v>
      </c>
      <c r="L1534" s="1" t="str">
        <f>IFERROR(IF(AND(J1534&lt;&gt;"",K1534&lt;&gt;""),VLOOKUP(VLOOKUP(J1534,tbl_Teams!C:G,5,0),tbl_Venues!A:B,2,0),""),"")</f>
        <v>Saintbridge Club</v>
      </c>
      <c r="M1534" s="16">
        <f>IFERROR(IF(VLOOKUP(J1534,tbl_Teams!$C:$H,6,0)=0,"",VLOOKUP(J1534,tbl_Teams!$C:$H,6,0)),"")</f>
        <v>2</v>
      </c>
      <c r="N1534" s="16">
        <f>IFERROR(VLOOKUP(J1534,tbl_Teams!$C:$I,7,0),"")</f>
        <v>4</v>
      </c>
      <c r="O1534" s="16" t="str">
        <f>IF(OR(J1534="",K1534=""),"Void","")</f>
        <v/>
      </c>
      <c r="P1534" s="16">
        <v>28</v>
      </c>
      <c r="Q1534" s="38">
        <f>IF(O1534="Void","",IF(P1534&lt;16,Lookups!$A$1+((P1534-1)*7+(N1534-1)),Lookups!$A$2+((P1534-16)*7+(N1534-1))))</f>
        <v>45750</v>
      </c>
      <c r="R1534" s="1" t="str">
        <f>IF(O1534="Void",TRIM(_xlfn.CONCAT(J1534,K1534)),J1534)</f>
        <v>Hits &amp; Misses(City)</v>
      </c>
      <c r="S1534" s="16" t="str">
        <f>IF(O1534="Void","VOID","vs")</f>
        <v>vs</v>
      </c>
      <c r="T1534" s="1" t="str">
        <f>IF(O1534="Void","",K1534)</f>
        <v>Killer Instinct</v>
      </c>
      <c r="U1534" s="1" t="str">
        <f>IF(O1534="Void","",TRIM(_xlfn.CONCAT(L1534," ",M1534)))</f>
        <v>Saintbridge Club 2</v>
      </c>
    </row>
    <row r="1535" spans="1:21" x14ac:dyDescent="0.2">
      <c r="A1535" s="16">
        <v>702</v>
      </c>
      <c r="B1535" s="16">
        <v>6</v>
      </c>
      <c r="C1535" s="16">
        <v>14</v>
      </c>
      <c r="D1535" s="1">
        <v>1</v>
      </c>
      <c r="E1535" s="1">
        <v>3</v>
      </c>
      <c r="F1535" s="1" t="str">
        <f>_xlfn.CONCAT($D1535,"|",$E1535,"|",$B1535)</f>
        <v>1|3|6</v>
      </c>
      <c r="G1535" s="1" t="str">
        <f>_xlfn.CONCAT($D1535,"|",$E1535,"|",$C1535)</f>
        <v>1|3|14</v>
      </c>
      <c r="H1535" s="1" t="str">
        <f>_xlfn.CONCAT(P1535,J1535)</f>
        <v>28Hip Hips</v>
      </c>
      <c r="I1535" s="1" t="str">
        <f>_xlfn.CONCAT(P1535,K1535)</f>
        <v>28Locals</v>
      </c>
      <c r="J1535" s="1" t="str">
        <f>IFERROR(VLOOKUP(F1535,tbl_Teams!A:C,3,0),"")</f>
        <v>Hip Hips</v>
      </c>
      <c r="K1535" s="1" t="str">
        <f>IFERROR(VLOOKUP(G1535,tbl_Teams!$A:$C,3,0),"")</f>
        <v>Locals</v>
      </c>
      <c r="L1535" s="1" t="str">
        <f>IFERROR(IF(AND(J1535&lt;&gt;"",K1535&lt;&gt;""),VLOOKUP(VLOOKUP(J1535,tbl_Teams!C:G,5,0),tbl_Venues!A:B,2,0),""),"")</f>
        <v>Saintbridge Club</v>
      </c>
      <c r="M1535" s="16">
        <f>IFERROR(IF(VLOOKUP(J1535,tbl_Teams!$C:$H,6,0)=0,"",VLOOKUP(J1535,tbl_Teams!$C:$H,6,0)),"")</f>
        <v>1</v>
      </c>
      <c r="N1535" s="16">
        <f>IFERROR(VLOOKUP(J1535,tbl_Teams!$C:$I,7,0),"")</f>
        <v>4</v>
      </c>
      <c r="O1535" s="16" t="str">
        <f>IF(OR(J1535="",K1535=""),"Void","")</f>
        <v/>
      </c>
      <c r="P1535" s="16">
        <v>28</v>
      </c>
      <c r="Q1535" s="38">
        <f>IF(O1535="Void","",IF(P1535&lt;16,Lookups!$A$1+((P1535-1)*7+(N1535-1)),Lookups!$A$2+((P1535-16)*7+(N1535-1))))</f>
        <v>45750</v>
      </c>
      <c r="R1535" s="1" t="str">
        <f>IF(O1535="Void",TRIM(_xlfn.CONCAT(J1535,K1535)),J1535)</f>
        <v>Hip Hips</v>
      </c>
      <c r="S1535" s="16" t="str">
        <f>IF(O1535="Void","VOID","vs")</f>
        <v>vs</v>
      </c>
      <c r="T1535" s="1" t="str">
        <f>IF(O1535="Void","",K1535)</f>
        <v>Locals</v>
      </c>
      <c r="U1535" s="1" t="str">
        <f>IF(O1535="Void","",TRIM(_xlfn.CONCAT(L1535," ",M1535)))</f>
        <v>Saintbridge Club 1</v>
      </c>
    </row>
    <row r="1536" spans="1:21" x14ac:dyDescent="0.2">
      <c r="A1536" s="16">
        <v>703</v>
      </c>
      <c r="B1536" s="16">
        <v>5</v>
      </c>
      <c r="C1536" s="16">
        <v>15</v>
      </c>
      <c r="D1536" s="1">
        <v>1</v>
      </c>
      <c r="E1536" s="1">
        <v>3</v>
      </c>
      <c r="F1536" s="1" t="str">
        <f>_xlfn.CONCAT($D1536,"|",$E1536,"|",$B1536)</f>
        <v>1|3|5</v>
      </c>
      <c r="G1536" s="1" t="str">
        <f>_xlfn.CONCAT($D1536,"|",$E1536,"|",$C1536)</f>
        <v>1|3|15</v>
      </c>
      <c r="H1536" s="1" t="str">
        <f>_xlfn.CONCAT(P1536,J1536)</f>
        <v>28Grinders</v>
      </c>
      <c r="I1536" s="1" t="str">
        <f>_xlfn.CONCAT(P1536,K1536)</f>
        <v>28Meteors</v>
      </c>
      <c r="J1536" s="1" t="str">
        <f>IFERROR(VLOOKUP(F1536,tbl_Teams!A:C,3,0),"")</f>
        <v>Grinders</v>
      </c>
      <c r="K1536" s="1" t="str">
        <f>IFERROR(VLOOKUP(G1536,tbl_Teams!$A:$C,3,0),"")</f>
        <v>Meteors</v>
      </c>
      <c r="L1536" s="1" t="str">
        <f>IFERROR(IF(AND(J1536&lt;&gt;"",K1536&lt;&gt;""),VLOOKUP(VLOOKUP(J1536,tbl_Teams!C:G,5,0),tbl_Venues!A:B,2,0),""),"")</f>
        <v>Churchdown Club</v>
      </c>
      <c r="M1536" s="16" t="str">
        <f>IFERROR(IF(VLOOKUP(J1536,tbl_Teams!$C:$H,6,0)=0,"",VLOOKUP(J1536,tbl_Teams!$C:$H,6,0)),"")</f>
        <v/>
      </c>
      <c r="N1536" s="16">
        <f>IFERROR(VLOOKUP(J1536,tbl_Teams!$C:$I,7,0),"")</f>
        <v>4</v>
      </c>
      <c r="O1536" s="16" t="str">
        <f>IF(OR(J1536="",K1536=""),"Void","")</f>
        <v/>
      </c>
      <c r="P1536" s="16">
        <v>28</v>
      </c>
      <c r="Q1536" s="38">
        <f>IF(O1536="Void","",IF(P1536&lt;16,Lookups!$A$1+((P1536-1)*7+(N1536-1)),Lookups!$A$2+((P1536-16)*7+(N1536-1))))</f>
        <v>45750</v>
      </c>
      <c r="R1536" s="1" t="str">
        <f>IF(O1536="Void",TRIM(_xlfn.CONCAT(J1536,K1536)),J1536)</f>
        <v>Grinders</v>
      </c>
      <c r="S1536" s="16" t="str">
        <f>IF(O1536="Void","VOID","vs")</f>
        <v>vs</v>
      </c>
      <c r="T1536" s="1" t="str">
        <f>IF(O1536="Void","",K1536)</f>
        <v>Meteors</v>
      </c>
      <c r="U1536" s="1" t="str">
        <f>IF(O1536="Void","",TRIM(_xlfn.CONCAT(L1536," ",M1536)))</f>
        <v>Churchdown Club</v>
      </c>
    </row>
    <row r="1537" spans="1:21" x14ac:dyDescent="0.2">
      <c r="A1537" s="16">
        <v>704</v>
      </c>
      <c r="B1537" s="16">
        <v>10</v>
      </c>
      <c r="C1537" s="16">
        <v>16</v>
      </c>
      <c r="D1537" s="1">
        <v>1</v>
      </c>
      <c r="E1537" s="1">
        <v>3</v>
      </c>
      <c r="F1537" s="1" t="str">
        <f>_xlfn.CONCAT($D1537,"|",$E1537,"|",$B1537)</f>
        <v>1|3|10</v>
      </c>
      <c r="G1537" s="1" t="str">
        <f>_xlfn.CONCAT($D1537,"|",$E1537,"|",$C1537)</f>
        <v>1|3|16</v>
      </c>
      <c r="H1537" s="1" t="str">
        <f>_xlfn.CONCAT(P1537,J1537)</f>
        <v>28All Wood &amp; Balls</v>
      </c>
      <c r="I1537" s="1" t="str">
        <f>_xlfn.CONCAT(P1537,K1537)</f>
        <v>28Spreaders</v>
      </c>
      <c r="J1537" s="1" t="str">
        <f>IFERROR(VLOOKUP(F1537,tbl_Teams!A:C,3,0),"")</f>
        <v>All Wood &amp; Balls</v>
      </c>
      <c r="K1537" s="1" t="str">
        <f>IFERROR(VLOOKUP(G1537,tbl_Teams!$A:$C,3,0),"")</f>
        <v>Spreaders</v>
      </c>
      <c r="L1537" s="1" t="str">
        <f>IFERROR(IF(AND(J1537&lt;&gt;"",K1537&lt;&gt;""),VLOOKUP(VLOOKUP(J1537,tbl_Teams!C:G,5,0),tbl_Venues!A:B,2,0),""),"")</f>
        <v>Longlevens RFC</v>
      </c>
      <c r="M1537" s="16" t="str">
        <f>IFERROR(IF(VLOOKUP(J1537,tbl_Teams!$C:$H,6,0)=0,"",VLOOKUP(J1537,tbl_Teams!$C:$H,6,0)),"")</f>
        <v/>
      </c>
      <c r="N1537" s="16">
        <f>IFERROR(VLOOKUP(J1537,tbl_Teams!$C:$I,7,0),"")</f>
        <v>4</v>
      </c>
      <c r="O1537" s="16" t="str">
        <f>IF(OR(J1537="",K1537=""),"Void","")</f>
        <v/>
      </c>
      <c r="P1537" s="16">
        <v>28</v>
      </c>
      <c r="Q1537" s="38">
        <f>IF(O1537="Void","",IF(P1537&lt;16,Lookups!$A$1+((P1537-1)*7+(N1537-1)),Lookups!$A$2+((P1537-16)*7+(N1537-1))))</f>
        <v>45750</v>
      </c>
      <c r="R1537" s="1" t="str">
        <f>IF(O1537="Void",TRIM(_xlfn.CONCAT(J1537,K1537)),J1537)</f>
        <v>All Wood &amp; Balls</v>
      </c>
      <c r="S1537" s="16" t="str">
        <f>IF(O1537="Void","VOID","vs")</f>
        <v>vs</v>
      </c>
      <c r="T1537" s="1" t="str">
        <f>IF(O1537="Void","",K1537)</f>
        <v>Spreaders</v>
      </c>
      <c r="U1537" s="1" t="str">
        <f>IF(O1537="Void","",TRIM(_xlfn.CONCAT(L1537," ",M1537)))</f>
        <v>Longlevens RFC</v>
      </c>
    </row>
    <row r="1538" spans="1:21" x14ac:dyDescent="0.2">
      <c r="A1538" s="16">
        <v>937</v>
      </c>
      <c r="B1538" s="16">
        <v>4</v>
      </c>
      <c r="C1538" s="16">
        <v>1</v>
      </c>
      <c r="D1538" s="1">
        <v>1</v>
      </c>
      <c r="E1538" s="1">
        <v>4</v>
      </c>
      <c r="F1538" s="1" t="str">
        <f>_xlfn.CONCAT($D1538,"|",$E1538,"|",$B1538)</f>
        <v>1|4|4</v>
      </c>
      <c r="G1538" s="1" t="str">
        <f>_xlfn.CONCAT($D1538,"|",$E1538,"|",$C1538)</f>
        <v>1|4|1</v>
      </c>
      <c r="H1538" s="1" t="str">
        <f>_xlfn.CONCAT(P1538,J1538)</f>
        <v>28Jolly Boys</v>
      </c>
      <c r="I1538" s="1" t="str">
        <f>_xlfn.CONCAT(P1538,K1538)</f>
        <v>28Jacks Jokers</v>
      </c>
      <c r="J1538" s="1" t="str">
        <f>IFERROR(VLOOKUP(F1538,tbl_Teams!A:C,3,0),"")</f>
        <v>Jolly Boys</v>
      </c>
      <c r="K1538" s="1" t="str">
        <f>IFERROR(VLOOKUP(G1538,tbl_Teams!$A:$C,3,0),"")</f>
        <v>Jacks Jokers</v>
      </c>
      <c r="L1538" s="1" t="str">
        <f>IFERROR(IF(AND(J1538&lt;&gt;"",K1538&lt;&gt;""),VLOOKUP(VLOOKUP(J1538,tbl_Teams!C:G,5,0),tbl_Venues!A:B,2,0),""),"")</f>
        <v>Spartans Club</v>
      </c>
      <c r="M1538" s="16">
        <f>IFERROR(IF(VLOOKUP(J1538,tbl_Teams!$C:$H,6,0)=0,"",VLOOKUP(J1538,tbl_Teams!$C:$H,6,0)),"")</f>
        <v>1</v>
      </c>
      <c r="N1538" s="16">
        <f>IFERROR(VLOOKUP(J1538,tbl_Teams!$C:$I,7,0),"")</f>
        <v>4</v>
      </c>
      <c r="O1538" s="16" t="str">
        <f>IF(OR(J1538="",K1538=""),"Void","")</f>
        <v/>
      </c>
      <c r="P1538" s="16">
        <v>28</v>
      </c>
      <c r="Q1538" s="38">
        <f>IF(O1538="Void","",IF(P1538&lt;16,Lookups!$A$1+((P1538-1)*7+(N1538-1)),Lookups!$A$2+((P1538-16)*7+(N1538-1))))</f>
        <v>45750</v>
      </c>
      <c r="R1538" s="1" t="str">
        <f>IF(O1538="Void",TRIM(_xlfn.CONCAT(J1538,K1538)),J1538)</f>
        <v>Jolly Boys</v>
      </c>
      <c r="S1538" s="16" t="str">
        <f>IF(O1538="Void","VOID","vs")</f>
        <v>vs</v>
      </c>
      <c r="T1538" s="1" t="str">
        <f>IF(O1538="Void","",K1538)</f>
        <v>Jacks Jokers</v>
      </c>
      <c r="U1538" s="1" t="str">
        <f>IF(O1538="Void","",TRIM(_xlfn.CONCAT(L1538," ",M1538)))</f>
        <v>Spartans Club 1</v>
      </c>
    </row>
    <row r="1539" spans="1:21" x14ac:dyDescent="0.2">
      <c r="A1539" s="16">
        <v>938</v>
      </c>
      <c r="B1539" s="16">
        <v>3</v>
      </c>
      <c r="C1539" s="16">
        <v>2</v>
      </c>
      <c r="D1539" s="1">
        <v>1</v>
      </c>
      <c r="E1539" s="1">
        <v>4</v>
      </c>
      <c r="F1539" s="1" t="str">
        <f>_xlfn.CONCAT($D1539,"|",$E1539,"|",$B1539)</f>
        <v>1|4|3</v>
      </c>
      <c r="G1539" s="1" t="str">
        <f>_xlfn.CONCAT($D1539,"|",$E1539,"|",$C1539)</f>
        <v>1|4|2</v>
      </c>
      <c r="H1539" s="1" t="str">
        <f>_xlfn.CONCAT(P1539,J1539)</f>
        <v>28Harps S.C.</v>
      </c>
      <c r="I1539" s="1" t="str">
        <f>_xlfn.CONCAT(P1539,K1539)</f>
        <v>28Andy Capps</v>
      </c>
      <c r="J1539" s="1" t="str">
        <f>IFERROR(VLOOKUP(F1539,tbl_Teams!A:C,3,0),"")</f>
        <v>Harps S.C.</v>
      </c>
      <c r="K1539" s="1" t="str">
        <f>IFERROR(VLOOKUP(G1539,tbl_Teams!$A:$C,3,0),"")</f>
        <v>Andy Capps</v>
      </c>
      <c r="L1539" s="1" t="str">
        <f>IFERROR(IF(AND(J1539&lt;&gt;"",K1539&lt;&gt;""),VLOOKUP(VLOOKUP(J1539,tbl_Teams!C:G,5,0),tbl_Venues!A:B,2,0),""),"")</f>
        <v>Farmer's Club</v>
      </c>
      <c r="M1539" s="16">
        <f>IFERROR(IF(VLOOKUP(J1539,tbl_Teams!$C:$H,6,0)=0,"",VLOOKUP(J1539,tbl_Teams!$C:$H,6,0)),"")</f>
        <v>2</v>
      </c>
      <c r="N1539" s="16">
        <f>IFERROR(VLOOKUP(J1539,tbl_Teams!$C:$I,7,0),"")</f>
        <v>4</v>
      </c>
      <c r="O1539" s="16" t="str">
        <f>IF(OR(J1539="",K1539=""),"Void","")</f>
        <v/>
      </c>
      <c r="P1539" s="16">
        <v>28</v>
      </c>
      <c r="Q1539" s="38">
        <f>IF(O1539="Void","",IF(P1539&lt;16,Lookups!$A$1+((P1539-1)*7+(N1539-1)),Lookups!$A$2+((P1539-16)*7+(N1539-1))))</f>
        <v>45750</v>
      </c>
      <c r="R1539" s="1" t="str">
        <f>IF(O1539="Void",TRIM(_xlfn.CONCAT(J1539,K1539)),J1539)</f>
        <v>Harps S.C.</v>
      </c>
      <c r="S1539" s="16" t="str">
        <f>IF(O1539="Void","VOID","vs")</f>
        <v>vs</v>
      </c>
      <c r="T1539" s="1" t="str">
        <f>IF(O1539="Void","",K1539)</f>
        <v>Andy Capps</v>
      </c>
      <c r="U1539" s="1" t="str">
        <f>IF(O1539="Void","",TRIM(_xlfn.CONCAT(L1539," ",M1539)))</f>
        <v>Farmer's Club 2</v>
      </c>
    </row>
    <row r="1540" spans="1:21" x14ac:dyDescent="0.2">
      <c r="A1540" s="16">
        <v>939</v>
      </c>
      <c r="B1540" s="16">
        <v>9</v>
      </c>
      <c r="C1540" s="16">
        <v>11</v>
      </c>
      <c r="D1540" s="1">
        <v>1</v>
      </c>
      <c r="E1540" s="1">
        <v>4</v>
      </c>
      <c r="F1540" s="1" t="str">
        <f>_xlfn.CONCAT($D1540,"|",$E1540,"|",$B1540)</f>
        <v>1|4|9</v>
      </c>
      <c r="G1540" s="1" t="str">
        <f>_xlfn.CONCAT($D1540,"|",$E1540,"|",$C1540)</f>
        <v>1|4|11</v>
      </c>
      <c r="H1540" s="1" t="str">
        <f>_xlfn.CONCAT(P1540,J1540)</f>
        <v>28Statics</v>
      </c>
      <c r="I1540" s="1" t="str">
        <f>_xlfn.CONCAT(P1540,K1540)</f>
        <v>28Commies</v>
      </c>
      <c r="J1540" s="1" t="str">
        <f>IFERROR(VLOOKUP(F1540,tbl_Teams!A:C,3,0),"")</f>
        <v>Statics</v>
      </c>
      <c r="K1540" s="1" t="str">
        <f>IFERROR(VLOOKUP(G1540,tbl_Teams!$A:$C,3,0),"")</f>
        <v>Commies</v>
      </c>
      <c r="L1540" s="1" t="str">
        <f>IFERROR(IF(AND(J1540&lt;&gt;"",K1540&lt;&gt;""),VLOOKUP(VLOOKUP(J1540,tbl_Teams!C:G,5,0),tbl_Venues!A:B,2,0),""),"")</f>
        <v>Farmer's Club</v>
      </c>
      <c r="M1540" s="16">
        <f>IFERROR(IF(VLOOKUP(J1540,tbl_Teams!$C:$H,6,0)=0,"",VLOOKUP(J1540,tbl_Teams!$C:$H,6,0)),"")</f>
        <v>2</v>
      </c>
      <c r="N1540" s="16">
        <f>IFERROR(VLOOKUP(J1540,tbl_Teams!$C:$I,7,0),"")</f>
        <v>1</v>
      </c>
      <c r="O1540" s="16" t="str">
        <f>IF(OR(J1540="",K1540=""),"Void","")</f>
        <v/>
      </c>
      <c r="P1540" s="16">
        <v>28</v>
      </c>
      <c r="Q1540" s="38">
        <f>IF(O1540="Void","",IF(P1540&lt;16,Lookups!$A$1+((P1540-1)*7+(N1540-1)),Lookups!$A$2+((P1540-16)*7+(N1540-1))))</f>
        <v>45747</v>
      </c>
      <c r="R1540" s="1" t="str">
        <f>IF(O1540="Void",TRIM(_xlfn.CONCAT(J1540,K1540)),J1540)</f>
        <v>Statics</v>
      </c>
      <c r="S1540" s="16" t="str">
        <f>IF(O1540="Void","VOID","vs")</f>
        <v>vs</v>
      </c>
      <c r="T1540" s="1" t="str">
        <f>IF(O1540="Void","",K1540)</f>
        <v>Commies</v>
      </c>
      <c r="U1540" s="1" t="str">
        <f>IF(O1540="Void","",TRIM(_xlfn.CONCAT(L1540," ",M1540)))</f>
        <v>Farmer's Club 2</v>
      </c>
    </row>
    <row r="1541" spans="1:21" x14ac:dyDescent="0.2">
      <c r="A1541" s="16">
        <v>940</v>
      </c>
      <c r="B1541" s="16">
        <v>8</v>
      </c>
      <c r="C1541" s="16">
        <v>12</v>
      </c>
      <c r="D1541" s="1">
        <v>1</v>
      </c>
      <c r="E1541" s="1">
        <v>4</v>
      </c>
      <c r="F1541" s="1" t="str">
        <f>_xlfn.CONCAT($D1541,"|",$E1541,"|",$B1541)</f>
        <v>1|4|8</v>
      </c>
      <c r="G1541" s="1" t="str">
        <f>_xlfn.CONCAT($D1541,"|",$E1541,"|",$C1541)</f>
        <v>1|4|12</v>
      </c>
      <c r="H1541" s="1" t="str">
        <f>_xlfn.CONCAT(P1541,J1541)</f>
        <v>28Looney Tunes</v>
      </c>
      <c r="I1541" s="1" t="str">
        <f>_xlfn.CONCAT(P1541,K1541)</f>
        <v>28White Hart</v>
      </c>
      <c r="J1541" s="1" t="str">
        <f>IFERROR(VLOOKUP(F1541,tbl_Teams!A:C,3,0),"")</f>
        <v>Looney Tunes</v>
      </c>
      <c r="K1541" s="1" t="str">
        <f>IFERROR(VLOOKUP(G1541,tbl_Teams!$A:$C,3,0),"")</f>
        <v>White Hart</v>
      </c>
      <c r="L1541" s="1" t="str">
        <f>IFERROR(IF(AND(J1541&lt;&gt;"",K1541&lt;&gt;""),VLOOKUP(VLOOKUP(J1541,tbl_Teams!C:G,5,0),tbl_Venues!A:B,2,0),""),"")</f>
        <v>Circle Club Newent</v>
      </c>
      <c r="M1541" s="16" t="str">
        <f>IFERROR(IF(VLOOKUP(J1541,tbl_Teams!$C:$H,6,0)=0,"",VLOOKUP(J1541,tbl_Teams!$C:$H,6,0)),"")</f>
        <v/>
      </c>
      <c r="N1541" s="16">
        <f>IFERROR(VLOOKUP(J1541,tbl_Teams!$C:$I,7,0),"")</f>
        <v>4</v>
      </c>
      <c r="O1541" s="16" t="str">
        <f>IF(OR(J1541="",K1541=""),"Void","")</f>
        <v/>
      </c>
      <c r="P1541" s="16">
        <v>28</v>
      </c>
      <c r="Q1541" s="38">
        <f>IF(O1541="Void","",IF(P1541&lt;16,Lookups!$A$1+((P1541-1)*7+(N1541-1)),Lookups!$A$2+((P1541-16)*7+(N1541-1))))</f>
        <v>45750</v>
      </c>
      <c r="R1541" s="1" t="str">
        <f>IF(O1541="Void",TRIM(_xlfn.CONCAT(J1541,K1541)),J1541)</f>
        <v>Looney Tunes</v>
      </c>
      <c r="S1541" s="16" t="str">
        <f>IF(O1541="Void","VOID","vs")</f>
        <v>vs</v>
      </c>
      <c r="T1541" s="1" t="str">
        <f>IF(O1541="Void","",K1541)</f>
        <v>White Hart</v>
      </c>
      <c r="U1541" s="1" t="str">
        <f>IF(O1541="Void","",TRIM(_xlfn.CONCAT(L1541," ",M1541)))</f>
        <v>Circle Club Newent</v>
      </c>
    </row>
    <row r="1542" spans="1:21" x14ac:dyDescent="0.2">
      <c r="A1542" s="16">
        <v>941</v>
      </c>
      <c r="B1542" s="16">
        <v>7</v>
      </c>
      <c r="C1542" s="16">
        <v>13</v>
      </c>
      <c r="D1542" s="1">
        <v>1</v>
      </c>
      <c r="E1542" s="1">
        <v>4</v>
      </c>
      <c r="F1542" s="1" t="str">
        <f>_xlfn.CONCAT($D1542,"|",$E1542,"|",$B1542)</f>
        <v>1|4|7</v>
      </c>
      <c r="G1542" s="1" t="str">
        <f>_xlfn.CONCAT($D1542,"|",$E1542,"|",$C1542)</f>
        <v>1|4|13</v>
      </c>
      <c r="H1542" s="1" t="str">
        <f>_xlfn.CONCAT(P1542,J1542)</f>
        <v>28Star Inn</v>
      </c>
      <c r="I1542" s="1" t="str">
        <f>_xlfn.CONCAT(P1542,K1542)</f>
        <v>28Robinswood Foxes</v>
      </c>
      <c r="J1542" s="1" t="str">
        <f>IFERROR(VLOOKUP(F1542,tbl_Teams!A:C,3,0),"")</f>
        <v>Star Inn</v>
      </c>
      <c r="K1542" s="1" t="str">
        <f>IFERROR(VLOOKUP(G1542,tbl_Teams!$A:$C,3,0),"")</f>
        <v>Robinswood Foxes</v>
      </c>
      <c r="L1542" s="1" t="str">
        <f>IFERROR(IF(AND(J1542&lt;&gt;"",K1542&lt;&gt;""),VLOOKUP(VLOOKUP(J1542,tbl_Teams!C:G,5,0),tbl_Venues!A:B,2,0),""),"")</f>
        <v>Wotton Hall Club</v>
      </c>
      <c r="M1542" s="16">
        <f>IFERROR(IF(VLOOKUP(J1542,tbl_Teams!$C:$H,6,0)=0,"",VLOOKUP(J1542,tbl_Teams!$C:$H,6,0)),"")</f>
        <v>2</v>
      </c>
      <c r="N1542" s="16">
        <f>IFERROR(VLOOKUP(J1542,tbl_Teams!$C:$I,7,0),"")</f>
        <v>5</v>
      </c>
      <c r="O1542" s="16" t="str">
        <f>IF(OR(J1542="",K1542=""),"Void","")</f>
        <v/>
      </c>
      <c r="P1542" s="16">
        <v>28</v>
      </c>
      <c r="Q1542" s="38">
        <f>IF(O1542="Void","",IF(P1542&lt;16,Lookups!$A$1+((P1542-1)*7+(N1542-1)),Lookups!$A$2+((P1542-16)*7+(N1542-1))))</f>
        <v>45751</v>
      </c>
      <c r="R1542" s="1" t="str">
        <f>IF(O1542="Void",TRIM(_xlfn.CONCAT(J1542,K1542)),J1542)</f>
        <v>Star Inn</v>
      </c>
      <c r="S1542" s="16" t="str">
        <f>IF(O1542="Void","VOID","vs")</f>
        <v>vs</v>
      </c>
      <c r="T1542" s="1" t="str">
        <f>IF(O1542="Void","",K1542)</f>
        <v>Robinswood Foxes</v>
      </c>
      <c r="U1542" s="1" t="str">
        <f>IF(O1542="Void","",TRIM(_xlfn.CONCAT(L1542," ",M1542)))</f>
        <v>Wotton Hall Club 2</v>
      </c>
    </row>
    <row r="1543" spans="1:21" x14ac:dyDescent="0.2">
      <c r="A1543" s="16">
        <v>942</v>
      </c>
      <c r="B1543" s="16">
        <v>6</v>
      </c>
      <c r="C1543" s="16">
        <v>14</v>
      </c>
      <c r="D1543" s="1">
        <v>1</v>
      </c>
      <c r="E1543" s="1">
        <v>4</v>
      </c>
      <c r="F1543" s="1" t="str">
        <f>_xlfn.CONCAT($D1543,"|",$E1543,"|",$B1543)</f>
        <v>1|4|6</v>
      </c>
      <c r="G1543" s="1" t="str">
        <f>_xlfn.CONCAT($D1543,"|",$E1543,"|",$C1543)</f>
        <v>1|4|14</v>
      </c>
      <c r="H1543" s="1" t="str">
        <f>_xlfn.CONCAT(P1543,J1543)</f>
        <v>28Co-Op</v>
      </c>
      <c r="I1543" s="1" t="str">
        <f>_xlfn.CONCAT(P1543,K1543)</f>
        <v>28Atlas S.C.</v>
      </c>
      <c r="J1543" s="1" t="str">
        <f>IFERROR(VLOOKUP(F1543,tbl_Teams!A:C,3,0),"")</f>
        <v>Co-Op</v>
      </c>
      <c r="K1543" s="1" t="str">
        <f>IFERROR(VLOOKUP(G1543,tbl_Teams!$A:$C,3,0),"")</f>
        <v>Atlas S.C.</v>
      </c>
      <c r="L1543" s="1" t="str">
        <f>IFERROR(IF(AND(J1543&lt;&gt;"",K1543&lt;&gt;""),VLOOKUP(VLOOKUP(J1543,tbl_Teams!C:G,5,0),tbl_Venues!A:B,2,0),""),"")</f>
        <v>Gala Club</v>
      </c>
      <c r="M1543" s="16">
        <f>IFERROR(IF(VLOOKUP(J1543,tbl_Teams!$C:$H,6,0)=0,"",VLOOKUP(J1543,tbl_Teams!$C:$H,6,0)),"")</f>
        <v>2</v>
      </c>
      <c r="N1543" s="16">
        <f>IFERROR(VLOOKUP(J1543,tbl_Teams!$C:$I,7,0),"")</f>
        <v>1</v>
      </c>
      <c r="O1543" s="16" t="str">
        <f>IF(OR(J1543="",K1543=""),"Void","")</f>
        <v/>
      </c>
      <c r="P1543" s="16">
        <v>28</v>
      </c>
      <c r="Q1543" s="38">
        <f>IF(O1543="Void","",IF(P1543&lt;16,Lookups!$A$1+((P1543-1)*7+(N1543-1)),Lookups!$A$2+((P1543-16)*7+(N1543-1))))</f>
        <v>45747</v>
      </c>
      <c r="R1543" s="1" t="str">
        <f>IF(O1543="Void",TRIM(_xlfn.CONCAT(J1543,K1543)),J1543)</f>
        <v>Co-Op</v>
      </c>
      <c r="S1543" s="16" t="str">
        <f>IF(O1543="Void","VOID","vs")</f>
        <v>vs</v>
      </c>
      <c r="T1543" s="1" t="str">
        <f>IF(O1543="Void","",K1543)</f>
        <v>Atlas S.C.</v>
      </c>
      <c r="U1543" s="1" t="str">
        <f>IF(O1543="Void","",TRIM(_xlfn.CONCAT(L1543," ",M1543)))</f>
        <v>Gala Club 2</v>
      </c>
    </row>
    <row r="1544" spans="1:21" x14ac:dyDescent="0.2">
      <c r="A1544" s="16">
        <v>943</v>
      </c>
      <c r="B1544" s="16">
        <v>5</v>
      </c>
      <c r="C1544" s="16">
        <v>15</v>
      </c>
      <c r="D1544" s="1">
        <v>1</v>
      </c>
      <c r="E1544" s="1">
        <v>4</v>
      </c>
      <c r="F1544" s="1" t="str">
        <f>_xlfn.CONCAT($D1544,"|",$E1544,"|",$B1544)</f>
        <v>1|4|5</v>
      </c>
      <c r="G1544" s="1" t="str">
        <f>_xlfn.CONCAT($D1544,"|",$E1544,"|",$C1544)</f>
        <v>1|4|15</v>
      </c>
      <c r="H1544" s="1" t="str">
        <f>_xlfn.CONCAT(P1544,J1544)</f>
        <v>28Doddlers</v>
      </c>
      <c r="I1544" s="1" t="str">
        <f>_xlfn.CONCAT(P1544,K1544)</f>
        <v>28Dark Horses</v>
      </c>
      <c r="J1544" s="1" t="str">
        <f>IFERROR(VLOOKUP(F1544,tbl_Teams!A:C,3,0),"")</f>
        <v>Doddlers</v>
      </c>
      <c r="K1544" s="1" t="str">
        <f>IFERROR(VLOOKUP(G1544,tbl_Teams!$A:$C,3,0),"")</f>
        <v>Dark Horses</v>
      </c>
      <c r="L1544" s="1" t="str">
        <f>IFERROR(IF(AND(J1544&lt;&gt;"",K1544&lt;&gt;""),VLOOKUP(VLOOKUP(J1544,tbl_Teams!C:G,5,0),tbl_Venues!A:B,2,0),""),"")</f>
        <v>Elmbridge Sports &amp; Social Club</v>
      </c>
      <c r="M1544" s="16" t="str">
        <f>IFERROR(IF(VLOOKUP(J1544,tbl_Teams!$C:$H,6,0)=0,"",VLOOKUP(J1544,tbl_Teams!$C:$H,6,0)),"")</f>
        <v/>
      </c>
      <c r="N1544" s="16">
        <f>IFERROR(VLOOKUP(J1544,tbl_Teams!$C:$I,7,0),"")</f>
        <v>4</v>
      </c>
      <c r="O1544" s="16" t="str">
        <f>IF(OR(J1544="",K1544=""),"Void","")</f>
        <v/>
      </c>
      <c r="P1544" s="16">
        <v>28</v>
      </c>
      <c r="Q1544" s="38">
        <f>IF(O1544="Void","",IF(P1544&lt;16,Lookups!$A$1+((P1544-1)*7+(N1544-1)),Lookups!$A$2+((P1544-16)*7+(N1544-1))))</f>
        <v>45750</v>
      </c>
      <c r="R1544" s="1" t="str">
        <f>IF(O1544="Void",TRIM(_xlfn.CONCAT(J1544,K1544)),J1544)</f>
        <v>Doddlers</v>
      </c>
      <c r="S1544" s="16" t="str">
        <f>IF(O1544="Void","VOID","vs")</f>
        <v>vs</v>
      </c>
      <c r="T1544" s="1" t="str">
        <f>IF(O1544="Void","",K1544)</f>
        <v>Dark Horses</v>
      </c>
      <c r="U1544" s="1" t="str">
        <f>IF(O1544="Void","",TRIM(_xlfn.CONCAT(L1544," ",M1544)))</f>
        <v>Elmbridge Sports &amp; Social Club</v>
      </c>
    </row>
    <row r="1545" spans="1:21" x14ac:dyDescent="0.2">
      <c r="A1545" s="16">
        <v>944</v>
      </c>
      <c r="B1545" s="16">
        <v>10</v>
      </c>
      <c r="C1545" s="16">
        <v>16</v>
      </c>
      <c r="D1545" s="1">
        <v>1</v>
      </c>
      <c r="E1545" s="1">
        <v>4</v>
      </c>
      <c r="F1545" s="1" t="str">
        <f>_xlfn.CONCAT($D1545,"|",$E1545,"|",$B1545)</f>
        <v>1|4|10</v>
      </c>
      <c r="G1545" s="1" t="str">
        <f>_xlfn.CONCAT($D1545,"|",$E1545,"|",$C1545)</f>
        <v>1|4|16</v>
      </c>
      <c r="H1545" s="1" t="str">
        <f>_xlfn.CONCAT(P1545,J1545)</f>
        <v>28Post Office 'A'</v>
      </c>
      <c r="I1545" s="1" t="str">
        <f>_xlfn.CONCAT(P1545,K1545)</f>
        <v>28Bell Hotel</v>
      </c>
      <c r="J1545" s="1" t="str">
        <f>IFERROR(VLOOKUP(F1545,tbl_Teams!A:C,3,0),"")</f>
        <v>Post Office 'A'</v>
      </c>
      <c r="K1545" s="1" t="str">
        <f>IFERROR(VLOOKUP(G1545,tbl_Teams!$A:$C,3,0),"")</f>
        <v>Bell Hotel</v>
      </c>
      <c r="L1545" s="1" t="str">
        <f>IFERROR(IF(AND(J1545&lt;&gt;"",K1545&lt;&gt;""),VLOOKUP(VLOOKUP(J1545,tbl_Teams!C:G,5,0),tbl_Venues!A:B,2,0),""),"")</f>
        <v>One Eyed Jacks</v>
      </c>
      <c r="M1545" s="16" t="str">
        <f>IFERROR(IF(VLOOKUP(J1545,tbl_Teams!$C:$H,6,0)=0,"",VLOOKUP(J1545,tbl_Teams!$C:$H,6,0)),"")</f>
        <v/>
      </c>
      <c r="N1545" s="16">
        <f>IFERROR(VLOOKUP(J1545,tbl_Teams!$C:$I,7,0),"")</f>
        <v>1</v>
      </c>
      <c r="O1545" s="16" t="str">
        <f>IF(OR(J1545="",K1545=""),"Void","")</f>
        <v/>
      </c>
      <c r="P1545" s="16">
        <v>28</v>
      </c>
      <c r="Q1545" s="38">
        <f>IF(O1545="Void","",IF(P1545&lt;16,Lookups!$A$1+((P1545-1)*7+(N1545-1)),Lookups!$A$2+((P1545-16)*7+(N1545-1))))</f>
        <v>45747</v>
      </c>
      <c r="R1545" s="1" t="str">
        <f>IF(O1545="Void",TRIM(_xlfn.CONCAT(J1545,K1545)),J1545)</f>
        <v>Post Office 'A'</v>
      </c>
      <c r="S1545" s="16" t="str">
        <f>IF(O1545="Void","VOID","vs")</f>
        <v>vs</v>
      </c>
      <c r="T1545" s="1" t="str">
        <f>IF(O1545="Void","",K1545)</f>
        <v>Bell Hotel</v>
      </c>
      <c r="U1545" s="1" t="str">
        <f>IF(O1545="Void","",TRIM(_xlfn.CONCAT(L1545," ",M1545)))</f>
        <v>One Eyed Jacks</v>
      </c>
    </row>
    <row r="1546" spans="1:21" x14ac:dyDescent="0.2">
      <c r="A1546" s="16">
        <v>1177</v>
      </c>
      <c r="B1546" s="16">
        <v>4</v>
      </c>
      <c r="C1546" s="16">
        <v>1</v>
      </c>
      <c r="D1546" s="1">
        <v>1</v>
      </c>
      <c r="E1546" s="1">
        <v>5</v>
      </c>
      <c r="F1546" s="1" t="str">
        <f>_xlfn.CONCAT($D1546,"|",$E1546,"|",$B1546)</f>
        <v>1|5|4</v>
      </c>
      <c r="G1546" s="1" t="str">
        <f>_xlfn.CONCAT($D1546,"|",$E1546,"|",$C1546)</f>
        <v>1|5|1</v>
      </c>
      <c r="H1546" s="1" t="str">
        <f>_xlfn.CONCAT(P1546,J1546)</f>
        <v>28Beaufort Beavers</v>
      </c>
      <c r="I1546" s="1" t="str">
        <f>_xlfn.CONCAT(P1546,K1546)</f>
        <v>28Likely Lads</v>
      </c>
      <c r="J1546" s="1" t="str">
        <f>IFERROR(VLOOKUP(F1546,tbl_Teams!A:C,3,0),"")</f>
        <v>Beaufort Beavers</v>
      </c>
      <c r="K1546" s="1" t="str">
        <f>IFERROR(VLOOKUP(G1546,tbl_Teams!$A:$C,3,0),"")</f>
        <v>Likely Lads</v>
      </c>
      <c r="L1546" s="1" t="str">
        <f>IFERROR(IF(AND(J1546&lt;&gt;"",K1546&lt;&gt;""),VLOOKUP(VLOOKUP(J1546,tbl_Teams!C:G,5,0),tbl_Venues!A:B,2,0),""),"")</f>
        <v>Hardwicke RBL</v>
      </c>
      <c r="M1546" s="16">
        <f>IFERROR(IF(VLOOKUP(J1546,tbl_Teams!$C:$H,6,0)=0,"",VLOOKUP(J1546,tbl_Teams!$C:$H,6,0)),"")</f>
        <v>2</v>
      </c>
      <c r="N1546" s="16">
        <f>IFERROR(VLOOKUP(J1546,tbl_Teams!$C:$I,7,0),"")</f>
        <v>3</v>
      </c>
      <c r="O1546" s="16" t="str">
        <f>IF(OR(J1546="",K1546=""),"Void","")</f>
        <v/>
      </c>
      <c r="P1546" s="16">
        <v>28</v>
      </c>
      <c r="Q1546" s="38">
        <f>IF(O1546="Void","",IF(P1546&lt;16,Lookups!$A$1+((P1546-1)*7+(N1546-1)),Lookups!$A$2+((P1546-16)*7+(N1546-1))))</f>
        <v>45749</v>
      </c>
      <c r="R1546" s="1" t="str">
        <f>IF(O1546="Void",TRIM(_xlfn.CONCAT(J1546,K1546)),J1546)</f>
        <v>Beaufort Beavers</v>
      </c>
      <c r="S1546" s="16" t="str">
        <f>IF(O1546="Void","VOID","vs")</f>
        <v>vs</v>
      </c>
      <c r="T1546" s="1" t="str">
        <f>IF(O1546="Void","",K1546)</f>
        <v>Likely Lads</v>
      </c>
      <c r="U1546" s="1" t="str">
        <f>IF(O1546="Void","",TRIM(_xlfn.CONCAT(L1546," ",M1546)))</f>
        <v>Hardwicke RBL 2</v>
      </c>
    </row>
    <row r="1547" spans="1:21" x14ac:dyDescent="0.2">
      <c r="A1547" s="16">
        <v>1178</v>
      </c>
      <c r="B1547" s="16">
        <v>3</v>
      </c>
      <c r="C1547" s="16">
        <v>2</v>
      </c>
      <c r="D1547" s="1">
        <v>1</v>
      </c>
      <c r="E1547" s="1">
        <v>5</v>
      </c>
      <c r="F1547" s="1" t="str">
        <f>_xlfn.CONCAT($D1547,"|",$E1547,"|",$B1547)</f>
        <v>1|5|3</v>
      </c>
      <c r="G1547" s="1" t="str">
        <f>_xlfn.CONCAT($D1547,"|",$E1547,"|",$C1547)</f>
        <v>1|5|2</v>
      </c>
      <c r="H1547" s="1" t="str">
        <f>_xlfn.CONCAT(P1547,J1547)</f>
        <v>28Jaybees</v>
      </c>
      <c r="I1547" s="1" t="str">
        <f>_xlfn.CONCAT(P1547,K1547)</f>
        <v>28Chequers</v>
      </c>
      <c r="J1547" s="1" t="str">
        <f>IFERROR(VLOOKUP(F1547,tbl_Teams!A:C,3,0),"")</f>
        <v>Jaybees</v>
      </c>
      <c r="K1547" s="1" t="str">
        <f>IFERROR(VLOOKUP(G1547,tbl_Teams!$A:$C,3,0),"")</f>
        <v>Chequers</v>
      </c>
      <c r="L1547" s="1" t="str">
        <f>IFERROR(IF(AND(J1547&lt;&gt;"",K1547&lt;&gt;""),VLOOKUP(VLOOKUP(J1547,tbl_Teams!C:G,5,0),tbl_Venues!A:B,2,0),""),"")</f>
        <v>England's Glory</v>
      </c>
      <c r="M1547" s="16">
        <f>IFERROR(IF(VLOOKUP(J1547,tbl_Teams!$C:$H,6,0)=0,"",VLOOKUP(J1547,tbl_Teams!$C:$H,6,0)),"")</f>
        <v>2</v>
      </c>
      <c r="N1547" s="16">
        <f>IFERROR(VLOOKUP(J1547,tbl_Teams!$C:$I,7,0),"")</f>
        <v>3</v>
      </c>
      <c r="O1547" s="16" t="str">
        <f>IF(OR(J1547="",K1547=""),"Void","")</f>
        <v/>
      </c>
      <c r="P1547" s="16">
        <v>28</v>
      </c>
      <c r="Q1547" s="38">
        <f>IF(O1547="Void","",IF(P1547&lt;16,Lookups!$A$1+((P1547-1)*7+(N1547-1)),Lookups!$A$2+((P1547-16)*7+(N1547-1))))</f>
        <v>45749</v>
      </c>
      <c r="R1547" s="1" t="str">
        <f>IF(O1547="Void",TRIM(_xlfn.CONCAT(J1547,K1547)),J1547)</f>
        <v>Jaybees</v>
      </c>
      <c r="S1547" s="16" t="str">
        <f>IF(O1547="Void","VOID","vs")</f>
        <v>vs</v>
      </c>
      <c r="T1547" s="1" t="str">
        <f>IF(O1547="Void","",K1547)</f>
        <v>Chequers</v>
      </c>
      <c r="U1547" s="1" t="str">
        <f>IF(O1547="Void","",TRIM(_xlfn.CONCAT(L1547," ",M1547)))</f>
        <v>England's Glory 2</v>
      </c>
    </row>
    <row r="1548" spans="1:21" x14ac:dyDescent="0.2">
      <c r="A1548" s="16">
        <v>1179</v>
      </c>
      <c r="B1548" s="16">
        <v>9</v>
      </c>
      <c r="C1548" s="16">
        <v>11</v>
      </c>
      <c r="D1548" s="1">
        <v>1</v>
      </c>
      <c r="E1548" s="1">
        <v>5</v>
      </c>
      <c r="F1548" s="1" t="str">
        <f>_xlfn.CONCAT($D1548,"|",$E1548,"|",$B1548)</f>
        <v>1|5|9</v>
      </c>
      <c r="G1548" s="1" t="str">
        <f>_xlfn.CONCAT($D1548,"|",$E1548,"|",$C1548)</f>
        <v>1|5|11</v>
      </c>
      <c r="H1548" s="1" t="str">
        <f>_xlfn.CONCAT(P1548,J1548)</f>
        <v>28Roamers</v>
      </c>
      <c r="I1548" s="1" t="str">
        <f>_xlfn.CONCAT(P1548,K1548)</f>
        <v>28Gamblers S.C.</v>
      </c>
      <c r="J1548" s="1" t="str">
        <f>IFERROR(VLOOKUP(F1548,tbl_Teams!A:C,3,0),"")</f>
        <v>Roamers</v>
      </c>
      <c r="K1548" s="1" t="str">
        <f>IFERROR(VLOOKUP(G1548,tbl_Teams!$A:$C,3,0),"")</f>
        <v>Gamblers S.C.</v>
      </c>
      <c r="L1548" s="1" t="str">
        <f>IFERROR(IF(AND(J1548&lt;&gt;"",K1548&lt;&gt;""),VLOOKUP(VLOOKUP(J1548,tbl_Teams!C:G,5,0),tbl_Venues!A:B,2,0),""),"")</f>
        <v>Longlevens RFC</v>
      </c>
      <c r="M1548" s="16" t="str">
        <f>IFERROR(IF(VLOOKUP(J1548,tbl_Teams!$C:$H,6,0)=0,"",VLOOKUP(J1548,tbl_Teams!$C:$H,6,0)),"")</f>
        <v/>
      </c>
      <c r="N1548" s="16">
        <f>IFERROR(VLOOKUP(J1548,tbl_Teams!$C:$I,7,0),"")</f>
        <v>2</v>
      </c>
      <c r="O1548" s="16" t="str">
        <f>IF(OR(J1548="",K1548=""),"Void","")</f>
        <v/>
      </c>
      <c r="P1548" s="16">
        <v>28</v>
      </c>
      <c r="Q1548" s="38">
        <f>IF(O1548="Void","",IF(P1548&lt;16,Lookups!$A$1+((P1548-1)*7+(N1548-1)),Lookups!$A$2+((P1548-16)*7+(N1548-1))))</f>
        <v>45748</v>
      </c>
      <c r="R1548" s="1" t="str">
        <f>IF(O1548="Void",TRIM(_xlfn.CONCAT(J1548,K1548)),J1548)</f>
        <v>Roamers</v>
      </c>
      <c r="S1548" s="16" t="str">
        <f>IF(O1548="Void","VOID","vs")</f>
        <v>vs</v>
      </c>
      <c r="T1548" s="1" t="str">
        <f>IF(O1548="Void","",K1548)</f>
        <v>Gamblers S.C.</v>
      </c>
      <c r="U1548" s="1" t="str">
        <f>IF(O1548="Void","",TRIM(_xlfn.CONCAT(L1548," ",M1548)))</f>
        <v>Longlevens RFC</v>
      </c>
    </row>
    <row r="1549" spans="1:21" x14ac:dyDescent="0.2">
      <c r="A1549" s="16">
        <v>1180</v>
      </c>
      <c r="B1549" s="16">
        <v>8</v>
      </c>
      <c r="C1549" s="16">
        <v>12</v>
      </c>
      <c r="D1549" s="1">
        <v>1</v>
      </c>
      <c r="E1549" s="1">
        <v>5</v>
      </c>
      <c r="F1549" s="1" t="str">
        <f>_xlfn.CONCAT($D1549,"|",$E1549,"|",$B1549)</f>
        <v>1|5|8</v>
      </c>
      <c r="G1549" s="1" t="str">
        <f>_xlfn.CONCAT($D1549,"|",$E1549,"|",$C1549)</f>
        <v>1|5|12</v>
      </c>
      <c r="H1549" s="1" t="str">
        <f>_xlfn.CONCAT(P1549,J1549)</f>
        <v>28Castle Grym</v>
      </c>
      <c r="I1549" s="1" t="str">
        <f>_xlfn.CONCAT(P1549,K1549)</f>
        <v>28Windmill Nomads</v>
      </c>
      <c r="J1549" s="1" t="str">
        <f>IFERROR(VLOOKUP(F1549,tbl_Teams!A:C,3,0),"")</f>
        <v>Castle Grym</v>
      </c>
      <c r="K1549" s="1" t="str">
        <f>IFERROR(VLOOKUP(G1549,tbl_Teams!$A:$C,3,0),"")</f>
        <v>Windmill Nomads</v>
      </c>
      <c r="L1549" s="1" t="str">
        <f>IFERROR(IF(AND(J1549&lt;&gt;"",K1549&lt;&gt;""),VLOOKUP(VLOOKUP(J1549,tbl_Teams!C:G,5,0),tbl_Venues!A:B,2,0),""),"")</f>
        <v>Farmer's Club</v>
      </c>
      <c r="M1549" s="16">
        <f>IFERROR(IF(VLOOKUP(J1549,tbl_Teams!$C:$H,6,0)=0,"",VLOOKUP(J1549,tbl_Teams!$C:$H,6,0)),"")</f>
        <v>1</v>
      </c>
      <c r="N1549" s="16">
        <f>IFERROR(VLOOKUP(J1549,tbl_Teams!$C:$I,7,0),"")</f>
        <v>5</v>
      </c>
      <c r="O1549" s="16" t="str">
        <f>IF(OR(J1549="",K1549=""),"Void","")</f>
        <v/>
      </c>
      <c r="P1549" s="16">
        <v>28</v>
      </c>
      <c r="Q1549" s="38">
        <f>IF(O1549="Void","",IF(P1549&lt;16,Lookups!$A$1+((P1549-1)*7+(N1549-1)),Lookups!$A$2+((P1549-16)*7+(N1549-1))))</f>
        <v>45751</v>
      </c>
      <c r="R1549" s="1" t="str">
        <f>IF(O1549="Void",TRIM(_xlfn.CONCAT(J1549,K1549)),J1549)</f>
        <v>Castle Grym</v>
      </c>
      <c r="S1549" s="16" t="str">
        <f>IF(O1549="Void","VOID","vs")</f>
        <v>vs</v>
      </c>
      <c r="T1549" s="1" t="str">
        <f>IF(O1549="Void","",K1549)</f>
        <v>Windmill Nomads</v>
      </c>
      <c r="U1549" s="1" t="str">
        <f>IF(O1549="Void","",TRIM(_xlfn.CONCAT(L1549," ",M1549)))</f>
        <v>Farmer's Club 1</v>
      </c>
    </row>
    <row r="1550" spans="1:21" x14ac:dyDescent="0.2">
      <c r="A1550" s="16">
        <v>1181</v>
      </c>
      <c r="B1550" s="16">
        <v>7</v>
      </c>
      <c r="C1550" s="16">
        <v>13</v>
      </c>
      <c r="D1550" s="1">
        <v>1</v>
      </c>
      <c r="E1550" s="1">
        <v>5</v>
      </c>
      <c r="F1550" s="1" t="str">
        <f>_xlfn.CONCAT($D1550,"|",$E1550,"|",$B1550)</f>
        <v>1|5|7</v>
      </c>
      <c r="G1550" s="1" t="str">
        <f>_xlfn.CONCAT($D1550,"|",$E1550,"|",$C1550)</f>
        <v>1|5|13</v>
      </c>
      <c r="H1550" s="1" t="str">
        <f>_xlfn.CONCAT(P1550,J1550)</f>
        <v>28Dixies Twisters</v>
      </c>
      <c r="I1550" s="1" t="str">
        <f>_xlfn.CONCAT(P1550,K1550)</f>
        <v>28Runaways</v>
      </c>
      <c r="J1550" s="1" t="str">
        <f>IFERROR(VLOOKUP(F1550,tbl_Teams!A:C,3,0),"")</f>
        <v>Dixies Twisters</v>
      </c>
      <c r="K1550" s="1" t="str">
        <f>IFERROR(VLOOKUP(G1550,tbl_Teams!$A:$C,3,0),"")</f>
        <v>Runaways</v>
      </c>
      <c r="L1550" s="1" t="str">
        <f>IFERROR(IF(AND(J1550&lt;&gt;"",K1550&lt;&gt;""),VLOOKUP(VLOOKUP(J1550,tbl_Teams!C:G,5,0),tbl_Venues!A:B,2,0),""),"")</f>
        <v>Coney Hill RFC</v>
      </c>
      <c r="M1550" s="16" t="str">
        <f>IFERROR(IF(VLOOKUP(J1550,tbl_Teams!$C:$H,6,0)=0,"",VLOOKUP(J1550,tbl_Teams!$C:$H,6,0)),"")</f>
        <v/>
      </c>
      <c r="N1550" s="16">
        <f>IFERROR(VLOOKUP(J1550,tbl_Teams!$C:$I,7,0),"")</f>
        <v>5</v>
      </c>
      <c r="O1550" s="16" t="str">
        <f>IF(OR(J1550="",K1550=""),"Void","")</f>
        <v/>
      </c>
      <c r="P1550" s="16">
        <v>28</v>
      </c>
      <c r="Q1550" s="38">
        <f>IF(O1550="Void","",IF(P1550&lt;16,Lookups!$A$1+((P1550-1)*7+(N1550-1)),Lookups!$A$2+((P1550-16)*7+(N1550-1))))</f>
        <v>45751</v>
      </c>
      <c r="R1550" s="1" t="str">
        <f>IF(O1550="Void",TRIM(_xlfn.CONCAT(J1550,K1550)),J1550)</f>
        <v>Dixies Twisters</v>
      </c>
      <c r="S1550" s="16" t="str">
        <f>IF(O1550="Void","VOID","vs")</f>
        <v>vs</v>
      </c>
      <c r="T1550" s="1" t="str">
        <f>IF(O1550="Void","",K1550)</f>
        <v>Runaways</v>
      </c>
      <c r="U1550" s="1" t="str">
        <f>IF(O1550="Void","",TRIM(_xlfn.CONCAT(L1550," ",M1550)))</f>
        <v>Coney Hill RFC</v>
      </c>
    </row>
    <row r="1551" spans="1:21" x14ac:dyDescent="0.2">
      <c r="A1551" s="16">
        <v>1182</v>
      </c>
      <c r="B1551" s="16">
        <v>6</v>
      </c>
      <c r="C1551" s="16">
        <v>14</v>
      </c>
      <c r="D1551" s="1">
        <v>1</v>
      </c>
      <c r="E1551" s="1">
        <v>5</v>
      </c>
      <c r="F1551" s="1" t="str">
        <f>_xlfn.CONCAT($D1551,"|",$E1551,"|",$B1551)</f>
        <v>1|5|6</v>
      </c>
      <c r="G1551" s="1" t="str">
        <f>_xlfn.CONCAT($D1551,"|",$E1551,"|",$C1551)</f>
        <v>1|5|14</v>
      </c>
      <c r="H1551" s="1" t="str">
        <f>_xlfn.CONCAT(P1551,J1551)</f>
        <v>28The Salesmen</v>
      </c>
      <c r="I1551" s="1" t="str">
        <f>_xlfn.CONCAT(P1551,K1551)</f>
        <v>28Hits &amp; Bits</v>
      </c>
      <c r="J1551" s="1" t="str">
        <f>IFERROR(VLOOKUP(F1551,tbl_Teams!A:C,3,0),"")</f>
        <v>The Salesmen</v>
      </c>
      <c r="K1551" s="1" t="str">
        <f>IFERROR(VLOOKUP(G1551,tbl_Teams!$A:$C,3,0),"")</f>
        <v>Hits &amp; Bits</v>
      </c>
      <c r="L1551" s="1" t="str">
        <f>IFERROR(IF(AND(J1551&lt;&gt;"",K1551&lt;&gt;""),VLOOKUP(VLOOKUP(J1551,tbl_Teams!C:G,5,0),tbl_Venues!A:B,2,0),""),"")</f>
        <v>Tuffley Community Centre</v>
      </c>
      <c r="M1551" s="16" t="str">
        <f>IFERROR(IF(VLOOKUP(J1551,tbl_Teams!$C:$H,6,0)=0,"",VLOOKUP(J1551,tbl_Teams!$C:$H,6,0)),"")</f>
        <v/>
      </c>
      <c r="N1551" s="16">
        <f>IFERROR(VLOOKUP(J1551,tbl_Teams!$C:$I,7,0),"")</f>
        <v>5</v>
      </c>
      <c r="O1551" s="16" t="str">
        <f>IF(OR(J1551="",K1551=""),"Void","")</f>
        <v/>
      </c>
      <c r="P1551" s="16">
        <v>28</v>
      </c>
      <c r="Q1551" s="38">
        <f>IF(O1551="Void","",IF(P1551&lt;16,Lookups!$A$1+((P1551-1)*7+(N1551-1)),Lookups!$A$2+((P1551-16)*7+(N1551-1))))</f>
        <v>45751</v>
      </c>
      <c r="R1551" s="1" t="str">
        <f>IF(O1551="Void",TRIM(_xlfn.CONCAT(J1551,K1551)),J1551)</f>
        <v>The Salesmen</v>
      </c>
      <c r="S1551" s="16" t="str">
        <f>IF(O1551="Void","VOID","vs")</f>
        <v>vs</v>
      </c>
      <c r="T1551" s="1" t="str">
        <f>IF(O1551="Void","",K1551)</f>
        <v>Hits &amp; Bits</v>
      </c>
      <c r="U1551" s="1" t="str">
        <f>IF(O1551="Void","",TRIM(_xlfn.CONCAT(L1551," ",M1551)))</f>
        <v>Tuffley Community Centre</v>
      </c>
    </row>
    <row r="1552" spans="1:21" x14ac:dyDescent="0.2">
      <c r="A1552" s="16">
        <v>1183</v>
      </c>
      <c r="B1552" s="16">
        <v>5</v>
      </c>
      <c r="C1552" s="16">
        <v>15</v>
      </c>
      <c r="D1552" s="1">
        <v>1</v>
      </c>
      <c r="E1552" s="1">
        <v>5</v>
      </c>
      <c r="F1552" s="1" t="str">
        <f>_xlfn.CONCAT($D1552,"|",$E1552,"|",$B1552)</f>
        <v>1|5|5</v>
      </c>
      <c r="G1552" s="1" t="str">
        <f>_xlfn.CONCAT($D1552,"|",$E1552,"|",$C1552)</f>
        <v>1|5|15</v>
      </c>
      <c r="H1552" s="1" t="str">
        <f>_xlfn.CONCAT(P1552,J1552)</f>
        <v>28Hempsted C.C.</v>
      </c>
      <c r="I1552" s="1" t="str">
        <f>_xlfn.CONCAT(P1552,K1552)</f>
        <v>28St Aldates</v>
      </c>
      <c r="J1552" s="1" t="str">
        <f>IFERROR(VLOOKUP(F1552,tbl_Teams!A:C,3,0),"")</f>
        <v>Hempsted C.C.</v>
      </c>
      <c r="K1552" s="1" t="str">
        <f>IFERROR(VLOOKUP(G1552,tbl_Teams!$A:$C,3,0),"")</f>
        <v>St Aldates</v>
      </c>
      <c r="L1552" s="1" t="str">
        <f>IFERROR(IF(AND(J1552&lt;&gt;"",K1552&lt;&gt;""),VLOOKUP(VLOOKUP(J1552,tbl_Teams!C:G,5,0),tbl_Venues!A:B,2,0),""),"")</f>
        <v>Baker Street</v>
      </c>
      <c r="M1552" s="16" t="str">
        <f>IFERROR(IF(VLOOKUP(J1552,tbl_Teams!$C:$H,6,0)=0,"",VLOOKUP(J1552,tbl_Teams!$C:$H,6,0)),"")</f>
        <v/>
      </c>
      <c r="N1552" s="16">
        <f>IFERROR(VLOOKUP(J1552,tbl_Teams!$C:$I,7,0),"")</f>
        <v>5</v>
      </c>
      <c r="O1552" s="16" t="str">
        <f>IF(OR(J1552="",K1552=""),"Void","")</f>
        <v/>
      </c>
      <c r="P1552" s="16">
        <v>28</v>
      </c>
      <c r="Q1552" s="38">
        <f>IF(O1552="Void","",IF(P1552&lt;16,Lookups!$A$1+((P1552-1)*7+(N1552-1)),Lookups!$A$2+((P1552-16)*7+(N1552-1))))</f>
        <v>45751</v>
      </c>
      <c r="R1552" s="1" t="str">
        <f>IF(O1552="Void",TRIM(_xlfn.CONCAT(J1552,K1552)),J1552)</f>
        <v>Hempsted C.C.</v>
      </c>
      <c r="S1552" s="16" t="str">
        <f>IF(O1552="Void","VOID","vs")</f>
        <v>vs</v>
      </c>
      <c r="T1552" s="1" t="str">
        <f>IF(O1552="Void","",K1552)</f>
        <v>St Aldates</v>
      </c>
      <c r="U1552" s="1" t="str">
        <f>IF(O1552="Void","",TRIM(_xlfn.CONCAT(L1552," ",M1552)))</f>
        <v>Baker Street</v>
      </c>
    </row>
    <row r="1553" spans="1:21" x14ac:dyDescent="0.2">
      <c r="A1553" s="16">
        <v>1184</v>
      </c>
      <c r="B1553" s="16">
        <v>10</v>
      </c>
      <c r="C1553" s="16">
        <v>16</v>
      </c>
      <c r="D1553" s="1">
        <v>1</v>
      </c>
      <c r="E1553" s="1">
        <v>5</v>
      </c>
      <c r="F1553" s="1" t="str">
        <f>_xlfn.CONCAT($D1553,"|",$E1553,"|",$B1553)</f>
        <v>1|5|10</v>
      </c>
      <c r="G1553" s="1" t="str">
        <f>_xlfn.CONCAT($D1553,"|",$E1553,"|",$C1553)</f>
        <v>1|5|16</v>
      </c>
      <c r="H1553" s="1" t="str">
        <f>_xlfn.CONCAT(P1553,J1553)</f>
        <v>28Newent Independents</v>
      </c>
      <c r="I1553" s="1" t="str">
        <f>_xlfn.CONCAT(P1553,K1553)</f>
        <v>28Crescent Knights</v>
      </c>
      <c r="J1553" s="1" t="str">
        <f>IFERROR(VLOOKUP(F1553,tbl_Teams!A:C,3,0),"")</f>
        <v>Newent Independents</v>
      </c>
      <c r="K1553" s="1" t="str">
        <f>IFERROR(VLOOKUP(G1553,tbl_Teams!$A:$C,3,0),"")</f>
        <v>Crescent Knights</v>
      </c>
      <c r="L1553" s="1" t="str">
        <f>IFERROR(IF(AND(J1553&lt;&gt;"",K1553&lt;&gt;""),VLOOKUP(VLOOKUP(J1553,tbl_Teams!C:G,5,0),tbl_Venues!A:B,2,0),""),"")</f>
        <v>Circle Club Newent</v>
      </c>
      <c r="M1553" s="16" t="str">
        <f>IFERROR(IF(VLOOKUP(J1553,tbl_Teams!$C:$H,6,0)=0,"",VLOOKUP(J1553,tbl_Teams!$C:$H,6,0)),"")</f>
        <v/>
      </c>
      <c r="N1553" s="16">
        <f>IFERROR(VLOOKUP(J1553,tbl_Teams!$C:$I,7,0),"")</f>
        <v>2</v>
      </c>
      <c r="O1553" s="16" t="str">
        <f>IF(OR(J1553="",K1553=""),"Void","")</f>
        <v/>
      </c>
      <c r="P1553" s="16">
        <v>28</v>
      </c>
      <c r="Q1553" s="38">
        <f>IF(O1553="Void","",IF(P1553&lt;16,Lookups!$A$1+((P1553-1)*7+(N1553-1)),Lookups!$A$2+((P1553-16)*7+(N1553-1))))</f>
        <v>45748</v>
      </c>
      <c r="R1553" s="1" t="str">
        <f>IF(O1553="Void",TRIM(_xlfn.CONCAT(J1553,K1553)),J1553)</f>
        <v>Newent Independents</v>
      </c>
      <c r="S1553" s="16" t="str">
        <f>IF(O1553="Void","VOID","vs")</f>
        <v>vs</v>
      </c>
      <c r="T1553" s="1" t="str">
        <f>IF(O1553="Void","",K1553)</f>
        <v>Crescent Knights</v>
      </c>
      <c r="U1553" s="1" t="str">
        <f>IF(O1553="Void","",TRIM(_xlfn.CONCAT(L1553," ",M1553)))</f>
        <v>Circle Club Newent</v>
      </c>
    </row>
    <row r="1554" spans="1:21" x14ac:dyDescent="0.2">
      <c r="A1554" s="16">
        <v>1417</v>
      </c>
      <c r="B1554" s="16">
        <v>4</v>
      </c>
      <c r="C1554" s="16">
        <v>1</v>
      </c>
      <c r="D1554" s="1">
        <v>1</v>
      </c>
      <c r="E1554" s="1">
        <v>6</v>
      </c>
      <c r="F1554" s="1" t="str">
        <f>_xlfn.CONCAT($D1554,"|",$E1554,"|",$B1554)</f>
        <v>1|6|4</v>
      </c>
      <c r="G1554" s="1" t="str">
        <f>_xlfn.CONCAT($D1554,"|",$E1554,"|",$C1554)</f>
        <v>1|6|1</v>
      </c>
      <c r="H1554" s="1" t="str">
        <f>_xlfn.CONCAT(P1554,J1554)</f>
        <v>28Renegades</v>
      </c>
      <c r="I1554" s="1" t="str">
        <f>_xlfn.CONCAT(P1554,K1554)</f>
        <v>28New Indians</v>
      </c>
      <c r="J1554" s="1" t="str">
        <f>IFERROR(VLOOKUP(F1554,tbl_Teams!A:C,3,0),"")</f>
        <v>Renegades</v>
      </c>
      <c r="K1554" s="1" t="str">
        <f>IFERROR(VLOOKUP(G1554,tbl_Teams!$A:$C,3,0),"")</f>
        <v>New Indians</v>
      </c>
      <c r="L1554" s="1" t="str">
        <f>IFERROR(IF(AND(J1554&lt;&gt;"",K1554&lt;&gt;""),VLOOKUP(VLOOKUP(J1554,tbl_Teams!C:G,5,0),tbl_Venues!A:B,2,0),""),"")</f>
        <v>Gala Club</v>
      </c>
      <c r="M1554" s="16">
        <f>IFERROR(IF(VLOOKUP(J1554,tbl_Teams!$C:$H,6,0)=0,"",VLOOKUP(J1554,tbl_Teams!$C:$H,6,0)),"")</f>
        <v>2</v>
      </c>
      <c r="N1554" s="16">
        <f>IFERROR(VLOOKUP(J1554,tbl_Teams!$C:$I,7,0),"")</f>
        <v>5</v>
      </c>
      <c r="O1554" s="16" t="str">
        <f>IF(OR(J1554="",K1554=""),"Void","")</f>
        <v/>
      </c>
      <c r="P1554" s="16">
        <v>28</v>
      </c>
      <c r="Q1554" s="38">
        <f>IF(O1554="Void","",IF(P1554&lt;16,Lookups!$A$1+((P1554-1)*7+(N1554-1)),Lookups!$A$2+((P1554-16)*7+(N1554-1))))</f>
        <v>45751</v>
      </c>
      <c r="R1554" s="1" t="str">
        <f>IF(O1554="Void",TRIM(_xlfn.CONCAT(J1554,K1554)),J1554)</f>
        <v>Renegades</v>
      </c>
      <c r="S1554" s="16" t="str">
        <f>IF(O1554="Void","VOID","vs")</f>
        <v>vs</v>
      </c>
      <c r="T1554" s="1" t="str">
        <f>IF(O1554="Void","",K1554)</f>
        <v>New Indians</v>
      </c>
      <c r="U1554" s="1" t="str">
        <f>IF(O1554="Void","",TRIM(_xlfn.CONCAT(L1554," ",M1554)))</f>
        <v>Gala Club 2</v>
      </c>
    </row>
    <row r="1555" spans="1:21" x14ac:dyDescent="0.2">
      <c r="A1555" s="16">
        <v>1418</v>
      </c>
      <c r="B1555" s="16">
        <v>3</v>
      </c>
      <c r="C1555" s="16">
        <v>2</v>
      </c>
      <c r="D1555" s="1">
        <v>1</v>
      </c>
      <c r="E1555" s="1">
        <v>6</v>
      </c>
      <c r="F1555" s="1" t="str">
        <f>_xlfn.CONCAT($D1555,"|",$E1555,"|",$B1555)</f>
        <v>1|6|3</v>
      </c>
      <c r="G1555" s="1" t="str">
        <f>_xlfn.CONCAT($D1555,"|",$E1555,"|",$C1555)</f>
        <v>1|6|2</v>
      </c>
      <c r="H1555" s="1" t="str">
        <f>_xlfn.CONCAT(P1555,J1555)</f>
        <v>28Jokers(City)</v>
      </c>
      <c r="I1555" s="1" t="str">
        <f>_xlfn.CONCAT(P1555,K1555)</f>
        <v>28</v>
      </c>
      <c r="J1555" s="1" t="str">
        <f>IFERROR(VLOOKUP(F1555,tbl_Teams!A:C,3,0),"")</f>
        <v>Jokers(City)</v>
      </c>
      <c r="K1555" s="1" t="str">
        <f>IFERROR(VLOOKUP(G1555,tbl_Teams!$A:$C,3,0),"")</f>
        <v/>
      </c>
      <c r="L1555" s="1" t="str">
        <f>IFERROR(IF(AND(J1555&lt;&gt;"",K1555&lt;&gt;""),VLOOKUP(VLOOKUP(J1555,tbl_Teams!C:G,5,0),tbl_Venues!A:B,2,0),""),"")</f>
        <v/>
      </c>
      <c r="M1555" s="16" t="str">
        <f>IFERROR(IF(VLOOKUP(J1555,tbl_Teams!$C:$H,6,0)=0,"",VLOOKUP(J1555,tbl_Teams!$C:$H,6,0)),"")</f>
        <v/>
      </c>
      <c r="N1555" s="16">
        <f>IFERROR(VLOOKUP(J1555,tbl_Teams!$C:$I,7,0),"")</f>
        <v>4</v>
      </c>
      <c r="O1555" s="16" t="str">
        <f>IF(OR(J1555="",K1555=""),"Void","")</f>
        <v>Void</v>
      </c>
      <c r="P1555" s="16">
        <v>28</v>
      </c>
      <c r="Q1555" s="38" t="str">
        <f>IF(O1555="Void","",IF(P1555&lt;16,Lookups!$A$1+((P1555-1)*7+(N1555-1)),Lookups!$A$2+((P1555-16)*7+(N1555-1))))</f>
        <v/>
      </c>
      <c r="R1555" s="1" t="str">
        <f>IF(O1555="Void",TRIM(_xlfn.CONCAT(J1555,K1555)),J1555)</f>
        <v>Jokers(City)</v>
      </c>
      <c r="S1555" s="16" t="str">
        <f>IF(O1555="Void","VOID","vs")</f>
        <v>VOID</v>
      </c>
      <c r="T1555" s="1" t="str">
        <f>IF(O1555="Void","",K1555)</f>
        <v/>
      </c>
      <c r="U1555" s="1" t="str">
        <f>IF(O1555="Void","",TRIM(_xlfn.CONCAT(L1555," ",M1555)))</f>
        <v/>
      </c>
    </row>
    <row r="1556" spans="1:21" x14ac:dyDescent="0.2">
      <c r="A1556" s="16">
        <v>1419</v>
      </c>
      <c r="B1556" s="16">
        <v>9</v>
      </c>
      <c r="C1556" s="16">
        <v>11</v>
      </c>
      <c r="D1556" s="1">
        <v>1</v>
      </c>
      <c r="E1556" s="1">
        <v>6</v>
      </c>
      <c r="F1556" s="1" t="str">
        <f>_xlfn.CONCAT($D1556,"|",$E1556,"|",$B1556)</f>
        <v>1|6|9</v>
      </c>
      <c r="G1556" s="1" t="str">
        <f>_xlfn.CONCAT($D1556,"|",$E1556,"|",$C1556)</f>
        <v>1|6|11</v>
      </c>
      <c r="H1556" s="1" t="str">
        <f>_xlfn.CONCAT(P1556,J1556)</f>
        <v>28509ers</v>
      </c>
      <c r="I1556" s="1" t="str">
        <f>_xlfn.CONCAT(P1556,K1556)</f>
        <v>28Walls Top Ten</v>
      </c>
      <c r="J1556" s="1" t="str">
        <f>IFERROR(VLOOKUP(F1556,tbl_Teams!A:C,3,0),"")</f>
        <v>509ers</v>
      </c>
      <c r="K1556" s="1" t="str">
        <f>IFERROR(VLOOKUP(G1556,tbl_Teams!$A:$C,3,0),"")</f>
        <v>Walls Top Ten</v>
      </c>
      <c r="L1556" s="1" t="str">
        <f>IFERROR(IF(AND(J1556&lt;&gt;"",K1556&lt;&gt;""),VLOOKUP(VLOOKUP(J1556,tbl_Teams!C:G,5,0),tbl_Venues!A:B,2,0),""),"")</f>
        <v>Robinswood Hill Club</v>
      </c>
      <c r="M1556" s="16">
        <f>IFERROR(IF(VLOOKUP(J1556,tbl_Teams!$C:$H,6,0)=0,"",VLOOKUP(J1556,tbl_Teams!$C:$H,6,0)),"")</f>
        <v>2</v>
      </c>
      <c r="N1556" s="16">
        <f>IFERROR(VLOOKUP(J1556,tbl_Teams!$C:$I,7,0),"")</f>
        <v>5</v>
      </c>
      <c r="O1556" s="16" t="str">
        <f>IF(OR(J1556="",K1556=""),"Void","")</f>
        <v/>
      </c>
      <c r="P1556" s="16">
        <v>28</v>
      </c>
      <c r="Q1556" s="38">
        <f>IF(O1556="Void","",IF(P1556&lt;16,Lookups!$A$1+((P1556-1)*7+(N1556-1)),Lookups!$A$2+((P1556-16)*7+(N1556-1))))</f>
        <v>45751</v>
      </c>
      <c r="R1556" s="1" t="str">
        <f>IF(O1556="Void",TRIM(_xlfn.CONCAT(J1556,K1556)),J1556)</f>
        <v>509ers</v>
      </c>
      <c r="S1556" s="16" t="str">
        <f>IF(O1556="Void","VOID","vs")</f>
        <v>vs</v>
      </c>
      <c r="T1556" s="1" t="str">
        <f>IF(O1556="Void","",K1556)</f>
        <v>Walls Top Ten</v>
      </c>
      <c r="U1556" s="1" t="str">
        <f>IF(O1556="Void","",TRIM(_xlfn.CONCAT(L1556," ",M1556)))</f>
        <v>Robinswood Hill Club 2</v>
      </c>
    </row>
    <row r="1557" spans="1:21" x14ac:dyDescent="0.2">
      <c r="A1557" s="16">
        <v>1420</v>
      </c>
      <c r="B1557" s="16">
        <v>8</v>
      </c>
      <c r="C1557" s="16">
        <v>12</v>
      </c>
      <c r="D1557" s="1">
        <v>1</v>
      </c>
      <c r="E1557" s="1">
        <v>6</v>
      </c>
      <c r="F1557" s="1" t="str">
        <f>_xlfn.CONCAT($D1557,"|",$E1557,"|",$B1557)</f>
        <v>1|6|8</v>
      </c>
      <c r="G1557" s="1" t="str">
        <f>_xlfn.CONCAT($D1557,"|",$E1557,"|",$C1557)</f>
        <v>1|6|12</v>
      </c>
      <c r="H1557" s="1" t="str">
        <f>_xlfn.CONCAT(P1557,J1557)</f>
        <v>28Rising Sun</v>
      </c>
      <c r="I1557" s="1" t="str">
        <f>_xlfn.CONCAT(P1557,K1557)</f>
        <v>28KE7's</v>
      </c>
      <c r="J1557" s="1" t="str">
        <f>IFERROR(VLOOKUP(F1557,tbl_Teams!A:C,3,0),"")</f>
        <v>Rising Sun</v>
      </c>
      <c r="K1557" s="1" t="str">
        <f>IFERROR(VLOOKUP(G1557,tbl_Teams!$A:$C,3,0),"")</f>
        <v>KE7's</v>
      </c>
      <c r="L1557" s="1" t="str">
        <f>IFERROR(IF(AND(J1557&lt;&gt;"",K1557&lt;&gt;""),VLOOKUP(VLOOKUP(J1557,tbl_Teams!C:G,5,0),tbl_Venues!A:B,2,0),""),"")</f>
        <v>Farmer's Club</v>
      </c>
      <c r="M1557" s="16">
        <f>IFERROR(IF(VLOOKUP(J1557,tbl_Teams!$C:$H,6,0)=0,"",VLOOKUP(J1557,tbl_Teams!$C:$H,6,0)),"")</f>
        <v>2</v>
      </c>
      <c r="N1557" s="16">
        <f>IFERROR(VLOOKUP(J1557,tbl_Teams!$C:$I,7,0),"")</f>
        <v>3</v>
      </c>
      <c r="O1557" s="16" t="str">
        <f>IF(OR(J1557="",K1557=""),"Void","")</f>
        <v/>
      </c>
      <c r="P1557" s="16">
        <v>28</v>
      </c>
      <c r="Q1557" s="38">
        <f>IF(O1557="Void","",IF(P1557&lt;16,Lookups!$A$1+((P1557-1)*7+(N1557-1)),Lookups!$A$2+((P1557-16)*7+(N1557-1))))</f>
        <v>45749</v>
      </c>
      <c r="R1557" s="1" t="str">
        <f>IF(O1557="Void",TRIM(_xlfn.CONCAT(J1557,K1557)),J1557)</f>
        <v>Rising Sun</v>
      </c>
      <c r="S1557" s="16" t="str">
        <f>IF(O1557="Void","VOID","vs")</f>
        <v>vs</v>
      </c>
      <c r="T1557" s="1" t="str">
        <f>IF(O1557="Void","",K1557)</f>
        <v>KE7's</v>
      </c>
      <c r="U1557" s="1" t="str">
        <f>IF(O1557="Void","",TRIM(_xlfn.CONCAT(L1557," ",M1557)))</f>
        <v>Farmer's Club 2</v>
      </c>
    </row>
    <row r="1558" spans="1:21" x14ac:dyDescent="0.2">
      <c r="A1558" s="16">
        <v>1421</v>
      </c>
      <c r="B1558" s="16">
        <v>7</v>
      </c>
      <c r="C1558" s="16">
        <v>13</v>
      </c>
      <c r="D1558" s="1">
        <v>1</v>
      </c>
      <c r="E1558" s="1">
        <v>6</v>
      </c>
      <c r="F1558" s="1" t="str">
        <f>_xlfn.CONCAT($D1558,"|",$E1558,"|",$B1558)</f>
        <v>1|6|7</v>
      </c>
      <c r="G1558" s="1" t="str">
        <f>_xlfn.CONCAT($D1558,"|",$E1558,"|",$C1558)</f>
        <v>1|6|13</v>
      </c>
      <c r="H1558" s="1" t="str">
        <f>_xlfn.CONCAT(P1558,J1558)</f>
        <v>28Canning Stragglers</v>
      </c>
      <c r="I1558" s="1" t="str">
        <f>_xlfn.CONCAT(P1558,K1558)</f>
        <v>28Junction Inn</v>
      </c>
      <c r="J1558" s="1" t="str">
        <f>IFERROR(VLOOKUP(F1558,tbl_Teams!A:C,3,0),"")</f>
        <v>Canning Stragglers</v>
      </c>
      <c r="K1558" s="1" t="str">
        <f>IFERROR(VLOOKUP(G1558,tbl_Teams!$A:$C,3,0),"")</f>
        <v>Junction Inn</v>
      </c>
      <c r="L1558" s="1" t="str">
        <f>IFERROR(IF(AND(J1558&lt;&gt;"",K1558&lt;&gt;""),VLOOKUP(VLOOKUP(J1558,tbl_Teams!C:G,5,0),tbl_Venues!A:B,2,0),""),"")</f>
        <v>Churchdown Club</v>
      </c>
      <c r="M1558" s="16" t="str">
        <f>IFERROR(IF(VLOOKUP(J1558,tbl_Teams!$C:$H,6,0)=0,"",VLOOKUP(J1558,tbl_Teams!$C:$H,6,0)),"")</f>
        <v/>
      </c>
      <c r="N1558" s="16">
        <f>IFERROR(VLOOKUP(J1558,tbl_Teams!$C:$I,7,0),"")</f>
        <v>3</v>
      </c>
      <c r="O1558" s="16" t="str">
        <f>IF(OR(J1558="",K1558=""),"Void","")</f>
        <v/>
      </c>
      <c r="P1558" s="16">
        <v>28</v>
      </c>
      <c r="Q1558" s="38">
        <f>IF(O1558="Void","",IF(P1558&lt;16,Lookups!$A$1+((P1558-1)*7+(N1558-1)),Lookups!$A$2+((P1558-16)*7+(N1558-1))))</f>
        <v>45749</v>
      </c>
      <c r="R1558" s="1" t="str">
        <f>IF(O1558="Void",TRIM(_xlfn.CONCAT(J1558,K1558)),J1558)</f>
        <v>Canning Stragglers</v>
      </c>
      <c r="S1558" s="16" t="str">
        <f>IF(O1558="Void","VOID","vs")</f>
        <v>vs</v>
      </c>
      <c r="T1558" s="1" t="str">
        <f>IF(O1558="Void","",K1558)</f>
        <v>Junction Inn</v>
      </c>
      <c r="U1558" s="1" t="str">
        <f>IF(O1558="Void","",TRIM(_xlfn.CONCAT(L1558," ",M1558)))</f>
        <v>Churchdown Club</v>
      </c>
    </row>
    <row r="1559" spans="1:21" x14ac:dyDescent="0.2">
      <c r="A1559" s="16">
        <v>1422</v>
      </c>
      <c r="B1559" s="16">
        <v>6</v>
      </c>
      <c r="C1559" s="16">
        <v>14</v>
      </c>
      <c r="D1559" s="1">
        <v>1</v>
      </c>
      <c r="E1559" s="1">
        <v>6</v>
      </c>
      <c r="F1559" s="1" t="str">
        <f>_xlfn.CONCAT($D1559,"|",$E1559,"|",$B1559)</f>
        <v>1|6|6</v>
      </c>
      <c r="G1559" s="1" t="str">
        <f>_xlfn.CONCAT($D1559,"|",$E1559,"|",$C1559)</f>
        <v>1|6|14</v>
      </c>
      <c r="H1559" s="1" t="str">
        <f>_xlfn.CONCAT(P1559,J1559)</f>
        <v>28Apaches</v>
      </c>
      <c r="I1559" s="1" t="str">
        <f>_xlfn.CONCAT(P1559,K1559)</f>
        <v>28Britwater</v>
      </c>
      <c r="J1559" s="1" t="str">
        <f>IFERROR(VLOOKUP(F1559,tbl_Teams!A:C,3,0),"")</f>
        <v>Apaches</v>
      </c>
      <c r="K1559" s="1" t="str">
        <f>IFERROR(VLOOKUP(G1559,tbl_Teams!$A:$C,3,0),"")</f>
        <v>Britwater</v>
      </c>
      <c r="L1559" s="1" t="str">
        <f>IFERROR(IF(AND(J1559&lt;&gt;"",K1559&lt;&gt;""),VLOOKUP(VLOOKUP(J1559,tbl_Teams!C:G,5,0),tbl_Venues!A:B,2,0),""),"")</f>
        <v>Hardwicke RBL</v>
      </c>
      <c r="M1559" s="16">
        <f>IFERROR(IF(VLOOKUP(J1559,tbl_Teams!$C:$H,6,0)=0,"",VLOOKUP(J1559,tbl_Teams!$C:$H,6,0)),"")</f>
        <v>1</v>
      </c>
      <c r="N1559" s="16">
        <f>IFERROR(VLOOKUP(J1559,tbl_Teams!$C:$I,7,0),"")</f>
        <v>5</v>
      </c>
      <c r="O1559" s="16" t="str">
        <f>IF(OR(J1559="",K1559=""),"Void","")</f>
        <v/>
      </c>
      <c r="P1559" s="16">
        <v>28</v>
      </c>
      <c r="Q1559" s="38">
        <f>IF(O1559="Void","",IF(P1559&lt;16,Lookups!$A$1+((P1559-1)*7+(N1559-1)),Lookups!$A$2+((P1559-16)*7+(N1559-1))))</f>
        <v>45751</v>
      </c>
      <c r="R1559" s="1" t="str">
        <f>IF(O1559="Void",TRIM(_xlfn.CONCAT(J1559,K1559)),J1559)</f>
        <v>Apaches</v>
      </c>
      <c r="S1559" s="16" t="str">
        <f>IF(O1559="Void","VOID","vs")</f>
        <v>vs</v>
      </c>
      <c r="T1559" s="1" t="str">
        <f>IF(O1559="Void","",K1559)</f>
        <v>Britwater</v>
      </c>
      <c r="U1559" s="1" t="str">
        <f>IF(O1559="Void","",TRIM(_xlfn.CONCAT(L1559," ",M1559)))</f>
        <v>Hardwicke RBL 1</v>
      </c>
    </row>
    <row r="1560" spans="1:21" x14ac:dyDescent="0.2">
      <c r="A1560" s="16">
        <v>1423</v>
      </c>
      <c r="B1560" s="16">
        <v>5</v>
      </c>
      <c r="C1560" s="16">
        <v>15</v>
      </c>
      <c r="D1560" s="1">
        <v>1</v>
      </c>
      <c r="E1560" s="1">
        <v>6</v>
      </c>
      <c r="F1560" s="1" t="str">
        <f>_xlfn.CONCAT($D1560,"|",$E1560,"|",$B1560)</f>
        <v>1|6|5</v>
      </c>
      <c r="G1560" s="1" t="str">
        <f>_xlfn.CONCAT($D1560,"|",$E1560,"|",$C1560)</f>
        <v>1|6|15</v>
      </c>
      <c r="H1560" s="1" t="str">
        <f>_xlfn.CONCAT(P1560,J1560)</f>
        <v>28Scammells</v>
      </c>
      <c r="I1560" s="1" t="str">
        <f>_xlfn.CONCAT(P1560,K1560)</f>
        <v>28Cybernetics</v>
      </c>
      <c r="J1560" s="1" t="str">
        <f>IFERROR(VLOOKUP(F1560,tbl_Teams!A:C,3,0),"")</f>
        <v>Scammells</v>
      </c>
      <c r="K1560" s="1" t="str">
        <f>IFERROR(VLOOKUP(G1560,tbl_Teams!$A:$C,3,0),"")</f>
        <v>Cybernetics</v>
      </c>
      <c r="L1560" s="1" t="str">
        <f>IFERROR(IF(AND(J1560&lt;&gt;"",K1560&lt;&gt;""),VLOOKUP(VLOOKUP(J1560,tbl_Teams!C:G,5,0),tbl_Venues!A:B,2,0),""),"")</f>
        <v>Gala Club</v>
      </c>
      <c r="M1560" s="16">
        <f>IFERROR(IF(VLOOKUP(J1560,tbl_Teams!$C:$H,6,0)=0,"",VLOOKUP(J1560,tbl_Teams!$C:$H,6,0)),"")</f>
        <v>1</v>
      </c>
      <c r="N1560" s="16">
        <f>IFERROR(VLOOKUP(J1560,tbl_Teams!$C:$I,7,0),"")</f>
        <v>1</v>
      </c>
      <c r="O1560" s="16" t="str">
        <f>IF(OR(J1560="",K1560=""),"Void","")</f>
        <v/>
      </c>
      <c r="P1560" s="16">
        <v>28</v>
      </c>
      <c r="Q1560" s="38">
        <f>IF(O1560="Void","",IF(P1560&lt;16,Lookups!$A$1+((P1560-1)*7+(N1560-1)),Lookups!$A$2+((P1560-16)*7+(N1560-1))))</f>
        <v>45747</v>
      </c>
      <c r="R1560" s="1" t="str">
        <f>IF(O1560="Void",TRIM(_xlfn.CONCAT(J1560,K1560)),J1560)</f>
        <v>Scammells</v>
      </c>
      <c r="S1560" s="16" t="str">
        <f>IF(O1560="Void","VOID","vs")</f>
        <v>vs</v>
      </c>
      <c r="T1560" s="1" t="str">
        <f>IF(O1560="Void","",K1560)</f>
        <v>Cybernetics</v>
      </c>
      <c r="U1560" s="1" t="str">
        <f>IF(O1560="Void","",TRIM(_xlfn.CONCAT(L1560," ",M1560)))</f>
        <v>Gala Club 1</v>
      </c>
    </row>
    <row r="1561" spans="1:21" x14ac:dyDescent="0.2">
      <c r="A1561" s="16">
        <v>1424</v>
      </c>
      <c r="B1561" s="16">
        <v>10</v>
      </c>
      <c r="C1561" s="16">
        <v>16</v>
      </c>
      <c r="D1561" s="1">
        <v>1</v>
      </c>
      <c r="E1561" s="1">
        <v>6</v>
      </c>
      <c r="F1561" s="1" t="str">
        <f>_xlfn.CONCAT($D1561,"|",$E1561,"|",$B1561)</f>
        <v>1|6|10</v>
      </c>
      <c r="G1561" s="1" t="str">
        <f>_xlfn.CONCAT($D1561,"|",$E1561,"|",$C1561)</f>
        <v>1|6|16</v>
      </c>
      <c r="H1561" s="1" t="str">
        <f>_xlfn.CONCAT(P1561,J1561)</f>
        <v>28Westgate Teapots</v>
      </c>
      <c r="I1561" s="1" t="str">
        <f>_xlfn.CONCAT(P1561,K1561)</f>
        <v>28Angry Beavers</v>
      </c>
      <c r="J1561" s="1" t="str">
        <f>IFERROR(VLOOKUP(F1561,tbl_Teams!A:C,3,0),"")</f>
        <v>Westgate Teapots</v>
      </c>
      <c r="K1561" s="1" t="str">
        <f>IFERROR(VLOOKUP(G1561,tbl_Teams!$A:$C,3,0),"")</f>
        <v>Angry Beavers</v>
      </c>
      <c r="L1561" s="1" t="str">
        <f>IFERROR(IF(AND(J1561&lt;&gt;"",K1561&lt;&gt;""),VLOOKUP(VLOOKUP(J1561,tbl_Teams!C:G,5,0),tbl_Venues!A:B,2,0),""),"")</f>
        <v>Wotton Hall Club</v>
      </c>
      <c r="M1561" s="16">
        <f>IFERROR(IF(VLOOKUP(J1561,tbl_Teams!$C:$H,6,0)=0,"",VLOOKUP(J1561,tbl_Teams!$C:$H,6,0)),"")</f>
        <v>1</v>
      </c>
      <c r="N1561" s="16">
        <f>IFERROR(VLOOKUP(J1561,tbl_Teams!$C:$I,7,0),"")</f>
        <v>1</v>
      </c>
      <c r="O1561" s="16" t="str">
        <f>IF(OR(J1561="",K1561=""),"Void","")</f>
        <v/>
      </c>
      <c r="P1561" s="16">
        <v>28</v>
      </c>
      <c r="Q1561" s="38">
        <f>IF(O1561="Void","",IF(P1561&lt;16,Lookups!$A$1+((P1561-1)*7+(N1561-1)),Lookups!$A$2+((P1561-16)*7+(N1561-1))))</f>
        <v>45747</v>
      </c>
      <c r="R1561" s="1" t="str">
        <f>IF(O1561="Void",TRIM(_xlfn.CONCAT(J1561,K1561)),J1561)</f>
        <v>Westgate Teapots</v>
      </c>
      <c r="S1561" s="16" t="str">
        <f>IF(O1561="Void","VOID","vs")</f>
        <v>vs</v>
      </c>
      <c r="T1561" s="1" t="str">
        <f>IF(O1561="Void","",K1561)</f>
        <v>Angry Beavers</v>
      </c>
      <c r="U1561" s="1" t="str">
        <f>IF(O1561="Void","",TRIM(_xlfn.CONCAT(L1561," ",M1561)))</f>
        <v>Wotton Hall Club 1</v>
      </c>
    </row>
    <row r="1562" spans="1:21" x14ac:dyDescent="0.2">
      <c r="A1562" s="16">
        <v>1657</v>
      </c>
      <c r="B1562" s="16">
        <v>4</v>
      </c>
      <c r="C1562" s="16">
        <v>1</v>
      </c>
      <c r="D1562" s="1">
        <v>1</v>
      </c>
      <c r="E1562" s="1">
        <v>7</v>
      </c>
      <c r="F1562" s="1" t="str">
        <f>_xlfn.CONCAT($D1562,"|",$E1562,"|",$B1562)</f>
        <v>1|7|4</v>
      </c>
      <c r="G1562" s="1" t="str">
        <f>_xlfn.CONCAT($D1562,"|",$E1562,"|",$C1562)</f>
        <v>1|7|1</v>
      </c>
      <c r="H1562" s="1" t="str">
        <f>_xlfn.CONCAT(P1562,J1562)</f>
        <v>28Deaf Tigers</v>
      </c>
      <c r="I1562" s="1" t="str">
        <f>_xlfn.CONCAT(P1562,K1562)</f>
        <v>28Derwents</v>
      </c>
      <c r="J1562" s="1" t="str">
        <f>IFERROR(VLOOKUP(F1562,tbl_Teams!A:C,3,0),"")</f>
        <v>Deaf Tigers</v>
      </c>
      <c r="K1562" s="1" t="str">
        <f>IFERROR(VLOOKUP(G1562,tbl_Teams!$A:$C,3,0),"")</f>
        <v>Derwents</v>
      </c>
      <c r="L1562" s="1" t="str">
        <f>IFERROR(IF(AND(J1562&lt;&gt;"",K1562&lt;&gt;""),VLOOKUP(VLOOKUP(J1562,tbl_Teams!C:G,5,0),tbl_Venues!A:B,2,0),""),"")</f>
        <v>One Eyed Jacks</v>
      </c>
      <c r="M1562" s="16" t="str">
        <f>IFERROR(IF(VLOOKUP(J1562,tbl_Teams!$C:$H,6,0)=0,"",VLOOKUP(J1562,tbl_Teams!$C:$H,6,0)),"")</f>
        <v/>
      </c>
      <c r="N1562" s="16">
        <f>IFERROR(VLOOKUP(J1562,tbl_Teams!$C:$I,7,0),"")</f>
        <v>2</v>
      </c>
      <c r="O1562" s="16" t="str">
        <f>IF(OR(J1562="",K1562=""),"Void","")</f>
        <v/>
      </c>
      <c r="P1562" s="16">
        <v>28</v>
      </c>
      <c r="Q1562" s="38">
        <f>IF(O1562="Void","",IF(P1562&lt;16,Lookups!$A$1+((P1562-1)*7+(N1562-1)),Lookups!$A$2+((P1562-16)*7+(N1562-1))))</f>
        <v>45748</v>
      </c>
      <c r="R1562" s="1" t="str">
        <f>IF(O1562="Void",TRIM(_xlfn.CONCAT(J1562,K1562)),J1562)</f>
        <v>Deaf Tigers</v>
      </c>
      <c r="S1562" s="16" t="str">
        <f>IF(O1562="Void","VOID","vs")</f>
        <v>vs</v>
      </c>
      <c r="T1562" s="1" t="str">
        <f>IF(O1562="Void","",K1562)</f>
        <v>Derwents</v>
      </c>
      <c r="U1562" s="1" t="str">
        <f>IF(O1562="Void","",TRIM(_xlfn.CONCAT(L1562," ",M1562)))</f>
        <v>One Eyed Jacks</v>
      </c>
    </row>
    <row r="1563" spans="1:21" x14ac:dyDescent="0.2">
      <c r="A1563" s="16">
        <v>1658</v>
      </c>
      <c r="B1563" s="16">
        <v>3</v>
      </c>
      <c r="C1563" s="16">
        <v>2</v>
      </c>
      <c r="D1563" s="1">
        <v>1</v>
      </c>
      <c r="E1563" s="1">
        <v>7</v>
      </c>
      <c r="F1563" s="1" t="str">
        <f>_xlfn.CONCAT($D1563,"|",$E1563,"|",$B1563)</f>
        <v>1|7|3</v>
      </c>
      <c r="G1563" s="1" t="str">
        <f>_xlfn.CONCAT($D1563,"|",$E1563,"|",$C1563)</f>
        <v>1|7|2</v>
      </c>
      <c r="H1563" s="1" t="str">
        <f>_xlfn.CONCAT(P1563,J1563)</f>
        <v>28City Treasurers</v>
      </c>
      <c r="I1563" s="1" t="str">
        <f>_xlfn.CONCAT(P1563,K1563)</f>
        <v>28Sigtels</v>
      </c>
      <c r="J1563" s="1" t="str">
        <f>IFERROR(VLOOKUP(F1563,tbl_Teams!A:C,3,0),"")</f>
        <v>City Treasurers</v>
      </c>
      <c r="K1563" s="1" t="str">
        <f>IFERROR(VLOOKUP(G1563,tbl_Teams!$A:$C,3,0),"")</f>
        <v>Sigtels</v>
      </c>
      <c r="L1563" s="1" t="str">
        <f>IFERROR(IF(AND(J1563&lt;&gt;"",K1563&lt;&gt;""),VLOOKUP(VLOOKUP(J1563,tbl_Teams!C:G,5,0),tbl_Venues!A:B,2,0),""),"")</f>
        <v>Gala Club</v>
      </c>
      <c r="M1563" s="16">
        <f>IFERROR(IF(VLOOKUP(J1563,tbl_Teams!$C:$H,6,0)=0,"",VLOOKUP(J1563,tbl_Teams!$C:$H,6,0)),"")</f>
        <v>2</v>
      </c>
      <c r="N1563" s="16">
        <f>IFERROR(VLOOKUP(J1563,tbl_Teams!$C:$I,7,0),"")</f>
        <v>2</v>
      </c>
      <c r="O1563" s="16" t="str">
        <f>IF(OR(J1563="",K1563=""),"Void","")</f>
        <v/>
      </c>
      <c r="P1563" s="16">
        <v>28</v>
      </c>
      <c r="Q1563" s="38">
        <f>IF(O1563="Void","",IF(P1563&lt;16,Lookups!$A$1+((P1563-1)*7+(N1563-1)),Lookups!$A$2+((P1563-16)*7+(N1563-1))))</f>
        <v>45748</v>
      </c>
      <c r="R1563" s="1" t="str">
        <f>IF(O1563="Void",TRIM(_xlfn.CONCAT(J1563,K1563)),J1563)</f>
        <v>City Treasurers</v>
      </c>
      <c r="S1563" s="16" t="str">
        <f>IF(O1563="Void","VOID","vs")</f>
        <v>vs</v>
      </c>
      <c r="T1563" s="1" t="str">
        <f>IF(O1563="Void","",K1563)</f>
        <v>Sigtels</v>
      </c>
      <c r="U1563" s="1" t="str">
        <f>IF(O1563="Void","",TRIM(_xlfn.CONCAT(L1563," ",M1563)))</f>
        <v>Gala Club 2</v>
      </c>
    </row>
    <row r="1564" spans="1:21" x14ac:dyDescent="0.2">
      <c r="A1564" s="16">
        <v>1659</v>
      </c>
      <c r="B1564" s="16">
        <v>9</v>
      </c>
      <c r="C1564" s="16">
        <v>11</v>
      </c>
      <c r="D1564" s="1">
        <v>1</v>
      </c>
      <c r="E1564" s="1">
        <v>7</v>
      </c>
      <c r="F1564" s="1" t="str">
        <f>_xlfn.CONCAT($D1564,"|",$E1564,"|",$B1564)</f>
        <v>1|7|9</v>
      </c>
      <c r="G1564" s="1" t="str">
        <f>_xlfn.CONCAT($D1564,"|",$E1564,"|",$C1564)</f>
        <v>1|7|11</v>
      </c>
      <c r="H1564" s="1" t="str">
        <f>_xlfn.CONCAT(P1564,J1564)</f>
        <v>28Tipplers</v>
      </c>
      <c r="I1564" s="1" t="str">
        <f>_xlfn.CONCAT(P1564,K1564)</f>
        <v>28The Novices</v>
      </c>
      <c r="J1564" s="1" t="str">
        <f>IFERROR(VLOOKUP(F1564,tbl_Teams!A:C,3,0),"")</f>
        <v>Tipplers</v>
      </c>
      <c r="K1564" s="1" t="str">
        <f>IFERROR(VLOOKUP(G1564,tbl_Teams!$A:$C,3,0),"")</f>
        <v>The Novices</v>
      </c>
      <c r="L1564" s="1" t="str">
        <f>IFERROR(IF(AND(J1564&lt;&gt;"",K1564&lt;&gt;""),VLOOKUP(VLOOKUP(J1564,tbl_Teams!C:G,5,0),tbl_Venues!A:B,2,0),""),"")</f>
        <v>Wotton Hall Club</v>
      </c>
      <c r="M1564" s="16">
        <f>IFERROR(IF(VLOOKUP(J1564,tbl_Teams!$C:$H,6,0)=0,"",VLOOKUP(J1564,tbl_Teams!$C:$H,6,0)),"")</f>
        <v>1</v>
      </c>
      <c r="N1564" s="16">
        <f>IFERROR(VLOOKUP(J1564,tbl_Teams!$C:$I,7,0),"")</f>
        <v>5</v>
      </c>
      <c r="O1564" s="16" t="str">
        <f>IF(OR(J1564="",K1564=""),"Void","")</f>
        <v/>
      </c>
      <c r="P1564" s="16">
        <v>28</v>
      </c>
      <c r="Q1564" s="38">
        <f>IF(O1564="Void","",IF(P1564&lt;16,Lookups!$A$1+((P1564-1)*7+(N1564-1)),Lookups!$A$2+((P1564-16)*7+(N1564-1))))</f>
        <v>45751</v>
      </c>
      <c r="R1564" s="1" t="str">
        <f>IF(O1564="Void",TRIM(_xlfn.CONCAT(J1564,K1564)),J1564)</f>
        <v>Tipplers</v>
      </c>
      <c r="S1564" s="16" t="str">
        <f>IF(O1564="Void","VOID","vs")</f>
        <v>vs</v>
      </c>
      <c r="T1564" s="1" t="str">
        <f>IF(O1564="Void","",K1564)</f>
        <v>The Novices</v>
      </c>
      <c r="U1564" s="1" t="str">
        <f>IF(O1564="Void","",TRIM(_xlfn.CONCAT(L1564," ",M1564)))</f>
        <v>Wotton Hall Club 1</v>
      </c>
    </row>
    <row r="1565" spans="1:21" x14ac:dyDescent="0.2">
      <c r="A1565" s="16">
        <v>1660</v>
      </c>
      <c r="B1565" s="16">
        <v>8</v>
      </c>
      <c r="C1565" s="16">
        <v>12</v>
      </c>
      <c r="D1565" s="1">
        <v>1</v>
      </c>
      <c r="E1565" s="1">
        <v>7</v>
      </c>
      <c r="F1565" s="1" t="str">
        <f>_xlfn.CONCAT($D1565,"|",$E1565,"|",$B1565)</f>
        <v>1|7|8</v>
      </c>
      <c r="G1565" s="1" t="str">
        <f>_xlfn.CONCAT($D1565,"|",$E1565,"|",$C1565)</f>
        <v>1|7|12</v>
      </c>
      <c r="H1565" s="1" t="str">
        <f>_xlfn.CONCAT(P1565,J1565)</f>
        <v>28Incredibowls</v>
      </c>
      <c r="I1565" s="1" t="str">
        <f>_xlfn.CONCAT(P1565,K1565)</f>
        <v>28More Lager</v>
      </c>
      <c r="J1565" s="1" t="str">
        <f>IFERROR(VLOOKUP(F1565,tbl_Teams!A:C,3,0),"")</f>
        <v>Incredibowls</v>
      </c>
      <c r="K1565" s="1" t="str">
        <f>IFERROR(VLOOKUP(G1565,tbl_Teams!$A:$C,3,0),"")</f>
        <v>More Lager</v>
      </c>
      <c r="L1565" s="1" t="str">
        <f>IFERROR(IF(AND(J1565&lt;&gt;"",K1565&lt;&gt;""),VLOOKUP(VLOOKUP(J1565,tbl_Teams!C:G,5,0),tbl_Venues!A:B,2,0),""),"")</f>
        <v>St James Club</v>
      </c>
      <c r="M1565" s="16" t="str">
        <f>IFERROR(IF(VLOOKUP(J1565,tbl_Teams!$C:$H,6,0)=0,"",VLOOKUP(J1565,tbl_Teams!$C:$H,6,0)),"")</f>
        <v/>
      </c>
      <c r="N1565" s="16">
        <f>IFERROR(VLOOKUP(J1565,tbl_Teams!$C:$I,7,0),"")</f>
        <v>4</v>
      </c>
      <c r="O1565" s="16" t="str">
        <f>IF(OR(J1565="",K1565=""),"Void","")</f>
        <v/>
      </c>
      <c r="P1565" s="16">
        <v>28</v>
      </c>
      <c r="Q1565" s="38">
        <f>IF(O1565="Void","",IF(P1565&lt;16,Lookups!$A$1+((P1565-1)*7+(N1565-1)),Lookups!$A$2+((P1565-16)*7+(N1565-1))))</f>
        <v>45750</v>
      </c>
      <c r="R1565" s="1" t="str">
        <f>IF(O1565="Void",TRIM(_xlfn.CONCAT(J1565,K1565)),J1565)</f>
        <v>Incredibowls</v>
      </c>
      <c r="S1565" s="16" t="str">
        <f>IF(O1565="Void","VOID","vs")</f>
        <v>vs</v>
      </c>
      <c r="T1565" s="1" t="str">
        <f>IF(O1565="Void","",K1565)</f>
        <v>More Lager</v>
      </c>
      <c r="U1565" s="1" t="str">
        <f>IF(O1565="Void","",TRIM(_xlfn.CONCAT(L1565," ",M1565)))</f>
        <v>St James Club</v>
      </c>
    </row>
    <row r="1566" spans="1:21" x14ac:dyDescent="0.2">
      <c r="A1566" s="16">
        <v>1661</v>
      </c>
      <c r="B1566" s="16">
        <v>7</v>
      </c>
      <c r="C1566" s="16">
        <v>13</v>
      </c>
      <c r="D1566" s="1">
        <v>1</v>
      </c>
      <c r="E1566" s="1">
        <v>7</v>
      </c>
      <c r="F1566" s="1" t="str">
        <f>_xlfn.CONCAT($D1566,"|",$E1566,"|",$B1566)</f>
        <v>1|7|7</v>
      </c>
      <c r="G1566" s="1" t="str">
        <f>_xlfn.CONCAT($D1566,"|",$E1566,"|",$C1566)</f>
        <v>1|7|13</v>
      </c>
      <c r="H1566" s="1" t="str">
        <f>_xlfn.CONCAT(P1566,J1566)</f>
        <v>28Gladiators</v>
      </c>
      <c r="I1566" s="1" t="str">
        <f>_xlfn.CONCAT(P1566,K1566)</f>
        <v>28BMI 'A' Breakaways</v>
      </c>
      <c r="J1566" s="1" t="str">
        <f>IFERROR(VLOOKUP(F1566,tbl_Teams!A:C,3,0),"")</f>
        <v>Gladiators</v>
      </c>
      <c r="K1566" s="1" t="str">
        <f>IFERROR(VLOOKUP(G1566,tbl_Teams!$A:$C,3,0),"")</f>
        <v>BMI 'A' Breakaways</v>
      </c>
      <c r="L1566" s="1" t="str">
        <f>IFERROR(IF(AND(J1566&lt;&gt;"",K1566&lt;&gt;""),VLOOKUP(VLOOKUP(J1566,tbl_Teams!C:G,5,0),tbl_Venues!A:B,2,0),""),"")</f>
        <v>Farmer's Club</v>
      </c>
      <c r="M1566" s="16">
        <f>IFERROR(IF(VLOOKUP(J1566,tbl_Teams!$C:$H,6,0)=0,"",VLOOKUP(J1566,tbl_Teams!$C:$H,6,0)),"")</f>
        <v>1</v>
      </c>
      <c r="N1566" s="16">
        <f>IFERROR(VLOOKUP(J1566,tbl_Teams!$C:$I,7,0),"")</f>
        <v>3</v>
      </c>
      <c r="O1566" s="16" t="str">
        <f>IF(OR(J1566="",K1566=""),"Void","")</f>
        <v/>
      </c>
      <c r="P1566" s="16">
        <v>28</v>
      </c>
      <c r="Q1566" s="38">
        <f>IF(O1566="Void","",IF(P1566&lt;16,Lookups!$A$1+((P1566-1)*7+(N1566-1)),Lookups!$A$2+((P1566-16)*7+(N1566-1))))</f>
        <v>45749</v>
      </c>
      <c r="R1566" s="1" t="str">
        <f>IF(O1566="Void",TRIM(_xlfn.CONCAT(J1566,K1566)),J1566)</f>
        <v>Gladiators</v>
      </c>
      <c r="S1566" s="16" t="str">
        <f>IF(O1566="Void","VOID","vs")</f>
        <v>vs</v>
      </c>
      <c r="T1566" s="1" t="str">
        <f>IF(O1566="Void","",K1566)</f>
        <v>BMI 'A' Breakaways</v>
      </c>
      <c r="U1566" s="1" t="str">
        <f>IF(O1566="Void","",TRIM(_xlfn.CONCAT(L1566," ",M1566)))</f>
        <v>Farmer's Club 1</v>
      </c>
    </row>
    <row r="1567" spans="1:21" x14ac:dyDescent="0.2">
      <c r="A1567" s="16">
        <v>1662</v>
      </c>
      <c r="B1567" s="16">
        <v>6</v>
      </c>
      <c r="C1567" s="16">
        <v>14</v>
      </c>
      <c r="D1567" s="1">
        <v>1</v>
      </c>
      <c r="E1567" s="1">
        <v>7</v>
      </c>
      <c r="F1567" s="1" t="str">
        <f>_xlfn.CONCAT($D1567,"|",$E1567,"|",$B1567)</f>
        <v>1|7|6</v>
      </c>
      <c r="G1567" s="1" t="str">
        <f>_xlfn.CONCAT($D1567,"|",$E1567,"|",$C1567)</f>
        <v>1|7|14</v>
      </c>
      <c r="H1567" s="1" t="str">
        <f>_xlfn.CONCAT(P1567,J1567)</f>
        <v>28Bloaters S.C.</v>
      </c>
      <c r="I1567" s="1" t="str">
        <f>_xlfn.CONCAT(P1567,K1567)</f>
        <v>28Cruisers</v>
      </c>
      <c r="J1567" s="1" t="str">
        <f>IFERROR(VLOOKUP(F1567,tbl_Teams!A:C,3,0),"")</f>
        <v>Bloaters S.C.</v>
      </c>
      <c r="K1567" s="1" t="str">
        <f>IFERROR(VLOOKUP(G1567,tbl_Teams!$A:$C,3,0),"")</f>
        <v>Cruisers</v>
      </c>
      <c r="L1567" s="1" t="str">
        <f>IFERROR(IF(AND(J1567&lt;&gt;"",K1567&lt;&gt;""),VLOOKUP(VLOOKUP(J1567,tbl_Teams!C:G,5,0),tbl_Venues!A:B,2,0),""),"")</f>
        <v>Spartans Club</v>
      </c>
      <c r="M1567" s="16">
        <f>IFERROR(IF(VLOOKUP(J1567,tbl_Teams!$C:$H,6,0)=0,"",VLOOKUP(J1567,tbl_Teams!$C:$H,6,0)),"")</f>
        <v>2</v>
      </c>
      <c r="N1567" s="16">
        <f>IFERROR(VLOOKUP(J1567,tbl_Teams!$C:$I,7,0),"")</f>
        <v>3</v>
      </c>
      <c r="O1567" s="16" t="str">
        <f>IF(OR(J1567="",K1567=""),"Void","")</f>
        <v/>
      </c>
      <c r="P1567" s="16">
        <v>28</v>
      </c>
      <c r="Q1567" s="38">
        <f>IF(O1567="Void","",IF(P1567&lt;16,Lookups!$A$1+((P1567-1)*7+(N1567-1)),Lookups!$A$2+((P1567-16)*7+(N1567-1))))</f>
        <v>45749</v>
      </c>
      <c r="R1567" s="1" t="str">
        <f>IF(O1567="Void",TRIM(_xlfn.CONCAT(J1567,K1567)),J1567)</f>
        <v>Bloaters S.C.</v>
      </c>
      <c r="S1567" s="16" t="str">
        <f>IF(O1567="Void","VOID","vs")</f>
        <v>vs</v>
      </c>
      <c r="T1567" s="1" t="str">
        <f>IF(O1567="Void","",K1567)</f>
        <v>Cruisers</v>
      </c>
      <c r="U1567" s="1" t="str">
        <f>IF(O1567="Void","",TRIM(_xlfn.CONCAT(L1567," ",M1567)))</f>
        <v>Spartans Club 2</v>
      </c>
    </row>
    <row r="1568" spans="1:21" x14ac:dyDescent="0.2">
      <c r="A1568" s="16">
        <v>1663</v>
      </c>
      <c r="B1568" s="16">
        <v>5</v>
      </c>
      <c r="C1568" s="16">
        <v>15</v>
      </c>
      <c r="D1568" s="1">
        <v>1</v>
      </c>
      <c r="E1568" s="1">
        <v>7</v>
      </c>
      <c r="F1568" s="1" t="str">
        <f>_xlfn.CONCAT($D1568,"|",$E1568,"|",$B1568)</f>
        <v>1|7|5</v>
      </c>
      <c r="G1568" s="1" t="str">
        <f>_xlfn.CONCAT($D1568,"|",$E1568,"|",$C1568)</f>
        <v>1|7|15</v>
      </c>
      <c r="H1568" s="1" t="str">
        <f>_xlfn.CONCAT(P1568,J1568)</f>
        <v>28Hilltops</v>
      </c>
      <c r="I1568" s="1" t="str">
        <f>_xlfn.CONCAT(P1568,K1568)</f>
        <v>28Lassington Rollers</v>
      </c>
      <c r="J1568" s="1" t="str">
        <f>IFERROR(VLOOKUP(F1568,tbl_Teams!A:C,3,0),"")</f>
        <v>Hilltops</v>
      </c>
      <c r="K1568" s="1" t="str">
        <f>IFERROR(VLOOKUP(G1568,tbl_Teams!$A:$C,3,0),"")</f>
        <v>Lassington Rollers</v>
      </c>
      <c r="L1568" s="1" t="str">
        <f>IFERROR(IF(AND(J1568&lt;&gt;"",K1568&lt;&gt;""),VLOOKUP(VLOOKUP(J1568,tbl_Teams!C:G,5,0),tbl_Venues!A:B,2,0),""),"")</f>
        <v>Robinswood Hill Club</v>
      </c>
      <c r="M1568" s="16">
        <f>IFERROR(IF(VLOOKUP(J1568,tbl_Teams!$C:$H,6,0)=0,"",VLOOKUP(J1568,tbl_Teams!$C:$H,6,0)),"")</f>
        <v>1</v>
      </c>
      <c r="N1568" s="16">
        <f>IFERROR(VLOOKUP(J1568,tbl_Teams!$C:$I,7,0),"")</f>
        <v>4</v>
      </c>
      <c r="O1568" s="16" t="str">
        <f>IF(OR(J1568="",K1568=""),"Void","")</f>
        <v/>
      </c>
      <c r="P1568" s="16">
        <v>28</v>
      </c>
      <c r="Q1568" s="38">
        <f>IF(O1568="Void","",IF(P1568&lt;16,Lookups!$A$1+((P1568-1)*7+(N1568-1)),Lookups!$A$2+((P1568-16)*7+(N1568-1))))</f>
        <v>45750</v>
      </c>
      <c r="R1568" s="1" t="str">
        <f>IF(O1568="Void",TRIM(_xlfn.CONCAT(J1568,K1568)),J1568)</f>
        <v>Hilltops</v>
      </c>
      <c r="S1568" s="16" t="str">
        <f>IF(O1568="Void","VOID","vs")</f>
        <v>vs</v>
      </c>
      <c r="T1568" s="1" t="str">
        <f>IF(O1568="Void","",K1568)</f>
        <v>Lassington Rollers</v>
      </c>
      <c r="U1568" s="1" t="str">
        <f>IF(O1568="Void","",TRIM(_xlfn.CONCAT(L1568," ",M1568)))</f>
        <v>Robinswood Hill Club 1</v>
      </c>
    </row>
    <row r="1569" spans="1:21" x14ac:dyDescent="0.2">
      <c r="A1569" s="16">
        <v>1664</v>
      </c>
      <c r="B1569" s="16">
        <v>10</v>
      </c>
      <c r="C1569" s="16">
        <v>16</v>
      </c>
      <c r="D1569" s="1">
        <v>1</v>
      </c>
      <c r="E1569" s="1">
        <v>7</v>
      </c>
      <c r="F1569" s="1" t="str">
        <f>_xlfn.CONCAT($D1569,"|",$E1569,"|",$B1569)</f>
        <v>1|7|10</v>
      </c>
      <c r="G1569" s="1" t="str">
        <f>_xlfn.CONCAT($D1569,"|",$E1569,"|",$C1569)</f>
        <v>1|7|16</v>
      </c>
      <c r="H1569" s="1" t="str">
        <f>_xlfn.CONCAT(P1569,J1569)</f>
        <v>28Newent Dragons</v>
      </c>
      <c r="I1569" s="1" t="str">
        <f>_xlfn.CONCAT(P1569,K1569)</f>
        <v>28</v>
      </c>
      <c r="J1569" s="1" t="str">
        <f>IFERROR(VLOOKUP(F1569,tbl_Teams!A:C,3,0),"")</f>
        <v>Newent Dragons</v>
      </c>
      <c r="K1569" s="1" t="str">
        <f>IFERROR(VLOOKUP(G1569,tbl_Teams!$A:$C,3,0),"")</f>
        <v/>
      </c>
      <c r="L1569" s="1" t="str">
        <f>IFERROR(IF(AND(J1569&lt;&gt;"",K1569&lt;&gt;""),VLOOKUP(VLOOKUP(J1569,tbl_Teams!C:G,5,0),tbl_Venues!A:B,2,0),""),"")</f>
        <v/>
      </c>
      <c r="M1569" s="16" t="str">
        <f>IFERROR(IF(VLOOKUP(J1569,tbl_Teams!$C:$H,6,0)=0,"",VLOOKUP(J1569,tbl_Teams!$C:$H,6,0)),"")</f>
        <v/>
      </c>
      <c r="N1569" s="16">
        <f>IFERROR(VLOOKUP(J1569,tbl_Teams!$C:$I,7,0),"")</f>
        <v>5</v>
      </c>
      <c r="O1569" s="16" t="str">
        <f>IF(OR(J1569="",K1569=""),"Void","")</f>
        <v>Void</v>
      </c>
      <c r="P1569" s="16">
        <v>28</v>
      </c>
      <c r="Q1569" s="38" t="str">
        <f>IF(O1569="Void","",IF(P1569&lt;16,Lookups!$A$1+((P1569-1)*7+(N1569-1)),Lookups!$A$2+((P1569-16)*7+(N1569-1))))</f>
        <v/>
      </c>
      <c r="R1569" s="1" t="str">
        <f>IF(O1569="Void",TRIM(_xlfn.CONCAT(J1569,K1569)),J1569)</f>
        <v>Newent Dragons</v>
      </c>
      <c r="S1569" s="16" t="str">
        <f>IF(O1569="Void","VOID","vs")</f>
        <v>VOID</v>
      </c>
      <c r="T1569" s="1" t="str">
        <f>IF(O1569="Void","",K1569)</f>
        <v/>
      </c>
      <c r="U1569" s="1" t="str">
        <f>IF(O1569="Void","",TRIM(_xlfn.CONCAT(L1569," ",M1569)))</f>
        <v/>
      </c>
    </row>
    <row r="1570" spans="1:21" x14ac:dyDescent="0.2">
      <c r="A1570" s="16">
        <v>225</v>
      </c>
      <c r="B1570" s="16">
        <v>16</v>
      </c>
      <c r="C1570" s="16">
        <v>2</v>
      </c>
      <c r="D1570" s="1">
        <v>1</v>
      </c>
      <c r="E1570" s="1">
        <v>1</v>
      </c>
      <c r="F1570" s="1" t="str">
        <f>_xlfn.CONCAT($D1570,"|",$E1570,"|",$B1570)</f>
        <v>1|1|16</v>
      </c>
      <c r="G1570" s="1" t="str">
        <f>_xlfn.CONCAT($D1570,"|",$E1570,"|",$C1570)</f>
        <v>1|1|2</v>
      </c>
      <c r="H1570" s="1" t="str">
        <f>_xlfn.CONCAT(P1570,J1570)</f>
        <v>29Painswick Ultras</v>
      </c>
      <c r="I1570" s="1" t="str">
        <f>_xlfn.CONCAT(P1570,K1570)</f>
        <v>29Cobblers</v>
      </c>
      <c r="J1570" s="1" t="str">
        <f>IFERROR(VLOOKUP(F1570,tbl_Teams!A:C,3,0),"")</f>
        <v>Painswick Ultras</v>
      </c>
      <c r="K1570" s="1" t="str">
        <f>IFERROR(VLOOKUP(G1570,tbl_Teams!$A:$C,3,0),"")</f>
        <v>Cobblers</v>
      </c>
      <c r="L1570" s="1" t="str">
        <f>IFERROR(IF(AND(J1570&lt;&gt;"",K1570&lt;&gt;""),VLOOKUP(VLOOKUP(J1570,tbl_Teams!C:G,5,0),tbl_Venues!A:B,2,0),""),"")</f>
        <v>Saintbridge Club</v>
      </c>
      <c r="M1570" s="16">
        <f>IFERROR(IF(VLOOKUP(J1570,tbl_Teams!$C:$H,6,0)=0,"",VLOOKUP(J1570,tbl_Teams!$C:$H,6,0)),"")</f>
        <v>1</v>
      </c>
      <c r="N1570" s="16">
        <f>IFERROR(VLOOKUP(J1570,tbl_Teams!$C:$I,7,0),"")</f>
        <v>3</v>
      </c>
      <c r="O1570" s="16" t="str">
        <f>IF(OR(J1570="",K1570=""),"Void","")</f>
        <v/>
      </c>
      <c r="P1570" s="16">
        <v>29</v>
      </c>
      <c r="Q1570" s="38">
        <f>IF(O1570="Void","",IF(P1570&lt;16,Lookups!$A$1+((P1570-1)*7+(N1570-1)),Lookups!$A$2+((P1570-16)*7+(N1570-1))))</f>
        <v>45756</v>
      </c>
      <c r="R1570" s="1" t="str">
        <f>IF(O1570="Void",TRIM(_xlfn.CONCAT(J1570,K1570)),J1570)</f>
        <v>Painswick Ultras</v>
      </c>
      <c r="S1570" s="16" t="str">
        <f>IF(O1570="Void","VOID","vs")</f>
        <v>vs</v>
      </c>
      <c r="T1570" s="1" t="str">
        <f>IF(O1570="Void","",K1570)</f>
        <v>Cobblers</v>
      </c>
      <c r="U1570" s="1" t="str">
        <f>IF(O1570="Void","",TRIM(_xlfn.CONCAT(L1570," ",M1570)))</f>
        <v>Saintbridge Club 1</v>
      </c>
    </row>
    <row r="1571" spans="1:21" x14ac:dyDescent="0.2">
      <c r="A1571" s="16">
        <v>226</v>
      </c>
      <c r="B1571" s="16">
        <v>1</v>
      </c>
      <c r="C1571" s="16">
        <v>3</v>
      </c>
      <c r="D1571" s="1">
        <v>1</v>
      </c>
      <c r="E1571" s="1">
        <v>1</v>
      </c>
      <c r="F1571" s="1" t="str">
        <f>_xlfn.CONCAT($D1571,"|",$E1571,"|",$B1571)</f>
        <v>1|1|1</v>
      </c>
      <c r="G1571" s="1" t="str">
        <f>_xlfn.CONCAT($D1571,"|",$E1571,"|",$C1571)</f>
        <v>1|1|3</v>
      </c>
      <c r="H1571" s="1" t="str">
        <f>_xlfn.CONCAT(P1571,J1571)</f>
        <v>29Maisemore Hornets</v>
      </c>
      <c r="I1571" s="1" t="str">
        <f>_xlfn.CONCAT(P1571,K1571)</f>
        <v>29Slingers</v>
      </c>
      <c r="J1571" s="1" t="str">
        <f>IFERROR(VLOOKUP(F1571,tbl_Teams!A:C,3,0),"")</f>
        <v>Maisemore Hornets</v>
      </c>
      <c r="K1571" s="1" t="str">
        <f>IFERROR(VLOOKUP(G1571,tbl_Teams!$A:$C,3,0),"")</f>
        <v>Slingers</v>
      </c>
      <c r="L1571" s="1" t="str">
        <f>IFERROR(IF(AND(J1571&lt;&gt;"",K1571&lt;&gt;""),VLOOKUP(VLOOKUP(J1571,tbl_Teams!C:G,5,0),tbl_Venues!A:B,2,0),""),"")</f>
        <v>St James Club</v>
      </c>
      <c r="M1571" s="16" t="str">
        <f>IFERROR(IF(VLOOKUP(J1571,tbl_Teams!$C:$H,6,0)=0,"",VLOOKUP(J1571,tbl_Teams!$C:$H,6,0)),"")</f>
        <v/>
      </c>
      <c r="N1571" s="16">
        <f>IFERROR(VLOOKUP(J1571,tbl_Teams!$C:$I,7,0),"")</f>
        <v>2</v>
      </c>
      <c r="O1571" s="16" t="str">
        <f>IF(OR(J1571="",K1571=""),"Void","")</f>
        <v/>
      </c>
      <c r="P1571" s="16">
        <v>29</v>
      </c>
      <c r="Q1571" s="38">
        <f>IF(O1571="Void","",IF(P1571&lt;16,Lookups!$A$1+((P1571-1)*7+(N1571-1)),Lookups!$A$2+((P1571-16)*7+(N1571-1))))</f>
        <v>45755</v>
      </c>
      <c r="R1571" s="1" t="str">
        <f>IF(O1571="Void",TRIM(_xlfn.CONCAT(J1571,K1571)),J1571)</f>
        <v>Maisemore Hornets</v>
      </c>
      <c r="S1571" s="16" t="str">
        <f>IF(O1571="Void","VOID","vs")</f>
        <v>vs</v>
      </c>
      <c r="T1571" s="1" t="str">
        <f>IF(O1571="Void","",K1571)</f>
        <v>Slingers</v>
      </c>
      <c r="U1571" s="1" t="str">
        <f>IF(O1571="Void","",TRIM(_xlfn.CONCAT(L1571," ",M1571)))</f>
        <v>St James Club</v>
      </c>
    </row>
    <row r="1572" spans="1:21" x14ac:dyDescent="0.2">
      <c r="A1572" s="16">
        <v>227</v>
      </c>
      <c r="B1572" s="16">
        <v>15</v>
      </c>
      <c r="C1572" s="16">
        <v>4</v>
      </c>
      <c r="D1572" s="1">
        <v>1</v>
      </c>
      <c r="E1572" s="1">
        <v>1</v>
      </c>
      <c r="F1572" s="1" t="str">
        <f>_xlfn.CONCAT($D1572,"|",$E1572,"|",$B1572)</f>
        <v>1|1|15</v>
      </c>
      <c r="G1572" s="1" t="str">
        <f>_xlfn.CONCAT($D1572,"|",$E1572,"|",$C1572)</f>
        <v>1|1|4</v>
      </c>
      <c r="H1572" s="1" t="str">
        <f>_xlfn.CONCAT(P1572,J1572)</f>
        <v>29Redmans Ten</v>
      </c>
      <c r="I1572" s="1" t="str">
        <f>_xlfn.CONCAT(P1572,K1572)</f>
        <v>29Tuffley Robins</v>
      </c>
      <c r="J1572" s="1" t="str">
        <f>IFERROR(VLOOKUP(F1572,tbl_Teams!A:C,3,0),"")</f>
        <v>Redmans Ten</v>
      </c>
      <c r="K1572" s="1" t="str">
        <f>IFERROR(VLOOKUP(G1572,tbl_Teams!$A:$C,3,0),"")</f>
        <v>Tuffley Robins</v>
      </c>
      <c r="L1572" s="1" t="str">
        <f>IFERROR(IF(AND(J1572&lt;&gt;"",K1572&lt;&gt;""),VLOOKUP(VLOOKUP(J1572,tbl_Teams!C:G,5,0),tbl_Venues!A:B,2,0),""),"")</f>
        <v>Wotton Hall Club</v>
      </c>
      <c r="M1572" s="16">
        <f>IFERROR(IF(VLOOKUP(J1572,tbl_Teams!$C:$H,6,0)=0,"",VLOOKUP(J1572,tbl_Teams!$C:$H,6,0)),"")</f>
        <v>1</v>
      </c>
      <c r="N1572" s="16">
        <f>IFERROR(VLOOKUP(J1572,tbl_Teams!$C:$I,7,0),"")</f>
        <v>4</v>
      </c>
      <c r="O1572" s="16" t="str">
        <f>IF(OR(J1572="",K1572=""),"Void","")</f>
        <v/>
      </c>
      <c r="P1572" s="16">
        <v>29</v>
      </c>
      <c r="Q1572" s="38">
        <f>IF(O1572="Void","",IF(P1572&lt;16,Lookups!$A$1+((P1572-1)*7+(N1572-1)),Lookups!$A$2+((P1572-16)*7+(N1572-1))))</f>
        <v>45757</v>
      </c>
      <c r="R1572" s="1" t="str">
        <f>IF(O1572="Void",TRIM(_xlfn.CONCAT(J1572,K1572)),J1572)</f>
        <v>Redmans Ten</v>
      </c>
      <c r="S1572" s="16" t="str">
        <f>IF(O1572="Void","VOID","vs")</f>
        <v>vs</v>
      </c>
      <c r="T1572" s="1" t="str">
        <f>IF(O1572="Void","",K1572)</f>
        <v>Tuffley Robins</v>
      </c>
      <c r="U1572" s="1" t="str">
        <f>IF(O1572="Void","",TRIM(_xlfn.CONCAT(L1572," ",M1572)))</f>
        <v>Wotton Hall Club 1</v>
      </c>
    </row>
    <row r="1573" spans="1:21" x14ac:dyDescent="0.2">
      <c r="A1573" s="16">
        <v>228</v>
      </c>
      <c r="B1573" s="16">
        <v>14</v>
      </c>
      <c r="C1573" s="16">
        <v>5</v>
      </c>
      <c r="D1573" s="1">
        <v>1</v>
      </c>
      <c r="E1573" s="1">
        <v>1</v>
      </c>
      <c r="F1573" s="1" t="str">
        <f>_xlfn.CONCAT($D1573,"|",$E1573,"|",$B1573)</f>
        <v>1|1|14</v>
      </c>
      <c r="G1573" s="1" t="str">
        <f>_xlfn.CONCAT($D1573,"|",$E1573,"|",$C1573)</f>
        <v>1|1|5</v>
      </c>
      <c r="H1573" s="1" t="str">
        <f>_xlfn.CONCAT(P1573,J1573)</f>
        <v>29Famous Stampers</v>
      </c>
      <c r="I1573" s="1" t="str">
        <f>_xlfn.CONCAT(P1573,K1573)</f>
        <v>29St James Allstars</v>
      </c>
      <c r="J1573" s="1" t="str">
        <f>IFERROR(VLOOKUP(F1573,tbl_Teams!A:C,3,0),"")</f>
        <v>Famous Stampers</v>
      </c>
      <c r="K1573" s="1" t="str">
        <f>IFERROR(VLOOKUP(G1573,tbl_Teams!$A:$C,3,0),"")</f>
        <v>St James Allstars</v>
      </c>
      <c r="L1573" s="1" t="str">
        <f>IFERROR(IF(AND(J1573&lt;&gt;"",K1573&lt;&gt;""),VLOOKUP(VLOOKUP(J1573,tbl_Teams!C:G,5,0),tbl_Venues!A:B,2,0),""),"")</f>
        <v>Hardwicke RBL</v>
      </c>
      <c r="M1573" s="16">
        <f>IFERROR(IF(VLOOKUP(J1573,tbl_Teams!$C:$H,6,0)=0,"",VLOOKUP(J1573,tbl_Teams!$C:$H,6,0)),"")</f>
        <v>1</v>
      </c>
      <c r="N1573" s="16">
        <f>IFERROR(VLOOKUP(J1573,tbl_Teams!$C:$I,7,0),"")</f>
        <v>5</v>
      </c>
      <c r="O1573" s="16" t="str">
        <f>IF(OR(J1573="",K1573=""),"Void","")</f>
        <v/>
      </c>
      <c r="P1573" s="16">
        <v>29</v>
      </c>
      <c r="Q1573" s="38">
        <f>IF(O1573="Void","",IF(P1573&lt;16,Lookups!$A$1+((P1573-1)*7+(N1573-1)),Lookups!$A$2+((P1573-16)*7+(N1573-1))))</f>
        <v>45758</v>
      </c>
      <c r="R1573" s="1" t="str">
        <f>IF(O1573="Void",TRIM(_xlfn.CONCAT(J1573,K1573)),J1573)</f>
        <v>Famous Stampers</v>
      </c>
      <c r="S1573" s="16" t="str">
        <f>IF(O1573="Void","VOID","vs")</f>
        <v>vs</v>
      </c>
      <c r="T1573" s="1" t="str">
        <f>IF(O1573="Void","",K1573)</f>
        <v>St James Allstars</v>
      </c>
      <c r="U1573" s="1" t="str">
        <f>IF(O1573="Void","",TRIM(_xlfn.CONCAT(L1573," ",M1573)))</f>
        <v>Hardwicke RBL 1</v>
      </c>
    </row>
    <row r="1574" spans="1:21" x14ac:dyDescent="0.2">
      <c r="A1574" s="16">
        <v>229</v>
      </c>
      <c r="B1574" s="16">
        <v>13</v>
      </c>
      <c r="C1574" s="16">
        <v>6</v>
      </c>
      <c r="D1574" s="1">
        <v>1</v>
      </c>
      <c r="E1574" s="1">
        <v>1</v>
      </c>
      <c r="F1574" s="1" t="str">
        <f>_xlfn.CONCAT($D1574,"|",$E1574,"|",$B1574)</f>
        <v>1|1|13</v>
      </c>
      <c r="G1574" s="1" t="str">
        <f>_xlfn.CONCAT($D1574,"|",$E1574,"|",$C1574)</f>
        <v>1|1|6</v>
      </c>
      <c r="H1574" s="1" t="str">
        <f>_xlfn.CONCAT(P1574,J1574)</f>
        <v>29Oval Ball S.C.</v>
      </c>
      <c r="I1574" s="1" t="str">
        <f>_xlfn.CONCAT(P1574,K1574)</f>
        <v>29Fabulous Baker Boys</v>
      </c>
      <c r="J1574" s="1" t="str">
        <f>IFERROR(VLOOKUP(F1574,tbl_Teams!A:C,3,0),"")</f>
        <v>Oval Ball S.C.</v>
      </c>
      <c r="K1574" s="1" t="str">
        <f>IFERROR(VLOOKUP(G1574,tbl_Teams!$A:$C,3,0),"")</f>
        <v>Fabulous Baker Boys</v>
      </c>
      <c r="L1574" s="1" t="str">
        <f>IFERROR(IF(AND(J1574&lt;&gt;"",K1574&lt;&gt;""),VLOOKUP(VLOOKUP(J1574,tbl_Teams!C:G,5,0),tbl_Venues!A:B,2,0),""),"")</f>
        <v>One Eyed Jacks</v>
      </c>
      <c r="M1574" s="16" t="str">
        <f>IFERROR(IF(VLOOKUP(J1574,tbl_Teams!$C:$H,6,0)=0,"",VLOOKUP(J1574,tbl_Teams!$C:$H,6,0)),"")</f>
        <v/>
      </c>
      <c r="N1574" s="16">
        <f>IFERROR(VLOOKUP(J1574,tbl_Teams!$C:$I,7,0),"")</f>
        <v>3</v>
      </c>
      <c r="O1574" s="16" t="str">
        <f>IF(OR(J1574="",K1574=""),"Void","")</f>
        <v/>
      </c>
      <c r="P1574" s="16">
        <v>29</v>
      </c>
      <c r="Q1574" s="38">
        <f>IF(O1574="Void","",IF(P1574&lt;16,Lookups!$A$1+((P1574-1)*7+(N1574-1)),Lookups!$A$2+((P1574-16)*7+(N1574-1))))</f>
        <v>45756</v>
      </c>
      <c r="R1574" s="1" t="str">
        <f>IF(O1574="Void",TRIM(_xlfn.CONCAT(J1574,K1574)),J1574)</f>
        <v>Oval Ball S.C.</v>
      </c>
      <c r="S1574" s="16" t="str">
        <f>IF(O1574="Void","VOID","vs")</f>
        <v>vs</v>
      </c>
      <c r="T1574" s="1" t="str">
        <f>IF(O1574="Void","",K1574)</f>
        <v>Fabulous Baker Boys</v>
      </c>
      <c r="U1574" s="1" t="str">
        <f>IF(O1574="Void","",TRIM(_xlfn.CONCAT(L1574," ",M1574)))</f>
        <v>One Eyed Jacks</v>
      </c>
    </row>
    <row r="1575" spans="1:21" x14ac:dyDescent="0.2">
      <c r="A1575" s="16">
        <v>230</v>
      </c>
      <c r="B1575" s="16">
        <v>12</v>
      </c>
      <c r="C1575" s="16">
        <v>7</v>
      </c>
      <c r="D1575" s="1">
        <v>1</v>
      </c>
      <c r="E1575" s="1">
        <v>1</v>
      </c>
      <c r="F1575" s="1" t="str">
        <f>_xlfn.CONCAT($D1575,"|",$E1575,"|",$B1575)</f>
        <v>1|1|12</v>
      </c>
      <c r="G1575" s="1" t="str">
        <f>_xlfn.CONCAT($D1575,"|",$E1575,"|",$C1575)</f>
        <v>1|1|7</v>
      </c>
      <c r="H1575" s="1" t="str">
        <f>_xlfn.CONCAT(P1575,J1575)</f>
        <v>29Impractical Jokers</v>
      </c>
      <c r="I1575" s="1" t="str">
        <f>_xlfn.CONCAT(P1575,K1575)</f>
        <v>29Railway</v>
      </c>
      <c r="J1575" s="1" t="str">
        <f>IFERROR(VLOOKUP(F1575,tbl_Teams!A:C,3,0),"")</f>
        <v>Impractical Jokers</v>
      </c>
      <c r="K1575" s="1" t="str">
        <f>IFERROR(VLOOKUP(G1575,tbl_Teams!$A:$C,3,0),"")</f>
        <v>Railway</v>
      </c>
      <c r="L1575" s="1" t="str">
        <f>IFERROR(IF(AND(J1575&lt;&gt;"",K1575&lt;&gt;""),VLOOKUP(VLOOKUP(J1575,tbl_Teams!C:G,5,0),tbl_Venues!A:B,2,0),""),"")</f>
        <v>St James Club</v>
      </c>
      <c r="M1575" s="16" t="str">
        <f>IFERROR(IF(VLOOKUP(J1575,tbl_Teams!$C:$H,6,0)=0,"",VLOOKUP(J1575,tbl_Teams!$C:$H,6,0)),"")</f>
        <v/>
      </c>
      <c r="N1575" s="16">
        <f>IFERROR(VLOOKUP(J1575,tbl_Teams!$C:$I,7,0),"")</f>
        <v>1</v>
      </c>
      <c r="O1575" s="16" t="str">
        <f>IF(OR(J1575="",K1575=""),"Void","")</f>
        <v/>
      </c>
      <c r="P1575" s="16">
        <v>29</v>
      </c>
      <c r="Q1575" s="38">
        <f>IF(O1575="Void","",IF(P1575&lt;16,Lookups!$A$1+((P1575-1)*7+(N1575-1)),Lookups!$A$2+((P1575-16)*7+(N1575-1))))</f>
        <v>45754</v>
      </c>
      <c r="R1575" s="1" t="str">
        <f>IF(O1575="Void",TRIM(_xlfn.CONCAT(J1575,K1575)),J1575)</f>
        <v>Impractical Jokers</v>
      </c>
      <c r="S1575" s="16" t="str">
        <f>IF(O1575="Void","VOID","vs")</f>
        <v>vs</v>
      </c>
      <c r="T1575" s="1" t="str">
        <f>IF(O1575="Void","",K1575)</f>
        <v>Railway</v>
      </c>
      <c r="U1575" s="1" t="str">
        <f>IF(O1575="Void","",TRIM(_xlfn.CONCAT(L1575," ",M1575)))</f>
        <v>St James Club</v>
      </c>
    </row>
    <row r="1576" spans="1:21" x14ac:dyDescent="0.2">
      <c r="A1576" s="16">
        <v>231</v>
      </c>
      <c r="B1576" s="16">
        <v>11</v>
      </c>
      <c r="C1576" s="16">
        <v>8</v>
      </c>
      <c r="D1576" s="1">
        <v>1</v>
      </c>
      <c r="E1576" s="1">
        <v>1</v>
      </c>
      <c r="F1576" s="1" t="str">
        <f>_xlfn.CONCAT($D1576,"|",$E1576,"|",$B1576)</f>
        <v>1|1|11</v>
      </c>
      <c r="G1576" s="1" t="str">
        <f>_xlfn.CONCAT($D1576,"|",$E1576,"|",$C1576)</f>
        <v>1|1|8</v>
      </c>
      <c r="H1576" s="1" t="str">
        <f>_xlfn.CONCAT(P1576,J1576)</f>
        <v>29Hare &amp; Hounds</v>
      </c>
      <c r="I1576" s="1" t="str">
        <f>_xlfn.CONCAT(P1576,K1576)</f>
        <v>29Lion Cubs</v>
      </c>
      <c r="J1576" s="1" t="str">
        <f>IFERROR(VLOOKUP(F1576,tbl_Teams!A:C,3,0),"")</f>
        <v>Hare &amp; Hounds</v>
      </c>
      <c r="K1576" s="1" t="str">
        <f>IFERROR(VLOOKUP(G1576,tbl_Teams!$A:$C,3,0),"")</f>
        <v>Lion Cubs</v>
      </c>
      <c r="L1576" s="1" t="str">
        <f>IFERROR(IF(AND(J1576&lt;&gt;"",K1576&lt;&gt;""),VLOOKUP(VLOOKUP(J1576,tbl_Teams!C:G,5,0),tbl_Venues!A:B,2,0),""),"")</f>
        <v>Churchdown Club</v>
      </c>
      <c r="M1576" s="16" t="str">
        <f>IFERROR(IF(VLOOKUP(J1576,tbl_Teams!$C:$H,6,0)=0,"",VLOOKUP(J1576,tbl_Teams!$C:$H,6,0)),"")</f>
        <v/>
      </c>
      <c r="N1576" s="16">
        <f>IFERROR(VLOOKUP(J1576,tbl_Teams!$C:$I,7,0),"")</f>
        <v>5</v>
      </c>
      <c r="O1576" s="16" t="str">
        <f>IF(OR(J1576="",K1576=""),"Void","")</f>
        <v/>
      </c>
      <c r="P1576" s="16">
        <v>29</v>
      </c>
      <c r="Q1576" s="38">
        <f>IF(O1576="Void","",IF(P1576&lt;16,Lookups!$A$1+((P1576-1)*7+(N1576-1)),Lookups!$A$2+((P1576-16)*7+(N1576-1))))</f>
        <v>45758</v>
      </c>
      <c r="R1576" s="1" t="str">
        <f>IF(O1576="Void",TRIM(_xlfn.CONCAT(J1576,K1576)),J1576)</f>
        <v>Hare &amp; Hounds</v>
      </c>
      <c r="S1576" s="16" t="str">
        <f>IF(O1576="Void","VOID","vs")</f>
        <v>vs</v>
      </c>
      <c r="T1576" s="1" t="str">
        <f>IF(O1576="Void","",K1576)</f>
        <v>Lion Cubs</v>
      </c>
      <c r="U1576" s="1" t="str">
        <f>IF(O1576="Void","",TRIM(_xlfn.CONCAT(L1576," ",M1576)))</f>
        <v>Churchdown Club</v>
      </c>
    </row>
    <row r="1577" spans="1:21" x14ac:dyDescent="0.2">
      <c r="A1577" s="16">
        <v>232</v>
      </c>
      <c r="B1577" s="16">
        <v>10</v>
      </c>
      <c r="C1577" s="16">
        <v>9</v>
      </c>
      <c r="D1577" s="1">
        <v>1</v>
      </c>
      <c r="E1577" s="1">
        <v>1</v>
      </c>
      <c r="F1577" s="1" t="str">
        <f>_xlfn.CONCAT($D1577,"|",$E1577,"|",$B1577)</f>
        <v>1|1|10</v>
      </c>
      <c r="G1577" s="1" t="str">
        <f>_xlfn.CONCAT($D1577,"|",$E1577,"|",$C1577)</f>
        <v>1|1|9</v>
      </c>
      <c r="H1577" s="1" t="str">
        <f>_xlfn.CONCAT(P1577,J1577)</f>
        <v>29Gaelens</v>
      </c>
      <c r="I1577" s="1" t="str">
        <f>_xlfn.CONCAT(P1577,K1577)</f>
        <v>29The Jets</v>
      </c>
      <c r="J1577" s="1" t="str">
        <f>IFERROR(VLOOKUP(F1577,tbl_Teams!A:C,3,0),"")</f>
        <v>Gaelens</v>
      </c>
      <c r="K1577" s="1" t="str">
        <f>IFERROR(VLOOKUP(G1577,tbl_Teams!$A:$C,3,0),"")</f>
        <v>The Jets</v>
      </c>
      <c r="L1577" s="1" t="str">
        <f>IFERROR(IF(AND(J1577&lt;&gt;"",K1577&lt;&gt;""),VLOOKUP(VLOOKUP(J1577,tbl_Teams!C:G,5,0),tbl_Venues!A:B,2,0),""),"")</f>
        <v>Brockworth RFC</v>
      </c>
      <c r="M1577" s="16" t="str">
        <f>IFERROR(IF(VLOOKUP(J1577,tbl_Teams!$C:$H,6,0)=0,"",VLOOKUP(J1577,tbl_Teams!$C:$H,6,0)),"")</f>
        <v/>
      </c>
      <c r="N1577" s="16">
        <f>IFERROR(VLOOKUP(J1577,tbl_Teams!$C:$I,7,0),"")</f>
        <v>4</v>
      </c>
      <c r="O1577" s="16" t="str">
        <f>IF(OR(J1577="",K1577=""),"Void","")</f>
        <v/>
      </c>
      <c r="P1577" s="16">
        <v>29</v>
      </c>
      <c r="Q1577" s="38">
        <f>IF(O1577="Void","",IF(P1577&lt;16,Lookups!$A$1+((P1577-1)*7+(N1577-1)),Lookups!$A$2+((P1577-16)*7+(N1577-1))))</f>
        <v>45757</v>
      </c>
      <c r="R1577" s="1" t="str">
        <f>IF(O1577="Void",TRIM(_xlfn.CONCAT(J1577,K1577)),J1577)</f>
        <v>Gaelens</v>
      </c>
      <c r="S1577" s="16" t="str">
        <f>IF(O1577="Void","VOID","vs")</f>
        <v>vs</v>
      </c>
      <c r="T1577" s="1" t="str">
        <f>IF(O1577="Void","",K1577)</f>
        <v>The Jets</v>
      </c>
      <c r="U1577" s="1" t="str">
        <f>IF(O1577="Void","",TRIM(_xlfn.CONCAT(L1577," ",M1577)))</f>
        <v>Brockworth RFC</v>
      </c>
    </row>
    <row r="1578" spans="1:21" x14ac:dyDescent="0.2">
      <c r="A1578" s="16">
        <v>465</v>
      </c>
      <c r="B1578" s="16">
        <v>16</v>
      </c>
      <c r="C1578" s="16">
        <v>2</v>
      </c>
      <c r="D1578" s="1">
        <v>1</v>
      </c>
      <c r="E1578" s="1">
        <v>2</v>
      </c>
      <c r="F1578" s="1" t="str">
        <f>_xlfn.CONCAT($D1578,"|",$E1578,"|",$B1578)</f>
        <v>1|2|16</v>
      </c>
      <c r="G1578" s="1" t="str">
        <f>_xlfn.CONCAT($D1578,"|",$E1578,"|",$C1578)</f>
        <v>1|2|2</v>
      </c>
      <c r="H1578" s="1" t="str">
        <f>_xlfn.CONCAT(P1578,J1578)</f>
        <v>29Motor Rollers</v>
      </c>
      <c r="I1578" s="1" t="str">
        <f>_xlfn.CONCAT(P1578,K1578)</f>
        <v>29Arcadians</v>
      </c>
      <c r="J1578" s="1" t="str">
        <f>IFERROR(VLOOKUP(F1578,tbl_Teams!A:C,3,0),"")</f>
        <v>Motor Rollers</v>
      </c>
      <c r="K1578" s="1" t="str">
        <f>IFERROR(VLOOKUP(G1578,tbl_Teams!$A:$C,3,0),"")</f>
        <v>Arcadians</v>
      </c>
      <c r="L1578" s="1" t="str">
        <f>IFERROR(IF(AND(J1578&lt;&gt;"",K1578&lt;&gt;""),VLOOKUP(VLOOKUP(J1578,tbl_Teams!C:G,5,0),tbl_Venues!A:B,2,0),""),"")</f>
        <v>Wotton Hall Club</v>
      </c>
      <c r="M1578" s="16">
        <f>IFERROR(IF(VLOOKUP(J1578,tbl_Teams!$C:$H,6,0)=0,"",VLOOKUP(J1578,tbl_Teams!$C:$H,6,0)),"")</f>
        <v>1</v>
      </c>
      <c r="N1578" s="16">
        <f>IFERROR(VLOOKUP(J1578,tbl_Teams!$C:$I,7,0),"")</f>
        <v>2</v>
      </c>
      <c r="O1578" s="16" t="str">
        <f>IF(OR(J1578="",K1578=""),"Void","")</f>
        <v/>
      </c>
      <c r="P1578" s="16">
        <v>29</v>
      </c>
      <c r="Q1578" s="38">
        <f>IF(O1578="Void","",IF(P1578&lt;16,Lookups!$A$1+((P1578-1)*7+(N1578-1)),Lookups!$A$2+((P1578-16)*7+(N1578-1))))</f>
        <v>45755</v>
      </c>
      <c r="R1578" s="1" t="str">
        <f>IF(O1578="Void",TRIM(_xlfn.CONCAT(J1578,K1578)),J1578)</f>
        <v>Motor Rollers</v>
      </c>
      <c r="S1578" s="16" t="str">
        <f>IF(O1578="Void","VOID","vs")</f>
        <v>vs</v>
      </c>
      <c r="T1578" s="1" t="str">
        <f>IF(O1578="Void","",K1578)</f>
        <v>Arcadians</v>
      </c>
      <c r="U1578" s="1" t="str">
        <f>IF(O1578="Void","",TRIM(_xlfn.CONCAT(L1578," ",M1578)))</f>
        <v>Wotton Hall Club 1</v>
      </c>
    </row>
    <row r="1579" spans="1:21" x14ac:dyDescent="0.2">
      <c r="A1579" s="16">
        <v>466</v>
      </c>
      <c r="B1579" s="16">
        <v>1</v>
      </c>
      <c r="C1579" s="16">
        <v>3</v>
      </c>
      <c r="D1579" s="1">
        <v>1</v>
      </c>
      <c r="E1579" s="1">
        <v>2</v>
      </c>
      <c r="F1579" s="1" t="str">
        <f>_xlfn.CONCAT($D1579,"|",$E1579,"|",$B1579)</f>
        <v>1|2|1</v>
      </c>
      <c r="G1579" s="1" t="str">
        <f>_xlfn.CONCAT($D1579,"|",$E1579,"|",$C1579)</f>
        <v>1|2|3</v>
      </c>
      <c r="H1579" s="1" t="str">
        <f>_xlfn.CONCAT(P1579,J1579)</f>
        <v>29Kingpins</v>
      </c>
      <c r="I1579" s="1" t="str">
        <f>_xlfn.CONCAT(P1579,K1579)</f>
        <v>29Rugger Sports</v>
      </c>
      <c r="J1579" s="1" t="str">
        <f>IFERROR(VLOOKUP(F1579,tbl_Teams!A:C,3,0),"")</f>
        <v>Kingpins</v>
      </c>
      <c r="K1579" s="1" t="str">
        <f>IFERROR(VLOOKUP(G1579,tbl_Teams!$A:$C,3,0),"")</f>
        <v>Rugger Sports</v>
      </c>
      <c r="L1579" s="1" t="str">
        <f>IFERROR(IF(AND(J1579&lt;&gt;"",K1579&lt;&gt;""),VLOOKUP(VLOOKUP(J1579,tbl_Teams!C:G,5,0),tbl_Venues!A:B,2,0),""),"")</f>
        <v>Robinswood Hill Club</v>
      </c>
      <c r="M1579" s="16">
        <f>IFERROR(IF(VLOOKUP(J1579,tbl_Teams!$C:$H,6,0)=0,"",VLOOKUP(J1579,tbl_Teams!$C:$H,6,0)),"")</f>
        <v>2</v>
      </c>
      <c r="N1579" s="16">
        <f>IFERROR(VLOOKUP(J1579,tbl_Teams!$C:$I,7,0),"")</f>
        <v>5</v>
      </c>
      <c r="O1579" s="16" t="str">
        <f>IF(OR(J1579="",K1579=""),"Void","")</f>
        <v/>
      </c>
      <c r="P1579" s="16">
        <v>29</v>
      </c>
      <c r="Q1579" s="38">
        <f>IF(O1579="Void","",IF(P1579&lt;16,Lookups!$A$1+((P1579-1)*7+(N1579-1)),Lookups!$A$2+((P1579-16)*7+(N1579-1))))</f>
        <v>45758</v>
      </c>
      <c r="R1579" s="1" t="str">
        <f>IF(O1579="Void",TRIM(_xlfn.CONCAT(J1579,K1579)),J1579)</f>
        <v>Kingpins</v>
      </c>
      <c r="S1579" s="16" t="str">
        <f>IF(O1579="Void","VOID","vs")</f>
        <v>vs</v>
      </c>
      <c r="T1579" s="1" t="str">
        <f>IF(O1579="Void","",K1579)</f>
        <v>Rugger Sports</v>
      </c>
      <c r="U1579" s="1" t="str">
        <f>IF(O1579="Void","",TRIM(_xlfn.CONCAT(L1579," ",M1579)))</f>
        <v>Robinswood Hill Club 2</v>
      </c>
    </row>
    <row r="1580" spans="1:21" x14ac:dyDescent="0.2">
      <c r="A1580" s="16">
        <v>467</v>
      </c>
      <c r="B1580" s="16">
        <v>15</v>
      </c>
      <c r="C1580" s="16">
        <v>4</v>
      </c>
      <c r="D1580" s="1">
        <v>1</v>
      </c>
      <c r="E1580" s="1">
        <v>2</v>
      </c>
      <c r="F1580" s="1" t="str">
        <f>_xlfn.CONCAT($D1580,"|",$E1580,"|",$B1580)</f>
        <v>1|2|15</v>
      </c>
      <c r="G1580" s="1" t="str">
        <f>_xlfn.CONCAT($D1580,"|",$E1580,"|",$C1580)</f>
        <v>1|2|4</v>
      </c>
      <c r="H1580" s="1" t="str">
        <f>_xlfn.CONCAT(P1580,J1580)</f>
        <v>29R.G.H.O.C.</v>
      </c>
      <c r="I1580" s="1" t="str">
        <f>_xlfn.CONCAT(P1580,K1580)</f>
        <v>29Willows</v>
      </c>
      <c r="J1580" s="1" t="str">
        <f>IFERROR(VLOOKUP(F1580,tbl_Teams!A:C,3,0),"")</f>
        <v>R.G.H.O.C.</v>
      </c>
      <c r="K1580" s="1" t="str">
        <f>IFERROR(VLOOKUP(G1580,tbl_Teams!$A:$C,3,0),"")</f>
        <v>Willows</v>
      </c>
      <c r="L1580" s="1" t="str">
        <f>IFERROR(IF(AND(J1580&lt;&gt;"",K1580&lt;&gt;""),VLOOKUP(VLOOKUP(J1580,tbl_Teams!C:G,5,0),tbl_Venues!A:B,2,0),""),"")</f>
        <v>Hardwicke RBL</v>
      </c>
      <c r="M1580" s="16">
        <f>IFERROR(IF(VLOOKUP(J1580,tbl_Teams!$C:$H,6,0)=0,"",VLOOKUP(J1580,tbl_Teams!$C:$H,6,0)),"")</f>
        <v>2</v>
      </c>
      <c r="N1580" s="16">
        <f>IFERROR(VLOOKUP(J1580,tbl_Teams!$C:$I,7,0),"")</f>
        <v>5</v>
      </c>
      <c r="O1580" s="16" t="str">
        <f>IF(OR(J1580="",K1580=""),"Void","")</f>
        <v/>
      </c>
      <c r="P1580" s="16">
        <v>29</v>
      </c>
      <c r="Q1580" s="38">
        <f>IF(O1580="Void","",IF(P1580&lt;16,Lookups!$A$1+((P1580-1)*7+(N1580-1)),Lookups!$A$2+((P1580-16)*7+(N1580-1))))</f>
        <v>45758</v>
      </c>
      <c r="R1580" s="1" t="str">
        <f>IF(O1580="Void",TRIM(_xlfn.CONCAT(J1580,K1580)),J1580)</f>
        <v>R.G.H.O.C.</v>
      </c>
      <c r="S1580" s="16" t="str">
        <f>IF(O1580="Void","VOID","vs")</f>
        <v>vs</v>
      </c>
      <c r="T1580" s="1" t="str">
        <f>IF(O1580="Void","",K1580)</f>
        <v>Willows</v>
      </c>
      <c r="U1580" s="1" t="str">
        <f>IF(O1580="Void","",TRIM(_xlfn.CONCAT(L1580," ",M1580)))</f>
        <v>Hardwicke RBL 2</v>
      </c>
    </row>
    <row r="1581" spans="1:21" x14ac:dyDescent="0.2">
      <c r="A1581" s="16">
        <v>468</v>
      </c>
      <c r="B1581" s="16">
        <v>14</v>
      </c>
      <c r="C1581" s="16">
        <v>5</v>
      </c>
      <c r="D1581" s="1">
        <v>1</v>
      </c>
      <c r="E1581" s="1">
        <v>2</v>
      </c>
      <c r="F1581" s="1" t="str">
        <f>_xlfn.CONCAT($D1581,"|",$E1581,"|",$B1581)</f>
        <v>1|2|14</v>
      </c>
      <c r="G1581" s="1" t="str">
        <f>_xlfn.CONCAT($D1581,"|",$E1581,"|",$C1581)</f>
        <v>1|2|5</v>
      </c>
      <c r="H1581" s="1" t="str">
        <f>_xlfn.CONCAT(P1581,J1581)</f>
        <v>29Indians</v>
      </c>
      <c r="I1581" s="1" t="str">
        <f>_xlfn.CONCAT(P1581,K1581)</f>
        <v>29Walls Monkeys</v>
      </c>
      <c r="J1581" s="1" t="str">
        <f>IFERROR(VLOOKUP(F1581,tbl_Teams!A:C,3,0),"")</f>
        <v>Indians</v>
      </c>
      <c r="K1581" s="1" t="str">
        <f>IFERROR(VLOOKUP(G1581,tbl_Teams!$A:$C,3,0),"")</f>
        <v>Walls Monkeys</v>
      </c>
      <c r="L1581" s="1" t="str">
        <f>IFERROR(IF(AND(J1581&lt;&gt;"",K1581&lt;&gt;""),VLOOKUP(VLOOKUP(J1581,tbl_Teams!C:G,5,0),tbl_Venues!A:B,2,0),""),"")</f>
        <v>Saintbridge Club</v>
      </c>
      <c r="M1581" s="16">
        <f>IFERROR(IF(VLOOKUP(J1581,tbl_Teams!$C:$H,6,0)=0,"",VLOOKUP(J1581,tbl_Teams!$C:$H,6,0)),"")</f>
        <v>1</v>
      </c>
      <c r="N1581" s="16">
        <f>IFERROR(VLOOKUP(J1581,tbl_Teams!$C:$I,7,0),"")</f>
        <v>4</v>
      </c>
      <c r="O1581" s="16" t="str">
        <f>IF(OR(J1581="",K1581=""),"Void","")</f>
        <v/>
      </c>
      <c r="P1581" s="16">
        <v>29</v>
      </c>
      <c r="Q1581" s="38">
        <f>IF(O1581="Void","",IF(P1581&lt;16,Lookups!$A$1+((P1581-1)*7+(N1581-1)),Lookups!$A$2+((P1581-16)*7+(N1581-1))))</f>
        <v>45757</v>
      </c>
      <c r="R1581" s="1" t="str">
        <f>IF(O1581="Void",TRIM(_xlfn.CONCAT(J1581,K1581)),J1581)</f>
        <v>Indians</v>
      </c>
      <c r="S1581" s="16" t="str">
        <f>IF(O1581="Void","VOID","vs")</f>
        <v>vs</v>
      </c>
      <c r="T1581" s="1" t="str">
        <f>IF(O1581="Void","",K1581)</f>
        <v>Walls Monkeys</v>
      </c>
      <c r="U1581" s="1" t="str">
        <f>IF(O1581="Void","",TRIM(_xlfn.CONCAT(L1581," ",M1581)))</f>
        <v>Saintbridge Club 1</v>
      </c>
    </row>
    <row r="1582" spans="1:21" x14ac:dyDescent="0.2">
      <c r="A1582" s="16">
        <v>469</v>
      </c>
      <c r="B1582" s="16">
        <v>13</v>
      </c>
      <c r="C1582" s="16">
        <v>6</v>
      </c>
      <c r="D1582" s="1">
        <v>1</v>
      </c>
      <c r="E1582" s="1">
        <v>2</v>
      </c>
      <c r="F1582" s="1" t="str">
        <f>_xlfn.CONCAT($D1582,"|",$E1582,"|",$B1582)</f>
        <v>1|2|13</v>
      </c>
      <c r="G1582" s="1" t="str">
        <f>_xlfn.CONCAT($D1582,"|",$E1582,"|",$C1582)</f>
        <v>1|2|6</v>
      </c>
      <c r="H1582" s="1" t="str">
        <f>_xlfn.CONCAT(P1582,J1582)</f>
        <v>29Rockets</v>
      </c>
      <c r="I1582" s="1" t="str">
        <f>_xlfn.CONCAT(P1582,K1582)</f>
        <v>29Valiants</v>
      </c>
      <c r="J1582" s="1" t="str">
        <f>IFERROR(VLOOKUP(F1582,tbl_Teams!A:C,3,0),"")</f>
        <v>Rockets</v>
      </c>
      <c r="K1582" s="1" t="str">
        <f>IFERROR(VLOOKUP(G1582,tbl_Teams!$A:$C,3,0),"")</f>
        <v>Valiants</v>
      </c>
      <c r="L1582" s="1" t="str">
        <f>IFERROR(IF(AND(J1582&lt;&gt;"",K1582&lt;&gt;""),VLOOKUP(VLOOKUP(J1582,tbl_Teams!C:G,5,0),tbl_Venues!A:B,2,0),""),"")</f>
        <v>Old Richians RFC</v>
      </c>
      <c r="M1582" s="16" t="str">
        <f>IFERROR(IF(VLOOKUP(J1582,tbl_Teams!$C:$H,6,0)=0,"",VLOOKUP(J1582,tbl_Teams!$C:$H,6,0)),"")</f>
        <v/>
      </c>
      <c r="N1582" s="16">
        <f>IFERROR(VLOOKUP(J1582,tbl_Teams!$C:$I,7,0),"")</f>
        <v>4</v>
      </c>
      <c r="O1582" s="16" t="str">
        <f>IF(OR(J1582="",K1582=""),"Void","")</f>
        <v/>
      </c>
      <c r="P1582" s="16">
        <v>29</v>
      </c>
      <c r="Q1582" s="38">
        <f>IF(O1582="Void","",IF(P1582&lt;16,Lookups!$A$1+((P1582-1)*7+(N1582-1)),Lookups!$A$2+((P1582-16)*7+(N1582-1))))</f>
        <v>45757</v>
      </c>
      <c r="R1582" s="1" t="str">
        <f>IF(O1582="Void",TRIM(_xlfn.CONCAT(J1582,K1582)),J1582)</f>
        <v>Rockets</v>
      </c>
      <c r="S1582" s="16" t="str">
        <f>IF(O1582="Void","VOID","vs")</f>
        <v>vs</v>
      </c>
      <c r="T1582" s="1" t="str">
        <f>IF(O1582="Void","",K1582)</f>
        <v>Valiants</v>
      </c>
      <c r="U1582" s="1" t="str">
        <f>IF(O1582="Void","",TRIM(_xlfn.CONCAT(L1582," ",M1582)))</f>
        <v>Old Richians RFC</v>
      </c>
    </row>
    <row r="1583" spans="1:21" x14ac:dyDescent="0.2">
      <c r="A1583" s="16">
        <v>470</v>
      </c>
      <c r="B1583" s="16">
        <v>12</v>
      </c>
      <c r="C1583" s="16">
        <v>7</v>
      </c>
      <c r="D1583" s="1">
        <v>1</v>
      </c>
      <c r="E1583" s="1">
        <v>2</v>
      </c>
      <c r="F1583" s="1" t="str">
        <f>_xlfn.CONCAT($D1583,"|",$E1583,"|",$B1583)</f>
        <v>1|2|12</v>
      </c>
      <c r="G1583" s="1" t="str">
        <f>_xlfn.CONCAT($D1583,"|",$E1583,"|",$C1583)</f>
        <v>1|2|7</v>
      </c>
      <c r="H1583" s="1" t="str">
        <f>_xlfn.CONCAT(P1583,J1583)</f>
        <v>29Supermacs</v>
      </c>
      <c r="I1583" s="1" t="str">
        <f>_xlfn.CONCAT(P1583,K1583)</f>
        <v>29Exiles S.C.</v>
      </c>
      <c r="J1583" s="1" t="str">
        <f>IFERROR(VLOOKUP(F1583,tbl_Teams!A:C,3,0),"")</f>
        <v>Supermacs</v>
      </c>
      <c r="K1583" s="1" t="str">
        <f>IFERROR(VLOOKUP(G1583,tbl_Teams!$A:$C,3,0),"")</f>
        <v>Exiles S.C.</v>
      </c>
      <c r="L1583" s="1" t="str">
        <f>IFERROR(IF(AND(J1583&lt;&gt;"",K1583&lt;&gt;""),VLOOKUP(VLOOKUP(J1583,tbl_Teams!C:G,5,0),tbl_Venues!A:B,2,0),""),"")</f>
        <v>Ramblers Club</v>
      </c>
      <c r="M1583" s="16" t="str">
        <f>IFERROR(IF(VLOOKUP(J1583,tbl_Teams!$C:$H,6,0)=0,"",VLOOKUP(J1583,tbl_Teams!$C:$H,6,0)),"")</f>
        <v/>
      </c>
      <c r="N1583" s="16">
        <f>IFERROR(VLOOKUP(J1583,tbl_Teams!$C:$I,7,0),"")</f>
        <v>2</v>
      </c>
      <c r="O1583" s="16" t="str">
        <f>IF(OR(J1583="",K1583=""),"Void","")</f>
        <v/>
      </c>
      <c r="P1583" s="16">
        <v>29</v>
      </c>
      <c r="Q1583" s="38">
        <f>IF(O1583="Void","",IF(P1583&lt;16,Lookups!$A$1+((P1583-1)*7+(N1583-1)),Lookups!$A$2+((P1583-16)*7+(N1583-1))))</f>
        <v>45755</v>
      </c>
      <c r="R1583" s="1" t="str">
        <f>IF(O1583="Void",TRIM(_xlfn.CONCAT(J1583,K1583)),J1583)</f>
        <v>Supermacs</v>
      </c>
      <c r="S1583" s="16" t="str">
        <f>IF(O1583="Void","VOID","vs")</f>
        <v>vs</v>
      </c>
      <c r="T1583" s="1" t="str">
        <f>IF(O1583="Void","",K1583)</f>
        <v>Exiles S.C.</v>
      </c>
      <c r="U1583" s="1" t="str">
        <f>IF(O1583="Void","",TRIM(_xlfn.CONCAT(L1583," ",M1583)))</f>
        <v>Ramblers Club</v>
      </c>
    </row>
    <row r="1584" spans="1:21" x14ac:dyDescent="0.2">
      <c r="A1584" s="16">
        <v>471</v>
      </c>
      <c r="B1584" s="16">
        <v>11</v>
      </c>
      <c r="C1584" s="16">
        <v>8</v>
      </c>
      <c r="D1584" s="1">
        <v>1</v>
      </c>
      <c r="E1584" s="1">
        <v>2</v>
      </c>
      <c r="F1584" s="1" t="str">
        <f>_xlfn.CONCAT($D1584,"|",$E1584,"|",$B1584)</f>
        <v>1|2|11</v>
      </c>
      <c r="G1584" s="1" t="str">
        <f>_xlfn.CONCAT($D1584,"|",$E1584,"|",$C1584)</f>
        <v>1|2|8</v>
      </c>
      <c r="H1584" s="1" t="str">
        <f>_xlfn.CONCAT(P1584,J1584)</f>
        <v>29St James Extras</v>
      </c>
      <c r="I1584" s="1" t="str">
        <f>_xlfn.CONCAT(P1584,K1584)</f>
        <v>29Matson Wolfhounds</v>
      </c>
      <c r="J1584" s="1" t="str">
        <f>IFERROR(VLOOKUP(F1584,tbl_Teams!A:C,3,0),"")</f>
        <v>St James Extras</v>
      </c>
      <c r="K1584" s="1" t="str">
        <f>IFERROR(VLOOKUP(G1584,tbl_Teams!$A:$C,3,0),"")</f>
        <v>Matson Wolfhounds</v>
      </c>
      <c r="L1584" s="1" t="str">
        <f>IFERROR(IF(AND(J1584&lt;&gt;"",K1584&lt;&gt;""),VLOOKUP(VLOOKUP(J1584,tbl_Teams!C:G,5,0),tbl_Venues!A:B,2,0),""),"")</f>
        <v>One Eyed Jacks</v>
      </c>
      <c r="M1584" s="16" t="str">
        <f>IFERROR(IF(VLOOKUP(J1584,tbl_Teams!$C:$H,6,0)=0,"",VLOOKUP(J1584,tbl_Teams!$C:$H,6,0)),"")</f>
        <v/>
      </c>
      <c r="N1584" s="16">
        <f>IFERROR(VLOOKUP(J1584,tbl_Teams!$C:$I,7,0),"")</f>
        <v>4</v>
      </c>
      <c r="O1584" s="16" t="str">
        <f>IF(OR(J1584="",K1584=""),"Void","")</f>
        <v/>
      </c>
      <c r="P1584" s="16">
        <v>29</v>
      </c>
      <c r="Q1584" s="38">
        <f>IF(O1584="Void","",IF(P1584&lt;16,Lookups!$A$1+((P1584-1)*7+(N1584-1)),Lookups!$A$2+((P1584-16)*7+(N1584-1))))</f>
        <v>45757</v>
      </c>
      <c r="R1584" s="1" t="str">
        <f>IF(O1584="Void",TRIM(_xlfn.CONCAT(J1584,K1584)),J1584)</f>
        <v>St James Extras</v>
      </c>
      <c r="S1584" s="16" t="str">
        <f>IF(O1584="Void","VOID","vs")</f>
        <v>vs</v>
      </c>
      <c r="T1584" s="1" t="str">
        <f>IF(O1584="Void","",K1584)</f>
        <v>Matson Wolfhounds</v>
      </c>
      <c r="U1584" s="1" t="str">
        <f>IF(O1584="Void","",TRIM(_xlfn.CONCAT(L1584," ",M1584)))</f>
        <v>One Eyed Jacks</v>
      </c>
    </row>
    <row r="1585" spans="1:21" x14ac:dyDescent="0.2">
      <c r="A1585" s="16">
        <v>472</v>
      </c>
      <c r="B1585" s="16">
        <v>10</v>
      </c>
      <c r="C1585" s="16">
        <v>9</v>
      </c>
      <c r="D1585" s="1">
        <v>1</v>
      </c>
      <c r="E1585" s="1">
        <v>2</v>
      </c>
      <c r="F1585" s="1" t="str">
        <f>_xlfn.CONCAT($D1585,"|",$E1585,"|",$B1585)</f>
        <v>1|2|10</v>
      </c>
      <c r="G1585" s="1" t="str">
        <f>_xlfn.CONCAT($D1585,"|",$E1585,"|",$C1585)</f>
        <v>1|2|9</v>
      </c>
      <c r="H1585" s="1" t="str">
        <f>_xlfn.CONCAT(P1585,J1585)</f>
        <v>29Holmleigh Rangers</v>
      </c>
      <c r="I1585" s="1" t="str">
        <f>_xlfn.CONCAT(P1585,K1585)</f>
        <v>29Avenue Loungers</v>
      </c>
      <c r="J1585" s="1" t="str">
        <f>IFERROR(VLOOKUP(F1585,tbl_Teams!A:C,3,0),"")</f>
        <v>Holmleigh Rangers</v>
      </c>
      <c r="K1585" s="1" t="str">
        <f>IFERROR(VLOOKUP(G1585,tbl_Teams!$A:$C,3,0),"")</f>
        <v>Avenue Loungers</v>
      </c>
      <c r="L1585" s="1" t="str">
        <f>IFERROR(IF(AND(J1585&lt;&gt;"",K1585&lt;&gt;""),VLOOKUP(VLOOKUP(J1585,tbl_Teams!C:G,5,0),tbl_Venues!A:B,2,0),""),"")</f>
        <v>Ramblers Club</v>
      </c>
      <c r="M1585" s="16" t="str">
        <f>IFERROR(IF(VLOOKUP(J1585,tbl_Teams!$C:$H,6,0)=0,"",VLOOKUP(J1585,tbl_Teams!$C:$H,6,0)),"")</f>
        <v/>
      </c>
      <c r="N1585" s="16">
        <f>IFERROR(VLOOKUP(J1585,tbl_Teams!$C:$I,7,0),"")</f>
        <v>4</v>
      </c>
      <c r="O1585" s="16" t="str">
        <f>IF(OR(J1585="",K1585=""),"Void","")</f>
        <v/>
      </c>
      <c r="P1585" s="16">
        <v>29</v>
      </c>
      <c r="Q1585" s="38">
        <f>IF(O1585="Void","",IF(P1585&lt;16,Lookups!$A$1+((P1585-1)*7+(N1585-1)),Lookups!$A$2+((P1585-16)*7+(N1585-1))))</f>
        <v>45757</v>
      </c>
      <c r="R1585" s="1" t="str">
        <f>IF(O1585="Void",TRIM(_xlfn.CONCAT(J1585,K1585)),J1585)</f>
        <v>Holmleigh Rangers</v>
      </c>
      <c r="S1585" s="16" t="str">
        <f>IF(O1585="Void","VOID","vs")</f>
        <v>vs</v>
      </c>
      <c r="T1585" s="1" t="str">
        <f>IF(O1585="Void","",K1585)</f>
        <v>Avenue Loungers</v>
      </c>
      <c r="U1585" s="1" t="str">
        <f>IF(O1585="Void","",TRIM(_xlfn.CONCAT(L1585," ",M1585)))</f>
        <v>Ramblers Club</v>
      </c>
    </row>
    <row r="1586" spans="1:21" x14ac:dyDescent="0.2">
      <c r="A1586" s="16">
        <v>705</v>
      </c>
      <c r="B1586" s="16">
        <v>16</v>
      </c>
      <c r="C1586" s="16">
        <v>2</v>
      </c>
      <c r="D1586" s="1">
        <v>1</v>
      </c>
      <c r="E1586" s="1">
        <v>3</v>
      </c>
      <c r="F1586" s="1" t="str">
        <f>_xlfn.CONCAT($D1586,"|",$E1586,"|",$B1586)</f>
        <v>1|3|16</v>
      </c>
      <c r="G1586" s="1" t="str">
        <f>_xlfn.CONCAT($D1586,"|",$E1586,"|",$C1586)</f>
        <v>1|3|2</v>
      </c>
      <c r="H1586" s="1" t="str">
        <f>_xlfn.CONCAT(P1586,J1586)</f>
        <v>29Spreaders</v>
      </c>
      <c r="I1586" s="1" t="str">
        <f>_xlfn.CONCAT(P1586,K1586)</f>
        <v>29Upleadon Wanderers</v>
      </c>
      <c r="J1586" s="1" t="str">
        <f>IFERROR(VLOOKUP(F1586,tbl_Teams!A:C,3,0),"")</f>
        <v>Spreaders</v>
      </c>
      <c r="K1586" s="1" t="str">
        <f>IFERROR(VLOOKUP(G1586,tbl_Teams!$A:$C,3,0),"")</f>
        <v>Upleadon Wanderers</v>
      </c>
      <c r="L1586" s="1" t="str">
        <f>IFERROR(IF(AND(J1586&lt;&gt;"",K1586&lt;&gt;""),VLOOKUP(VLOOKUP(J1586,tbl_Teams!C:G,5,0),tbl_Venues!A:B,2,0),""),"")</f>
        <v>Churchdown Community Centre</v>
      </c>
      <c r="M1586" s="16">
        <f>IFERROR(IF(VLOOKUP(J1586,tbl_Teams!$C:$H,6,0)=0,"",VLOOKUP(J1586,tbl_Teams!$C:$H,6,0)),"")</f>
        <v>2</v>
      </c>
      <c r="N1586" s="16">
        <f>IFERROR(VLOOKUP(J1586,tbl_Teams!$C:$I,7,0),"")</f>
        <v>3</v>
      </c>
      <c r="O1586" s="16" t="str">
        <f>IF(OR(J1586="",K1586=""),"Void","")</f>
        <v/>
      </c>
      <c r="P1586" s="16">
        <v>29</v>
      </c>
      <c r="Q1586" s="38">
        <f>IF(O1586="Void","",IF(P1586&lt;16,Lookups!$A$1+((P1586-1)*7+(N1586-1)),Lookups!$A$2+((P1586-16)*7+(N1586-1))))</f>
        <v>45756</v>
      </c>
      <c r="R1586" s="1" t="str">
        <f>IF(O1586="Void",TRIM(_xlfn.CONCAT(J1586,K1586)),J1586)</f>
        <v>Spreaders</v>
      </c>
      <c r="S1586" s="16" t="str">
        <f>IF(O1586="Void","VOID","vs")</f>
        <v>vs</v>
      </c>
      <c r="T1586" s="1" t="str">
        <f>IF(O1586="Void","",K1586)</f>
        <v>Upleadon Wanderers</v>
      </c>
      <c r="U1586" s="1" t="str">
        <f>IF(O1586="Void","",TRIM(_xlfn.CONCAT(L1586," ",M1586)))</f>
        <v>Churchdown Community Centre 2</v>
      </c>
    </row>
    <row r="1587" spans="1:21" x14ac:dyDescent="0.2">
      <c r="A1587" s="16">
        <v>706</v>
      </c>
      <c r="B1587" s="16">
        <v>1</v>
      </c>
      <c r="C1587" s="16">
        <v>3</v>
      </c>
      <c r="D1587" s="1">
        <v>1</v>
      </c>
      <c r="E1587" s="1">
        <v>3</v>
      </c>
      <c r="F1587" s="1" t="str">
        <f>_xlfn.CONCAT($D1587,"|",$E1587,"|",$B1587)</f>
        <v>1|3|1</v>
      </c>
      <c r="G1587" s="1" t="str">
        <f>_xlfn.CONCAT($D1587,"|",$E1587,"|",$C1587)</f>
        <v>1|3|3</v>
      </c>
      <c r="H1587" s="1" t="str">
        <f>_xlfn.CONCAT(P1587,J1587)</f>
        <v>29Elementaries</v>
      </c>
      <c r="I1587" s="1" t="str">
        <f>_xlfn.CONCAT(P1587,K1587)</f>
        <v>29Hucclers</v>
      </c>
      <c r="J1587" s="1" t="str">
        <f>IFERROR(VLOOKUP(F1587,tbl_Teams!A:C,3,0),"")</f>
        <v>Elementaries</v>
      </c>
      <c r="K1587" s="1" t="str">
        <f>IFERROR(VLOOKUP(G1587,tbl_Teams!$A:$C,3,0),"")</f>
        <v>Hucclers</v>
      </c>
      <c r="L1587" s="1" t="str">
        <f>IFERROR(IF(AND(J1587&lt;&gt;"",K1587&lt;&gt;""),VLOOKUP(VLOOKUP(J1587,tbl_Teams!C:G,5,0),tbl_Venues!A:B,2,0),""),"")</f>
        <v>Baker Street</v>
      </c>
      <c r="M1587" s="16" t="str">
        <f>IFERROR(IF(VLOOKUP(J1587,tbl_Teams!$C:$H,6,0)=0,"",VLOOKUP(J1587,tbl_Teams!$C:$H,6,0)),"")</f>
        <v/>
      </c>
      <c r="N1587" s="16">
        <f>IFERROR(VLOOKUP(J1587,tbl_Teams!$C:$I,7,0),"")</f>
        <v>3</v>
      </c>
      <c r="O1587" s="16" t="str">
        <f>IF(OR(J1587="",K1587=""),"Void","")</f>
        <v/>
      </c>
      <c r="P1587" s="16">
        <v>29</v>
      </c>
      <c r="Q1587" s="38">
        <f>IF(O1587="Void","",IF(P1587&lt;16,Lookups!$A$1+((P1587-1)*7+(N1587-1)),Lookups!$A$2+((P1587-16)*7+(N1587-1))))</f>
        <v>45756</v>
      </c>
      <c r="R1587" s="1" t="str">
        <f>IF(O1587="Void",TRIM(_xlfn.CONCAT(J1587,K1587)),J1587)</f>
        <v>Elementaries</v>
      </c>
      <c r="S1587" s="16" t="str">
        <f>IF(O1587="Void","VOID","vs")</f>
        <v>vs</v>
      </c>
      <c r="T1587" s="1" t="str">
        <f>IF(O1587="Void","",K1587)</f>
        <v>Hucclers</v>
      </c>
      <c r="U1587" s="1" t="str">
        <f>IF(O1587="Void","",TRIM(_xlfn.CONCAT(L1587," ",M1587)))</f>
        <v>Baker Street</v>
      </c>
    </row>
    <row r="1588" spans="1:21" x14ac:dyDescent="0.2">
      <c r="A1588" s="16">
        <v>707</v>
      </c>
      <c r="B1588" s="16">
        <v>15</v>
      </c>
      <c r="C1588" s="16">
        <v>4</v>
      </c>
      <c r="D1588" s="1">
        <v>1</v>
      </c>
      <c r="E1588" s="1">
        <v>3</v>
      </c>
      <c r="F1588" s="1" t="str">
        <f>_xlfn.CONCAT($D1588,"|",$E1588,"|",$B1588)</f>
        <v>1|3|15</v>
      </c>
      <c r="G1588" s="1" t="str">
        <f>_xlfn.CONCAT($D1588,"|",$E1588,"|",$C1588)</f>
        <v>1|3|4</v>
      </c>
      <c r="H1588" s="1" t="str">
        <f>_xlfn.CONCAT(P1588,J1588)</f>
        <v>29Meteors</v>
      </c>
      <c r="I1588" s="1" t="str">
        <f>_xlfn.CONCAT(P1588,K1588)</f>
        <v>29Poets</v>
      </c>
      <c r="J1588" s="1" t="str">
        <f>IFERROR(VLOOKUP(F1588,tbl_Teams!A:C,3,0),"")</f>
        <v>Meteors</v>
      </c>
      <c r="K1588" s="1" t="str">
        <f>IFERROR(VLOOKUP(G1588,tbl_Teams!$A:$C,3,0),"")</f>
        <v>Poets</v>
      </c>
      <c r="L1588" s="1" t="str">
        <f>IFERROR(IF(AND(J1588&lt;&gt;"",K1588&lt;&gt;""),VLOOKUP(VLOOKUP(J1588,tbl_Teams!C:G,5,0),tbl_Venues!A:B,2,0),""),"")</f>
        <v>Farmer's Club</v>
      </c>
      <c r="M1588" s="16">
        <f>IFERROR(IF(VLOOKUP(J1588,tbl_Teams!$C:$H,6,0)=0,"",VLOOKUP(J1588,tbl_Teams!$C:$H,6,0)),"")</f>
        <v>1</v>
      </c>
      <c r="N1588" s="16">
        <f>IFERROR(VLOOKUP(J1588,tbl_Teams!$C:$I,7,0),"")</f>
        <v>3</v>
      </c>
      <c r="O1588" s="16" t="str">
        <f>IF(OR(J1588="",K1588=""),"Void","")</f>
        <v/>
      </c>
      <c r="P1588" s="16">
        <v>29</v>
      </c>
      <c r="Q1588" s="38">
        <f>IF(O1588="Void","",IF(P1588&lt;16,Lookups!$A$1+((P1588-1)*7+(N1588-1)),Lookups!$A$2+((P1588-16)*7+(N1588-1))))</f>
        <v>45756</v>
      </c>
      <c r="R1588" s="1" t="str">
        <f>IF(O1588="Void",TRIM(_xlfn.CONCAT(J1588,K1588)),J1588)</f>
        <v>Meteors</v>
      </c>
      <c r="S1588" s="16" t="str">
        <f>IF(O1588="Void","VOID","vs")</f>
        <v>vs</v>
      </c>
      <c r="T1588" s="1" t="str">
        <f>IF(O1588="Void","",K1588)</f>
        <v>Poets</v>
      </c>
      <c r="U1588" s="1" t="str">
        <f>IF(O1588="Void","",TRIM(_xlfn.CONCAT(L1588," ",M1588)))</f>
        <v>Farmer's Club 1</v>
      </c>
    </row>
    <row r="1589" spans="1:21" x14ac:dyDescent="0.2">
      <c r="A1589" s="16">
        <v>708</v>
      </c>
      <c r="B1589" s="16">
        <v>14</v>
      </c>
      <c r="C1589" s="16">
        <v>5</v>
      </c>
      <c r="D1589" s="1">
        <v>1</v>
      </c>
      <c r="E1589" s="1">
        <v>3</v>
      </c>
      <c r="F1589" s="1" t="str">
        <f>_xlfn.CONCAT($D1589,"|",$E1589,"|",$B1589)</f>
        <v>1|3|14</v>
      </c>
      <c r="G1589" s="1" t="str">
        <f>_xlfn.CONCAT($D1589,"|",$E1589,"|",$C1589)</f>
        <v>1|3|5</v>
      </c>
      <c r="H1589" s="1" t="str">
        <f>_xlfn.CONCAT(P1589,J1589)</f>
        <v>29Locals</v>
      </c>
      <c r="I1589" s="1" t="str">
        <f>_xlfn.CONCAT(P1589,K1589)</f>
        <v>29Grinders</v>
      </c>
      <c r="J1589" s="1" t="str">
        <f>IFERROR(VLOOKUP(F1589,tbl_Teams!A:C,3,0),"")</f>
        <v>Locals</v>
      </c>
      <c r="K1589" s="1" t="str">
        <f>IFERROR(VLOOKUP(G1589,tbl_Teams!$A:$C,3,0),"")</f>
        <v>Grinders</v>
      </c>
      <c r="L1589" s="1" t="str">
        <f>IFERROR(IF(AND(J1589&lt;&gt;"",K1589&lt;&gt;""),VLOOKUP(VLOOKUP(J1589,tbl_Teams!C:G,5,0),tbl_Venues!A:B,2,0),""),"")</f>
        <v>Junction Inn</v>
      </c>
      <c r="M1589" s="16" t="str">
        <f>IFERROR(IF(VLOOKUP(J1589,tbl_Teams!$C:$H,6,0)=0,"",VLOOKUP(J1589,tbl_Teams!$C:$H,6,0)),"")</f>
        <v/>
      </c>
      <c r="N1589" s="16">
        <f>IFERROR(VLOOKUP(J1589,tbl_Teams!$C:$I,7,0),"")</f>
        <v>2</v>
      </c>
      <c r="O1589" s="16" t="str">
        <f>IF(OR(J1589="",K1589=""),"Void","")</f>
        <v/>
      </c>
      <c r="P1589" s="16">
        <v>29</v>
      </c>
      <c r="Q1589" s="38">
        <f>IF(O1589="Void","",IF(P1589&lt;16,Lookups!$A$1+((P1589-1)*7+(N1589-1)),Lookups!$A$2+((P1589-16)*7+(N1589-1))))</f>
        <v>45755</v>
      </c>
      <c r="R1589" s="1" t="str">
        <f>IF(O1589="Void",TRIM(_xlfn.CONCAT(J1589,K1589)),J1589)</f>
        <v>Locals</v>
      </c>
      <c r="S1589" s="16" t="str">
        <f>IF(O1589="Void","VOID","vs")</f>
        <v>vs</v>
      </c>
      <c r="T1589" s="1" t="str">
        <f>IF(O1589="Void","",K1589)</f>
        <v>Grinders</v>
      </c>
      <c r="U1589" s="1" t="str">
        <f>IF(O1589="Void","",TRIM(_xlfn.CONCAT(L1589," ",M1589)))</f>
        <v>Junction Inn</v>
      </c>
    </row>
    <row r="1590" spans="1:21" x14ac:dyDescent="0.2">
      <c r="A1590" s="16">
        <v>709</v>
      </c>
      <c r="B1590" s="16">
        <v>13</v>
      </c>
      <c r="C1590" s="16">
        <v>6</v>
      </c>
      <c r="D1590" s="1">
        <v>1</v>
      </c>
      <c r="E1590" s="1">
        <v>3</v>
      </c>
      <c r="F1590" s="1" t="str">
        <f>_xlfn.CONCAT($D1590,"|",$E1590,"|",$B1590)</f>
        <v>1|3|13</v>
      </c>
      <c r="G1590" s="1" t="str">
        <f>_xlfn.CONCAT($D1590,"|",$E1590,"|",$C1590)</f>
        <v>1|3|6</v>
      </c>
      <c r="H1590" s="1" t="str">
        <f>_xlfn.CONCAT(P1590,J1590)</f>
        <v>29Killer Instinct</v>
      </c>
      <c r="I1590" s="1" t="str">
        <f>_xlfn.CONCAT(P1590,K1590)</f>
        <v>29Hip Hips</v>
      </c>
      <c r="J1590" s="1" t="str">
        <f>IFERROR(VLOOKUP(F1590,tbl_Teams!A:C,3,0),"")</f>
        <v>Killer Instinct</v>
      </c>
      <c r="K1590" s="1" t="str">
        <f>IFERROR(VLOOKUP(G1590,tbl_Teams!$A:$C,3,0),"")</f>
        <v>Hip Hips</v>
      </c>
      <c r="L1590" s="1" t="str">
        <f>IFERROR(IF(AND(J1590&lt;&gt;"",K1590&lt;&gt;""),VLOOKUP(VLOOKUP(J1590,tbl_Teams!C:G,5,0),tbl_Venues!A:B,2,0),""),"")</f>
        <v>Matchplay Stroud</v>
      </c>
      <c r="M1590" s="16">
        <f>IFERROR(IF(VLOOKUP(J1590,tbl_Teams!$C:$H,6,0)=0,"",VLOOKUP(J1590,tbl_Teams!$C:$H,6,0)),"")</f>
        <v>3</v>
      </c>
      <c r="N1590" s="16">
        <f>IFERROR(VLOOKUP(J1590,tbl_Teams!$C:$I,7,0),"")</f>
        <v>3</v>
      </c>
      <c r="O1590" s="16" t="str">
        <f>IF(OR(J1590="",K1590=""),"Void","")</f>
        <v/>
      </c>
      <c r="P1590" s="16">
        <v>29</v>
      </c>
      <c r="Q1590" s="38">
        <f>IF(O1590="Void","",IF(P1590&lt;16,Lookups!$A$1+((P1590-1)*7+(N1590-1)),Lookups!$A$2+((P1590-16)*7+(N1590-1))))</f>
        <v>45756</v>
      </c>
      <c r="R1590" s="1" t="str">
        <f>IF(O1590="Void",TRIM(_xlfn.CONCAT(J1590,K1590)),J1590)</f>
        <v>Killer Instinct</v>
      </c>
      <c r="S1590" s="16" t="str">
        <f>IF(O1590="Void","VOID","vs")</f>
        <v>vs</v>
      </c>
      <c r="T1590" s="1" t="str">
        <f>IF(O1590="Void","",K1590)</f>
        <v>Hip Hips</v>
      </c>
      <c r="U1590" s="1" t="str">
        <f>IF(O1590="Void","",TRIM(_xlfn.CONCAT(L1590," ",M1590)))</f>
        <v>Matchplay Stroud 3</v>
      </c>
    </row>
    <row r="1591" spans="1:21" x14ac:dyDescent="0.2">
      <c r="A1591" s="16">
        <v>710</v>
      </c>
      <c r="B1591" s="16">
        <v>12</v>
      </c>
      <c r="C1591" s="16">
        <v>7</v>
      </c>
      <c r="D1591" s="1">
        <v>1</v>
      </c>
      <c r="E1591" s="1">
        <v>3</v>
      </c>
      <c r="F1591" s="1" t="str">
        <f>_xlfn.CONCAT($D1591,"|",$E1591,"|",$B1591)</f>
        <v>1|3|12</v>
      </c>
      <c r="G1591" s="1" t="str">
        <f>_xlfn.CONCAT($D1591,"|",$E1591,"|",$C1591)</f>
        <v>1|3|7</v>
      </c>
      <c r="H1591" s="1" t="str">
        <f>_xlfn.CONCAT(P1591,J1591)</f>
        <v>29DM4's</v>
      </c>
      <c r="I1591" s="1" t="str">
        <f>_xlfn.CONCAT(P1591,K1591)</f>
        <v>29Hits &amp; Misses(City)</v>
      </c>
      <c r="J1591" s="1" t="str">
        <f>IFERROR(VLOOKUP(F1591,tbl_Teams!A:C,3,0),"")</f>
        <v>DM4's</v>
      </c>
      <c r="K1591" s="1" t="str">
        <f>IFERROR(VLOOKUP(G1591,tbl_Teams!$A:$C,3,0),"")</f>
        <v>Hits &amp; Misses(City)</v>
      </c>
      <c r="L1591" s="1" t="str">
        <f>IFERROR(IF(AND(J1591&lt;&gt;"",K1591&lt;&gt;""),VLOOKUP(VLOOKUP(J1591,tbl_Teams!C:G,5,0),tbl_Venues!A:B,2,0),""),"")</f>
        <v>Spartans Club</v>
      </c>
      <c r="M1591" s="16">
        <f>IFERROR(IF(VLOOKUP(J1591,tbl_Teams!$C:$H,6,0)=0,"",VLOOKUP(J1591,tbl_Teams!$C:$H,6,0)),"")</f>
        <v>1</v>
      </c>
      <c r="N1591" s="16">
        <f>IFERROR(VLOOKUP(J1591,tbl_Teams!$C:$I,7,0),"")</f>
        <v>4</v>
      </c>
      <c r="O1591" s="16" t="str">
        <f>IF(OR(J1591="",K1591=""),"Void","")</f>
        <v/>
      </c>
      <c r="P1591" s="16">
        <v>29</v>
      </c>
      <c r="Q1591" s="38">
        <f>IF(O1591="Void","",IF(P1591&lt;16,Lookups!$A$1+((P1591-1)*7+(N1591-1)),Lookups!$A$2+((P1591-16)*7+(N1591-1))))</f>
        <v>45757</v>
      </c>
      <c r="R1591" s="1" t="str">
        <f>IF(O1591="Void",TRIM(_xlfn.CONCAT(J1591,K1591)),J1591)</f>
        <v>DM4's</v>
      </c>
      <c r="S1591" s="16" t="str">
        <f>IF(O1591="Void","VOID","vs")</f>
        <v>vs</v>
      </c>
      <c r="T1591" s="1" t="str">
        <f>IF(O1591="Void","",K1591)</f>
        <v>Hits &amp; Misses(City)</v>
      </c>
      <c r="U1591" s="1" t="str">
        <f>IF(O1591="Void","",TRIM(_xlfn.CONCAT(L1591," ",M1591)))</f>
        <v>Spartans Club 1</v>
      </c>
    </row>
    <row r="1592" spans="1:21" x14ac:dyDescent="0.2">
      <c r="A1592" s="16">
        <v>711</v>
      </c>
      <c r="B1592" s="16">
        <v>11</v>
      </c>
      <c r="C1592" s="16">
        <v>8</v>
      </c>
      <c r="D1592" s="1">
        <v>1</v>
      </c>
      <c r="E1592" s="1">
        <v>3</v>
      </c>
      <c r="F1592" s="1" t="str">
        <f>_xlfn.CONCAT($D1592,"|",$E1592,"|",$B1592)</f>
        <v>1|3|11</v>
      </c>
      <c r="G1592" s="1" t="str">
        <f>_xlfn.CONCAT($D1592,"|",$E1592,"|",$C1592)</f>
        <v>1|3|8</v>
      </c>
      <c r="H1592" s="1" t="str">
        <f>_xlfn.CONCAT(P1592,J1592)</f>
        <v>29BIJI's S.C.</v>
      </c>
      <c r="I1592" s="1" t="str">
        <f>_xlfn.CONCAT(P1592,K1592)</f>
        <v>29Madcaps</v>
      </c>
      <c r="J1592" s="1" t="str">
        <f>IFERROR(VLOOKUP(F1592,tbl_Teams!A:C,3,0),"")</f>
        <v>BIJI's S.C.</v>
      </c>
      <c r="K1592" s="1" t="str">
        <f>IFERROR(VLOOKUP(G1592,tbl_Teams!$A:$C,3,0),"")</f>
        <v>Madcaps</v>
      </c>
      <c r="L1592" s="1" t="str">
        <f>IFERROR(IF(AND(J1592&lt;&gt;"",K1592&lt;&gt;""),VLOOKUP(VLOOKUP(J1592,tbl_Teams!C:G,5,0),tbl_Venues!A:B,2,0),""),"")</f>
        <v>Farmer's Club</v>
      </c>
      <c r="M1592" s="16">
        <f>IFERROR(IF(VLOOKUP(J1592,tbl_Teams!$C:$H,6,0)=0,"",VLOOKUP(J1592,tbl_Teams!$C:$H,6,0)),"")</f>
        <v>2</v>
      </c>
      <c r="N1592" s="16">
        <f>IFERROR(VLOOKUP(J1592,tbl_Teams!$C:$I,7,0),"")</f>
        <v>4</v>
      </c>
      <c r="O1592" s="16" t="str">
        <f>IF(OR(J1592="",K1592=""),"Void","")</f>
        <v/>
      </c>
      <c r="P1592" s="16">
        <v>29</v>
      </c>
      <c r="Q1592" s="38">
        <f>IF(O1592="Void","",IF(P1592&lt;16,Lookups!$A$1+((P1592-1)*7+(N1592-1)),Lookups!$A$2+((P1592-16)*7+(N1592-1))))</f>
        <v>45757</v>
      </c>
      <c r="R1592" s="1" t="str">
        <f>IF(O1592="Void",TRIM(_xlfn.CONCAT(J1592,K1592)),J1592)</f>
        <v>BIJI's S.C.</v>
      </c>
      <c r="S1592" s="16" t="str">
        <f>IF(O1592="Void","VOID","vs")</f>
        <v>vs</v>
      </c>
      <c r="T1592" s="1" t="str">
        <f>IF(O1592="Void","",K1592)</f>
        <v>Madcaps</v>
      </c>
      <c r="U1592" s="1" t="str">
        <f>IF(O1592="Void","",TRIM(_xlfn.CONCAT(L1592," ",M1592)))</f>
        <v>Farmer's Club 2</v>
      </c>
    </row>
    <row r="1593" spans="1:21" x14ac:dyDescent="0.2">
      <c r="A1593" s="16">
        <v>712</v>
      </c>
      <c r="B1593" s="16">
        <v>10</v>
      </c>
      <c r="C1593" s="16">
        <v>9</v>
      </c>
      <c r="D1593" s="1">
        <v>1</v>
      </c>
      <c r="E1593" s="1">
        <v>3</v>
      </c>
      <c r="F1593" s="1" t="str">
        <f>_xlfn.CONCAT($D1593,"|",$E1593,"|",$B1593)</f>
        <v>1|3|10</v>
      </c>
      <c r="G1593" s="1" t="str">
        <f>_xlfn.CONCAT($D1593,"|",$E1593,"|",$C1593)</f>
        <v>1|3|9</v>
      </c>
      <c r="H1593" s="1" t="str">
        <f>_xlfn.CONCAT(P1593,J1593)</f>
        <v>29All Wood &amp; Balls</v>
      </c>
      <c r="I1593" s="1" t="str">
        <f>_xlfn.CONCAT(P1593,K1593)</f>
        <v>29Flintstones</v>
      </c>
      <c r="J1593" s="1" t="str">
        <f>IFERROR(VLOOKUP(F1593,tbl_Teams!A:C,3,0),"")</f>
        <v>All Wood &amp; Balls</v>
      </c>
      <c r="K1593" s="1" t="str">
        <f>IFERROR(VLOOKUP(G1593,tbl_Teams!$A:$C,3,0),"")</f>
        <v>Flintstones</v>
      </c>
      <c r="L1593" s="1" t="str">
        <f>IFERROR(IF(AND(J1593&lt;&gt;"",K1593&lt;&gt;""),VLOOKUP(VLOOKUP(J1593,tbl_Teams!C:G,5,0),tbl_Venues!A:B,2,0),""),"")</f>
        <v>Longlevens RFC</v>
      </c>
      <c r="M1593" s="16" t="str">
        <f>IFERROR(IF(VLOOKUP(J1593,tbl_Teams!$C:$H,6,0)=0,"",VLOOKUP(J1593,tbl_Teams!$C:$H,6,0)),"")</f>
        <v/>
      </c>
      <c r="N1593" s="16">
        <f>IFERROR(VLOOKUP(J1593,tbl_Teams!$C:$I,7,0),"")</f>
        <v>4</v>
      </c>
      <c r="O1593" s="16" t="str">
        <f>IF(OR(J1593="",K1593=""),"Void","")</f>
        <v/>
      </c>
      <c r="P1593" s="16">
        <v>29</v>
      </c>
      <c r="Q1593" s="38">
        <f>IF(O1593="Void","",IF(P1593&lt;16,Lookups!$A$1+((P1593-1)*7+(N1593-1)),Lookups!$A$2+((P1593-16)*7+(N1593-1))))</f>
        <v>45757</v>
      </c>
      <c r="R1593" s="1" t="str">
        <f>IF(O1593="Void",TRIM(_xlfn.CONCAT(J1593,K1593)),J1593)</f>
        <v>All Wood &amp; Balls</v>
      </c>
      <c r="S1593" s="16" t="str">
        <f>IF(O1593="Void","VOID","vs")</f>
        <v>vs</v>
      </c>
      <c r="T1593" s="1" t="str">
        <f>IF(O1593="Void","",K1593)</f>
        <v>Flintstones</v>
      </c>
      <c r="U1593" s="1" t="str">
        <f>IF(O1593="Void","",TRIM(_xlfn.CONCAT(L1593," ",M1593)))</f>
        <v>Longlevens RFC</v>
      </c>
    </row>
    <row r="1594" spans="1:21" x14ac:dyDescent="0.2">
      <c r="A1594" s="16">
        <v>945</v>
      </c>
      <c r="B1594" s="16">
        <v>16</v>
      </c>
      <c r="C1594" s="16">
        <v>2</v>
      </c>
      <c r="D1594" s="1">
        <v>1</v>
      </c>
      <c r="E1594" s="1">
        <v>4</v>
      </c>
      <c r="F1594" s="1" t="str">
        <f>_xlfn.CONCAT($D1594,"|",$E1594,"|",$B1594)</f>
        <v>1|4|16</v>
      </c>
      <c r="G1594" s="1" t="str">
        <f>_xlfn.CONCAT($D1594,"|",$E1594,"|",$C1594)</f>
        <v>1|4|2</v>
      </c>
      <c r="H1594" s="1" t="str">
        <f>_xlfn.CONCAT(P1594,J1594)</f>
        <v>29Bell Hotel</v>
      </c>
      <c r="I1594" s="1" t="str">
        <f>_xlfn.CONCAT(P1594,K1594)</f>
        <v>29Andy Capps</v>
      </c>
      <c r="J1594" s="1" t="str">
        <f>IFERROR(VLOOKUP(F1594,tbl_Teams!A:C,3,0),"")</f>
        <v>Bell Hotel</v>
      </c>
      <c r="K1594" s="1" t="str">
        <f>IFERROR(VLOOKUP(G1594,tbl_Teams!$A:$C,3,0),"")</f>
        <v>Andy Capps</v>
      </c>
      <c r="L1594" s="1" t="str">
        <f>IFERROR(IF(AND(J1594&lt;&gt;"",K1594&lt;&gt;""),VLOOKUP(VLOOKUP(J1594,tbl_Teams!C:G,5,0),tbl_Venues!A:B,2,0),""),"")</f>
        <v>Bell Inn Frampton</v>
      </c>
      <c r="M1594" s="16" t="str">
        <f>IFERROR(IF(VLOOKUP(J1594,tbl_Teams!$C:$H,6,0)=0,"",VLOOKUP(J1594,tbl_Teams!$C:$H,6,0)),"")</f>
        <v/>
      </c>
      <c r="N1594" s="16">
        <f>IFERROR(VLOOKUP(J1594,tbl_Teams!$C:$I,7,0),"")</f>
        <v>5</v>
      </c>
      <c r="O1594" s="16" t="str">
        <f>IF(OR(J1594="",K1594=""),"Void","")</f>
        <v/>
      </c>
      <c r="P1594" s="16">
        <v>29</v>
      </c>
      <c r="Q1594" s="38">
        <f>IF(O1594="Void","",IF(P1594&lt;16,Lookups!$A$1+((P1594-1)*7+(N1594-1)),Lookups!$A$2+((P1594-16)*7+(N1594-1))))</f>
        <v>45758</v>
      </c>
      <c r="R1594" s="1" t="str">
        <f>IF(O1594="Void",TRIM(_xlfn.CONCAT(J1594,K1594)),J1594)</f>
        <v>Bell Hotel</v>
      </c>
      <c r="S1594" s="16" t="str">
        <f>IF(O1594="Void","VOID","vs")</f>
        <v>vs</v>
      </c>
      <c r="T1594" s="1" t="str">
        <f>IF(O1594="Void","",K1594)</f>
        <v>Andy Capps</v>
      </c>
      <c r="U1594" s="1" t="str">
        <f>IF(O1594="Void","",TRIM(_xlfn.CONCAT(L1594," ",M1594)))</f>
        <v>Bell Inn Frampton</v>
      </c>
    </row>
    <row r="1595" spans="1:21" x14ac:dyDescent="0.2">
      <c r="A1595" s="16">
        <v>946</v>
      </c>
      <c r="B1595" s="16">
        <v>1</v>
      </c>
      <c r="C1595" s="16">
        <v>3</v>
      </c>
      <c r="D1595" s="1">
        <v>1</v>
      </c>
      <c r="E1595" s="1">
        <v>4</v>
      </c>
      <c r="F1595" s="1" t="str">
        <f>_xlfn.CONCAT($D1595,"|",$E1595,"|",$B1595)</f>
        <v>1|4|1</v>
      </c>
      <c r="G1595" s="1" t="str">
        <f>_xlfn.CONCAT($D1595,"|",$E1595,"|",$C1595)</f>
        <v>1|4|3</v>
      </c>
      <c r="H1595" s="1" t="str">
        <f>_xlfn.CONCAT(P1595,J1595)</f>
        <v>29Jacks Jokers</v>
      </c>
      <c r="I1595" s="1" t="str">
        <f>_xlfn.CONCAT(P1595,K1595)</f>
        <v>29Harps S.C.</v>
      </c>
      <c r="J1595" s="1" t="str">
        <f>IFERROR(VLOOKUP(F1595,tbl_Teams!A:C,3,0),"")</f>
        <v>Jacks Jokers</v>
      </c>
      <c r="K1595" s="1" t="str">
        <f>IFERROR(VLOOKUP(G1595,tbl_Teams!$A:$C,3,0),"")</f>
        <v>Harps S.C.</v>
      </c>
      <c r="L1595" s="1" t="str">
        <f>IFERROR(IF(AND(J1595&lt;&gt;"",K1595&lt;&gt;""),VLOOKUP(VLOOKUP(J1595,tbl_Teams!C:G,5,0),tbl_Venues!A:B,2,0),""),"")</f>
        <v>One Eyed Jacks</v>
      </c>
      <c r="M1595" s="16" t="str">
        <f>IFERROR(IF(VLOOKUP(J1595,tbl_Teams!$C:$H,6,0)=0,"",VLOOKUP(J1595,tbl_Teams!$C:$H,6,0)),"")</f>
        <v/>
      </c>
      <c r="N1595" s="16">
        <f>IFERROR(VLOOKUP(J1595,tbl_Teams!$C:$I,7,0),"")</f>
        <v>5</v>
      </c>
      <c r="O1595" s="16" t="str">
        <f>IF(OR(J1595="",K1595=""),"Void","")</f>
        <v/>
      </c>
      <c r="P1595" s="16">
        <v>29</v>
      </c>
      <c r="Q1595" s="38">
        <f>IF(O1595="Void","",IF(P1595&lt;16,Lookups!$A$1+((P1595-1)*7+(N1595-1)),Lookups!$A$2+((P1595-16)*7+(N1595-1))))</f>
        <v>45758</v>
      </c>
      <c r="R1595" s="1" t="str">
        <f>IF(O1595="Void",TRIM(_xlfn.CONCAT(J1595,K1595)),J1595)</f>
        <v>Jacks Jokers</v>
      </c>
      <c r="S1595" s="16" t="str">
        <f>IF(O1595="Void","VOID","vs")</f>
        <v>vs</v>
      </c>
      <c r="T1595" s="1" t="str">
        <f>IF(O1595="Void","",K1595)</f>
        <v>Harps S.C.</v>
      </c>
      <c r="U1595" s="1" t="str">
        <f>IF(O1595="Void","",TRIM(_xlfn.CONCAT(L1595," ",M1595)))</f>
        <v>One Eyed Jacks</v>
      </c>
    </row>
    <row r="1596" spans="1:21" x14ac:dyDescent="0.2">
      <c r="A1596" s="16">
        <v>947</v>
      </c>
      <c r="B1596" s="16">
        <v>15</v>
      </c>
      <c r="C1596" s="16">
        <v>4</v>
      </c>
      <c r="D1596" s="1">
        <v>1</v>
      </c>
      <c r="E1596" s="1">
        <v>4</v>
      </c>
      <c r="F1596" s="1" t="str">
        <f>_xlfn.CONCAT($D1596,"|",$E1596,"|",$B1596)</f>
        <v>1|4|15</v>
      </c>
      <c r="G1596" s="1" t="str">
        <f>_xlfn.CONCAT($D1596,"|",$E1596,"|",$C1596)</f>
        <v>1|4|4</v>
      </c>
      <c r="H1596" s="1" t="str">
        <f>_xlfn.CONCAT(P1596,J1596)</f>
        <v>29Dark Horses</v>
      </c>
      <c r="I1596" s="1" t="str">
        <f>_xlfn.CONCAT(P1596,K1596)</f>
        <v>29Jolly Boys</v>
      </c>
      <c r="J1596" s="1" t="str">
        <f>IFERROR(VLOOKUP(F1596,tbl_Teams!A:C,3,0),"")</f>
        <v>Dark Horses</v>
      </c>
      <c r="K1596" s="1" t="str">
        <f>IFERROR(VLOOKUP(G1596,tbl_Teams!$A:$C,3,0),"")</f>
        <v>Jolly Boys</v>
      </c>
      <c r="L1596" s="1" t="str">
        <f>IFERROR(IF(AND(J1596&lt;&gt;"",K1596&lt;&gt;""),VLOOKUP(VLOOKUP(J1596,tbl_Teams!C:G,5,0),tbl_Venues!A:B,2,0),""),"")</f>
        <v>Old Richians RFC</v>
      </c>
      <c r="M1596" s="16" t="str">
        <f>IFERROR(IF(VLOOKUP(J1596,tbl_Teams!$C:$H,6,0)=0,"",VLOOKUP(J1596,tbl_Teams!$C:$H,6,0)),"")</f>
        <v/>
      </c>
      <c r="N1596" s="16">
        <f>IFERROR(VLOOKUP(J1596,tbl_Teams!$C:$I,7,0),"")</f>
        <v>2</v>
      </c>
      <c r="O1596" s="16" t="str">
        <f>IF(OR(J1596="",K1596=""),"Void","")</f>
        <v/>
      </c>
      <c r="P1596" s="16">
        <v>29</v>
      </c>
      <c r="Q1596" s="38">
        <f>IF(O1596="Void","",IF(P1596&lt;16,Lookups!$A$1+((P1596-1)*7+(N1596-1)),Lookups!$A$2+((P1596-16)*7+(N1596-1))))</f>
        <v>45755</v>
      </c>
      <c r="R1596" s="1" t="str">
        <f>IF(O1596="Void",TRIM(_xlfn.CONCAT(J1596,K1596)),J1596)</f>
        <v>Dark Horses</v>
      </c>
      <c r="S1596" s="16" t="str">
        <f>IF(O1596="Void","VOID","vs")</f>
        <v>vs</v>
      </c>
      <c r="T1596" s="1" t="str">
        <f>IF(O1596="Void","",K1596)</f>
        <v>Jolly Boys</v>
      </c>
      <c r="U1596" s="1" t="str">
        <f>IF(O1596="Void","",TRIM(_xlfn.CONCAT(L1596," ",M1596)))</f>
        <v>Old Richians RFC</v>
      </c>
    </row>
    <row r="1597" spans="1:21" x14ac:dyDescent="0.2">
      <c r="A1597" s="16">
        <v>948</v>
      </c>
      <c r="B1597" s="16">
        <v>14</v>
      </c>
      <c r="C1597" s="16">
        <v>5</v>
      </c>
      <c r="D1597" s="1">
        <v>1</v>
      </c>
      <c r="E1597" s="1">
        <v>4</v>
      </c>
      <c r="F1597" s="1" t="str">
        <f>_xlfn.CONCAT($D1597,"|",$E1597,"|",$B1597)</f>
        <v>1|4|14</v>
      </c>
      <c r="G1597" s="1" t="str">
        <f>_xlfn.CONCAT($D1597,"|",$E1597,"|",$C1597)</f>
        <v>1|4|5</v>
      </c>
      <c r="H1597" s="1" t="str">
        <f>_xlfn.CONCAT(P1597,J1597)</f>
        <v>29Atlas S.C.</v>
      </c>
      <c r="I1597" s="1" t="str">
        <f>_xlfn.CONCAT(P1597,K1597)</f>
        <v>29Doddlers</v>
      </c>
      <c r="J1597" s="1" t="str">
        <f>IFERROR(VLOOKUP(F1597,tbl_Teams!A:C,3,0),"")</f>
        <v>Atlas S.C.</v>
      </c>
      <c r="K1597" s="1" t="str">
        <f>IFERROR(VLOOKUP(G1597,tbl_Teams!$A:$C,3,0),"")</f>
        <v>Doddlers</v>
      </c>
      <c r="L1597" s="1" t="str">
        <f>IFERROR(IF(AND(J1597&lt;&gt;"",K1597&lt;&gt;""),VLOOKUP(VLOOKUP(J1597,tbl_Teams!C:G,5,0),tbl_Venues!A:B,2,0),""),"")</f>
        <v>Spartans Club</v>
      </c>
      <c r="M1597" s="16">
        <f>IFERROR(IF(VLOOKUP(J1597,tbl_Teams!$C:$H,6,0)=0,"",VLOOKUP(J1597,tbl_Teams!$C:$H,6,0)),"")</f>
        <v>1</v>
      </c>
      <c r="N1597" s="16">
        <f>IFERROR(VLOOKUP(J1597,tbl_Teams!$C:$I,7,0),"")</f>
        <v>1</v>
      </c>
      <c r="O1597" s="16" t="str">
        <f>IF(OR(J1597="",K1597=""),"Void","")</f>
        <v/>
      </c>
      <c r="P1597" s="16">
        <v>29</v>
      </c>
      <c r="Q1597" s="38">
        <f>IF(O1597="Void","",IF(P1597&lt;16,Lookups!$A$1+((P1597-1)*7+(N1597-1)),Lookups!$A$2+((P1597-16)*7+(N1597-1))))</f>
        <v>45754</v>
      </c>
      <c r="R1597" s="1" t="str">
        <f>IF(O1597="Void",TRIM(_xlfn.CONCAT(J1597,K1597)),J1597)</f>
        <v>Atlas S.C.</v>
      </c>
      <c r="S1597" s="16" t="str">
        <f>IF(O1597="Void","VOID","vs")</f>
        <v>vs</v>
      </c>
      <c r="T1597" s="1" t="str">
        <f>IF(O1597="Void","",K1597)</f>
        <v>Doddlers</v>
      </c>
      <c r="U1597" s="1" t="str">
        <f>IF(O1597="Void","",TRIM(_xlfn.CONCAT(L1597," ",M1597)))</f>
        <v>Spartans Club 1</v>
      </c>
    </row>
    <row r="1598" spans="1:21" x14ac:dyDescent="0.2">
      <c r="A1598" s="16">
        <v>949</v>
      </c>
      <c r="B1598" s="16">
        <v>13</v>
      </c>
      <c r="C1598" s="16">
        <v>6</v>
      </c>
      <c r="D1598" s="1">
        <v>1</v>
      </c>
      <c r="E1598" s="1">
        <v>4</v>
      </c>
      <c r="F1598" s="1" t="str">
        <f>_xlfn.CONCAT($D1598,"|",$E1598,"|",$B1598)</f>
        <v>1|4|13</v>
      </c>
      <c r="G1598" s="1" t="str">
        <f>_xlfn.CONCAT($D1598,"|",$E1598,"|",$C1598)</f>
        <v>1|4|6</v>
      </c>
      <c r="H1598" s="1" t="str">
        <f>_xlfn.CONCAT(P1598,J1598)</f>
        <v>29Robinswood Foxes</v>
      </c>
      <c r="I1598" s="1" t="str">
        <f>_xlfn.CONCAT(P1598,K1598)</f>
        <v>29Co-Op</v>
      </c>
      <c r="J1598" s="1" t="str">
        <f>IFERROR(VLOOKUP(F1598,tbl_Teams!A:C,3,0),"")</f>
        <v>Robinswood Foxes</v>
      </c>
      <c r="K1598" s="1" t="str">
        <f>IFERROR(VLOOKUP(G1598,tbl_Teams!$A:$C,3,0),"")</f>
        <v>Co-Op</v>
      </c>
      <c r="L1598" s="1" t="str">
        <f>IFERROR(IF(AND(J1598&lt;&gt;"",K1598&lt;&gt;""),VLOOKUP(VLOOKUP(J1598,tbl_Teams!C:G,5,0),tbl_Venues!A:B,2,0),""),"")</f>
        <v>Robinswood Hill Club</v>
      </c>
      <c r="M1598" s="16">
        <f>IFERROR(IF(VLOOKUP(J1598,tbl_Teams!$C:$H,6,0)=0,"",VLOOKUP(J1598,tbl_Teams!$C:$H,6,0)),"")</f>
        <v>1</v>
      </c>
      <c r="N1598" s="16">
        <f>IFERROR(VLOOKUP(J1598,tbl_Teams!$C:$I,7,0),"")</f>
        <v>1</v>
      </c>
      <c r="O1598" s="16" t="str">
        <f>IF(OR(J1598="",K1598=""),"Void","")</f>
        <v/>
      </c>
      <c r="P1598" s="16">
        <v>29</v>
      </c>
      <c r="Q1598" s="38">
        <f>IF(O1598="Void","",IF(P1598&lt;16,Lookups!$A$1+((P1598-1)*7+(N1598-1)),Lookups!$A$2+((P1598-16)*7+(N1598-1))))</f>
        <v>45754</v>
      </c>
      <c r="R1598" s="1" t="str">
        <f>IF(O1598="Void",TRIM(_xlfn.CONCAT(J1598,K1598)),J1598)</f>
        <v>Robinswood Foxes</v>
      </c>
      <c r="S1598" s="16" t="str">
        <f>IF(O1598="Void","VOID","vs")</f>
        <v>vs</v>
      </c>
      <c r="T1598" s="1" t="str">
        <f>IF(O1598="Void","",K1598)</f>
        <v>Co-Op</v>
      </c>
      <c r="U1598" s="1" t="str">
        <f>IF(O1598="Void","",TRIM(_xlfn.CONCAT(L1598," ",M1598)))</f>
        <v>Robinswood Hill Club 1</v>
      </c>
    </row>
    <row r="1599" spans="1:21" x14ac:dyDescent="0.2">
      <c r="A1599" s="16">
        <v>950</v>
      </c>
      <c r="B1599" s="16">
        <v>12</v>
      </c>
      <c r="C1599" s="16">
        <v>7</v>
      </c>
      <c r="D1599" s="1">
        <v>1</v>
      </c>
      <c r="E1599" s="1">
        <v>4</v>
      </c>
      <c r="F1599" s="1" t="str">
        <f>_xlfn.CONCAT($D1599,"|",$E1599,"|",$B1599)</f>
        <v>1|4|12</v>
      </c>
      <c r="G1599" s="1" t="str">
        <f>_xlfn.CONCAT($D1599,"|",$E1599,"|",$C1599)</f>
        <v>1|4|7</v>
      </c>
      <c r="H1599" s="1" t="str">
        <f>_xlfn.CONCAT(P1599,J1599)</f>
        <v>29White Hart</v>
      </c>
      <c r="I1599" s="1" t="str">
        <f>_xlfn.CONCAT(P1599,K1599)</f>
        <v>29Star Inn</v>
      </c>
      <c r="J1599" s="1" t="str">
        <f>IFERROR(VLOOKUP(F1599,tbl_Teams!A:C,3,0),"")</f>
        <v>White Hart</v>
      </c>
      <c r="K1599" s="1" t="str">
        <f>IFERROR(VLOOKUP(G1599,tbl_Teams!$A:$C,3,0),"")</f>
        <v>Star Inn</v>
      </c>
      <c r="L1599" s="1" t="str">
        <f>IFERROR(IF(AND(J1599&lt;&gt;"",K1599&lt;&gt;""),VLOOKUP(VLOOKUP(J1599,tbl_Teams!C:G,5,0),tbl_Venues!A:B,2,0),""),"")</f>
        <v>One Eyed Jacks</v>
      </c>
      <c r="M1599" s="16" t="str">
        <f>IFERROR(IF(VLOOKUP(J1599,tbl_Teams!$C:$H,6,0)=0,"",VLOOKUP(J1599,tbl_Teams!$C:$H,6,0)),"")</f>
        <v/>
      </c>
      <c r="N1599" s="16">
        <f>IFERROR(VLOOKUP(J1599,tbl_Teams!$C:$I,7,0),"")</f>
        <v>2</v>
      </c>
      <c r="O1599" s="16" t="str">
        <f>IF(OR(J1599="",K1599=""),"Void","")</f>
        <v/>
      </c>
      <c r="P1599" s="16">
        <v>29</v>
      </c>
      <c r="Q1599" s="38">
        <f>IF(O1599="Void","",IF(P1599&lt;16,Lookups!$A$1+((P1599-1)*7+(N1599-1)),Lookups!$A$2+((P1599-16)*7+(N1599-1))))</f>
        <v>45755</v>
      </c>
      <c r="R1599" s="1" t="str">
        <f>IF(O1599="Void",TRIM(_xlfn.CONCAT(J1599,K1599)),J1599)</f>
        <v>White Hart</v>
      </c>
      <c r="S1599" s="16" t="str">
        <f>IF(O1599="Void","VOID","vs")</f>
        <v>vs</v>
      </c>
      <c r="T1599" s="1" t="str">
        <f>IF(O1599="Void","",K1599)</f>
        <v>Star Inn</v>
      </c>
      <c r="U1599" s="1" t="str">
        <f>IF(O1599="Void","",TRIM(_xlfn.CONCAT(L1599," ",M1599)))</f>
        <v>One Eyed Jacks</v>
      </c>
    </row>
    <row r="1600" spans="1:21" x14ac:dyDescent="0.2">
      <c r="A1600" s="16">
        <v>951</v>
      </c>
      <c r="B1600" s="16">
        <v>11</v>
      </c>
      <c r="C1600" s="16">
        <v>8</v>
      </c>
      <c r="D1600" s="1">
        <v>1</v>
      </c>
      <c r="E1600" s="1">
        <v>4</v>
      </c>
      <c r="F1600" s="1" t="str">
        <f>_xlfn.CONCAT($D1600,"|",$E1600,"|",$B1600)</f>
        <v>1|4|11</v>
      </c>
      <c r="G1600" s="1" t="str">
        <f>_xlfn.CONCAT($D1600,"|",$E1600,"|",$C1600)</f>
        <v>1|4|8</v>
      </c>
      <c r="H1600" s="1" t="str">
        <f>_xlfn.CONCAT(P1600,J1600)</f>
        <v>29Commies</v>
      </c>
      <c r="I1600" s="1" t="str">
        <f>_xlfn.CONCAT(P1600,K1600)</f>
        <v>29Looney Tunes</v>
      </c>
      <c r="J1600" s="1" t="str">
        <f>IFERROR(VLOOKUP(F1600,tbl_Teams!A:C,3,0),"")</f>
        <v>Commies</v>
      </c>
      <c r="K1600" s="1" t="str">
        <f>IFERROR(VLOOKUP(G1600,tbl_Teams!$A:$C,3,0),"")</f>
        <v>Looney Tunes</v>
      </c>
      <c r="L1600" s="1" t="str">
        <f>IFERROR(IF(AND(J1600&lt;&gt;"",K1600&lt;&gt;""),VLOOKUP(VLOOKUP(J1600,tbl_Teams!C:G,5,0),tbl_Venues!A:B,2,0),""),"")</f>
        <v>Churchdown Community Centre</v>
      </c>
      <c r="M1600" s="16">
        <f>IFERROR(IF(VLOOKUP(J1600,tbl_Teams!$C:$H,6,0)=0,"",VLOOKUP(J1600,tbl_Teams!$C:$H,6,0)),"")</f>
        <v>2</v>
      </c>
      <c r="N1600" s="16">
        <f>IFERROR(VLOOKUP(J1600,tbl_Teams!$C:$I,7,0),"")</f>
        <v>5</v>
      </c>
      <c r="O1600" s="16" t="str">
        <f>IF(OR(J1600="",K1600=""),"Void","")</f>
        <v/>
      </c>
      <c r="P1600" s="16">
        <v>29</v>
      </c>
      <c r="Q1600" s="38">
        <f>IF(O1600="Void","",IF(P1600&lt;16,Lookups!$A$1+((P1600-1)*7+(N1600-1)),Lookups!$A$2+((P1600-16)*7+(N1600-1))))</f>
        <v>45758</v>
      </c>
      <c r="R1600" s="1" t="str">
        <f>IF(O1600="Void",TRIM(_xlfn.CONCAT(J1600,K1600)),J1600)</f>
        <v>Commies</v>
      </c>
      <c r="S1600" s="16" t="str">
        <f>IF(O1600="Void","VOID","vs")</f>
        <v>vs</v>
      </c>
      <c r="T1600" s="1" t="str">
        <f>IF(O1600="Void","",K1600)</f>
        <v>Looney Tunes</v>
      </c>
      <c r="U1600" s="1" t="str">
        <f>IF(O1600="Void","",TRIM(_xlfn.CONCAT(L1600," ",M1600)))</f>
        <v>Churchdown Community Centre 2</v>
      </c>
    </row>
    <row r="1601" spans="1:21" x14ac:dyDescent="0.2">
      <c r="A1601" s="16">
        <v>952</v>
      </c>
      <c r="B1601" s="16">
        <v>10</v>
      </c>
      <c r="C1601" s="16">
        <v>9</v>
      </c>
      <c r="D1601" s="1">
        <v>1</v>
      </c>
      <c r="E1601" s="1">
        <v>4</v>
      </c>
      <c r="F1601" s="1" t="str">
        <f>_xlfn.CONCAT($D1601,"|",$E1601,"|",$B1601)</f>
        <v>1|4|10</v>
      </c>
      <c r="G1601" s="1" t="str">
        <f>_xlfn.CONCAT($D1601,"|",$E1601,"|",$C1601)</f>
        <v>1|4|9</v>
      </c>
      <c r="H1601" s="1" t="str">
        <f>_xlfn.CONCAT(P1601,J1601)</f>
        <v>29Post Office 'A'</v>
      </c>
      <c r="I1601" s="1" t="str">
        <f>_xlfn.CONCAT(P1601,K1601)</f>
        <v>29Statics</v>
      </c>
      <c r="J1601" s="1" t="str">
        <f>IFERROR(VLOOKUP(F1601,tbl_Teams!A:C,3,0),"")</f>
        <v>Post Office 'A'</v>
      </c>
      <c r="K1601" s="1" t="str">
        <f>IFERROR(VLOOKUP(G1601,tbl_Teams!$A:$C,3,0),"")</f>
        <v>Statics</v>
      </c>
      <c r="L1601" s="1" t="str">
        <f>IFERROR(IF(AND(J1601&lt;&gt;"",K1601&lt;&gt;""),VLOOKUP(VLOOKUP(J1601,tbl_Teams!C:G,5,0),tbl_Venues!A:B,2,0),""),"")</f>
        <v>One Eyed Jacks</v>
      </c>
      <c r="M1601" s="16" t="str">
        <f>IFERROR(IF(VLOOKUP(J1601,tbl_Teams!$C:$H,6,0)=0,"",VLOOKUP(J1601,tbl_Teams!$C:$H,6,0)),"")</f>
        <v/>
      </c>
      <c r="N1601" s="16">
        <f>IFERROR(VLOOKUP(J1601,tbl_Teams!$C:$I,7,0),"")</f>
        <v>1</v>
      </c>
      <c r="O1601" s="16" t="str">
        <f>IF(OR(J1601="",K1601=""),"Void","")</f>
        <v/>
      </c>
      <c r="P1601" s="16">
        <v>29</v>
      </c>
      <c r="Q1601" s="38">
        <f>IF(O1601="Void","",IF(P1601&lt;16,Lookups!$A$1+((P1601-1)*7+(N1601-1)),Lookups!$A$2+((P1601-16)*7+(N1601-1))))</f>
        <v>45754</v>
      </c>
      <c r="R1601" s="1" t="str">
        <f>IF(O1601="Void",TRIM(_xlfn.CONCAT(J1601,K1601)),J1601)</f>
        <v>Post Office 'A'</v>
      </c>
      <c r="S1601" s="16" t="str">
        <f>IF(O1601="Void","VOID","vs")</f>
        <v>vs</v>
      </c>
      <c r="T1601" s="1" t="str">
        <f>IF(O1601="Void","",K1601)</f>
        <v>Statics</v>
      </c>
      <c r="U1601" s="1" t="str">
        <f>IF(O1601="Void","",TRIM(_xlfn.CONCAT(L1601," ",M1601)))</f>
        <v>One Eyed Jacks</v>
      </c>
    </row>
    <row r="1602" spans="1:21" x14ac:dyDescent="0.2">
      <c r="A1602" s="16">
        <v>1185</v>
      </c>
      <c r="B1602" s="16">
        <v>16</v>
      </c>
      <c r="C1602" s="16">
        <v>2</v>
      </c>
      <c r="D1602" s="1">
        <v>1</v>
      </c>
      <c r="E1602" s="1">
        <v>5</v>
      </c>
      <c r="F1602" s="1" t="str">
        <f>_xlfn.CONCAT($D1602,"|",$E1602,"|",$B1602)</f>
        <v>1|5|16</v>
      </c>
      <c r="G1602" s="1" t="str">
        <f>_xlfn.CONCAT($D1602,"|",$E1602,"|",$C1602)</f>
        <v>1|5|2</v>
      </c>
      <c r="H1602" s="1" t="str">
        <f>_xlfn.CONCAT(P1602,J1602)</f>
        <v>29Crescent Knights</v>
      </c>
      <c r="I1602" s="1" t="str">
        <f>_xlfn.CONCAT(P1602,K1602)</f>
        <v>29Chequers</v>
      </c>
      <c r="J1602" s="1" t="str">
        <f>IFERROR(VLOOKUP(F1602,tbl_Teams!A:C,3,0),"")</f>
        <v>Crescent Knights</v>
      </c>
      <c r="K1602" s="1" t="str">
        <f>IFERROR(VLOOKUP(G1602,tbl_Teams!$A:$C,3,0),"")</f>
        <v>Chequers</v>
      </c>
      <c r="L1602" s="1" t="str">
        <f>IFERROR(IF(AND(J1602&lt;&gt;"",K1602&lt;&gt;""),VLOOKUP(VLOOKUP(J1602,tbl_Teams!C:G,5,0),tbl_Venues!A:B,2,0),""),"")</f>
        <v>Circle Club Newent</v>
      </c>
      <c r="M1602" s="16" t="str">
        <f>IFERROR(IF(VLOOKUP(J1602,tbl_Teams!$C:$H,6,0)=0,"",VLOOKUP(J1602,tbl_Teams!$C:$H,6,0)),"")</f>
        <v/>
      </c>
      <c r="N1602" s="16">
        <f>IFERROR(VLOOKUP(J1602,tbl_Teams!$C:$I,7,0),"")</f>
        <v>4</v>
      </c>
      <c r="O1602" s="16" t="str">
        <f>IF(OR(J1602="",K1602=""),"Void","")</f>
        <v/>
      </c>
      <c r="P1602" s="16">
        <v>29</v>
      </c>
      <c r="Q1602" s="38">
        <f>IF(O1602="Void","",IF(P1602&lt;16,Lookups!$A$1+((P1602-1)*7+(N1602-1)),Lookups!$A$2+((P1602-16)*7+(N1602-1))))</f>
        <v>45757</v>
      </c>
      <c r="R1602" s="1" t="str">
        <f>IF(O1602="Void",TRIM(_xlfn.CONCAT(J1602,K1602)),J1602)</f>
        <v>Crescent Knights</v>
      </c>
      <c r="S1602" s="16" t="str">
        <f>IF(O1602="Void","VOID","vs")</f>
        <v>vs</v>
      </c>
      <c r="T1602" s="1" t="str">
        <f>IF(O1602="Void","",K1602)</f>
        <v>Chequers</v>
      </c>
      <c r="U1602" s="1" t="str">
        <f>IF(O1602="Void","",TRIM(_xlfn.CONCAT(L1602," ",M1602)))</f>
        <v>Circle Club Newent</v>
      </c>
    </row>
    <row r="1603" spans="1:21" x14ac:dyDescent="0.2">
      <c r="A1603" s="16">
        <v>1186</v>
      </c>
      <c r="B1603" s="16">
        <v>1</v>
      </c>
      <c r="C1603" s="16">
        <v>3</v>
      </c>
      <c r="D1603" s="1">
        <v>1</v>
      </c>
      <c r="E1603" s="1">
        <v>5</v>
      </c>
      <c r="F1603" s="1" t="str">
        <f>_xlfn.CONCAT($D1603,"|",$E1603,"|",$B1603)</f>
        <v>1|5|1</v>
      </c>
      <c r="G1603" s="1" t="str">
        <f>_xlfn.CONCAT($D1603,"|",$E1603,"|",$C1603)</f>
        <v>1|5|3</v>
      </c>
      <c r="H1603" s="1" t="str">
        <f>_xlfn.CONCAT(P1603,J1603)</f>
        <v>29Likely Lads</v>
      </c>
      <c r="I1603" s="1" t="str">
        <f>_xlfn.CONCAT(P1603,K1603)</f>
        <v>29Jaybees</v>
      </c>
      <c r="J1603" s="1" t="str">
        <f>IFERROR(VLOOKUP(F1603,tbl_Teams!A:C,3,0),"")</f>
        <v>Likely Lads</v>
      </c>
      <c r="K1603" s="1" t="str">
        <f>IFERROR(VLOOKUP(G1603,tbl_Teams!$A:$C,3,0),"")</f>
        <v>Jaybees</v>
      </c>
      <c r="L1603" s="1" t="str">
        <f>IFERROR(IF(AND(J1603&lt;&gt;"",K1603&lt;&gt;""),VLOOKUP(VLOOKUP(J1603,tbl_Teams!C:G,5,0),tbl_Venues!A:B,2,0),""),"")</f>
        <v>Farmer's Club</v>
      </c>
      <c r="M1603" s="16">
        <f>IFERROR(IF(VLOOKUP(J1603,tbl_Teams!$C:$H,6,0)=0,"",VLOOKUP(J1603,tbl_Teams!$C:$H,6,0)),"")</f>
        <v>1</v>
      </c>
      <c r="N1603" s="16">
        <f>IFERROR(VLOOKUP(J1603,tbl_Teams!$C:$I,7,0),"")</f>
        <v>2</v>
      </c>
      <c r="O1603" s="16" t="str">
        <f>IF(OR(J1603="",K1603=""),"Void","")</f>
        <v/>
      </c>
      <c r="P1603" s="16">
        <v>29</v>
      </c>
      <c r="Q1603" s="38">
        <f>IF(O1603="Void","",IF(P1603&lt;16,Lookups!$A$1+((P1603-1)*7+(N1603-1)),Lookups!$A$2+((P1603-16)*7+(N1603-1))))</f>
        <v>45755</v>
      </c>
      <c r="R1603" s="1" t="str">
        <f>IF(O1603="Void",TRIM(_xlfn.CONCAT(J1603,K1603)),J1603)</f>
        <v>Likely Lads</v>
      </c>
      <c r="S1603" s="16" t="str">
        <f>IF(O1603="Void","VOID","vs")</f>
        <v>vs</v>
      </c>
      <c r="T1603" s="1" t="str">
        <f>IF(O1603="Void","",K1603)</f>
        <v>Jaybees</v>
      </c>
      <c r="U1603" s="1" t="str">
        <f>IF(O1603="Void","",TRIM(_xlfn.CONCAT(L1603," ",M1603)))</f>
        <v>Farmer's Club 1</v>
      </c>
    </row>
    <row r="1604" spans="1:21" x14ac:dyDescent="0.2">
      <c r="A1604" s="16">
        <v>1187</v>
      </c>
      <c r="B1604" s="16">
        <v>15</v>
      </c>
      <c r="C1604" s="16">
        <v>4</v>
      </c>
      <c r="D1604" s="1">
        <v>1</v>
      </c>
      <c r="E1604" s="1">
        <v>5</v>
      </c>
      <c r="F1604" s="1" t="str">
        <f>_xlfn.CONCAT($D1604,"|",$E1604,"|",$B1604)</f>
        <v>1|5|15</v>
      </c>
      <c r="G1604" s="1" t="str">
        <f>_xlfn.CONCAT($D1604,"|",$E1604,"|",$C1604)</f>
        <v>1|5|4</v>
      </c>
      <c r="H1604" s="1" t="str">
        <f>_xlfn.CONCAT(P1604,J1604)</f>
        <v>29St Aldates</v>
      </c>
      <c r="I1604" s="1" t="str">
        <f>_xlfn.CONCAT(P1604,K1604)</f>
        <v>29Beaufort Beavers</v>
      </c>
      <c r="J1604" s="1" t="str">
        <f>IFERROR(VLOOKUP(F1604,tbl_Teams!A:C,3,0),"")</f>
        <v>St Aldates</v>
      </c>
      <c r="K1604" s="1" t="str">
        <f>IFERROR(VLOOKUP(G1604,tbl_Teams!$A:$C,3,0),"")</f>
        <v>Beaufort Beavers</v>
      </c>
      <c r="L1604" s="1" t="str">
        <f>IFERROR(IF(AND(J1604&lt;&gt;"",K1604&lt;&gt;""),VLOOKUP(VLOOKUP(J1604,tbl_Teams!C:G,5,0),tbl_Venues!A:B,2,0),""),"")</f>
        <v>Wotton Hall Club</v>
      </c>
      <c r="M1604" s="16">
        <f>IFERROR(IF(VLOOKUP(J1604,tbl_Teams!$C:$H,6,0)=0,"",VLOOKUP(J1604,tbl_Teams!$C:$H,6,0)),"")</f>
        <v>2</v>
      </c>
      <c r="N1604" s="16">
        <f>IFERROR(VLOOKUP(J1604,tbl_Teams!$C:$I,7,0),"")</f>
        <v>5</v>
      </c>
      <c r="O1604" s="16" t="str">
        <f>IF(OR(J1604="",K1604=""),"Void","")</f>
        <v/>
      </c>
      <c r="P1604" s="16">
        <v>29</v>
      </c>
      <c r="Q1604" s="38">
        <f>IF(O1604="Void","",IF(P1604&lt;16,Lookups!$A$1+((P1604-1)*7+(N1604-1)),Lookups!$A$2+((P1604-16)*7+(N1604-1))))</f>
        <v>45758</v>
      </c>
      <c r="R1604" s="1" t="str">
        <f>IF(O1604="Void",TRIM(_xlfn.CONCAT(J1604,K1604)),J1604)</f>
        <v>St Aldates</v>
      </c>
      <c r="S1604" s="16" t="str">
        <f>IF(O1604="Void","VOID","vs")</f>
        <v>vs</v>
      </c>
      <c r="T1604" s="1" t="str">
        <f>IF(O1604="Void","",K1604)</f>
        <v>Beaufort Beavers</v>
      </c>
      <c r="U1604" s="1" t="str">
        <f>IF(O1604="Void","",TRIM(_xlfn.CONCAT(L1604," ",M1604)))</f>
        <v>Wotton Hall Club 2</v>
      </c>
    </row>
    <row r="1605" spans="1:21" x14ac:dyDescent="0.2">
      <c r="A1605" s="16">
        <v>1188</v>
      </c>
      <c r="B1605" s="16">
        <v>14</v>
      </c>
      <c r="C1605" s="16">
        <v>5</v>
      </c>
      <c r="D1605" s="1">
        <v>1</v>
      </c>
      <c r="E1605" s="1">
        <v>5</v>
      </c>
      <c r="F1605" s="1" t="str">
        <f>_xlfn.CONCAT($D1605,"|",$E1605,"|",$B1605)</f>
        <v>1|5|14</v>
      </c>
      <c r="G1605" s="1" t="str">
        <f>_xlfn.CONCAT($D1605,"|",$E1605,"|",$C1605)</f>
        <v>1|5|5</v>
      </c>
      <c r="H1605" s="1" t="str">
        <f>_xlfn.CONCAT(P1605,J1605)</f>
        <v>29Hits &amp; Bits</v>
      </c>
      <c r="I1605" s="1" t="str">
        <f>_xlfn.CONCAT(P1605,K1605)</f>
        <v>29Hempsted C.C.</v>
      </c>
      <c r="J1605" s="1" t="str">
        <f>IFERROR(VLOOKUP(F1605,tbl_Teams!A:C,3,0),"")</f>
        <v>Hits &amp; Bits</v>
      </c>
      <c r="K1605" s="1" t="str">
        <f>IFERROR(VLOOKUP(G1605,tbl_Teams!$A:$C,3,0),"")</f>
        <v>Hempsted C.C.</v>
      </c>
      <c r="L1605" s="1" t="str">
        <f>IFERROR(IF(AND(J1605&lt;&gt;"",K1605&lt;&gt;""),VLOOKUP(VLOOKUP(J1605,tbl_Teams!C:G,5,0),tbl_Venues!A:B,2,0),""),"")</f>
        <v>Farmer's Club</v>
      </c>
      <c r="M1605" s="16">
        <f>IFERROR(IF(VLOOKUP(J1605,tbl_Teams!$C:$H,6,0)=0,"",VLOOKUP(J1605,tbl_Teams!$C:$H,6,0)),"")</f>
        <v>2</v>
      </c>
      <c r="N1605" s="16">
        <f>IFERROR(VLOOKUP(J1605,tbl_Teams!$C:$I,7,0),"")</f>
        <v>5</v>
      </c>
      <c r="O1605" s="16" t="str">
        <f>IF(OR(J1605="",K1605=""),"Void","")</f>
        <v/>
      </c>
      <c r="P1605" s="16">
        <v>29</v>
      </c>
      <c r="Q1605" s="38">
        <f>IF(O1605="Void","",IF(P1605&lt;16,Lookups!$A$1+((P1605-1)*7+(N1605-1)),Lookups!$A$2+((P1605-16)*7+(N1605-1))))</f>
        <v>45758</v>
      </c>
      <c r="R1605" s="1" t="str">
        <f>IF(O1605="Void",TRIM(_xlfn.CONCAT(J1605,K1605)),J1605)</f>
        <v>Hits &amp; Bits</v>
      </c>
      <c r="S1605" s="16" t="str">
        <f>IF(O1605="Void","VOID","vs")</f>
        <v>vs</v>
      </c>
      <c r="T1605" s="1" t="str">
        <f>IF(O1605="Void","",K1605)</f>
        <v>Hempsted C.C.</v>
      </c>
      <c r="U1605" s="1" t="str">
        <f>IF(O1605="Void","",TRIM(_xlfn.CONCAT(L1605," ",M1605)))</f>
        <v>Farmer's Club 2</v>
      </c>
    </row>
    <row r="1606" spans="1:21" x14ac:dyDescent="0.2">
      <c r="A1606" s="16">
        <v>1189</v>
      </c>
      <c r="B1606" s="16">
        <v>13</v>
      </c>
      <c r="C1606" s="16">
        <v>6</v>
      </c>
      <c r="D1606" s="1">
        <v>1</v>
      </c>
      <c r="E1606" s="1">
        <v>5</v>
      </c>
      <c r="F1606" s="1" t="str">
        <f>_xlfn.CONCAT($D1606,"|",$E1606,"|",$B1606)</f>
        <v>1|5|13</v>
      </c>
      <c r="G1606" s="1" t="str">
        <f>_xlfn.CONCAT($D1606,"|",$E1606,"|",$C1606)</f>
        <v>1|5|6</v>
      </c>
      <c r="H1606" s="1" t="str">
        <f>_xlfn.CONCAT(P1606,J1606)</f>
        <v>29Runaways</v>
      </c>
      <c r="I1606" s="1" t="str">
        <f>_xlfn.CONCAT(P1606,K1606)</f>
        <v>29The Salesmen</v>
      </c>
      <c r="J1606" s="1" t="str">
        <f>IFERROR(VLOOKUP(F1606,tbl_Teams!A:C,3,0),"")</f>
        <v>Runaways</v>
      </c>
      <c r="K1606" s="1" t="str">
        <f>IFERROR(VLOOKUP(G1606,tbl_Teams!$A:$C,3,0),"")</f>
        <v>The Salesmen</v>
      </c>
      <c r="L1606" s="1" t="str">
        <f>IFERROR(IF(AND(J1606&lt;&gt;"",K1606&lt;&gt;""),VLOOKUP(VLOOKUP(J1606,tbl_Teams!C:G,5,0),tbl_Venues!A:B,2,0),""),"")</f>
        <v>Churchdown Club</v>
      </c>
      <c r="M1606" s="16" t="str">
        <f>IFERROR(IF(VLOOKUP(J1606,tbl_Teams!$C:$H,6,0)=0,"",VLOOKUP(J1606,tbl_Teams!$C:$H,6,0)),"")</f>
        <v/>
      </c>
      <c r="N1606" s="16">
        <f>IFERROR(VLOOKUP(J1606,tbl_Teams!$C:$I,7,0),"")</f>
        <v>4</v>
      </c>
      <c r="O1606" s="16" t="str">
        <f>IF(OR(J1606="",K1606=""),"Void","")</f>
        <v/>
      </c>
      <c r="P1606" s="16">
        <v>29</v>
      </c>
      <c r="Q1606" s="38">
        <f>IF(O1606="Void","",IF(P1606&lt;16,Lookups!$A$1+((P1606-1)*7+(N1606-1)),Lookups!$A$2+((P1606-16)*7+(N1606-1))))</f>
        <v>45757</v>
      </c>
      <c r="R1606" s="1" t="str">
        <f>IF(O1606="Void",TRIM(_xlfn.CONCAT(J1606,K1606)),J1606)</f>
        <v>Runaways</v>
      </c>
      <c r="S1606" s="16" t="str">
        <f>IF(O1606="Void","VOID","vs")</f>
        <v>vs</v>
      </c>
      <c r="T1606" s="1" t="str">
        <f>IF(O1606="Void","",K1606)</f>
        <v>The Salesmen</v>
      </c>
      <c r="U1606" s="1" t="str">
        <f>IF(O1606="Void","",TRIM(_xlfn.CONCAT(L1606," ",M1606)))</f>
        <v>Churchdown Club</v>
      </c>
    </row>
    <row r="1607" spans="1:21" x14ac:dyDescent="0.2">
      <c r="A1607" s="16">
        <v>1190</v>
      </c>
      <c r="B1607" s="16">
        <v>12</v>
      </c>
      <c r="C1607" s="16">
        <v>7</v>
      </c>
      <c r="D1607" s="1">
        <v>1</v>
      </c>
      <c r="E1607" s="1">
        <v>5</v>
      </c>
      <c r="F1607" s="1" t="str">
        <f>_xlfn.CONCAT($D1607,"|",$E1607,"|",$B1607)</f>
        <v>1|5|12</v>
      </c>
      <c r="G1607" s="1" t="str">
        <f>_xlfn.CONCAT($D1607,"|",$E1607,"|",$C1607)</f>
        <v>1|5|7</v>
      </c>
      <c r="H1607" s="1" t="str">
        <f>_xlfn.CONCAT(P1607,J1607)</f>
        <v>29Windmill Nomads</v>
      </c>
      <c r="I1607" s="1" t="str">
        <f>_xlfn.CONCAT(P1607,K1607)</f>
        <v>29Dixies Twisters</v>
      </c>
      <c r="J1607" s="1" t="str">
        <f>IFERROR(VLOOKUP(F1607,tbl_Teams!A:C,3,0),"")</f>
        <v>Windmill Nomads</v>
      </c>
      <c r="K1607" s="1" t="str">
        <f>IFERROR(VLOOKUP(G1607,tbl_Teams!$A:$C,3,0),"")</f>
        <v>Dixies Twisters</v>
      </c>
      <c r="L1607" s="1" t="str">
        <f>IFERROR(IF(AND(J1607&lt;&gt;"",K1607&lt;&gt;""),VLOOKUP(VLOOKUP(J1607,tbl_Teams!C:G,5,0),tbl_Venues!A:B,2,0),""),"")</f>
        <v>Saintbridge Club</v>
      </c>
      <c r="M1607" s="16">
        <f>IFERROR(IF(VLOOKUP(J1607,tbl_Teams!$C:$H,6,0)=0,"",VLOOKUP(J1607,tbl_Teams!$C:$H,6,0)),"")</f>
        <v>2</v>
      </c>
      <c r="N1607" s="16">
        <f>IFERROR(VLOOKUP(J1607,tbl_Teams!$C:$I,7,0),"")</f>
        <v>3</v>
      </c>
      <c r="O1607" s="16" t="str">
        <f>IF(OR(J1607="",K1607=""),"Void","")</f>
        <v/>
      </c>
      <c r="P1607" s="16">
        <v>29</v>
      </c>
      <c r="Q1607" s="38">
        <f>IF(O1607="Void","",IF(P1607&lt;16,Lookups!$A$1+((P1607-1)*7+(N1607-1)),Lookups!$A$2+((P1607-16)*7+(N1607-1))))</f>
        <v>45756</v>
      </c>
      <c r="R1607" s="1" t="str">
        <f>IF(O1607="Void",TRIM(_xlfn.CONCAT(J1607,K1607)),J1607)</f>
        <v>Windmill Nomads</v>
      </c>
      <c r="S1607" s="16" t="str">
        <f>IF(O1607="Void","VOID","vs")</f>
        <v>vs</v>
      </c>
      <c r="T1607" s="1" t="str">
        <f>IF(O1607="Void","",K1607)</f>
        <v>Dixies Twisters</v>
      </c>
      <c r="U1607" s="1" t="str">
        <f>IF(O1607="Void","",TRIM(_xlfn.CONCAT(L1607," ",M1607)))</f>
        <v>Saintbridge Club 2</v>
      </c>
    </row>
    <row r="1608" spans="1:21" x14ac:dyDescent="0.2">
      <c r="A1608" s="16">
        <v>1191</v>
      </c>
      <c r="B1608" s="16">
        <v>11</v>
      </c>
      <c r="C1608" s="16">
        <v>8</v>
      </c>
      <c r="D1608" s="1">
        <v>1</v>
      </c>
      <c r="E1608" s="1">
        <v>5</v>
      </c>
      <c r="F1608" s="1" t="str">
        <f>_xlfn.CONCAT($D1608,"|",$E1608,"|",$B1608)</f>
        <v>1|5|11</v>
      </c>
      <c r="G1608" s="1" t="str">
        <f>_xlfn.CONCAT($D1608,"|",$E1608,"|",$C1608)</f>
        <v>1|5|8</v>
      </c>
      <c r="H1608" s="1" t="str">
        <f>_xlfn.CONCAT(P1608,J1608)</f>
        <v>29Gamblers S.C.</v>
      </c>
      <c r="I1608" s="1" t="str">
        <f>_xlfn.CONCAT(P1608,K1608)</f>
        <v>29Castle Grym</v>
      </c>
      <c r="J1608" s="1" t="str">
        <f>IFERROR(VLOOKUP(F1608,tbl_Teams!A:C,3,0),"")</f>
        <v>Gamblers S.C.</v>
      </c>
      <c r="K1608" s="1" t="str">
        <f>IFERROR(VLOOKUP(G1608,tbl_Teams!$A:$C,3,0),"")</f>
        <v>Castle Grym</v>
      </c>
      <c r="L1608" s="1" t="str">
        <f>IFERROR(IF(AND(J1608&lt;&gt;"",K1608&lt;&gt;""),VLOOKUP(VLOOKUP(J1608,tbl_Teams!C:G,5,0),tbl_Venues!A:B,2,0),""),"")</f>
        <v>Coney Hill RFC</v>
      </c>
      <c r="M1608" s="16" t="str">
        <f>IFERROR(IF(VLOOKUP(J1608,tbl_Teams!$C:$H,6,0)=0,"",VLOOKUP(J1608,tbl_Teams!$C:$H,6,0)),"")</f>
        <v/>
      </c>
      <c r="N1608" s="16">
        <f>IFERROR(VLOOKUP(J1608,tbl_Teams!$C:$I,7,0),"")</f>
        <v>4</v>
      </c>
      <c r="O1608" s="16" t="str">
        <f>IF(OR(J1608="",K1608=""),"Void","")</f>
        <v/>
      </c>
      <c r="P1608" s="16">
        <v>29</v>
      </c>
      <c r="Q1608" s="38">
        <f>IF(O1608="Void","",IF(P1608&lt;16,Lookups!$A$1+((P1608-1)*7+(N1608-1)),Lookups!$A$2+((P1608-16)*7+(N1608-1))))</f>
        <v>45757</v>
      </c>
      <c r="R1608" s="1" t="str">
        <f>IF(O1608="Void",TRIM(_xlfn.CONCAT(J1608,K1608)),J1608)</f>
        <v>Gamblers S.C.</v>
      </c>
      <c r="S1608" s="16" t="str">
        <f>IF(O1608="Void","VOID","vs")</f>
        <v>vs</v>
      </c>
      <c r="T1608" s="1" t="str">
        <f>IF(O1608="Void","",K1608)</f>
        <v>Castle Grym</v>
      </c>
      <c r="U1608" s="1" t="str">
        <f>IF(O1608="Void","",TRIM(_xlfn.CONCAT(L1608," ",M1608)))</f>
        <v>Coney Hill RFC</v>
      </c>
    </row>
    <row r="1609" spans="1:21" x14ac:dyDescent="0.2">
      <c r="A1609" s="16">
        <v>1192</v>
      </c>
      <c r="B1609" s="16">
        <v>10</v>
      </c>
      <c r="C1609" s="16">
        <v>9</v>
      </c>
      <c r="D1609" s="1">
        <v>1</v>
      </c>
      <c r="E1609" s="1">
        <v>5</v>
      </c>
      <c r="F1609" s="1" t="str">
        <f>_xlfn.CONCAT($D1609,"|",$E1609,"|",$B1609)</f>
        <v>1|5|10</v>
      </c>
      <c r="G1609" s="1" t="str">
        <f>_xlfn.CONCAT($D1609,"|",$E1609,"|",$C1609)</f>
        <v>1|5|9</v>
      </c>
      <c r="H1609" s="1" t="str">
        <f>_xlfn.CONCAT(P1609,J1609)</f>
        <v>29Newent Independents</v>
      </c>
      <c r="I1609" s="1" t="str">
        <f>_xlfn.CONCAT(P1609,K1609)</f>
        <v>29Roamers</v>
      </c>
      <c r="J1609" s="1" t="str">
        <f>IFERROR(VLOOKUP(F1609,tbl_Teams!A:C,3,0),"")</f>
        <v>Newent Independents</v>
      </c>
      <c r="K1609" s="1" t="str">
        <f>IFERROR(VLOOKUP(G1609,tbl_Teams!$A:$C,3,0),"")</f>
        <v>Roamers</v>
      </c>
      <c r="L1609" s="1" t="str">
        <f>IFERROR(IF(AND(J1609&lt;&gt;"",K1609&lt;&gt;""),VLOOKUP(VLOOKUP(J1609,tbl_Teams!C:G,5,0),tbl_Venues!A:B,2,0),""),"")</f>
        <v>Circle Club Newent</v>
      </c>
      <c r="M1609" s="16" t="str">
        <f>IFERROR(IF(VLOOKUP(J1609,tbl_Teams!$C:$H,6,0)=0,"",VLOOKUP(J1609,tbl_Teams!$C:$H,6,0)),"")</f>
        <v/>
      </c>
      <c r="N1609" s="16">
        <f>IFERROR(VLOOKUP(J1609,tbl_Teams!$C:$I,7,0),"")</f>
        <v>2</v>
      </c>
      <c r="O1609" s="16" t="str">
        <f>IF(OR(J1609="",K1609=""),"Void","")</f>
        <v/>
      </c>
      <c r="P1609" s="16">
        <v>29</v>
      </c>
      <c r="Q1609" s="38">
        <f>IF(O1609="Void","",IF(P1609&lt;16,Lookups!$A$1+((P1609-1)*7+(N1609-1)),Lookups!$A$2+((P1609-16)*7+(N1609-1))))</f>
        <v>45755</v>
      </c>
      <c r="R1609" s="1" t="str">
        <f>IF(O1609="Void",TRIM(_xlfn.CONCAT(J1609,K1609)),J1609)</f>
        <v>Newent Independents</v>
      </c>
      <c r="S1609" s="16" t="str">
        <f>IF(O1609="Void","VOID","vs")</f>
        <v>vs</v>
      </c>
      <c r="T1609" s="1" t="str">
        <f>IF(O1609="Void","",K1609)</f>
        <v>Roamers</v>
      </c>
      <c r="U1609" s="1" t="str">
        <f>IF(O1609="Void","",TRIM(_xlfn.CONCAT(L1609," ",M1609)))</f>
        <v>Circle Club Newent</v>
      </c>
    </row>
    <row r="1610" spans="1:21" x14ac:dyDescent="0.2">
      <c r="A1610" s="16">
        <v>1425</v>
      </c>
      <c r="B1610" s="16">
        <v>16</v>
      </c>
      <c r="C1610" s="16">
        <v>2</v>
      </c>
      <c r="D1610" s="1">
        <v>1</v>
      </c>
      <c r="E1610" s="1">
        <v>6</v>
      </c>
      <c r="F1610" s="1" t="str">
        <f>_xlfn.CONCAT($D1610,"|",$E1610,"|",$B1610)</f>
        <v>1|6|16</v>
      </c>
      <c r="G1610" s="1" t="str">
        <f>_xlfn.CONCAT($D1610,"|",$E1610,"|",$C1610)</f>
        <v>1|6|2</v>
      </c>
      <c r="H1610" s="1" t="str">
        <f>_xlfn.CONCAT(P1610,J1610)</f>
        <v>29Angry Beavers</v>
      </c>
      <c r="I1610" s="1" t="str">
        <f>_xlfn.CONCAT(P1610,K1610)</f>
        <v>29</v>
      </c>
      <c r="J1610" s="1" t="str">
        <f>IFERROR(VLOOKUP(F1610,tbl_Teams!A:C,3,0),"")</f>
        <v>Angry Beavers</v>
      </c>
      <c r="K1610" s="1" t="str">
        <f>IFERROR(VLOOKUP(G1610,tbl_Teams!$A:$C,3,0),"")</f>
        <v/>
      </c>
      <c r="L1610" s="1" t="str">
        <f>IFERROR(IF(AND(J1610&lt;&gt;"",K1610&lt;&gt;""),VLOOKUP(VLOOKUP(J1610,tbl_Teams!C:G,5,0),tbl_Venues!A:B,2,0),""),"")</f>
        <v/>
      </c>
      <c r="M1610" s="16" t="str">
        <f>IFERROR(IF(VLOOKUP(J1610,tbl_Teams!$C:$H,6,0)=0,"",VLOOKUP(J1610,tbl_Teams!$C:$H,6,0)),"")</f>
        <v/>
      </c>
      <c r="N1610" s="16">
        <f>IFERROR(VLOOKUP(J1610,tbl_Teams!$C:$I,7,0),"")</f>
        <v>3</v>
      </c>
      <c r="O1610" s="16" t="str">
        <f>IF(OR(J1610="",K1610=""),"Void","")</f>
        <v>Void</v>
      </c>
      <c r="P1610" s="16">
        <v>29</v>
      </c>
      <c r="Q1610" s="38" t="str">
        <f>IF(O1610="Void","",IF(P1610&lt;16,Lookups!$A$1+((P1610-1)*7+(N1610-1)),Lookups!$A$2+((P1610-16)*7+(N1610-1))))</f>
        <v/>
      </c>
      <c r="R1610" s="1" t="str">
        <f>IF(O1610="Void",TRIM(_xlfn.CONCAT(J1610,K1610)),J1610)</f>
        <v>Angry Beavers</v>
      </c>
      <c r="S1610" s="16" t="str">
        <f>IF(O1610="Void","VOID","vs")</f>
        <v>VOID</v>
      </c>
      <c r="T1610" s="1" t="str">
        <f>IF(O1610="Void","",K1610)</f>
        <v/>
      </c>
      <c r="U1610" s="1" t="str">
        <f>IF(O1610="Void","",TRIM(_xlfn.CONCAT(L1610," ",M1610)))</f>
        <v/>
      </c>
    </row>
    <row r="1611" spans="1:21" x14ac:dyDescent="0.2">
      <c r="A1611" s="16">
        <v>1426</v>
      </c>
      <c r="B1611" s="16">
        <v>1</v>
      </c>
      <c r="C1611" s="16">
        <v>3</v>
      </c>
      <c r="D1611" s="1">
        <v>1</v>
      </c>
      <c r="E1611" s="1">
        <v>6</v>
      </c>
      <c r="F1611" s="1" t="str">
        <f>_xlfn.CONCAT($D1611,"|",$E1611,"|",$B1611)</f>
        <v>1|6|1</v>
      </c>
      <c r="G1611" s="1" t="str">
        <f>_xlfn.CONCAT($D1611,"|",$E1611,"|",$C1611)</f>
        <v>1|6|3</v>
      </c>
      <c r="H1611" s="1" t="str">
        <f>_xlfn.CONCAT(P1611,J1611)</f>
        <v>29New Indians</v>
      </c>
      <c r="I1611" s="1" t="str">
        <f>_xlfn.CONCAT(P1611,K1611)</f>
        <v>29Jokers(City)</v>
      </c>
      <c r="J1611" s="1" t="str">
        <f>IFERROR(VLOOKUP(F1611,tbl_Teams!A:C,3,0),"")</f>
        <v>New Indians</v>
      </c>
      <c r="K1611" s="1" t="str">
        <f>IFERROR(VLOOKUP(G1611,tbl_Teams!$A:$C,3,0),"")</f>
        <v>Jokers(City)</v>
      </c>
      <c r="L1611" s="1" t="str">
        <f>IFERROR(IF(AND(J1611&lt;&gt;"",K1611&lt;&gt;""),VLOOKUP(VLOOKUP(J1611,tbl_Teams!C:G,5,0),tbl_Venues!A:B,2,0),""),"")</f>
        <v>Churchdown Community Centre</v>
      </c>
      <c r="M1611" s="16">
        <f>IFERROR(IF(VLOOKUP(J1611,tbl_Teams!$C:$H,6,0)=0,"",VLOOKUP(J1611,tbl_Teams!$C:$H,6,0)),"")</f>
        <v>1</v>
      </c>
      <c r="N1611" s="16">
        <f>IFERROR(VLOOKUP(J1611,tbl_Teams!$C:$I,7,0),"")</f>
        <v>5</v>
      </c>
      <c r="O1611" s="16" t="str">
        <f>IF(OR(J1611="",K1611=""),"Void","")</f>
        <v/>
      </c>
      <c r="P1611" s="16">
        <v>29</v>
      </c>
      <c r="Q1611" s="38">
        <f>IF(O1611="Void","",IF(P1611&lt;16,Lookups!$A$1+((P1611-1)*7+(N1611-1)),Lookups!$A$2+((P1611-16)*7+(N1611-1))))</f>
        <v>45758</v>
      </c>
      <c r="R1611" s="1" t="str">
        <f>IF(O1611="Void",TRIM(_xlfn.CONCAT(J1611,K1611)),J1611)</f>
        <v>New Indians</v>
      </c>
      <c r="S1611" s="16" t="str">
        <f>IF(O1611="Void","VOID","vs")</f>
        <v>vs</v>
      </c>
      <c r="T1611" s="1" t="str">
        <f>IF(O1611="Void","",K1611)</f>
        <v>Jokers(City)</v>
      </c>
      <c r="U1611" s="1" t="str">
        <f>IF(O1611="Void","",TRIM(_xlfn.CONCAT(L1611," ",M1611)))</f>
        <v>Churchdown Community Centre 1</v>
      </c>
    </row>
    <row r="1612" spans="1:21" x14ac:dyDescent="0.2">
      <c r="A1612" s="16">
        <v>1427</v>
      </c>
      <c r="B1612" s="16">
        <v>15</v>
      </c>
      <c r="C1612" s="16">
        <v>4</v>
      </c>
      <c r="D1612" s="1">
        <v>1</v>
      </c>
      <c r="E1612" s="1">
        <v>6</v>
      </c>
      <c r="F1612" s="1" t="str">
        <f>_xlfn.CONCAT($D1612,"|",$E1612,"|",$B1612)</f>
        <v>1|6|15</v>
      </c>
      <c r="G1612" s="1" t="str">
        <f>_xlfn.CONCAT($D1612,"|",$E1612,"|",$C1612)</f>
        <v>1|6|4</v>
      </c>
      <c r="H1612" s="1" t="str">
        <f>_xlfn.CONCAT(P1612,J1612)</f>
        <v>29Cybernetics</v>
      </c>
      <c r="I1612" s="1" t="str">
        <f>_xlfn.CONCAT(P1612,K1612)</f>
        <v>29Renegades</v>
      </c>
      <c r="J1612" s="1" t="str">
        <f>IFERROR(VLOOKUP(F1612,tbl_Teams!A:C,3,0),"")</f>
        <v>Cybernetics</v>
      </c>
      <c r="K1612" s="1" t="str">
        <f>IFERROR(VLOOKUP(G1612,tbl_Teams!$A:$C,3,0),"")</f>
        <v>Renegades</v>
      </c>
      <c r="L1612" s="1" t="str">
        <f>IFERROR(IF(AND(J1612&lt;&gt;"",K1612&lt;&gt;""),VLOOKUP(VLOOKUP(J1612,tbl_Teams!C:G,5,0),tbl_Venues!A:B,2,0),""),"")</f>
        <v>Gala Club</v>
      </c>
      <c r="M1612" s="16">
        <f>IFERROR(IF(VLOOKUP(J1612,tbl_Teams!$C:$H,6,0)=0,"",VLOOKUP(J1612,tbl_Teams!$C:$H,6,0)),"")</f>
        <v>2</v>
      </c>
      <c r="N1612" s="16">
        <f>IFERROR(VLOOKUP(J1612,tbl_Teams!$C:$I,7,0),"")</f>
        <v>4</v>
      </c>
      <c r="O1612" s="16" t="str">
        <f>IF(OR(J1612="",K1612=""),"Void","")</f>
        <v/>
      </c>
      <c r="P1612" s="16">
        <v>29</v>
      </c>
      <c r="Q1612" s="38">
        <f>IF(O1612="Void","",IF(P1612&lt;16,Lookups!$A$1+((P1612-1)*7+(N1612-1)),Lookups!$A$2+((P1612-16)*7+(N1612-1))))</f>
        <v>45757</v>
      </c>
      <c r="R1612" s="1" t="str">
        <f>IF(O1612="Void",TRIM(_xlfn.CONCAT(J1612,K1612)),J1612)</f>
        <v>Cybernetics</v>
      </c>
      <c r="S1612" s="16" t="str">
        <f>IF(O1612="Void","VOID","vs")</f>
        <v>vs</v>
      </c>
      <c r="T1612" s="1" t="str">
        <f>IF(O1612="Void","",K1612)</f>
        <v>Renegades</v>
      </c>
      <c r="U1612" s="1" t="str">
        <f>IF(O1612="Void","",TRIM(_xlfn.CONCAT(L1612," ",M1612)))</f>
        <v>Gala Club 2</v>
      </c>
    </row>
    <row r="1613" spans="1:21" x14ac:dyDescent="0.2">
      <c r="A1613" s="16">
        <v>1428</v>
      </c>
      <c r="B1613" s="16">
        <v>14</v>
      </c>
      <c r="C1613" s="16">
        <v>5</v>
      </c>
      <c r="D1613" s="1">
        <v>1</v>
      </c>
      <c r="E1613" s="1">
        <v>6</v>
      </c>
      <c r="F1613" s="1" t="str">
        <f>_xlfn.CONCAT($D1613,"|",$E1613,"|",$B1613)</f>
        <v>1|6|14</v>
      </c>
      <c r="G1613" s="1" t="str">
        <f>_xlfn.CONCAT($D1613,"|",$E1613,"|",$C1613)</f>
        <v>1|6|5</v>
      </c>
      <c r="H1613" s="1" t="str">
        <f>_xlfn.CONCAT(P1613,J1613)</f>
        <v>29Britwater</v>
      </c>
      <c r="I1613" s="1" t="str">
        <f>_xlfn.CONCAT(P1613,K1613)</f>
        <v>29Scammells</v>
      </c>
      <c r="J1613" s="1" t="str">
        <f>IFERROR(VLOOKUP(F1613,tbl_Teams!A:C,3,0),"")</f>
        <v>Britwater</v>
      </c>
      <c r="K1613" s="1" t="str">
        <f>IFERROR(VLOOKUP(G1613,tbl_Teams!$A:$C,3,0),"")</f>
        <v>Scammells</v>
      </c>
      <c r="L1613" s="1" t="str">
        <f>IFERROR(IF(AND(J1613&lt;&gt;"",K1613&lt;&gt;""),VLOOKUP(VLOOKUP(J1613,tbl_Teams!C:G,5,0),tbl_Venues!A:B,2,0),""),"")</f>
        <v>Tuffley Community Centre</v>
      </c>
      <c r="M1613" s="16" t="str">
        <f>IFERROR(IF(VLOOKUP(J1613,tbl_Teams!$C:$H,6,0)=0,"",VLOOKUP(J1613,tbl_Teams!$C:$H,6,0)),"")</f>
        <v/>
      </c>
      <c r="N1613" s="16">
        <f>IFERROR(VLOOKUP(J1613,tbl_Teams!$C:$I,7,0),"")</f>
        <v>5</v>
      </c>
      <c r="O1613" s="16" t="str">
        <f>IF(OR(J1613="",K1613=""),"Void","")</f>
        <v/>
      </c>
      <c r="P1613" s="16">
        <v>29</v>
      </c>
      <c r="Q1613" s="38">
        <f>IF(O1613="Void","",IF(P1613&lt;16,Lookups!$A$1+((P1613-1)*7+(N1613-1)),Lookups!$A$2+((P1613-16)*7+(N1613-1))))</f>
        <v>45758</v>
      </c>
      <c r="R1613" s="1" t="str">
        <f>IF(O1613="Void",TRIM(_xlfn.CONCAT(J1613,K1613)),J1613)</f>
        <v>Britwater</v>
      </c>
      <c r="S1613" s="16" t="str">
        <f>IF(O1613="Void","VOID","vs")</f>
        <v>vs</v>
      </c>
      <c r="T1613" s="1" t="str">
        <f>IF(O1613="Void","",K1613)</f>
        <v>Scammells</v>
      </c>
      <c r="U1613" s="1" t="str">
        <f>IF(O1613="Void","",TRIM(_xlfn.CONCAT(L1613," ",M1613)))</f>
        <v>Tuffley Community Centre</v>
      </c>
    </row>
    <row r="1614" spans="1:21" x14ac:dyDescent="0.2">
      <c r="A1614" s="16">
        <v>1429</v>
      </c>
      <c r="B1614" s="16">
        <v>13</v>
      </c>
      <c r="C1614" s="16">
        <v>6</v>
      </c>
      <c r="D1614" s="1">
        <v>1</v>
      </c>
      <c r="E1614" s="1">
        <v>6</v>
      </c>
      <c r="F1614" s="1" t="str">
        <f>_xlfn.CONCAT($D1614,"|",$E1614,"|",$B1614)</f>
        <v>1|6|13</v>
      </c>
      <c r="G1614" s="1" t="str">
        <f>_xlfn.CONCAT($D1614,"|",$E1614,"|",$C1614)</f>
        <v>1|6|6</v>
      </c>
      <c r="H1614" s="1" t="str">
        <f>_xlfn.CONCAT(P1614,J1614)</f>
        <v>29Junction Inn</v>
      </c>
      <c r="I1614" s="1" t="str">
        <f>_xlfn.CONCAT(P1614,K1614)</f>
        <v>29Apaches</v>
      </c>
      <c r="J1614" s="1" t="str">
        <f>IFERROR(VLOOKUP(F1614,tbl_Teams!A:C,3,0),"")</f>
        <v>Junction Inn</v>
      </c>
      <c r="K1614" s="1" t="str">
        <f>IFERROR(VLOOKUP(G1614,tbl_Teams!$A:$C,3,0),"")</f>
        <v>Apaches</v>
      </c>
      <c r="L1614" s="1" t="str">
        <f>IFERROR(IF(AND(J1614&lt;&gt;"",K1614&lt;&gt;""),VLOOKUP(VLOOKUP(J1614,tbl_Teams!C:G,5,0),tbl_Venues!A:B,2,0),""),"")</f>
        <v>Junction Inn</v>
      </c>
      <c r="M1614" s="16" t="str">
        <f>IFERROR(IF(VLOOKUP(J1614,tbl_Teams!$C:$H,6,0)=0,"",VLOOKUP(J1614,tbl_Teams!$C:$H,6,0)),"")</f>
        <v/>
      </c>
      <c r="N1614" s="16">
        <f>IFERROR(VLOOKUP(J1614,tbl_Teams!$C:$I,7,0),"")</f>
        <v>3</v>
      </c>
      <c r="O1614" s="16" t="str">
        <f>IF(OR(J1614="",K1614=""),"Void","")</f>
        <v/>
      </c>
      <c r="P1614" s="16">
        <v>29</v>
      </c>
      <c r="Q1614" s="38">
        <f>IF(O1614="Void","",IF(P1614&lt;16,Lookups!$A$1+((P1614-1)*7+(N1614-1)),Lookups!$A$2+((P1614-16)*7+(N1614-1))))</f>
        <v>45756</v>
      </c>
      <c r="R1614" s="1" t="str">
        <f>IF(O1614="Void",TRIM(_xlfn.CONCAT(J1614,K1614)),J1614)</f>
        <v>Junction Inn</v>
      </c>
      <c r="S1614" s="16" t="str">
        <f>IF(O1614="Void","VOID","vs")</f>
        <v>vs</v>
      </c>
      <c r="T1614" s="1" t="str">
        <f>IF(O1614="Void","",K1614)</f>
        <v>Apaches</v>
      </c>
      <c r="U1614" s="1" t="str">
        <f>IF(O1614="Void","",TRIM(_xlfn.CONCAT(L1614," ",M1614)))</f>
        <v>Junction Inn</v>
      </c>
    </row>
    <row r="1615" spans="1:21" x14ac:dyDescent="0.2">
      <c r="A1615" s="16">
        <v>1430</v>
      </c>
      <c r="B1615" s="16">
        <v>12</v>
      </c>
      <c r="C1615" s="16">
        <v>7</v>
      </c>
      <c r="D1615" s="1">
        <v>1</v>
      </c>
      <c r="E1615" s="1">
        <v>6</v>
      </c>
      <c r="F1615" s="1" t="str">
        <f>_xlfn.CONCAT($D1615,"|",$E1615,"|",$B1615)</f>
        <v>1|6|12</v>
      </c>
      <c r="G1615" s="1" t="str">
        <f>_xlfn.CONCAT($D1615,"|",$E1615,"|",$C1615)</f>
        <v>1|6|7</v>
      </c>
      <c r="H1615" s="1" t="str">
        <f>_xlfn.CONCAT(P1615,J1615)</f>
        <v>29KE7's</v>
      </c>
      <c r="I1615" s="1" t="str">
        <f>_xlfn.CONCAT(P1615,K1615)</f>
        <v>29Canning Stragglers</v>
      </c>
      <c r="J1615" s="1" t="str">
        <f>IFERROR(VLOOKUP(F1615,tbl_Teams!A:C,3,0),"")</f>
        <v>KE7's</v>
      </c>
      <c r="K1615" s="1" t="str">
        <f>IFERROR(VLOOKUP(G1615,tbl_Teams!$A:$C,3,0),"")</f>
        <v>Canning Stragglers</v>
      </c>
      <c r="L1615" s="1" t="str">
        <f>IFERROR(IF(AND(J1615&lt;&gt;"",K1615&lt;&gt;""),VLOOKUP(VLOOKUP(J1615,tbl_Teams!C:G,5,0),tbl_Venues!A:B,2,0),""),"")</f>
        <v>Old Richians RFC</v>
      </c>
      <c r="M1615" s="16" t="str">
        <f>IFERROR(IF(VLOOKUP(J1615,tbl_Teams!$C:$H,6,0)=0,"",VLOOKUP(J1615,tbl_Teams!$C:$H,6,0)),"")</f>
        <v/>
      </c>
      <c r="N1615" s="16">
        <f>IFERROR(VLOOKUP(J1615,tbl_Teams!$C:$I,7,0),"")</f>
        <v>3</v>
      </c>
      <c r="O1615" s="16" t="str">
        <f>IF(OR(J1615="",K1615=""),"Void","")</f>
        <v/>
      </c>
      <c r="P1615" s="16">
        <v>29</v>
      </c>
      <c r="Q1615" s="38">
        <f>IF(O1615="Void","",IF(P1615&lt;16,Lookups!$A$1+((P1615-1)*7+(N1615-1)),Lookups!$A$2+((P1615-16)*7+(N1615-1))))</f>
        <v>45756</v>
      </c>
      <c r="R1615" s="1" t="str">
        <f>IF(O1615="Void",TRIM(_xlfn.CONCAT(J1615,K1615)),J1615)</f>
        <v>KE7's</v>
      </c>
      <c r="S1615" s="16" t="str">
        <f>IF(O1615="Void","VOID","vs")</f>
        <v>vs</v>
      </c>
      <c r="T1615" s="1" t="str">
        <f>IF(O1615="Void","",K1615)</f>
        <v>Canning Stragglers</v>
      </c>
      <c r="U1615" s="1" t="str">
        <f>IF(O1615="Void","",TRIM(_xlfn.CONCAT(L1615," ",M1615)))</f>
        <v>Old Richians RFC</v>
      </c>
    </row>
    <row r="1616" spans="1:21" x14ac:dyDescent="0.2">
      <c r="A1616" s="16">
        <v>1431</v>
      </c>
      <c r="B1616" s="16">
        <v>11</v>
      </c>
      <c r="C1616" s="16">
        <v>8</v>
      </c>
      <c r="D1616" s="1">
        <v>1</v>
      </c>
      <c r="E1616" s="1">
        <v>6</v>
      </c>
      <c r="F1616" s="1" t="str">
        <f>_xlfn.CONCAT($D1616,"|",$E1616,"|",$B1616)</f>
        <v>1|6|11</v>
      </c>
      <c r="G1616" s="1" t="str">
        <f>_xlfn.CONCAT($D1616,"|",$E1616,"|",$C1616)</f>
        <v>1|6|8</v>
      </c>
      <c r="H1616" s="1" t="str">
        <f>_xlfn.CONCAT(P1616,J1616)</f>
        <v>29Walls Top Ten</v>
      </c>
      <c r="I1616" s="1" t="str">
        <f>_xlfn.CONCAT(P1616,K1616)</f>
        <v>29Rising Sun</v>
      </c>
      <c r="J1616" s="1" t="str">
        <f>IFERROR(VLOOKUP(F1616,tbl_Teams!A:C,3,0),"")</f>
        <v>Walls Top Ten</v>
      </c>
      <c r="K1616" s="1" t="str">
        <f>IFERROR(VLOOKUP(G1616,tbl_Teams!$A:$C,3,0),"")</f>
        <v>Rising Sun</v>
      </c>
      <c r="L1616" s="1" t="str">
        <f>IFERROR(IF(AND(J1616&lt;&gt;"",K1616&lt;&gt;""),VLOOKUP(VLOOKUP(J1616,tbl_Teams!C:G,5,0),tbl_Venues!A:B,2,0),""),"")</f>
        <v>England's Glory</v>
      </c>
      <c r="M1616" s="16">
        <f>IFERROR(IF(VLOOKUP(J1616,tbl_Teams!$C:$H,6,0)=0,"",VLOOKUP(J1616,tbl_Teams!$C:$H,6,0)),"")</f>
        <v>1</v>
      </c>
      <c r="N1616" s="16">
        <f>IFERROR(VLOOKUP(J1616,tbl_Teams!$C:$I,7,0),"")</f>
        <v>4</v>
      </c>
      <c r="O1616" s="16" t="str">
        <f>IF(OR(J1616="",K1616=""),"Void","")</f>
        <v/>
      </c>
      <c r="P1616" s="16">
        <v>29</v>
      </c>
      <c r="Q1616" s="38">
        <f>IF(O1616="Void","",IF(P1616&lt;16,Lookups!$A$1+((P1616-1)*7+(N1616-1)),Lookups!$A$2+((P1616-16)*7+(N1616-1))))</f>
        <v>45757</v>
      </c>
      <c r="R1616" s="1" t="str">
        <f>IF(O1616="Void",TRIM(_xlfn.CONCAT(J1616,K1616)),J1616)</f>
        <v>Walls Top Ten</v>
      </c>
      <c r="S1616" s="16" t="str">
        <f>IF(O1616="Void","VOID","vs")</f>
        <v>vs</v>
      </c>
      <c r="T1616" s="1" t="str">
        <f>IF(O1616="Void","",K1616)</f>
        <v>Rising Sun</v>
      </c>
      <c r="U1616" s="1" t="str">
        <f>IF(O1616="Void","",TRIM(_xlfn.CONCAT(L1616," ",M1616)))</f>
        <v>England's Glory 1</v>
      </c>
    </row>
    <row r="1617" spans="1:21" x14ac:dyDescent="0.2">
      <c r="A1617" s="16">
        <v>1432</v>
      </c>
      <c r="B1617" s="16">
        <v>10</v>
      </c>
      <c r="C1617" s="16">
        <v>9</v>
      </c>
      <c r="D1617" s="1">
        <v>1</v>
      </c>
      <c r="E1617" s="1">
        <v>6</v>
      </c>
      <c r="F1617" s="1" t="str">
        <f>_xlfn.CONCAT($D1617,"|",$E1617,"|",$B1617)</f>
        <v>1|6|10</v>
      </c>
      <c r="G1617" s="1" t="str">
        <f>_xlfn.CONCAT($D1617,"|",$E1617,"|",$C1617)</f>
        <v>1|6|9</v>
      </c>
      <c r="H1617" s="1" t="str">
        <f>_xlfn.CONCAT(P1617,J1617)</f>
        <v>29Westgate Teapots</v>
      </c>
      <c r="I1617" s="1" t="str">
        <f>_xlfn.CONCAT(P1617,K1617)</f>
        <v>29509ers</v>
      </c>
      <c r="J1617" s="1" t="str">
        <f>IFERROR(VLOOKUP(F1617,tbl_Teams!A:C,3,0),"")</f>
        <v>Westgate Teapots</v>
      </c>
      <c r="K1617" s="1" t="str">
        <f>IFERROR(VLOOKUP(G1617,tbl_Teams!$A:$C,3,0),"")</f>
        <v>509ers</v>
      </c>
      <c r="L1617" s="1" t="str">
        <f>IFERROR(IF(AND(J1617&lt;&gt;"",K1617&lt;&gt;""),VLOOKUP(VLOOKUP(J1617,tbl_Teams!C:G,5,0),tbl_Venues!A:B,2,0),""),"")</f>
        <v>Wotton Hall Club</v>
      </c>
      <c r="M1617" s="16">
        <f>IFERROR(IF(VLOOKUP(J1617,tbl_Teams!$C:$H,6,0)=0,"",VLOOKUP(J1617,tbl_Teams!$C:$H,6,0)),"")</f>
        <v>1</v>
      </c>
      <c r="N1617" s="16">
        <f>IFERROR(VLOOKUP(J1617,tbl_Teams!$C:$I,7,0),"")</f>
        <v>1</v>
      </c>
      <c r="O1617" s="16" t="str">
        <f>IF(OR(J1617="",K1617=""),"Void","")</f>
        <v/>
      </c>
      <c r="P1617" s="16">
        <v>29</v>
      </c>
      <c r="Q1617" s="38">
        <f>IF(O1617="Void","",IF(P1617&lt;16,Lookups!$A$1+((P1617-1)*7+(N1617-1)),Lookups!$A$2+((P1617-16)*7+(N1617-1))))</f>
        <v>45754</v>
      </c>
      <c r="R1617" s="1" t="str">
        <f>IF(O1617="Void",TRIM(_xlfn.CONCAT(J1617,K1617)),J1617)</f>
        <v>Westgate Teapots</v>
      </c>
      <c r="S1617" s="16" t="str">
        <f>IF(O1617="Void","VOID","vs")</f>
        <v>vs</v>
      </c>
      <c r="T1617" s="1" t="str">
        <f>IF(O1617="Void","",K1617)</f>
        <v>509ers</v>
      </c>
      <c r="U1617" s="1" t="str">
        <f>IF(O1617="Void","",TRIM(_xlfn.CONCAT(L1617," ",M1617)))</f>
        <v>Wotton Hall Club 1</v>
      </c>
    </row>
    <row r="1618" spans="1:21" x14ac:dyDescent="0.2">
      <c r="A1618" s="16">
        <v>1665</v>
      </c>
      <c r="B1618" s="16">
        <v>16</v>
      </c>
      <c r="C1618" s="16">
        <v>2</v>
      </c>
      <c r="D1618" s="1">
        <v>1</v>
      </c>
      <c r="E1618" s="1">
        <v>7</v>
      </c>
      <c r="F1618" s="1" t="str">
        <f>_xlfn.CONCAT($D1618,"|",$E1618,"|",$B1618)</f>
        <v>1|7|16</v>
      </c>
      <c r="G1618" s="1" t="str">
        <f>_xlfn.CONCAT($D1618,"|",$E1618,"|",$C1618)</f>
        <v>1|7|2</v>
      </c>
      <c r="H1618" s="1" t="str">
        <f>_xlfn.CONCAT(P1618,J1618)</f>
        <v>29</v>
      </c>
      <c r="I1618" s="1" t="str">
        <f>_xlfn.CONCAT(P1618,K1618)</f>
        <v>29Sigtels</v>
      </c>
      <c r="J1618" s="1" t="str">
        <f>IFERROR(VLOOKUP(F1618,tbl_Teams!A:C,3,0),"")</f>
        <v/>
      </c>
      <c r="K1618" s="1" t="str">
        <f>IFERROR(VLOOKUP(G1618,tbl_Teams!$A:$C,3,0),"")</f>
        <v>Sigtels</v>
      </c>
      <c r="L1618" s="1" t="str">
        <f>IFERROR(IF(AND(J1618&lt;&gt;"",K1618&lt;&gt;""),VLOOKUP(VLOOKUP(J1618,tbl_Teams!C:G,5,0),tbl_Venues!A:B,2,0),""),"")</f>
        <v/>
      </c>
      <c r="M1618" s="16" t="str">
        <f>IFERROR(IF(VLOOKUP(J1618,tbl_Teams!$C:$H,6,0)=0,"",VLOOKUP(J1618,tbl_Teams!$C:$H,6,0)),"")</f>
        <v/>
      </c>
      <c r="N1618" s="16" t="str">
        <f>IFERROR(VLOOKUP(J1618,tbl_Teams!$C:$I,7,0),"")</f>
        <v/>
      </c>
      <c r="O1618" s="16" t="str">
        <f>IF(OR(J1618="",K1618=""),"Void","")</f>
        <v>Void</v>
      </c>
      <c r="P1618" s="16">
        <v>29</v>
      </c>
      <c r="Q1618" s="38" t="str">
        <f>IF(O1618="Void","",IF(P1618&lt;16,Lookups!$A$1+((P1618-1)*7+(N1618-1)),Lookups!$A$2+((P1618-16)*7+(N1618-1))))</f>
        <v/>
      </c>
      <c r="R1618" s="1" t="str">
        <f>IF(O1618="Void",TRIM(_xlfn.CONCAT(J1618,K1618)),J1618)</f>
        <v>Sigtels</v>
      </c>
      <c r="S1618" s="16" t="str">
        <f>IF(O1618="Void","VOID","vs")</f>
        <v>VOID</v>
      </c>
      <c r="T1618" s="1" t="str">
        <f>IF(O1618="Void","",K1618)</f>
        <v/>
      </c>
      <c r="U1618" s="1" t="str">
        <f>IF(O1618="Void","",TRIM(_xlfn.CONCAT(L1618," ",M1618)))</f>
        <v/>
      </c>
    </row>
    <row r="1619" spans="1:21" x14ac:dyDescent="0.2">
      <c r="A1619" s="16">
        <v>1666</v>
      </c>
      <c r="B1619" s="16">
        <v>1</v>
      </c>
      <c r="C1619" s="16">
        <v>3</v>
      </c>
      <c r="D1619" s="1">
        <v>1</v>
      </c>
      <c r="E1619" s="1">
        <v>7</v>
      </c>
      <c r="F1619" s="1" t="str">
        <f>_xlfn.CONCAT($D1619,"|",$E1619,"|",$B1619)</f>
        <v>1|7|1</v>
      </c>
      <c r="G1619" s="1" t="str">
        <f>_xlfn.CONCAT($D1619,"|",$E1619,"|",$C1619)</f>
        <v>1|7|3</v>
      </c>
      <c r="H1619" s="1" t="str">
        <f>_xlfn.CONCAT(P1619,J1619)</f>
        <v>29Derwents</v>
      </c>
      <c r="I1619" s="1" t="str">
        <f>_xlfn.CONCAT(P1619,K1619)</f>
        <v>29City Treasurers</v>
      </c>
      <c r="J1619" s="1" t="str">
        <f>IFERROR(VLOOKUP(F1619,tbl_Teams!A:C,3,0),"")</f>
        <v>Derwents</v>
      </c>
      <c r="K1619" s="1" t="str">
        <f>IFERROR(VLOOKUP(G1619,tbl_Teams!$A:$C,3,0),"")</f>
        <v>City Treasurers</v>
      </c>
      <c r="L1619" s="1" t="str">
        <f>IFERROR(IF(AND(J1619&lt;&gt;"",K1619&lt;&gt;""),VLOOKUP(VLOOKUP(J1619,tbl_Teams!C:G,5,0),tbl_Venues!A:B,2,0),""),"")</f>
        <v>Farmer's Club</v>
      </c>
      <c r="M1619" s="16">
        <f>IFERROR(IF(VLOOKUP(J1619,tbl_Teams!$C:$H,6,0)=0,"",VLOOKUP(J1619,tbl_Teams!$C:$H,6,0)),"")</f>
        <v>2</v>
      </c>
      <c r="N1619" s="16">
        <f>IFERROR(VLOOKUP(J1619,tbl_Teams!$C:$I,7,0),"")</f>
        <v>1</v>
      </c>
      <c r="O1619" s="16" t="str">
        <f>IF(OR(J1619="",K1619=""),"Void","")</f>
        <v/>
      </c>
      <c r="P1619" s="16">
        <v>29</v>
      </c>
      <c r="Q1619" s="38">
        <f>IF(O1619="Void","",IF(P1619&lt;16,Lookups!$A$1+((P1619-1)*7+(N1619-1)),Lookups!$A$2+((P1619-16)*7+(N1619-1))))</f>
        <v>45754</v>
      </c>
      <c r="R1619" s="1" t="str">
        <f>IF(O1619="Void",TRIM(_xlfn.CONCAT(J1619,K1619)),J1619)</f>
        <v>Derwents</v>
      </c>
      <c r="S1619" s="16" t="str">
        <f>IF(O1619="Void","VOID","vs")</f>
        <v>vs</v>
      </c>
      <c r="T1619" s="1" t="str">
        <f>IF(O1619="Void","",K1619)</f>
        <v>City Treasurers</v>
      </c>
      <c r="U1619" s="1" t="str">
        <f>IF(O1619="Void","",TRIM(_xlfn.CONCAT(L1619," ",M1619)))</f>
        <v>Farmer's Club 2</v>
      </c>
    </row>
    <row r="1620" spans="1:21" x14ac:dyDescent="0.2">
      <c r="A1620" s="16">
        <v>1667</v>
      </c>
      <c r="B1620" s="16">
        <v>15</v>
      </c>
      <c r="C1620" s="16">
        <v>4</v>
      </c>
      <c r="D1620" s="1">
        <v>1</v>
      </c>
      <c r="E1620" s="1">
        <v>7</v>
      </c>
      <c r="F1620" s="1" t="str">
        <f>_xlfn.CONCAT($D1620,"|",$E1620,"|",$B1620)</f>
        <v>1|7|15</v>
      </c>
      <c r="G1620" s="1" t="str">
        <f>_xlfn.CONCAT($D1620,"|",$E1620,"|",$C1620)</f>
        <v>1|7|4</v>
      </c>
      <c r="H1620" s="1" t="str">
        <f>_xlfn.CONCAT(P1620,J1620)</f>
        <v>29Lassington Rollers</v>
      </c>
      <c r="I1620" s="1" t="str">
        <f>_xlfn.CONCAT(P1620,K1620)</f>
        <v>29Deaf Tigers</v>
      </c>
      <c r="J1620" s="1" t="str">
        <f>IFERROR(VLOOKUP(F1620,tbl_Teams!A:C,3,0),"")</f>
        <v>Lassington Rollers</v>
      </c>
      <c r="K1620" s="1" t="str">
        <f>IFERROR(VLOOKUP(G1620,tbl_Teams!$A:$C,3,0),"")</f>
        <v>Deaf Tigers</v>
      </c>
      <c r="L1620" s="1" t="str">
        <f>IFERROR(IF(AND(J1620&lt;&gt;"",K1620&lt;&gt;""),VLOOKUP(VLOOKUP(J1620,tbl_Teams!C:G,5,0),tbl_Venues!A:B,2,0),""),"")</f>
        <v>England's Glory</v>
      </c>
      <c r="M1620" s="16">
        <f>IFERROR(IF(VLOOKUP(J1620,tbl_Teams!$C:$H,6,0)=0,"",VLOOKUP(J1620,tbl_Teams!$C:$H,6,0)),"")</f>
        <v>2</v>
      </c>
      <c r="N1620" s="16">
        <f>IFERROR(VLOOKUP(J1620,tbl_Teams!$C:$I,7,0),"")</f>
        <v>4</v>
      </c>
      <c r="O1620" s="16" t="str">
        <f>IF(OR(J1620="",K1620=""),"Void","")</f>
        <v/>
      </c>
      <c r="P1620" s="16">
        <v>29</v>
      </c>
      <c r="Q1620" s="38">
        <f>IF(O1620="Void","",IF(P1620&lt;16,Lookups!$A$1+((P1620-1)*7+(N1620-1)),Lookups!$A$2+((P1620-16)*7+(N1620-1))))</f>
        <v>45757</v>
      </c>
      <c r="R1620" s="1" t="str">
        <f>IF(O1620="Void",TRIM(_xlfn.CONCAT(J1620,K1620)),J1620)</f>
        <v>Lassington Rollers</v>
      </c>
      <c r="S1620" s="16" t="str">
        <f>IF(O1620="Void","VOID","vs")</f>
        <v>vs</v>
      </c>
      <c r="T1620" s="1" t="str">
        <f>IF(O1620="Void","",K1620)</f>
        <v>Deaf Tigers</v>
      </c>
      <c r="U1620" s="1" t="str">
        <f>IF(O1620="Void","",TRIM(_xlfn.CONCAT(L1620," ",M1620)))</f>
        <v>England's Glory 2</v>
      </c>
    </row>
    <row r="1621" spans="1:21" x14ac:dyDescent="0.2">
      <c r="A1621" s="16">
        <v>1668</v>
      </c>
      <c r="B1621" s="16">
        <v>14</v>
      </c>
      <c r="C1621" s="16">
        <v>5</v>
      </c>
      <c r="D1621" s="1">
        <v>1</v>
      </c>
      <c r="E1621" s="1">
        <v>7</v>
      </c>
      <c r="F1621" s="1" t="str">
        <f>_xlfn.CONCAT($D1621,"|",$E1621,"|",$B1621)</f>
        <v>1|7|14</v>
      </c>
      <c r="G1621" s="1" t="str">
        <f>_xlfn.CONCAT($D1621,"|",$E1621,"|",$C1621)</f>
        <v>1|7|5</v>
      </c>
      <c r="H1621" s="1" t="str">
        <f>_xlfn.CONCAT(P1621,J1621)</f>
        <v>29Cruisers</v>
      </c>
      <c r="I1621" s="1" t="str">
        <f>_xlfn.CONCAT(P1621,K1621)</f>
        <v>29Hilltops</v>
      </c>
      <c r="J1621" s="1" t="str">
        <f>IFERROR(VLOOKUP(F1621,tbl_Teams!A:C,3,0),"")</f>
        <v>Cruisers</v>
      </c>
      <c r="K1621" s="1" t="str">
        <f>IFERROR(VLOOKUP(G1621,tbl_Teams!$A:$C,3,0),"")</f>
        <v>Hilltops</v>
      </c>
      <c r="L1621" s="1" t="str">
        <f>IFERROR(IF(AND(J1621&lt;&gt;"",K1621&lt;&gt;""),VLOOKUP(VLOOKUP(J1621,tbl_Teams!C:G,5,0),tbl_Venues!A:B,2,0),""),"")</f>
        <v>Baker Street</v>
      </c>
      <c r="M1621" s="16" t="str">
        <f>IFERROR(IF(VLOOKUP(J1621,tbl_Teams!$C:$H,6,0)=0,"",VLOOKUP(J1621,tbl_Teams!$C:$H,6,0)),"")</f>
        <v/>
      </c>
      <c r="N1621" s="16">
        <f>IFERROR(VLOOKUP(J1621,tbl_Teams!$C:$I,7,0),"")</f>
        <v>2</v>
      </c>
      <c r="O1621" s="16" t="str">
        <f>IF(OR(J1621="",K1621=""),"Void","")</f>
        <v/>
      </c>
      <c r="P1621" s="16">
        <v>29</v>
      </c>
      <c r="Q1621" s="38">
        <f>IF(O1621="Void","",IF(P1621&lt;16,Lookups!$A$1+((P1621-1)*7+(N1621-1)),Lookups!$A$2+((P1621-16)*7+(N1621-1))))</f>
        <v>45755</v>
      </c>
      <c r="R1621" s="1" t="str">
        <f>IF(O1621="Void",TRIM(_xlfn.CONCAT(J1621,K1621)),J1621)</f>
        <v>Cruisers</v>
      </c>
      <c r="S1621" s="16" t="str">
        <f>IF(O1621="Void","VOID","vs")</f>
        <v>vs</v>
      </c>
      <c r="T1621" s="1" t="str">
        <f>IF(O1621="Void","",K1621)</f>
        <v>Hilltops</v>
      </c>
      <c r="U1621" s="1" t="str">
        <f>IF(O1621="Void","",TRIM(_xlfn.CONCAT(L1621," ",M1621)))</f>
        <v>Baker Street</v>
      </c>
    </row>
    <row r="1622" spans="1:21" x14ac:dyDescent="0.2">
      <c r="A1622" s="16">
        <v>1669</v>
      </c>
      <c r="B1622" s="16">
        <v>13</v>
      </c>
      <c r="C1622" s="16">
        <v>6</v>
      </c>
      <c r="D1622" s="1">
        <v>1</v>
      </c>
      <c r="E1622" s="1">
        <v>7</v>
      </c>
      <c r="F1622" s="1" t="str">
        <f>_xlfn.CONCAT($D1622,"|",$E1622,"|",$B1622)</f>
        <v>1|7|13</v>
      </c>
      <c r="G1622" s="1" t="str">
        <f>_xlfn.CONCAT($D1622,"|",$E1622,"|",$C1622)</f>
        <v>1|7|6</v>
      </c>
      <c r="H1622" s="1" t="str">
        <f>_xlfn.CONCAT(P1622,J1622)</f>
        <v>29BMI 'A' Breakaways</v>
      </c>
      <c r="I1622" s="1" t="str">
        <f>_xlfn.CONCAT(P1622,K1622)</f>
        <v>29Bloaters S.C.</v>
      </c>
      <c r="J1622" s="1" t="str">
        <f>IFERROR(VLOOKUP(F1622,tbl_Teams!A:C,3,0),"")</f>
        <v>BMI 'A' Breakaways</v>
      </c>
      <c r="K1622" s="1" t="str">
        <f>IFERROR(VLOOKUP(G1622,tbl_Teams!$A:$C,3,0),"")</f>
        <v>Bloaters S.C.</v>
      </c>
      <c r="L1622" s="1" t="str">
        <f>IFERROR(IF(AND(J1622&lt;&gt;"",K1622&lt;&gt;""),VLOOKUP(VLOOKUP(J1622,tbl_Teams!C:G,5,0),tbl_Venues!A:B,2,0),""),"")</f>
        <v>St James Club</v>
      </c>
      <c r="M1622" s="16" t="str">
        <f>IFERROR(IF(VLOOKUP(J1622,tbl_Teams!$C:$H,6,0)=0,"",VLOOKUP(J1622,tbl_Teams!$C:$H,6,0)),"")</f>
        <v/>
      </c>
      <c r="N1622" s="16">
        <f>IFERROR(VLOOKUP(J1622,tbl_Teams!$C:$I,7,0),"")</f>
        <v>3</v>
      </c>
      <c r="O1622" s="16" t="str">
        <f>IF(OR(J1622="",K1622=""),"Void","")</f>
        <v/>
      </c>
      <c r="P1622" s="16">
        <v>29</v>
      </c>
      <c r="Q1622" s="38">
        <f>IF(O1622="Void","",IF(P1622&lt;16,Lookups!$A$1+((P1622-1)*7+(N1622-1)),Lookups!$A$2+((P1622-16)*7+(N1622-1))))</f>
        <v>45756</v>
      </c>
      <c r="R1622" s="1" t="str">
        <f>IF(O1622="Void",TRIM(_xlfn.CONCAT(J1622,K1622)),J1622)</f>
        <v>BMI 'A' Breakaways</v>
      </c>
      <c r="S1622" s="16" t="str">
        <f>IF(O1622="Void","VOID","vs")</f>
        <v>vs</v>
      </c>
      <c r="T1622" s="1" t="str">
        <f>IF(O1622="Void","",K1622)</f>
        <v>Bloaters S.C.</v>
      </c>
      <c r="U1622" s="1" t="str">
        <f>IF(O1622="Void","",TRIM(_xlfn.CONCAT(L1622," ",M1622)))</f>
        <v>St James Club</v>
      </c>
    </row>
    <row r="1623" spans="1:21" x14ac:dyDescent="0.2">
      <c r="A1623" s="16">
        <v>1670</v>
      </c>
      <c r="B1623" s="16">
        <v>12</v>
      </c>
      <c r="C1623" s="16">
        <v>7</v>
      </c>
      <c r="D1623" s="1">
        <v>1</v>
      </c>
      <c r="E1623" s="1">
        <v>7</v>
      </c>
      <c r="F1623" s="1" t="str">
        <f>_xlfn.CONCAT($D1623,"|",$E1623,"|",$B1623)</f>
        <v>1|7|12</v>
      </c>
      <c r="G1623" s="1" t="str">
        <f>_xlfn.CONCAT($D1623,"|",$E1623,"|",$C1623)</f>
        <v>1|7|7</v>
      </c>
      <c r="H1623" s="1" t="str">
        <f>_xlfn.CONCAT(P1623,J1623)</f>
        <v>29More Lager</v>
      </c>
      <c r="I1623" s="1" t="str">
        <f>_xlfn.CONCAT(P1623,K1623)</f>
        <v>29Gladiators</v>
      </c>
      <c r="J1623" s="1" t="str">
        <f>IFERROR(VLOOKUP(F1623,tbl_Teams!A:C,3,0),"")</f>
        <v>More Lager</v>
      </c>
      <c r="K1623" s="1" t="str">
        <f>IFERROR(VLOOKUP(G1623,tbl_Teams!$A:$C,3,0),"")</f>
        <v>Gladiators</v>
      </c>
      <c r="L1623" s="1" t="str">
        <f>IFERROR(IF(AND(J1623&lt;&gt;"",K1623&lt;&gt;""),VLOOKUP(VLOOKUP(J1623,tbl_Teams!C:G,5,0),tbl_Venues!A:B,2,0),""),"")</f>
        <v>Red Lion Huntley</v>
      </c>
      <c r="M1623" s="16" t="str">
        <f>IFERROR(IF(VLOOKUP(J1623,tbl_Teams!$C:$H,6,0)=0,"",VLOOKUP(J1623,tbl_Teams!$C:$H,6,0)),"")</f>
        <v/>
      </c>
      <c r="N1623" s="16">
        <f>IFERROR(VLOOKUP(J1623,tbl_Teams!$C:$I,7,0),"")</f>
        <v>4</v>
      </c>
      <c r="O1623" s="16" t="str">
        <f>IF(OR(J1623="",K1623=""),"Void","")</f>
        <v/>
      </c>
      <c r="P1623" s="16">
        <v>29</v>
      </c>
      <c r="Q1623" s="38">
        <f>IF(O1623="Void","",IF(P1623&lt;16,Lookups!$A$1+((P1623-1)*7+(N1623-1)),Lookups!$A$2+((P1623-16)*7+(N1623-1))))</f>
        <v>45757</v>
      </c>
      <c r="R1623" s="1" t="str">
        <f>IF(O1623="Void",TRIM(_xlfn.CONCAT(J1623,K1623)),J1623)</f>
        <v>More Lager</v>
      </c>
      <c r="S1623" s="16" t="str">
        <f>IF(O1623="Void","VOID","vs")</f>
        <v>vs</v>
      </c>
      <c r="T1623" s="1" t="str">
        <f>IF(O1623="Void","",K1623)</f>
        <v>Gladiators</v>
      </c>
      <c r="U1623" s="1" t="str">
        <f>IF(O1623="Void","",TRIM(_xlfn.CONCAT(L1623," ",M1623)))</f>
        <v>Red Lion Huntley</v>
      </c>
    </row>
    <row r="1624" spans="1:21" x14ac:dyDescent="0.2">
      <c r="A1624" s="16">
        <v>1671</v>
      </c>
      <c r="B1624" s="16">
        <v>11</v>
      </c>
      <c r="C1624" s="16">
        <v>8</v>
      </c>
      <c r="D1624" s="1">
        <v>1</v>
      </c>
      <c r="E1624" s="1">
        <v>7</v>
      </c>
      <c r="F1624" s="1" t="str">
        <f>_xlfn.CONCAT($D1624,"|",$E1624,"|",$B1624)</f>
        <v>1|7|11</v>
      </c>
      <c r="G1624" s="1" t="str">
        <f>_xlfn.CONCAT($D1624,"|",$E1624,"|",$C1624)</f>
        <v>1|7|8</v>
      </c>
      <c r="H1624" s="1" t="str">
        <f>_xlfn.CONCAT(P1624,J1624)</f>
        <v>29The Novices</v>
      </c>
      <c r="I1624" s="1" t="str">
        <f>_xlfn.CONCAT(P1624,K1624)</f>
        <v>29Incredibowls</v>
      </c>
      <c r="J1624" s="1" t="str">
        <f>IFERROR(VLOOKUP(F1624,tbl_Teams!A:C,3,0),"")</f>
        <v>The Novices</v>
      </c>
      <c r="K1624" s="1" t="str">
        <f>IFERROR(VLOOKUP(G1624,tbl_Teams!$A:$C,3,0),"")</f>
        <v>Incredibowls</v>
      </c>
      <c r="L1624" s="1" t="str">
        <f>IFERROR(IF(AND(J1624&lt;&gt;"",K1624&lt;&gt;""),VLOOKUP(VLOOKUP(J1624,tbl_Teams!C:G,5,0),tbl_Venues!A:B,2,0),""),"")</f>
        <v>Gala Club</v>
      </c>
      <c r="M1624" s="16">
        <f>IFERROR(IF(VLOOKUP(J1624,tbl_Teams!$C:$H,6,0)=0,"",VLOOKUP(J1624,tbl_Teams!$C:$H,6,0)),"")</f>
        <v>2</v>
      </c>
      <c r="N1624" s="16">
        <f>IFERROR(VLOOKUP(J1624,tbl_Teams!$C:$I,7,0),"")</f>
        <v>3</v>
      </c>
      <c r="O1624" s="16" t="str">
        <f>IF(OR(J1624="",K1624=""),"Void","")</f>
        <v/>
      </c>
      <c r="P1624" s="16">
        <v>29</v>
      </c>
      <c r="Q1624" s="38">
        <f>IF(O1624="Void","",IF(P1624&lt;16,Lookups!$A$1+((P1624-1)*7+(N1624-1)),Lookups!$A$2+((P1624-16)*7+(N1624-1))))</f>
        <v>45756</v>
      </c>
      <c r="R1624" s="1" t="str">
        <f>IF(O1624="Void",TRIM(_xlfn.CONCAT(J1624,K1624)),J1624)</f>
        <v>The Novices</v>
      </c>
      <c r="S1624" s="16" t="str">
        <f>IF(O1624="Void","VOID","vs")</f>
        <v>vs</v>
      </c>
      <c r="T1624" s="1" t="str">
        <f>IF(O1624="Void","",K1624)</f>
        <v>Incredibowls</v>
      </c>
      <c r="U1624" s="1" t="str">
        <f>IF(O1624="Void","",TRIM(_xlfn.CONCAT(L1624," ",M1624)))</f>
        <v>Gala Club 2</v>
      </c>
    </row>
    <row r="1625" spans="1:21" x14ac:dyDescent="0.2">
      <c r="A1625" s="16">
        <v>1672</v>
      </c>
      <c r="B1625" s="16">
        <v>10</v>
      </c>
      <c r="C1625" s="16">
        <v>9</v>
      </c>
      <c r="D1625" s="1">
        <v>1</v>
      </c>
      <c r="E1625" s="1">
        <v>7</v>
      </c>
      <c r="F1625" s="1" t="str">
        <f>_xlfn.CONCAT($D1625,"|",$E1625,"|",$B1625)</f>
        <v>1|7|10</v>
      </c>
      <c r="G1625" s="1" t="str">
        <f>_xlfn.CONCAT($D1625,"|",$E1625,"|",$C1625)</f>
        <v>1|7|9</v>
      </c>
      <c r="H1625" s="1" t="str">
        <f>_xlfn.CONCAT(P1625,J1625)</f>
        <v>29Newent Dragons</v>
      </c>
      <c r="I1625" s="1" t="str">
        <f>_xlfn.CONCAT(P1625,K1625)</f>
        <v>29Tipplers</v>
      </c>
      <c r="J1625" s="1" t="str">
        <f>IFERROR(VLOOKUP(F1625,tbl_Teams!A:C,3,0),"")</f>
        <v>Newent Dragons</v>
      </c>
      <c r="K1625" s="1" t="str">
        <f>IFERROR(VLOOKUP(G1625,tbl_Teams!$A:$C,3,0),"")</f>
        <v>Tipplers</v>
      </c>
      <c r="L1625" s="1" t="str">
        <f>IFERROR(IF(AND(J1625&lt;&gt;"",K1625&lt;&gt;""),VLOOKUP(VLOOKUP(J1625,tbl_Teams!C:G,5,0),tbl_Venues!A:B,2,0),""),"")</f>
        <v>Circle Club Newent</v>
      </c>
      <c r="M1625" s="16" t="str">
        <f>IFERROR(IF(VLOOKUP(J1625,tbl_Teams!$C:$H,6,0)=0,"",VLOOKUP(J1625,tbl_Teams!$C:$H,6,0)),"")</f>
        <v/>
      </c>
      <c r="N1625" s="16">
        <f>IFERROR(VLOOKUP(J1625,tbl_Teams!$C:$I,7,0),"")</f>
        <v>5</v>
      </c>
      <c r="O1625" s="16" t="str">
        <f>IF(OR(J1625="",K1625=""),"Void","")</f>
        <v/>
      </c>
      <c r="P1625" s="16">
        <v>29</v>
      </c>
      <c r="Q1625" s="38">
        <f>IF(O1625="Void","",IF(P1625&lt;16,Lookups!$A$1+((P1625-1)*7+(N1625-1)),Lookups!$A$2+((P1625-16)*7+(N1625-1))))</f>
        <v>45758</v>
      </c>
      <c r="R1625" s="1" t="str">
        <f>IF(O1625="Void",TRIM(_xlfn.CONCAT(J1625,K1625)),J1625)</f>
        <v>Newent Dragons</v>
      </c>
      <c r="S1625" s="16" t="str">
        <f>IF(O1625="Void","VOID","vs")</f>
        <v>vs</v>
      </c>
      <c r="T1625" s="1" t="str">
        <f>IF(O1625="Void","",K1625)</f>
        <v>Tipplers</v>
      </c>
      <c r="U1625" s="1" t="str">
        <f>IF(O1625="Void","",TRIM(_xlfn.CONCAT(L1625," ",M1625)))</f>
        <v>Circle Club Newent</v>
      </c>
    </row>
    <row r="1626" spans="1:21" x14ac:dyDescent="0.2">
      <c r="A1626" s="16">
        <v>233</v>
      </c>
      <c r="B1626" s="16">
        <v>2</v>
      </c>
      <c r="C1626" s="16">
        <v>1</v>
      </c>
      <c r="D1626" s="1">
        <v>1</v>
      </c>
      <c r="E1626" s="1">
        <v>1</v>
      </c>
      <c r="F1626" s="1" t="str">
        <f>_xlfn.CONCAT($D1626,"|",$E1626,"|",$B1626)</f>
        <v>1|1|2</v>
      </c>
      <c r="G1626" s="1" t="str">
        <f>_xlfn.CONCAT($D1626,"|",$E1626,"|",$C1626)</f>
        <v>1|1|1</v>
      </c>
      <c r="H1626" s="1" t="str">
        <f>_xlfn.CONCAT(P1626,J1626)</f>
        <v>30Cobblers</v>
      </c>
      <c r="I1626" s="1" t="str">
        <f>_xlfn.CONCAT(P1626,K1626)</f>
        <v>30Maisemore Hornets</v>
      </c>
      <c r="J1626" s="1" t="str">
        <f>IFERROR(VLOOKUP(F1626,tbl_Teams!A:C,3,0),"")</f>
        <v>Cobblers</v>
      </c>
      <c r="K1626" s="1" t="str">
        <f>IFERROR(VLOOKUP(G1626,tbl_Teams!$A:$C,3,0),"")</f>
        <v>Maisemore Hornets</v>
      </c>
      <c r="L1626" s="1" t="str">
        <f>IFERROR(IF(AND(J1626&lt;&gt;"",K1626&lt;&gt;""),VLOOKUP(VLOOKUP(J1626,tbl_Teams!C:G,5,0),tbl_Venues!A:B,2,0),""),"")</f>
        <v>Tuffley Community Centre</v>
      </c>
      <c r="M1626" s="16" t="str">
        <f>IFERROR(IF(VLOOKUP(J1626,tbl_Teams!$C:$H,6,0)=0,"",VLOOKUP(J1626,tbl_Teams!$C:$H,6,0)),"")</f>
        <v/>
      </c>
      <c r="N1626" s="16">
        <f>IFERROR(VLOOKUP(J1626,tbl_Teams!$C:$I,7,0),"")</f>
        <v>1</v>
      </c>
      <c r="O1626" s="16" t="str">
        <f>IF(OR(J1626="",K1626=""),"Void","")</f>
        <v/>
      </c>
      <c r="P1626" s="16">
        <v>30</v>
      </c>
      <c r="Q1626" s="38">
        <f>IF(O1626="Void","",IF(P1626&lt;16,Lookups!$A$1+((P1626-1)*7+(N1626-1)),Lookups!$A$2+((P1626-16)*7+(N1626-1))))</f>
        <v>45761</v>
      </c>
      <c r="R1626" s="1" t="str">
        <f>IF(O1626="Void",TRIM(_xlfn.CONCAT(J1626,K1626)),J1626)</f>
        <v>Cobblers</v>
      </c>
      <c r="S1626" s="16" t="str">
        <f>IF(O1626="Void","VOID","vs")</f>
        <v>vs</v>
      </c>
      <c r="T1626" s="1" t="str">
        <f>IF(O1626="Void","",K1626)</f>
        <v>Maisemore Hornets</v>
      </c>
      <c r="U1626" s="1" t="str">
        <f>IF(O1626="Void","",TRIM(_xlfn.CONCAT(L1626," ",M1626)))</f>
        <v>Tuffley Community Centre</v>
      </c>
    </row>
    <row r="1627" spans="1:21" x14ac:dyDescent="0.2">
      <c r="A1627" s="16">
        <v>234</v>
      </c>
      <c r="B1627" s="16">
        <v>8</v>
      </c>
      <c r="C1627" s="16">
        <v>10</v>
      </c>
      <c r="D1627" s="1">
        <v>1</v>
      </c>
      <c r="E1627" s="1">
        <v>1</v>
      </c>
      <c r="F1627" s="1" t="str">
        <f>_xlfn.CONCAT($D1627,"|",$E1627,"|",$B1627)</f>
        <v>1|1|8</v>
      </c>
      <c r="G1627" s="1" t="str">
        <f>_xlfn.CONCAT($D1627,"|",$E1627,"|",$C1627)</f>
        <v>1|1|10</v>
      </c>
      <c r="H1627" s="1" t="str">
        <f>_xlfn.CONCAT(P1627,J1627)</f>
        <v>30Lion Cubs</v>
      </c>
      <c r="I1627" s="1" t="str">
        <f>_xlfn.CONCAT(P1627,K1627)</f>
        <v>30Gaelens</v>
      </c>
      <c r="J1627" s="1" t="str">
        <f>IFERROR(VLOOKUP(F1627,tbl_Teams!A:C,3,0),"")</f>
        <v>Lion Cubs</v>
      </c>
      <c r="K1627" s="1" t="str">
        <f>IFERROR(VLOOKUP(G1627,tbl_Teams!$A:$C,3,0),"")</f>
        <v>Gaelens</v>
      </c>
      <c r="L1627" s="1" t="str">
        <f>IFERROR(IF(AND(J1627&lt;&gt;"",K1627&lt;&gt;""),VLOOKUP(VLOOKUP(J1627,tbl_Teams!C:G,5,0),tbl_Venues!A:B,2,0),""),"")</f>
        <v>Circle Club Newent</v>
      </c>
      <c r="M1627" s="16" t="str">
        <f>IFERROR(IF(VLOOKUP(J1627,tbl_Teams!$C:$H,6,0)=0,"",VLOOKUP(J1627,tbl_Teams!$C:$H,6,0)),"")</f>
        <v/>
      </c>
      <c r="N1627" s="16">
        <f>IFERROR(VLOOKUP(J1627,tbl_Teams!$C:$I,7,0),"")</f>
        <v>3</v>
      </c>
      <c r="O1627" s="16" t="str">
        <f>IF(OR(J1627="",K1627=""),"Void","")</f>
        <v/>
      </c>
      <c r="P1627" s="16">
        <v>30</v>
      </c>
      <c r="Q1627" s="38">
        <f>IF(O1627="Void","",IF(P1627&lt;16,Lookups!$A$1+((P1627-1)*7+(N1627-1)),Lookups!$A$2+((P1627-16)*7+(N1627-1))))</f>
        <v>45763</v>
      </c>
      <c r="R1627" s="1" t="str">
        <f>IF(O1627="Void",TRIM(_xlfn.CONCAT(J1627,K1627)),J1627)</f>
        <v>Lion Cubs</v>
      </c>
      <c r="S1627" s="16" t="str">
        <f>IF(O1627="Void","VOID","vs")</f>
        <v>vs</v>
      </c>
      <c r="T1627" s="1" t="str">
        <f>IF(O1627="Void","",K1627)</f>
        <v>Gaelens</v>
      </c>
      <c r="U1627" s="1" t="str">
        <f>IF(O1627="Void","",TRIM(_xlfn.CONCAT(L1627," ",M1627)))</f>
        <v>Circle Club Newent</v>
      </c>
    </row>
    <row r="1628" spans="1:21" x14ac:dyDescent="0.2">
      <c r="A1628" s="16">
        <v>235</v>
      </c>
      <c r="B1628" s="16">
        <v>7</v>
      </c>
      <c r="C1628" s="16">
        <v>11</v>
      </c>
      <c r="D1628" s="1">
        <v>1</v>
      </c>
      <c r="E1628" s="1">
        <v>1</v>
      </c>
      <c r="F1628" s="1" t="str">
        <f>_xlfn.CONCAT($D1628,"|",$E1628,"|",$B1628)</f>
        <v>1|1|7</v>
      </c>
      <c r="G1628" s="1" t="str">
        <f>_xlfn.CONCAT($D1628,"|",$E1628,"|",$C1628)</f>
        <v>1|1|11</v>
      </c>
      <c r="H1628" s="1" t="str">
        <f>_xlfn.CONCAT(P1628,J1628)</f>
        <v>30Railway</v>
      </c>
      <c r="I1628" s="1" t="str">
        <f>_xlfn.CONCAT(P1628,K1628)</f>
        <v>30Hare &amp; Hounds</v>
      </c>
      <c r="J1628" s="1" t="str">
        <f>IFERROR(VLOOKUP(F1628,tbl_Teams!A:C,3,0),"")</f>
        <v>Railway</v>
      </c>
      <c r="K1628" s="1" t="str">
        <f>IFERROR(VLOOKUP(G1628,tbl_Teams!$A:$C,3,0),"")</f>
        <v>Hare &amp; Hounds</v>
      </c>
      <c r="L1628" s="1" t="str">
        <f>IFERROR(IF(AND(J1628&lt;&gt;"",K1628&lt;&gt;""),VLOOKUP(VLOOKUP(J1628,tbl_Teams!C:G,5,0),tbl_Venues!A:B,2,0),""),"")</f>
        <v>Hardwicke RBL</v>
      </c>
      <c r="M1628" s="16">
        <f>IFERROR(IF(VLOOKUP(J1628,tbl_Teams!$C:$H,6,0)=0,"",VLOOKUP(J1628,tbl_Teams!$C:$H,6,0)),"")</f>
        <v>2</v>
      </c>
      <c r="N1628" s="16">
        <f>IFERROR(VLOOKUP(J1628,tbl_Teams!$C:$I,7,0),"")</f>
        <v>5</v>
      </c>
      <c r="O1628" s="16" t="str">
        <f>IF(OR(J1628="",K1628=""),"Void","")</f>
        <v/>
      </c>
      <c r="P1628" s="16">
        <v>30</v>
      </c>
      <c r="Q1628" s="38">
        <f>IF(O1628="Void","",IF(P1628&lt;16,Lookups!$A$1+((P1628-1)*7+(N1628-1)),Lookups!$A$2+((P1628-16)*7+(N1628-1))))</f>
        <v>45765</v>
      </c>
      <c r="R1628" s="1" t="str">
        <f>IF(O1628="Void",TRIM(_xlfn.CONCAT(J1628,K1628)),J1628)</f>
        <v>Railway</v>
      </c>
      <c r="S1628" s="16" t="str">
        <f>IF(O1628="Void","VOID","vs")</f>
        <v>vs</v>
      </c>
      <c r="T1628" s="1" t="str">
        <f>IF(O1628="Void","",K1628)</f>
        <v>Hare &amp; Hounds</v>
      </c>
      <c r="U1628" s="1" t="str">
        <f>IF(O1628="Void","",TRIM(_xlfn.CONCAT(L1628," ",M1628)))</f>
        <v>Hardwicke RBL 2</v>
      </c>
    </row>
    <row r="1629" spans="1:21" x14ac:dyDescent="0.2">
      <c r="A1629" s="16">
        <v>236</v>
      </c>
      <c r="B1629" s="16">
        <v>6</v>
      </c>
      <c r="C1629" s="16">
        <v>12</v>
      </c>
      <c r="D1629" s="1">
        <v>1</v>
      </c>
      <c r="E1629" s="1">
        <v>1</v>
      </c>
      <c r="F1629" s="1" t="str">
        <f>_xlfn.CONCAT($D1629,"|",$E1629,"|",$B1629)</f>
        <v>1|1|6</v>
      </c>
      <c r="G1629" s="1" t="str">
        <f>_xlfn.CONCAT($D1629,"|",$E1629,"|",$C1629)</f>
        <v>1|1|12</v>
      </c>
      <c r="H1629" s="1" t="str">
        <f>_xlfn.CONCAT(P1629,J1629)</f>
        <v>30Fabulous Baker Boys</v>
      </c>
      <c r="I1629" s="1" t="str">
        <f>_xlfn.CONCAT(P1629,K1629)</f>
        <v>30Impractical Jokers</v>
      </c>
      <c r="J1629" s="1" t="str">
        <f>IFERROR(VLOOKUP(F1629,tbl_Teams!A:C,3,0),"")</f>
        <v>Fabulous Baker Boys</v>
      </c>
      <c r="K1629" s="1" t="str">
        <f>IFERROR(VLOOKUP(G1629,tbl_Teams!$A:$C,3,0),"")</f>
        <v>Impractical Jokers</v>
      </c>
      <c r="L1629" s="1" t="str">
        <f>IFERROR(IF(AND(J1629&lt;&gt;"",K1629&lt;&gt;""),VLOOKUP(VLOOKUP(J1629,tbl_Teams!C:G,5,0),tbl_Venues!A:B,2,0),""),"")</f>
        <v>Baker Street</v>
      </c>
      <c r="M1629" s="16" t="str">
        <f>IFERROR(IF(VLOOKUP(J1629,tbl_Teams!$C:$H,6,0)=0,"",VLOOKUP(J1629,tbl_Teams!$C:$H,6,0)),"")</f>
        <v/>
      </c>
      <c r="N1629" s="16">
        <f>IFERROR(VLOOKUP(J1629,tbl_Teams!$C:$I,7,0),"")</f>
        <v>2</v>
      </c>
      <c r="O1629" s="16" t="str">
        <f>IF(OR(J1629="",K1629=""),"Void","")</f>
        <v/>
      </c>
      <c r="P1629" s="16">
        <v>30</v>
      </c>
      <c r="Q1629" s="38">
        <f>IF(O1629="Void","",IF(P1629&lt;16,Lookups!$A$1+((P1629-1)*7+(N1629-1)),Lookups!$A$2+((P1629-16)*7+(N1629-1))))</f>
        <v>45762</v>
      </c>
      <c r="R1629" s="1" t="str">
        <f>IF(O1629="Void",TRIM(_xlfn.CONCAT(J1629,K1629)),J1629)</f>
        <v>Fabulous Baker Boys</v>
      </c>
      <c r="S1629" s="16" t="str">
        <f>IF(O1629="Void","VOID","vs")</f>
        <v>vs</v>
      </c>
      <c r="T1629" s="1" t="str">
        <f>IF(O1629="Void","",K1629)</f>
        <v>Impractical Jokers</v>
      </c>
      <c r="U1629" s="1" t="str">
        <f>IF(O1629="Void","",TRIM(_xlfn.CONCAT(L1629," ",M1629)))</f>
        <v>Baker Street</v>
      </c>
    </row>
    <row r="1630" spans="1:21" x14ac:dyDescent="0.2">
      <c r="A1630" s="16">
        <v>237</v>
      </c>
      <c r="B1630" s="16">
        <v>5</v>
      </c>
      <c r="C1630" s="16">
        <v>13</v>
      </c>
      <c r="D1630" s="1">
        <v>1</v>
      </c>
      <c r="E1630" s="1">
        <v>1</v>
      </c>
      <c r="F1630" s="1" t="str">
        <f>_xlfn.CONCAT($D1630,"|",$E1630,"|",$B1630)</f>
        <v>1|1|5</v>
      </c>
      <c r="G1630" s="1" t="str">
        <f>_xlfn.CONCAT($D1630,"|",$E1630,"|",$C1630)</f>
        <v>1|1|13</v>
      </c>
      <c r="H1630" s="1" t="str">
        <f>_xlfn.CONCAT(P1630,J1630)</f>
        <v>30St James Allstars</v>
      </c>
      <c r="I1630" s="1" t="str">
        <f>_xlfn.CONCAT(P1630,K1630)</f>
        <v>30Oval Ball S.C.</v>
      </c>
      <c r="J1630" s="1" t="str">
        <f>IFERROR(VLOOKUP(F1630,tbl_Teams!A:C,3,0),"")</f>
        <v>St James Allstars</v>
      </c>
      <c r="K1630" s="1" t="str">
        <f>IFERROR(VLOOKUP(G1630,tbl_Teams!$A:$C,3,0),"")</f>
        <v>Oval Ball S.C.</v>
      </c>
      <c r="L1630" s="1" t="str">
        <f>IFERROR(IF(AND(J1630&lt;&gt;"",K1630&lt;&gt;""),VLOOKUP(VLOOKUP(J1630,tbl_Teams!C:G,5,0),tbl_Venues!A:B,2,0),""),"")</f>
        <v>St James Club</v>
      </c>
      <c r="M1630" s="16" t="str">
        <f>IFERROR(IF(VLOOKUP(J1630,tbl_Teams!$C:$H,6,0)=0,"",VLOOKUP(J1630,tbl_Teams!$C:$H,6,0)),"")</f>
        <v/>
      </c>
      <c r="N1630" s="16">
        <f>IFERROR(VLOOKUP(J1630,tbl_Teams!$C:$I,7,0),"")</f>
        <v>5</v>
      </c>
      <c r="O1630" s="16" t="str">
        <f>IF(OR(J1630="",K1630=""),"Void","")</f>
        <v/>
      </c>
      <c r="P1630" s="16">
        <v>30</v>
      </c>
      <c r="Q1630" s="38">
        <f>IF(O1630="Void","",IF(P1630&lt;16,Lookups!$A$1+((P1630-1)*7+(N1630-1)),Lookups!$A$2+((P1630-16)*7+(N1630-1))))</f>
        <v>45765</v>
      </c>
      <c r="R1630" s="1" t="str">
        <f>IF(O1630="Void",TRIM(_xlfn.CONCAT(J1630,K1630)),J1630)</f>
        <v>St James Allstars</v>
      </c>
      <c r="S1630" s="16" t="str">
        <f>IF(O1630="Void","VOID","vs")</f>
        <v>vs</v>
      </c>
      <c r="T1630" s="1" t="str">
        <f>IF(O1630="Void","",K1630)</f>
        <v>Oval Ball S.C.</v>
      </c>
      <c r="U1630" s="1" t="str">
        <f>IF(O1630="Void","",TRIM(_xlfn.CONCAT(L1630," ",M1630)))</f>
        <v>St James Club</v>
      </c>
    </row>
    <row r="1631" spans="1:21" x14ac:dyDescent="0.2">
      <c r="A1631" s="16">
        <v>238</v>
      </c>
      <c r="B1631" s="16">
        <v>4</v>
      </c>
      <c r="C1631" s="16">
        <v>14</v>
      </c>
      <c r="D1631" s="1">
        <v>1</v>
      </c>
      <c r="E1631" s="1">
        <v>1</v>
      </c>
      <c r="F1631" s="1" t="str">
        <f>_xlfn.CONCAT($D1631,"|",$E1631,"|",$B1631)</f>
        <v>1|1|4</v>
      </c>
      <c r="G1631" s="1" t="str">
        <f>_xlfn.CONCAT($D1631,"|",$E1631,"|",$C1631)</f>
        <v>1|1|14</v>
      </c>
      <c r="H1631" s="1" t="str">
        <f>_xlfn.CONCAT(P1631,J1631)</f>
        <v>30Tuffley Robins</v>
      </c>
      <c r="I1631" s="1" t="str">
        <f>_xlfn.CONCAT(P1631,K1631)</f>
        <v>30Famous Stampers</v>
      </c>
      <c r="J1631" s="1" t="str">
        <f>IFERROR(VLOOKUP(F1631,tbl_Teams!A:C,3,0),"")</f>
        <v>Tuffley Robins</v>
      </c>
      <c r="K1631" s="1" t="str">
        <f>IFERROR(VLOOKUP(G1631,tbl_Teams!$A:$C,3,0),"")</f>
        <v>Famous Stampers</v>
      </c>
      <c r="L1631" s="1" t="str">
        <f>IFERROR(IF(AND(J1631&lt;&gt;"",K1631&lt;&gt;""),VLOOKUP(VLOOKUP(J1631,tbl_Teams!C:G,5,0),tbl_Venues!A:B,2,0),""),"")</f>
        <v>Robinswood Hill Club</v>
      </c>
      <c r="M1631" s="16">
        <f>IFERROR(IF(VLOOKUP(J1631,tbl_Teams!$C:$H,6,0)=0,"",VLOOKUP(J1631,tbl_Teams!$C:$H,6,0)),"")</f>
        <v>1</v>
      </c>
      <c r="N1631" s="16">
        <f>IFERROR(VLOOKUP(J1631,tbl_Teams!$C:$I,7,0),"")</f>
        <v>2</v>
      </c>
      <c r="O1631" s="16" t="str">
        <f>IF(OR(J1631="",K1631=""),"Void","")</f>
        <v/>
      </c>
      <c r="P1631" s="16">
        <v>30</v>
      </c>
      <c r="Q1631" s="38">
        <f>IF(O1631="Void","",IF(P1631&lt;16,Lookups!$A$1+((P1631-1)*7+(N1631-1)),Lookups!$A$2+((P1631-16)*7+(N1631-1))))</f>
        <v>45762</v>
      </c>
      <c r="R1631" s="1" t="str">
        <f>IF(O1631="Void",TRIM(_xlfn.CONCAT(J1631,K1631)),J1631)</f>
        <v>Tuffley Robins</v>
      </c>
      <c r="S1631" s="16" t="str">
        <f>IF(O1631="Void","VOID","vs")</f>
        <v>vs</v>
      </c>
      <c r="T1631" s="1" t="str">
        <f>IF(O1631="Void","",K1631)</f>
        <v>Famous Stampers</v>
      </c>
      <c r="U1631" s="1" t="str">
        <f>IF(O1631="Void","",TRIM(_xlfn.CONCAT(L1631," ",M1631)))</f>
        <v>Robinswood Hill Club 1</v>
      </c>
    </row>
    <row r="1632" spans="1:21" x14ac:dyDescent="0.2">
      <c r="A1632" s="16">
        <v>239</v>
      </c>
      <c r="B1632" s="16">
        <v>3</v>
      </c>
      <c r="C1632" s="16">
        <v>15</v>
      </c>
      <c r="D1632" s="1">
        <v>1</v>
      </c>
      <c r="E1632" s="1">
        <v>1</v>
      </c>
      <c r="F1632" s="1" t="str">
        <f>_xlfn.CONCAT($D1632,"|",$E1632,"|",$B1632)</f>
        <v>1|1|3</v>
      </c>
      <c r="G1632" s="1" t="str">
        <f>_xlfn.CONCAT($D1632,"|",$E1632,"|",$C1632)</f>
        <v>1|1|15</v>
      </c>
      <c r="H1632" s="1" t="str">
        <f>_xlfn.CONCAT(P1632,J1632)</f>
        <v>30Slingers</v>
      </c>
      <c r="I1632" s="1" t="str">
        <f>_xlfn.CONCAT(P1632,K1632)</f>
        <v>30Redmans Ten</v>
      </c>
      <c r="J1632" s="1" t="str">
        <f>IFERROR(VLOOKUP(F1632,tbl_Teams!A:C,3,0),"")</f>
        <v>Slingers</v>
      </c>
      <c r="K1632" s="1" t="str">
        <f>IFERROR(VLOOKUP(G1632,tbl_Teams!$A:$C,3,0),"")</f>
        <v>Redmans Ten</v>
      </c>
      <c r="L1632" s="1" t="str">
        <f>IFERROR(IF(AND(J1632&lt;&gt;"",K1632&lt;&gt;""),VLOOKUP(VLOOKUP(J1632,tbl_Teams!C:G,5,0),tbl_Venues!A:B,2,0),""),"")</f>
        <v>BMI Club</v>
      </c>
      <c r="M1632" s="16" t="str">
        <f>IFERROR(IF(VLOOKUP(J1632,tbl_Teams!$C:$H,6,0)=0,"",VLOOKUP(J1632,tbl_Teams!$C:$H,6,0)),"")</f>
        <v/>
      </c>
      <c r="N1632" s="16">
        <f>IFERROR(VLOOKUP(J1632,tbl_Teams!$C:$I,7,0),"")</f>
        <v>3</v>
      </c>
      <c r="O1632" s="16" t="str">
        <f>IF(OR(J1632="",K1632=""),"Void","")</f>
        <v/>
      </c>
      <c r="P1632" s="16">
        <v>30</v>
      </c>
      <c r="Q1632" s="38">
        <f>IF(O1632="Void","",IF(P1632&lt;16,Lookups!$A$1+((P1632-1)*7+(N1632-1)),Lookups!$A$2+((P1632-16)*7+(N1632-1))))</f>
        <v>45763</v>
      </c>
      <c r="R1632" s="1" t="str">
        <f>IF(O1632="Void",TRIM(_xlfn.CONCAT(J1632,K1632)),J1632)</f>
        <v>Slingers</v>
      </c>
      <c r="S1632" s="16" t="str">
        <f>IF(O1632="Void","VOID","vs")</f>
        <v>vs</v>
      </c>
      <c r="T1632" s="1" t="str">
        <f>IF(O1632="Void","",K1632)</f>
        <v>Redmans Ten</v>
      </c>
      <c r="U1632" s="1" t="str">
        <f>IF(O1632="Void","",TRIM(_xlfn.CONCAT(L1632," ",M1632)))</f>
        <v>BMI Club</v>
      </c>
    </row>
    <row r="1633" spans="1:21" x14ac:dyDescent="0.2">
      <c r="A1633" s="16">
        <v>240</v>
      </c>
      <c r="B1633" s="16">
        <v>9</v>
      </c>
      <c r="C1633" s="16">
        <v>16</v>
      </c>
      <c r="D1633" s="1">
        <v>1</v>
      </c>
      <c r="E1633" s="1">
        <v>1</v>
      </c>
      <c r="F1633" s="1" t="str">
        <f>_xlfn.CONCAT($D1633,"|",$E1633,"|",$B1633)</f>
        <v>1|1|9</v>
      </c>
      <c r="G1633" s="1" t="str">
        <f>_xlfn.CONCAT($D1633,"|",$E1633,"|",$C1633)</f>
        <v>1|1|16</v>
      </c>
      <c r="H1633" s="1" t="str">
        <f>_xlfn.CONCAT(P1633,J1633)</f>
        <v>30The Jets</v>
      </c>
      <c r="I1633" s="1" t="str">
        <f>_xlfn.CONCAT(P1633,K1633)</f>
        <v>30Painswick Ultras</v>
      </c>
      <c r="J1633" s="1" t="str">
        <f>IFERROR(VLOOKUP(F1633,tbl_Teams!A:C,3,0),"")</f>
        <v>The Jets</v>
      </c>
      <c r="K1633" s="1" t="str">
        <f>IFERROR(VLOOKUP(G1633,tbl_Teams!$A:$C,3,0),"")</f>
        <v>Painswick Ultras</v>
      </c>
      <c r="L1633" s="1" t="str">
        <f>IFERROR(IF(AND(J1633&lt;&gt;"",K1633&lt;&gt;""),VLOOKUP(VLOOKUP(J1633,tbl_Teams!C:G,5,0),tbl_Venues!A:B,2,0),""),"")</f>
        <v>Baker Street</v>
      </c>
      <c r="M1633" s="16" t="str">
        <f>IFERROR(IF(VLOOKUP(J1633,tbl_Teams!$C:$H,6,0)=0,"",VLOOKUP(J1633,tbl_Teams!$C:$H,6,0)),"")</f>
        <v/>
      </c>
      <c r="N1633" s="16">
        <f>IFERROR(VLOOKUP(J1633,tbl_Teams!$C:$I,7,0),"")</f>
        <v>4</v>
      </c>
      <c r="O1633" s="16" t="str">
        <f>IF(OR(J1633="",K1633=""),"Void","")</f>
        <v/>
      </c>
      <c r="P1633" s="16">
        <v>30</v>
      </c>
      <c r="Q1633" s="38">
        <f>IF(O1633="Void","",IF(P1633&lt;16,Lookups!$A$1+((P1633-1)*7+(N1633-1)),Lookups!$A$2+((P1633-16)*7+(N1633-1))))</f>
        <v>45764</v>
      </c>
      <c r="R1633" s="1" t="str">
        <f>IF(O1633="Void",TRIM(_xlfn.CONCAT(J1633,K1633)),J1633)</f>
        <v>The Jets</v>
      </c>
      <c r="S1633" s="16" t="str">
        <f>IF(O1633="Void","VOID","vs")</f>
        <v>vs</v>
      </c>
      <c r="T1633" s="1" t="str">
        <f>IF(O1633="Void","",K1633)</f>
        <v>Painswick Ultras</v>
      </c>
      <c r="U1633" s="1" t="str">
        <f>IF(O1633="Void","",TRIM(_xlfn.CONCAT(L1633," ",M1633)))</f>
        <v>Baker Street</v>
      </c>
    </row>
    <row r="1634" spans="1:21" x14ac:dyDescent="0.2">
      <c r="A1634" s="16">
        <v>473</v>
      </c>
      <c r="B1634" s="16">
        <v>2</v>
      </c>
      <c r="C1634" s="16">
        <v>1</v>
      </c>
      <c r="D1634" s="1">
        <v>1</v>
      </c>
      <c r="E1634" s="1">
        <v>2</v>
      </c>
      <c r="F1634" s="1" t="str">
        <f>_xlfn.CONCAT($D1634,"|",$E1634,"|",$B1634)</f>
        <v>1|2|2</v>
      </c>
      <c r="G1634" s="1" t="str">
        <f>_xlfn.CONCAT($D1634,"|",$E1634,"|",$C1634)</f>
        <v>1|2|1</v>
      </c>
      <c r="H1634" s="1" t="str">
        <f>_xlfn.CONCAT(P1634,J1634)</f>
        <v>30Arcadians</v>
      </c>
      <c r="I1634" s="1" t="str">
        <f>_xlfn.CONCAT(P1634,K1634)</f>
        <v>30Kingpins</v>
      </c>
      <c r="J1634" s="1" t="str">
        <f>IFERROR(VLOOKUP(F1634,tbl_Teams!A:C,3,0),"")</f>
        <v>Arcadians</v>
      </c>
      <c r="K1634" s="1" t="str">
        <f>IFERROR(VLOOKUP(G1634,tbl_Teams!$A:$C,3,0),"")</f>
        <v>Kingpins</v>
      </c>
      <c r="L1634" s="1" t="str">
        <f>IFERROR(IF(AND(J1634&lt;&gt;"",K1634&lt;&gt;""),VLOOKUP(VLOOKUP(J1634,tbl_Teams!C:G,5,0),tbl_Venues!A:B,2,0),""),"")</f>
        <v>BMI Club</v>
      </c>
      <c r="M1634" s="16" t="str">
        <f>IFERROR(IF(VLOOKUP(J1634,tbl_Teams!$C:$H,6,0)=0,"",VLOOKUP(J1634,tbl_Teams!$C:$H,6,0)),"")</f>
        <v/>
      </c>
      <c r="N1634" s="16">
        <f>IFERROR(VLOOKUP(J1634,tbl_Teams!$C:$I,7,0),"")</f>
        <v>4</v>
      </c>
      <c r="O1634" s="16" t="str">
        <f>IF(OR(J1634="",K1634=""),"Void","")</f>
        <v/>
      </c>
      <c r="P1634" s="16">
        <v>30</v>
      </c>
      <c r="Q1634" s="38">
        <f>IF(O1634="Void","",IF(P1634&lt;16,Lookups!$A$1+((P1634-1)*7+(N1634-1)),Lookups!$A$2+((P1634-16)*7+(N1634-1))))</f>
        <v>45764</v>
      </c>
      <c r="R1634" s="1" t="str">
        <f>IF(O1634="Void",TRIM(_xlfn.CONCAT(J1634,K1634)),J1634)</f>
        <v>Arcadians</v>
      </c>
      <c r="S1634" s="16" t="str">
        <f>IF(O1634="Void","VOID","vs")</f>
        <v>vs</v>
      </c>
      <c r="T1634" s="1" t="str">
        <f>IF(O1634="Void","",K1634)</f>
        <v>Kingpins</v>
      </c>
      <c r="U1634" s="1" t="str">
        <f>IF(O1634="Void","",TRIM(_xlfn.CONCAT(L1634," ",M1634)))</f>
        <v>BMI Club</v>
      </c>
    </row>
    <row r="1635" spans="1:21" x14ac:dyDescent="0.2">
      <c r="A1635" s="16">
        <v>474</v>
      </c>
      <c r="B1635" s="16">
        <v>8</v>
      </c>
      <c r="C1635" s="16">
        <v>10</v>
      </c>
      <c r="D1635" s="1">
        <v>1</v>
      </c>
      <c r="E1635" s="1">
        <v>2</v>
      </c>
      <c r="F1635" s="1" t="str">
        <f>_xlfn.CONCAT($D1635,"|",$E1635,"|",$B1635)</f>
        <v>1|2|8</v>
      </c>
      <c r="G1635" s="1" t="str">
        <f>_xlfn.CONCAT($D1635,"|",$E1635,"|",$C1635)</f>
        <v>1|2|10</v>
      </c>
      <c r="H1635" s="1" t="str">
        <f>_xlfn.CONCAT(P1635,J1635)</f>
        <v>30Matson Wolfhounds</v>
      </c>
      <c r="I1635" s="1" t="str">
        <f>_xlfn.CONCAT(P1635,K1635)</f>
        <v>30Holmleigh Rangers</v>
      </c>
      <c r="J1635" s="1" t="str">
        <f>IFERROR(VLOOKUP(F1635,tbl_Teams!A:C,3,0),"")</f>
        <v>Matson Wolfhounds</v>
      </c>
      <c r="K1635" s="1" t="str">
        <f>IFERROR(VLOOKUP(G1635,tbl_Teams!$A:$C,3,0),"")</f>
        <v>Holmleigh Rangers</v>
      </c>
      <c r="L1635" s="1" t="str">
        <f>IFERROR(IF(AND(J1635&lt;&gt;"",K1635&lt;&gt;""),VLOOKUP(VLOOKUP(J1635,tbl_Teams!C:G,5,0),tbl_Venues!A:B,2,0),""),"")</f>
        <v>Matson RFC</v>
      </c>
      <c r="M1635" s="16" t="str">
        <f>IFERROR(IF(VLOOKUP(J1635,tbl_Teams!$C:$H,6,0)=0,"",VLOOKUP(J1635,tbl_Teams!$C:$H,6,0)),"")</f>
        <v/>
      </c>
      <c r="N1635" s="16">
        <f>IFERROR(VLOOKUP(J1635,tbl_Teams!$C:$I,7,0),"")</f>
        <v>5</v>
      </c>
      <c r="O1635" s="16" t="str">
        <f>IF(OR(J1635="",K1635=""),"Void","")</f>
        <v/>
      </c>
      <c r="P1635" s="16">
        <v>30</v>
      </c>
      <c r="Q1635" s="38">
        <f>IF(O1635="Void","",IF(P1635&lt;16,Lookups!$A$1+((P1635-1)*7+(N1635-1)),Lookups!$A$2+((P1635-16)*7+(N1635-1))))</f>
        <v>45765</v>
      </c>
      <c r="R1635" s="1" t="str">
        <f>IF(O1635="Void",TRIM(_xlfn.CONCAT(J1635,K1635)),J1635)</f>
        <v>Matson Wolfhounds</v>
      </c>
      <c r="S1635" s="16" t="str">
        <f>IF(O1635="Void","VOID","vs")</f>
        <v>vs</v>
      </c>
      <c r="T1635" s="1" t="str">
        <f>IF(O1635="Void","",K1635)</f>
        <v>Holmleigh Rangers</v>
      </c>
      <c r="U1635" s="1" t="str">
        <f>IF(O1635="Void","",TRIM(_xlfn.CONCAT(L1635," ",M1635)))</f>
        <v>Matson RFC</v>
      </c>
    </row>
    <row r="1636" spans="1:21" x14ac:dyDescent="0.2">
      <c r="A1636" s="16">
        <v>475</v>
      </c>
      <c r="B1636" s="16">
        <v>7</v>
      </c>
      <c r="C1636" s="16">
        <v>11</v>
      </c>
      <c r="D1636" s="1">
        <v>1</v>
      </c>
      <c r="E1636" s="1">
        <v>2</v>
      </c>
      <c r="F1636" s="1" t="str">
        <f>_xlfn.CONCAT($D1636,"|",$E1636,"|",$B1636)</f>
        <v>1|2|7</v>
      </c>
      <c r="G1636" s="1" t="str">
        <f>_xlfn.CONCAT($D1636,"|",$E1636,"|",$C1636)</f>
        <v>1|2|11</v>
      </c>
      <c r="H1636" s="1" t="str">
        <f>_xlfn.CONCAT(P1636,J1636)</f>
        <v>30Exiles S.C.</v>
      </c>
      <c r="I1636" s="1" t="str">
        <f>_xlfn.CONCAT(P1636,K1636)</f>
        <v>30St James Extras</v>
      </c>
      <c r="J1636" s="1" t="str">
        <f>IFERROR(VLOOKUP(F1636,tbl_Teams!A:C,3,0),"")</f>
        <v>Exiles S.C.</v>
      </c>
      <c r="K1636" s="1" t="str">
        <f>IFERROR(VLOOKUP(G1636,tbl_Teams!$A:$C,3,0),"")</f>
        <v>St James Extras</v>
      </c>
      <c r="L1636" s="1" t="str">
        <f>IFERROR(IF(AND(J1636&lt;&gt;"",K1636&lt;&gt;""),VLOOKUP(VLOOKUP(J1636,tbl_Teams!C:G,5,0),tbl_Venues!A:B,2,0),""),"")</f>
        <v>Wotton Hall Club</v>
      </c>
      <c r="M1636" s="16">
        <f>IFERROR(IF(VLOOKUP(J1636,tbl_Teams!$C:$H,6,0)=0,"",VLOOKUP(J1636,tbl_Teams!$C:$H,6,0)),"")</f>
        <v>1</v>
      </c>
      <c r="N1636" s="16">
        <f>IFERROR(VLOOKUP(J1636,tbl_Teams!$C:$I,7,0),"")</f>
        <v>4</v>
      </c>
      <c r="O1636" s="16" t="str">
        <f>IF(OR(J1636="",K1636=""),"Void","")</f>
        <v/>
      </c>
      <c r="P1636" s="16">
        <v>30</v>
      </c>
      <c r="Q1636" s="38">
        <f>IF(O1636="Void","",IF(P1636&lt;16,Lookups!$A$1+((P1636-1)*7+(N1636-1)),Lookups!$A$2+((P1636-16)*7+(N1636-1))))</f>
        <v>45764</v>
      </c>
      <c r="R1636" s="1" t="str">
        <f>IF(O1636="Void",TRIM(_xlfn.CONCAT(J1636,K1636)),J1636)</f>
        <v>Exiles S.C.</v>
      </c>
      <c r="S1636" s="16" t="str">
        <f>IF(O1636="Void","VOID","vs")</f>
        <v>vs</v>
      </c>
      <c r="T1636" s="1" t="str">
        <f>IF(O1636="Void","",K1636)</f>
        <v>St James Extras</v>
      </c>
      <c r="U1636" s="1" t="str">
        <f>IF(O1636="Void","",TRIM(_xlfn.CONCAT(L1636," ",M1636)))</f>
        <v>Wotton Hall Club 1</v>
      </c>
    </row>
    <row r="1637" spans="1:21" x14ac:dyDescent="0.2">
      <c r="A1637" s="16">
        <v>476</v>
      </c>
      <c r="B1637" s="16">
        <v>6</v>
      </c>
      <c r="C1637" s="16">
        <v>12</v>
      </c>
      <c r="D1637" s="1">
        <v>1</v>
      </c>
      <c r="E1637" s="1">
        <v>2</v>
      </c>
      <c r="F1637" s="1" t="str">
        <f>_xlfn.CONCAT($D1637,"|",$E1637,"|",$B1637)</f>
        <v>1|2|6</v>
      </c>
      <c r="G1637" s="1" t="str">
        <f>_xlfn.CONCAT($D1637,"|",$E1637,"|",$C1637)</f>
        <v>1|2|12</v>
      </c>
      <c r="H1637" s="1" t="str">
        <f>_xlfn.CONCAT(P1637,J1637)</f>
        <v>30Valiants</v>
      </c>
      <c r="I1637" s="1" t="str">
        <f>_xlfn.CONCAT(P1637,K1637)</f>
        <v>30Supermacs</v>
      </c>
      <c r="J1637" s="1" t="str">
        <f>IFERROR(VLOOKUP(F1637,tbl_Teams!A:C,3,0),"")</f>
        <v>Valiants</v>
      </c>
      <c r="K1637" s="1" t="str">
        <f>IFERROR(VLOOKUP(G1637,tbl_Teams!$A:$C,3,0),"")</f>
        <v>Supermacs</v>
      </c>
      <c r="L1637" s="1" t="str">
        <f>IFERROR(IF(AND(J1637&lt;&gt;"",K1637&lt;&gt;""),VLOOKUP(VLOOKUP(J1637,tbl_Teams!C:G,5,0),tbl_Venues!A:B,2,0),""),"")</f>
        <v>Baker Street</v>
      </c>
      <c r="M1637" s="16" t="str">
        <f>IFERROR(IF(VLOOKUP(J1637,tbl_Teams!$C:$H,6,0)=0,"",VLOOKUP(J1637,tbl_Teams!$C:$H,6,0)),"")</f>
        <v/>
      </c>
      <c r="N1637" s="16">
        <f>IFERROR(VLOOKUP(J1637,tbl_Teams!$C:$I,7,0),"")</f>
        <v>1</v>
      </c>
      <c r="O1637" s="16" t="str">
        <f>IF(OR(J1637="",K1637=""),"Void","")</f>
        <v/>
      </c>
      <c r="P1637" s="16">
        <v>30</v>
      </c>
      <c r="Q1637" s="38">
        <f>IF(O1637="Void","",IF(P1637&lt;16,Lookups!$A$1+((P1637-1)*7+(N1637-1)),Lookups!$A$2+((P1637-16)*7+(N1637-1))))</f>
        <v>45761</v>
      </c>
      <c r="R1637" s="1" t="str">
        <f>IF(O1637="Void",TRIM(_xlfn.CONCAT(J1637,K1637)),J1637)</f>
        <v>Valiants</v>
      </c>
      <c r="S1637" s="16" t="str">
        <f>IF(O1637="Void","VOID","vs")</f>
        <v>vs</v>
      </c>
      <c r="T1637" s="1" t="str">
        <f>IF(O1637="Void","",K1637)</f>
        <v>Supermacs</v>
      </c>
      <c r="U1637" s="1" t="str">
        <f>IF(O1637="Void","",TRIM(_xlfn.CONCAT(L1637," ",M1637)))</f>
        <v>Baker Street</v>
      </c>
    </row>
    <row r="1638" spans="1:21" x14ac:dyDescent="0.2">
      <c r="A1638" s="16">
        <v>477</v>
      </c>
      <c r="B1638" s="16">
        <v>5</v>
      </c>
      <c r="C1638" s="16">
        <v>13</v>
      </c>
      <c r="D1638" s="1">
        <v>1</v>
      </c>
      <c r="E1638" s="1">
        <v>2</v>
      </c>
      <c r="F1638" s="1" t="str">
        <f>_xlfn.CONCAT($D1638,"|",$E1638,"|",$B1638)</f>
        <v>1|2|5</v>
      </c>
      <c r="G1638" s="1" t="str">
        <f>_xlfn.CONCAT($D1638,"|",$E1638,"|",$C1638)</f>
        <v>1|2|13</v>
      </c>
      <c r="H1638" s="1" t="str">
        <f>_xlfn.CONCAT(P1638,J1638)</f>
        <v>30Walls Monkeys</v>
      </c>
      <c r="I1638" s="1" t="str">
        <f>_xlfn.CONCAT(P1638,K1638)</f>
        <v>30Rockets</v>
      </c>
      <c r="J1638" s="1" t="str">
        <f>IFERROR(VLOOKUP(F1638,tbl_Teams!A:C,3,0),"")</f>
        <v>Walls Monkeys</v>
      </c>
      <c r="K1638" s="1" t="str">
        <f>IFERROR(VLOOKUP(G1638,tbl_Teams!$A:$C,3,0),"")</f>
        <v>Rockets</v>
      </c>
      <c r="L1638" s="1" t="str">
        <f>IFERROR(IF(AND(J1638&lt;&gt;"",K1638&lt;&gt;""),VLOOKUP(VLOOKUP(J1638,tbl_Teams!C:G,5,0),tbl_Venues!A:B,2,0),""),"")</f>
        <v>Robinswood Hill Club</v>
      </c>
      <c r="M1638" s="16">
        <f>IFERROR(IF(VLOOKUP(J1638,tbl_Teams!$C:$H,6,0)=0,"",VLOOKUP(J1638,tbl_Teams!$C:$H,6,0)),"")</f>
        <v>1</v>
      </c>
      <c r="N1638" s="16">
        <f>IFERROR(VLOOKUP(J1638,tbl_Teams!$C:$I,7,0),"")</f>
        <v>1</v>
      </c>
      <c r="O1638" s="16" t="str">
        <f>IF(OR(J1638="",K1638=""),"Void","")</f>
        <v/>
      </c>
      <c r="P1638" s="16">
        <v>30</v>
      </c>
      <c r="Q1638" s="38">
        <f>IF(O1638="Void","",IF(P1638&lt;16,Lookups!$A$1+((P1638-1)*7+(N1638-1)),Lookups!$A$2+((P1638-16)*7+(N1638-1))))</f>
        <v>45761</v>
      </c>
      <c r="R1638" s="1" t="str">
        <f>IF(O1638="Void",TRIM(_xlfn.CONCAT(J1638,K1638)),J1638)</f>
        <v>Walls Monkeys</v>
      </c>
      <c r="S1638" s="16" t="str">
        <f>IF(O1638="Void","VOID","vs")</f>
        <v>vs</v>
      </c>
      <c r="T1638" s="1" t="str">
        <f>IF(O1638="Void","",K1638)</f>
        <v>Rockets</v>
      </c>
      <c r="U1638" s="1" t="str">
        <f>IF(O1638="Void","",TRIM(_xlfn.CONCAT(L1638," ",M1638)))</f>
        <v>Robinswood Hill Club 1</v>
      </c>
    </row>
    <row r="1639" spans="1:21" x14ac:dyDescent="0.2">
      <c r="A1639" s="16">
        <v>478</v>
      </c>
      <c r="B1639" s="16">
        <v>4</v>
      </c>
      <c r="C1639" s="16">
        <v>14</v>
      </c>
      <c r="D1639" s="1">
        <v>1</v>
      </c>
      <c r="E1639" s="1">
        <v>2</v>
      </c>
      <c r="F1639" s="1" t="str">
        <f>_xlfn.CONCAT($D1639,"|",$E1639,"|",$B1639)</f>
        <v>1|2|4</v>
      </c>
      <c r="G1639" s="1" t="str">
        <f>_xlfn.CONCAT($D1639,"|",$E1639,"|",$C1639)</f>
        <v>1|2|14</v>
      </c>
      <c r="H1639" s="1" t="str">
        <f>_xlfn.CONCAT(P1639,J1639)</f>
        <v>30Willows</v>
      </c>
      <c r="I1639" s="1" t="str">
        <f>_xlfn.CONCAT(P1639,K1639)</f>
        <v>30Indians</v>
      </c>
      <c r="J1639" s="1" t="str">
        <f>IFERROR(VLOOKUP(F1639,tbl_Teams!A:C,3,0),"")</f>
        <v>Willows</v>
      </c>
      <c r="K1639" s="1" t="str">
        <f>IFERROR(VLOOKUP(G1639,tbl_Teams!$A:$C,3,0),"")</f>
        <v>Indians</v>
      </c>
      <c r="L1639" s="1" t="str">
        <f>IFERROR(IF(AND(J1639&lt;&gt;"",K1639&lt;&gt;""),VLOOKUP(VLOOKUP(J1639,tbl_Teams!C:G,5,0),tbl_Venues!A:B,2,0),""),"")</f>
        <v>Ramblers Club</v>
      </c>
      <c r="M1639" s="16" t="str">
        <f>IFERROR(IF(VLOOKUP(J1639,tbl_Teams!$C:$H,6,0)=0,"",VLOOKUP(J1639,tbl_Teams!$C:$H,6,0)),"")</f>
        <v/>
      </c>
      <c r="N1639" s="16">
        <f>IFERROR(VLOOKUP(J1639,tbl_Teams!$C:$I,7,0),"")</f>
        <v>3</v>
      </c>
      <c r="O1639" s="16" t="str">
        <f>IF(OR(J1639="",K1639=""),"Void","")</f>
        <v/>
      </c>
      <c r="P1639" s="16">
        <v>30</v>
      </c>
      <c r="Q1639" s="38">
        <f>IF(O1639="Void","",IF(P1639&lt;16,Lookups!$A$1+((P1639-1)*7+(N1639-1)),Lookups!$A$2+((P1639-16)*7+(N1639-1))))</f>
        <v>45763</v>
      </c>
      <c r="R1639" s="1" t="str">
        <f>IF(O1639="Void",TRIM(_xlfn.CONCAT(J1639,K1639)),J1639)</f>
        <v>Willows</v>
      </c>
      <c r="S1639" s="16" t="str">
        <f>IF(O1639="Void","VOID","vs")</f>
        <v>vs</v>
      </c>
      <c r="T1639" s="1" t="str">
        <f>IF(O1639="Void","",K1639)</f>
        <v>Indians</v>
      </c>
      <c r="U1639" s="1" t="str">
        <f>IF(O1639="Void","",TRIM(_xlfn.CONCAT(L1639," ",M1639)))</f>
        <v>Ramblers Club</v>
      </c>
    </row>
    <row r="1640" spans="1:21" x14ac:dyDescent="0.2">
      <c r="A1640" s="16">
        <v>479</v>
      </c>
      <c r="B1640" s="16">
        <v>3</v>
      </c>
      <c r="C1640" s="16">
        <v>15</v>
      </c>
      <c r="D1640" s="1">
        <v>1</v>
      </c>
      <c r="E1640" s="1">
        <v>2</v>
      </c>
      <c r="F1640" s="1" t="str">
        <f>_xlfn.CONCAT($D1640,"|",$E1640,"|",$B1640)</f>
        <v>1|2|3</v>
      </c>
      <c r="G1640" s="1" t="str">
        <f>_xlfn.CONCAT($D1640,"|",$E1640,"|",$C1640)</f>
        <v>1|2|15</v>
      </c>
      <c r="H1640" s="1" t="str">
        <f>_xlfn.CONCAT(P1640,J1640)</f>
        <v>30Rugger Sports</v>
      </c>
      <c r="I1640" s="1" t="str">
        <f>_xlfn.CONCAT(P1640,K1640)</f>
        <v>30R.G.H.O.C.</v>
      </c>
      <c r="J1640" s="1" t="str">
        <f>IFERROR(VLOOKUP(F1640,tbl_Teams!A:C,3,0),"")</f>
        <v>Rugger Sports</v>
      </c>
      <c r="K1640" s="1" t="str">
        <f>IFERROR(VLOOKUP(G1640,tbl_Teams!$A:$C,3,0),"")</f>
        <v>R.G.H.O.C.</v>
      </c>
      <c r="L1640" s="1" t="str">
        <f>IFERROR(IF(AND(J1640&lt;&gt;"",K1640&lt;&gt;""),VLOOKUP(VLOOKUP(J1640,tbl_Teams!C:G,5,0),tbl_Venues!A:B,2,0),""),"")</f>
        <v>Longlevens Community Centre</v>
      </c>
      <c r="M1640" s="16" t="str">
        <f>IFERROR(IF(VLOOKUP(J1640,tbl_Teams!$C:$H,6,0)=0,"",VLOOKUP(J1640,tbl_Teams!$C:$H,6,0)),"")</f>
        <v/>
      </c>
      <c r="N1640" s="16">
        <f>IFERROR(VLOOKUP(J1640,tbl_Teams!$C:$I,7,0),"")</f>
        <v>2</v>
      </c>
      <c r="O1640" s="16" t="str">
        <f>IF(OR(J1640="",K1640=""),"Void","")</f>
        <v/>
      </c>
      <c r="P1640" s="16">
        <v>30</v>
      </c>
      <c r="Q1640" s="38">
        <f>IF(O1640="Void","",IF(P1640&lt;16,Lookups!$A$1+((P1640-1)*7+(N1640-1)),Lookups!$A$2+((P1640-16)*7+(N1640-1))))</f>
        <v>45762</v>
      </c>
      <c r="R1640" s="1" t="str">
        <f>IF(O1640="Void",TRIM(_xlfn.CONCAT(J1640,K1640)),J1640)</f>
        <v>Rugger Sports</v>
      </c>
      <c r="S1640" s="16" t="str">
        <f>IF(O1640="Void","VOID","vs")</f>
        <v>vs</v>
      </c>
      <c r="T1640" s="1" t="str">
        <f>IF(O1640="Void","",K1640)</f>
        <v>R.G.H.O.C.</v>
      </c>
      <c r="U1640" s="1" t="str">
        <f>IF(O1640="Void","",TRIM(_xlfn.CONCAT(L1640," ",M1640)))</f>
        <v>Longlevens Community Centre</v>
      </c>
    </row>
    <row r="1641" spans="1:21" x14ac:dyDescent="0.2">
      <c r="A1641" s="16">
        <v>480</v>
      </c>
      <c r="B1641" s="16">
        <v>9</v>
      </c>
      <c r="C1641" s="16">
        <v>16</v>
      </c>
      <c r="D1641" s="1">
        <v>1</v>
      </c>
      <c r="E1641" s="1">
        <v>2</v>
      </c>
      <c r="F1641" s="1" t="str">
        <f>_xlfn.CONCAT($D1641,"|",$E1641,"|",$B1641)</f>
        <v>1|2|9</v>
      </c>
      <c r="G1641" s="1" t="str">
        <f>_xlfn.CONCAT($D1641,"|",$E1641,"|",$C1641)</f>
        <v>1|2|16</v>
      </c>
      <c r="H1641" s="1" t="str">
        <f>_xlfn.CONCAT(P1641,J1641)</f>
        <v>30Avenue Loungers</v>
      </c>
      <c r="I1641" s="1" t="str">
        <f>_xlfn.CONCAT(P1641,K1641)</f>
        <v>30Motor Rollers</v>
      </c>
      <c r="J1641" s="1" t="str">
        <f>IFERROR(VLOOKUP(F1641,tbl_Teams!A:C,3,0),"")</f>
        <v>Avenue Loungers</v>
      </c>
      <c r="K1641" s="1" t="str">
        <f>IFERROR(VLOOKUP(G1641,tbl_Teams!$A:$C,3,0),"")</f>
        <v>Motor Rollers</v>
      </c>
      <c r="L1641" s="1" t="str">
        <f>IFERROR(IF(AND(J1641&lt;&gt;"",K1641&lt;&gt;""),VLOOKUP(VLOOKUP(J1641,tbl_Teams!C:G,5,0),tbl_Venues!A:B,2,0),""),"")</f>
        <v>One Eyed Jacks</v>
      </c>
      <c r="M1641" s="16" t="str">
        <f>IFERROR(IF(VLOOKUP(J1641,tbl_Teams!$C:$H,6,0)=0,"",VLOOKUP(J1641,tbl_Teams!$C:$H,6,0)),"")</f>
        <v/>
      </c>
      <c r="N1641" s="16">
        <f>IFERROR(VLOOKUP(J1641,tbl_Teams!$C:$I,7,0),"")</f>
        <v>5</v>
      </c>
      <c r="O1641" s="16" t="str">
        <f>IF(OR(J1641="",K1641=""),"Void","")</f>
        <v/>
      </c>
      <c r="P1641" s="16">
        <v>30</v>
      </c>
      <c r="Q1641" s="38">
        <f>IF(O1641="Void","",IF(P1641&lt;16,Lookups!$A$1+((P1641-1)*7+(N1641-1)),Lookups!$A$2+((P1641-16)*7+(N1641-1))))</f>
        <v>45765</v>
      </c>
      <c r="R1641" s="1" t="str">
        <f>IF(O1641="Void",TRIM(_xlfn.CONCAT(J1641,K1641)),J1641)</f>
        <v>Avenue Loungers</v>
      </c>
      <c r="S1641" s="16" t="str">
        <f>IF(O1641="Void","VOID","vs")</f>
        <v>vs</v>
      </c>
      <c r="T1641" s="1" t="str">
        <f>IF(O1641="Void","",K1641)</f>
        <v>Motor Rollers</v>
      </c>
      <c r="U1641" s="1" t="str">
        <f>IF(O1641="Void","",TRIM(_xlfn.CONCAT(L1641," ",M1641)))</f>
        <v>One Eyed Jacks</v>
      </c>
    </row>
    <row r="1642" spans="1:21" x14ac:dyDescent="0.2">
      <c r="A1642" s="16">
        <v>713</v>
      </c>
      <c r="B1642" s="16">
        <v>2</v>
      </c>
      <c r="C1642" s="16">
        <v>1</v>
      </c>
      <c r="D1642" s="1">
        <v>1</v>
      </c>
      <c r="E1642" s="1">
        <v>3</v>
      </c>
      <c r="F1642" s="1" t="str">
        <f>_xlfn.CONCAT($D1642,"|",$E1642,"|",$B1642)</f>
        <v>1|3|2</v>
      </c>
      <c r="G1642" s="1" t="str">
        <f>_xlfn.CONCAT($D1642,"|",$E1642,"|",$C1642)</f>
        <v>1|3|1</v>
      </c>
      <c r="H1642" s="1" t="str">
        <f>_xlfn.CONCAT(P1642,J1642)</f>
        <v>30Upleadon Wanderers</v>
      </c>
      <c r="I1642" s="1" t="str">
        <f>_xlfn.CONCAT(P1642,K1642)</f>
        <v>30Elementaries</v>
      </c>
      <c r="J1642" s="1" t="str">
        <f>IFERROR(VLOOKUP(F1642,tbl_Teams!A:C,3,0),"")</f>
        <v>Upleadon Wanderers</v>
      </c>
      <c r="K1642" s="1" t="str">
        <f>IFERROR(VLOOKUP(G1642,tbl_Teams!$A:$C,3,0),"")</f>
        <v>Elementaries</v>
      </c>
      <c r="L1642" s="1" t="str">
        <f>IFERROR(IF(AND(J1642&lt;&gt;"",K1642&lt;&gt;""),VLOOKUP(VLOOKUP(J1642,tbl_Teams!C:G,5,0),tbl_Venues!A:B,2,0),""),"")</f>
        <v>Circle Club Newent</v>
      </c>
      <c r="M1642" s="16" t="str">
        <f>IFERROR(IF(VLOOKUP(J1642,tbl_Teams!$C:$H,6,0)=0,"",VLOOKUP(J1642,tbl_Teams!$C:$H,6,0)),"")</f>
        <v/>
      </c>
      <c r="N1642" s="16">
        <f>IFERROR(VLOOKUP(J1642,tbl_Teams!$C:$I,7,0),"")</f>
        <v>2</v>
      </c>
      <c r="O1642" s="16" t="str">
        <f>IF(OR(J1642="",K1642=""),"Void","")</f>
        <v/>
      </c>
      <c r="P1642" s="16">
        <v>30</v>
      </c>
      <c r="Q1642" s="38">
        <f>IF(O1642="Void","",IF(P1642&lt;16,Lookups!$A$1+((P1642-1)*7+(N1642-1)),Lookups!$A$2+((P1642-16)*7+(N1642-1))))</f>
        <v>45762</v>
      </c>
      <c r="R1642" s="1" t="str">
        <f>IF(O1642="Void",TRIM(_xlfn.CONCAT(J1642,K1642)),J1642)</f>
        <v>Upleadon Wanderers</v>
      </c>
      <c r="S1642" s="16" t="str">
        <f>IF(O1642="Void","VOID","vs")</f>
        <v>vs</v>
      </c>
      <c r="T1642" s="1" t="str">
        <f>IF(O1642="Void","",K1642)</f>
        <v>Elementaries</v>
      </c>
      <c r="U1642" s="1" t="str">
        <f>IF(O1642="Void","",TRIM(_xlfn.CONCAT(L1642," ",M1642)))</f>
        <v>Circle Club Newent</v>
      </c>
    </row>
    <row r="1643" spans="1:21" x14ac:dyDescent="0.2">
      <c r="A1643" s="16">
        <v>714</v>
      </c>
      <c r="B1643" s="16">
        <v>8</v>
      </c>
      <c r="C1643" s="16">
        <v>10</v>
      </c>
      <c r="D1643" s="1">
        <v>1</v>
      </c>
      <c r="E1643" s="1">
        <v>3</v>
      </c>
      <c r="F1643" s="1" t="str">
        <f>_xlfn.CONCAT($D1643,"|",$E1643,"|",$B1643)</f>
        <v>1|3|8</v>
      </c>
      <c r="G1643" s="1" t="str">
        <f>_xlfn.CONCAT($D1643,"|",$E1643,"|",$C1643)</f>
        <v>1|3|10</v>
      </c>
      <c r="H1643" s="1" t="str">
        <f>_xlfn.CONCAT(P1643,J1643)</f>
        <v>30Madcaps</v>
      </c>
      <c r="I1643" s="1" t="str">
        <f>_xlfn.CONCAT(P1643,K1643)</f>
        <v>30All Wood &amp; Balls</v>
      </c>
      <c r="J1643" s="1" t="str">
        <f>IFERROR(VLOOKUP(F1643,tbl_Teams!A:C,3,0),"")</f>
        <v>Madcaps</v>
      </c>
      <c r="K1643" s="1" t="str">
        <f>IFERROR(VLOOKUP(G1643,tbl_Teams!$A:$C,3,0),"")</f>
        <v>All Wood &amp; Balls</v>
      </c>
      <c r="L1643" s="1" t="str">
        <f>IFERROR(IF(AND(J1643&lt;&gt;"",K1643&lt;&gt;""),VLOOKUP(VLOOKUP(J1643,tbl_Teams!C:G,5,0),tbl_Venues!A:B,2,0),""),"")</f>
        <v>Spartans Club</v>
      </c>
      <c r="M1643" s="16">
        <f>IFERROR(IF(VLOOKUP(J1643,tbl_Teams!$C:$H,6,0)=0,"",VLOOKUP(J1643,tbl_Teams!$C:$H,6,0)),"")</f>
        <v>2</v>
      </c>
      <c r="N1643" s="16">
        <f>IFERROR(VLOOKUP(J1643,tbl_Teams!$C:$I,7,0),"")</f>
        <v>2</v>
      </c>
      <c r="O1643" s="16" t="str">
        <f>IF(OR(J1643="",K1643=""),"Void","")</f>
        <v/>
      </c>
      <c r="P1643" s="16">
        <v>30</v>
      </c>
      <c r="Q1643" s="38">
        <f>IF(O1643="Void","",IF(P1643&lt;16,Lookups!$A$1+((P1643-1)*7+(N1643-1)),Lookups!$A$2+((P1643-16)*7+(N1643-1))))</f>
        <v>45762</v>
      </c>
      <c r="R1643" s="1" t="str">
        <f>IF(O1643="Void",TRIM(_xlfn.CONCAT(J1643,K1643)),J1643)</f>
        <v>Madcaps</v>
      </c>
      <c r="S1643" s="16" t="str">
        <f>IF(O1643="Void","VOID","vs")</f>
        <v>vs</v>
      </c>
      <c r="T1643" s="1" t="str">
        <f>IF(O1643="Void","",K1643)</f>
        <v>All Wood &amp; Balls</v>
      </c>
      <c r="U1643" s="1" t="str">
        <f>IF(O1643="Void","",TRIM(_xlfn.CONCAT(L1643," ",M1643)))</f>
        <v>Spartans Club 2</v>
      </c>
    </row>
    <row r="1644" spans="1:21" x14ac:dyDescent="0.2">
      <c r="A1644" s="16">
        <v>715</v>
      </c>
      <c r="B1644" s="16">
        <v>7</v>
      </c>
      <c r="C1644" s="16">
        <v>11</v>
      </c>
      <c r="D1644" s="1">
        <v>1</v>
      </c>
      <c r="E1644" s="1">
        <v>3</v>
      </c>
      <c r="F1644" s="1" t="str">
        <f>_xlfn.CONCAT($D1644,"|",$E1644,"|",$B1644)</f>
        <v>1|3|7</v>
      </c>
      <c r="G1644" s="1" t="str">
        <f>_xlfn.CONCAT($D1644,"|",$E1644,"|",$C1644)</f>
        <v>1|3|11</v>
      </c>
      <c r="H1644" s="1" t="str">
        <f>_xlfn.CONCAT(P1644,J1644)</f>
        <v>30Hits &amp; Misses(City)</v>
      </c>
      <c r="I1644" s="1" t="str">
        <f>_xlfn.CONCAT(P1644,K1644)</f>
        <v>30BIJI's S.C.</v>
      </c>
      <c r="J1644" s="1" t="str">
        <f>IFERROR(VLOOKUP(F1644,tbl_Teams!A:C,3,0),"")</f>
        <v>Hits &amp; Misses(City)</v>
      </c>
      <c r="K1644" s="1" t="str">
        <f>IFERROR(VLOOKUP(G1644,tbl_Teams!$A:$C,3,0),"")</f>
        <v>BIJI's S.C.</v>
      </c>
      <c r="L1644" s="1" t="str">
        <f>IFERROR(IF(AND(J1644&lt;&gt;"",K1644&lt;&gt;""),VLOOKUP(VLOOKUP(J1644,tbl_Teams!C:G,5,0),tbl_Venues!A:B,2,0),""),"")</f>
        <v>Saintbridge Club</v>
      </c>
      <c r="M1644" s="16">
        <f>IFERROR(IF(VLOOKUP(J1644,tbl_Teams!$C:$H,6,0)=0,"",VLOOKUP(J1644,tbl_Teams!$C:$H,6,0)),"")</f>
        <v>2</v>
      </c>
      <c r="N1644" s="16">
        <f>IFERROR(VLOOKUP(J1644,tbl_Teams!$C:$I,7,0),"")</f>
        <v>4</v>
      </c>
      <c r="O1644" s="16" t="str">
        <f>IF(OR(J1644="",K1644=""),"Void","")</f>
        <v/>
      </c>
      <c r="P1644" s="16">
        <v>30</v>
      </c>
      <c r="Q1644" s="38">
        <f>IF(O1644="Void","",IF(P1644&lt;16,Lookups!$A$1+((P1644-1)*7+(N1644-1)),Lookups!$A$2+((P1644-16)*7+(N1644-1))))</f>
        <v>45764</v>
      </c>
      <c r="R1644" s="1" t="str">
        <f>IF(O1644="Void",TRIM(_xlfn.CONCAT(J1644,K1644)),J1644)</f>
        <v>Hits &amp; Misses(City)</v>
      </c>
      <c r="S1644" s="16" t="str">
        <f>IF(O1644="Void","VOID","vs")</f>
        <v>vs</v>
      </c>
      <c r="T1644" s="1" t="str">
        <f>IF(O1644="Void","",K1644)</f>
        <v>BIJI's S.C.</v>
      </c>
      <c r="U1644" s="1" t="str">
        <f>IF(O1644="Void","",TRIM(_xlfn.CONCAT(L1644," ",M1644)))</f>
        <v>Saintbridge Club 2</v>
      </c>
    </row>
    <row r="1645" spans="1:21" x14ac:dyDescent="0.2">
      <c r="A1645" s="16">
        <v>716</v>
      </c>
      <c r="B1645" s="16">
        <v>6</v>
      </c>
      <c r="C1645" s="16">
        <v>12</v>
      </c>
      <c r="D1645" s="1">
        <v>1</v>
      </c>
      <c r="E1645" s="1">
        <v>3</v>
      </c>
      <c r="F1645" s="1" t="str">
        <f>_xlfn.CONCAT($D1645,"|",$E1645,"|",$B1645)</f>
        <v>1|3|6</v>
      </c>
      <c r="G1645" s="1" t="str">
        <f>_xlfn.CONCAT($D1645,"|",$E1645,"|",$C1645)</f>
        <v>1|3|12</v>
      </c>
      <c r="H1645" s="1" t="str">
        <f>_xlfn.CONCAT(P1645,J1645)</f>
        <v>30Hip Hips</v>
      </c>
      <c r="I1645" s="1" t="str">
        <f>_xlfn.CONCAT(P1645,K1645)</f>
        <v>30DM4's</v>
      </c>
      <c r="J1645" s="1" t="str">
        <f>IFERROR(VLOOKUP(F1645,tbl_Teams!A:C,3,0),"")</f>
        <v>Hip Hips</v>
      </c>
      <c r="K1645" s="1" t="str">
        <f>IFERROR(VLOOKUP(G1645,tbl_Teams!$A:$C,3,0),"")</f>
        <v>DM4's</v>
      </c>
      <c r="L1645" s="1" t="str">
        <f>IFERROR(IF(AND(J1645&lt;&gt;"",K1645&lt;&gt;""),VLOOKUP(VLOOKUP(J1645,tbl_Teams!C:G,5,0),tbl_Venues!A:B,2,0),""),"")</f>
        <v>Saintbridge Club</v>
      </c>
      <c r="M1645" s="16">
        <f>IFERROR(IF(VLOOKUP(J1645,tbl_Teams!$C:$H,6,0)=0,"",VLOOKUP(J1645,tbl_Teams!$C:$H,6,0)),"")</f>
        <v>1</v>
      </c>
      <c r="N1645" s="16">
        <f>IFERROR(VLOOKUP(J1645,tbl_Teams!$C:$I,7,0),"")</f>
        <v>4</v>
      </c>
      <c r="O1645" s="16" t="str">
        <f>IF(OR(J1645="",K1645=""),"Void","")</f>
        <v/>
      </c>
      <c r="P1645" s="16">
        <v>30</v>
      </c>
      <c r="Q1645" s="38">
        <f>IF(O1645="Void","",IF(P1645&lt;16,Lookups!$A$1+((P1645-1)*7+(N1645-1)),Lookups!$A$2+((P1645-16)*7+(N1645-1))))</f>
        <v>45764</v>
      </c>
      <c r="R1645" s="1" t="str">
        <f>IF(O1645="Void",TRIM(_xlfn.CONCAT(J1645,K1645)),J1645)</f>
        <v>Hip Hips</v>
      </c>
      <c r="S1645" s="16" t="str">
        <f>IF(O1645="Void","VOID","vs")</f>
        <v>vs</v>
      </c>
      <c r="T1645" s="1" t="str">
        <f>IF(O1645="Void","",K1645)</f>
        <v>DM4's</v>
      </c>
      <c r="U1645" s="1" t="str">
        <f>IF(O1645="Void","",TRIM(_xlfn.CONCAT(L1645," ",M1645)))</f>
        <v>Saintbridge Club 1</v>
      </c>
    </row>
    <row r="1646" spans="1:21" x14ac:dyDescent="0.2">
      <c r="A1646" s="16">
        <v>717</v>
      </c>
      <c r="B1646" s="16">
        <v>5</v>
      </c>
      <c r="C1646" s="16">
        <v>13</v>
      </c>
      <c r="D1646" s="1">
        <v>1</v>
      </c>
      <c r="E1646" s="1">
        <v>3</v>
      </c>
      <c r="F1646" s="1" t="str">
        <f>_xlfn.CONCAT($D1646,"|",$E1646,"|",$B1646)</f>
        <v>1|3|5</v>
      </c>
      <c r="G1646" s="1" t="str">
        <f>_xlfn.CONCAT($D1646,"|",$E1646,"|",$C1646)</f>
        <v>1|3|13</v>
      </c>
      <c r="H1646" s="1" t="str">
        <f>_xlfn.CONCAT(P1646,J1646)</f>
        <v>30Grinders</v>
      </c>
      <c r="I1646" s="1" t="str">
        <f>_xlfn.CONCAT(P1646,K1646)</f>
        <v>30Killer Instinct</v>
      </c>
      <c r="J1646" s="1" t="str">
        <f>IFERROR(VLOOKUP(F1646,tbl_Teams!A:C,3,0),"")</f>
        <v>Grinders</v>
      </c>
      <c r="K1646" s="1" t="str">
        <f>IFERROR(VLOOKUP(G1646,tbl_Teams!$A:$C,3,0),"")</f>
        <v>Killer Instinct</v>
      </c>
      <c r="L1646" s="1" t="str">
        <f>IFERROR(IF(AND(J1646&lt;&gt;"",K1646&lt;&gt;""),VLOOKUP(VLOOKUP(J1646,tbl_Teams!C:G,5,0),tbl_Venues!A:B,2,0),""),"")</f>
        <v>Churchdown Club</v>
      </c>
      <c r="M1646" s="16" t="str">
        <f>IFERROR(IF(VLOOKUP(J1646,tbl_Teams!$C:$H,6,0)=0,"",VLOOKUP(J1646,tbl_Teams!$C:$H,6,0)),"")</f>
        <v/>
      </c>
      <c r="N1646" s="16">
        <f>IFERROR(VLOOKUP(J1646,tbl_Teams!$C:$I,7,0),"")</f>
        <v>4</v>
      </c>
      <c r="O1646" s="16" t="str">
        <f>IF(OR(J1646="",K1646=""),"Void","")</f>
        <v/>
      </c>
      <c r="P1646" s="16">
        <v>30</v>
      </c>
      <c r="Q1646" s="38">
        <f>IF(O1646="Void","",IF(P1646&lt;16,Lookups!$A$1+((P1646-1)*7+(N1646-1)),Lookups!$A$2+((P1646-16)*7+(N1646-1))))</f>
        <v>45764</v>
      </c>
      <c r="R1646" s="1" t="str">
        <f>IF(O1646="Void",TRIM(_xlfn.CONCAT(J1646,K1646)),J1646)</f>
        <v>Grinders</v>
      </c>
      <c r="S1646" s="16" t="str">
        <f>IF(O1646="Void","VOID","vs")</f>
        <v>vs</v>
      </c>
      <c r="T1646" s="1" t="str">
        <f>IF(O1646="Void","",K1646)</f>
        <v>Killer Instinct</v>
      </c>
      <c r="U1646" s="1" t="str">
        <f>IF(O1646="Void","",TRIM(_xlfn.CONCAT(L1646," ",M1646)))</f>
        <v>Churchdown Club</v>
      </c>
    </row>
    <row r="1647" spans="1:21" x14ac:dyDescent="0.2">
      <c r="A1647" s="16">
        <v>718</v>
      </c>
      <c r="B1647" s="16">
        <v>4</v>
      </c>
      <c r="C1647" s="16">
        <v>14</v>
      </c>
      <c r="D1647" s="1">
        <v>1</v>
      </c>
      <c r="E1647" s="1">
        <v>3</v>
      </c>
      <c r="F1647" s="1" t="str">
        <f>_xlfn.CONCAT($D1647,"|",$E1647,"|",$B1647)</f>
        <v>1|3|4</v>
      </c>
      <c r="G1647" s="1" t="str">
        <f>_xlfn.CONCAT($D1647,"|",$E1647,"|",$C1647)</f>
        <v>1|3|14</v>
      </c>
      <c r="H1647" s="1" t="str">
        <f>_xlfn.CONCAT(P1647,J1647)</f>
        <v>30Poets</v>
      </c>
      <c r="I1647" s="1" t="str">
        <f>_xlfn.CONCAT(P1647,K1647)</f>
        <v>30Locals</v>
      </c>
      <c r="J1647" s="1" t="str">
        <f>IFERROR(VLOOKUP(F1647,tbl_Teams!A:C,3,0),"")</f>
        <v>Poets</v>
      </c>
      <c r="K1647" s="1" t="str">
        <f>IFERROR(VLOOKUP(G1647,tbl_Teams!$A:$C,3,0),"")</f>
        <v>Locals</v>
      </c>
      <c r="L1647" s="1" t="str">
        <f>IFERROR(IF(AND(J1647&lt;&gt;"",K1647&lt;&gt;""),VLOOKUP(VLOOKUP(J1647,tbl_Teams!C:G,5,0),tbl_Venues!A:B,2,0),""),"")</f>
        <v>Farmer's Club</v>
      </c>
      <c r="M1647" s="16">
        <f>IFERROR(IF(VLOOKUP(J1647,tbl_Teams!$C:$H,6,0)=0,"",VLOOKUP(J1647,tbl_Teams!$C:$H,6,0)),"")</f>
        <v>2</v>
      </c>
      <c r="N1647" s="16">
        <f>IFERROR(VLOOKUP(J1647,tbl_Teams!$C:$I,7,0),"")</f>
        <v>2</v>
      </c>
      <c r="O1647" s="16" t="str">
        <f>IF(OR(J1647="",K1647=""),"Void","")</f>
        <v/>
      </c>
      <c r="P1647" s="16">
        <v>30</v>
      </c>
      <c r="Q1647" s="38">
        <f>IF(O1647="Void","",IF(P1647&lt;16,Lookups!$A$1+((P1647-1)*7+(N1647-1)),Lookups!$A$2+((P1647-16)*7+(N1647-1))))</f>
        <v>45762</v>
      </c>
      <c r="R1647" s="1" t="str">
        <f>IF(O1647="Void",TRIM(_xlfn.CONCAT(J1647,K1647)),J1647)</f>
        <v>Poets</v>
      </c>
      <c r="S1647" s="16" t="str">
        <f>IF(O1647="Void","VOID","vs")</f>
        <v>vs</v>
      </c>
      <c r="T1647" s="1" t="str">
        <f>IF(O1647="Void","",K1647)</f>
        <v>Locals</v>
      </c>
      <c r="U1647" s="1" t="str">
        <f>IF(O1647="Void","",TRIM(_xlfn.CONCAT(L1647," ",M1647)))</f>
        <v>Farmer's Club 2</v>
      </c>
    </row>
    <row r="1648" spans="1:21" x14ac:dyDescent="0.2">
      <c r="A1648" s="16">
        <v>719</v>
      </c>
      <c r="B1648" s="16">
        <v>3</v>
      </c>
      <c r="C1648" s="16">
        <v>15</v>
      </c>
      <c r="D1648" s="1">
        <v>1</v>
      </c>
      <c r="E1648" s="1">
        <v>3</v>
      </c>
      <c r="F1648" s="1" t="str">
        <f>_xlfn.CONCAT($D1648,"|",$E1648,"|",$B1648)</f>
        <v>1|3|3</v>
      </c>
      <c r="G1648" s="1" t="str">
        <f>_xlfn.CONCAT($D1648,"|",$E1648,"|",$C1648)</f>
        <v>1|3|15</v>
      </c>
      <c r="H1648" s="1" t="str">
        <f>_xlfn.CONCAT(P1648,J1648)</f>
        <v>30Hucclers</v>
      </c>
      <c r="I1648" s="1" t="str">
        <f>_xlfn.CONCAT(P1648,K1648)</f>
        <v>30Meteors</v>
      </c>
      <c r="J1648" s="1" t="str">
        <f>IFERROR(VLOOKUP(F1648,tbl_Teams!A:C,3,0),"")</f>
        <v>Hucclers</v>
      </c>
      <c r="K1648" s="1" t="str">
        <f>IFERROR(VLOOKUP(G1648,tbl_Teams!$A:$C,3,0),"")</f>
        <v>Meteors</v>
      </c>
      <c r="L1648" s="1" t="str">
        <f>IFERROR(IF(AND(J1648&lt;&gt;"",K1648&lt;&gt;""),VLOOKUP(VLOOKUP(J1648,tbl_Teams!C:G,5,0),tbl_Venues!A:B,2,0),""),"")</f>
        <v>England's Glory</v>
      </c>
      <c r="M1648" s="16">
        <f>IFERROR(IF(VLOOKUP(J1648,tbl_Teams!$C:$H,6,0)=0,"",VLOOKUP(J1648,tbl_Teams!$C:$H,6,0)),"")</f>
        <v>1</v>
      </c>
      <c r="N1648" s="16">
        <f>IFERROR(VLOOKUP(J1648,tbl_Teams!$C:$I,7,0),"")</f>
        <v>4</v>
      </c>
      <c r="O1648" s="16" t="str">
        <f>IF(OR(J1648="",K1648=""),"Void","")</f>
        <v/>
      </c>
      <c r="P1648" s="16">
        <v>30</v>
      </c>
      <c r="Q1648" s="38">
        <f>IF(O1648="Void","",IF(P1648&lt;16,Lookups!$A$1+((P1648-1)*7+(N1648-1)),Lookups!$A$2+((P1648-16)*7+(N1648-1))))</f>
        <v>45764</v>
      </c>
      <c r="R1648" s="1" t="str">
        <f>IF(O1648="Void",TRIM(_xlfn.CONCAT(J1648,K1648)),J1648)</f>
        <v>Hucclers</v>
      </c>
      <c r="S1648" s="16" t="str">
        <f>IF(O1648="Void","VOID","vs")</f>
        <v>vs</v>
      </c>
      <c r="T1648" s="1" t="str">
        <f>IF(O1648="Void","",K1648)</f>
        <v>Meteors</v>
      </c>
      <c r="U1648" s="1" t="str">
        <f>IF(O1648="Void","",TRIM(_xlfn.CONCAT(L1648," ",M1648)))</f>
        <v>England's Glory 1</v>
      </c>
    </row>
    <row r="1649" spans="1:21" x14ac:dyDescent="0.2">
      <c r="A1649" s="16">
        <v>720</v>
      </c>
      <c r="B1649" s="16">
        <v>9</v>
      </c>
      <c r="C1649" s="16">
        <v>16</v>
      </c>
      <c r="D1649" s="1">
        <v>1</v>
      </c>
      <c r="E1649" s="1">
        <v>3</v>
      </c>
      <c r="F1649" s="1" t="str">
        <f>_xlfn.CONCAT($D1649,"|",$E1649,"|",$B1649)</f>
        <v>1|3|9</v>
      </c>
      <c r="G1649" s="1" t="str">
        <f>_xlfn.CONCAT($D1649,"|",$E1649,"|",$C1649)</f>
        <v>1|3|16</v>
      </c>
      <c r="H1649" s="1" t="str">
        <f>_xlfn.CONCAT(P1649,J1649)</f>
        <v>30Flintstones</v>
      </c>
      <c r="I1649" s="1" t="str">
        <f>_xlfn.CONCAT(P1649,K1649)</f>
        <v>30Spreaders</v>
      </c>
      <c r="J1649" s="1" t="str">
        <f>IFERROR(VLOOKUP(F1649,tbl_Teams!A:C,3,0),"")</f>
        <v>Flintstones</v>
      </c>
      <c r="K1649" s="1" t="str">
        <f>IFERROR(VLOOKUP(G1649,tbl_Teams!$A:$C,3,0),"")</f>
        <v>Spreaders</v>
      </c>
      <c r="L1649" s="1" t="str">
        <f>IFERROR(IF(AND(J1649&lt;&gt;"",K1649&lt;&gt;""),VLOOKUP(VLOOKUP(J1649,tbl_Teams!C:G,5,0),tbl_Venues!A:B,2,0),""),"")</f>
        <v>England's Glory</v>
      </c>
      <c r="M1649" s="16">
        <f>IFERROR(IF(VLOOKUP(J1649,tbl_Teams!$C:$H,6,0)=0,"",VLOOKUP(J1649,tbl_Teams!$C:$H,6,0)),"")</f>
        <v>1</v>
      </c>
      <c r="N1649" s="16">
        <f>IFERROR(VLOOKUP(J1649,tbl_Teams!$C:$I,7,0),"")</f>
        <v>5</v>
      </c>
      <c r="O1649" s="16" t="str">
        <f>IF(OR(J1649="",K1649=""),"Void","")</f>
        <v/>
      </c>
      <c r="P1649" s="16">
        <v>30</v>
      </c>
      <c r="Q1649" s="38">
        <f>IF(O1649="Void","",IF(P1649&lt;16,Lookups!$A$1+((P1649-1)*7+(N1649-1)),Lookups!$A$2+((P1649-16)*7+(N1649-1))))</f>
        <v>45765</v>
      </c>
      <c r="R1649" s="1" t="str">
        <f>IF(O1649="Void",TRIM(_xlfn.CONCAT(J1649,K1649)),J1649)</f>
        <v>Flintstones</v>
      </c>
      <c r="S1649" s="16" t="str">
        <f>IF(O1649="Void","VOID","vs")</f>
        <v>vs</v>
      </c>
      <c r="T1649" s="1" t="str">
        <f>IF(O1649="Void","",K1649)</f>
        <v>Spreaders</v>
      </c>
      <c r="U1649" s="1" t="str">
        <f>IF(O1649="Void","",TRIM(_xlfn.CONCAT(L1649," ",M1649)))</f>
        <v>England's Glory 1</v>
      </c>
    </row>
    <row r="1650" spans="1:21" x14ac:dyDescent="0.2">
      <c r="A1650" s="16">
        <v>953</v>
      </c>
      <c r="B1650" s="16">
        <v>2</v>
      </c>
      <c r="C1650" s="16">
        <v>1</v>
      </c>
      <c r="D1650" s="1">
        <v>1</v>
      </c>
      <c r="E1650" s="1">
        <v>4</v>
      </c>
      <c r="F1650" s="1" t="str">
        <f>_xlfn.CONCAT($D1650,"|",$E1650,"|",$B1650)</f>
        <v>1|4|2</v>
      </c>
      <c r="G1650" s="1" t="str">
        <f>_xlfn.CONCAT($D1650,"|",$E1650,"|",$C1650)</f>
        <v>1|4|1</v>
      </c>
      <c r="H1650" s="1" t="str">
        <f>_xlfn.CONCAT(P1650,J1650)</f>
        <v>30Andy Capps</v>
      </c>
      <c r="I1650" s="1" t="str">
        <f>_xlfn.CONCAT(P1650,K1650)</f>
        <v>30Jacks Jokers</v>
      </c>
      <c r="J1650" s="1" t="str">
        <f>IFERROR(VLOOKUP(F1650,tbl_Teams!A:C,3,0),"")</f>
        <v>Andy Capps</v>
      </c>
      <c r="K1650" s="1" t="str">
        <f>IFERROR(VLOOKUP(G1650,tbl_Teams!$A:$C,3,0),"")</f>
        <v>Jacks Jokers</v>
      </c>
      <c r="L1650" s="1" t="str">
        <f>IFERROR(IF(AND(J1650&lt;&gt;"",K1650&lt;&gt;""),VLOOKUP(VLOOKUP(J1650,tbl_Teams!C:G,5,0),tbl_Venues!A:B,2,0),""),"")</f>
        <v>Ramblers Club</v>
      </c>
      <c r="M1650" s="16" t="str">
        <f>IFERROR(IF(VLOOKUP(J1650,tbl_Teams!$C:$H,6,0)=0,"",VLOOKUP(J1650,tbl_Teams!$C:$H,6,0)),"")</f>
        <v/>
      </c>
      <c r="N1650" s="16">
        <f>IFERROR(VLOOKUP(J1650,tbl_Teams!$C:$I,7,0),"")</f>
        <v>4</v>
      </c>
      <c r="O1650" s="16" t="str">
        <f>IF(OR(J1650="",K1650=""),"Void","")</f>
        <v/>
      </c>
      <c r="P1650" s="16">
        <v>30</v>
      </c>
      <c r="Q1650" s="38">
        <f>IF(O1650="Void","",IF(P1650&lt;16,Lookups!$A$1+((P1650-1)*7+(N1650-1)),Lookups!$A$2+((P1650-16)*7+(N1650-1))))</f>
        <v>45764</v>
      </c>
      <c r="R1650" s="1" t="str">
        <f>IF(O1650="Void",TRIM(_xlfn.CONCAT(J1650,K1650)),J1650)</f>
        <v>Andy Capps</v>
      </c>
      <c r="S1650" s="16" t="str">
        <f>IF(O1650="Void","VOID","vs")</f>
        <v>vs</v>
      </c>
      <c r="T1650" s="1" t="str">
        <f>IF(O1650="Void","",K1650)</f>
        <v>Jacks Jokers</v>
      </c>
      <c r="U1650" s="1" t="str">
        <f>IF(O1650="Void","",TRIM(_xlfn.CONCAT(L1650," ",M1650)))</f>
        <v>Ramblers Club</v>
      </c>
    </row>
    <row r="1651" spans="1:21" x14ac:dyDescent="0.2">
      <c r="A1651" s="16">
        <v>954</v>
      </c>
      <c r="B1651" s="16">
        <v>8</v>
      </c>
      <c r="C1651" s="16">
        <v>10</v>
      </c>
      <c r="D1651" s="1">
        <v>1</v>
      </c>
      <c r="E1651" s="1">
        <v>4</v>
      </c>
      <c r="F1651" s="1" t="str">
        <f>_xlfn.CONCAT($D1651,"|",$E1651,"|",$B1651)</f>
        <v>1|4|8</v>
      </c>
      <c r="G1651" s="1" t="str">
        <f>_xlfn.CONCAT($D1651,"|",$E1651,"|",$C1651)</f>
        <v>1|4|10</v>
      </c>
      <c r="H1651" s="1" t="str">
        <f>_xlfn.CONCAT(P1651,J1651)</f>
        <v>30Looney Tunes</v>
      </c>
      <c r="I1651" s="1" t="str">
        <f>_xlfn.CONCAT(P1651,K1651)</f>
        <v>30Post Office 'A'</v>
      </c>
      <c r="J1651" s="1" t="str">
        <f>IFERROR(VLOOKUP(F1651,tbl_Teams!A:C,3,0),"")</f>
        <v>Looney Tunes</v>
      </c>
      <c r="K1651" s="1" t="str">
        <f>IFERROR(VLOOKUP(G1651,tbl_Teams!$A:$C,3,0),"")</f>
        <v>Post Office 'A'</v>
      </c>
      <c r="L1651" s="1" t="str">
        <f>IFERROR(IF(AND(J1651&lt;&gt;"",K1651&lt;&gt;""),VLOOKUP(VLOOKUP(J1651,tbl_Teams!C:G,5,0),tbl_Venues!A:B,2,0),""),"")</f>
        <v>Circle Club Newent</v>
      </c>
      <c r="M1651" s="16" t="str">
        <f>IFERROR(IF(VLOOKUP(J1651,tbl_Teams!$C:$H,6,0)=0,"",VLOOKUP(J1651,tbl_Teams!$C:$H,6,0)),"")</f>
        <v/>
      </c>
      <c r="N1651" s="16">
        <f>IFERROR(VLOOKUP(J1651,tbl_Teams!$C:$I,7,0),"")</f>
        <v>4</v>
      </c>
      <c r="O1651" s="16" t="str">
        <f>IF(OR(J1651="",K1651=""),"Void","")</f>
        <v/>
      </c>
      <c r="P1651" s="16">
        <v>30</v>
      </c>
      <c r="Q1651" s="38">
        <f>IF(O1651="Void","",IF(P1651&lt;16,Lookups!$A$1+((P1651-1)*7+(N1651-1)),Lookups!$A$2+((P1651-16)*7+(N1651-1))))</f>
        <v>45764</v>
      </c>
      <c r="R1651" s="1" t="str">
        <f>IF(O1651="Void",TRIM(_xlfn.CONCAT(J1651,K1651)),J1651)</f>
        <v>Looney Tunes</v>
      </c>
      <c r="S1651" s="16" t="str">
        <f>IF(O1651="Void","VOID","vs")</f>
        <v>vs</v>
      </c>
      <c r="T1651" s="1" t="str">
        <f>IF(O1651="Void","",K1651)</f>
        <v>Post Office 'A'</v>
      </c>
      <c r="U1651" s="1" t="str">
        <f>IF(O1651="Void","",TRIM(_xlfn.CONCAT(L1651," ",M1651)))</f>
        <v>Circle Club Newent</v>
      </c>
    </row>
    <row r="1652" spans="1:21" x14ac:dyDescent="0.2">
      <c r="A1652" s="16">
        <v>955</v>
      </c>
      <c r="B1652" s="16">
        <v>7</v>
      </c>
      <c r="C1652" s="16">
        <v>11</v>
      </c>
      <c r="D1652" s="1">
        <v>1</v>
      </c>
      <c r="E1652" s="1">
        <v>4</v>
      </c>
      <c r="F1652" s="1" t="str">
        <f>_xlfn.CONCAT($D1652,"|",$E1652,"|",$B1652)</f>
        <v>1|4|7</v>
      </c>
      <c r="G1652" s="1" t="str">
        <f>_xlfn.CONCAT($D1652,"|",$E1652,"|",$C1652)</f>
        <v>1|4|11</v>
      </c>
      <c r="H1652" s="1" t="str">
        <f>_xlfn.CONCAT(P1652,J1652)</f>
        <v>30Star Inn</v>
      </c>
      <c r="I1652" s="1" t="str">
        <f>_xlfn.CONCAT(P1652,K1652)</f>
        <v>30Commies</v>
      </c>
      <c r="J1652" s="1" t="str">
        <f>IFERROR(VLOOKUP(F1652,tbl_Teams!A:C,3,0),"")</f>
        <v>Star Inn</v>
      </c>
      <c r="K1652" s="1" t="str">
        <f>IFERROR(VLOOKUP(G1652,tbl_Teams!$A:$C,3,0),"")</f>
        <v>Commies</v>
      </c>
      <c r="L1652" s="1" t="str">
        <f>IFERROR(IF(AND(J1652&lt;&gt;"",K1652&lt;&gt;""),VLOOKUP(VLOOKUP(J1652,tbl_Teams!C:G,5,0),tbl_Venues!A:B,2,0),""),"")</f>
        <v>Wotton Hall Club</v>
      </c>
      <c r="M1652" s="16">
        <f>IFERROR(IF(VLOOKUP(J1652,tbl_Teams!$C:$H,6,0)=0,"",VLOOKUP(J1652,tbl_Teams!$C:$H,6,0)),"")</f>
        <v>2</v>
      </c>
      <c r="N1652" s="16">
        <f>IFERROR(VLOOKUP(J1652,tbl_Teams!$C:$I,7,0),"")</f>
        <v>5</v>
      </c>
      <c r="O1652" s="16" t="str">
        <f>IF(OR(J1652="",K1652=""),"Void","")</f>
        <v/>
      </c>
      <c r="P1652" s="16">
        <v>30</v>
      </c>
      <c r="Q1652" s="38">
        <f>IF(O1652="Void","",IF(P1652&lt;16,Lookups!$A$1+((P1652-1)*7+(N1652-1)),Lookups!$A$2+((P1652-16)*7+(N1652-1))))</f>
        <v>45765</v>
      </c>
      <c r="R1652" s="1" t="str">
        <f>IF(O1652="Void",TRIM(_xlfn.CONCAT(J1652,K1652)),J1652)</f>
        <v>Star Inn</v>
      </c>
      <c r="S1652" s="16" t="str">
        <f>IF(O1652="Void","VOID","vs")</f>
        <v>vs</v>
      </c>
      <c r="T1652" s="1" t="str">
        <f>IF(O1652="Void","",K1652)</f>
        <v>Commies</v>
      </c>
      <c r="U1652" s="1" t="str">
        <f>IF(O1652="Void","",TRIM(_xlfn.CONCAT(L1652," ",M1652)))</f>
        <v>Wotton Hall Club 2</v>
      </c>
    </row>
    <row r="1653" spans="1:21" x14ac:dyDescent="0.2">
      <c r="A1653" s="16">
        <v>956</v>
      </c>
      <c r="B1653" s="16">
        <v>6</v>
      </c>
      <c r="C1653" s="16">
        <v>12</v>
      </c>
      <c r="D1653" s="1">
        <v>1</v>
      </c>
      <c r="E1653" s="1">
        <v>4</v>
      </c>
      <c r="F1653" s="1" t="str">
        <f>_xlfn.CONCAT($D1653,"|",$E1653,"|",$B1653)</f>
        <v>1|4|6</v>
      </c>
      <c r="G1653" s="1" t="str">
        <f>_xlfn.CONCAT($D1653,"|",$E1653,"|",$C1653)</f>
        <v>1|4|12</v>
      </c>
      <c r="H1653" s="1" t="str">
        <f>_xlfn.CONCAT(P1653,J1653)</f>
        <v>30Co-Op</v>
      </c>
      <c r="I1653" s="1" t="str">
        <f>_xlfn.CONCAT(P1653,K1653)</f>
        <v>30White Hart</v>
      </c>
      <c r="J1653" s="1" t="str">
        <f>IFERROR(VLOOKUP(F1653,tbl_Teams!A:C,3,0),"")</f>
        <v>Co-Op</v>
      </c>
      <c r="K1653" s="1" t="str">
        <f>IFERROR(VLOOKUP(G1653,tbl_Teams!$A:$C,3,0),"")</f>
        <v>White Hart</v>
      </c>
      <c r="L1653" s="1" t="str">
        <f>IFERROR(IF(AND(J1653&lt;&gt;"",K1653&lt;&gt;""),VLOOKUP(VLOOKUP(J1653,tbl_Teams!C:G,5,0),tbl_Venues!A:B,2,0),""),"")</f>
        <v>Gala Club</v>
      </c>
      <c r="M1653" s="16">
        <f>IFERROR(IF(VLOOKUP(J1653,tbl_Teams!$C:$H,6,0)=0,"",VLOOKUP(J1653,tbl_Teams!$C:$H,6,0)),"")</f>
        <v>2</v>
      </c>
      <c r="N1653" s="16">
        <f>IFERROR(VLOOKUP(J1653,tbl_Teams!$C:$I,7,0),"")</f>
        <v>1</v>
      </c>
      <c r="O1653" s="16" t="str">
        <f>IF(OR(J1653="",K1653=""),"Void","")</f>
        <v/>
      </c>
      <c r="P1653" s="16">
        <v>30</v>
      </c>
      <c r="Q1653" s="38">
        <f>IF(O1653="Void","",IF(P1653&lt;16,Lookups!$A$1+((P1653-1)*7+(N1653-1)),Lookups!$A$2+((P1653-16)*7+(N1653-1))))</f>
        <v>45761</v>
      </c>
      <c r="R1653" s="1" t="str">
        <f>IF(O1653="Void",TRIM(_xlfn.CONCAT(J1653,K1653)),J1653)</f>
        <v>Co-Op</v>
      </c>
      <c r="S1653" s="16" t="str">
        <f>IF(O1653="Void","VOID","vs")</f>
        <v>vs</v>
      </c>
      <c r="T1653" s="1" t="str">
        <f>IF(O1653="Void","",K1653)</f>
        <v>White Hart</v>
      </c>
      <c r="U1653" s="1" t="str">
        <f>IF(O1653="Void","",TRIM(_xlfn.CONCAT(L1653," ",M1653)))</f>
        <v>Gala Club 2</v>
      </c>
    </row>
    <row r="1654" spans="1:21" x14ac:dyDescent="0.2">
      <c r="A1654" s="16">
        <v>957</v>
      </c>
      <c r="B1654" s="16">
        <v>5</v>
      </c>
      <c r="C1654" s="16">
        <v>13</v>
      </c>
      <c r="D1654" s="1">
        <v>1</v>
      </c>
      <c r="E1654" s="1">
        <v>4</v>
      </c>
      <c r="F1654" s="1" t="str">
        <f>_xlfn.CONCAT($D1654,"|",$E1654,"|",$B1654)</f>
        <v>1|4|5</v>
      </c>
      <c r="G1654" s="1" t="str">
        <f>_xlfn.CONCAT($D1654,"|",$E1654,"|",$C1654)</f>
        <v>1|4|13</v>
      </c>
      <c r="H1654" s="1" t="str">
        <f>_xlfn.CONCAT(P1654,J1654)</f>
        <v>30Doddlers</v>
      </c>
      <c r="I1654" s="1" t="str">
        <f>_xlfn.CONCAT(P1654,K1654)</f>
        <v>30Robinswood Foxes</v>
      </c>
      <c r="J1654" s="1" t="str">
        <f>IFERROR(VLOOKUP(F1654,tbl_Teams!A:C,3,0),"")</f>
        <v>Doddlers</v>
      </c>
      <c r="K1654" s="1" t="str">
        <f>IFERROR(VLOOKUP(G1654,tbl_Teams!$A:$C,3,0),"")</f>
        <v>Robinswood Foxes</v>
      </c>
      <c r="L1654" s="1" t="str">
        <f>IFERROR(IF(AND(J1654&lt;&gt;"",K1654&lt;&gt;""),VLOOKUP(VLOOKUP(J1654,tbl_Teams!C:G,5,0),tbl_Venues!A:B,2,0),""),"")</f>
        <v>Elmbridge Sports &amp; Social Club</v>
      </c>
      <c r="M1654" s="16" t="str">
        <f>IFERROR(IF(VLOOKUP(J1654,tbl_Teams!$C:$H,6,0)=0,"",VLOOKUP(J1654,tbl_Teams!$C:$H,6,0)),"")</f>
        <v/>
      </c>
      <c r="N1654" s="16">
        <f>IFERROR(VLOOKUP(J1654,tbl_Teams!$C:$I,7,0),"")</f>
        <v>4</v>
      </c>
      <c r="O1654" s="16" t="str">
        <f>IF(OR(J1654="",K1654=""),"Void","")</f>
        <v/>
      </c>
      <c r="P1654" s="16">
        <v>30</v>
      </c>
      <c r="Q1654" s="38">
        <f>IF(O1654="Void","",IF(P1654&lt;16,Lookups!$A$1+((P1654-1)*7+(N1654-1)),Lookups!$A$2+((P1654-16)*7+(N1654-1))))</f>
        <v>45764</v>
      </c>
      <c r="R1654" s="1" t="str">
        <f>IF(O1654="Void",TRIM(_xlfn.CONCAT(J1654,K1654)),J1654)</f>
        <v>Doddlers</v>
      </c>
      <c r="S1654" s="16" t="str">
        <f>IF(O1654="Void","VOID","vs")</f>
        <v>vs</v>
      </c>
      <c r="T1654" s="1" t="str">
        <f>IF(O1654="Void","",K1654)</f>
        <v>Robinswood Foxes</v>
      </c>
      <c r="U1654" s="1" t="str">
        <f>IF(O1654="Void","",TRIM(_xlfn.CONCAT(L1654," ",M1654)))</f>
        <v>Elmbridge Sports &amp; Social Club</v>
      </c>
    </row>
    <row r="1655" spans="1:21" x14ac:dyDescent="0.2">
      <c r="A1655" s="16">
        <v>958</v>
      </c>
      <c r="B1655" s="16">
        <v>4</v>
      </c>
      <c r="C1655" s="16">
        <v>14</v>
      </c>
      <c r="D1655" s="1">
        <v>1</v>
      </c>
      <c r="E1655" s="1">
        <v>4</v>
      </c>
      <c r="F1655" s="1" t="str">
        <f>_xlfn.CONCAT($D1655,"|",$E1655,"|",$B1655)</f>
        <v>1|4|4</v>
      </c>
      <c r="G1655" s="1" t="str">
        <f>_xlfn.CONCAT($D1655,"|",$E1655,"|",$C1655)</f>
        <v>1|4|14</v>
      </c>
      <c r="H1655" s="1" t="str">
        <f>_xlfn.CONCAT(P1655,J1655)</f>
        <v>30Jolly Boys</v>
      </c>
      <c r="I1655" s="1" t="str">
        <f>_xlfn.CONCAT(P1655,K1655)</f>
        <v>30Atlas S.C.</v>
      </c>
      <c r="J1655" s="1" t="str">
        <f>IFERROR(VLOOKUP(F1655,tbl_Teams!A:C,3,0),"")</f>
        <v>Jolly Boys</v>
      </c>
      <c r="K1655" s="1" t="str">
        <f>IFERROR(VLOOKUP(G1655,tbl_Teams!$A:$C,3,0),"")</f>
        <v>Atlas S.C.</v>
      </c>
      <c r="L1655" s="1" t="str">
        <f>IFERROR(IF(AND(J1655&lt;&gt;"",K1655&lt;&gt;""),VLOOKUP(VLOOKUP(J1655,tbl_Teams!C:G,5,0),tbl_Venues!A:B,2,0),""),"")</f>
        <v>Spartans Club</v>
      </c>
      <c r="M1655" s="16">
        <f>IFERROR(IF(VLOOKUP(J1655,tbl_Teams!$C:$H,6,0)=0,"",VLOOKUP(J1655,tbl_Teams!$C:$H,6,0)),"")</f>
        <v>1</v>
      </c>
      <c r="N1655" s="16">
        <f>IFERROR(VLOOKUP(J1655,tbl_Teams!$C:$I,7,0),"")</f>
        <v>4</v>
      </c>
      <c r="O1655" s="16" t="str">
        <f>IF(OR(J1655="",K1655=""),"Void","")</f>
        <v/>
      </c>
      <c r="P1655" s="16">
        <v>30</v>
      </c>
      <c r="Q1655" s="38">
        <f>IF(O1655="Void","",IF(P1655&lt;16,Lookups!$A$1+((P1655-1)*7+(N1655-1)),Lookups!$A$2+((P1655-16)*7+(N1655-1))))</f>
        <v>45764</v>
      </c>
      <c r="R1655" s="1" t="str">
        <f>IF(O1655="Void",TRIM(_xlfn.CONCAT(J1655,K1655)),J1655)</f>
        <v>Jolly Boys</v>
      </c>
      <c r="S1655" s="16" t="str">
        <f>IF(O1655="Void","VOID","vs")</f>
        <v>vs</v>
      </c>
      <c r="T1655" s="1" t="str">
        <f>IF(O1655="Void","",K1655)</f>
        <v>Atlas S.C.</v>
      </c>
      <c r="U1655" s="1" t="str">
        <f>IF(O1655="Void","",TRIM(_xlfn.CONCAT(L1655," ",M1655)))</f>
        <v>Spartans Club 1</v>
      </c>
    </row>
    <row r="1656" spans="1:21" x14ac:dyDescent="0.2">
      <c r="A1656" s="16">
        <v>959</v>
      </c>
      <c r="B1656" s="16">
        <v>3</v>
      </c>
      <c r="C1656" s="16">
        <v>15</v>
      </c>
      <c r="D1656" s="1">
        <v>1</v>
      </c>
      <c r="E1656" s="1">
        <v>4</v>
      </c>
      <c r="F1656" s="1" t="str">
        <f>_xlfn.CONCAT($D1656,"|",$E1656,"|",$B1656)</f>
        <v>1|4|3</v>
      </c>
      <c r="G1656" s="1" t="str">
        <f>_xlfn.CONCAT($D1656,"|",$E1656,"|",$C1656)</f>
        <v>1|4|15</v>
      </c>
      <c r="H1656" s="1" t="str">
        <f>_xlfn.CONCAT(P1656,J1656)</f>
        <v>30Harps S.C.</v>
      </c>
      <c r="I1656" s="1" t="str">
        <f>_xlfn.CONCAT(P1656,K1656)</f>
        <v>30Dark Horses</v>
      </c>
      <c r="J1656" s="1" t="str">
        <f>IFERROR(VLOOKUP(F1656,tbl_Teams!A:C,3,0),"")</f>
        <v>Harps S.C.</v>
      </c>
      <c r="K1656" s="1" t="str">
        <f>IFERROR(VLOOKUP(G1656,tbl_Teams!$A:$C,3,0),"")</f>
        <v>Dark Horses</v>
      </c>
      <c r="L1656" s="1" t="str">
        <f>IFERROR(IF(AND(J1656&lt;&gt;"",K1656&lt;&gt;""),VLOOKUP(VLOOKUP(J1656,tbl_Teams!C:G,5,0),tbl_Venues!A:B,2,0),""),"")</f>
        <v>Farmer's Club</v>
      </c>
      <c r="M1656" s="16">
        <f>IFERROR(IF(VLOOKUP(J1656,tbl_Teams!$C:$H,6,0)=0,"",VLOOKUP(J1656,tbl_Teams!$C:$H,6,0)),"")</f>
        <v>2</v>
      </c>
      <c r="N1656" s="16">
        <f>IFERROR(VLOOKUP(J1656,tbl_Teams!$C:$I,7,0),"")</f>
        <v>4</v>
      </c>
      <c r="O1656" s="16" t="str">
        <f>IF(OR(J1656="",K1656=""),"Void","")</f>
        <v/>
      </c>
      <c r="P1656" s="16">
        <v>30</v>
      </c>
      <c r="Q1656" s="38">
        <f>IF(O1656="Void","",IF(P1656&lt;16,Lookups!$A$1+((P1656-1)*7+(N1656-1)),Lookups!$A$2+((P1656-16)*7+(N1656-1))))</f>
        <v>45764</v>
      </c>
      <c r="R1656" s="1" t="str">
        <f>IF(O1656="Void",TRIM(_xlfn.CONCAT(J1656,K1656)),J1656)</f>
        <v>Harps S.C.</v>
      </c>
      <c r="S1656" s="16" t="str">
        <f>IF(O1656="Void","VOID","vs")</f>
        <v>vs</v>
      </c>
      <c r="T1656" s="1" t="str">
        <f>IF(O1656="Void","",K1656)</f>
        <v>Dark Horses</v>
      </c>
      <c r="U1656" s="1" t="str">
        <f>IF(O1656="Void","",TRIM(_xlfn.CONCAT(L1656," ",M1656)))</f>
        <v>Farmer's Club 2</v>
      </c>
    </row>
    <row r="1657" spans="1:21" x14ac:dyDescent="0.2">
      <c r="A1657" s="16">
        <v>960</v>
      </c>
      <c r="B1657" s="16">
        <v>9</v>
      </c>
      <c r="C1657" s="16">
        <v>16</v>
      </c>
      <c r="D1657" s="1">
        <v>1</v>
      </c>
      <c r="E1657" s="1">
        <v>4</v>
      </c>
      <c r="F1657" s="1" t="str">
        <f>_xlfn.CONCAT($D1657,"|",$E1657,"|",$B1657)</f>
        <v>1|4|9</v>
      </c>
      <c r="G1657" s="1" t="str">
        <f>_xlfn.CONCAT($D1657,"|",$E1657,"|",$C1657)</f>
        <v>1|4|16</v>
      </c>
      <c r="H1657" s="1" t="str">
        <f>_xlfn.CONCAT(P1657,J1657)</f>
        <v>30Statics</v>
      </c>
      <c r="I1657" s="1" t="str">
        <f>_xlfn.CONCAT(P1657,K1657)</f>
        <v>30Bell Hotel</v>
      </c>
      <c r="J1657" s="1" t="str">
        <f>IFERROR(VLOOKUP(F1657,tbl_Teams!A:C,3,0),"")</f>
        <v>Statics</v>
      </c>
      <c r="K1657" s="1" t="str">
        <f>IFERROR(VLOOKUP(G1657,tbl_Teams!$A:$C,3,0),"")</f>
        <v>Bell Hotel</v>
      </c>
      <c r="L1657" s="1" t="str">
        <f>IFERROR(IF(AND(J1657&lt;&gt;"",K1657&lt;&gt;""),VLOOKUP(VLOOKUP(J1657,tbl_Teams!C:G,5,0),tbl_Venues!A:B,2,0),""),"")</f>
        <v>Farmer's Club</v>
      </c>
      <c r="M1657" s="16">
        <f>IFERROR(IF(VLOOKUP(J1657,tbl_Teams!$C:$H,6,0)=0,"",VLOOKUP(J1657,tbl_Teams!$C:$H,6,0)),"")</f>
        <v>2</v>
      </c>
      <c r="N1657" s="16">
        <f>IFERROR(VLOOKUP(J1657,tbl_Teams!$C:$I,7,0),"")</f>
        <v>1</v>
      </c>
      <c r="O1657" s="16" t="str">
        <f>IF(OR(J1657="",K1657=""),"Void","")</f>
        <v/>
      </c>
      <c r="P1657" s="16">
        <v>30</v>
      </c>
      <c r="Q1657" s="38">
        <f>IF(O1657="Void","",IF(P1657&lt;16,Lookups!$A$1+((P1657-1)*7+(N1657-1)),Lookups!$A$2+((P1657-16)*7+(N1657-1))))</f>
        <v>45761</v>
      </c>
      <c r="R1657" s="1" t="str">
        <f>IF(O1657="Void",TRIM(_xlfn.CONCAT(J1657,K1657)),J1657)</f>
        <v>Statics</v>
      </c>
      <c r="S1657" s="16" t="str">
        <f>IF(O1657="Void","VOID","vs")</f>
        <v>vs</v>
      </c>
      <c r="T1657" s="1" t="str">
        <f>IF(O1657="Void","",K1657)</f>
        <v>Bell Hotel</v>
      </c>
      <c r="U1657" s="1" t="str">
        <f>IF(O1657="Void","",TRIM(_xlfn.CONCAT(L1657," ",M1657)))</f>
        <v>Farmer's Club 2</v>
      </c>
    </row>
    <row r="1658" spans="1:21" x14ac:dyDescent="0.2">
      <c r="A1658" s="16">
        <v>1193</v>
      </c>
      <c r="B1658" s="16">
        <v>2</v>
      </c>
      <c r="C1658" s="16">
        <v>1</v>
      </c>
      <c r="D1658" s="1">
        <v>1</v>
      </c>
      <c r="E1658" s="1">
        <v>5</v>
      </c>
      <c r="F1658" s="1" t="str">
        <f>_xlfn.CONCAT($D1658,"|",$E1658,"|",$B1658)</f>
        <v>1|5|2</v>
      </c>
      <c r="G1658" s="1" t="str">
        <f>_xlfn.CONCAT($D1658,"|",$E1658,"|",$C1658)</f>
        <v>1|5|1</v>
      </c>
      <c r="H1658" s="1" t="str">
        <f>_xlfn.CONCAT(P1658,J1658)</f>
        <v>30Chequers</v>
      </c>
      <c r="I1658" s="1" t="str">
        <f>_xlfn.CONCAT(P1658,K1658)</f>
        <v>30Likely Lads</v>
      </c>
      <c r="J1658" s="1" t="str">
        <f>IFERROR(VLOOKUP(F1658,tbl_Teams!A:C,3,0),"")</f>
        <v>Chequers</v>
      </c>
      <c r="K1658" s="1" t="str">
        <f>IFERROR(VLOOKUP(G1658,tbl_Teams!$A:$C,3,0),"")</f>
        <v>Likely Lads</v>
      </c>
      <c r="L1658" s="1" t="str">
        <f>IFERROR(IF(AND(J1658&lt;&gt;"",K1658&lt;&gt;""),VLOOKUP(VLOOKUP(J1658,tbl_Teams!C:G,5,0),tbl_Venues!A:B,2,0),""),"")</f>
        <v>Ramblers Club</v>
      </c>
      <c r="M1658" s="16" t="str">
        <f>IFERROR(IF(VLOOKUP(J1658,tbl_Teams!$C:$H,6,0)=0,"",VLOOKUP(J1658,tbl_Teams!$C:$H,6,0)),"")</f>
        <v/>
      </c>
      <c r="N1658" s="16">
        <f>IFERROR(VLOOKUP(J1658,tbl_Teams!$C:$I,7,0),"")</f>
        <v>5</v>
      </c>
      <c r="O1658" s="16" t="str">
        <f>IF(OR(J1658="",K1658=""),"Void","")</f>
        <v/>
      </c>
      <c r="P1658" s="16">
        <v>30</v>
      </c>
      <c r="Q1658" s="38">
        <f>IF(O1658="Void","",IF(P1658&lt;16,Lookups!$A$1+((P1658-1)*7+(N1658-1)),Lookups!$A$2+((P1658-16)*7+(N1658-1))))</f>
        <v>45765</v>
      </c>
      <c r="R1658" s="1" t="str">
        <f>IF(O1658="Void",TRIM(_xlfn.CONCAT(J1658,K1658)),J1658)</f>
        <v>Chequers</v>
      </c>
      <c r="S1658" s="16" t="str">
        <f>IF(O1658="Void","VOID","vs")</f>
        <v>vs</v>
      </c>
      <c r="T1658" s="1" t="str">
        <f>IF(O1658="Void","",K1658)</f>
        <v>Likely Lads</v>
      </c>
      <c r="U1658" s="1" t="str">
        <f>IF(O1658="Void","",TRIM(_xlfn.CONCAT(L1658," ",M1658)))</f>
        <v>Ramblers Club</v>
      </c>
    </row>
    <row r="1659" spans="1:21" x14ac:dyDescent="0.2">
      <c r="A1659" s="16">
        <v>1194</v>
      </c>
      <c r="B1659" s="16">
        <v>8</v>
      </c>
      <c r="C1659" s="16">
        <v>10</v>
      </c>
      <c r="D1659" s="1">
        <v>1</v>
      </c>
      <c r="E1659" s="1">
        <v>5</v>
      </c>
      <c r="F1659" s="1" t="str">
        <f>_xlfn.CONCAT($D1659,"|",$E1659,"|",$B1659)</f>
        <v>1|5|8</v>
      </c>
      <c r="G1659" s="1" t="str">
        <f>_xlfn.CONCAT($D1659,"|",$E1659,"|",$C1659)</f>
        <v>1|5|10</v>
      </c>
      <c r="H1659" s="1" t="str">
        <f>_xlfn.CONCAT(P1659,J1659)</f>
        <v>30Castle Grym</v>
      </c>
      <c r="I1659" s="1" t="str">
        <f>_xlfn.CONCAT(P1659,K1659)</f>
        <v>30Newent Independents</v>
      </c>
      <c r="J1659" s="1" t="str">
        <f>IFERROR(VLOOKUP(F1659,tbl_Teams!A:C,3,0),"")</f>
        <v>Castle Grym</v>
      </c>
      <c r="K1659" s="1" t="str">
        <f>IFERROR(VLOOKUP(G1659,tbl_Teams!$A:$C,3,0),"")</f>
        <v>Newent Independents</v>
      </c>
      <c r="L1659" s="1" t="str">
        <f>IFERROR(IF(AND(J1659&lt;&gt;"",K1659&lt;&gt;""),VLOOKUP(VLOOKUP(J1659,tbl_Teams!C:G,5,0),tbl_Venues!A:B,2,0),""),"")</f>
        <v>Farmer's Club</v>
      </c>
      <c r="M1659" s="16">
        <f>IFERROR(IF(VLOOKUP(J1659,tbl_Teams!$C:$H,6,0)=0,"",VLOOKUP(J1659,tbl_Teams!$C:$H,6,0)),"")</f>
        <v>1</v>
      </c>
      <c r="N1659" s="16">
        <f>IFERROR(VLOOKUP(J1659,tbl_Teams!$C:$I,7,0),"")</f>
        <v>5</v>
      </c>
      <c r="O1659" s="16" t="str">
        <f>IF(OR(J1659="",K1659=""),"Void","")</f>
        <v/>
      </c>
      <c r="P1659" s="16">
        <v>30</v>
      </c>
      <c r="Q1659" s="38">
        <f>IF(O1659="Void","",IF(P1659&lt;16,Lookups!$A$1+((P1659-1)*7+(N1659-1)),Lookups!$A$2+((P1659-16)*7+(N1659-1))))</f>
        <v>45765</v>
      </c>
      <c r="R1659" s="1" t="str">
        <f>IF(O1659="Void",TRIM(_xlfn.CONCAT(J1659,K1659)),J1659)</f>
        <v>Castle Grym</v>
      </c>
      <c r="S1659" s="16" t="str">
        <f>IF(O1659="Void","VOID","vs")</f>
        <v>vs</v>
      </c>
      <c r="T1659" s="1" t="str">
        <f>IF(O1659="Void","",K1659)</f>
        <v>Newent Independents</v>
      </c>
      <c r="U1659" s="1" t="str">
        <f>IF(O1659="Void","",TRIM(_xlfn.CONCAT(L1659," ",M1659)))</f>
        <v>Farmer's Club 1</v>
      </c>
    </row>
    <row r="1660" spans="1:21" x14ac:dyDescent="0.2">
      <c r="A1660" s="16">
        <v>1195</v>
      </c>
      <c r="B1660" s="16">
        <v>7</v>
      </c>
      <c r="C1660" s="16">
        <v>11</v>
      </c>
      <c r="D1660" s="1">
        <v>1</v>
      </c>
      <c r="E1660" s="1">
        <v>5</v>
      </c>
      <c r="F1660" s="1" t="str">
        <f>_xlfn.CONCAT($D1660,"|",$E1660,"|",$B1660)</f>
        <v>1|5|7</v>
      </c>
      <c r="G1660" s="1" t="str">
        <f>_xlfn.CONCAT($D1660,"|",$E1660,"|",$C1660)</f>
        <v>1|5|11</v>
      </c>
      <c r="H1660" s="1" t="str">
        <f>_xlfn.CONCAT(P1660,J1660)</f>
        <v>30Dixies Twisters</v>
      </c>
      <c r="I1660" s="1" t="str">
        <f>_xlfn.CONCAT(P1660,K1660)</f>
        <v>30Gamblers S.C.</v>
      </c>
      <c r="J1660" s="1" t="str">
        <f>IFERROR(VLOOKUP(F1660,tbl_Teams!A:C,3,0),"")</f>
        <v>Dixies Twisters</v>
      </c>
      <c r="K1660" s="1" t="str">
        <f>IFERROR(VLOOKUP(G1660,tbl_Teams!$A:$C,3,0),"")</f>
        <v>Gamblers S.C.</v>
      </c>
      <c r="L1660" s="1" t="str">
        <f>IFERROR(IF(AND(J1660&lt;&gt;"",K1660&lt;&gt;""),VLOOKUP(VLOOKUP(J1660,tbl_Teams!C:G,5,0),tbl_Venues!A:B,2,0),""),"")</f>
        <v>Coney Hill RFC</v>
      </c>
      <c r="M1660" s="16" t="str">
        <f>IFERROR(IF(VLOOKUP(J1660,tbl_Teams!$C:$H,6,0)=0,"",VLOOKUP(J1660,tbl_Teams!$C:$H,6,0)),"")</f>
        <v/>
      </c>
      <c r="N1660" s="16">
        <f>IFERROR(VLOOKUP(J1660,tbl_Teams!$C:$I,7,0),"")</f>
        <v>5</v>
      </c>
      <c r="O1660" s="16" t="str">
        <f>IF(OR(J1660="",K1660=""),"Void","")</f>
        <v/>
      </c>
      <c r="P1660" s="16">
        <v>30</v>
      </c>
      <c r="Q1660" s="38">
        <f>IF(O1660="Void","",IF(P1660&lt;16,Lookups!$A$1+((P1660-1)*7+(N1660-1)),Lookups!$A$2+((P1660-16)*7+(N1660-1))))</f>
        <v>45765</v>
      </c>
      <c r="R1660" s="1" t="str">
        <f>IF(O1660="Void",TRIM(_xlfn.CONCAT(J1660,K1660)),J1660)</f>
        <v>Dixies Twisters</v>
      </c>
      <c r="S1660" s="16" t="str">
        <f>IF(O1660="Void","VOID","vs")</f>
        <v>vs</v>
      </c>
      <c r="T1660" s="1" t="str">
        <f>IF(O1660="Void","",K1660)</f>
        <v>Gamblers S.C.</v>
      </c>
      <c r="U1660" s="1" t="str">
        <f>IF(O1660="Void","",TRIM(_xlfn.CONCAT(L1660," ",M1660)))</f>
        <v>Coney Hill RFC</v>
      </c>
    </row>
    <row r="1661" spans="1:21" x14ac:dyDescent="0.2">
      <c r="A1661" s="16">
        <v>1196</v>
      </c>
      <c r="B1661" s="16">
        <v>6</v>
      </c>
      <c r="C1661" s="16">
        <v>12</v>
      </c>
      <c r="D1661" s="1">
        <v>1</v>
      </c>
      <c r="E1661" s="1">
        <v>5</v>
      </c>
      <c r="F1661" s="1" t="str">
        <f>_xlfn.CONCAT($D1661,"|",$E1661,"|",$B1661)</f>
        <v>1|5|6</v>
      </c>
      <c r="G1661" s="1" t="str">
        <f>_xlfn.CONCAT($D1661,"|",$E1661,"|",$C1661)</f>
        <v>1|5|12</v>
      </c>
      <c r="H1661" s="1" t="str">
        <f>_xlfn.CONCAT(P1661,J1661)</f>
        <v>30The Salesmen</v>
      </c>
      <c r="I1661" s="1" t="str">
        <f>_xlfn.CONCAT(P1661,K1661)</f>
        <v>30Windmill Nomads</v>
      </c>
      <c r="J1661" s="1" t="str">
        <f>IFERROR(VLOOKUP(F1661,tbl_Teams!A:C,3,0),"")</f>
        <v>The Salesmen</v>
      </c>
      <c r="K1661" s="1" t="str">
        <f>IFERROR(VLOOKUP(G1661,tbl_Teams!$A:$C,3,0),"")</f>
        <v>Windmill Nomads</v>
      </c>
      <c r="L1661" s="1" t="str">
        <f>IFERROR(IF(AND(J1661&lt;&gt;"",K1661&lt;&gt;""),VLOOKUP(VLOOKUP(J1661,tbl_Teams!C:G,5,0),tbl_Venues!A:B,2,0),""),"")</f>
        <v>Tuffley Community Centre</v>
      </c>
      <c r="M1661" s="16" t="str">
        <f>IFERROR(IF(VLOOKUP(J1661,tbl_Teams!$C:$H,6,0)=0,"",VLOOKUP(J1661,tbl_Teams!$C:$H,6,0)),"")</f>
        <v/>
      </c>
      <c r="N1661" s="16">
        <f>IFERROR(VLOOKUP(J1661,tbl_Teams!$C:$I,7,0),"")</f>
        <v>5</v>
      </c>
      <c r="O1661" s="16" t="str">
        <f>IF(OR(J1661="",K1661=""),"Void","")</f>
        <v/>
      </c>
      <c r="P1661" s="16">
        <v>30</v>
      </c>
      <c r="Q1661" s="38">
        <f>IF(O1661="Void","",IF(P1661&lt;16,Lookups!$A$1+((P1661-1)*7+(N1661-1)),Lookups!$A$2+((P1661-16)*7+(N1661-1))))</f>
        <v>45765</v>
      </c>
      <c r="R1661" s="1" t="str">
        <f>IF(O1661="Void",TRIM(_xlfn.CONCAT(J1661,K1661)),J1661)</f>
        <v>The Salesmen</v>
      </c>
      <c r="S1661" s="16" t="str">
        <f>IF(O1661="Void","VOID","vs")</f>
        <v>vs</v>
      </c>
      <c r="T1661" s="1" t="str">
        <f>IF(O1661="Void","",K1661)</f>
        <v>Windmill Nomads</v>
      </c>
      <c r="U1661" s="1" t="str">
        <f>IF(O1661="Void","",TRIM(_xlfn.CONCAT(L1661," ",M1661)))</f>
        <v>Tuffley Community Centre</v>
      </c>
    </row>
    <row r="1662" spans="1:21" x14ac:dyDescent="0.2">
      <c r="A1662" s="16">
        <v>1197</v>
      </c>
      <c r="B1662" s="16">
        <v>5</v>
      </c>
      <c r="C1662" s="16">
        <v>13</v>
      </c>
      <c r="D1662" s="1">
        <v>1</v>
      </c>
      <c r="E1662" s="1">
        <v>5</v>
      </c>
      <c r="F1662" s="1" t="str">
        <f>_xlfn.CONCAT($D1662,"|",$E1662,"|",$B1662)</f>
        <v>1|5|5</v>
      </c>
      <c r="G1662" s="1" t="str">
        <f>_xlfn.CONCAT($D1662,"|",$E1662,"|",$C1662)</f>
        <v>1|5|13</v>
      </c>
      <c r="H1662" s="1" t="str">
        <f>_xlfn.CONCAT(P1662,J1662)</f>
        <v>30Hempsted C.C.</v>
      </c>
      <c r="I1662" s="1" t="str">
        <f>_xlfn.CONCAT(P1662,K1662)</f>
        <v>30Runaways</v>
      </c>
      <c r="J1662" s="1" t="str">
        <f>IFERROR(VLOOKUP(F1662,tbl_Teams!A:C,3,0),"")</f>
        <v>Hempsted C.C.</v>
      </c>
      <c r="K1662" s="1" t="str">
        <f>IFERROR(VLOOKUP(G1662,tbl_Teams!$A:$C,3,0),"")</f>
        <v>Runaways</v>
      </c>
      <c r="L1662" s="1" t="str">
        <f>IFERROR(IF(AND(J1662&lt;&gt;"",K1662&lt;&gt;""),VLOOKUP(VLOOKUP(J1662,tbl_Teams!C:G,5,0),tbl_Venues!A:B,2,0),""),"")</f>
        <v>Baker Street</v>
      </c>
      <c r="M1662" s="16" t="str">
        <f>IFERROR(IF(VLOOKUP(J1662,tbl_Teams!$C:$H,6,0)=0,"",VLOOKUP(J1662,tbl_Teams!$C:$H,6,0)),"")</f>
        <v/>
      </c>
      <c r="N1662" s="16">
        <f>IFERROR(VLOOKUP(J1662,tbl_Teams!$C:$I,7,0),"")</f>
        <v>5</v>
      </c>
      <c r="O1662" s="16" t="str">
        <f>IF(OR(J1662="",K1662=""),"Void","")</f>
        <v/>
      </c>
      <c r="P1662" s="16">
        <v>30</v>
      </c>
      <c r="Q1662" s="38">
        <f>IF(O1662="Void","",IF(P1662&lt;16,Lookups!$A$1+((P1662-1)*7+(N1662-1)),Lookups!$A$2+((P1662-16)*7+(N1662-1))))</f>
        <v>45765</v>
      </c>
      <c r="R1662" s="1" t="str">
        <f>IF(O1662="Void",TRIM(_xlfn.CONCAT(J1662,K1662)),J1662)</f>
        <v>Hempsted C.C.</v>
      </c>
      <c r="S1662" s="16" t="str">
        <f>IF(O1662="Void","VOID","vs")</f>
        <v>vs</v>
      </c>
      <c r="T1662" s="1" t="str">
        <f>IF(O1662="Void","",K1662)</f>
        <v>Runaways</v>
      </c>
      <c r="U1662" s="1" t="str">
        <f>IF(O1662="Void","",TRIM(_xlfn.CONCAT(L1662," ",M1662)))</f>
        <v>Baker Street</v>
      </c>
    </row>
    <row r="1663" spans="1:21" x14ac:dyDescent="0.2">
      <c r="A1663" s="16">
        <v>1198</v>
      </c>
      <c r="B1663" s="16">
        <v>4</v>
      </c>
      <c r="C1663" s="16">
        <v>14</v>
      </c>
      <c r="D1663" s="1">
        <v>1</v>
      </c>
      <c r="E1663" s="1">
        <v>5</v>
      </c>
      <c r="F1663" s="1" t="str">
        <f>_xlfn.CONCAT($D1663,"|",$E1663,"|",$B1663)</f>
        <v>1|5|4</v>
      </c>
      <c r="G1663" s="1" t="str">
        <f>_xlfn.CONCAT($D1663,"|",$E1663,"|",$C1663)</f>
        <v>1|5|14</v>
      </c>
      <c r="H1663" s="1" t="str">
        <f>_xlfn.CONCAT(P1663,J1663)</f>
        <v>30Beaufort Beavers</v>
      </c>
      <c r="I1663" s="1" t="str">
        <f>_xlfn.CONCAT(P1663,K1663)</f>
        <v>30Hits &amp; Bits</v>
      </c>
      <c r="J1663" s="1" t="str">
        <f>IFERROR(VLOOKUP(F1663,tbl_Teams!A:C,3,0),"")</f>
        <v>Beaufort Beavers</v>
      </c>
      <c r="K1663" s="1" t="str">
        <f>IFERROR(VLOOKUP(G1663,tbl_Teams!$A:$C,3,0),"")</f>
        <v>Hits &amp; Bits</v>
      </c>
      <c r="L1663" s="1" t="str">
        <f>IFERROR(IF(AND(J1663&lt;&gt;"",K1663&lt;&gt;""),VLOOKUP(VLOOKUP(J1663,tbl_Teams!C:G,5,0),tbl_Venues!A:B,2,0),""),"")</f>
        <v>Hardwicke RBL</v>
      </c>
      <c r="M1663" s="16">
        <f>IFERROR(IF(VLOOKUP(J1663,tbl_Teams!$C:$H,6,0)=0,"",VLOOKUP(J1663,tbl_Teams!$C:$H,6,0)),"")</f>
        <v>2</v>
      </c>
      <c r="N1663" s="16">
        <f>IFERROR(VLOOKUP(J1663,tbl_Teams!$C:$I,7,0),"")</f>
        <v>3</v>
      </c>
      <c r="O1663" s="16" t="str">
        <f>IF(OR(J1663="",K1663=""),"Void","")</f>
        <v/>
      </c>
      <c r="P1663" s="16">
        <v>30</v>
      </c>
      <c r="Q1663" s="38">
        <f>IF(O1663="Void","",IF(P1663&lt;16,Lookups!$A$1+((P1663-1)*7+(N1663-1)),Lookups!$A$2+((P1663-16)*7+(N1663-1))))</f>
        <v>45763</v>
      </c>
      <c r="R1663" s="1" t="str">
        <f>IF(O1663="Void",TRIM(_xlfn.CONCAT(J1663,K1663)),J1663)</f>
        <v>Beaufort Beavers</v>
      </c>
      <c r="S1663" s="16" t="str">
        <f>IF(O1663="Void","VOID","vs")</f>
        <v>vs</v>
      </c>
      <c r="T1663" s="1" t="str">
        <f>IF(O1663="Void","",K1663)</f>
        <v>Hits &amp; Bits</v>
      </c>
      <c r="U1663" s="1" t="str">
        <f>IF(O1663="Void","",TRIM(_xlfn.CONCAT(L1663," ",M1663)))</f>
        <v>Hardwicke RBL 2</v>
      </c>
    </row>
    <row r="1664" spans="1:21" x14ac:dyDescent="0.2">
      <c r="A1664" s="16">
        <v>1199</v>
      </c>
      <c r="B1664" s="16">
        <v>3</v>
      </c>
      <c r="C1664" s="16">
        <v>15</v>
      </c>
      <c r="D1664" s="1">
        <v>1</v>
      </c>
      <c r="E1664" s="1">
        <v>5</v>
      </c>
      <c r="F1664" s="1" t="str">
        <f>_xlfn.CONCAT($D1664,"|",$E1664,"|",$B1664)</f>
        <v>1|5|3</v>
      </c>
      <c r="G1664" s="1" t="str">
        <f>_xlfn.CONCAT($D1664,"|",$E1664,"|",$C1664)</f>
        <v>1|5|15</v>
      </c>
      <c r="H1664" s="1" t="str">
        <f>_xlfn.CONCAT(P1664,J1664)</f>
        <v>30Jaybees</v>
      </c>
      <c r="I1664" s="1" t="str">
        <f>_xlfn.CONCAT(P1664,K1664)</f>
        <v>30St Aldates</v>
      </c>
      <c r="J1664" s="1" t="str">
        <f>IFERROR(VLOOKUP(F1664,tbl_Teams!A:C,3,0),"")</f>
        <v>Jaybees</v>
      </c>
      <c r="K1664" s="1" t="str">
        <f>IFERROR(VLOOKUP(G1664,tbl_Teams!$A:$C,3,0),"")</f>
        <v>St Aldates</v>
      </c>
      <c r="L1664" s="1" t="str">
        <f>IFERROR(IF(AND(J1664&lt;&gt;"",K1664&lt;&gt;""),VLOOKUP(VLOOKUP(J1664,tbl_Teams!C:G,5,0),tbl_Venues!A:B,2,0),""),"")</f>
        <v>England's Glory</v>
      </c>
      <c r="M1664" s="16">
        <f>IFERROR(IF(VLOOKUP(J1664,tbl_Teams!$C:$H,6,0)=0,"",VLOOKUP(J1664,tbl_Teams!$C:$H,6,0)),"")</f>
        <v>2</v>
      </c>
      <c r="N1664" s="16">
        <f>IFERROR(VLOOKUP(J1664,tbl_Teams!$C:$I,7,0),"")</f>
        <v>3</v>
      </c>
      <c r="O1664" s="16" t="str">
        <f>IF(OR(J1664="",K1664=""),"Void","")</f>
        <v/>
      </c>
      <c r="P1664" s="16">
        <v>30</v>
      </c>
      <c r="Q1664" s="38">
        <f>IF(O1664="Void","",IF(P1664&lt;16,Lookups!$A$1+((P1664-1)*7+(N1664-1)),Lookups!$A$2+((P1664-16)*7+(N1664-1))))</f>
        <v>45763</v>
      </c>
      <c r="R1664" s="1" t="str">
        <f>IF(O1664="Void",TRIM(_xlfn.CONCAT(J1664,K1664)),J1664)</f>
        <v>Jaybees</v>
      </c>
      <c r="S1664" s="16" t="str">
        <f>IF(O1664="Void","VOID","vs")</f>
        <v>vs</v>
      </c>
      <c r="T1664" s="1" t="str">
        <f>IF(O1664="Void","",K1664)</f>
        <v>St Aldates</v>
      </c>
      <c r="U1664" s="1" t="str">
        <f>IF(O1664="Void","",TRIM(_xlfn.CONCAT(L1664," ",M1664)))</f>
        <v>England's Glory 2</v>
      </c>
    </row>
    <row r="1665" spans="1:21" x14ac:dyDescent="0.2">
      <c r="A1665" s="16">
        <v>1200</v>
      </c>
      <c r="B1665" s="16">
        <v>9</v>
      </c>
      <c r="C1665" s="16">
        <v>16</v>
      </c>
      <c r="D1665" s="1">
        <v>1</v>
      </c>
      <c r="E1665" s="1">
        <v>5</v>
      </c>
      <c r="F1665" s="1" t="str">
        <f>_xlfn.CONCAT($D1665,"|",$E1665,"|",$B1665)</f>
        <v>1|5|9</v>
      </c>
      <c r="G1665" s="1" t="str">
        <f>_xlfn.CONCAT($D1665,"|",$E1665,"|",$C1665)</f>
        <v>1|5|16</v>
      </c>
      <c r="H1665" s="1" t="str">
        <f>_xlfn.CONCAT(P1665,J1665)</f>
        <v>30Roamers</v>
      </c>
      <c r="I1665" s="1" t="str">
        <f>_xlfn.CONCAT(P1665,K1665)</f>
        <v>30Crescent Knights</v>
      </c>
      <c r="J1665" s="1" t="str">
        <f>IFERROR(VLOOKUP(F1665,tbl_Teams!A:C,3,0),"")</f>
        <v>Roamers</v>
      </c>
      <c r="K1665" s="1" t="str">
        <f>IFERROR(VLOOKUP(G1665,tbl_Teams!$A:$C,3,0),"")</f>
        <v>Crescent Knights</v>
      </c>
      <c r="L1665" s="1" t="str">
        <f>IFERROR(IF(AND(J1665&lt;&gt;"",K1665&lt;&gt;""),VLOOKUP(VLOOKUP(J1665,tbl_Teams!C:G,5,0),tbl_Venues!A:B,2,0),""),"")</f>
        <v>Longlevens RFC</v>
      </c>
      <c r="M1665" s="16" t="str">
        <f>IFERROR(IF(VLOOKUP(J1665,tbl_Teams!$C:$H,6,0)=0,"",VLOOKUP(J1665,tbl_Teams!$C:$H,6,0)),"")</f>
        <v/>
      </c>
      <c r="N1665" s="16">
        <f>IFERROR(VLOOKUP(J1665,tbl_Teams!$C:$I,7,0),"")</f>
        <v>2</v>
      </c>
      <c r="O1665" s="16" t="str">
        <f>IF(OR(J1665="",K1665=""),"Void","")</f>
        <v/>
      </c>
      <c r="P1665" s="16">
        <v>30</v>
      </c>
      <c r="Q1665" s="38">
        <f>IF(O1665="Void","",IF(P1665&lt;16,Lookups!$A$1+((P1665-1)*7+(N1665-1)),Lookups!$A$2+((P1665-16)*7+(N1665-1))))</f>
        <v>45762</v>
      </c>
      <c r="R1665" s="1" t="str">
        <f>IF(O1665="Void",TRIM(_xlfn.CONCAT(J1665,K1665)),J1665)</f>
        <v>Roamers</v>
      </c>
      <c r="S1665" s="16" t="str">
        <f>IF(O1665="Void","VOID","vs")</f>
        <v>vs</v>
      </c>
      <c r="T1665" s="1" t="str">
        <f>IF(O1665="Void","",K1665)</f>
        <v>Crescent Knights</v>
      </c>
      <c r="U1665" s="1" t="str">
        <f>IF(O1665="Void","",TRIM(_xlfn.CONCAT(L1665," ",M1665)))</f>
        <v>Longlevens RFC</v>
      </c>
    </row>
    <row r="1666" spans="1:21" x14ac:dyDescent="0.2">
      <c r="A1666" s="16">
        <v>1433</v>
      </c>
      <c r="B1666" s="16">
        <v>2</v>
      </c>
      <c r="C1666" s="16">
        <v>1</v>
      </c>
      <c r="D1666" s="1">
        <v>1</v>
      </c>
      <c r="E1666" s="1">
        <v>6</v>
      </c>
      <c r="F1666" s="1" t="str">
        <f>_xlfn.CONCAT($D1666,"|",$E1666,"|",$B1666)</f>
        <v>1|6|2</v>
      </c>
      <c r="G1666" s="1" t="str">
        <f>_xlfn.CONCAT($D1666,"|",$E1666,"|",$C1666)</f>
        <v>1|6|1</v>
      </c>
      <c r="H1666" s="1" t="str">
        <f>_xlfn.CONCAT(P1666,J1666)</f>
        <v>30</v>
      </c>
      <c r="I1666" s="1" t="str">
        <f>_xlfn.CONCAT(P1666,K1666)</f>
        <v>30New Indians</v>
      </c>
      <c r="J1666" s="1" t="str">
        <f>IFERROR(VLOOKUP(F1666,tbl_Teams!A:C,3,0),"")</f>
        <v/>
      </c>
      <c r="K1666" s="1" t="str">
        <f>IFERROR(VLOOKUP(G1666,tbl_Teams!$A:$C,3,0),"")</f>
        <v>New Indians</v>
      </c>
      <c r="L1666" s="1" t="str">
        <f>IFERROR(IF(AND(J1666&lt;&gt;"",K1666&lt;&gt;""),VLOOKUP(VLOOKUP(J1666,tbl_Teams!C:G,5,0),tbl_Venues!A:B,2,0),""),"")</f>
        <v/>
      </c>
      <c r="M1666" s="16" t="str">
        <f>IFERROR(IF(VLOOKUP(J1666,tbl_Teams!$C:$H,6,0)=0,"",VLOOKUP(J1666,tbl_Teams!$C:$H,6,0)),"")</f>
        <v/>
      </c>
      <c r="N1666" s="16" t="str">
        <f>IFERROR(VLOOKUP(J1666,tbl_Teams!$C:$I,7,0),"")</f>
        <v/>
      </c>
      <c r="O1666" s="16" t="str">
        <f>IF(OR(J1666="",K1666=""),"Void","")</f>
        <v>Void</v>
      </c>
      <c r="P1666" s="16">
        <v>30</v>
      </c>
      <c r="Q1666" s="38" t="str">
        <f>IF(O1666="Void","",IF(P1666&lt;16,Lookups!$A$1+((P1666-1)*7+(N1666-1)),Lookups!$A$2+((P1666-16)*7+(N1666-1))))</f>
        <v/>
      </c>
      <c r="R1666" s="1" t="str">
        <f>IF(O1666="Void",TRIM(_xlfn.CONCAT(J1666,K1666)),J1666)</f>
        <v>New Indians</v>
      </c>
      <c r="S1666" s="16" t="str">
        <f>IF(O1666="Void","VOID","vs")</f>
        <v>VOID</v>
      </c>
      <c r="T1666" s="1" t="str">
        <f>IF(O1666="Void","",K1666)</f>
        <v/>
      </c>
      <c r="U1666" s="1" t="str">
        <f>IF(O1666="Void","",TRIM(_xlfn.CONCAT(L1666," ",M1666)))</f>
        <v/>
      </c>
    </row>
    <row r="1667" spans="1:21" x14ac:dyDescent="0.2">
      <c r="A1667" s="16">
        <v>1434</v>
      </c>
      <c r="B1667" s="16">
        <v>8</v>
      </c>
      <c r="C1667" s="16">
        <v>10</v>
      </c>
      <c r="D1667" s="1">
        <v>1</v>
      </c>
      <c r="E1667" s="1">
        <v>6</v>
      </c>
      <c r="F1667" s="1" t="str">
        <f>_xlfn.CONCAT($D1667,"|",$E1667,"|",$B1667)</f>
        <v>1|6|8</v>
      </c>
      <c r="G1667" s="1" t="str">
        <f>_xlfn.CONCAT($D1667,"|",$E1667,"|",$C1667)</f>
        <v>1|6|10</v>
      </c>
      <c r="H1667" s="1" t="str">
        <f>_xlfn.CONCAT(P1667,J1667)</f>
        <v>30Rising Sun</v>
      </c>
      <c r="I1667" s="1" t="str">
        <f>_xlfn.CONCAT(P1667,K1667)</f>
        <v>30Westgate Teapots</v>
      </c>
      <c r="J1667" s="1" t="str">
        <f>IFERROR(VLOOKUP(F1667,tbl_Teams!A:C,3,0),"")</f>
        <v>Rising Sun</v>
      </c>
      <c r="K1667" s="1" t="str">
        <f>IFERROR(VLOOKUP(G1667,tbl_Teams!$A:$C,3,0),"")</f>
        <v>Westgate Teapots</v>
      </c>
      <c r="L1667" s="1" t="str">
        <f>IFERROR(IF(AND(J1667&lt;&gt;"",K1667&lt;&gt;""),VLOOKUP(VLOOKUP(J1667,tbl_Teams!C:G,5,0),tbl_Venues!A:B,2,0),""),"")</f>
        <v>Farmer's Club</v>
      </c>
      <c r="M1667" s="16">
        <f>IFERROR(IF(VLOOKUP(J1667,tbl_Teams!$C:$H,6,0)=0,"",VLOOKUP(J1667,tbl_Teams!$C:$H,6,0)),"")</f>
        <v>2</v>
      </c>
      <c r="N1667" s="16">
        <f>IFERROR(VLOOKUP(J1667,tbl_Teams!$C:$I,7,0),"")</f>
        <v>3</v>
      </c>
      <c r="O1667" s="16" t="str">
        <f>IF(OR(J1667="",K1667=""),"Void","")</f>
        <v/>
      </c>
      <c r="P1667" s="16">
        <v>30</v>
      </c>
      <c r="Q1667" s="38">
        <f>IF(O1667="Void","",IF(P1667&lt;16,Lookups!$A$1+((P1667-1)*7+(N1667-1)),Lookups!$A$2+((P1667-16)*7+(N1667-1))))</f>
        <v>45763</v>
      </c>
      <c r="R1667" s="1" t="str">
        <f>IF(O1667="Void",TRIM(_xlfn.CONCAT(J1667,K1667)),J1667)</f>
        <v>Rising Sun</v>
      </c>
      <c r="S1667" s="16" t="str">
        <f>IF(O1667="Void","VOID","vs")</f>
        <v>vs</v>
      </c>
      <c r="T1667" s="1" t="str">
        <f>IF(O1667="Void","",K1667)</f>
        <v>Westgate Teapots</v>
      </c>
      <c r="U1667" s="1" t="str">
        <f>IF(O1667="Void","",TRIM(_xlfn.CONCAT(L1667," ",M1667)))</f>
        <v>Farmer's Club 2</v>
      </c>
    </row>
    <row r="1668" spans="1:21" x14ac:dyDescent="0.2">
      <c r="A1668" s="16">
        <v>1435</v>
      </c>
      <c r="B1668" s="16">
        <v>7</v>
      </c>
      <c r="C1668" s="16">
        <v>11</v>
      </c>
      <c r="D1668" s="1">
        <v>1</v>
      </c>
      <c r="E1668" s="1">
        <v>6</v>
      </c>
      <c r="F1668" s="1" t="str">
        <f>_xlfn.CONCAT($D1668,"|",$E1668,"|",$B1668)</f>
        <v>1|6|7</v>
      </c>
      <c r="G1668" s="1" t="str">
        <f>_xlfn.CONCAT($D1668,"|",$E1668,"|",$C1668)</f>
        <v>1|6|11</v>
      </c>
      <c r="H1668" s="1" t="str">
        <f>_xlfn.CONCAT(P1668,J1668)</f>
        <v>30Canning Stragglers</v>
      </c>
      <c r="I1668" s="1" t="str">
        <f>_xlfn.CONCAT(P1668,K1668)</f>
        <v>30Walls Top Ten</v>
      </c>
      <c r="J1668" s="1" t="str">
        <f>IFERROR(VLOOKUP(F1668,tbl_Teams!A:C,3,0),"")</f>
        <v>Canning Stragglers</v>
      </c>
      <c r="K1668" s="1" t="str">
        <f>IFERROR(VLOOKUP(G1668,tbl_Teams!$A:$C,3,0),"")</f>
        <v>Walls Top Ten</v>
      </c>
      <c r="L1668" s="1" t="str">
        <f>IFERROR(IF(AND(J1668&lt;&gt;"",K1668&lt;&gt;""),VLOOKUP(VLOOKUP(J1668,tbl_Teams!C:G,5,0),tbl_Venues!A:B,2,0),""),"")</f>
        <v>Churchdown Club</v>
      </c>
      <c r="M1668" s="16" t="str">
        <f>IFERROR(IF(VLOOKUP(J1668,tbl_Teams!$C:$H,6,0)=0,"",VLOOKUP(J1668,tbl_Teams!$C:$H,6,0)),"")</f>
        <v/>
      </c>
      <c r="N1668" s="16">
        <f>IFERROR(VLOOKUP(J1668,tbl_Teams!$C:$I,7,0),"")</f>
        <v>3</v>
      </c>
      <c r="O1668" s="16" t="str">
        <f>IF(OR(J1668="",K1668=""),"Void","")</f>
        <v/>
      </c>
      <c r="P1668" s="16">
        <v>30</v>
      </c>
      <c r="Q1668" s="38">
        <f>IF(O1668="Void","",IF(P1668&lt;16,Lookups!$A$1+((P1668-1)*7+(N1668-1)),Lookups!$A$2+((P1668-16)*7+(N1668-1))))</f>
        <v>45763</v>
      </c>
      <c r="R1668" s="1" t="str">
        <f>IF(O1668="Void",TRIM(_xlfn.CONCAT(J1668,K1668)),J1668)</f>
        <v>Canning Stragglers</v>
      </c>
      <c r="S1668" s="16" t="str">
        <f>IF(O1668="Void","VOID","vs")</f>
        <v>vs</v>
      </c>
      <c r="T1668" s="1" t="str">
        <f>IF(O1668="Void","",K1668)</f>
        <v>Walls Top Ten</v>
      </c>
      <c r="U1668" s="1" t="str">
        <f>IF(O1668="Void","",TRIM(_xlfn.CONCAT(L1668," ",M1668)))</f>
        <v>Churchdown Club</v>
      </c>
    </row>
    <row r="1669" spans="1:21" x14ac:dyDescent="0.2">
      <c r="A1669" s="16">
        <v>1436</v>
      </c>
      <c r="B1669" s="16">
        <v>6</v>
      </c>
      <c r="C1669" s="16">
        <v>12</v>
      </c>
      <c r="D1669" s="1">
        <v>1</v>
      </c>
      <c r="E1669" s="1">
        <v>6</v>
      </c>
      <c r="F1669" s="1" t="str">
        <f>_xlfn.CONCAT($D1669,"|",$E1669,"|",$B1669)</f>
        <v>1|6|6</v>
      </c>
      <c r="G1669" s="1" t="str">
        <f>_xlfn.CONCAT($D1669,"|",$E1669,"|",$C1669)</f>
        <v>1|6|12</v>
      </c>
      <c r="H1669" s="1" t="str">
        <f>_xlfn.CONCAT(P1669,J1669)</f>
        <v>30Apaches</v>
      </c>
      <c r="I1669" s="1" t="str">
        <f>_xlfn.CONCAT(P1669,K1669)</f>
        <v>30KE7's</v>
      </c>
      <c r="J1669" s="1" t="str">
        <f>IFERROR(VLOOKUP(F1669,tbl_Teams!A:C,3,0),"")</f>
        <v>Apaches</v>
      </c>
      <c r="K1669" s="1" t="str">
        <f>IFERROR(VLOOKUP(G1669,tbl_Teams!$A:$C,3,0),"")</f>
        <v>KE7's</v>
      </c>
      <c r="L1669" s="1" t="str">
        <f>IFERROR(IF(AND(J1669&lt;&gt;"",K1669&lt;&gt;""),VLOOKUP(VLOOKUP(J1669,tbl_Teams!C:G,5,0),tbl_Venues!A:B,2,0),""),"")</f>
        <v>Hardwicke RBL</v>
      </c>
      <c r="M1669" s="16">
        <f>IFERROR(IF(VLOOKUP(J1669,tbl_Teams!$C:$H,6,0)=0,"",VLOOKUP(J1669,tbl_Teams!$C:$H,6,0)),"")</f>
        <v>1</v>
      </c>
      <c r="N1669" s="16">
        <f>IFERROR(VLOOKUP(J1669,tbl_Teams!$C:$I,7,0),"")</f>
        <v>5</v>
      </c>
      <c r="O1669" s="16" t="str">
        <f>IF(OR(J1669="",K1669=""),"Void","")</f>
        <v/>
      </c>
      <c r="P1669" s="16">
        <v>30</v>
      </c>
      <c r="Q1669" s="38">
        <f>IF(O1669="Void","",IF(P1669&lt;16,Lookups!$A$1+((P1669-1)*7+(N1669-1)),Lookups!$A$2+((P1669-16)*7+(N1669-1))))</f>
        <v>45765</v>
      </c>
      <c r="R1669" s="1" t="str">
        <f>IF(O1669="Void",TRIM(_xlfn.CONCAT(J1669,K1669)),J1669)</f>
        <v>Apaches</v>
      </c>
      <c r="S1669" s="16" t="str">
        <f>IF(O1669="Void","VOID","vs")</f>
        <v>vs</v>
      </c>
      <c r="T1669" s="1" t="str">
        <f>IF(O1669="Void","",K1669)</f>
        <v>KE7's</v>
      </c>
      <c r="U1669" s="1" t="str">
        <f>IF(O1669="Void","",TRIM(_xlfn.CONCAT(L1669," ",M1669)))</f>
        <v>Hardwicke RBL 1</v>
      </c>
    </row>
    <row r="1670" spans="1:21" x14ac:dyDescent="0.2">
      <c r="A1670" s="16">
        <v>1437</v>
      </c>
      <c r="B1670" s="16">
        <v>5</v>
      </c>
      <c r="C1670" s="16">
        <v>13</v>
      </c>
      <c r="D1670" s="1">
        <v>1</v>
      </c>
      <c r="E1670" s="1">
        <v>6</v>
      </c>
      <c r="F1670" s="1" t="str">
        <f>_xlfn.CONCAT($D1670,"|",$E1670,"|",$B1670)</f>
        <v>1|6|5</v>
      </c>
      <c r="G1670" s="1" t="str">
        <f>_xlfn.CONCAT($D1670,"|",$E1670,"|",$C1670)</f>
        <v>1|6|13</v>
      </c>
      <c r="H1670" s="1" t="str">
        <f>_xlfn.CONCAT(P1670,J1670)</f>
        <v>30Scammells</v>
      </c>
      <c r="I1670" s="1" t="str">
        <f>_xlfn.CONCAT(P1670,K1670)</f>
        <v>30Junction Inn</v>
      </c>
      <c r="J1670" s="1" t="str">
        <f>IFERROR(VLOOKUP(F1670,tbl_Teams!A:C,3,0),"")</f>
        <v>Scammells</v>
      </c>
      <c r="K1670" s="1" t="str">
        <f>IFERROR(VLOOKUP(G1670,tbl_Teams!$A:$C,3,0),"")</f>
        <v>Junction Inn</v>
      </c>
      <c r="L1670" s="1" t="str">
        <f>IFERROR(IF(AND(J1670&lt;&gt;"",K1670&lt;&gt;""),VLOOKUP(VLOOKUP(J1670,tbl_Teams!C:G,5,0),tbl_Venues!A:B,2,0),""),"")</f>
        <v>Gala Club</v>
      </c>
      <c r="M1670" s="16">
        <f>IFERROR(IF(VLOOKUP(J1670,tbl_Teams!$C:$H,6,0)=0,"",VLOOKUP(J1670,tbl_Teams!$C:$H,6,0)),"")</f>
        <v>1</v>
      </c>
      <c r="N1670" s="16">
        <f>IFERROR(VLOOKUP(J1670,tbl_Teams!$C:$I,7,0),"")</f>
        <v>1</v>
      </c>
      <c r="O1670" s="16" t="str">
        <f>IF(OR(J1670="",K1670=""),"Void","")</f>
        <v/>
      </c>
      <c r="P1670" s="16">
        <v>30</v>
      </c>
      <c r="Q1670" s="38">
        <f>IF(O1670="Void","",IF(P1670&lt;16,Lookups!$A$1+((P1670-1)*7+(N1670-1)),Lookups!$A$2+((P1670-16)*7+(N1670-1))))</f>
        <v>45761</v>
      </c>
      <c r="R1670" s="1" t="str">
        <f>IF(O1670="Void",TRIM(_xlfn.CONCAT(J1670,K1670)),J1670)</f>
        <v>Scammells</v>
      </c>
      <c r="S1670" s="16" t="str">
        <f>IF(O1670="Void","VOID","vs")</f>
        <v>vs</v>
      </c>
      <c r="T1670" s="1" t="str">
        <f>IF(O1670="Void","",K1670)</f>
        <v>Junction Inn</v>
      </c>
      <c r="U1670" s="1" t="str">
        <f>IF(O1670="Void","",TRIM(_xlfn.CONCAT(L1670," ",M1670)))</f>
        <v>Gala Club 1</v>
      </c>
    </row>
    <row r="1671" spans="1:21" x14ac:dyDescent="0.2">
      <c r="A1671" s="16">
        <v>1438</v>
      </c>
      <c r="B1671" s="16">
        <v>4</v>
      </c>
      <c r="C1671" s="16">
        <v>14</v>
      </c>
      <c r="D1671" s="1">
        <v>1</v>
      </c>
      <c r="E1671" s="1">
        <v>6</v>
      </c>
      <c r="F1671" s="1" t="str">
        <f>_xlfn.CONCAT($D1671,"|",$E1671,"|",$B1671)</f>
        <v>1|6|4</v>
      </c>
      <c r="G1671" s="1" t="str">
        <f>_xlfn.CONCAT($D1671,"|",$E1671,"|",$C1671)</f>
        <v>1|6|14</v>
      </c>
      <c r="H1671" s="1" t="str">
        <f>_xlfn.CONCAT(P1671,J1671)</f>
        <v>30Renegades</v>
      </c>
      <c r="I1671" s="1" t="str">
        <f>_xlfn.CONCAT(P1671,K1671)</f>
        <v>30Britwater</v>
      </c>
      <c r="J1671" s="1" t="str">
        <f>IFERROR(VLOOKUP(F1671,tbl_Teams!A:C,3,0),"")</f>
        <v>Renegades</v>
      </c>
      <c r="K1671" s="1" t="str">
        <f>IFERROR(VLOOKUP(G1671,tbl_Teams!$A:$C,3,0),"")</f>
        <v>Britwater</v>
      </c>
      <c r="L1671" s="1" t="str">
        <f>IFERROR(IF(AND(J1671&lt;&gt;"",K1671&lt;&gt;""),VLOOKUP(VLOOKUP(J1671,tbl_Teams!C:G,5,0),tbl_Venues!A:B,2,0),""),"")</f>
        <v>Gala Club</v>
      </c>
      <c r="M1671" s="16">
        <f>IFERROR(IF(VLOOKUP(J1671,tbl_Teams!$C:$H,6,0)=0,"",VLOOKUP(J1671,tbl_Teams!$C:$H,6,0)),"")</f>
        <v>2</v>
      </c>
      <c r="N1671" s="16">
        <f>IFERROR(VLOOKUP(J1671,tbl_Teams!$C:$I,7,0),"")</f>
        <v>5</v>
      </c>
      <c r="O1671" s="16" t="str">
        <f>IF(OR(J1671="",K1671=""),"Void","")</f>
        <v/>
      </c>
      <c r="P1671" s="16">
        <v>30</v>
      </c>
      <c r="Q1671" s="38">
        <f>IF(O1671="Void","",IF(P1671&lt;16,Lookups!$A$1+((P1671-1)*7+(N1671-1)),Lookups!$A$2+((P1671-16)*7+(N1671-1))))</f>
        <v>45765</v>
      </c>
      <c r="R1671" s="1" t="str">
        <f>IF(O1671="Void",TRIM(_xlfn.CONCAT(J1671,K1671)),J1671)</f>
        <v>Renegades</v>
      </c>
      <c r="S1671" s="16" t="str">
        <f>IF(O1671="Void","VOID","vs")</f>
        <v>vs</v>
      </c>
      <c r="T1671" s="1" t="str">
        <f>IF(O1671="Void","",K1671)</f>
        <v>Britwater</v>
      </c>
      <c r="U1671" s="1" t="str">
        <f>IF(O1671="Void","",TRIM(_xlfn.CONCAT(L1671," ",M1671)))</f>
        <v>Gala Club 2</v>
      </c>
    </row>
    <row r="1672" spans="1:21" x14ac:dyDescent="0.2">
      <c r="A1672" s="16">
        <v>1439</v>
      </c>
      <c r="B1672" s="16">
        <v>3</v>
      </c>
      <c r="C1672" s="16">
        <v>15</v>
      </c>
      <c r="D1672" s="1">
        <v>1</v>
      </c>
      <c r="E1672" s="1">
        <v>6</v>
      </c>
      <c r="F1672" s="1" t="str">
        <f>_xlfn.CONCAT($D1672,"|",$E1672,"|",$B1672)</f>
        <v>1|6|3</v>
      </c>
      <c r="G1672" s="1" t="str">
        <f>_xlfn.CONCAT($D1672,"|",$E1672,"|",$C1672)</f>
        <v>1|6|15</v>
      </c>
      <c r="H1672" s="1" t="str">
        <f>_xlfn.CONCAT(P1672,J1672)</f>
        <v>30Jokers(City)</v>
      </c>
      <c r="I1672" s="1" t="str">
        <f>_xlfn.CONCAT(P1672,K1672)</f>
        <v>30Cybernetics</v>
      </c>
      <c r="J1672" s="1" t="str">
        <f>IFERROR(VLOOKUP(F1672,tbl_Teams!A:C,3,0),"")</f>
        <v>Jokers(City)</v>
      </c>
      <c r="K1672" s="1" t="str">
        <f>IFERROR(VLOOKUP(G1672,tbl_Teams!$A:$C,3,0),"")</f>
        <v>Cybernetics</v>
      </c>
      <c r="L1672" s="1" t="str">
        <f>IFERROR(IF(AND(J1672&lt;&gt;"",K1672&lt;&gt;""),VLOOKUP(VLOOKUP(J1672,tbl_Teams!C:G,5,0),tbl_Venues!A:B,2,0),""),"")</f>
        <v>One Eyed Jacks</v>
      </c>
      <c r="M1672" s="16" t="str">
        <f>IFERROR(IF(VLOOKUP(J1672,tbl_Teams!$C:$H,6,0)=0,"",VLOOKUP(J1672,tbl_Teams!$C:$H,6,0)),"")</f>
        <v/>
      </c>
      <c r="N1672" s="16">
        <f>IFERROR(VLOOKUP(J1672,tbl_Teams!$C:$I,7,0),"")</f>
        <v>4</v>
      </c>
      <c r="O1672" s="16" t="str">
        <f>IF(OR(J1672="",K1672=""),"Void","")</f>
        <v/>
      </c>
      <c r="P1672" s="16">
        <v>30</v>
      </c>
      <c r="Q1672" s="38">
        <f>IF(O1672="Void","",IF(P1672&lt;16,Lookups!$A$1+((P1672-1)*7+(N1672-1)),Lookups!$A$2+((P1672-16)*7+(N1672-1))))</f>
        <v>45764</v>
      </c>
      <c r="R1672" s="1" t="str">
        <f>IF(O1672="Void",TRIM(_xlfn.CONCAT(J1672,K1672)),J1672)</f>
        <v>Jokers(City)</v>
      </c>
      <c r="S1672" s="16" t="str">
        <f>IF(O1672="Void","VOID","vs")</f>
        <v>vs</v>
      </c>
      <c r="T1672" s="1" t="str">
        <f>IF(O1672="Void","",K1672)</f>
        <v>Cybernetics</v>
      </c>
      <c r="U1672" s="1" t="str">
        <f>IF(O1672="Void","",TRIM(_xlfn.CONCAT(L1672," ",M1672)))</f>
        <v>One Eyed Jacks</v>
      </c>
    </row>
    <row r="1673" spans="1:21" x14ac:dyDescent="0.2">
      <c r="A1673" s="16">
        <v>1440</v>
      </c>
      <c r="B1673" s="16">
        <v>9</v>
      </c>
      <c r="C1673" s="16">
        <v>16</v>
      </c>
      <c r="D1673" s="1">
        <v>1</v>
      </c>
      <c r="E1673" s="1">
        <v>6</v>
      </c>
      <c r="F1673" s="1" t="str">
        <f>_xlfn.CONCAT($D1673,"|",$E1673,"|",$B1673)</f>
        <v>1|6|9</v>
      </c>
      <c r="G1673" s="1" t="str">
        <f>_xlfn.CONCAT($D1673,"|",$E1673,"|",$C1673)</f>
        <v>1|6|16</v>
      </c>
      <c r="H1673" s="1" t="str">
        <f>_xlfn.CONCAT(P1673,J1673)</f>
        <v>30509ers</v>
      </c>
      <c r="I1673" s="1" t="str">
        <f>_xlfn.CONCAT(P1673,K1673)</f>
        <v>30Angry Beavers</v>
      </c>
      <c r="J1673" s="1" t="str">
        <f>IFERROR(VLOOKUP(F1673,tbl_Teams!A:C,3,0),"")</f>
        <v>509ers</v>
      </c>
      <c r="K1673" s="1" t="str">
        <f>IFERROR(VLOOKUP(G1673,tbl_Teams!$A:$C,3,0),"")</f>
        <v>Angry Beavers</v>
      </c>
      <c r="L1673" s="1" t="str">
        <f>IFERROR(IF(AND(J1673&lt;&gt;"",K1673&lt;&gt;""),VLOOKUP(VLOOKUP(J1673,tbl_Teams!C:G,5,0),tbl_Venues!A:B,2,0),""),"")</f>
        <v>Robinswood Hill Club</v>
      </c>
      <c r="M1673" s="16">
        <f>IFERROR(IF(VLOOKUP(J1673,tbl_Teams!$C:$H,6,0)=0,"",VLOOKUP(J1673,tbl_Teams!$C:$H,6,0)),"")</f>
        <v>2</v>
      </c>
      <c r="N1673" s="16">
        <f>IFERROR(VLOOKUP(J1673,tbl_Teams!$C:$I,7,0),"")</f>
        <v>5</v>
      </c>
      <c r="O1673" s="16" t="str">
        <f>IF(OR(J1673="",K1673=""),"Void","")</f>
        <v/>
      </c>
      <c r="P1673" s="16">
        <v>30</v>
      </c>
      <c r="Q1673" s="38">
        <f>IF(O1673="Void","",IF(P1673&lt;16,Lookups!$A$1+((P1673-1)*7+(N1673-1)),Lookups!$A$2+((P1673-16)*7+(N1673-1))))</f>
        <v>45765</v>
      </c>
      <c r="R1673" s="1" t="str">
        <f>IF(O1673="Void",TRIM(_xlfn.CONCAT(J1673,K1673)),J1673)</f>
        <v>509ers</v>
      </c>
      <c r="S1673" s="16" t="str">
        <f>IF(O1673="Void","VOID","vs")</f>
        <v>vs</v>
      </c>
      <c r="T1673" s="1" t="str">
        <f>IF(O1673="Void","",K1673)</f>
        <v>Angry Beavers</v>
      </c>
      <c r="U1673" s="1" t="str">
        <f>IF(O1673="Void","",TRIM(_xlfn.CONCAT(L1673," ",M1673)))</f>
        <v>Robinswood Hill Club 2</v>
      </c>
    </row>
    <row r="1674" spans="1:21" x14ac:dyDescent="0.2">
      <c r="A1674" s="16">
        <v>1673</v>
      </c>
      <c r="B1674" s="16">
        <v>2</v>
      </c>
      <c r="C1674" s="16">
        <v>1</v>
      </c>
      <c r="D1674" s="1">
        <v>1</v>
      </c>
      <c r="E1674" s="1">
        <v>7</v>
      </c>
      <c r="F1674" s="1" t="str">
        <f>_xlfn.CONCAT($D1674,"|",$E1674,"|",$B1674)</f>
        <v>1|7|2</v>
      </c>
      <c r="G1674" s="1" t="str">
        <f>_xlfn.CONCAT($D1674,"|",$E1674,"|",$C1674)</f>
        <v>1|7|1</v>
      </c>
      <c r="H1674" s="1" t="str">
        <f>_xlfn.CONCAT(P1674,J1674)</f>
        <v>30Sigtels</v>
      </c>
      <c r="I1674" s="1" t="str">
        <f>_xlfn.CONCAT(P1674,K1674)</f>
        <v>30Derwents</v>
      </c>
      <c r="J1674" s="1" t="str">
        <f>IFERROR(VLOOKUP(F1674,tbl_Teams!A:C,3,0),"")</f>
        <v>Sigtels</v>
      </c>
      <c r="K1674" s="1" t="str">
        <f>IFERROR(VLOOKUP(G1674,tbl_Teams!$A:$C,3,0),"")</f>
        <v>Derwents</v>
      </c>
      <c r="L1674" s="1" t="str">
        <f>IFERROR(IF(AND(J1674&lt;&gt;"",K1674&lt;&gt;""),VLOOKUP(VLOOKUP(J1674,tbl_Teams!C:G,5,0),tbl_Venues!A:B,2,0),""),"")</f>
        <v>Wotton Hall Club</v>
      </c>
      <c r="M1674" s="16">
        <f>IFERROR(IF(VLOOKUP(J1674,tbl_Teams!$C:$H,6,0)=0,"",VLOOKUP(J1674,tbl_Teams!$C:$H,6,0)),"")</f>
        <v>2</v>
      </c>
      <c r="N1674" s="16">
        <f>IFERROR(VLOOKUP(J1674,tbl_Teams!$C:$I,7,0),"")</f>
        <v>2</v>
      </c>
      <c r="O1674" s="16" t="str">
        <f>IF(OR(J1674="",K1674=""),"Void","")</f>
        <v/>
      </c>
      <c r="P1674" s="16">
        <v>30</v>
      </c>
      <c r="Q1674" s="38">
        <f>IF(O1674="Void","",IF(P1674&lt;16,Lookups!$A$1+((P1674-1)*7+(N1674-1)),Lookups!$A$2+((P1674-16)*7+(N1674-1))))</f>
        <v>45762</v>
      </c>
      <c r="R1674" s="1" t="str">
        <f>IF(O1674="Void",TRIM(_xlfn.CONCAT(J1674,K1674)),J1674)</f>
        <v>Sigtels</v>
      </c>
      <c r="S1674" s="16" t="str">
        <f>IF(O1674="Void","VOID","vs")</f>
        <v>vs</v>
      </c>
      <c r="T1674" s="1" t="str">
        <f>IF(O1674="Void","",K1674)</f>
        <v>Derwents</v>
      </c>
      <c r="U1674" s="1" t="str">
        <f>IF(O1674="Void","",TRIM(_xlfn.CONCAT(L1674," ",M1674)))</f>
        <v>Wotton Hall Club 2</v>
      </c>
    </row>
    <row r="1675" spans="1:21" x14ac:dyDescent="0.2">
      <c r="A1675" s="16">
        <v>1674</v>
      </c>
      <c r="B1675" s="16">
        <v>8</v>
      </c>
      <c r="C1675" s="16">
        <v>10</v>
      </c>
      <c r="D1675" s="1">
        <v>1</v>
      </c>
      <c r="E1675" s="1">
        <v>7</v>
      </c>
      <c r="F1675" s="1" t="str">
        <f>_xlfn.CONCAT($D1675,"|",$E1675,"|",$B1675)</f>
        <v>1|7|8</v>
      </c>
      <c r="G1675" s="1" t="str">
        <f>_xlfn.CONCAT($D1675,"|",$E1675,"|",$C1675)</f>
        <v>1|7|10</v>
      </c>
      <c r="H1675" s="1" t="str">
        <f>_xlfn.CONCAT(P1675,J1675)</f>
        <v>30Incredibowls</v>
      </c>
      <c r="I1675" s="1" t="str">
        <f>_xlfn.CONCAT(P1675,K1675)</f>
        <v>30Newent Dragons</v>
      </c>
      <c r="J1675" s="1" t="str">
        <f>IFERROR(VLOOKUP(F1675,tbl_Teams!A:C,3,0),"")</f>
        <v>Incredibowls</v>
      </c>
      <c r="K1675" s="1" t="str">
        <f>IFERROR(VLOOKUP(G1675,tbl_Teams!$A:$C,3,0),"")</f>
        <v>Newent Dragons</v>
      </c>
      <c r="L1675" s="1" t="str">
        <f>IFERROR(IF(AND(J1675&lt;&gt;"",K1675&lt;&gt;""),VLOOKUP(VLOOKUP(J1675,tbl_Teams!C:G,5,0),tbl_Venues!A:B,2,0),""),"")</f>
        <v>St James Club</v>
      </c>
      <c r="M1675" s="16" t="str">
        <f>IFERROR(IF(VLOOKUP(J1675,tbl_Teams!$C:$H,6,0)=0,"",VLOOKUP(J1675,tbl_Teams!$C:$H,6,0)),"")</f>
        <v/>
      </c>
      <c r="N1675" s="16">
        <f>IFERROR(VLOOKUP(J1675,tbl_Teams!$C:$I,7,0),"")</f>
        <v>4</v>
      </c>
      <c r="O1675" s="16" t="str">
        <f>IF(OR(J1675="",K1675=""),"Void","")</f>
        <v/>
      </c>
      <c r="P1675" s="16">
        <v>30</v>
      </c>
      <c r="Q1675" s="38">
        <f>IF(O1675="Void","",IF(P1675&lt;16,Lookups!$A$1+((P1675-1)*7+(N1675-1)),Lookups!$A$2+((P1675-16)*7+(N1675-1))))</f>
        <v>45764</v>
      </c>
      <c r="R1675" s="1" t="str">
        <f>IF(O1675="Void",TRIM(_xlfn.CONCAT(J1675,K1675)),J1675)</f>
        <v>Incredibowls</v>
      </c>
      <c r="S1675" s="16" t="str">
        <f>IF(O1675="Void","VOID","vs")</f>
        <v>vs</v>
      </c>
      <c r="T1675" s="1" t="str">
        <f>IF(O1675="Void","",K1675)</f>
        <v>Newent Dragons</v>
      </c>
      <c r="U1675" s="1" t="str">
        <f>IF(O1675="Void","",TRIM(_xlfn.CONCAT(L1675," ",M1675)))</f>
        <v>St James Club</v>
      </c>
    </row>
    <row r="1676" spans="1:21" x14ac:dyDescent="0.2">
      <c r="A1676" s="16">
        <v>1675</v>
      </c>
      <c r="B1676" s="16">
        <v>7</v>
      </c>
      <c r="C1676" s="16">
        <v>11</v>
      </c>
      <c r="D1676" s="1">
        <v>1</v>
      </c>
      <c r="E1676" s="1">
        <v>7</v>
      </c>
      <c r="F1676" s="1" t="str">
        <f>_xlfn.CONCAT($D1676,"|",$E1676,"|",$B1676)</f>
        <v>1|7|7</v>
      </c>
      <c r="G1676" s="1" t="str">
        <f>_xlfn.CONCAT($D1676,"|",$E1676,"|",$C1676)</f>
        <v>1|7|11</v>
      </c>
      <c r="H1676" s="1" t="str">
        <f>_xlfn.CONCAT(P1676,J1676)</f>
        <v>30Gladiators</v>
      </c>
      <c r="I1676" s="1" t="str">
        <f>_xlfn.CONCAT(P1676,K1676)</f>
        <v>30The Novices</v>
      </c>
      <c r="J1676" s="1" t="str">
        <f>IFERROR(VLOOKUP(F1676,tbl_Teams!A:C,3,0),"")</f>
        <v>Gladiators</v>
      </c>
      <c r="K1676" s="1" t="str">
        <f>IFERROR(VLOOKUP(G1676,tbl_Teams!$A:$C,3,0),"")</f>
        <v>The Novices</v>
      </c>
      <c r="L1676" s="1" t="str">
        <f>IFERROR(IF(AND(J1676&lt;&gt;"",K1676&lt;&gt;""),VLOOKUP(VLOOKUP(J1676,tbl_Teams!C:G,5,0),tbl_Venues!A:B,2,0),""),"")</f>
        <v>Farmer's Club</v>
      </c>
      <c r="M1676" s="16">
        <f>IFERROR(IF(VLOOKUP(J1676,tbl_Teams!$C:$H,6,0)=0,"",VLOOKUP(J1676,tbl_Teams!$C:$H,6,0)),"")</f>
        <v>1</v>
      </c>
      <c r="N1676" s="16">
        <f>IFERROR(VLOOKUP(J1676,tbl_Teams!$C:$I,7,0),"")</f>
        <v>3</v>
      </c>
      <c r="O1676" s="16" t="str">
        <f>IF(OR(J1676="",K1676=""),"Void","")</f>
        <v/>
      </c>
      <c r="P1676" s="16">
        <v>30</v>
      </c>
      <c r="Q1676" s="38">
        <f>IF(O1676="Void","",IF(P1676&lt;16,Lookups!$A$1+((P1676-1)*7+(N1676-1)),Lookups!$A$2+((P1676-16)*7+(N1676-1))))</f>
        <v>45763</v>
      </c>
      <c r="R1676" s="1" t="str">
        <f>IF(O1676="Void",TRIM(_xlfn.CONCAT(J1676,K1676)),J1676)</f>
        <v>Gladiators</v>
      </c>
      <c r="S1676" s="16" t="str">
        <f>IF(O1676="Void","VOID","vs")</f>
        <v>vs</v>
      </c>
      <c r="T1676" s="1" t="str">
        <f>IF(O1676="Void","",K1676)</f>
        <v>The Novices</v>
      </c>
      <c r="U1676" s="1" t="str">
        <f>IF(O1676="Void","",TRIM(_xlfn.CONCAT(L1676," ",M1676)))</f>
        <v>Farmer's Club 1</v>
      </c>
    </row>
    <row r="1677" spans="1:21" x14ac:dyDescent="0.2">
      <c r="A1677" s="16">
        <v>1676</v>
      </c>
      <c r="B1677" s="16">
        <v>6</v>
      </c>
      <c r="C1677" s="16">
        <v>12</v>
      </c>
      <c r="D1677" s="1">
        <v>1</v>
      </c>
      <c r="E1677" s="1">
        <v>7</v>
      </c>
      <c r="F1677" s="1" t="str">
        <f>_xlfn.CONCAT($D1677,"|",$E1677,"|",$B1677)</f>
        <v>1|7|6</v>
      </c>
      <c r="G1677" s="1" t="str">
        <f>_xlfn.CONCAT($D1677,"|",$E1677,"|",$C1677)</f>
        <v>1|7|12</v>
      </c>
      <c r="H1677" s="1" t="str">
        <f>_xlfn.CONCAT(P1677,J1677)</f>
        <v>30Bloaters S.C.</v>
      </c>
      <c r="I1677" s="1" t="str">
        <f>_xlfn.CONCAT(P1677,K1677)</f>
        <v>30More Lager</v>
      </c>
      <c r="J1677" s="1" t="str">
        <f>IFERROR(VLOOKUP(F1677,tbl_Teams!A:C,3,0),"")</f>
        <v>Bloaters S.C.</v>
      </c>
      <c r="K1677" s="1" t="str">
        <f>IFERROR(VLOOKUP(G1677,tbl_Teams!$A:$C,3,0),"")</f>
        <v>More Lager</v>
      </c>
      <c r="L1677" s="1" t="str">
        <f>IFERROR(IF(AND(J1677&lt;&gt;"",K1677&lt;&gt;""),VLOOKUP(VLOOKUP(J1677,tbl_Teams!C:G,5,0),tbl_Venues!A:B,2,0),""),"")</f>
        <v>Spartans Club</v>
      </c>
      <c r="M1677" s="16">
        <f>IFERROR(IF(VLOOKUP(J1677,tbl_Teams!$C:$H,6,0)=0,"",VLOOKUP(J1677,tbl_Teams!$C:$H,6,0)),"")</f>
        <v>2</v>
      </c>
      <c r="N1677" s="16">
        <f>IFERROR(VLOOKUP(J1677,tbl_Teams!$C:$I,7,0),"")</f>
        <v>3</v>
      </c>
      <c r="O1677" s="16" t="str">
        <f>IF(OR(J1677="",K1677=""),"Void","")</f>
        <v/>
      </c>
      <c r="P1677" s="16">
        <v>30</v>
      </c>
      <c r="Q1677" s="38">
        <f>IF(O1677="Void","",IF(P1677&lt;16,Lookups!$A$1+((P1677-1)*7+(N1677-1)),Lookups!$A$2+((P1677-16)*7+(N1677-1))))</f>
        <v>45763</v>
      </c>
      <c r="R1677" s="1" t="str">
        <f>IF(O1677="Void",TRIM(_xlfn.CONCAT(J1677,K1677)),J1677)</f>
        <v>Bloaters S.C.</v>
      </c>
      <c r="S1677" s="16" t="str">
        <f>IF(O1677="Void","VOID","vs")</f>
        <v>vs</v>
      </c>
      <c r="T1677" s="1" t="str">
        <f>IF(O1677="Void","",K1677)</f>
        <v>More Lager</v>
      </c>
      <c r="U1677" s="1" t="str">
        <f>IF(O1677="Void","",TRIM(_xlfn.CONCAT(L1677," ",M1677)))</f>
        <v>Spartans Club 2</v>
      </c>
    </row>
    <row r="1678" spans="1:21" x14ac:dyDescent="0.2">
      <c r="A1678" s="16">
        <v>1677</v>
      </c>
      <c r="B1678" s="16">
        <v>5</v>
      </c>
      <c r="C1678" s="16">
        <v>13</v>
      </c>
      <c r="D1678" s="1">
        <v>1</v>
      </c>
      <c r="E1678" s="1">
        <v>7</v>
      </c>
      <c r="F1678" s="1" t="str">
        <f>_xlfn.CONCAT($D1678,"|",$E1678,"|",$B1678)</f>
        <v>1|7|5</v>
      </c>
      <c r="G1678" s="1" t="str">
        <f>_xlfn.CONCAT($D1678,"|",$E1678,"|",$C1678)</f>
        <v>1|7|13</v>
      </c>
      <c r="H1678" s="1" t="str">
        <f>_xlfn.CONCAT(P1678,J1678)</f>
        <v>30Hilltops</v>
      </c>
      <c r="I1678" s="1" t="str">
        <f>_xlfn.CONCAT(P1678,K1678)</f>
        <v>30BMI 'A' Breakaways</v>
      </c>
      <c r="J1678" s="1" t="str">
        <f>IFERROR(VLOOKUP(F1678,tbl_Teams!A:C,3,0),"")</f>
        <v>Hilltops</v>
      </c>
      <c r="K1678" s="1" t="str">
        <f>IFERROR(VLOOKUP(G1678,tbl_Teams!$A:$C,3,0),"")</f>
        <v>BMI 'A' Breakaways</v>
      </c>
      <c r="L1678" s="1" t="str">
        <f>IFERROR(IF(AND(J1678&lt;&gt;"",K1678&lt;&gt;""),VLOOKUP(VLOOKUP(J1678,tbl_Teams!C:G,5,0),tbl_Venues!A:B,2,0),""),"")</f>
        <v>Robinswood Hill Club</v>
      </c>
      <c r="M1678" s="16">
        <f>IFERROR(IF(VLOOKUP(J1678,tbl_Teams!$C:$H,6,0)=0,"",VLOOKUP(J1678,tbl_Teams!$C:$H,6,0)),"")</f>
        <v>1</v>
      </c>
      <c r="N1678" s="16">
        <f>IFERROR(VLOOKUP(J1678,tbl_Teams!$C:$I,7,0),"")</f>
        <v>4</v>
      </c>
      <c r="O1678" s="16" t="str">
        <f>IF(OR(J1678="",K1678=""),"Void","")</f>
        <v/>
      </c>
      <c r="P1678" s="16">
        <v>30</v>
      </c>
      <c r="Q1678" s="38">
        <f>IF(O1678="Void","",IF(P1678&lt;16,Lookups!$A$1+((P1678-1)*7+(N1678-1)),Lookups!$A$2+((P1678-16)*7+(N1678-1))))</f>
        <v>45764</v>
      </c>
      <c r="R1678" s="1" t="str">
        <f>IF(O1678="Void",TRIM(_xlfn.CONCAT(J1678,K1678)),J1678)</f>
        <v>Hilltops</v>
      </c>
      <c r="S1678" s="16" t="str">
        <f>IF(O1678="Void","VOID","vs")</f>
        <v>vs</v>
      </c>
      <c r="T1678" s="1" t="str">
        <f>IF(O1678="Void","",K1678)</f>
        <v>BMI 'A' Breakaways</v>
      </c>
      <c r="U1678" s="1" t="str">
        <f>IF(O1678="Void","",TRIM(_xlfn.CONCAT(L1678," ",M1678)))</f>
        <v>Robinswood Hill Club 1</v>
      </c>
    </row>
    <row r="1679" spans="1:21" x14ac:dyDescent="0.2">
      <c r="A1679" s="16">
        <v>1678</v>
      </c>
      <c r="B1679" s="16">
        <v>4</v>
      </c>
      <c r="C1679" s="16">
        <v>14</v>
      </c>
      <c r="D1679" s="1">
        <v>1</v>
      </c>
      <c r="E1679" s="1">
        <v>7</v>
      </c>
      <c r="F1679" s="1" t="str">
        <f>_xlfn.CONCAT($D1679,"|",$E1679,"|",$B1679)</f>
        <v>1|7|4</v>
      </c>
      <c r="G1679" s="1" t="str">
        <f>_xlfn.CONCAT($D1679,"|",$E1679,"|",$C1679)</f>
        <v>1|7|14</v>
      </c>
      <c r="H1679" s="1" t="str">
        <f>_xlfn.CONCAT(P1679,J1679)</f>
        <v>30Deaf Tigers</v>
      </c>
      <c r="I1679" s="1" t="str">
        <f>_xlfn.CONCAT(P1679,K1679)</f>
        <v>30Cruisers</v>
      </c>
      <c r="J1679" s="1" t="str">
        <f>IFERROR(VLOOKUP(F1679,tbl_Teams!A:C,3,0),"")</f>
        <v>Deaf Tigers</v>
      </c>
      <c r="K1679" s="1" t="str">
        <f>IFERROR(VLOOKUP(G1679,tbl_Teams!$A:$C,3,0),"")</f>
        <v>Cruisers</v>
      </c>
      <c r="L1679" s="1" t="str">
        <f>IFERROR(IF(AND(J1679&lt;&gt;"",K1679&lt;&gt;""),VLOOKUP(VLOOKUP(J1679,tbl_Teams!C:G,5,0),tbl_Venues!A:B,2,0),""),"")</f>
        <v>One Eyed Jacks</v>
      </c>
      <c r="M1679" s="16" t="str">
        <f>IFERROR(IF(VLOOKUP(J1679,tbl_Teams!$C:$H,6,0)=0,"",VLOOKUP(J1679,tbl_Teams!$C:$H,6,0)),"")</f>
        <v/>
      </c>
      <c r="N1679" s="16">
        <f>IFERROR(VLOOKUP(J1679,tbl_Teams!$C:$I,7,0),"")</f>
        <v>2</v>
      </c>
      <c r="O1679" s="16" t="str">
        <f>IF(OR(J1679="",K1679=""),"Void","")</f>
        <v/>
      </c>
      <c r="P1679" s="16">
        <v>30</v>
      </c>
      <c r="Q1679" s="38">
        <f>IF(O1679="Void","",IF(P1679&lt;16,Lookups!$A$1+((P1679-1)*7+(N1679-1)),Lookups!$A$2+((P1679-16)*7+(N1679-1))))</f>
        <v>45762</v>
      </c>
      <c r="R1679" s="1" t="str">
        <f>IF(O1679="Void",TRIM(_xlfn.CONCAT(J1679,K1679)),J1679)</f>
        <v>Deaf Tigers</v>
      </c>
      <c r="S1679" s="16" t="str">
        <f>IF(O1679="Void","VOID","vs")</f>
        <v>vs</v>
      </c>
      <c r="T1679" s="1" t="str">
        <f>IF(O1679="Void","",K1679)</f>
        <v>Cruisers</v>
      </c>
      <c r="U1679" s="1" t="str">
        <f>IF(O1679="Void","",TRIM(_xlfn.CONCAT(L1679," ",M1679)))</f>
        <v>One Eyed Jacks</v>
      </c>
    </row>
    <row r="1680" spans="1:21" x14ac:dyDescent="0.2">
      <c r="A1680" s="16">
        <v>1679</v>
      </c>
      <c r="B1680" s="16">
        <v>3</v>
      </c>
      <c r="C1680" s="16">
        <v>15</v>
      </c>
      <c r="D1680" s="1">
        <v>1</v>
      </c>
      <c r="E1680" s="1">
        <v>7</v>
      </c>
      <c r="F1680" s="1" t="str">
        <f>_xlfn.CONCAT($D1680,"|",$E1680,"|",$B1680)</f>
        <v>1|7|3</v>
      </c>
      <c r="G1680" s="1" t="str">
        <f>_xlfn.CONCAT($D1680,"|",$E1680,"|",$C1680)</f>
        <v>1|7|15</v>
      </c>
      <c r="H1680" s="1" t="str">
        <f>_xlfn.CONCAT(P1680,J1680)</f>
        <v>30City Treasurers</v>
      </c>
      <c r="I1680" s="1" t="str">
        <f>_xlfn.CONCAT(P1680,K1680)</f>
        <v>30Lassington Rollers</v>
      </c>
      <c r="J1680" s="1" t="str">
        <f>IFERROR(VLOOKUP(F1680,tbl_Teams!A:C,3,0),"")</f>
        <v>City Treasurers</v>
      </c>
      <c r="K1680" s="1" t="str">
        <f>IFERROR(VLOOKUP(G1680,tbl_Teams!$A:$C,3,0),"")</f>
        <v>Lassington Rollers</v>
      </c>
      <c r="L1680" s="1" t="str">
        <f>IFERROR(IF(AND(J1680&lt;&gt;"",K1680&lt;&gt;""),VLOOKUP(VLOOKUP(J1680,tbl_Teams!C:G,5,0),tbl_Venues!A:B,2,0),""),"")</f>
        <v>Gala Club</v>
      </c>
      <c r="M1680" s="16">
        <f>IFERROR(IF(VLOOKUP(J1680,tbl_Teams!$C:$H,6,0)=0,"",VLOOKUP(J1680,tbl_Teams!$C:$H,6,0)),"")</f>
        <v>2</v>
      </c>
      <c r="N1680" s="16">
        <f>IFERROR(VLOOKUP(J1680,tbl_Teams!$C:$I,7,0),"")</f>
        <v>2</v>
      </c>
      <c r="O1680" s="16" t="str">
        <f>IF(OR(J1680="",K1680=""),"Void","")</f>
        <v/>
      </c>
      <c r="P1680" s="16">
        <v>30</v>
      </c>
      <c r="Q1680" s="38">
        <f>IF(O1680="Void","",IF(P1680&lt;16,Lookups!$A$1+((P1680-1)*7+(N1680-1)),Lookups!$A$2+((P1680-16)*7+(N1680-1))))</f>
        <v>45762</v>
      </c>
      <c r="R1680" s="1" t="str">
        <f>IF(O1680="Void",TRIM(_xlfn.CONCAT(J1680,K1680)),J1680)</f>
        <v>City Treasurers</v>
      </c>
      <c r="S1680" s="16" t="str">
        <f>IF(O1680="Void","VOID","vs")</f>
        <v>vs</v>
      </c>
      <c r="T1680" s="1" t="str">
        <f>IF(O1680="Void","",K1680)</f>
        <v>Lassington Rollers</v>
      </c>
      <c r="U1680" s="1" t="str">
        <f>IF(O1680="Void","",TRIM(_xlfn.CONCAT(L1680," ",M1680)))</f>
        <v>Gala Club 2</v>
      </c>
    </row>
    <row r="1681" spans="1:21" x14ac:dyDescent="0.2">
      <c r="A1681" s="16">
        <v>1680</v>
      </c>
      <c r="B1681" s="16">
        <v>9</v>
      </c>
      <c r="C1681" s="16">
        <v>16</v>
      </c>
      <c r="D1681" s="1">
        <v>1</v>
      </c>
      <c r="E1681" s="1">
        <v>7</v>
      </c>
      <c r="F1681" s="1" t="str">
        <f>_xlfn.CONCAT($D1681,"|",$E1681,"|",$B1681)</f>
        <v>1|7|9</v>
      </c>
      <c r="G1681" s="1" t="str">
        <f>_xlfn.CONCAT($D1681,"|",$E1681,"|",$C1681)</f>
        <v>1|7|16</v>
      </c>
      <c r="H1681" s="1" t="str">
        <f>_xlfn.CONCAT(P1681,J1681)</f>
        <v>30Tipplers</v>
      </c>
      <c r="I1681" s="1" t="str">
        <f>_xlfn.CONCAT(P1681,K1681)</f>
        <v>30</v>
      </c>
      <c r="J1681" s="1" t="str">
        <f>IFERROR(VLOOKUP(F1681,tbl_Teams!A:C,3,0),"")</f>
        <v>Tipplers</v>
      </c>
      <c r="K1681" s="1" t="str">
        <f>IFERROR(VLOOKUP(G1681,tbl_Teams!$A:$C,3,0),"")</f>
        <v/>
      </c>
      <c r="L1681" s="1" t="str">
        <f>IFERROR(IF(AND(J1681&lt;&gt;"",K1681&lt;&gt;""),VLOOKUP(VLOOKUP(J1681,tbl_Teams!C:G,5,0),tbl_Venues!A:B,2,0),""),"")</f>
        <v/>
      </c>
      <c r="M1681" s="16">
        <f>IFERROR(IF(VLOOKUP(J1681,tbl_Teams!$C:$H,6,0)=0,"",VLOOKUP(J1681,tbl_Teams!$C:$H,6,0)),"")</f>
        <v>1</v>
      </c>
      <c r="N1681" s="16">
        <f>IFERROR(VLOOKUP(J1681,tbl_Teams!$C:$I,7,0),"")</f>
        <v>5</v>
      </c>
      <c r="O1681" s="16" t="str">
        <f>IF(OR(J1681="",K1681=""),"Void","")</f>
        <v>Void</v>
      </c>
      <c r="P1681" s="16">
        <v>30</v>
      </c>
      <c r="Q1681" s="38" t="str">
        <f>IF(O1681="Void","",IF(P1681&lt;16,Lookups!$A$1+((P1681-1)*7+(N1681-1)),Lookups!$A$2+((P1681-16)*7+(N1681-1))))</f>
        <v/>
      </c>
      <c r="R1681" s="1" t="str">
        <f>IF(O1681="Void",TRIM(_xlfn.CONCAT(J1681,K1681)),J1681)</f>
        <v>Tipplers</v>
      </c>
      <c r="S1681" s="16" t="str">
        <f>IF(O1681="Void","VOID","vs")</f>
        <v>VOID</v>
      </c>
      <c r="T1681" s="1" t="str">
        <f>IF(O1681="Void","",K1681)</f>
        <v/>
      </c>
      <c r="U1681" s="1" t="str">
        <f>IF(O1681="Void","",TRIM(_xlfn.CONCAT(L1681," ",M1681)))</f>
        <v/>
      </c>
    </row>
  </sheetData>
  <autoFilter ref="A1:U1681" xr:uid="{C47BDC48-A8B1-4380-8755-1AB27288506F}">
    <sortState xmlns:xlrd2="http://schemas.microsoft.com/office/spreadsheetml/2017/richdata2" ref="A2:U1681">
      <sortCondition ref="P1:P168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2DD52-23DC-44DA-988F-4E5F52284755}">
  <sheetPr codeName="Sheet10">
    <tabColor rgb="FFFFC000"/>
  </sheetPr>
  <dimension ref="A1:H620"/>
  <sheetViews>
    <sheetView topLeftCell="A550" workbookViewId="0">
      <selection activeCell="I587" sqref="I587"/>
    </sheetView>
  </sheetViews>
  <sheetFormatPr defaultColWidth="8.85546875" defaultRowHeight="18" customHeight="1" x14ac:dyDescent="0.25"/>
  <cols>
    <col min="1" max="1" width="4.85546875" style="56" customWidth="1"/>
    <col min="2" max="2" width="3" style="54" customWidth="1"/>
    <col min="3" max="3" width="11.28515625" style="54" customWidth="1"/>
    <col min="4" max="4" width="21.5703125" style="54" customWidth="1"/>
    <col min="5" max="5" width="4.7109375" style="54" customWidth="1"/>
    <col min="6" max="6" width="21.5703125" style="54" customWidth="1"/>
    <col min="7" max="7" width="25.7109375" style="54" customWidth="1"/>
    <col min="8" max="8" width="4.85546875" style="54" customWidth="1"/>
    <col min="9" max="16384" width="8.85546875" style="54"/>
  </cols>
  <sheetData>
    <row r="1" spans="1:8" ht="13.15" customHeight="1" x14ac:dyDescent="0.25">
      <c r="A1" s="55"/>
      <c r="B1" s="20"/>
      <c r="C1" s="20"/>
      <c r="D1" s="3"/>
      <c r="E1" s="20"/>
      <c r="F1" s="3"/>
      <c r="G1" s="3"/>
      <c r="H1" s="3"/>
    </row>
    <row r="2" spans="1:8" ht="20.45" customHeight="1" x14ac:dyDescent="0.35">
      <c r="A2" s="55">
        <v>1</v>
      </c>
      <c r="B2" s="39" t="str">
        <f>C2</f>
        <v>Maisemore Hornets</v>
      </c>
      <c r="C2" s="121" t="str">
        <f>VLOOKUP(A2,Divisions!C3:D18,2,0)</f>
        <v>Maisemore Hornets</v>
      </c>
      <c r="D2" s="121"/>
      <c r="E2" s="121"/>
      <c r="F2" s="121"/>
      <c r="G2" s="121"/>
      <c r="H2" s="3"/>
    </row>
    <row r="3" spans="1:8" ht="13.15" customHeight="1" x14ac:dyDescent="0.25">
      <c r="A3" s="55"/>
      <c r="B3" s="20"/>
      <c r="C3" s="20"/>
      <c r="D3" s="3"/>
      <c r="E3" s="20"/>
      <c r="F3" s="3"/>
      <c r="G3" s="3"/>
      <c r="H3" s="3"/>
    </row>
    <row r="4" spans="1:8" ht="21.6" customHeight="1" x14ac:dyDescent="0.25">
      <c r="A4" s="55"/>
      <c r="B4" s="40" t="s">
        <v>328</v>
      </c>
      <c r="C4" s="41" t="s">
        <v>334</v>
      </c>
      <c r="D4" s="42" t="s">
        <v>340</v>
      </c>
      <c r="E4" s="42"/>
      <c r="F4" s="42" t="s">
        <v>341</v>
      </c>
      <c r="G4" s="43" t="s">
        <v>338</v>
      </c>
      <c r="H4" s="3"/>
    </row>
    <row r="5" spans="1:8" ht="18" customHeight="1" x14ac:dyDescent="0.25">
      <c r="A5" s="55"/>
      <c r="B5" s="44">
        <v>1</v>
      </c>
      <c r="C5" s="45">
        <f>IFERROR(VLOOKUP(_xlfn.CONCAT(B5,$B2),'All Fixtures'!H:R,10,0),VLOOKUP(_xlfn.CONCAT(B5,$B2),'All Fixtures'!I:R,9,0))</f>
        <v>45538</v>
      </c>
      <c r="D5" s="46" t="str">
        <f>IFERROR(VLOOKUP(_xlfn.CONCAT(B5,$B2),'All Fixtures'!H:R,11,0),VLOOKUP(_xlfn.CONCAT(B5,$B2),'All Fixtures'!I:R,10,0))</f>
        <v>Maisemore Hornets</v>
      </c>
      <c r="E5" s="47" t="str">
        <f>IF(F5="","VOID","vs")</f>
        <v>vs</v>
      </c>
      <c r="F5" s="46" t="str">
        <f>IFERROR(VLOOKUP(_xlfn.CONCAT(B5,$B2),'All Fixtures'!I:T,12,0),VLOOKUP(_xlfn.CONCAT(B5,$B2),'All Fixtures'!H:T,13,0))</f>
        <v>Painswick Ultras</v>
      </c>
      <c r="G5" s="48" t="str">
        <f>IF(E5="VOID","",VLOOKUP(_xlfn.CONCAT(B5,D5),'All Fixtures'!H:U,14,0))</f>
        <v>St James Club</v>
      </c>
      <c r="H5" s="3"/>
    </row>
    <row r="6" spans="1:8" ht="18" customHeight="1" x14ac:dyDescent="0.25">
      <c r="A6" s="55"/>
      <c r="B6" s="44">
        <v>2</v>
      </c>
      <c r="C6" s="45">
        <f>IFERROR(VLOOKUP(_xlfn.CONCAT(B6,$B2),'All Fixtures'!H:R,10,0),VLOOKUP(_xlfn.CONCAT(B6,$B2),'All Fixtures'!I:R,9,0))</f>
        <v>45547</v>
      </c>
      <c r="D6" s="46" t="str">
        <f>IFERROR(VLOOKUP(_xlfn.CONCAT(B6,$B2),'All Fixtures'!H:R,11,0),VLOOKUP(_xlfn.CONCAT(B6,$B2),'All Fixtures'!I:R,10,0))</f>
        <v>Redmans Ten</v>
      </c>
      <c r="E6" s="47" t="str">
        <f t="shared" ref="E6:E35" si="0">IF(F6="","VOID","vs")</f>
        <v>vs</v>
      </c>
      <c r="F6" s="46" t="str">
        <f>IFERROR(VLOOKUP(_xlfn.CONCAT(B6,$B2),'All Fixtures'!I:T,12,0),VLOOKUP(_xlfn.CONCAT(B6,$B2),'All Fixtures'!H:T,13,0))</f>
        <v>Maisemore Hornets</v>
      </c>
      <c r="G6" s="48" t="str">
        <f>IF(E6="VOID","",VLOOKUP(_xlfn.CONCAT(B6,D6),'All Fixtures'!H:U,14,0))</f>
        <v>Wotton Hall Club 1</v>
      </c>
      <c r="H6" s="3"/>
    </row>
    <row r="7" spans="1:8" ht="18" customHeight="1" x14ac:dyDescent="0.25">
      <c r="A7" s="55"/>
      <c r="B7" s="44">
        <v>3</v>
      </c>
      <c r="C7" s="45">
        <f>IFERROR(VLOOKUP(_xlfn.CONCAT(B7,$B2),'All Fixtures'!H:R,10,0),VLOOKUP(_xlfn.CONCAT(B7,$B2),'All Fixtures'!I:R,9,0))</f>
        <v>45552</v>
      </c>
      <c r="D7" s="46" t="str">
        <f>IFERROR(VLOOKUP(_xlfn.CONCAT(B7,$B2),'All Fixtures'!H:R,11,0),VLOOKUP(_xlfn.CONCAT(B7,$B2),'All Fixtures'!I:R,10,0))</f>
        <v>Maisemore Hornets</v>
      </c>
      <c r="E7" s="47" t="str">
        <f t="shared" si="0"/>
        <v>vs</v>
      </c>
      <c r="F7" s="46" t="str">
        <f>IFERROR(VLOOKUP(_xlfn.CONCAT(B7,$B2),'All Fixtures'!I:T,12,0),VLOOKUP(_xlfn.CONCAT(B7,$B2),'All Fixtures'!H:T,13,0))</f>
        <v>Famous Stampers</v>
      </c>
      <c r="G7" s="48" t="str">
        <f>IF(E7="VOID","",VLOOKUP(_xlfn.CONCAT(B7,D7),'All Fixtures'!H:U,14,0))</f>
        <v>St James Club</v>
      </c>
      <c r="H7" s="3"/>
    </row>
    <row r="8" spans="1:8" ht="18" customHeight="1" x14ac:dyDescent="0.25">
      <c r="A8" s="55"/>
      <c r="B8" s="44">
        <v>4</v>
      </c>
      <c r="C8" s="45">
        <f>IFERROR(VLOOKUP(_xlfn.CONCAT(B8,$B2),'All Fixtures'!H:R,10,0),VLOOKUP(_xlfn.CONCAT(B8,$B2),'All Fixtures'!I:R,9,0))</f>
        <v>45560</v>
      </c>
      <c r="D8" s="46" t="str">
        <f>IFERROR(VLOOKUP(_xlfn.CONCAT(B8,$B2),'All Fixtures'!H:R,11,0),VLOOKUP(_xlfn.CONCAT(B8,$B2),'All Fixtures'!I:R,10,0))</f>
        <v>Oval Ball S.C.</v>
      </c>
      <c r="E8" s="47" t="str">
        <f t="shared" si="0"/>
        <v>vs</v>
      </c>
      <c r="F8" s="46" t="str">
        <f>IFERROR(VLOOKUP(_xlfn.CONCAT(B8,$B2),'All Fixtures'!I:T,12,0),VLOOKUP(_xlfn.CONCAT(B8,$B2),'All Fixtures'!H:T,13,0))</f>
        <v>Maisemore Hornets</v>
      </c>
      <c r="G8" s="48" t="str">
        <f>IF(E8="VOID","",VLOOKUP(_xlfn.CONCAT(B8,D8),'All Fixtures'!H:U,14,0))</f>
        <v>One Eyed Jacks</v>
      </c>
      <c r="H8" s="3"/>
    </row>
    <row r="9" spans="1:8" ht="18" customHeight="1" x14ac:dyDescent="0.25">
      <c r="A9" s="55"/>
      <c r="B9" s="44">
        <v>5</v>
      </c>
      <c r="C9" s="45">
        <f>IFERROR(VLOOKUP(_xlfn.CONCAT(B9,$B2),'All Fixtures'!H:R,10,0),VLOOKUP(_xlfn.CONCAT(B9,$B2),'All Fixtures'!I:R,9,0))</f>
        <v>45566</v>
      </c>
      <c r="D9" s="46" t="str">
        <f>IFERROR(VLOOKUP(_xlfn.CONCAT(B9,$B2),'All Fixtures'!H:R,11,0),VLOOKUP(_xlfn.CONCAT(B9,$B2),'All Fixtures'!I:R,10,0))</f>
        <v>Maisemore Hornets</v>
      </c>
      <c r="E9" s="47" t="str">
        <f t="shared" si="0"/>
        <v>vs</v>
      </c>
      <c r="F9" s="46" t="str">
        <f>IFERROR(VLOOKUP(_xlfn.CONCAT(B9,$B2),'All Fixtures'!I:T,12,0),VLOOKUP(_xlfn.CONCAT(B9,$B2),'All Fixtures'!H:T,13,0))</f>
        <v>Impractical Jokers</v>
      </c>
      <c r="G9" s="48" t="str">
        <f>IF(E9="VOID","",VLOOKUP(_xlfn.CONCAT(B9,D9),'All Fixtures'!H:U,14,0))</f>
        <v>St James Club</v>
      </c>
      <c r="H9" s="3"/>
    </row>
    <row r="10" spans="1:8" ht="18" customHeight="1" x14ac:dyDescent="0.25">
      <c r="A10" s="55"/>
      <c r="B10" s="44">
        <v>6</v>
      </c>
      <c r="C10" s="45">
        <f>IFERROR(VLOOKUP(_xlfn.CONCAT(B10,$B2),'All Fixtures'!H:R,10,0),VLOOKUP(_xlfn.CONCAT(B10,$B2),'All Fixtures'!I:R,9,0))</f>
        <v>45576</v>
      </c>
      <c r="D10" s="46" t="str">
        <f>IFERROR(VLOOKUP(_xlfn.CONCAT(B10,$B2),'All Fixtures'!H:R,11,0),VLOOKUP(_xlfn.CONCAT(B10,$B2),'All Fixtures'!I:R,10,0))</f>
        <v>Hare &amp; Hounds</v>
      </c>
      <c r="E10" s="47" t="str">
        <f t="shared" si="0"/>
        <v>vs</v>
      </c>
      <c r="F10" s="46" t="str">
        <f>IFERROR(VLOOKUP(_xlfn.CONCAT(B10,$B2),'All Fixtures'!I:T,12,0),VLOOKUP(_xlfn.CONCAT(B10,$B2),'All Fixtures'!H:T,13,0))</f>
        <v>Maisemore Hornets</v>
      </c>
      <c r="G10" s="48" t="str">
        <f>IF(E10="VOID","",VLOOKUP(_xlfn.CONCAT(B10,D10),'All Fixtures'!H:U,14,0))</f>
        <v>Churchdown Club</v>
      </c>
      <c r="H10" s="3"/>
    </row>
    <row r="11" spans="1:8" ht="18" customHeight="1" x14ac:dyDescent="0.25">
      <c r="A11" s="55"/>
      <c r="B11" s="44">
        <v>7</v>
      </c>
      <c r="C11" s="45">
        <f>IFERROR(VLOOKUP(_xlfn.CONCAT(B11,$B2),'All Fixtures'!H:R,10,0),VLOOKUP(_xlfn.CONCAT(B11,$B2),'All Fixtures'!I:R,9,0))</f>
        <v>45580</v>
      </c>
      <c r="D11" s="46" t="str">
        <f>IFERROR(VLOOKUP(_xlfn.CONCAT(B11,$B2),'All Fixtures'!H:R,11,0),VLOOKUP(_xlfn.CONCAT(B11,$B2),'All Fixtures'!I:R,10,0))</f>
        <v>Maisemore Hornets</v>
      </c>
      <c r="E11" s="47" t="str">
        <f t="shared" si="0"/>
        <v>vs</v>
      </c>
      <c r="F11" s="46" t="str">
        <f>IFERROR(VLOOKUP(_xlfn.CONCAT(B11,$B2),'All Fixtures'!I:T,12,0),VLOOKUP(_xlfn.CONCAT(B11,$B2),'All Fixtures'!H:T,13,0))</f>
        <v>Gaelens</v>
      </c>
      <c r="G11" s="48" t="str">
        <f>IF(E11="VOID","",VLOOKUP(_xlfn.CONCAT(B11,D11),'All Fixtures'!H:U,14,0))</f>
        <v>St James Club</v>
      </c>
      <c r="H11" s="3"/>
    </row>
    <row r="12" spans="1:8" ht="18" customHeight="1" x14ac:dyDescent="0.25">
      <c r="A12" s="55"/>
      <c r="B12" s="44">
        <v>8</v>
      </c>
      <c r="C12" s="45">
        <f>IFERROR(VLOOKUP(_xlfn.CONCAT(B12,$B2),'All Fixtures'!H:R,10,0),VLOOKUP(_xlfn.CONCAT(B12,$B2),'All Fixtures'!I:R,9,0))</f>
        <v>45589</v>
      </c>
      <c r="D12" s="46" t="str">
        <f>IFERROR(VLOOKUP(_xlfn.CONCAT(B12,$B2),'All Fixtures'!H:R,11,0),VLOOKUP(_xlfn.CONCAT(B12,$B2),'All Fixtures'!I:R,10,0))</f>
        <v>The Jets</v>
      </c>
      <c r="E12" s="47" t="str">
        <f t="shared" si="0"/>
        <v>vs</v>
      </c>
      <c r="F12" s="46" t="str">
        <f>IFERROR(VLOOKUP(_xlfn.CONCAT(B12,$B2),'All Fixtures'!I:T,12,0),VLOOKUP(_xlfn.CONCAT(B12,$B2),'All Fixtures'!H:T,13,0))</f>
        <v>Maisemore Hornets</v>
      </c>
      <c r="G12" s="48" t="str">
        <f>IF(E12="VOID","",VLOOKUP(_xlfn.CONCAT(B12,D12),'All Fixtures'!H:U,14,0))</f>
        <v>Baker Street</v>
      </c>
      <c r="H12" s="3"/>
    </row>
    <row r="13" spans="1:8" ht="18" customHeight="1" x14ac:dyDescent="0.25">
      <c r="A13" s="55"/>
      <c r="B13" s="44">
        <v>9</v>
      </c>
      <c r="C13" s="45">
        <f>IFERROR(VLOOKUP(_xlfn.CONCAT(B13,$B2),'All Fixtures'!H:R,10,0),VLOOKUP(_xlfn.CONCAT(B13,$B2),'All Fixtures'!I:R,9,0))</f>
        <v>45594</v>
      </c>
      <c r="D13" s="46" t="str">
        <f>IFERROR(VLOOKUP(_xlfn.CONCAT(B13,$B2),'All Fixtures'!H:R,11,0),VLOOKUP(_xlfn.CONCAT(B13,$B2),'All Fixtures'!I:R,10,0))</f>
        <v>Maisemore Hornets</v>
      </c>
      <c r="E13" s="47" t="str">
        <f t="shared" si="0"/>
        <v>vs</v>
      </c>
      <c r="F13" s="46" t="str">
        <f>IFERROR(VLOOKUP(_xlfn.CONCAT(B13,$B2),'All Fixtures'!I:T,12,0),VLOOKUP(_xlfn.CONCAT(B13,$B2),'All Fixtures'!H:T,13,0))</f>
        <v>Lion Cubs</v>
      </c>
      <c r="G13" s="48" t="str">
        <f>IF(E13="VOID","",VLOOKUP(_xlfn.CONCAT(B13,D13),'All Fixtures'!H:U,14,0))</f>
        <v>St James Club</v>
      </c>
      <c r="H13" s="3"/>
    </row>
    <row r="14" spans="1:8" ht="18" customHeight="1" x14ac:dyDescent="0.25">
      <c r="A14" s="55"/>
      <c r="B14" s="44">
        <v>10</v>
      </c>
      <c r="C14" s="45">
        <f>IFERROR(VLOOKUP(_xlfn.CONCAT(B14,$B2),'All Fixtures'!H:R,10,0),VLOOKUP(_xlfn.CONCAT(B14,$B2),'All Fixtures'!I:R,9,0))</f>
        <v>45604</v>
      </c>
      <c r="D14" s="46" t="str">
        <f>IFERROR(VLOOKUP(_xlfn.CONCAT(B14,$B2),'All Fixtures'!H:R,11,0),VLOOKUP(_xlfn.CONCAT(B14,$B2),'All Fixtures'!I:R,10,0))</f>
        <v>Railway</v>
      </c>
      <c r="E14" s="47" t="str">
        <f t="shared" si="0"/>
        <v>vs</v>
      </c>
      <c r="F14" s="46" t="str">
        <f>IFERROR(VLOOKUP(_xlfn.CONCAT(B14,$B2),'All Fixtures'!I:T,12,0),VLOOKUP(_xlfn.CONCAT(B14,$B2),'All Fixtures'!H:T,13,0))</f>
        <v>Maisemore Hornets</v>
      </c>
      <c r="G14" s="48" t="str">
        <f>IF(E14="VOID","",VLOOKUP(_xlfn.CONCAT(B14,D14),'All Fixtures'!H:U,14,0))</f>
        <v>Hardwicke RBL 2</v>
      </c>
      <c r="H14" s="3"/>
    </row>
    <row r="15" spans="1:8" ht="18" customHeight="1" x14ac:dyDescent="0.25">
      <c r="A15" s="55"/>
      <c r="B15" s="44">
        <v>11</v>
      </c>
      <c r="C15" s="45">
        <f>IFERROR(VLOOKUP(_xlfn.CONCAT(B15,$B2),'All Fixtures'!H:R,10,0),VLOOKUP(_xlfn.CONCAT(B15,$B2),'All Fixtures'!I:R,9,0))</f>
        <v>45608</v>
      </c>
      <c r="D15" s="46" t="str">
        <f>IFERROR(VLOOKUP(_xlfn.CONCAT(B15,$B2),'All Fixtures'!H:R,11,0),VLOOKUP(_xlfn.CONCAT(B15,$B2),'All Fixtures'!I:R,10,0))</f>
        <v>Maisemore Hornets</v>
      </c>
      <c r="E15" s="47" t="str">
        <f t="shared" si="0"/>
        <v>vs</v>
      </c>
      <c r="F15" s="46" t="str">
        <f>IFERROR(VLOOKUP(_xlfn.CONCAT(B15,$B2),'All Fixtures'!I:T,12,0),VLOOKUP(_xlfn.CONCAT(B15,$B2),'All Fixtures'!H:T,13,0))</f>
        <v>Fabulous Baker Boys</v>
      </c>
      <c r="G15" s="48" t="str">
        <f>IF(E15="VOID","",VLOOKUP(_xlfn.CONCAT(B15,D15),'All Fixtures'!H:U,14,0))</f>
        <v>St James Club</v>
      </c>
      <c r="H15" s="3"/>
    </row>
    <row r="16" spans="1:8" ht="18" customHeight="1" x14ac:dyDescent="0.25">
      <c r="A16" s="55"/>
      <c r="B16" s="44">
        <v>12</v>
      </c>
      <c r="C16" s="45">
        <f>IFERROR(VLOOKUP(_xlfn.CONCAT(B16,$B2),'All Fixtures'!H:R,10,0),VLOOKUP(_xlfn.CONCAT(B16,$B2),'All Fixtures'!I:R,9,0))</f>
        <v>45618</v>
      </c>
      <c r="D16" s="46" t="str">
        <f>IFERROR(VLOOKUP(_xlfn.CONCAT(B16,$B2),'All Fixtures'!H:R,11,0),VLOOKUP(_xlfn.CONCAT(B16,$B2),'All Fixtures'!I:R,10,0))</f>
        <v>St James Allstars</v>
      </c>
      <c r="E16" s="47" t="str">
        <f t="shared" si="0"/>
        <v>vs</v>
      </c>
      <c r="F16" s="46" t="str">
        <f>IFERROR(VLOOKUP(_xlfn.CONCAT(B16,$B2),'All Fixtures'!I:T,12,0),VLOOKUP(_xlfn.CONCAT(B16,$B2),'All Fixtures'!H:T,13,0))</f>
        <v>Maisemore Hornets</v>
      </c>
      <c r="G16" s="48" t="str">
        <f>IF(E16="VOID","",VLOOKUP(_xlfn.CONCAT(B16,D16),'All Fixtures'!H:U,14,0))</f>
        <v>St James Club</v>
      </c>
      <c r="H16" s="3"/>
    </row>
    <row r="17" spans="1:8" ht="18" customHeight="1" x14ac:dyDescent="0.25">
      <c r="A17" s="55"/>
      <c r="B17" s="44">
        <v>13</v>
      </c>
      <c r="C17" s="45">
        <f>IFERROR(VLOOKUP(_xlfn.CONCAT(B17,$B2),'All Fixtures'!H:R,10,0),VLOOKUP(_xlfn.CONCAT(B17,$B2),'All Fixtures'!I:R,9,0))</f>
        <v>45622</v>
      </c>
      <c r="D17" s="46" t="str">
        <f>IFERROR(VLOOKUP(_xlfn.CONCAT(B17,$B2),'All Fixtures'!H:R,11,0),VLOOKUP(_xlfn.CONCAT(B17,$B2),'All Fixtures'!I:R,10,0))</f>
        <v>Maisemore Hornets</v>
      </c>
      <c r="E17" s="47" t="str">
        <f t="shared" si="0"/>
        <v>vs</v>
      </c>
      <c r="F17" s="46" t="str">
        <f>IFERROR(VLOOKUP(_xlfn.CONCAT(B17,$B2),'All Fixtures'!I:T,12,0),VLOOKUP(_xlfn.CONCAT(B17,$B2),'All Fixtures'!H:T,13,0))</f>
        <v>Tuffley Robins</v>
      </c>
      <c r="G17" s="48" t="str">
        <f>IF(E17="VOID","",VLOOKUP(_xlfn.CONCAT(B17,D17),'All Fixtures'!H:U,14,0))</f>
        <v>St James Club</v>
      </c>
      <c r="H17" s="3"/>
    </row>
    <row r="18" spans="1:8" ht="18" customHeight="1" x14ac:dyDescent="0.25">
      <c r="A18" s="55"/>
      <c r="B18" s="44">
        <v>14</v>
      </c>
      <c r="C18" s="45">
        <f>IFERROR(VLOOKUP(_xlfn.CONCAT(B18,$B2),'All Fixtures'!H:R,10,0),VLOOKUP(_xlfn.CONCAT(B18,$B2),'All Fixtures'!I:R,9,0))</f>
        <v>45630</v>
      </c>
      <c r="D18" s="46" t="str">
        <f>IFERROR(VLOOKUP(_xlfn.CONCAT(B18,$B2),'All Fixtures'!H:R,11,0),VLOOKUP(_xlfn.CONCAT(B18,$B2),'All Fixtures'!I:R,10,0))</f>
        <v>Slingers</v>
      </c>
      <c r="E18" s="47" t="str">
        <f t="shared" si="0"/>
        <v>vs</v>
      </c>
      <c r="F18" s="46" t="str">
        <f>IFERROR(VLOOKUP(_xlfn.CONCAT(B18,$B2),'All Fixtures'!I:T,12,0),VLOOKUP(_xlfn.CONCAT(B18,$B2),'All Fixtures'!H:T,13,0))</f>
        <v>Maisemore Hornets</v>
      </c>
      <c r="G18" s="48" t="str">
        <f>IF(E18="VOID","",VLOOKUP(_xlfn.CONCAT(B18,D18),'All Fixtures'!H:U,14,0))</f>
        <v>BMI Club</v>
      </c>
      <c r="H18" s="3"/>
    </row>
    <row r="19" spans="1:8" ht="18" customHeight="1" x14ac:dyDescent="0.25">
      <c r="A19" s="55"/>
      <c r="B19" s="44">
        <v>15</v>
      </c>
      <c r="C19" s="45">
        <f>IFERROR(VLOOKUP(_xlfn.CONCAT(B19,$B2),'All Fixtures'!H:R,10,0),VLOOKUP(_xlfn.CONCAT(B19,$B2),'All Fixtures'!I:R,9,0))</f>
        <v>45636</v>
      </c>
      <c r="D19" s="46" t="str">
        <f>IFERROR(VLOOKUP(_xlfn.CONCAT(B19,$B2),'All Fixtures'!H:R,11,0),VLOOKUP(_xlfn.CONCAT(B19,$B2),'All Fixtures'!I:R,10,0))</f>
        <v>Maisemore Hornets</v>
      </c>
      <c r="E19" s="47" t="str">
        <f t="shared" si="0"/>
        <v>vs</v>
      </c>
      <c r="F19" s="46" t="str">
        <f>IFERROR(VLOOKUP(_xlfn.CONCAT(B19,$B2),'All Fixtures'!I:T,12,0),VLOOKUP(_xlfn.CONCAT(B19,$B2),'All Fixtures'!H:T,13,0))</f>
        <v>Cobblers</v>
      </c>
      <c r="G19" s="48" t="str">
        <f>IF(E19="VOID","",VLOOKUP(_xlfn.CONCAT(B19,D19),'All Fixtures'!H:U,14,0))</f>
        <v>St James Club</v>
      </c>
      <c r="H19" s="3"/>
    </row>
    <row r="20" spans="1:8" ht="24.6" customHeight="1" x14ac:dyDescent="0.25">
      <c r="A20" s="55"/>
      <c r="B20" s="122" t="s">
        <v>339</v>
      </c>
      <c r="C20" s="123"/>
      <c r="D20" s="123"/>
      <c r="E20" s="123"/>
      <c r="F20" s="123"/>
      <c r="G20" s="124"/>
      <c r="H20" s="3"/>
    </row>
    <row r="21" spans="1:8" ht="18" customHeight="1" x14ac:dyDescent="0.25">
      <c r="A21" s="55"/>
      <c r="B21" s="44">
        <v>16</v>
      </c>
      <c r="C21" s="45">
        <f>IFERROR(VLOOKUP(_xlfn.CONCAT(B21,$B2),'All Fixtures'!H:R,10,0),VLOOKUP(_xlfn.CONCAT(B21,$B2),'All Fixtures'!I:R,9,0))</f>
        <v>45665</v>
      </c>
      <c r="D21" s="46" t="str">
        <f>IFERROR(VLOOKUP(_xlfn.CONCAT(B21,$B2),'All Fixtures'!H:R,11,0),VLOOKUP(_xlfn.CONCAT(B21,$B2),'All Fixtures'!I:R,10,0))</f>
        <v>Painswick Ultras</v>
      </c>
      <c r="E21" s="47" t="str">
        <f t="shared" si="0"/>
        <v>vs</v>
      </c>
      <c r="F21" s="46" t="str">
        <f>IFERROR(VLOOKUP(_xlfn.CONCAT(B21,$B2),'All Fixtures'!I:T,12,0),VLOOKUP(_xlfn.CONCAT(B21,$B2),'All Fixtures'!H:T,13,0))</f>
        <v>Maisemore Hornets</v>
      </c>
      <c r="G21" s="48" t="str">
        <f>IF(E21="VOID","",VLOOKUP(_xlfn.CONCAT(B21,D21),'All Fixtures'!H:U,14,0))</f>
        <v>Saintbridge Club 1</v>
      </c>
      <c r="H21" s="3"/>
    </row>
    <row r="22" spans="1:8" ht="18" customHeight="1" x14ac:dyDescent="0.25">
      <c r="A22" s="55"/>
      <c r="B22" s="44">
        <v>17</v>
      </c>
      <c r="C22" s="45">
        <f>IFERROR(VLOOKUP(_xlfn.CONCAT(B22,$B2),'All Fixtures'!H:R,10,0),VLOOKUP(_xlfn.CONCAT(B22,$B2),'All Fixtures'!I:R,9,0))</f>
        <v>45671</v>
      </c>
      <c r="D22" s="46" t="str">
        <f>IFERROR(VLOOKUP(_xlfn.CONCAT(B22,$B2),'All Fixtures'!H:R,11,0),VLOOKUP(_xlfn.CONCAT(B22,$B2),'All Fixtures'!I:R,10,0))</f>
        <v>Maisemore Hornets</v>
      </c>
      <c r="E22" s="47" t="str">
        <f t="shared" si="0"/>
        <v>vs</v>
      </c>
      <c r="F22" s="46" t="str">
        <f>IFERROR(VLOOKUP(_xlfn.CONCAT(B22,$B2),'All Fixtures'!I:T,12,0),VLOOKUP(_xlfn.CONCAT(B22,$B2),'All Fixtures'!H:T,13,0))</f>
        <v>Redmans Ten</v>
      </c>
      <c r="G22" s="48" t="str">
        <f>IF(E22="VOID","",VLOOKUP(_xlfn.CONCAT(B22,D22),'All Fixtures'!H:U,14,0))</f>
        <v>St James Club</v>
      </c>
      <c r="H22" s="3"/>
    </row>
    <row r="23" spans="1:8" ht="18" customHeight="1" x14ac:dyDescent="0.25">
      <c r="A23" s="55"/>
      <c r="B23" s="44">
        <v>18</v>
      </c>
      <c r="C23" s="45">
        <f>IFERROR(VLOOKUP(_xlfn.CONCAT(B23,$B2),'All Fixtures'!H:R,10,0),VLOOKUP(_xlfn.CONCAT(B23,$B2),'All Fixtures'!I:R,9,0))</f>
        <v>45681</v>
      </c>
      <c r="D23" s="46" t="str">
        <f>IFERROR(VLOOKUP(_xlfn.CONCAT(B23,$B2),'All Fixtures'!H:R,11,0),VLOOKUP(_xlfn.CONCAT(B23,$B2),'All Fixtures'!I:R,10,0))</f>
        <v>Famous Stampers</v>
      </c>
      <c r="E23" s="47" t="str">
        <f t="shared" si="0"/>
        <v>vs</v>
      </c>
      <c r="F23" s="46" t="str">
        <f>IFERROR(VLOOKUP(_xlfn.CONCAT(B23,$B2),'All Fixtures'!I:T,12,0),VLOOKUP(_xlfn.CONCAT(B23,$B2),'All Fixtures'!H:T,13,0))</f>
        <v>Maisemore Hornets</v>
      </c>
      <c r="G23" s="48" t="str">
        <f>IF(E23="VOID","",VLOOKUP(_xlfn.CONCAT(B23,D23),'All Fixtures'!H:U,14,0))</f>
        <v>Hardwicke RBL 1</v>
      </c>
      <c r="H23" s="3"/>
    </row>
    <row r="24" spans="1:8" ht="18" customHeight="1" x14ac:dyDescent="0.25">
      <c r="A24" s="55"/>
      <c r="B24" s="44">
        <v>19</v>
      </c>
      <c r="C24" s="45">
        <f>IFERROR(VLOOKUP(_xlfn.CONCAT(B24,$B2),'All Fixtures'!H:R,10,0),VLOOKUP(_xlfn.CONCAT(B24,$B2),'All Fixtures'!I:R,9,0))</f>
        <v>45685</v>
      </c>
      <c r="D24" s="46" t="str">
        <f>IFERROR(VLOOKUP(_xlfn.CONCAT(B24,$B2),'All Fixtures'!H:R,11,0),VLOOKUP(_xlfn.CONCAT(B24,$B2),'All Fixtures'!I:R,10,0))</f>
        <v>Maisemore Hornets</v>
      </c>
      <c r="E24" s="47" t="str">
        <f t="shared" si="0"/>
        <v>vs</v>
      </c>
      <c r="F24" s="46" t="str">
        <f>IFERROR(VLOOKUP(_xlfn.CONCAT(B24,$B2),'All Fixtures'!I:T,12,0),VLOOKUP(_xlfn.CONCAT(B24,$B2),'All Fixtures'!H:T,13,0))</f>
        <v>Oval Ball S.C.</v>
      </c>
      <c r="G24" s="48" t="str">
        <f>IF(E24="VOID","",VLOOKUP(_xlfn.CONCAT(B24,D24),'All Fixtures'!H:U,14,0))</f>
        <v>St James Club</v>
      </c>
      <c r="H24" s="3"/>
    </row>
    <row r="25" spans="1:8" ht="18" customHeight="1" x14ac:dyDescent="0.25">
      <c r="A25" s="55"/>
      <c r="B25" s="44">
        <v>20</v>
      </c>
      <c r="C25" s="45">
        <f>IFERROR(VLOOKUP(_xlfn.CONCAT(B25,$B2),'All Fixtures'!H:R,10,0),VLOOKUP(_xlfn.CONCAT(B25,$B2),'All Fixtures'!I:R,9,0))</f>
        <v>45691</v>
      </c>
      <c r="D25" s="46" t="str">
        <f>IFERROR(VLOOKUP(_xlfn.CONCAT(B25,$B2),'All Fixtures'!H:R,11,0),VLOOKUP(_xlfn.CONCAT(B25,$B2),'All Fixtures'!I:R,10,0))</f>
        <v>Impractical Jokers</v>
      </c>
      <c r="E25" s="47" t="str">
        <f t="shared" si="0"/>
        <v>vs</v>
      </c>
      <c r="F25" s="46" t="str">
        <f>IFERROR(VLOOKUP(_xlfn.CONCAT(B25,$B2),'All Fixtures'!I:T,12,0),VLOOKUP(_xlfn.CONCAT(B25,$B2),'All Fixtures'!H:T,13,0))</f>
        <v>Maisemore Hornets</v>
      </c>
      <c r="G25" s="48" t="str">
        <f>IF(E25="VOID","",VLOOKUP(_xlfn.CONCAT(B25,D25),'All Fixtures'!H:U,14,0))</f>
        <v>St James Club</v>
      </c>
      <c r="H25" s="3"/>
    </row>
    <row r="26" spans="1:8" ht="18" customHeight="1" x14ac:dyDescent="0.25">
      <c r="A26" s="55"/>
      <c r="B26" s="44">
        <v>21</v>
      </c>
      <c r="C26" s="45">
        <f>IFERROR(VLOOKUP(_xlfn.CONCAT(B26,$B2),'All Fixtures'!H:R,10,0),VLOOKUP(_xlfn.CONCAT(B26,$B2),'All Fixtures'!I:R,9,0))</f>
        <v>45699</v>
      </c>
      <c r="D26" s="46" t="str">
        <f>IFERROR(VLOOKUP(_xlfn.CONCAT(B26,$B2),'All Fixtures'!H:R,11,0),VLOOKUP(_xlfn.CONCAT(B26,$B2),'All Fixtures'!I:R,10,0))</f>
        <v>Maisemore Hornets</v>
      </c>
      <c r="E26" s="47" t="str">
        <f t="shared" si="0"/>
        <v>vs</v>
      </c>
      <c r="F26" s="46" t="str">
        <f>IFERROR(VLOOKUP(_xlfn.CONCAT(B26,$B2),'All Fixtures'!I:T,12,0),VLOOKUP(_xlfn.CONCAT(B26,$B2),'All Fixtures'!H:T,13,0))</f>
        <v>Hare &amp; Hounds</v>
      </c>
      <c r="G26" s="48" t="str">
        <f>IF(E26="VOID","",VLOOKUP(_xlfn.CONCAT(B26,D26),'All Fixtures'!H:U,14,0))</f>
        <v>St James Club</v>
      </c>
      <c r="H26" s="3"/>
    </row>
    <row r="27" spans="1:8" ht="18" customHeight="1" x14ac:dyDescent="0.25">
      <c r="A27" s="55"/>
      <c r="B27" s="44">
        <v>22</v>
      </c>
      <c r="C27" s="45">
        <f>IFERROR(VLOOKUP(_xlfn.CONCAT(B27,$B2),'All Fixtures'!H:R,10,0),VLOOKUP(_xlfn.CONCAT(B27,$B2),'All Fixtures'!I:R,9,0))</f>
        <v>45708</v>
      </c>
      <c r="D27" s="46" t="str">
        <f>IFERROR(VLOOKUP(_xlfn.CONCAT(B27,$B2),'All Fixtures'!H:R,11,0),VLOOKUP(_xlfn.CONCAT(B27,$B2),'All Fixtures'!I:R,10,0))</f>
        <v>Gaelens</v>
      </c>
      <c r="E27" s="47" t="str">
        <f t="shared" si="0"/>
        <v>vs</v>
      </c>
      <c r="F27" s="46" t="str">
        <f>IFERROR(VLOOKUP(_xlfn.CONCAT(B27,$B2),'All Fixtures'!I:T,12,0),VLOOKUP(_xlfn.CONCAT(B27,$B2),'All Fixtures'!H:T,13,0))</f>
        <v>Maisemore Hornets</v>
      </c>
      <c r="G27" s="48" t="str">
        <f>IF(E27="VOID","",VLOOKUP(_xlfn.CONCAT(B27,D27),'All Fixtures'!H:U,14,0))</f>
        <v>Brockworth RFC</v>
      </c>
      <c r="H27" s="3"/>
    </row>
    <row r="28" spans="1:8" ht="18" customHeight="1" x14ac:dyDescent="0.25">
      <c r="A28" s="55"/>
      <c r="B28" s="44">
        <v>23</v>
      </c>
      <c r="C28" s="45">
        <f>IFERROR(VLOOKUP(_xlfn.CONCAT(B28,$B2),'All Fixtures'!H:R,10,0),VLOOKUP(_xlfn.CONCAT(B28,$B2),'All Fixtures'!I:R,9,0))</f>
        <v>45713</v>
      </c>
      <c r="D28" s="46" t="str">
        <f>IFERROR(VLOOKUP(_xlfn.CONCAT(B28,$B2),'All Fixtures'!H:R,11,0),VLOOKUP(_xlfn.CONCAT(B28,$B2),'All Fixtures'!I:R,10,0))</f>
        <v>Maisemore Hornets</v>
      </c>
      <c r="E28" s="47" t="str">
        <f t="shared" si="0"/>
        <v>vs</v>
      </c>
      <c r="F28" s="46" t="str">
        <f>IFERROR(VLOOKUP(_xlfn.CONCAT(B28,$B2),'All Fixtures'!I:T,12,0),VLOOKUP(_xlfn.CONCAT(B28,$B2),'All Fixtures'!H:T,13,0))</f>
        <v>The Jets</v>
      </c>
      <c r="G28" s="48" t="str">
        <f>IF(E28="VOID","",VLOOKUP(_xlfn.CONCAT(B28,D28),'All Fixtures'!H:U,14,0))</f>
        <v>St James Club</v>
      </c>
      <c r="H28" s="3"/>
    </row>
    <row r="29" spans="1:8" ht="18" customHeight="1" x14ac:dyDescent="0.25">
      <c r="A29" s="55"/>
      <c r="B29" s="44">
        <v>24</v>
      </c>
      <c r="C29" s="45">
        <f>IFERROR(VLOOKUP(_xlfn.CONCAT(B29,$B2),'All Fixtures'!H:R,10,0),VLOOKUP(_xlfn.CONCAT(B29,$B2),'All Fixtures'!I:R,9,0))</f>
        <v>45721</v>
      </c>
      <c r="D29" s="46" t="str">
        <f>IFERROR(VLOOKUP(_xlfn.CONCAT(B29,$B2),'All Fixtures'!H:R,11,0),VLOOKUP(_xlfn.CONCAT(B29,$B2),'All Fixtures'!I:R,10,0))</f>
        <v>Lion Cubs</v>
      </c>
      <c r="E29" s="47" t="str">
        <f t="shared" si="0"/>
        <v>vs</v>
      </c>
      <c r="F29" s="46" t="str">
        <f>IFERROR(VLOOKUP(_xlfn.CONCAT(B29,$B2),'All Fixtures'!I:T,12,0),VLOOKUP(_xlfn.CONCAT(B29,$B2),'All Fixtures'!H:T,13,0))</f>
        <v>Maisemore Hornets</v>
      </c>
      <c r="G29" s="48" t="str">
        <f>IF(E29="VOID","",VLOOKUP(_xlfn.CONCAT(B29,D29),'All Fixtures'!H:U,14,0))</f>
        <v>Circle Club Newent</v>
      </c>
      <c r="H29" s="3"/>
    </row>
    <row r="30" spans="1:8" ht="18" customHeight="1" x14ac:dyDescent="0.25">
      <c r="A30" s="55"/>
      <c r="B30" s="44">
        <v>25</v>
      </c>
      <c r="C30" s="45">
        <f>IFERROR(VLOOKUP(_xlfn.CONCAT(B30,$B2),'All Fixtures'!H:R,10,0),VLOOKUP(_xlfn.CONCAT(B30,$B2),'All Fixtures'!I:R,9,0))</f>
        <v>45727</v>
      </c>
      <c r="D30" s="46" t="str">
        <f>IFERROR(VLOOKUP(_xlfn.CONCAT(B30,$B2),'All Fixtures'!H:R,11,0),VLOOKUP(_xlfn.CONCAT(B30,$B2),'All Fixtures'!I:R,10,0))</f>
        <v>Maisemore Hornets</v>
      </c>
      <c r="E30" s="47" t="str">
        <f t="shared" si="0"/>
        <v>vs</v>
      </c>
      <c r="F30" s="46" t="str">
        <f>IFERROR(VLOOKUP(_xlfn.CONCAT(B30,$B2),'All Fixtures'!I:T,12,0),VLOOKUP(_xlfn.CONCAT(B30,$B2),'All Fixtures'!H:T,13,0))</f>
        <v>Railway</v>
      </c>
      <c r="G30" s="48" t="str">
        <f>IF(E30="VOID","",VLOOKUP(_xlfn.CONCAT(B30,D30),'All Fixtures'!H:U,14,0))</f>
        <v>St James Club</v>
      </c>
      <c r="H30" s="3"/>
    </row>
    <row r="31" spans="1:8" ht="18" customHeight="1" x14ac:dyDescent="0.25">
      <c r="A31" s="55"/>
      <c r="B31" s="44">
        <v>26</v>
      </c>
      <c r="C31" s="45">
        <f>IFERROR(VLOOKUP(_xlfn.CONCAT(B31,$B2),'All Fixtures'!H:R,10,0),VLOOKUP(_xlfn.CONCAT(B31,$B2),'All Fixtures'!I:R,9,0))</f>
        <v>45734</v>
      </c>
      <c r="D31" s="46" t="str">
        <f>IFERROR(VLOOKUP(_xlfn.CONCAT(B31,$B2),'All Fixtures'!H:R,11,0),VLOOKUP(_xlfn.CONCAT(B31,$B2),'All Fixtures'!I:R,10,0))</f>
        <v>Fabulous Baker Boys</v>
      </c>
      <c r="E31" s="47" t="str">
        <f t="shared" si="0"/>
        <v>vs</v>
      </c>
      <c r="F31" s="46" t="str">
        <f>IFERROR(VLOOKUP(_xlfn.CONCAT(B31,$B2),'All Fixtures'!I:T,12,0),VLOOKUP(_xlfn.CONCAT(B31,$B2),'All Fixtures'!H:T,13,0))</f>
        <v>Maisemore Hornets</v>
      </c>
      <c r="G31" s="48" t="str">
        <f>IF(E31="VOID","",VLOOKUP(_xlfn.CONCAT(B31,D31),'All Fixtures'!H:U,14,0))</f>
        <v>Baker Street</v>
      </c>
      <c r="H31" s="3"/>
    </row>
    <row r="32" spans="1:8" ht="18" customHeight="1" x14ac:dyDescent="0.25">
      <c r="A32" s="55"/>
      <c r="B32" s="44">
        <v>27</v>
      </c>
      <c r="C32" s="45">
        <f>IFERROR(VLOOKUP(_xlfn.CONCAT(B32,$B2),'All Fixtures'!H:R,10,0),VLOOKUP(_xlfn.CONCAT(B32,$B2),'All Fixtures'!I:R,9,0))</f>
        <v>45741</v>
      </c>
      <c r="D32" s="46" t="str">
        <f>IFERROR(VLOOKUP(_xlfn.CONCAT(B32,$B2),'All Fixtures'!H:R,11,0),VLOOKUP(_xlfn.CONCAT(B32,$B2),'All Fixtures'!I:R,10,0))</f>
        <v>Maisemore Hornets</v>
      </c>
      <c r="E32" s="47" t="str">
        <f t="shared" si="0"/>
        <v>vs</v>
      </c>
      <c r="F32" s="46" t="str">
        <f>IFERROR(VLOOKUP(_xlfn.CONCAT(B32,$B2),'All Fixtures'!I:T,12,0),VLOOKUP(_xlfn.CONCAT(B32,$B2),'All Fixtures'!H:T,13,0))</f>
        <v>St James Allstars</v>
      </c>
      <c r="G32" s="48" t="str">
        <f>IF(E32="VOID","",VLOOKUP(_xlfn.CONCAT(B32,D32),'All Fixtures'!H:U,14,0))</f>
        <v>St James Club</v>
      </c>
      <c r="H32" s="3"/>
    </row>
    <row r="33" spans="1:8" ht="18" customHeight="1" x14ac:dyDescent="0.25">
      <c r="A33" s="55"/>
      <c r="B33" s="44">
        <v>28</v>
      </c>
      <c r="C33" s="45">
        <f>IFERROR(VLOOKUP(_xlfn.CONCAT(B33,$B2),'All Fixtures'!H:R,10,0),VLOOKUP(_xlfn.CONCAT(B33,$B2),'All Fixtures'!I:R,9,0))</f>
        <v>45748</v>
      </c>
      <c r="D33" s="46" t="str">
        <f>IFERROR(VLOOKUP(_xlfn.CONCAT(B33,$B2),'All Fixtures'!H:R,11,0),VLOOKUP(_xlfn.CONCAT(B33,$B2),'All Fixtures'!I:R,10,0))</f>
        <v>Tuffley Robins</v>
      </c>
      <c r="E33" s="47" t="str">
        <f t="shared" si="0"/>
        <v>vs</v>
      </c>
      <c r="F33" s="46" t="str">
        <f>IFERROR(VLOOKUP(_xlfn.CONCAT(B33,$B2),'All Fixtures'!I:T,12,0),VLOOKUP(_xlfn.CONCAT(B33,$B2),'All Fixtures'!H:T,13,0))</f>
        <v>Maisemore Hornets</v>
      </c>
      <c r="G33" s="48" t="str">
        <f>IF(E33="VOID","",VLOOKUP(_xlfn.CONCAT(B33,D33),'All Fixtures'!H:U,14,0))</f>
        <v>Robinswood Hill Club 1</v>
      </c>
      <c r="H33" s="3"/>
    </row>
    <row r="34" spans="1:8" ht="18" customHeight="1" x14ac:dyDescent="0.25">
      <c r="A34" s="55"/>
      <c r="B34" s="44">
        <v>29</v>
      </c>
      <c r="C34" s="45">
        <f>IFERROR(VLOOKUP(_xlfn.CONCAT(B34,$B2),'All Fixtures'!H:R,10,0),VLOOKUP(_xlfn.CONCAT(B34,$B2),'All Fixtures'!I:R,9,0))</f>
        <v>45755</v>
      </c>
      <c r="D34" s="46" t="str">
        <f>IFERROR(VLOOKUP(_xlfn.CONCAT(B34,$B2),'All Fixtures'!H:R,11,0),VLOOKUP(_xlfn.CONCAT(B34,$B2),'All Fixtures'!I:R,10,0))</f>
        <v>Maisemore Hornets</v>
      </c>
      <c r="E34" s="47" t="str">
        <f t="shared" si="0"/>
        <v>vs</v>
      </c>
      <c r="F34" s="46" t="str">
        <f>IFERROR(VLOOKUP(_xlfn.CONCAT(B34,$B2),'All Fixtures'!I:T,12,0),VLOOKUP(_xlfn.CONCAT(B34,$B2),'All Fixtures'!H:T,13,0))</f>
        <v>Slingers</v>
      </c>
      <c r="G34" s="48" t="str">
        <f>IF(E34="VOID","",VLOOKUP(_xlfn.CONCAT(B34,D34),'All Fixtures'!H:U,14,0))</f>
        <v>St James Club</v>
      </c>
      <c r="H34" s="3"/>
    </row>
    <row r="35" spans="1:8" ht="18" customHeight="1" x14ac:dyDescent="0.25">
      <c r="A35" s="55"/>
      <c r="B35" s="49">
        <v>30</v>
      </c>
      <c r="C35" s="50">
        <f>IFERROR(VLOOKUP(_xlfn.CONCAT(B35,$B2),'All Fixtures'!H:R,10,0),VLOOKUP(_xlfn.CONCAT(B35,$B2),'All Fixtures'!I:R,9,0))</f>
        <v>45761</v>
      </c>
      <c r="D35" s="51" t="str">
        <f>IFERROR(VLOOKUP(_xlfn.CONCAT(B35,$B2),'All Fixtures'!H:R,11,0),VLOOKUP(_xlfn.CONCAT(B35,$B2),'All Fixtures'!I:R,10,0))</f>
        <v>Cobblers</v>
      </c>
      <c r="E35" s="52" t="str">
        <f t="shared" si="0"/>
        <v>vs</v>
      </c>
      <c r="F35" s="51" t="str">
        <f>IFERROR(VLOOKUP(_xlfn.CONCAT(B35,$B2),'All Fixtures'!I:T,12,0),VLOOKUP(_xlfn.CONCAT(B35,$B2),'All Fixtures'!H:T,13,0))</f>
        <v>Maisemore Hornets</v>
      </c>
      <c r="G35" s="53" t="str">
        <f>IF(E35="VOID","",VLOOKUP(_xlfn.CONCAT(B35,D35),'All Fixtures'!H:U,14,0))</f>
        <v>Tuffley Community Centre</v>
      </c>
      <c r="H35" s="3"/>
    </row>
    <row r="36" spans="1:8" ht="13.15" customHeight="1" x14ac:dyDescent="0.25">
      <c r="A36" s="55"/>
      <c r="B36" s="20"/>
      <c r="C36" s="20"/>
      <c r="D36" s="3"/>
      <c r="E36" s="20"/>
      <c r="F36" s="3"/>
      <c r="G36" s="3"/>
      <c r="H36" s="3"/>
    </row>
    <row r="37" spans="1:8" ht="13.15" customHeight="1" x14ac:dyDescent="0.25">
      <c r="A37" s="55"/>
      <c r="B37" s="20"/>
      <c r="C37" s="20"/>
      <c r="D37" s="3"/>
      <c r="E37" s="20"/>
      <c r="F37" s="3"/>
      <c r="G37" s="3"/>
      <c r="H37" s="3"/>
    </row>
    <row r="38" spans="1:8" ht="13.15" customHeight="1" x14ac:dyDescent="0.25">
      <c r="A38" s="55"/>
      <c r="B38" s="20"/>
      <c r="C38" s="20"/>
      <c r="D38" s="3"/>
      <c r="E38" s="20"/>
      <c r="F38" s="3"/>
      <c r="G38" s="3"/>
      <c r="H38" s="3"/>
    </row>
    <row r="39" spans="1:8" ht="13.15" customHeight="1" x14ac:dyDescent="0.25">
      <c r="A39" s="55"/>
      <c r="B39" s="20"/>
      <c r="C39" s="20"/>
      <c r="D39" s="3"/>
      <c r="E39" s="20"/>
      <c r="F39" s="3"/>
      <c r="G39" s="3"/>
      <c r="H39" s="3"/>
    </row>
    <row r="40" spans="1:8" ht="13.15" customHeight="1" x14ac:dyDescent="0.25">
      <c r="A40" s="55"/>
      <c r="B40" s="20"/>
      <c r="C40" s="20"/>
      <c r="D40" s="3"/>
      <c r="E40" s="20"/>
      <c r="F40" s="3"/>
      <c r="G40" s="3"/>
      <c r="H40" s="3"/>
    </row>
    <row r="41" spans="1:8" ht="20.45" customHeight="1" x14ac:dyDescent="0.35">
      <c r="A41" s="55">
        <f>A2+1</f>
        <v>2</v>
      </c>
      <c r="B41" s="39" t="str">
        <f>C41</f>
        <v>Cobblers</v>
      </c>
      <c r="C41" s="121" t="str">
        <f>VLOOKUP(A41,Divisions!$C$3:$D$18,2,0)</f>
        <v>Cobblers</v>
      </c>
      <c r="D41" s="121"/>
      <c r="E41" s="121"/>
      <c r="F41" s="121"/>
      <c r="G41" s="121"/>
      <c r="H41" s="3"/>
    </row>
    <row r="42" spans="1:8" ht="13.15" customHeight="1" x14ac:dyDescent="0.25">
      <c r="A42" s="55"/>
      <c r="B42" s="20"/>
      <c r="C42" s="20"/>
      <c r="D42" s="3"/>
      <c r="E42" s="20"/>
      <c r="F42" s="3"/>
      <c r="G42" s="3"/>
      <c r="H42" s="3"/>
    </row>
    <row r="43" spans="1:8" ht="21.6" customHeight="1" x14ac:dyDescent="0.25">
      <c r="A43" s="55"/>
      <c r="B43" s="40" t="s">
        <v>328</v>
      </c>
      <c r="C43" s="41" t="s">
        <v>334</v>
      </c>
      <c r="D43" s="42" t="s">
        <v>340</v>
      </c>
      <c r="E43" s="42"/>
      <c r="F43" s="42" t="s">
        <v>341</v>
      </c>
      <c r="G43" s="43" t="s">
        <v>338</v>
      </c>
      <c r="H43" s="3"/>
    </row>
    <row r="44" spans="1:8" ht="18" customHeight="1" x14ac:dyDescent="0.25">
      <c r="A44" s="55"/>
      <c r="B44" s="44">
        <v>1</v>
      </c>
      <c r="C44" s="45">
        <f>IFERROR(VLOOKUP(_xlfn.CONCAT(B44,$B41),'All Fixtures'!H:R,10,0),VLOOKUP(_xlfn.CONCAT(B44,$B41),'All Fixtures'!I:R,9,0))</f>
        <v>45537</v>
      </c>
      <c r="D44" s="46" t="str">
        <f>IFERROR(VLOOKUP(_xlfn.CONCAT(B44,$B41),'All Fixtures'!H:R,11,0),VLOOKUP(_xlfn.CONCAT(B44,$B41),'All Fixtures'!I:R,10,0))</f>
        <v>Cobblers</v>
      </c>
      <c r="E44" s="47" t="str">
        <f>IF(F44="","VOID","vs")</f>
        <v>vs</v>
      </c>
      <c r="F44" s="46" t="str">
        <f>IFERROR(VLOOKUP(_xlfn.CONCAT(B44,$B41),'All Fixtures'!I:T,12,0),VLOOKUP(_xlfn.CONCAT(B44,$B41),'All Fixtures'!H:T,13,0))</f>
        <v>Redmans Ten</v>
      </c>
      <c r="G44" s="48" t="str">
        <f>IF(E44="VOID","",VLOOKUP(_xlfn.CONCAT(B44,D44),'All Fixtures'!H:U,14,0))</f>
        <v>Tuffley Community Centre</v>
      </c>
    </row>
    <row r="45" spans="1:8" ht="18" customHeight="1" x14ac:dyDescent="0.25">
      <c r="A45" s="55"/>
      <c r="B45" s="44">
        <v>2</v>
      </c>
      <c r="C45" s="45">
        <f>IFERROR(VLOOKUP(_xlfn.CONCAT(B45,$B41),'All Fixtures'!H:R,10,0),VLOOKUP(_xlfn.CONCAT(B45,$B41),'All Fixtures'!I:R,9,0))</f>
        <v>45548</v>
      </c>
      <c r="D45" s="46" t="str">
        <f>IFERROR(VLOOKUP(_xlfn.CONCAT(B45,$B41),'All Fixtures'!H:R,11,0),VLOOKUP(_xlfn.CONCAT(B45,$B41),'All Fixtures'!I:R,10,0))</f>
        <v>Famous Stampers</v>
      </c>
      <c r="E45" s="47" t="str">
        <f t="shared" ref="E45:E74" si="1">IF(F45="","VOID","vs")</f>
        <v>vs</v>
      </c>
      <c r="F45" s="46" t="str">
        <f>IFERROR(VLOOKUP(_xlfn.CONCAT(B45,$B41),'All Fixtures'!I:T,12,0),VLOOKUP(_xlfn.CONCAT(B45,$B41),'All Fixtures'!H:T,13,0))</f>
        <v>Cobblers</v>
      </c>
      <c r="G45" s="48" t="str">
        <f>IF(E45="VOID","",VLOOKUP(_xlfn.CONCAT(B45,D45),'All Fixtures'!H:U,14,0))</f>
        <v>Hardwicke RBL 1</v>
      </c>
    </row>
    <row r="46" spans="1:8" ht="18" customHeight="1" x14ac:dyDescent="0.25">
      <c r="A46" s="55"/>
      <c r="B46" s="44">
        <v>3</v>
      </c>
      <c r="C46" s="45">
        <f>IFERROR(VLOOKUP(_xlfn.CONCAT(B46,$B41),'All Fixtures'!H:R,10,0),VLOOKUP(_xlfn.CONCAT(B46,$B41),'All Fixtures'!I:R,9,0))</f>
        <v>45551</v>
      </c>
      <c r="D46" s="46" t="str">
        <f>IFERROR(VLOOKUP(_xlfn.CONCAT(B46,$B41),'All Fixtures'!H:R,11,0),VLOOKUP(_xlfn.CONCAT(B46,$B41),'All Fixtures'!I:R,10,0))</f>
        <v>Cobblers</v>
      </c>
      <c r="E46" s="47" t="str">
        <f t="shared" si="1"/>
        <v>vs</v>
      </c>
      <c r="F46" s="46" t="str">
        <f>IFERROR(VLOOKUP(_xlfn.CONCAT(B46,$B41),'All Fixtures'!I:T,12,0),VLOOKUP(_xlfn.CONCAT(B46,$B41),'All Fixtures'!H:T,13,0))</f>
        <v>Oval Ball S.C.</v>
      </c>
      <c r="G46" s="48" t="str">
        <f>IF(E46="VOID","",VLOOKUP(_xlfn.CONCAT(B46,D46),'All Fixtures'!H:U,14,0))</f>
        <v>Tuffley Community Centre</v>
      </c>
    </row>
    <row r="47" spans="1:8" ht="18" customHeight="1" x14ac:dyDescent="0.25">
      <c r="A47" s="55"/>
      <c r="B47" s="44">
        <v>4</v>
      </c>
      <c r="C47" s="45">
        <f>IFERROR(VLOOKUP(_xlfn.CONCAT(B47,$B41),'All Fixtures'!H:R,10,0),VLOOKUP(_xlfn.CONCAT(B47,$B41),'All Fixtures'!I:R,9,0))</f>
        <v>45558</v>
      </c>
      <c r="D47" s="46" t="str">
        <f>IFERROR(VLOOKUP(_xlfn.CONCAT(B47,$B41),'All Fixtures'!H:R,11,0),VLOOKUP(_xlfn.CONCAT(B47,$B41),'All Fixtures'!I:R,10,0))</f>
        <v>Impractical Jokers</v>
      </c>
      <c r="E47" s="47" t="str">
        <f t="shared" si="1"/>
        <v>vs</v>
      </c>
      <c r="F47" s="46" t="str">
        <f>IFERROR(VLOOKUP(_xlfn.CONCAT(B47,$B41),'All Fixtures'!I:T,12,0),VLOOKUP(_xlfn.CONCAT(B47,$B41),'All Fixtures'!H:T,13,0))</f>
        <v>Cobblers</v>
      </c>
      <c r="G47" s="48" t="str">
        <f>IF(E47="VOID","",VLOOKUP(_xlfn.CONCAT(B47,D47),'All Fixtures'!H:U,14,0))</f>
        <v>St James Club</v>
      </c>
    </row>
    <row r="48" spans="1:8" ht="18" customHeight="1" x14ac:dyDescent="0.25">
      <c r="A48" s="55"/>
      <c r="B48" s="44">
        <v>5</v>
      </c>
      <c r="C48" s="45">
        <f>IFERROR(VLOOKUP(_xlfn.CONCAT(B48,$B41),'All Fixtures'!H:R,10,0),VLOOKUP(_xlfn.CONCAT(B48,$B41),'All Fixtures'!I:R,9,0))</f>
        <v>45565</v>
      </c>
      <c r="D48" s="46" t="str">
        <f>IFERROR(VLOOKUP(_xlfn.CONCAT(B48,$B41),'All Fixtures'!H:R,11,0),VLOOKUP(_xlfn.CONCAT(B48,$B41),'All Fixtures'!I:R,10,0))</f>
        <v>Cobblers</v>
      </c>
      <c r="E48" s="47" t="str">
        <f t="shared" si="1"/>
        <v>vs</v>
      </c>
      <c r="F48" s="46" t="str">
        <f>IFERROR(VLOOKUP(_xlfn.CONCAT(B48,$B41),'All Fixtures'!I:T,12,0),VLOOKUP(_xlfn.CONCAT(B48,$B41),'All Fixtures'!H:T,13,0))</f>
        <v>Hare &amp; Hounds</v>
      </c>
      <c r="G48" s="48" t="str">
        <f>IF(E48="VOID","",VLOOKUP(_xlfn.CONCAT(B48,D48),'All Fixtures'!H:U,14,0))</f>
        <v>Tuffley Community Centre</v>
      </c>
    </row>
    <row r="49" spans="1:7" ht="18" customHeight="1" x14ac:dyDescent="0.25">
      <c r="A49" s="55"/>
      <c r="B49" s="44">
        <v>6</v>
      </c>
      <c r="C49" s="45">
        <f>IFERROR(VLOOKUP(_xlfn.CONCAT(B49,$B41),'All Fixtures'!H:R,10,0),VLOOKUP(_xlfn.CONCAT(B49,$B41),'All Fixtures'!I:R,9,0))</f>
        <v>45575</v>
      </c>
      <c r="D49" s="46" t="str">
        <f>IFERROR(VLOOKUP(_xlfn.CONCAT(B49,$B41),'All Fixtures'!H:R,11,0),VLOOKUP(_xlfn.CONCAT(B49,$B41),'All Fixtures'!I:R,10,0))</f>
        <v>Gaelens</v>
      </c>
      <c r="E49" s="47" t="str">
        <f t="shared" si="1"/>
        <v>vs</v>
      </c>
      <c r="F49" s="46" t="str">
        <f>IFERROR(VLOOKUP(_xlfn.CONCAT(B49,$B41),'All Fixtures'!I:T,12,0),VLOOKUP(_xlfn.CONCAT(B49,$B41),'All Fixtures'!H:T,13,0))</f>
        <v>Cobblers</v>
      </c>
      <c r="G49" s="48" t="str">
        <f>IF(E49="VOID","",VLOOKUP(_xlfn.CONCAT(B49,D49),'All Fixtures'!H:U,14,0))</f>
        <v>Brockworth RFC</v>
      </c>
    </row>
    <row r="50" spans="1:7" ht="18" customHeight="1" x14ac:dyDescent="0.25">
      <c r="A50" s="55"/>
      <c r="B50" s="44">
        <v>7</v>
      </c>
      <c r="C50" s="45">
        <f>IFERROR(VLOOKUP(_xlfn.CONCAT(B50,$B41),'All Fixtures'!H:R,10,0),VLOOKUP(_xlfn.CONCAT(B50,$B41),'All Fixtures'!I:R,9,0))</f>
        <v>45579</v>
      </c>
      <c r="D50" s="46" t="str">
        <f>IFERROR(VLOOKUP(_xlfn.CONCAT(B50,$B41),'All Fixtures'!H:R,11,0),VLOOKUP(_xlfn.CONCAT(B50,$B41),'All Fixtures'!I:R,10,0))</f>
        <v>Cobblers</v>
      </c>
      <c r="E50" s="47" t="str">
        <f t="shared" si="1"/>
        <v>vs</v>
      </c>
      <c r="F50" s="46" t="str">
        <f>IFERROR(VLOOKUP(_xlfn.CONCAT(B50,$B41),'All Fixtures'!I:T,12,0),VLOOKUP(_xlfn.CONCAT(B50,$B41),'All Fixtures'!H:T,13,0))</f>
        <v>The Jets</v>
      </c>
      <c r="G50" s="48" t="str">
        <f>IF(E50="VOID","",VLOOKUP(_xlfn.CONCAT(B50,D50),'All Fixtures'!H:U,14,0))</f>
        <v>Tuffley Community Centre</v>
      </c>
    </row>
    <row r="51" spans="1:7" ht="18" customHeight="1" x14ac:dyDescent="0.25">
      <c r="A51" s="55"/>
      <c r="B51" s="44">
        <v>8</v>
      </c>
      <c r="C51" s="45">
        <f>IFERROR(VLOOKUP(_xlfn.CONCAT(B51,$B41),'All Fixtures'!H:R,10,0),VLOOKUP(_xlfn.CONCAT(B51,$B41),'All Fixtures'!I:R,9,0))</f>
        <v>45588</v>
      </c>
      <c r="D51" s="46" t="str">
        <f>IFERROR(VLOOKUP(_xlfn.CONCAT(B51,$B41),'All Fixtures'!H:R,11,0),VLOOKUP(_xlfn.CONCAT(B51,$B41),'All Fixtures'!I:R,10,0))</f>
        <v>Lion Cubs</v>
      </c>
      <c r="E51" s="47" t="str">
        <f t="shared" si="1"/>
        <v>vs</v>
      </c>
      <c r="F51" s="46" t="str">
        <f>IFERROR(VLOOKUP(_xlfn.CONCAT(B51,$B41),'All Fixtures'!I:T,12,0),VLOOKUP(_xlfn.CONCAT(B51,$B41),'All Fixtures'!H:T,13,0))</f>
        <v>Cobblers</v>
      </c>
      <c r="G51" s="48" t="str">
        <f>IF(E51="VOID","",VLOOKUP(_xlfn.CONCAT(B51,D51),'All Fixtures'!H:U,14,0))</f>
        <v>Circle Club Newent</v>
      </c>
    </row>
    <row r="52" spans="1:7" ht="18" customHeight="1" x14ac:dyDescent="0.25">
      <c r="A52" s="55"/>
      <c r="B52" s="44">
        <v>9</v>
      </c>
      <c r="C52" s="45">
        <f>IFERROR(VLOOKUP(_xlfn.CONCAT(B52,$B41),'All Fixtures'!H:R,10,0),VLOOKUP(_xlfn.CONCAT(B52,$B41),'All Fixtures'!I:R,9,0))</f>
        <v>45593</v>
      </c>
      <c r="D52" s="46" t="str">
        <f>IFERROR(VLOOKUP(_xlfn.CONCAT(B52,$B41),'All Fixtures'!H:R,11,0),VLOOKUP(_xlfn.CONCAT(B52,$B41),'All Fixtures'!I:R,10,0))</f>
        <v>Cobblers</v>
      </c>
      <c r="E52" s="47" t="str">
        <f t="shared" si="1"/>
        <v>vs</v>
      </c>
      <c r="F52" s="46" t="str">
        <f>IFERROR(VLOOKUP(_xlfn.CONCAT(B52,$B41),'All Fixtures'!I:T,12,0),VLOOKUP(_xlfn.CONCAT(B52,$B41),'All Fixtures'!H:T,13,0))</f>
        <v>Railway</v>
      </c>
      <c r="G52" s="48" t="str">
        <f>IF(E52="VOID","",VLOOKUP(_xlfn.CONCAT(B52,D52),'All Fixtures'!H:U,14,0))</f>
        <v>Tuffley Community Centre</v>
      </c>
    </row>
    <row r="53" spans="1:7" ht="18" customHeight="1" x14ac:dyDescent="0.25">
      <c r="A53" s="55"/>
      <c r="B53" s="44">
        <v>10</v>
      </c>
      <c r="C53" s="45">
        <f>IFERROR(VLOOKUP(_xlfn.CONCAT(B53,$B41),'All Fixtures'!H:R,10,0),VLOOKUP(_xlfn.CONCAT(B53,$B41),'All Fixtures'!I:R,9,0))</f>
        <v>45601</v>
      </c>
      <c r="D53" s="46" t="str">
        <f>IFERROR(VLOOKUP(_xlfn.CONCAT(B53,$B41),'All Fixtures'!H:R,11,0),VLOOKUP(_xlfn.CONCAT(B53,$B41),'All Fixtures'!I:R,10,0))</f>
        <v>Fabulous Baker Boys</v>
      </c>
      <c r="E53" s="47" t="str">
        <f t="shared" si="1"/>
        <v>vs</v>
      </c>
      <c r="F53" s="46" t="str">
        <f>IFERROR(VLOOKUP(_xlfn.CONCAT(B53,$B41),'All Fixtures'!I:T,12,0),VLOOKUP(_xlfn.CONCAT(B53,$B41),'All Fixtures'!H:T,13,0))</f>
        <v>Cobblers</v>
      </c>
      <c r="G53" s="48" t="str">
        <f>IF(E53="VOID","",VLOOKUP(_xlfn.CONCAT(B53,D53),'All Fixtures'!H:U,14,0))</f>
        <v>Baker Street</v>
      </c>
    </row>
    <row r="54" spans="1:7" ht="18" customHeight="1" x14ac:dyDescent="0.25">
      <c r="A54" s="55"/>
      <c r="B54" s="44">
        <v>11</v>
      </c>
      <c r="C54" s="45">
        <f>IFERROR(VLOOKUP(_xlfn.CONCAT(B54,$B41),'All Fixtures'!H:R,10,0),VLOOKUP(_xlfn.CONCAT(B54,$B41),'All Fixtures'!I:R,9,0))</f>
        <v>45607</v>
      </c>
      <c r="D54" s="46" t="str">
        <f>IFERROR(VLOOKUP(_xlfn.CONCAT(B54,$B41),'All Fixtures'!H:R,11,0),VLOOKUP(_xlfn.CONCAT(B54,$B41),'All Fixtures'!I:R,10,0))</f>
        <v>Cobblers</v>
      </c>
      <c r="E54" s="47" t="str">
        <f t="shared" si="1"/>
        <v>vs</v>
      </c>
      <c r="F54" s="46" t="str">
        <f>IFERROR(VLOOKUP(_xlfn.CONCAT(B54,$B41),'All Fixtures'!I:T,12,0),VLOOKUP(_xlfn.CONCAT(B54,$B41),'All Fixtures'!H:T,13,0))</f>
        <v>St James Allstars</v>
      </c>
      <c r="G54" s="48" t="str">
        <f>IF(E54="VOID","",VLOOKUP(_xlfn.CONCAT(B54,D54),'All Fixtures'!H:U,14,0))</f>
        <v>Tuffley Community Centre</v>
      </c>
    </row>
    <row r="55" spans="1:7" ht="18" customHeight="1" x14ac:dyDescent="0.25">
      <c r="A55" s="55"/>
      <c r="B55" s="44">
        <v>12</v>
      </c>
      <c r="C55" s="45">
        <f>IFERROR(VLOOKUP(_xlfn.CONCAT(B55,$B41),'All Fixtures'!H:R,10,0),VLOOKUP(_xlfn.CONCAT(B55,$B41),'All Fixtures'!I:R,9,0))</f>
        <v>45615</v>
      </c>
      <c r="D55" s="46" t="str">
        <f>IFERROR(VLOOKUP(_xlfn.CONCAT(B55,$B41),'All Fixtures'!H:R,11,0),VLOOKUP(_xlfn.CONCAT(B55,$B41),'All Fixtures'!I:R,10,0))</f>
        <v>Tuffley Robins</v>
      </c>
      <c r="E55" s="47" t="str">
        <f t="shared" si="1"/>
        <v>vs</v>
      </c>
      <c r="F55" s="46" t="str">
        <f>IFERROR(VLOOKUP(_xlfn.CONCAT(B55,$B41),'All Fixtures'!I:T,12,0),VLOOKUP(_xlfn.CONCAT(B55,$B41),'All Fixtures'!H:T,13,0))</f>
        <v>Cobblers</v>
      </c>
      <c r="G55" s="48" t="str">
        <f>IF(E55="VOID","",VLOOKUP(_xlfn.CONCAT(B55,D55),'All Fixtures'!H:U,14,0))</f>
        <v>Robinswood Hill Club 1</v>
      </c>
    </row>
    <row r="56" spans="1:7" ht="18" customHeight="1" x14ac:dyDescent="0.25">
      <c r="A56" s="55"/>
      <c r="B56" s="44">
        <v>13</v>
      </c>
      <c r="C56" s="45">
        <f>IFERROR(VLOOKUP(_xlfn.CONCAT(B56,$B41),'All Fixtures'!H:R,10,0),VLOOKUP(_xlfn.CONCAT(B56,$B41),'All Fixtures'!I:R,9,0))</f>
        <v>45621</v>
      </c>
      <c r="D56" s="46" t="str">
        <f>IFERROR(VLOOKUP(_xlfn.CONCAT(B56,$B41),'All Fixtures'!H:R,11,0),VLOOKUP(_xlfn.CONCAT(B56,$B41),'All Fixtures'!I:R,10,0))</f>
        <v>Cobblers</v>
      </c>
      <c r="E56" s="47" t="str">
        <f t="shared" si="1"/>
        <v>vs</v>
      </c>
      <c r="F56" s="46" t="str">
        <f>IFERROR(VLOOKUP(_xlfn.CONCAT(B56,$B41),'All Fixtures'!I:T,12,0),VLOOKUP(_xlfn.CONCAT(B56,$B41),'All Fixtures'!H:T,13,0))</f>
        <v>Slingers</v>
      </c>
      <c r="G56" s="48" t="str">
        <f>IF(E56="VOID","",VLOOKUP(_xlfn.CONCAT(B56,D56),'All Fixtures'!H:U,14,0))</f>
        <v>Tuffley Community Centre</v>
      </c>
    </row>
    <row r="57" spans="1:7" ht="18" customHeight="1" x14ac:dyDescent="0.25">
      <c r="A57" s="55"/>
      <c r="B57" s="44">
        <v>14</v>
      </c>
      <c r="C57" s="45">
        <f>IFERROR(VLOOKUP(_xlfn.CONCAT(B57,$B41),'All Fixtures'!H:R,10,0),VLOOKUP(_xlfn.CONCAT(B57,$B41),'All Fixtures'!I:R,9,0))</f>
        <v>45628</v>
      </c>
      <c r="D57" s="46" t="str">
        <f>IFERROR(VLOOKUP(_xlfn.CONCAT(B57,$B41),'All Fixtures'!H:R,11,0),VLOOKUP(_xlfn.CONCAT(B57,$B41),'All Fixtures'!I:R,10,0))</f>
        <v>Cobblers</v>
      </c>
      <c r="E57" s="47" t="str">
        <f t="shared" si="1"/>
        <v>vs</v>
      </c>
      <c r="F57" s="46" t="str">
        <f>IFERROR(VLOOKUP(_xlfn.CONCAT(B57,$B41),'All Fixtures'!I:T,12,0),VLOOKUP(_xlfn.CONCAT(B57,$B41),'All Fixtures'!H:T,13,0))</f>
        <v>Painswick Ultras</v>
      </c>
      <c r="G57" s="48" t="str">
        <f>IF(E57="VOID","",VLOOKUP(_xlfn.CONCAT(B57,D57),'All Fixtures'!H:U,14,0))</f>
        <v>Tuffley Community Centre</v>
      </c>
    </row>
    <row r="58" spans="1:7" ht="18" customHeight="1" x14ac:dyDescent="0.25">
      <c r="A58" s="55"/>
      <c r="B58" s="44">
        <v>15</v>
      </c>
      <c r="C58" s="45">
        <f>IFERROR(VLOOKUP(_xlfn.CONCAT(B58,$B41),'All Fixtures'!H:R,10,0),VLOOKUP(_xlfn.CONCAT(B58,$B41),'All Fixtures'!I:R,9,0))</f>
        <v>45636</v>
      </c>
      <c r="D58" s="46" t="str">
        <f>IFERROR(VLOOKUP(_xlfn.CONCAT(B58,$B41),'All Fixtures'!H:R,11,0),VLOOKUP(_xlfn.CONCAT(B58,$B41),'All Fixtures'!I:R,10,0))</f>
        <v>Maisemore Hornets</v>
      </c>
      <c r="E58" s="47" t="str">
        <f t="shared" si="1"/>
        <v>vs</v>
      </c>
      <c r="F58" s="46" t="str">
        <f>IFERROR(VLOOKUP(_xlfn.CONCAT(B58,$B41),'All Fixtures'!I:T,12,0),VLOOKUP(_xlfn.CONCAT(B58,$B41),'All Fixtures'!H:T,13,0))</f>
        <v>Cobblers</v>
      </c>
      <c r="G58" s="48" t="str">
        <f>IF(E58="VOID","",VLOOKUP(_xlfn.CONCAT(B58,D58),'All Fixtures'!H:U,14,0))</f>
        <v>St James Club</v>
      </c>
    </row>
    <row r="59" spans="1:7" ht="24.6" customHeight="1" x14ac:dyDescent="0.25">
      <c r="A59" s="55"/>
      <c r="B59" s="122" t="s">
        <v>339</v>
      </c>
      <c r="C59" s="123"/>
      <c r="D59" s="123"/>
      <c r="E59" s="123"/>
      <c r="F59" s="123"/>
      <c r="G59" s="124"/>
    </row>
    <row r="60" spans="1:7" ht="18" customHeight="1" x14ac:dyDescent="0.25">
      <c r="A60" s="55"/>
      <c r="B60" s="44">
        <v>16</v>
      </c>
      <c r="C60" s="45">
        <f>IFERROR(VLOOKUP(_xlfn.CONCAT(B60,$B41),'All Fixtures'!H:R,10,0),VLOOKUP(_xlfn.CONCAT(B60,$B41),'All Fixtures'!I:R,9,0))</f>
        <v>45666</v>
      </c>
      <c r="D60" s="46" t="str">
        <f>IFERROR(VLOOKUP(_xlfn.CONCAT(B60,$B41),'All Fixtures'!H:R,11,0),VLOOKUP(_xlfn.CONCAT(B60,$B41),'All Fixtures'!I:R,10,0))</f>
        <v>Redmans Ten</v>
      </c>
      <c r="E60" s="47" t="str">
        <f t="shared" si="1"/>
        <v>vs</v>
      </c>
      <c r="F60" s="46" t="str">
        <f>IFERROR(VLOOKUP(_xlfn.CONCAT(B60,$B41),'All Fixtures'!I:T,12,0),VLOOKUP(_xlfn.CONCAT(B60,$B41),'All Fixtures'!H:T,13,0))</f>
        <v>Cobblers</v>
      </c>
      <c r="G60" s="48" t="str">
        <f>IF(E60="VOID","",VLOOKUP(_xlfn.CONCAT(B60,D60),'All Fixtures'!H:U,14,0))</f>
        <v>Wotton Hall Club 1</v>
      </c>
    </row>
    <row r="61" spans="1:7" ht="18" customHeight="1" x14ac:dyDescent="0.25">
      <c r="A61" s="55"/>
      <c r="B61" s="44">
        <v>17</v>
      </c>
      <c r="C61" s="45">
        <f>IFERROR(VLOOKUP(_xlfn.CONCAT(B61,$B41),'All Fixtures'!H:R,10,0),VLOOKUP(_xlfn.CONCAT(B61,$B41),'All Fixtures'!I:R,9,0))</f>
        <v>45670</v>
      </c>
      <c r="D61" s="46" t="str">
        <f>IFERROR(VLOOKUP(_xlfn.CONCAT(B61,$B41),'All Fixtures'!H:R,11,0),VLOOKUP(_xlfn.CONCAT(B61,$B41),'All Fixtures'!I:R,10,0))</f>
        <v>Cobblers</v>
      </c>
      <c r="E61" s="47" t="str">
        <f t="shared" si="1"/>
        <v>vs</v>
      </c>
      <c r="F61" s="46" t="str">
        <f>IFERROR(VLOOKUP(_xlfn.CONCAT(B61,$B41),'All Fixtures'!I:T,12,0),VLOOKUP(_xlfn.CONCAT(B61,$B41),'All Fixtures'!H:T,13,0))</f>
        <v>Famous Stampers</v>
      </c>
      <c r="G61" s="48" t="str">
        <f>IF(E61="VOID","",VLOOKUP(_xlfn.CONCAT(B61,D61),'All Fixtures'!H:U,14,0))</f>
        <v>Tuffley Community Centre</v>
      </c>
    </row>
    <row r="62" spans="1:7" ht="18" customHeight="1" x14ac:dyDescent="0.25">
      <c r="A62" s="55"/>
      <c r="B62" s="44">
        <v>18</v>
      </c>
      <c r="C62" s="45">
        <f>IFERROR(VLOOKUP(_xlfn.CONCAT(B62,$B41),'All Fixtures'!H:R,10,0),VLOOKUP(_xlfn.CONCAT(B62,$B41),'All Fixtures'!I:R,9,0))</f>
        <v>45679</v>
      </c>
      <c r="D62" s="46" t="str">
        <f>IFERROR(VLOOKUP(_xlfn.CONCAT(B62,$B41),'All Fixtures'!H:R,11,0),VLOOKUP(_xlfn.CONCAT(B62,$B41),'All Fixtures'!I:R,10,0))</f>
        <v>Oval Ball S.C.</v>
      </c>
      <c r="E62" s="47" t="str">
        <f t="shared" si="1"/>
        <v>vs</v>
      </c>
      <c r="F62" s="46" t="str">
        <f>IFERROR(VLOOKUP(_xlfn.CONCAT(B62,$B41),'All Fixtures'!I:T,12,0),VLOOKUP(_xlfn.CONCAT(B62,$B41),'All Fixtures'!H:T,13,0))</f>
        <v>Cobblers</v>
      </c>
      <c r="G62" s="48" t="str">
        <f>IF(E62="VOID","",VLOOKUP(_xlfn.CONCAT(B62,D62),'All Fixtures'!H:U,14,0))</f>
        <v>One Eyed Jacks</v>
      </c>
    </row>
    <row r="63" spans="1:7" ht="18" customHeight="1" x14ac:dyDescent="0.25">
      <c r="A63" s="55"/>
      <c r="B63" s="44">
        <v>19</v>
      </c>
      <c r="C63" s="45">
        <f>IFERROR(VLOOKUP(_xlfn.CONCAT(B63,$B41),'All Fixtures'!H:R,10,0),VLOOKUP(_xlfn.CONCAT(B63,$B41),'All Fixtures'!I:R,9,0))</f>
        <v>45684</v>
      </c>
      <c r="D63" s="46" t="str">
        <f>IFERROR(VLOOKUP(_xlfn.CONCAT(B63,$B41),'All Fixtures'!H:R,11,0),VLOOKUP(_xlfn.CONCAT(B63,$B41),'All Fixtures'!I:R,10,0))</f>
        <v>Cobblers</v>
      </c>
      <c r="E63" s="47" t="str">
        <f t="shared" si="1"/>
        <v>vs</v>
      </c>
      <c r="F63" s="46" t="str">
        <f>IFERROR(VLOOKUP(_xlfn.CONCAT(B63,$B41),'All Fixtures'!I:T,12,0),VLOOKUP(_xlfn.CONCAT(B63,$B41),'All Fixtures'!H:T,13,0))</f>
        <v>Impractical Jokers</v>
      </c>
      <c r="G63" s="48" t="str">
        <f>IF(E63="VOID","",VLOOKUP(_xlfn.CONCAT(B63,D63),'All Fixtures'!H:U,14,0))</f>
        <v>Tuffley Community Centre</v>
      </c>
    </row>
    <row r="64" spans="1:7" ht="18" customHeight="1" x14ac:dyDescent="0.25">
      <c r="A64" s="55"/>
      <c r="B64" s="44">
        <v>20</v>
      </c>
      <c r="C64" s="45">
        <f>IFERROR(VLOOKUP(_xlfn.CONCAT(B64,$B41),'All Fixtures'!H:R,10,0),VLOOKUP(_xlfn.CONCAT(B64,$B41),'All Fixtures'!I:R,9,0))</f>
        <v>45695</v>
      </c>
      <c r="D64" s="46" t="str">
        <f>IFERROR(VLOOKUP(_xlfn.CONCAT(B64,$B41),'All Fixtures'!H:R,11,0),VLOOKUP(_xlfn.CONCAT(B64,$B41),'All Fixtures'!I:R,10,0))</f>
        <v>Hare &amp; Hounds</v>
      </c>
      <c r="E64" s="47" t="str">
        <f t="shared" si="1"/>
        <v>vs</v>
      </c>
      <c r="F64" s="46" t="str">
        <f>IFERROR(VLOOKUP(_xlfn.CONCAT(B64,$B41),'All Fixtures'!I:T,12,0),VLOOKUP(_xlfn.CONCAT(B64,$B41),'All Fixtures'!H:T,13,0))</f>
        <v>Cobblers</v>
      </c>
      <c r="G64" s="48" t="str">
        <f>IF(E64="VOID","",VLOOKUP(_xlfn.CONCAT(B64,D64),'All Fixtures'!H:U,14,0))</f>
        <v>Churchdown Club</v>
      </c>
    </row>
    <row r="65" spans="1:7" ht="18" customHeight="1" x14ac:dyDescent="0.25">
      <c r="A65" s="55"/>
      <c r="B65" s="44">
        <v>21</v>
      </c>
      <c r="C65" s="45">
        <f>IFERROR(VLOOKUP(_xlfn.CONCAT(B65,$B41),'All Fixtures'!H:R,10,0),VLOOKUP(_xlfn.CONCAT(B65,$B41),'All Fixtures'!I:R,9,0))</f>
        <v>45698</v>
      </c>
      <c r="D65" s="46" t="str">
        <f>IFERROR(VLOOKUP(_xlfn.CONCAT(B65,$B41),'All Fixtures'!H:R,11,0),VLOOKUP(_xlfn.CONCAT(B65,$B41),'All Fixtures'!I:R,10,0))</f>
        <v>Cobblers</v>
      </c>
      <c r="E65" s="47" t="str">
        <f t="shared" si="1"/>
        <v>vs</v>
      </c>
      <c r="F65" s="46" t="str">
        <f>IFERROR(VLOOKUP(_xlfn.CONCAT(B65,$B41),'All Fixtures'!I:T,12,0),VLOOKUP(_xlfn.CONCAT(B65,$B41),'All Fixtures'!H:T,13,0))</f>
        <v>Gaelens</v>
      </c>
      <c r="G65" s="48" t="str">
        <f>IF(E65="VOID","",VLOOKUP(_xlfn.CONCAT(B65,D65),'All Fixtures'!H:U,14,0))</f>
        <v>Tuffley Community Centre</v>
      </c>
    </row>
    <row r="66" spans="1:7" ht="18" customHeight="1" x14ac:dyDescent="0.25">
      <c r="A66" s="55"/>
      <c r="B66" s="44">
        <v>22</v>
      </c>
      <c r="C66" s="45">
        <f>IFERROR(VLOOKUP(_xlfn.CONCAT(B66,$B41),'All Fixtures'!H:R,10,0),VLOOKUP(_xlfn.CONCAT(B66,$B41),'All Fixtures'!I:R,9,0))</f>
        <v>45708</v>
      </c>
      <c r="D66" s="46" t="str">
        <f>IFERROR(VLOOKUP(_xlfn.CONCAT(B66,$B41),'All Fixtures'!H:R,11,0),VLOOKUP(_xlfn.CONCAT(B66,$B41),'All Fixtures'!I:R,10,0))</f>
        <v>The Jets</v>
      </c>
      <c r="E66" s="47" t="str">
        <f t="shared" si="1"/>
        <v>vs</v>
      </c>
      <c r="F66" s="46" t="str">
        <f>IFERROR(VLOOKUP(_xlfn.CONCAT(B66,$B41),'All Fixtures'!I:T,12,0),VLOOKUP(_xlfn.CONCAT(B66,$B41),'All Fixtures'!H:T,13,0))</f>
        <v>Cobblers</v>
      </c>
      <c r="G66" s="48" t="str">
        <f>IF(E66="VOID","",VLOOKUP(_xlfn.CONCAT(B66,D66),'All Fixtures'!H:U,14,0))</f>
        <v>Baker Street</v>
      </c>
    </row>
    <row r="67" spans="1:7" ht="18" customHeight="1" x14ac:dyDescent="0.25">
      <c r="A67" s="55"/>
      <c r="B67" s="44">
        <v>23</v>
      </c>
      <c r="C67" s="45">
        <f>IFERROR(VLOOKUP(_xlfn.CONCAT(B67,$B41),'All Fixtures'!H:R,10,0),VLOOKUP(_xlfn.CONCAT(B67,$B41),'All Fixtures'!I:R,9,0))</f>
        <v>45712</v>
      </c>
      <c r="D67" s="46" t="str">
        <f>IFERROR(VLOOKUP(_xlfn.CONCAT(B67,$B41),'All Fixtures'!H:R,11,0),VLOOKUP(_xlfn.CONCAT(B67,$B41),'All Fixtures'!I:R,10,0))</f>
        <v>Cobblers</v>
      </c>
      <c r="E67" s="47" t="str">
        <f t="shared" si="1"/>
        <v>vs</v>
      </c>
      <c r="F67" s="46" t="str">
        <f>IFERROR(VLOOKUP(_xlfn.CONCAT(B67,$B41),'All Fixtures'!I:T,12,0),VLOOKUP(_xlfn.CONCAT(B67,$B41),'All Fixtures'!H:T,13,0))</f>
        <v>Lion Cubs</v>
      </c>
      <c r="G67" s="48" t="str">
        <f>IF(E67="VOID","",VLOOKUP(_xlfn.CONCAT(B67,D67),'All Fixtures'!H:U,14,0))</f>
        <v>Tuffley Community Centre</v>
      </c>
    </row>
    <row r="68" spans="1:7" ht="18" customHeight="1" x14ac:dyDescent="0.25">
      <c r="A68" s="55"/>
      <c r="B68" s="44">
        <v>24</v>
      </c>
      <c r="C68" s="45">
        <f>IFERROR(VLOOKUP(_xlfn.CONCAT(B68,$B41),'All Fixtures'!H:R,10,0),VLOOKUP(_xlfn.CONCAT(B68,$B41),'All Fixtures'!I:R,9,0))</f>
        <v>45723</v>
      </c>
      <c r="D68" s="46" t="str">
        <f>IFERROR(VLOOKUP(_xlfn.CONCAT(B68,$B41),'All Fixtures'!H:R,11,0),VLOOKUP(_xlfn.CONCAT(B68,$B41),'All Fixtures'!I:R,10,0))</f>
        <v>Railway</v>
      </c>
      <c r="E68" s="47" t="str">
        <f t="shared" si="1"/>
        <v>vs</v>
      </c>
      <c r="F68" s="46" t="str">
        <f>IFERROR(VLOOKUP(_xlfn.CONCAT(B68,$B41),'All Fixtures'!I:T,12,0),VLOOKUP(_xlfn.CONCAT(B68,$B41),'All Fixtures'!H:T,13,0))</f>
        <v>Cobblers</v>
      </c>
      <c r="G68" s="48" t="str">
        <f>IF(E68="VOID","",VLOOKUP(_xlfn.CONCAT(B68,D68),'All Fixtures'!H:U,14,0))</f>
        <v>Hardwicke RBL 2</v>
      </c>
    </row>
    <row r="69" spans="1:7" ht="18" customHeight="1" x14ac:dyDescent="0.25">
      <c r="A69" s="55"/>
      <c r="B69" s="44">
        <v>25</v>
      </c>
      <c r="C69" s="45">
        <f>IFERROR(VLOOKUP(_xlfn.CONCAT(B69,$B41),'All Fixtures'!H:R,10,0),VLOOKUP(_xlfn.CONCAT(B69,$B41),'All Fixtures'!I:R,9,0))</f>
        <v>45726</v>
      </c>
      <c r="D69" s="46" t="str">
        <f>IFERROR(VLOOKUP(_xlfn.CONCAT(B69,$B41),'All Fixtures'!H:R,11,0),VLOOKUP(_xlfn.CONCAT(B69,$B41),'All Fixtures'!I:R,10,0))</f>
        <v>Cobblers</v>
      </c>
      <c r="E69" s="47" t="str">
        <f t="shared" si="1"/>
        <v>vs</v>
      </c>
      <c r="F69" s="46" t="str">
        <f>IFERROR(VLOOKUP(_xlfn.CONCAT(B69,$B41),'All Fixtures'!I:T,12,0),VLOOKUP(_xlfn.CONCAT(B69,$B41),'All Fixtures'!H:T,13,0))</f>
        <v>Fabulous Baker Boys</v>
      </c>
      <c r="G69" s="48" t="str">
        <f>IF(E69="VOID","",VLOOKUP(_xlfn.CONCAT(B69,D69),'All Fixtures'!H:U,14,0))</f>
        <v>Tuffley Community Centre</v>
      </c>
    </row>
    <row r="70" spans="1:7" ht="18" customHeight="1" x14ac:dyDescent="0.25">
      <c r="A70" s="55"/>
      <c r="B70" s="44">
        <v>26</v>
      </c>
      <c r="C70" s="45">
        <f>IFERROR(VLOOKUP(_xlfn.CONCAT(B70,$B41),'All Fixtures'!H:R,10,0),VLOOKUP(_xlfn.CONCAT(B70,$B41),'All Fixtures'!I:R,9,0))</f>
        <v>45737</v>
      </c>
      <c r="D70" s="46" t="str">
        <f>IFERROR(VLOOKUP(_xlfn.CONCAT(B70,$B41),'All Fixtures'!H:R,11,0),VLOOKUP(_xlfn.CONCAT(B70,$B41),'All Fixtures'!I:R,10,0))</f>
        <v>St James Allstars</v>
      </c>
      <c r="E70" s="47" t="str">
        <f t="shared" si="1"/>
        <v>vs</v>
      </c>
      <c r="F70" s="46" t="str">
        <f>IFERROR(VLOOKUP(_xlfn.CONCAT(B70,$B41),'All Fixtures'!I:T,12,0),VLOOKUP(_xlfn.CONCAT(B70,$B41),'All Fixtures'!H:T,13,0))</f>
        <v>Cobblers</v>
      </c>
      <c r="G70" s="48" t="str">
        <f>IF(E70="VOID","",VLOOKUP(_xlfn.CONCAT(B70,D70),'All Fixtures'!H:U,14,0))</f>
        <v>St James Club</v>
      </c>
    </row>
    <row r="71" spans="1:7" ht="18" customHeight="1" x14ac:dyDescent="0.25">
      <c r="A71" s="55"/>
      <c r="B71" s="44">
        <v>27</v>
      </c>
      <c r="C71" s="45">
        <f>IFERROR(VLOOKUP(_xlfn.CONCAT(B71,$B41),'All Fixtures'!H:R,10,0),VLOOKUP(_xlfn.CONCAT(B71,$B41),'All Fixtures'!I:R,9,0))</f>
        <v>45740</v>
      </c>
      <c r="D71" s="46" t="str">
        <f>IFERROR(VLOOKUP(_xlfn.CONCAT(B71,$B41),'All Fixtures'!H:R,11,0),VLOOKUP(_xlfn.CONCAT(B71,$B41),'All Fixtures'!I:R,10,0))</f>
        <v>Cobblers</v>
      </c>
      <c r="E71" s="47" t="str">
        <f t="shared" si="1"/>
        <v>vs</v>
      </c>
      <c r="F71" s="46" t="str">
        <f>IFERROR(VLOOKUP(_xlfn.CONCAT(B71,$B41),'All Fixtures'!I:T,12,0),VLOOKUP(_xlfn.CONCAT(B71,$B41),'All Fixtures'!H:T,13,0))</f>
        <v>Tuffley Robins</v>
      </c>
      <c r="G71" s="48" t="str">
        <f>IF(E71="VOID","",VLOOKUP(_xlfn.CONCAT(B71,D71),'All Fixtures'!H:U,14,0))</f>
        <v>Tuffley Community Centre</v>
      </c>
    </row>
    <row r="72" spans="1:7" ht="18" customHeight="1" x14ac:dyDescent="0.25">
      <c r="A72" s="55"/>
      <c r="B72" s="44">
        <v>28</v>
      </c>
      <c r="C72" s="45">
        <f>IFERROR(VLOOKUP(_xlfn.CONCAT(B72,$B41),'All Fixtures'!H:R,10,0),VLOOKUP(_xlfn.CONCAT(B72,$B41),'All Fixtures'!I:R,9,0))</f>
        <v>45749</v>
      </c>
      <c r="D72" s="46" t="str">
        <f>IFERROR(VLOOKUP(_xlfn.CONCAT(B72,$B41),'All Fixtures'!H:R,11,0),VLOOKUP(_xlfn.CONCAT(B72,$B41),'All Fixtures'!I:R,10,0))</f>
        <v>Slingers</v>
      </c>
      <c r="E72" s="47" t="str">
        <f t="shared" si="1"/>
        <v>vs</v>
      </c>
      <c r="F72" s="46" t="str">
        <f>IFERROR(VLOOKUP(_xlfn.CONCAT(B72,$B41),'All Fixtures'!I:T,12,0),VLOOKUP(_xlfn.CONCAT(B72,$B41),'All Fixtures'!H:T,13,0))</f>
        <v>Cobblers</v>
      </c>
      <c r="G72" s="48" t="str">
        <f>IF(E72="VOID","",VLOOKUP(_xlfn.CONCAT(B72,D72),'All Fixtures'!H:U,14,0))</f>
        <v>BMI Club</v>
      </c>
    </row>
    <row r="73" spans="1:7" ht="18" customHeight="1" x14ac:dyDescent="0.25">
      <c r="A73" s="55"/>
      <c r="B73" s="44">
        <v>29</v>
      </c>
      <c r="C73" s="45">
        <f>IFERROR(VLOOKUP(_xlfn.CONCAT(B73,$B41),'All Fixtures'!H:R,10,0),VLOOKUP(_xlfn.CONCAT(B73,$B41),'All Fixtures'!I:R,9,0))</f>
        <v>45756</v>
      </c>
      <c r="D73" s="46" t="str">
        <f>IFERROR(VLOOKUP(_xlfn.CONCAT(B73,$B41),'All Fixtures'!H:R,11,0),VLOOKUP(_xlfn.CONCAT(B73,$B41),'All Fixtures'!I:R,10,0))</f>
        <v>Painswick Ultras</v>
      </c>
      <c r="E73" s="47" t="str">
        <f t="shared" si="1"/>
        <v>vs</v>
      </c>
      <c r="F73" s="46" t="str">
        <f>IFERROR(VLOOKUP(_xlfn.CONCAT(B73,$B41),'All Fixtures'!I:T,12,0),VLOOKUP(_xlfn.CONCAT(B73,$B41),'All Fixtures'!H:T,13,0))</f>
        <v>Cobblers</v>
      </c>
      <c r="G73" s="48" t="str">
        <f>IF(E73="VOID","",VLOOKUP(_xlfn.CONCAT(B73,D73),'All Fixtures'!H:U,14,0))</f>
        <v>Saintbridge Club 1</v>
      </c>
    </row>
    <row r="74" spans="1:7" ht="18" customHeight="1" x14ac:dyDescent="0.25">
      <c r="A74" s="55"/>
      <c r="B74" s="49">
        <v>30</v>
      </c>
      <c r="C74" s="50">
        <f>IFERROR(VLOOKUP(_xlfn.CONCAT(B74,$B41),'All Fixtures'!H:R,10,0),VLOOKUP(_xlfn.CONCAT(B74,$B41),'All Fixtures'!I:R,9,0))</f>
        <v>45761</v>
      </c>
      <c r="D74" s="51" t="str">
        <f>IFERROR(VLOOKUP(_xlfn.CONCAT(B74,$B41),'All Fixtures'!H:R,11,0),VLOOKUP(_xlfn.CONCAT(B74,$B41),'All Fixtures'!I:R,10,0))</f>
        <v>Cobblers</v>
      </c>
      <c r="E74" s="52" t="str">
        <f t="shared" si="1"/>
        <v>vs</v>
      </c>
      <c r="F74" s="51" t="str">
        <f>IFERROR(VLOOKUP(_xlfn.CONCAT(B74,$B41),'All Fixtures'!I:T,12,0),VLOOKUP(_xlfn.CONCAT(B74,$B41),'All Fixtures'!H:T,13,0))</f>
        <v>Maisemore Hornets</v>
      </c>
      <c r="G74" s="53" t="str">
        <f>IF(E74="VOID","",VLOOKUP(_xlfn.CONCAT(B74,D74),'All Fixtures'!H:U,14,0))</f>
        <v>Tuffley Community Centre</v>
      </c>
    </row>
    <row r="75" spans="1:7" ht="13.15" customHeight="1" x14ac:dyDescent="0.25">
      <c r="A75" s="55"/>
      <c r="B75" s="20"/>
      <c r="C75" s="20"/>
      <c r="D75" s="3"/>
      <c r="E75" s="20"/>
      <c r="F75" s="3"/>
      <c r="G75" s="3"/>
    </row>
    <row r="76" spans="1:7" ht="13.15" customHeight="1" x14ac:dyDescent="0.25">
      <c r="A76" s="55"/>
      <c r="B76" s="20"/>
      <c r="C76" s="20"/>
      <c r="D76" s="3"/>
      <c r="E76" s="20"/>
      <c r="F76" s="3"/>
      <c r="G76" s="3"/>
    </row>
    <row r="77" spans="1:7" ht="13.15" customHeight="1" x14ac:dyDescent="0.25">
      <c r="A77" s="55"/>
      <c r="B77" s="20"/>
      <c r="C77" s="20"/>
      <c r="D77" s="3"/>
      <c r="E77" s="20"/>
      <c r="F77" s="3"/>
      <c r="G77" s="3"/>
    </row>
    <row r="78" spans="1:7" ht="13.15" customHeight="1" x14ac:dyDescent="0.25">
      <c r="A78" s="55"/>
      <c r="B78" s="20"/>
      <c r="C78" s="20"/>
      <c r="D78" s="3"/>
      <c r="E78" s="20"/>
      <c r="F78" s="3"/>
      <c r="G78" s="3"/>
    </row>
    <row r="79" spans="1:7" ht="13.15" customHeight="1" x14ac:dyDescent="0.25">
      <c r="A79" s="55"/>
      <c r="B79" s="20"/>
      <c r="C79" s="20"/>
      <c r="D79" s="3"/>
      <c r="E79" s="20"/>
      <c r="F79" s="3"/>
      <c r="G79" s="3"/>
    </row>
    <row r="80" spans="1:7" ht="20.45" customHeight="1" x14ac:dyDescent="0.35">
      <c r="A80" s="55">
        <f>A41+1</f>
        <v>3</v>
      </c>
      <c r="B80" s="39" t="str">
        <f>C80</f>
        <v>Slingers</v>
      </c>
      <c r="C80" s="121" t="str">
        <f>VLOOKUP(A80,Divisions!$C$3:$D$18,2,0)</f>
        <v>Slingers</v>
      </c>
      <c r="D80" s="121"/>
      <c r="E80" s="121"/>
      <c r="F80" s="121"/>
      <c r="G80" s="121"/>
    </row>
    <row r="81" spans="1:7" ht="13.15" customHeight="1" x14ac:dyDescent="0.25">
      <c r="A81" s="55"/>
      <c r="B81" s="20"/>
      <c r="C81" s="20"/>
      <c r="D81" s="3"/>
      <c r="E81" s="20"/>
      <c r="F81" s="3"/>
      <c r="G81" s="3"/>
    </row>
    <row r="82" spans="1:7" ht="21.6" customHeight="1" x14ac:dyDescent="0.25">
      <c r="A82" s="55"/>
      <c r="B82" s="40" t="s">
        <v>328</v>
      </c>
      <c r="C82" s="41" t="s">
        <v>334</v>
      </c>
      <c r="D82" s="42" t="s">
        <v>340</v>
      </c>
      <c r="E82" s="42"/>
      <c r="F82" s="42" t="s">
        <v>341</v>
      </c>
      <c r="G82" s="43" t="s">
        <v>338</v>
      </c>
    </row>
    <row r="83" spans="1:7" ht="18" customHeight="1" x14ac:dyDescent="0.25">
      <c r="A83" s="55"/>
      <c r="B83" s="44">
        <v>1</v>
      </c>
      <c r="C83" s="45">
        <f>IFERROR(VLOOKUP(_xlfn.CONCAT(B83,$B80),'All Fixtures'!H:R,10,0),VLOOKUP(_xlfn.CONCAT(B83,$B80),'All Fixtures'!I:R,9,0))</f>
        <v>45539</v>
      </c>
      <c r="D83" s="46" t="str">
        <f>IFERROR(VLOOKUP(_xlfn.CONCAT(B83,$B80),'All Fixtures'!H:R,11,0),VLOOKUP(_xlfn.CONCAT(B83,$B80),'All Fixtures'!I:R,10,0))</f>
        <v>Slingers</v>
      </c>
      <c r="E83" s="47" t="str">
        <f>IF(F83="","VOID","vs")</f>
        <v>vs</v>
      </c>
      <c r="F83" s="46" t="str">
        <f>IFERROR(VLOOKUP(_xlfn.CONCAT(B83,$B80),'All Fixtures'!I:T,12,0),VLOOKUP(_xlfn.CONCAT(B83,$B80),'All Fixtures'!H:T,13,0))</f>
        <v>Famous Stampers</v>
      </c>
      <c r="G83" s="48" t="str">
        <f>IF(E83="VOID","",VLOOKUP(_xlfn.CONCAT(B83,D83),'All Fixtures'!H:U,14,0))</f>
        <v>BMI Club</v>
      </c>
    </row>
    <row r="84" spans="1:7" ht="18" customHeight="1" x14ac:dyDescent="0.25">
      <c r="A84" s="55"/>
      <c r="B84" s="44">
        <v>2</v>
      </c>
      <c r="C84" s="45">
        <f>IFERROR(VLOOKUP(_xlfn.CONCAT(B84,$B80),'All Fixtures'!H:R,10,0),VLOOKUP(_xlfn.CONCAT(B84,$B80),'All Fixtures'!I:R,9,0))</f>
        <v>45546</v>
      </c>
      <c r="D84" s="46" t="str">
        <f>IFERROR(VLOOKUP(_xlfn.CONCAT(B84,$B80),'All Fixtures'!H:R,11,0),VLOOKUP(_xlfn.CONCAT(B84,$B80),'All Fixtures'!I:R,10,0))</f>
        <v>Oval Ball S.C.</v>
      </c>
      <c r="E84" s="47" t="str">
        <f t="shared" ref="E84:E113" si="2">IF(F84="","VOID","vs")</f>
        <v>vs</v>
      </c>
      <c r="F84" s="46" t="str">
        <f>IFERROR(VLOOKUP(_xlfn.CONCAT(B84,$B80),'All Fixtures'!I:T,12,0),VLOOKUP(_xlfn.CONCAT(B84,$B80),'All Fixtures'!H:T,13,0))</f>
        <v>Slingers</v>
      </c>
      <c r="G84" s="48" t="str">
        <f>IF(E84="VOID","",VLOOKUP(_xlfn.CONCAT(B84,D84),'All Fixtures'!H:U,14,0))</f>
        <v>One Eyed Jacks</v>
      </c>
    </row>
    <row r="85" spans="1:7" ht="18" customHeight="1" x14ac:dyDescent="0.25">
      <c r="A85" s="55"/>
      <c r="B85" s="44">
        <v>3</v>
      </c>
      <c r="C85" s="45">
        <f>IFERROR(VLOOKUP(_xlfn.CONCAT(B85,$B80),'All Fixtures'!H:R,10,0),VLOOKUP(_xlfn.CONCAT(B85,$B80),'All Fixtures'!I:R,9,0))</f>
        <v>45553</v>
      </c>
      <c r="D85" s="46" t="str">
        <f>IFERROR(VLOOKUP(_xlfn.CONCAT(B85,$B80),'All Fixtures'!H:R,11,0),VLOOKUP(_xlfn.CONCAT(B85,$B80),'All Fixtures'!I:R,10,0))</f>
        <v>Slingers</v>
      </c>
      <c r="E85" s="47" t="str">
        <f t="shared" si="2"/>
        <v>vs</v>
      </c>
      <c r="F85" s="46" t="str">
        <f>IFERROR(VLOOKUP(_xlfn.CONCAT(B85,$B80),'All Fixtures'!I:T,12,0),VLOOKUP(_xlfn.CONCAT(B85,$B80),'All Fixtures'!H:T,13,0))</f>
        <v>Impractical Jokers</v>
      </c>
      <c r="G85" s="48" t="str">
        <f>IF(E85="VOID","",VLOOKUP(_xlfn.CONCAT(B85,D85),'All Fixtures'!H:U,14,0))</f>
        <v>BMI Club</v>
      </c>
    </row>
    <row r="86" spans="1:7" ht="18" customHeight="1" x14ac:dyDescent="0.25">
      <c r="A86" s="55"/>
      <c r="B86" s="44">
        <v>4</v>
      </c>
      <c r="C86" s="45">
        <f>IFERROR(VLOOKUP(_xlfn.CONCAT(B86,$B80),'All Fixtures'!H:R,10,0),VLOOKUP(_xlfn.CONCAT(B86,$B80),'All Fixtures'!I:R,9,0))</f>
        <v>45562</v>
      </c>
      <c r="D86" s="46" t="str">
        <f>IFERROR(VLOOKUP(_xlfn.CONCAT(B86,$B80),'All Fixtures'!H:R,11,0),VLOOKUP(_xlfn.CONCAT(B86,$B80),'All Fixtures'!I:R,10,0))</f>
        <v>Hare &amp; Hounds</v>
      </c>
      <c r="E86" s="47" t="str">
        <f t="shared" si="2"/>
        <v>vs</v>
      </c>
      <c r="F86" s="46" t="str">
        <f>IFERROR(VLOOKUP(_xlfn.CONCAT(B86,$B80),'All Fixtures'!I:T,12,0),VLOOKUP(_xlfn.CONCAT(B86,$B80),'All Fixtures'!H:T,13,0))</f>
        <v>Slingers</v>
      </c>
      <c r="G86" s="48" t="str">
        <f>IF(E86="VOID","",VLOOKUP(_xlfn.CONCAT(B86,D86),'All Fixtures'!H:U,14,0))</f>
        <v>Churchdown Club</v>
      </c>
    </row>
    <row r="87" spans="1:7" ht="18" customHeight="1" x14ac:dyDescent="0.25">
      <c r="A87" s="55"/>
      <c r="B87" s="44">
        <v>5</v>
      </c>
      <c r="C87" s="45">
        <f>IFERROR(VLOOKUP(_xlfn.CONCAT(B87,$B80),'All Fixtures'!H:R,10,0),VLOOKUP(_xlfn.CONCAT(B87,$B80),'All Fixtures'!I:R,9,0))</f>
        <v>45567</v>
      </c>
      <c r="D87" s="46" t="str">
        <f>IFERROR(VLOOKUP(_xlfn.CONCAT(B87,$B80),'All Fixtures'!H:R,11,0),VLOOKUP(_xlfn.CONCAT(B87,$B80),'All Fixtures'!I:R,10,0))</f>
        <v>Slingers</v>
      </c>
      <c r="E87" s="47" t="str">
        <f t="shared" si="2"/>
        <v>vs</v>
      </c>
      <c r="F87" s="46" t="str">
        <f>IFERROR(VLOOKUP(_xlfn.CONCAT(B87,$B80),'All Fixtures'!I:T,12,0),VLOOKUP(_xlfn.CONCAT(B87,$B80),'All Fixtures'!H:T,13,0))</f>
        <v>Gaelens</v>
      </c>
      <c r="G87" s="48" t="str">
        <f>IF(E87="VOID","",VLOOKUP(_xlfn.CONCAT(B87,D87),'All Fixtures'!H:U,14,0))</f>
        <v>BMI Club</v>
      </c>
    </row>
    <row r="88" spans="1:7" ht="18" customHeight="1" x14ac:dyDescent="0.25">
      <c r="A88" s="55"/>
      <c r="B88" s="44">
        <v>6</v>
      </c>
      <c r="C88" s="45">
        <f>IFERROR(VLOOKUP(_xlfn.CONCAT(B88,$B80),'All Fixtures'!H:R,10,0),VLOOKUP(_xlfn.CONCAT(B88,$B80),'All Fixtures'!I:R,9,0))</f>
        <v>45575</v>
      </c>
      <c r="D88" s="46" t="str">
        <f>IFERROR(VLOOKUP(_xlfn.CONCAT(B88,$B80),'All Fixtures'!H:R,11,0),VLOOKUP(_xlfn.CONCAT(B88,$B80),'All Fixtures'!I:R,10,0))</f>
        <v>The Jets</v>
      </c>
      <c r="E88" s="47" t="str">
        <f t="shared" si="2"/>
        <v>vs</v>
      </c>
      <c r="F88" s="46" t="str">
        <f>IFERROR(VLOOKUP(_xlfn.CONCAT(B88,$B80),'All Fixtures'!I:T,12,0),VLOOKUP(_xlfn.CONCAT(B88,$B80),'All Fixtures'!H:T,13,0))</f>
        <v>Slingers</v>
      </c>
      <c r="G88" s="48" t="str">
        <f>IF(E88="VOID","",VLOOKUP(_xlfn.CONCAT(B88,D88),'All Fixtures'!H:U,14,0))</f>
        <v>Baker Street</v>
      </c>
    </row>
    <row r="89" spans="1:7" ht="18" customHeight="1" x14ac:dyDescent="0.25">
      <c r="A89" s="55"/>
      <c r="B89" s="44">
        <v>7</v>
      </c>
      <c r="C89" s="45">
        <f>IFERROR(VLOOKUP(_xlfn.CONCAT(B89,$B80),'All Fixtures'!H:R,10,0),VLOOKUP(_xlfn.CONCAT(B89,$B80),'All Fixtures'!I:R,9,0))</f>
        <v>45581</v>
      </c>
      <c r="D89" s="46" t="str">
        <f>IFERROR(VLOOKUP(_xlfn.CONCAT(B89,$B80),'All Fixtures'!H:R,11,0),VLOOKUP(_xlfn.CONCAT(B89,$B80),'All Fixtures'!I:R,10,0))</f>
        <v>Slingers</v>
      </c>
      <c r="E89" s="47" t="str">
        <f t="shared" si="2"/>
        <v>vs</v>
      </c>
      <c r="F89" s="46" t="str">
        <f>IFERROR(VLOOKUP(_xlfn.CONCAT(B89,$B80),'All Fixtures'!I:T,12,0),VLOOKUP(_xlfn.CONCAT(B89,$B80),'All Fixtures'!H:T,13,0))</f>
        <v>Lion Cubs</v>
      </c>
      <c r="G89" s="48" t="str">
        <f>IF(E89="VOID","",VLOOKUP(_xlfn.CONCAT(B89,D89),'All Fixtures'!H:U,14,0))</f>
        <v>BMI Club</v>
      </c>
    </row>
    <row r="90" spans="1:7" ht="18" customHeight="1" x14ac:dyDescent="0.25">
      <c r="A90" s="55"/>
      <c r="B90" s="44">
        <v>8</v>
      </c>
      <c r="C90" s="45">
        <f>IFERROR(VLOOKUP(_xlfn.CONCAT(B90,$B80),'All Fixtures'!H:R,10,0),VLOOKUP(_xlfn.CONCAT(B90,$B80),'All Fixtures'!I:R,9,0))</f>
        <v>45590</v>
      </c>
      <c r="D90" s="46" t="str">
        <f>IFERROR(VLOOKUP(_xlfn.CONCAT(B90,$B80),'All Fixtures'!H:R,11,0),VLOOKUP(_xlfn.CONCAT(B90,$B80),'All Fixtures'!I:R,10,0))</f>
        <v>Railway</v>
      </c>
      <c r="E90" s="47" t="str">
        <f t="shared" si="2"/>
        <v>vs</v>
      </c>
      <c r="F90" s="46" t="str">
        <f>IFERROR(VLOOKUP(_xlfn.CONCAT(B90,$B80),'All Fixtures'!I:T,12,0),VLOOKUP(_xlfn.CONCAT(B90,$B80),'All Fixtures'!H:T,13,0))</f>
        <v>Slingers</v>
      </c>
      <c r="G90" s="48" t="str">
        <f>IF(E90="VOID","",VLOOKUP(_xlfn.CONCAT(B90,D90),'All Fixtures'!H:U,14,0))</f>
        <v>Hardwicke RBL 2</v>
      </c>
    </row>
    <row r="91" spans="1:7" ht="18" customHeight="1" x14ac:dyDescent="0.25">
      <c r="A91" s="55"/>
      <c r="B91" s="44">
        <v>9</v>
      </c>
      <c r="C91" s="45">
        <f>IFERROR(VLOOKUP(_xlfn.CONCAT(B91,$B80),'All Fixtures'!H:R,10,0),VLOOKUP(_xlfn.CONCAT(B91,$B80),'All Fixtures'!I:R,9,0))</f>
        <v>45595</v>
      </c>
      <c r="D91" s="46" t="str">
        <f>IFERROR(VLOOKUP(_xlfn.CONCAT(B91,$B80),'All Fixtures'!H:R,11,0),VLOOKUP(_xlfn.CONCAT(B91,$B80),'All Fixtures'!I:R,10,0))</f>
        <v>Slingers</v>
      </c>
      <c r="E91" s="47" t="str">
        <f t="shared" si="2"/>
        <v>vs</v>
      </c>
      <c r="F91" s="46" t="str">
        <f>IFERROR(VLOOKUP(_xlfn.CONCAT(B91,$B80),'All Fixtures'!I:T,12,0),VLOOKUP(_xlfn.CONCAT(B91,$B80),'All Fixtures'!H:T,13,0))</f>
        <v>Fabulous Baker Boys</v>
      </c>
      <c r="G91" s="48" t="str">
        <f>IF(E91="VOID","",VLOOKUP(_xlfn.CONCAT(B91,D91),'All Fixtures'!H:U,14,0))</f>
        <v>BMI Club</v>
      </c>
    </row>
    <row r="92" spans="1:7" ht="18" customHeight="1" x14ac:dyDescent="0.25">
      <c r="A92" s="55"/>
      <c r="B92" s="44">
        <v>10</v>
      </c>
      <c r="C92" s="45">
        <f>IFERROR(VLOOKUP(_xlfn.CONCAT(B92,$B80),'All Fixtures'!H:R,10,0),VLOOKUP(_xlfn.CONCAT(B92,$B80),'All Fixtures'!I:R,9,0))</f>
        <v>45604</v>
      </c>
      <c r="D92" s="46" t="str">
        <f>IFERROR(VLOOKUP(_xlfn.CONCAT(B92,$B80),'All Fixtures'!H:R,11,0),VLOOKUP(_xlfn.CONCAT(B92,$B80),'All Fixtures'!I:R,10,0))</f>
        <v>St James Allstars</v>
      </c>
      <c r="E92" s="47" t="str">
        <f t="shared" si="2"/>
        <v>vs</v>
      </c>
      <c r="F92" s="46" t="str">
        <f>IFERROR(VLOOKUP(_xlfn.CONCAT(B92,$B80),'All Fixtures'!I:T,12,0),VLOOKUP(_xlfn.CONCAT(B92,$B80),'All Fixtures'!H:T,13,0))</f>
        <v>Slingers</v>
      </c>
      <c r="G92" s="48" t="str">
        <f>IF(E92="VOID","",VLOOKUP(_xlfn.CONCAT(B92,D92),'All Fixtures'!H:U,14,0))</f>
        <v>St James Club</v>
      </c>
    </row>
    <row r="93" spans="1:7" ht="18" customHeight="1" x14ac:dyDescent="0.25">
      <c r="A93" s="55"/>
      <c r="B93" s="44">
        <v>11</v>
      </c>
      <c r="C93" s="45">
        <f>IFERROR(VLOOKUP(_xlfn.CONCAT(B93,$B80),'All Fixtures'!H:R,10,0),VLOOKUP(_xlfn.CONCAT(B93,$B80),'All Fixtures'!I:R,9,0))</f>
        <v>45609</v>
      </c>
      <c r="D93" s="46" t="str">
        <f>IFERROR(VLOOKUP(_xlfn.CONCAT(B93,$B80),'All Fixtures'!H:R,11,0),VLOOKUP(_xlfn.CONCAT(B93,$B80),'All Fixtures'!I:R,10,0))</f>
        <v>Slingers</v>
      </c>
      <c r="E93" s="47" t="str">
        <f t="shared" si="2"/>
        <v>vs</v>
      </c>
      <c r="F93" s="46" t="str">
        <f>IFERROR(VLOOKUP(_xlfn.CONCAT(B93,$B80),'All Fixtures'!I:T,12,0),VLOOKUP(_xlfn.CONCAT(B93,$B80),'All Fixtures'!H:T,13,0))</f>
        <v>Tuffley Robins</v>
      </c>
      <c r="G93" s="48" t="str">
        <f>IF(E93="VOID","",VLOOKUP(_xlfn.CONCAT(B93,D93),'All Fixtures'!H:U,14,0))</f>
        <v>BMI Club</v>
      </c>
    </row>
    <row r="94" spans="1:7" ht="18" customHeight="1" x14ac:dyDescent="0.25">
      <c r="A94" s="55"/>
      <c r="B94" s="44">
        <v>12</v>
      </c>
      <c r="C94" s="45">
        <f>IFERROR(VLOOKUP(_xlfn.CONCAT(B94,$B80),'All Fixtures'!H:R,10,0),VLOOKUP(_xlfn.CONCAT(B94,$B80),'All Fixtures'!I:R,9,0))</f>
        <v>45616</v>
      </c>
      <c r="D94" s="46" t="str">
        <f>IFERROR(VLOOKUP(_xlfn.CONCAT(B94,$B80),'All Fixtures'!H:R,11,0),VLOOKUP(_xlfn.CONCAT(B94,$B80),'All Fixtures'!I:R,10,0))</f>
        <v>Slingers</v>
      </c>
      <c r="E94" s="47" t="str">
        <f t="shared" si="2"/>
        <v>vs</v>
      </c>
      <c r="F94" s="46" t="str">
        <f>IFERROR(VLOOKUP(_xlfn.CONCAT(B94,$B80),'All Fixtures'!I:T,12,0),VLOOKUP(_xlfn.CONCAT(B94,$B80),'All Fixtures'!H:T,13,0))</f>
        <v>Painswick Ultras</v>
      </c>
      <c r="G94" s="48" t="str">
        <f>IF(E94="VOID","",VLOOKUP(_xlfn.CONCAT(B94,D94),'All Fixtures'!H:U,14,0))</f>
        <v>BMI Club</v>
      </c>
    </row>
    <row r="95" spans="1:7" ht="18" customHeight="1" x14ac:dyDescent="0.25">
      <c r="A95" s="55"/>
      <c r="B95" s="44">
        <v>13</v>
      </c>
      <c r="C95" s="45">
        <f>IFERROR(VLOOKUP(_xlfn.CONCAT(B95,$B80),'All Fixtures'!H:R,10,0),VLOOKUP(_xlfn.CONCAT(B95,$B80),'All Fixtures'!I:R,9,0))</f>
        <v>45621</v>
      </c>
      <c r="D95" s="46" t="str">
        <f>IFERROR(VLOOKUP(_xlfn.CONCAT(B95,$B80),'All Fixtures'!H:R,11,0),VLOOKUP(_xlfn.CONCAT(B95,$B80),'All Fixtures'!I:R,10,0))</f>
        <v>Cobblers</v>
      </c>
      <c r="E95" s="47" t="str">
        <f t="shared" si="2"/>
        <v>vs</v>
      </c>
      <c r="F95" s="46" t="str">
        <f>IFERROR(VLOOKUP(_xlfn.CONCAT(B95,$B80),'All Fixtures'!I:T,12,0),VLOOKUP(_xlfn.CONCAT(B95,$B80),'All Fixtures'!H:T,13,0))</f>
        <v>Slingers</v>
      </c>
      <c r="G95" s="48" t="str">
        <f>IF(E95="VOID","",VLOOKUP(_xlfn.CONCAT(B95,D95),'All Fixtures'!H:U,14,0))</f>
        <v>Tuffley Community Centre</v>
      </c>
    </row>
    <row r="96" spans="1:7" ht="18" customHeight="1" x14ac:dyDescent="0.25">
      <c r="A96" s="55"/>
      <c r="B96" s="44">
        <v>14</v>
      </c>
      <c r="C96" s="45">
        <f>IFERROR(VLOOKUP(_xlfn.CONCAT(B96,$B80),'All Fixtures'!H:R,10,0),VLOOKUP(_xlfn.CONCAT(B96,$B80),'All Fixtures'!I:R,9,0))</f>
        <v>45630</v>
      </c>
      <c r="D96" s="46" t="str">
        <f>IFERROR(VLOOKUP(_xlfn.CONCAT(B96,$B80),'All Fixtures'!H:R,11,0),VLOOKUP(_xlfn.CONCAT(B96,$B80),'All Fixtures'!I:R,10,0))</f>
        <v>Slingers</v>
      </c>
      <c r="E96" s="47" t="str">
        <f t="shared" si="2"/>
        <v>vs</v>
      </c>
      <c r="F96" s="46" t="str">
        <f>IFERROR(VLOOKUP(_xlfn.CONCAT(B96,$B80),'All Fixtures'!I:T,12,0),VLOOKUP(_xlfn.CONCAT(B96,$B80),'All Fixtures'!H:T,13,0))</f>
        <v>Maisemore Hornets</v>
      </c>
      <c r="G96" s="48" t="str">
        <f>IF(E96="VOID","",VLOOKUP(_xlfn.CONCAT(B96,D96),'All Fixtures'!H:U,14,0))</f>
        <v>BMI Club</v>
      </c>
    </row>
    <row r="97" spans="1:7" ht="18" customHeight="1" x14ac:dyDescent="0.25">
      <c r="A97" s="55"/>
      <c r="B97" s="44">
        <v>15</v>
      </c>
      <c r="C97" s="45">
        <f>IFERROR(VLOOKUP(_xlfn.CONCAT(B97,$B80),'All Fixtures'!H:R,10,0),VLOOKUP(_xlfn.CONCAT(B97,$B80),'All Fixtures'!I:R,9,0))</f>
        <v>45638</v>
      </c>
      <c r="D97" s="46" t="str">
        <f>IFERROR(VLOOKUP(_xlfn.CONCAT(B97,$B80),'All Fixtures'!H:R,11,0),VLOOKUP(_xlfn.CONCAT(B97,$B80),'All Fixtures'!I:R,10,0))</f>
        <v>Redmans Ten</v>
      </c>
      <c r="E97" s="47" t="str">
        <f t="shared" si="2"/>
        <v>vs</v>
      </c>
      <c r="F97" s="46" t="str">
        <f>IFERROR(VLOOKUP(_xlfn.CONCAT(B97,$B80),'All Fixtures'!I:T,12,0),VLOOKUP(_xlfn.CONCAT(B97,$B80),'All Fixtures'!H:T,13,0))</f>
        <v>Slingers</v>
      </c>
      <c r="G97" s="48" t="str">
        <f>IF(E97="VOID","",VLOOKUP(_xlfn.CONCAT(B97,D97),'All Fixtures'!H:U,14,0))</f>
        <v>Wotton Hall Club 1</v>
      </c>
    </row>
    <row r="98" spans="1:7" ht="24.6" customHeight="1" x14ac:dyDescent="0.25">
      <c r="A98" s="55"/>
      <c r="B98" s="122" t="s">
        <v>339</v>
      </c>
      <c r="C98" s="123"/>
      <c r="D98" s="123"/>
      <c r="E98" s="123"/>
      <c r="F98" s="123"/>
      <c r="G98" s="124"/>
    </row>
    <row r="99" spans="1:7" ht="18" customHeight="1" x14ac:dyDescent="0.25">
      <c r="A99" s="55"/>
      <c r="B99" s="44">
        <v>16</v>
      </c>
      <c r="C99" s="45">
        <f>IFERROR(VLOOKUP(_xlfn.CONCAT(B99,$B80),'All Fixtures'!H:R,10,0),VLOOKUP(_xlfn.CONCAT(B99,$B80),'All Fixtures'!I:R,9,0))</f>
        <v>45667</v>
      </c>
      <c r="D99" s="46" t="str">
        <f>IFERROR(VLOOKUP(_xlfn.CONCAT(B99,$B80),'All Fixtures'!H:R,11,0),VLOOKUP(_xlfn.CONCAT(B99,$B80),'All Fixtures'!I:R,10,0))</f>
        <v>Famous Stampers</v>
      </c>
      <c r="E99" s="47" t="str">
        <f t="shared" si="2"/>
        <v>vs</v>
      </c>
      <c r="F99" s="46" t="str">
        <f>IFERROR(VLOOKUP(_xlfn.CONCAT(B99,$B80),'All Fixtures'!I:T,12,0),VLOOKUP(_xlfn.CONCAT(B99,$B80),'All Fixtures'!H:T,13,0))</f>
        <v>Slingers</v>
      </c>
      <c r="G99" s="48" t="str">
        <f>IF(E99="VOID","",VLOOKUP(_xlfn.CONCAT(B99,D99),'All Fixtures'!H:U,14,0))</f>
        <v>Hardwicke RBL 1</v>
      </c>
    </row>
    <row r="100" spans="1:7" ht="18" customHeight="1" x14ac:dyDescent="0.25">
      <c r="A100" s="55"/>
      <c r="B100" s="44">
        <v>17</v>
      </c>
      <c r="C100" s="45">
        <f>IFERROR(VLOOKUP(_xlfn.CONCAT(B100,$B80),'All Fixtures'!H:R,10,0),VLOOKUP(_xlfn.CONCAT(B100,$B80),'All Fixtures'!I:R,9,0))</f>
        <v>45672</v>
      </c>
      <c r="D100" s="46" t="str">
        <f>IFERROR(VLOOKUP(_xlfn.CONCAT(B100,$B80),'All Fixtures'!H:R,11,0),VLOOKUP(_xlfn.CONCAT(B100,$B80),'All Fixtures'!I:R,10,0))</f>
        <v>Slingers</v>
      </c>
      <c r="E100" s="47" t="str">
        <f t="shared" si="2"/>
        <v>vs</v>
      </c>
      <c r="F100" s="46" t="str">
        <f>IFERROR(VLOOKUP(_xlfn.CONCAT(B100,$B80),'All Fixtures'!I:T,12,0),VLOOKUP(_xlfn.CONCAT(B100,$B80),'All Fixtures'!H:T,13,0))</f>
        <v>Oval Ball S.C.</v>
      </c>
      <c r="G100" s="48" t="str">
        <f>IF(E100="VOID","",VLOOKUP(_xlfn.CONCAT(B100,D100),'All Fixtures'!H:U,14,0))</f>
        <v>BMI Club</v>
      </c>
    </row>
    <row r="101" spans="1:7" ht="18" customHeight="1" x14ac:dyDescent="0.25">
      <c r="A101" s="55"/>
      <c r="B101" s="44">
        <v>18</v>
      </c>
      <c r="C101" s="45">
        <f>IFERROR(VLOOKUP(_xlfn.CONCAT(B101,$B80),'All Fixtures'!H:R,10,0),VLOOKUP(_xlfn.CONCAT(B101,$B80),'All Fixtures'!I:R,9,0))</f>
        <v>45677</v>
      </c>
      <c r="D101" s="46" t="str">
        <f>IFERROR(VLOOKUP(_xlfn.CONCAT(B101,$B80),'All Fixtures'!H:R,11,0),VLOOKUP(_xlfn.CONCAT(B101,$B80),'All Fixtures'!I:R,10,0))</f>
        <v>Impractical Jokers</v>
      </c>
      <c r="E101" s="47" t="str">
        <f t="shared" si="2"/>
        <v>vs</v>
      </c>
      <c r="F101" s="46" t="str">
        <f>IFERROR(VLOOKUP(_xlfn.CONCAT(B101,$B80),'All Fixtures'!I:T,12,0),VLOOKUP(_xlfn.CONCAT(B101,$B80),'All Fixtures'!H:T,13,0))</f>
        <v>Slingers</v>
      </c>
      <c r="G101" s="48" t="str">
        <f>IF(E101="VOID","",VLOOKUP(_xlfn.CONCAT(B101,D101),'All Fixtures'!H:U,14,0))</f>
        <v>St James Club</v>
      </c>
    </row>
    <row r="102" spans="1:7" ht="18" customHeight="1" x14ac:dyDescent="0.25">
      <c r="A102" s="55"/>
      <c r="B102" s="44">
        <v>19</v>
      </c>
      <c r="C102" s="45">
        <f>IFERROR(VLOOKUP(_xlfn.CONCAT(B102,$B80),'All Fixtures'!H:R,10,0),VLOOKUP(_xlfn.CONCAT(B102,$B80),'All Fixtures'!I:R,9,0))</f>
        <v>45686</v>
      </c>
      <c r="D102" s="46" t="str">
        <f>IFERROR(VLOOKUP(_xlfn.CONCAT(B102,$B80),'All Fixtures'!H:R,11,0),VLOOKUP(_xlfn.CONCAT(B102,$B80),'All Fixtures'!I:R,10,0))</f>
        <v>Slingers</v>
      </c>
      <c r="E102" s="47" t="str">
        <f t="shared" si="2"/>
        <v>vs</v>
      </c>
      <c r="F102" s="46" t="str">
        <f>IFERROR(VLOOKUP(_xlfn.CONCAT(B102,$B80),'All Fixtures'!I:T,12,0),VLOOKUP(_xlfn.CONCAT(B102,$B80),'All Fixtures'!H:T,13,0))</f>
        <v>Hare &amp; Hounds</v>
      </c>
      <c r="G102" s="48" t="str">
        <f>IF(E102="VOID","",VLOOKUP(_xlfn.CONCAT(B102,D102),'All Fixtures'!H:U,14,0))</f>
        <v>BMI Club</v>
      </c>
    </row>
    <row r="103" spans="1:7" ht="18" customHeight="1" x14ac:dyDescent="0.25">
      <c r="A103" s="55"/>
      <c r="B103" s="44">
        <v>20</v>
      </c>
      <c r="C103" s="45">
        <f>IFERROR(VLOOKUP(_xlfn.CONCAT(B103,$B80),'All Fixtures'!H:R,10,0),VLOOKUP(_xlfn.CONCAT(B103,$B80),'All Fixtures'!I:R,9,0))</f>
        <v>45694</v>
      </c>
      <c r="D103" s="46" t="str">
        <f>IFERROR(VLOOKUP(_xlfn.CONCAT(B103,$B80),'All Fixtures'!H:R,11,0),VLOOKUP(_xlfn.CONCAT(B103,$B80),'All Fixtures'!I:R,10,0))</f>
        <v>Gaelens</v>
      </c>
      <c r="E103" s="47" t="str">
        <f t="shared" si="2"/>
        <v>vs</v>
      </c>
      <c r="F103" s="46" t="str">
        <f>IFERROR(VLOOKUP(_xlfn.CONCAT(B103,$B80),'All Fixtures'!I:T,12,0),VLOOKUP(_xlfn.CONCAT(B103,$B80),'All Fixtures'!H:T,13,0))</f>
        <v>Slingers</v>
      </c>
      <c r="G103" s="48" t="str">
        <f>IF(E103="VOID","",VLOOKUP(_xlfn.CONCAT(B103,D103),'All Fixtures'!H:U,14,0))</f>
        <v>Brockworth RFC</v>
      </c>
    </row>
    <row r="104" spans="1:7" ht="18" customHeight="1" x14ac:dyDescent="0.25">
      <c r="A104" s="55"/>
      <c r="B104" s="44">
        <v>21</v>
      </c>
      <c r="C104" s="45">
        <f>IFERROR(VLOOKUP(_xlfn.CONCAT(B104,$B80),'All Fixtures'!H:R,10,0),VLOOKUP(_xlfn.CONCAT(B104,$B80),'All Fixtures'!I:R,9,0))</f>
        <v>45700</v>
      </c>
      <c r="D104" s="46" t="str">
        <f>IFERROR(VLOOKUP(_xlfn.CONCAT(B104,$B80),'All Fixtures'!H:R,11,0),VLOOKUP(_xlfn.CONCAT(B104,$B80),'All Fixtures'!I:R,10,0))</f>
        <v>Slingers</v>
      </c>
      <c r="E104" s="47" t="str">
        <f t="shared" si="2"/>
        <v>vs</v>
      </c>
      <c r="F104" s="46" t="str">
        <f>IFERROR(VLOOKUP(_xlfn.CONCAT(B104,$B80),'All Fixtures'!I:T,12,0),VLOOKUP(_xlfn.CONCAT(B104,$B80),'All Fixtures'!H:T,13,0))</f>
        <v>The Jets</v>
      </c>
      <c r="G104" s="48" t="str">
        <f>IF(E104="VOID","",VLOOKUP(_xlfn.CONCAT(B104,D104),'All Fixtures'!H:U,14,0))</f>
        <v>BMI Club</v>
      </c>
    </row>
    <row r="105" spans="1:7" ht="18" customHeight="1" x14ac:dyDescent="0.25">
      <c r="A105" s="55"/>
      <c r="B105" s="44">
        <v>22</v>
      </c>
      <c r="C105" s="45">
        <f>IFERROR(VLOOKUP(_xlfn.CONCAT(B105,$B80),'All Fixtures'!H:R,10,0),VLOOKUP(_xlfn.CONCAT(B105,$B80),'All Fixtures'!I:R,9,0))</f>
        <v>45707</v>
      </c>
      <c r="D105" s="46" t="str">
        <f>IFERROR(VLOOKUP(_xlfn.CONCAT(B105,$B80),'All Fixtures'!H:R,11,0),VLOOKUP(_xlfn.CONCAT(B105,$B80),'All Fixtures'!I:R,10,0))</f>
        <v>Lion Cubs</v>
      </c>
      <c r="E105" s="47" t="str">
        <f t="shared" si="2"/>
        <v>vs</v>
      </c>
      <c r="F105" s="46" t="str">
        <f>IFERROR(VLOOKUP(_xlfn.CONCAT(B105,$B80),'All Fixtures'!I:T,12,0),VLOOKUP(_xlfn.CONCAT(B105,$B80),'All Fixtures'!H:T,13,0))</f>
        <v>Slingers</v>
      </c>
      <c r="G105" s="48" t="str">
        <f>IF(E105="VOID","",VLOOKUP(_xlfn.CONCAT(B105,D105),'All Fixtures'!H:U,14,0))</f>
        <v>Circle Club Newent</v>
      </c>
    </row>
    <row r="106" spans="1:7" ht="18" customHeight="1" x14ac:dyDescent="0.25">
      <c r="A106" s="55"/>
      <c r="B106" s="44">
        <v>23</v>
      </c>
      <c r="C106" s="45">
        <f>IFERROR(VLOOKUP(_xlfn.CONCAT(B106,$B80),'All Fixtures'!H:R,10,0),VLOOKUP(_xlfn.CONCAT(B106,$B80),'All Fixtures'!I:R,9,0))</f>
        <v>45714</v>
      </c>
      <c r="D106" s="46" t="str">
        <f>IFERROR(VLOOKUP(_xlfn.CONCAT(B106,$B80),'All Fixtures'!H:R,11,0),VLOOKUP(_xlfn.CONCAT(B106,$B80),'All Fixtures'!I:R,10,0))</f>
        <v>Slingers</v>
      </c>
      <c r="E106" s="47" t="str">
        <f t="shared" si="2"/>
        <v>vs</v>
      </c>
      <c r="F106" s="46" t="str">
        <f>IFERROR(VLOOKUP(_xlfn.CONCAT(B106,$B80),'All Fixtures'!I:T,12,0),VLOOKUP(_xlfn.CONCAT(B106,$B80),'All Fixtures'!H:T,13,0))</f>
        <v>Railway</v>
      </c>
      <c r="G106" s="48" t="str">
        <f>IF(E106="VOID","",VLOOKUP(_xlfn.CONCAT(B106,D106),'All Fixtures'!H:U,14,0))</f>
        <v>BMI Club</v>
      </c>
    </row>
    <row r="107" spans="1:7" ht="18" customHeight="1" x14ac:dyDescent="0.25">
      <c r="A107" s="55"/>
      <c r="B107" s="44">
        <v>24</v>
      </c>
      <c r="C107" s="45">
        <f>IFERROR(VLOOKUP(_xlfn.CONCAT(B107,$B80),'All Fixtures'!H:R,10,0),VLOOKUP(_xlfn.CONCAT(B107,$B80),'All Fixtures'!I:R,9,0))</f>
        <v>45720</v>
      </c>
      <c r="D107" s="46" t="str">
        <f>IFERROR(VLOOKUP(_xlfn.CONCAT(B107,$B80),'All Fixtures'!H:R,11,0),VLOOKUP(_xlfn.CONCAT(B107,$B80),'All Fixtures'!I:R,10,0))</f>
        <v>Fabulous Baker Boys</v>
      </c>
      <c r="E107" s="47" t="str">
        <f t="shared" si="2"/>
        <v>vs</v>
      </c>
      <c r="F107" s="46" t="str">
        <f>IFERROR(VLOOKUP(_xlfn.CONCAT(B107,$B80),'All Fixtures'!I:T,12,0),VLOOKUP(_xlfn.CONCAT(B107,$B80),'All Fixtures'!H:T,13,0))</f>
        <v>Slingers</v>
      </c>
      <c r="G107" s="48" t="str">
        <f>IF(E107="VOID","",VLOOKUP(_xlfn.CONCAT(B107,D107),'All Fixtures'!H:U,14,0))</f>
        <v>Baker Street</v>
      </c>
    </row>
    <row r="108" spans="1:7" ht="18" customHeight="1" x14ac:dyDescent="0.25">
      <c r="A108" s="55"/>
      <c r="B108" s="44">
        <v>25</v>
      </c>
      <c r="C108" s="45">
        <f>IFERROR(VLOOKUP(_xlfn.CONCAT(B108,$B80),'All Fixtures'!H:R,10,0),VLOOKUP(_xlfn.CONCAT(B108,$B80),'All Fixtures'!I:R,9,0))</f>
        <v>45728</v>
      </c>
      <c r="D108" s="46" t="str">
        <f>IFERROR(VLOOKUP(_xlfn.CONCAT(B108,$B80),'All Fixtures'!H:R,11,0),VLOOKUP(_xlfn.CONCAT(B108,$B80),'All Fixtures'!I:R,10,0))</f>
        <v>Slingers</v>
      </c>
      <c r="E108" s="47" t="str">
        <f t="shared" si="2"/>
        <v>vs</v>
      </c>
      <c r="F108" s="46" t="str">
        <f>IFERROR(VLOOKUP(_xlfn.CONCAT(B108,$B80),'All Fixtures'!I:T,12,0),VLOOKUP(_xlfn.CONCAT(B108,$B80),'All Fixtures'!H:T,13,0))</f>
        <v>St James Allstars</v>
      </c>
      <c r="G108" s="48" t="str">
        <f>IF(E108="VOID","",VLOOKUP(_xlfn.CONCAT(B108,D108),'All Fixtures'!H:U,14,0))</f>
        <v>BMI Club</v>
      </c>
    </row>
    <row r="109" spans="1:7" ht="18" customHeight="1" x14ac:dyDescent="0.25">
      <c r="A109" s="55"/>
      <c r="B109" s="44">
        <v>26</v>
      </c>
      <c r="C109" s="45">
        <f>IFERROR(VLOOKUP(_xlfn.CONCAT(B109,$B80),'All Fixtures'!H:R,10,0),VLOOKUP(_xlfn.CONCAT(B109,$B80),'All Fixtures'!I:R,9,0))</f>
        <v>45734</v>
      </c>
      <c r="D109" s="46" t="str">
        <f>IFERROR(VLOOKUP(_xlfn.CONCAT(B109,$B80),'All Fixtures'!H:R,11,0),VLOOKUP(_xlfn.CONCAT(B109,$B80),'All Fixtures'!I:R,10,0))</f>
        <v>Tuffley Robins</v>
      </c>
      <c r="E109" s="47" t="str">
        <f t="shared" si="2"/>
        <v>vs</v>
      </c>
      <c r="F109" s="46" t="str">
        <f>IFERROR(VLOOKUP(_xlfn.CONCAT(B109,$B80),'All Fixtures'!I:T,12,0),VLOOKUP(_xlfn.CONCAT(B109,$B80),'All Fixtures'!H:T,13,0))</f>
        <v>Slingers</v>
      </c>
      <c r="G109" s="48" t="str">
        <f>IF(E109="VOID","",VLOOKUP(_xlfn.CONCAT(B109,D109),'All Fixtures'!H:U,14,0))</f>
        <v>Robinswood Hill Club 1</v>
      </c>
    </row>
    <row r="110" spans="1:7" ht="18" customHeight="1" x14ac:dyDescent="0.25">
      <c r="A110" s="55"/>
      <c r="B110" s="44">
        <v>27</v>
      </c>
      <c r="C110" s="45">
        <f>IFERROR(VLOOKUP(_xlfn.CONCAT(B110,$B80),'All Fixtures'!H:R,10,0),VLOOKUP(_xlfn.CONCAT(B110,$B80),'All Fixtures'!I:R,9,0))</f>
        <v>45742</v>
      </c>
      <c r="D110" s="46" t="str">
        <f>IFERROR(VLOOKUP(_xlfn.CONCAT(B110,$B80),'All Fixtures'!H:R,11,0),VLOOKUP(_xlfn.CONCAT(B110,$B80),'All Fixtures'!I:R,10,0))</f>
        <v>Painswick Ultras</v>
      </c>
      <c r="E110" s="47" t="str">
        <f t="shared" si="2"/>
        <v>vs</v>
      </c>
      <c r="F110" s="46" t="str">
        <f>IFERROR(VLOOKUP(_xlfn.CONCAT(B110,$B80),'All Fixtures'!I:T,12,0),VLOOKUP(_xlfn.CONCAT(B110,$B80),'All Fixtures'!H:T,13,0))</f>
        <v>Slingers</v>
      </c>
      <c r="G110" s="48" t="str">
        <f>IF(E110="VOID","",VLOOKUP(_xlfn.CONCAT(B110,D110),'All Fixtures'!H:U,14,0))</f>
        <v>Saintbridge Club 1</v>
      </c>
    </row>
    <row r="111" spans="1:7" ht="18" customHeight="1" x14ac:dyDescent="0.25">
      <c r="A111" s="55"/>
      <c r="B111" s="44">
        <v>28</v>
      </c>
      <c r="C111" s="45">
        <f>IFERROR(VLOOKUP(_xlfn.CONCAT(B111,$B80),'All Fixtures'!H:R,10,0),VLOOKUP(_xlfn.CONCAT(B111,$B80),'All Fixtures'!I:R,9,0))</f>
        <v>45749</v>
      </c>
      <c r="D111" s="46" t="str">
        <f>IFERROR(VLOOKUP(_xlfn.CONCAT(B111,$B80),'All Fixtures'!H:R,11,0),VLOOKUP(_xlfn.CONCAT(B111,$B80),'All Fixtures'!I:R,10,0))</f>
        <v>Slingers</v>
      </c>
      <c r="E111" s="47" t="str">
        <f t="shared" si="2"/>
        <v>vs</v>
      </c>
      <c r="F111" s="46" t="str">
        <f>IFERROR(VLOOKUP(_xlfn.CONCAT(B111,$B80),'All Fixtures'!I:T,12,0),VLOOKUP(_xlfn.CONCAT(B111,$B80),'All Fixtures'!H:T,13,0))</f>
        <v>Cobblers</v>
      </c>
      <c r="G111" s="48" t="str">
        <f>IF(E111="VOID","",VLOOKUP(_xlfn.CONCAT(B111,D111),'All Fixtures'!H:U,14,0))</f>
        <v>BMI Club</v>
      </c>
    </row>
    <row r="112" spans="1:7" ht="18" customHeight="1" x14ac:dyDescent="0.25">
      <c r="A112" s="55"/>
      <c r="B112" s="44">
        <v>29</v>
      </c>
      <c r="C112" s="45">
        <f>IFERROR(VLOOKUP(_xlfn.CONCAT(B112,$B80),'All Fixtures'!H:R,10,0),VLOOKUP(_xlfn.CONCAT(B112,$B80),'All Fixtures'!I:R,9,0))</f>
        <v>45755</v>
      </c>
      <c r="D112" s="46" t="str">
        <f>IFERROR(VLOOKUP(_xlfn.CONCAT(B112,$B80),'All Fixtures'!H:R,11,0),VLOOKUP(_xlfn.CONCAT(B112,$B80),'All Fixtures'!I:R,10,0))</f>
        <v>Maisemore Hornets</v>
      </c>
      <c r="E112" s="47" t="str">
        <f t="shared" si="2"/>
        <v>vs</v>
      </c>
      <c r="F112" s="46" t="str">
        <f>IFERROR(VLOOKUP(_xlfn.CONCAT(B112,$B80),'All Fixtures'!I:T,12,0),VLOOKUP(_xlfn.CONCAT(B112,$B80),'All Fixtures'!H:T,13,0))</f>
        <v>Slingers</v>
      </c>
      <c r="G112" s="48" t="str">
        <f>IF(E112="VOID","",VLOOKUP(_xlfn.CONCAT(B112,D112),'All Fixtures'!H:U,14,0))</f>
        <v>St James Club</v>
      </c>
    </row>
    <row r="113" spans="1:7" ht="18" customHeight="1" x14ac:dyDescent="0.25">
      <c r="A113" s="55"/>
      <c r="B113" s="49">
        <v>30</v>
      </c>
      <c r="C113" s="50">
        <f>IFERROR(VLOOKUP(_xlfn.CONCAT(B113,$B80),'All Fixtures'!H:R,10,0),VLOOKUP(_xlfn.CONCAT(B113,$B80),'All Fixtures'!I:R,9,0))</f>
        <v>45763</v>
      </c>
      <c r="D113" s="51" t="str">
        <f>IFERROR(VLOOKUP(_xlfn.CONCAT(B113,$B80),'All Fixtures'!H:R,11,0),VLOOKUP(_xlfn.CONCAT(B113,$B80),'All Fixtures'!I:R,10,0))</f>
        <v>Slingers</v>
      </c>
      <c r="E113" s="52" t="str">
        <f t="shared" si="2"/>
        <v>vs</v>
      </c>
      <c r="F113" s="51" t="str">
        <f>IFERROR(VLOOKUP(_xlfn.CONCAT(B113,$B80),'All Fixtures'!I:T,12,0),VLOOKUP(_xlfn.CONCAT(B113,$B80),'All Fixtures'!H:T,13,0))</f>
        <v>Redmans Ten</v>
      </c>
      <c r="G113" s="53" t="str">
        <f>IF(E113="VOID","",VLOOKUP(_xlfn.CONCAT(B113,D113),'All Fixtures'!H:U,14,0))</f>
        <v>BMI Club</v>
      </c>
    </row>
    <row r="114" spans="1:7" ht="13.15" customHeight="1" x14ac:dyDescent="0.25">
      <c r="A114" s="55"/>
      <c r="B114" s="20"/>
      <c r="C114" s="20"/>
      <c r="D114" s="3"/>
      <c r="E114" s="20"/>
      <c r="F114" s="3"/>
      <c r="G114" s="3"/>
    </row>
    <row r="115" spans="1:7" ht="13.15" customHeight="1" x14ac:dyDescent="0.25">
      <c r="A115" s="55"/>
      <c r="B115" s="20"/>
      <c r="C115" s="20"/>
      <c r="D115" s="3"/>
      <c r="E115" s="20"/>
      <c r="F115" s="3"/>
      <c r="G115" s="3"/>
    </row>
    <row r="116" spans="1:7" ht="13.15" customHeight="1" x14ac:dyDescent="0.25">
      <c r="A116" s="55"/>
      <c r="B116" s="20"/>
      <c r="C116" s="20"/>
      <c r="D116" s="3"/>
      <c r="E116" s="20"/>
      <c r="F116" s="3"/>
      <c r="G116" s="3"/>
    </row>
    <row r="117" spans="1:7" ht="13.15" customHeight="1" x14ac:dyDescent="0.25">
      <c r="A117" s="55"/>
      <c r="B117" s="20"/>
      <c r="C117" s="20"/>
      <c r="D117" s="3"/>
      <c r="E117" s="20"/>
      <c r="F117" s="3"/>
      <c r="G117" s="3"/>
    </row>
    <row r="118" spans="1:7" ht="13.15" customHeight="1" x14ac:dyDescent="0.25">
      <c r="A118" s="55"/>
      <c r="B118" s="20"/>
      <c r="C118" s="20"/>
      <c r="D118" s="3"/>
      <c r="E118" s="20"/>
      <c r="F118" s="3"/>
      <c r="G118" s="3"/>
    </row>
    <row r="119" spans="1:7" ht="20.45" customHeight="1" x14ac:dyDescent="0.35">
      <c r="A119" s="55">
        <f>A80+1</f>
        <v>4</v>
      </c>
      <c r="B119" s="39" t="str">
        <f>C119</f>
        <v>Tuffley Robins</v>
      </c>
      <c r="C119" s="121" t="str">
        <f>VLOOKUP(A119,Divisions!$C$3:$D$18,2,0)</f>
        <v>Tuffley Robins</v>
      </c>
      <c r="D119" s="121"/>
      <c r="E119" s="121"/>
      <c r="F119" s="121"/>
      <c r="G119" s="121"/>
    </row>
    <row r="120" spans="1:7" ht="13.15" customHeight="1" x14ac:dyDescent="0.25">
      <c r="A120" s="55"/>
      <c r="B120" s="20"/>
      <c r="C120" s="20"/>
      <c r="D120" s="3"/>
      <c r="E120" s="20"/>
      <c r="F120" s="3"/>
      <c r="G120" s="3"/>
    </row>
    <row r="121" spans="1:7" ht="21.6" customHeight="1" x14ac:dyDescent="0.25">
      <c r="A121" s="55"/>
      <c r="B121" s="40" t="s">
        <v>328</v>
      </c>
      <c r="C121" s="41" t="s">
        <v>334</v>
      </c>
      <c r="D121" s="42" t="s">
        <v>340</v>
      </c>
      <c r="E121" s="42"/>
      <c r="F121" s="42" t="s">
        <v>341</v>
      </c>
      <c r="G121" s="43" t="s">
        <v>338</v>
      </c>
    </row>
    <row r="122" spans="1:7" ht="18" customHeight="1" x14ac:dyDescent="0.25">
      <c r="A122" s="55"/>
      <c r="B122" s="44">
        <v>1</v>
      </c>
      <c r="C122" s="45">
        <f>IFERROR(VLOOKUP(_xlfn.CONCAT(B122,$B119),'All Fixtures'!H:R,10,0),VLOOKUP(_xlfn.CONCAT(B122,$B119),'All Fixtures'!I:R,9,0))</f>
        <v>45538</v>
      </c>
      <c r="D122" s="46" t="str">
        <f>IFERROR(VLOOKUP(_xlfn.CONCAT(B122,$B119),'All Fixtures'!H:R,11,0),VLOOKUP(_xlfn.CONCAT(B122,$B119),'All Fixtures'!I:R,10,0))</f>
        <v>Tuffley Robins</v>
      </c>
      <c r="E122" s="47" t="str">
        <f>IF(F122="","VOID","vs")</f>
        <v>vs</v>
      </c>
      <c r="F122" s="46" t="str">
        <f>IFERROR(VLOOKUP(_xlfn.CONCAT(B122,$B119),'All Fixtures'!I:T,12,0),VLOOKUP(_xlfn.CONCAT(B122,$B119),'All Fixtures'!H:T,13,0))</f>
        <v>Oval Ball S.C.</v>
      </c>
      <c r="G122" s="48" t="str">
        <f>IF(E122="VOID","",VLOOKUP(_xlfn.CONCAT(B122,D122),'All Fixtures'!H:U,14,0))</f>
        <v>Robinswood Hill Club 1</v>
      </c>
    </row>
    <row r="123" spans="1:7" ht="18" customHeight="1" x14ac:dyDescent="0.25">
      <c r="A123" s="55"/>
      <c r="B123" s="44">
        <v>2</v>
      </c>
      <c r="C123" s="45">
        <f>IFERROR(VLOOKUP(_xlfn.CONCAT(B123,$B119),'All Fixtures'!H:R,10,0),VLOOKUP(_xlfn.CONCAT(B123,$B119),'All Fixtures'!I:R,9,0))</f>
        <v>45544</v>
      </c>
      <c r="D123" s="46" t="str">
        <f>IFERROR(VLOOKUP(_xlfn.CONCAT(B123,$B119),'All Fixtures'!H:R,11,0),VLOOKUP(_xlfn.CONCAT(B123,$B119),'All Fixtures'!I:R,10,0))</f>
        <v>Impractical Jokers</v>
      </c>
      <c r="E123" s="47" t="str">
        <f t="shared" ref="E123:E152" si="3">IF(F123="","VOID","vs")</f>
        <v>vs</v>
      </c>
      <c r="F123" s="46" t="str">
        <f>IFERROR(VLOOKUP(_xlfn.CONCAT(B123,$B119),'All Fixtures'!I:T,12,0),VLOOKUP(_xlfn.CONCAT(B123,$B119),'All Fixtures'!H:T,13,0))</f>
        <v>Tuffley Robins</v>
      </c>
      <c r="G123" s="48" t="str">
        <f>IF(E123="VOID","",VLOOKUP(_xlfn.CONCAT(B123,D123),'All Fixtures'!H:U,14,0))</f>
        <v>St James Club</v>
      </c>
    </row>
    <row r="124" spans="1:7" ht="18" customHeight="1" x14ac:dyDescent="0.25">
      <c r="A124" s="55"/>
      <c r="B124" s="44">
        <v>3</v>
      </c>
      <c r="C124" s="45">
        <f>IFERROR(VLOOKUP(_xlfn.CONCAT(B124,$B119),'All Fixtures'!H:R,10,0),VLOOKUP(_xlfn.CONCAT(B124,$B119),'All Fixtures'!I:R,9,0))</f>
        <v>45552</v>
      </c>
      <c r="D124" s="46" t="str">
        <f>IFERROR(VLOOKUP(_xlfn.CONCAT(B124,$B119),'All Fixtures'!H:R,11,0),VLOOKUP(_xlfn.CONCAT(B124,$B119),'All Fixtures'!I:R,10,0))</f>
        <v>Tuffley Robins</v>
      </c>
      <c r="E124" s="47" t="str">
        <f t="shared" si="3"/>
        <v>vs</v>
      </c>
      <c r="F124" s="46" t="str">
        <f>IFERROR(VLOOKUP(_xlfn.CONCAT(B124,$B119),'All Fixtures'!I:T,12,0),VLOOKUP(_xlfn.CONCAT(B124,$B119),'All Fixtures'!H:T,13,0))</f>
        <v>Hare &amp; Hounds</v>
      </c>
      <c r="G124" s="48" t="str">
        <f>IF(E124="VOID","",VLOOKUP(_xlfn.CONCAT(B124,D124),'All Fixtures'!H:U,14,0))</f>
        <v>Robinswood Hill Club 1</v>
      </c>
    </row>
    <row r="125" spans="1:7" ht="18" customHeight="1" x14ac:dyDescent="0.25">
      <c r="A125" s="55"/>
      <c r="B125" s="44">
        <v>4</v>
      </c>
      <c r="C125" s="45">
        <f>IFERROR(VLOOKUP(_xlfn.CONCAT(B125,$B119),'All Fixtures'!H:R,10,0),VLOOKUP(_xlfn.CONCAT(B125,$B119),'All Fixtures'!I:R,9,0))</f>
        <v>45561</v>
      </c>
      <c r="D125" s="46" t="str">
        <f>IFERROR(VLOOKUP(_xlfn.CONCAT(B125,$B119),'All Fixtures'!H:R,11,0),VLOOKUP(_xlfn.CONCAT(B125,$B119),'All Fixtures'!I:R,10,0))</f>
        <v>Gaelens</v>
      </c>
      <c r="E125" s="47" t="str">
        <f t="shared" si="3"/>
        <v>vs</v>
      </c>
      <c r="F125" s="46" t="str">
        <f>IFERROR(VLOOKUP(_xlfn.CONCAT(B125,$B119),'All Fixtures'!I:T,12,0),VLOOKUP(_xlfn.CONCAT(B125,$B119),'All Fixtures'!H:T,13,0))</f>
        <v>Tuffley Robins</v>
      </c>
      <c r="G125" s="48" t="str">
        <f>IF(E125="VOID","",VLOOKUP(_xlfn.CONCAT(B125,D125),'All Fixtures'!H:U,14,0))</f>
        <v>Brockworth RFC</v>
      </c>
    </row>
    <row r="126" spans="1:7" ht="18" customHeight="1" x14ac:dyDescent="0.25">
      <c r="A126" s="55"/>
      <c r="B126" s="44">
        <v>5</v>
      </c>
      <c r="C126" s="45">
        <f>IFERROR(VLOOKUP(_xlfn.CONCAT(B126,$B119),'All Fixtures'!H:R,10,0),VLOOKUP(_xlfn.CONCAT(B126,$B119),'All Fixtures'!I:R,9,0))</f>
        <v>45566</v>
      </c>
      <c r="D126" s="46" t="str">
        <f>IFERROR(VLOOKUP(_xlfn.CONCAT(B126,$B119),'All Fixtures'!H:R,11,0),VLOOKUP(_xlfn.CONCAT(B126,$B119),'All Fixtures'!I:R,10,0))</f>
        <v>Tuffley Robins</v>
      </c>
      <c r="E126" s="47" t="str">
        <f t="shared" si="3"/>
        <v>vs</v>
      </c>
      <c r="F126" s="46" t="str">
        <f>IFERROR(VLOOKUP(_xlfn.CONCAT(B126,$B119),'All Fixtures'!I:T,12,0),VLOOKUP(_xlfn.CONCAT(B126,$B119),'All Fixtures'!H:T,13,0))</f>
        <v>The Jets</v>
      </c>
      <c r="G126" s="48" t="str">
        <f>IF(E126="VOID","",VLOOKUP(_xlfn.CONCAT(B126,D126),'All Fixtures'!H:U,14,0))</f>
        <v>Robinswood Hill Club 1</v>
      </c>
    </row>
    <row r="127" spans="1:7" ht="18" customHeight="1" x14ac:dyDescent="0.25">
      <c r="A127" s="55"/>
      <c r="B127" s="44">
        <v>6</v>
      </c>
      <c r="C127" s="45">
        <f>IFERROR(VLOOKUP(_xlfn.CONCAT(B127,$B119),'All Fixtures'!H:R,10,0),VLOOKUP(_xlfn.CONCAT(B127,$B119),'All Fixtures'!I:R,9,0))</f>
        <v>45574</v>
      </c>
      <c r="D127" s="46" t="str">
        <f>IFERROR(VLOOKUP(_xlfn.CONCAT(B127,$B119),'All Fixtures'!H:R,11,0),VLOOKUP(_xlfn.CONCAT(B127,$B119),'All Fixtures'!I:R,10,0))</f>
        <v>Lion Cubs</v>
      </c>
      <c r="E127" s="47" t="str">
        <f t="shared" si="3"/>
        <v>vs</v>
      </c>
      <c r="F127" s="46" t="str">
        <f>IFERROR(VLOOKUP(_xlfn.CONCAT(B127,$B119),'All Fixtures'!I:T,12,0),VLOOKUP(_xlfn.CONCAT(B127,$B119),'All Fixtures'!H:T,13,0))</f>
        <v>Tuffley Robins</v>
      </c>
      <c r="G127" s="48" t="str">
        <f>IF(E127="VOID","",VLOOKUP(_xlfn.CONCAT(B127,D127),'All Fixtures'!H:U,14,0))</f>
        <v>Circle Club Newent</v>
      </c>
    </row>
    <row r="128" spans="1:7" ht="18" customHeight="1" x14ac:dyDescent="0.25">
      <c r="A128" s="55"/>
      <c r="B128" s="44">
        <v>7</v>
      </c>
      <c r="C128" s="45">
        <f>IFERROR(VLOOKUP(_xlfn.CONCAT(B128,$B119),'All Fixtures'!H:R,10,0),VLOOKUP(_xlfn.CONCAT(B128,$B119),'All Fixtures'!I:R,9,0))</f>
        <v>45580</v>
      </c>
      <c r="D128" s="46" t="str">
        <f>IFERROR(VLOOKUP(_xlfn.CONCAT(B128,$B119),'All Fixtures'!H:R,11,0),VLOOKUP(_xlfn.CONCAT(B128,$B119),'All Fixtures'!I:R,10,0))</f>
        <v>Tuffley Robins</v>
      </c>
      <c r="E128" s="47" t="str">
        <f t="shared" si="3"/>
        <v>vs</v>
      </c>
      <c r="F128" s="46" t="str">
        <f>IFERROR(VLOOKUP(_xlfn.CONCAT(B128,$B119),'All Fixtures'!I:T,12,0),VLOOKUP(_xlfn.CONCAT(B128,$B119),'All Fixtures'!H:T,13,0))</f>
        <v>Railway</v>
      </c>
      <c r="G128" s="48" t="str">
        <f>IF(E128="VOID","",VLOOKUP(_xlfn.CONCAT(B128,D128),'All Fixtures'!H:U,14,0))</f>
        <v>Robinswood Hill Club 1</v>
      </c>
    </row>
    <row r="129" spans="1:7" ht="18" customHeight="1" x14ac:dyDescent="0.25">
      <c r="A129" s="55"/>
      <c r="B129" s="44">
        <v>8</v>
      </c>
      <c r="C129" s="45">
        <f>IFERROR(VLOOKUP(_xlfn.CONCAT(B129,$B119),'All Fixtures'!H:R,10,0),VLOOKUP(_xlfn.CONCAT(B129,$B119),'All Fixtures'!I:R,9,0))</f>
        <v>45587</v>
      </c>
      <c r="D129" s="46" t="str">
        <f>IFERROR(VLOOKUP(_xlfn.CONCAT(B129,$B119),'All Fixtures'!H:R,11,0),VLOOKUP(_xlfn.CONCAT(B129,$B119),'All Fixtures'!I:R,10,0))</f>
        <v>Fabulous Baker Boys</v>
      </c>
      <c r="E129" s="47" t="str">
        <f t="shared" si="3"/>
        <v>vs</v>
      </c>
      <c r="F129" s="46" t="str">
        <f>IFERROR(VLOOKUP(_xlfn.CONCAT(B129,$B119),'All Fixtures'!I:T,12,0),VLOOKUP(_xlfn.CONCAT(B129,$B119),'All Fixtures'!H:T,13,0))</f>
        <v>Tuffley Robins</v>
      </c>
      <c r="G129" s="48" t="str">
        <f>IF(E129="VOID","",VLOOKUP(_xlfn.CONCAT(B129,D129),'All Fixtures'!H:U,14,0))</f>
        <v>Baker Street</v>
      </c>
    </row>
    <row r="130" spans="1:7" ht="18" customHeight="1" x14ac:dyDescent="0.25">
      <c r="A130" s="55"/>
      <c r="B130" s="44">
        <v>9</v>
      </c>
      <c r="C130" s="45">
        <f>IFERROR(VLOOKUP(_xlfn.CONCAT(B130,$B119),'All Fixtures'!H:R,10,0),VLOOKUP(_xlfn.CONCAT(B130,$B119),'All Fixtures'!I:R,9,0))</f>
        <v>45594</v>
      </c>
      <c r="D130" s="46" t="str">
        <f>IFERROR(VLOOKUP(_xlfn.CONCAT(B130,$B119),'All Fixtures'!H:R,11,0),VLOOKUP(_xlfn.CONCAT(B130,$B119),'All Fixtures'!I:R,10,0))</f>
        <v>Tuffley Robins</v>
      </c>
      <c r="E130" s="47" t="str">
        <f t="shared" si="3"/>
        <v>vs</v>
      </c>
      <c r="F130" s="46" t="str">
        <f>IFERROR(VLOOKUP(_xlfn.CONCAT(B130,$B119),'All Fixtures'!I:T,12,0),VLOOKUP(_xlfn.CONCAT(B130,$B119),'All Fixtures'!H:T,13,0))</f>
        <v>St James Allstars</v>
      </c>
      <c r="G130" s="48" t="str">
        <f>IF(E130="VOID","",VLOOKUP(_xlfn.CONCAT(B130,D130),'All Fixtures'!H:U,14,0))</f>
        <v>Robinswood Hill Club 1</v>
      </c>
    </row>
    <row r="131" spans="1:7" ht="18" customHeight="1" x14ac:dyDescent="0.25">
      <c r="A131" s="55"/>
      <c r="B131" s="44">
        <v>10</v>
      </c>
      <c r="C131" s="45">
        <f>IFERROR(VLOOKUP(_xlfn.CONCAT(B131,$B119),'All Fixtures'!H:R,10,0),VLOOKUP(_xlfn.CONCAT(B131,$B119),'All Fixtures'!I:R,9,0))</f>
        <v>45601</v>
      </c>
      <c r="D131" s="46" t="str">
        <f>IFERROR(VLOOKUP(_xlfn.CONCAT(B131,$B119),'All Fixtures'!H:R,11,0),VLOOKUP(_xlfn.CONCAT(B131,$B119),'All Fixtures'!I:R,10,0))</f>
        <v>Tuffley Robins</v>
      </c>
      <c r="E131" s="47" t="str">
        <f t="shared" si="3"/>
        <v>vs</v>
      </c>
      <c r="F131" s="46" t="str">
        <f>IFERROR(VLOOKUP(_xlfn.CONCAT(B131,$B119),'All Fixtures'!I:T,12,0),VLOOKUP(_xlfn.CONCAT(B131,$B119),'All Fixtures'!H:T,13,0))</f>
        <v>Painswick Ultras</v>
      </c>
      <c r="G131" s="48" t="str">
        <f>IF(E131="VOID","",VLOOKUP(_xlfn.CONCAT(B131,D131),'All Fixtures'!H:U,14,0))</f>
        <v>Robinswood Hill Club 1</v>
      </c>
    </row>
    <row r="132" spans="1:7" ht="18" customHeight="1" x14ac:dyDescent="0.25">
      <c r="A132" s="55"/>
      <c r="B132" s="44">
        <v>11</v>
      </c>
      <c r="C132" s="45">
        <f>IFERROR(VLOOKUP(_xlfn.CONCAT(B132,$B119),'All Fixtures'!H:R,10,0),VLOOKUP(_xlfn.CONCAT(B132,$B119),'All Fixtures'!I:R,9,0))</f>
        <v>45609</v>
      </c>
      <c r="D132" s="46" t="str">
        <f>IFERROR(VLOOKUP(_xlfn.CONCAT(B132,$B119),'All Fixtures'!H:R,11,0),VLOOKUP(_xlfn.CONCAT(B132,$B119),'All Fixtures'!I:R,10,0))</f>
        <v>Slingers</v>
      </c>
      <c r="E132" s="47" t="str">
        <f t="shared" si="3"/>
        <v>vs</v>
      </c>
      <c r="F132" s="46" t="str">
        <f>IFERROR(VLOOKUP(_xlfn.CONCAT(B132,$B119),'All Fixtures'!I:T,12,0),VLOOKUP(_xlfn.CONCAT(B132,$B119),'All Fixtures'!H:T,13,0))</f>
        <v>Tuffley Robins</v>
      </c>
      <c r="G132" s="48" t="str">
        <f>IF(E132="VOID","",VLOOKUP(_xlfn.CONCAT(B132,D132),'All Fixtures'!H:U,14,0))</f>
        <v>BMI Club</v>
      </c>
    </row>
    <row r="133" spans="1:7" ht="18" customHeight="1" x14ac:dyDescent="0.25">
      <c r="A133" s="55"/>
      <c r="B133" s="44">
        <v>12</v>
      </c>
      <c r="C133" s="45">
        <f>IFERROR(VLOOKUP(_xlfn.CONCAT(B133,$B119),'All Fixtures'!H:R,10,0),VLOOKUP(_xlfn.CONCAT(B133,$B119),'All Fixtures'!I:R,9,0))</f>
        <v>45615</v>
      </c>
      <c r="D133" s="46" t="str">
        <f>IFERROR(VLOOKUP(_xlfn.CONCAT(B133,$B119),'All Fixtures'!H:R,11,0),VLOOKUP(_xlfn.CONCAT(B133,$B119),'All Fixtures'!I:R,10,0))</f>
        <v>Tuffley Robins</v>
      </c>
      <c r="E133" s="47" t="str">
        <f t="shared" si="3"/>
        <v>vs</v>
      </c>
      <c r="F133" s="46" t="str">
        <f>IFERROR(VLOOKUP(_xlfn.CONCAT(B133,$B119),'All Fixtures'!I:T,12,0),VLOOKUP(_xlfn.CONCAT(B133,$B119),'All Fixtures'!H:T,13,0))</f>
        <v>Cobblers</v>
      </c>
      <c r="G133" s="48" t="str">
        <f>IF(E133="VOID","",VLOOKUP(_xlfn.CONCAT(B133,D133),'All Fixtures'!H:U,14,0))</f>
        <v>Robinswood Hill Club 1</v>
      </c>
    </row>
    <row r="134" spans="1:7" ht="18" customHeight="1" x14ac:dyDescent="0.25">
      <c r="A134" s="55"/>
      <c r="B134" s="44">
        <v>13</v>
      </c>
      <c r="C134" s="45">
        <f>IFERROR(VLOOKUP(_xlfn.CONCAT(B134,$B119),'All Fixtures'!H:R,10,0),VLOOKUP(_xlfn.CONCAT(B134,$B119),'All Fixtures'!I:R,9,0))</f>
        <v>45622</v>
      </c>
      <c r="D134" s="46" t="str">
        <f>IFERROR(VLOOKUP(_xlfn.CONCAT(B134,$B119),'All Fixtures'!H:R,11,0),VLOOKUP(_xlfn.CONCAT(B134,$B119),'All Fixtures'!I:R,10,0))</f>
        <v>Maisemore Hornets</v>
      </c>
      <c r="E134" s="47" t="str">
        <f t="shared" si="3"/>
        <v>vs</v>
      </c>
      <c r="F134" s="46" t="str">
        <f>IFERROR(VLOOKUP(_xlfn.CONCAT(B134,$B119),'All Fixtures'!I:T,12,0),VLOOKUP(_xlfn.CONCAT(B134,$B119),'All Fixtures'!H:T,13,0))</f>
        <v>Tuffley Robins</v>
      </c>
      <c r="G134" s="48" t="str">
        <f>IF(E134="VOID","",VLOOKUP(_xlfn.CONCAT(B134,D134),'All Fixtures'!H:U,14,0))</f>
        <v>St James Club</v>
      </c>
    </row>
    <row r="135" spans="1:7" ht="18" customHeight="1" x14ac:dyDescent="0.25">
      <c r="A135" s="55"/>
      <c r="B135" s="44">
        <v>14</v>
      </c>
      <c r="C135" s="45">
        <f>IFERROR(VLOOKUP(_xlfn.CONCAT(B135,$B119),'All Fixtures'!H:R,10,0),VLOOKUP(_xlfn.CONCAT(B135,$B119),'All Fixtures'!I:R,9,0))</f>
        <v>45629</v>
      </c>
      <c r="D135" s="46" t="str">
        <f>IFERROR(VLOOKUP(_xlfn.CONCAT(B135,$B119),'All Fixtures'!H:R,11,0),VLOOKUP(_xlfn.CONCAT(B135,$B119),'All Fixtures'!I:R,10,0))</f>
        <v>Tuffley Robins</v>
      </c>
      <c r="E135" s="47" t="str">
        <f t="shared" si="3"/>
        <v>vs</v>
      </c>
      <c r="F135" s="46" t="str">
        <f>IFERROR(VLOOKUP(_xlfn.CONCAT(B135,$B119),'All Fixtures'!I:T,12,0),VLOOKUP(_xlfn.CONCAT(B135,$B119),'All Fixtures'!H:T,13,0))</f>
        <v>Redmans Ten</v>
      </c>
      <c r="G135" s="48" t="str">
        <f>IF(E135="VOID","",VLOOKUP(_xlfn.CONCAT(B135,D135),'All Fixtures'!H:U,14,0))</f>
        <v>Robinswood Hill Club 1</v>
      </c>
    </row>
    <row r="136" spans="1:7" ht="18" customHeight="1" x14ac:dyDescent="0.25">
      <c r="A136" s="55"/>
      <c r="B136" s="44">
        <v>15</v>
      </c>
      <c r="C136" s="45">
        <f>IFERROR(VLOOKUP(_xlfn.CONCAT(B136,$B119),'All Fixtures'!H:R,10,0),VLOOKUP(_xlfn.CONCAT(B136,$B119),'All Fixtures'!I:R,9,0))</f>
        <v>45639</v>
      </c>
      <c r="D136" s="46" t="str">
        <f>IFERROR(VLOOKUP(_xlfn.CONCAT(B136,$B119),'All Fixtures'!H:R,11,0),VLOOKUP(_xlfn.CONCAT(B136,$B119),'All Fixtures'!I:R,10,0))</f>
        <v>Famous Stampers</v>
      </c>
      <c r="E136" s="47" t="str">
        <f t="shared" si="3"/>
        <v>vs</v>
      </c>
      <c r="F136" s="46" t="str">
        <f>IFERROR(VLOOKUP(_xlfn.CONCAT(B136,$B119),'All Fixtures'!I:T,12,0),VLOOKUP(_xlfn.CONCAT(B136,$B119),'All Fixtures'!H:T,13,0))</f>
        <v>Tuffley Robins</v>
      </c>
      <c r="G136" s="48" t="str">
        <f>IF(E136="VOID","",VLOOKUP(_xlfn.CONCAT(B136,D136),'All Fixtures'!H:U,14,0))</f>
        <v>Hardwicke RBL 1</v>
      </c>
    </row>
    <row r="137" spans="1:7" ht="24.6" customHeight="1" x14ac:dyDescent="0.25">
      <c r="A137" s="55"/>
      <c r="B137" s="122" t="s">
        <v>339</v>
      </c>
      <c r="C137" s="123"/>
      <c r="D137" s="123"/>
      <c r="E137" s="123"/>
      <c r="F137" s="123"/>
      <c r="G137" s="124"/>
    </row>
    <row r="138" spans="1:7" ht="18" customHeight="1" x14ac:dyDescent="0.25">
      <c r="A138" s="55"/>
      <c r="B138" s="44">
        <v>16</v>
      </c>
      <c r="C138" s="45">
        <f>IFERROR(VLOOKUP(_xlfn.CONCAT(B138,$B119),'All Fixtures'!H:R,10,0),VLOOKUP(_xlfn.CONCAT(B138,$B119),'All Fixtures'!I:R,9,0))</f>
        <v>45665</v>
      </c>
      <c r="D138" s="46" t="str">
        <f>IFERROR(VLOOKUP(_xlfn.CONCAT(B138,$B119),'All Fixtures'!H:R,11,0),VLOOKUP(_xlfn.CONCAT(B138,$B119),'All Fixtures'!I:R,10,0))</f>
        <v>Oval Ball S.C.</v>
      </c>
      <c r="E138" s="47" t="str">
        <f t="shared" si="3"/>
        <v>vs</v>
      </c>
      <c r="F138" s="46" t="str">
        <f>IFERROR(VLOOKUP(_xlfn.CONCAT(B138,$B119),'All Fixtures'!I:T,12,0),VLOOKUP(_xlfn.CONCAT(B138,$B119),'All Fixtures'!H:T,13,0))</f>
        <v>Tuffley Robins</v>
      </c>
      <c r="G138" s="48" t="str">
        <f>IF(E138="VOID","",VLOOKUP(_xlfn.CONCAT(B138,D138),'All Fixtures'!H:U,14,0))</f>
        <v>One Eyed Jacks</v>
      </c>
    </row>
    <row r="139" spans="1:7" ht="18" customHeight="1" x14ac:dyDescent="0.25">
      <c r="A139" s="55"/>
      <c r="B139" s="44">
        <v>17</v>
      </c>
      <c r="C139" s="45">
        <f>IFERROR(VLOOKUP(_xlfn.CONCAT(B139,$B119),'All Fixtures'!H:R,10,0),VLOOKUP(_xlfn.CONCAT(B139,$B119),'All Fixtures'!I:R,9,0))</f>
        <v>45671</v>
      </c>
      <c r="D139" s="46" t="str">
        <f>IFERROR(VLOOKUP(_xlfn.CONCAT(B139,$B119),'All Fixtures'!H:R,11,0),VLOOKUP(_xlfn.CONCAT(B139,$B119),'All Fixtures'!I:R,10,0))</f>
        <v>Tuffley Robins</v>
      </c>
      <c r="E139" s="47" t="str">
        <f t="shared" si="3"/>
        <v>vs</v>
      </c>
      <c r="F139" s="46" t="str">
        <f>IFERROR(VLOOKUP(_xlfn.CONCAT(B139,$B119),'All Fixtures'!I:T,12,0),VLOOKUP(_xlfn.CONCAT(B139,$B119),'All Fixtures'!H:T,13,0))</f>
        <v>Impractical Jokers</v>
      </c>
      <c r="G139" s="48" t="str">
        <f>IF(E139="VOID","",VLOOKUP(_xlfn.CONCAT(B139,D139),'All Fixtures'!H:U,14,0))</f>
        <v>Robinswood Hill Club 1</v>
      </c>
    </row>
    <row r="140" spans="1:7" ht="18" customHeight="1" x14ac:dyDescent="0.25">
      <c r="A140" s="55"/>
      <c r="B140" s="44">
        <v>18</v>
      </c>
      <c r="C140" s="45">
        <f>IFERROR(VLOOKUP(_xlfn.CONCAT(B140,$B119),'All Fixtures'!H:R,10,0),VLOOKUP(_xlfn.CONCAT(B140,$B119),'All Fixtures'!I:R,9,0))</f>
        <v>45681</v>
      </c>
      <c r="D140" s="46" t="str">
        <f>IFERROR(VLOOKUP(_xlfn.CONCAT(B140,$B119),'All Fixtures'!H:R,11,0),VLOOKUP(_xlfn.CONCAT(B140,$B119),'All Fixtures'!I:R,10,0))</f>
        <v>Hare &amp; Hounds</v>
      </c>
      <c r="E140" s="47" t="str">
        <f t="shared" si="3"/>
        <v>vs</v>
      </c>
      <c r="F140" s="46" t="str">
        <f>IFERROR(VLOOKUP(_xlfn.CONCAT(B140,$B119),'All Fixtures'!I:T,12,0),VLOOKUP(_xlfn.CONCAT(B140,$B119),'All Fixtures'!H:T,13,0))</f>
        <v>Tuffley Robins</v>
      </c>
      <c r="G140" s="48" t="str">
        <f>IF(E140="VOID","",VLOOKUP(_xlfn.CONCAT(B140,D140),'All Fixtures'!H:U,14,0))</f>
        <v>Churchdown Club</v>
      </c>
    </row>
    <row r="141" spans="1:7" ht="18" customHeight="1" x14ac:dyDescent="0.25">
      <c r="A141" s="55"/>
      <c r="B141" s="44">
        <v>19</v>
      </c>
      <c r="C141" s="45">
        <f>IFERROR(VLOOKUP(_xlfn.CONCAT(B141,$B119),'All Fixtures'!H:R,10,0),VLOOKUP(_xlfn.CONCAT(B141,$B119),'All Fixtures'!I:R,9,0))</f>
        <v>45685</v>
      </c>
      <c r="D141" s="46" t="str">
        <f>IFERROR(VLOOKUP(_xlfn.CONCAT(B141,$B119),'All Fixtures'!H:R,11,0),VLOOKUP(_xlfn.CONCAT(B141,$B119),'All Fixtures'!I:R,10,0))</f>
        <v>Tuffley Robins</v>
      </c>
      <c r="E141" s="47" t="str">
        <f t="shared" si="3"/>
        <v>vs</v>
      </c>
      <c r="F141" s="46" t="str">
        <f>IFERROR(VLOOKUP(_xlfn.CONCAT(B141,$B119),'All Fixtures'!I:T,12,0),VLOOKUP(_xlfn.CONCAT(B141,$B119),'All Fixtures'!H:T,13,0))</f>
        <v>Gaelens</v>
      </c>
      <c r="G141" s="48" t="str">
        <f>IF(E141="VOID","",VLOOKUP(_xlfn.CONCAT(B141,D141),'All Fixtures'!H:U,14,0))</f>
        <v>Robinswood Hill Club 1</v>
      </c>
    </row>
    <row r="142" spans="1:7" ht="18" customHeight="1" x14ac:dyDescent="0.25">
      <c r="A142" s="55"/>
      <c r="B142" s="44">
        <v>20</v>
      </c>
      <c r="C142" s="45">
        <f>IFERROR(VLOOKUP(_xlfn.CONCAT(B142,$B119),'All Fixtures'!H:R,10,0),VLOOKUP(_xlfn.CONCAT(B142,$B119),'All Fixtures'!I:R,9,0))</f>
        <v>45694</v>
      </c>
      <c r="D142" s="46" t="str">
        <f>IFERROR(VLOOKUP(_xlfn.CONCAT(B142,$B119),'All Fixtures'!H:R,11,0),VLOOKUP(_xlfn.CONCAT(B142,$B119),'All Fixtures'!I:R,10,0))</f>
        <v>The Jets</v>
      </c>
      <c r="E142" s="47" t="str">
        <f t="shared" si="3"/>
        <v>vs</v>
      </c>
      <c r="F142" s="46" t="str">
        <f>IFERROR(VLOOKUP(_xlfn.CONCAT(B142,$B119),'All Fixtures'!I:T,12,0),VLOOKUP(_xlfn.CONCAT(B142,$B119),'All Fixtures'!H:T,13,0))</f>
        <v>Tuffley Robins</v>
      </c>
      <c r="G142" s="48" t="str">
        <f>IF(E142="VOID","",VLOOKUP(_xlfn.CONCAT(B142,D142),'All Fixtures'!H:U,14,0))</f>
        <v>Baker Street</v>
      </c>
    </row>
    <row r="143" spans="1:7" ht="18" customHeight="1" x14ac:dyDescent="0.25">
      <c r="A143" s="55"/>
      <c r="B143" s="44">
        <v>21</v>
      </c>
      <c r="C143" s="45">
        <f>IFERROR(VLOOKUP(_xlfn.CONCAT(B143,$B119),'All Fixtures'!H:R,10,0),VLOOKUP(_xlfn.CONCAT(B143,$B119),'All Fixtures'!I:R,9,0))</f>
        <v>45699</v>
      </c>
      <c r="D143" s="46" t="str">
        <f>IFERROR(VLOOKUP(_xlfn.CONCAT(B143,$B119),'All Fixtures'!H:R,11,0),VLOOKUP(_xlfn.CONCAT(B143,$B119),'All Fixtures'!I:R,10,0))</f>
        <v>Tuffley Robins</v>
      </c>
      <c r="E143" s="47" t="str">
        <f t="shared" si="3"/>
        <v>vs</v>
      </c>
      <c r="F143" s="46" t="str">
        <f>IFERROR(VLOOKUP(_xlfn.CONCAT(B143,$B119),'All Fixtures'!I:T,12,0),VLOOKUP(_xlfn.CONCAT(B143,$B119),'All Fixtures'!H:T,13,0))</f>
        <v>Lion Cubs</v>
      </c>
      <c r="G143" s="48" t="str">
        <f>IF(E143="VOID","",VLOOKUP(_xlfn.CONCAT(B143,D143),'All Fixtures'!H:U,14,0))</f>
        <v>Robinswood Hill Club 1</v>
      </c>
    </row>
    <row r="144" spans="1:7" ht="18" customHeight="1" x14ac:dyDescent="0.25">
      <c r="A144" s="55"/>
      <c r="B144" s="44">
        <v>22</v>
      </c>
      <c r="C144" s="45">
        <f>IFERROR(VLOOKUP(_xlfn.CONCAT(B144,$B119),'All Fixtures'!H:R,10,0),VLOOKUP(_xlfn.CONCAT(B144,$B119),'All Fixtures'!I:R,9,0))</f>
        <v>45709</v>
      </c>
      <c r="D144" s="46" t="str">
        <f>IFERROR(VLOOKUP(_xlfn.CONCAT(B144,$B119),'All Fixtures'!H:R,11,0),VLOOKUP(_xlfn.CONCAT(B144,$B119),'All Fixtures'!I:R,10,0))</f>
        <v>Railway</v>
      </c>
      <c r="E144" s="47" t="str">
        <f t="shared" si="3"/>
        <v>vs</v>
      </c>
      <c r="F144" s="46" t="str">
        <f>IFERROR(VLOOKUP(_xlfn.CONCAT(B144,$B119),'All Fixtures'!I:T,12,0),VLOOKUP(_xlfn.CONCAT(B144,$B119),'All Fixtures'!H:T,13,0))</f>
        <v>Tuffley Robins</v>
      </c>
      <c r="G144" s="48" t="str">
        <f>IF(E144="VOID","",VLOOKUP(_xlfn.CONCAT(B144,D144),'All Fixtures'!H:U,14,0))</f>
        <v>Hardwicke RBL 2</v>
      </c>
    </row>
    <row r="145" spans="1:7" ht="18" customHeight="1" x14ac:dyDescent="0.25">
      <c r="A145" s="55"/>
      <c r="B145" s="44">
        <v>23</v>
      </c>
      <c r="C145" s="45">
        <f>IFERROR(VLOOKUP(_xlfn.CONCAT(B145,$B119),'All Fixtures'!H:R,10,0),VLOOKUP(_xlfn.CONCAT(B145,$B119),'All Fixtures'!I:R,9,0))</f>
        <v>45713</v>
      </c>
      <c r="D145" s="46" t="str">
        <f>IFERROR(VLOOKUP(_xlfn.CONCAT(B145,$B119),'All Fixtures'!H:R,11,0),VLOOKUP(_xlfn.CONCAT(B145,$B119),'All Fixtures'!I:R,10,0))</f>
        <v>Tuffley Robins</v>
      </c>
      <c r="E145" s="47" t="str">
        <f t="shared" si="3"/>
        <v>vs</v>
      </c>
      <c r="F145" s="46" t="str">
        <f>IFERROR(VLOOKUP(_xlfn.CONCAT(B145,$B119),'All Fixtures'!I:T,12,0),VLOOKUP(_xlfn.CONCAT(B145,$B119),'All Fixtures'!H:T,13,0))</f>
        <v>Fabulous Baker Boys</v>
      </c>
      <c r="G145" s="48" t="str">
        <f>IF(E145="VOID","",VLOOKUP(_xlfn.CONCAT(B145,D145),'All Fixtures'!H:U,14,0))</f>
        <v>Robinswood Hill Club 1</v>
      </c>
    </row>
    <row r="146" spans="1:7" ht="18" customHeight="1" x14ac:dyDescent="0.25">
      <c r="A146" s="55"/>
      <c r="B146" s="44">
        <v>24</v>
      </c>
      <c r="C146" s="45">
        <f>IFERROR(VLOOKUP(_xlfn.CONCAT(B146,$B119),'All Fixtures'!H:R,10,0),VLOOKUP(_xlfn.CONCAT(B146,$B119),'All Fixtures'!I:R,9,0))</f>
        <v>45723</v>
      </c>
      <c r="D146" s="46" t="str">
        <f>IFERROR(VLOOKUP(_xlfn.CONCAT(B146,$B119),'All Fixtures'!H:R,11,0),VLOOKUP(_xlfn.CONCAT(B146,$B119),'All Fixtures'!I:R,10,0))</f>
        <v>St James Allstars</v>
      </c>
      <c r="E146" s="47" t="str">
        <f t="shared" si="3"/>
        <v>vs</v>
      </c>
      <c r="F146" s="46" t="str">
        <f>IFERROR(VLOOKUP(_xlfn.CONCAT(B146,$B119),'All Fixtures'!I:T,12,0),VLOOKUP(_xlfn.CONCAT(B146,$B119),'All Fixtures'!H:T,13,0))</f>
        <v>Tuffley Robins</v>
      </c>
      <c r="G146" s="48" t="str">
        <f>IF(E146="VOID","",VLOOKUP(_xlfn.CONCAT(B146,D146),'All Fixtures'!H:U,14,0))</f>
        <v>St James Club</v>
      </c>
    </row>
    <row r="147" spans="1:7" ht="18" customHeight="1" x14ac:dyDescent="0.25">
      <c r="A147" s="55"/>
      <c r="B147" s="44">
        <v>25</v>
      </c>
      <c r="C147" s="45">
        <f>IFERROR(VLOOKUP(_xlfn.CONCAT(B147,$B119),'All Fixtures'!H:R,10,0),VLOOKUP(_xlfn.CONCAT(B147,$B119),'All Fixtures'!I:R,9,0))</f>
        <v>45728</v>
      </c>
      <c r="D147" s="46" t="str">
        <f>IFERROR(VLOOKUP(_xlfn.CONCAT(B147,$B119),'All Fixtures'!H:R,11,0),VLOOKUP(_xlfn.CONCAT(B147,$B119),'All Fixtures'!I:R,10,0))</f>
        <v>Painswick Ultras</v>
      </c>
      <c r="E147" s="47" t="str">
        <f t="shared" si="3"/>
        <v>vs</v>
      </c>
      <c r="F147" s="46" t="str">
        <f>IFERROR(VLOOKUP(_xlfn.CONCAT(B147,$B119),'All Fixtures'!I:T,12,0),VLOOKUP(_xlfn.CONCAT(B147,$B119),'All Fixtures'!H:T,13,0))</f>
        <v>Tuffley Robins</v>
      </c>
      <c r="G147" s="48" t="str">
        <f>IF(E147="VOID","",VLOOKUP(_xlfn.CONCAT(B147,D147),'All Fixtures'!H:U,14,0))</f>
        <v>Saintbridge Club 1</v>
      </c>
    </row>
    <row r="148" spans="1:7" ht="18" customHeight="1" x14ac:dyDescent="0.25">
      <c r="A148" s="55"/>
      <c r="B148" s="44">
        <v>26</v>
      </c>
      <c r="C148" s="45">
        <f>IFERROR(VLOOKUP(_xlfn.CONCAT(B148,$B119),'All Fixtures'!H:R,10,0),VLOOKUP(_xlfn.CONCAT(B148,$B119),'All Fixtures'!I:R,9,0))</f>
        <v>45734</v>
      </c>
      <c r="D148" s="46" t="str">
        <f>IFERROR(VLOOKUP(_xlfn.CONCAT(B148,$B119),'All Fixtures'!H:R,11,0),VLOOKUP(_xlfn.CONCAT(B148,$B119),'All Fixtures'!I:R,10,0))</f>
        <v>Tuffley Robins</v>
      </c>
      <c r="E148" s="47" t="str">
        <f t="shared" si="3"/>
        <v>vs</v>
      </c>
      <c r="F148" s="46" t="str">
        <f>IFERROR(VLOOKUP(_xlfn.CONCAT(B148,$B119),'All Fixtures'!I:T,12,0),VLOOKUP(_xlfn.CONCAT(B148,$B119),'All Fixtures'!H:T,13,0))</f>
        <v>Slingers</v>
      </c>
      <c r="G148" s="48" t="str">
        <f>IF(E148="VOID","",VLOOKUP(_xlfn.CONCAT(B148,D148),'All Fixtures'!H:U,14,0))</f>
        <v>Robinswood Hill Club 1</v>
      </c>
    </row>
    <row r="149" spans="1:7" ht="18" customHeight="1" x14ac:dyDescent="0.25">
      <c r="A149" s="55"/>
      <c r="B149" s="44">
        <v>27</v>
      </c>
      <c r="C149" s="45">
        <f>IFERROR(VLOOKUP(_xlfn.CONCAT(B149,$B119),'All Fixtures'!H:R,10,0),VLOOKUP(_xlfn.CONCAT(B149,$B119),'All Fixtures'!I:R,9,0))</f>
        <v>45740</v>
      </c>
      <c r="D149" s="46" t="str">
        <f>IFERROR(VLOOKUP(_xlfn.CONCAT(B149,$B119),'All Fixtures'!H:R,11,0),VLOOKUP(_xlfn.CONCAT(B149,$B119),'All Fixtures'!I:R,10,0))</f>
        <v>Cobblers</v>
      </c>
      <c r="E149" s="47" t="str">
        <f t="shared" si="3"/>
        <v>vs</v>
      </c>
      <c r="F149" s="46" t="str">
        <f>IFERROR(VLOOKUP(_xlfn.CONCAT(B149,$B119),'All Fixtures'!I:T,12,0),VLOOKUP(_xlfn.CONCAT(B149,$B119),'All Fixtures'!H:T,13,0))</f>
        <v>Tuffley Robins</v>
      </c>
      <c r="G149" s="48" t="str">
        <f>IF(E149="VOID","",VLOOKUP(_xlfn.CONCAT(B149,D149),'All Fixtures'!H:U,14,0))</f>
        <v>Tuffley Community Centre</v>
      </c>
    </row>
    <row r="150" spans="1:7" ht="18" customHeight="1" x14ac:dyDescent="0.25">
      <c r="A150" s="55"/>
      <c r="B150" s="44">
        <v>28</v>
      </c>
      <c r="C150" s="45">
        <f>IFERROR(VLOOKUP(_xlfn.CONCAT(B150,$B119),'All Fixtures'!H:R,10,0),VLOOKUP(_xlfn.CONCAT(B150,$B119),'All Fixtures'!I:R,9,0))</f>
        <v>45748</v>
      </c>
      <c r="D150" s="46" t="str">
        <f>IFERROR(VLOOKUP(_xlfn.CONCAT(B150,$B119),'All Fixtures'!H:R,11,0),VLOOKUP(_xlfn.CONCAT(B150,$B119),'All Fixtures'!I:R,10,0))</f>
        <v>Tuffley Robins</v>
      </c>
      <c r="E150" s="47" t="str">
        <f t="shared" si="3"/>
        <v>vs</v>
      </c>
      <c r="F150" s="46" t="str">
        <f>IFERROR(VLOOKUP(_xlfn.CONCAT(B150,$B119),'All Fixtures'!I:T,12,0),VLOOKUP(_xlfn.CONCAT(B150,$B119),'All Fixtures'!H:T,13,0))</f>
        <v>Maisemore Hornets</v>
      </c>
      <c r="G150" s="48" t="str">
        <f>IF(E150="VOID","",VLOOKUP(_xlfn.CONCAT(B150,D150),'All Fixtures'!H:U,14,0))</f>
        <v>Robinswood Hill Club 1</v>
      </c>
    </row>
    <row r="151" spans="1:7" ht="18" customHeight="1" x14ac:dyDescent="0.25">
      <c r="A151" s="55"/>
      <c r="B151" s="44">
        <v>29</v>
      </c>
      <c r="C151" s="45">
        <f>IFERROR(VLOOKUP(_xlfn.CONCAT(B151,$B119),'All Fixtures'!H:R,10,0),VLOOKUP(_xlfn.CONCAT(B151,$B119),'All Fixtures'!I:R,9,0))</f>
        <v>45757</v>
      </c>
      <c r="D151" s="46" t="str">
        <f>IFERROR(VLOOKUP(_xlfn.CONCAT(B151,$B119),'All Fixtures'!H:R,11,0),VLOOKUP(_xlfn.CONCAT(B151,$B119),'All Fixtures'!I:R,10,0))</f>
        <v>Redmans Ten</v>
      </c>
      <c r="E151" s="47" t="str">
        <f t="shared" si="3"/>
        <v>vs</v>
      </c>
      <c r="F151" s="46" t="str">
        <f>IFERROR(VLOOKUP(_xlfn.CONCAT(B151,$B119),'All Fixtures'!I:T,12,0),VLOOKUP(_xlfn.CONCAT(B151,$B119),'All Fixtures'!H:T,13,0))</f>
        <v>Tuffley Robins</v>
      </c>
      <c r="G151" s="48" t="str">
        <f>IF(E151="VOID","",VLOOKUP(_xlfn.CONCAT(B151,D151),'All Fixtures'!H:U,14,0))</f>
        <v>Wotton Hall Club 1</v>
      </c>
    </row>
    <row r="152" spans="1:7" ht="18" customHeight="1" x14ac:dyDescent="0.25">
      <c r="A152" s="55"/>
      <c r="B152" s="49">
        <v>30</v>
      </c>
      <c r="C152" s="50">
        <f>IFERROR(VLOOKUP(_xlfn.CONCAT(B152,$B119),'All Fixtures'!H:R,10,0),VLOOKUP(_xlfn.CONCAT(B152,$B119),'All Fixtures'!I:R,9,0))</f>
        <v>45762</v>
      </c>
      <c r="D152" s="51" t="str">
        <f>IFERROR(VLOOKUP(_xlfn.CONCAT(B152,$B119),'All Fixtures'!H:R,11,0),VLOOKUP(_xlfn.CONCAT(B152,$B119),'All Fixtures'!I:R,10,0))</f>
        <v>Tuffley Robins</v>
      </c>
      <c r="E152" s="52" t="str">
        <f t="shared" si="3"/>
        <v>vs</v>
      </c>
      <c r="F152" s="51" t="str">
        <f>IFERROR(VLOOKUP(_xlfn.CONCAT(B152,$B119),'All Fixtures'!I:T,12,0),VLOOKUP(_xlfn.CONCAT(B152,$B119),'All Fixtures'!H:T,13,0))</f>
        <v>Famous Stampers</v>
      </c>
      <c r="G152" s="53" t="str">
        <f>IF(E152="VOID","",VLOOKUP(_xlfn.CONCAT(B152,D152),'All Fixtures'!H:U,14,0))</f>
        <v>Robinswood Hill Club 1</v>
      </c>
    </row>
    <row r="153" spans="1:7" ht="13.15" customHeight="1" x14ac:dyDescent="0.25">
      <c r="A153" s="55"/>
      <c r="B153" s="20"/>
      <c r="C153" s="20"/>
      <c r="D153" s="3"/>
      <c r="E153" s="20"/>
      <c r="F153" s="3"/>
      <c r="G153" s="3"/>
    </row>
    <row r="154" spans="1:7" ht="13.15" customHeight="1" x14ac:dyDescent="0.25">
      <c r="A154" s="55"/>
      <c r="B154" s="20"/>
      <c r="C154" s="20"/>
      <c r="D154" s="3"/>
      <c r="E154" s="20"/>
      <c r="F154" s="3"/>
      <c r="G154" s="3"/>
    </row>
    <row r="155" spans="1:7" ht="13.15" customHeight="1" x14ac:dyDescent="0.25">
      <c r="A155" s="55"/>
      <c r="B155" s="20"/>
      <c r="C155" s="20"/>
      <c r="D155" s="3"/>
      <c r="E155" s="20"/>
      <c r="F155" s="3"/>
      <c r="G155" s="3"/>
    </row>
    <row r="156" spans="1:7" ht="13.15" customHeight="1" x14ac:dyDescent="0.25">
      <c r="A156" s="55"/>
      <c r="B156" s="20"/>
      <c r="C156" s="20"/>
      <c r="D156" s="3"/>
      <c r="E156" s="20"/>
      <c r="F156" s="3"/>
      <c r="G156" s="3"/>
    </row>
    <row r="157" spans="1:7" ht="13.15" customHeight="1" x14ac:dyDescent="0.25">
      <c r="A157" s="55"/>
      <c r="B157" s="20"/>
      <c r="C157" s="20"/>
      <c r="D157" s="3"/>
      <c r="E157" s="20"/>
      <c r="F157" s="3"/>
      <c r="G157" s="3"/>
    </row>
    <row r="158" spans="1:7" ht="20.45" customHeight="1" x14ac:dyDescent="0.35">
      <c r="A158" s="55">
        <f>A119+1</f>
        <v>5</v>
      </c>
      <c r="B158" s="39" t="str">
        <f>C158</f>
        <v>St James Allstars</v>
      </c>
      <c r="C158" s="121" t="str">
        <f>VLOOKUP(A158,Divisions!$C$3:$D$18,2,0)</f>
        <v>St James Allstars</v>
      </c>
      <c r="D158" s="121"/>
      <c r="E158" s="121"/>
      <c r="F158" s="121"/>
      <c r="G158" s="121"/>
    </row>
    <row r="159" spans="1:7" ht="13.15" customHeight="1" x14ac:dyDescent="0.25">
      <c r="A159" s="55"/>
      <c r="B159" s="20"/>
      <c r="C159" s="20"/>
      <c r="D159" s="3"/>
      <c r="E159" s="20"/>
      <c r="F159" s="3"/>
      <c r="G159" s="3"/>
    </row>
    <row r="160" spans="1:7" ht="21.6" customHeight="1" x14ac:dyDescent="0.25">
      <c r="A160" s="55"/>
      <c r="B160" s="40" t="s">
        <v>328</v>
      </c>
      <c r="C160" s="41" t="s">
        <v>334</v>
      </c>
      <c r="D160" s="42" t="s">
        <v>340</v>
      </c>
      <c r="E160" s="42"/>
      <c r="F160" s="42" t="s">
        <v>341</v>
      </c>
      <c r="G160" s="43" t="s">
        <v>338</v>
      </c>
    </row>
    <row r="161" spans="1:7" ht="18" customHeight="1" x14ac:dyDescent="0.25">
      <c r="A161" s="55"/>
      <c r="B161" s="44">
        <v>1</v>
      </c>
      <c r="C161" s="45">
        <f>IFERROR(VLOOKUP(_xlfn.CONCAT(B161,$B158),'All Fixtures'!H:R,10,0),VLOOKUP(_xlfn.CONCAT(B161,$B158),'All Fixtures'!I:R,9,0))</f>
        <v>45541</v>
      </c>
      <c r="D161" s="46" t="str">
        <f>IFERROR(VLOOKUP(_xlfn.CONCAT(B161,$B158),'All Fixtures'!H:R,11,0),VLOOKUP(_xlfn.CONCAT(B161,$B158),'All Fixtures'!I:R,10,0))</f>
        <v>St James Allstars</v>
      </c>
      <c r="E161" s="47" t="str">
        <f>IF(F161="","VOID","vs")</f>
        <v>vs</v>
      </c>
      <c r="F161" s="46" t="str">
        <f>IFERROR(VLOOKUP(_xlfn.CONCAT(B161,$B158),'All Fixtures'!I:T,12,0),VLOOKUP(_xlfn.CONCAT(B161,$B158),'All Fixtures'!H:T,13,0))</f>
        <v>Impractical Jokers</v>
      </c>
      <c r="G161" s="48" t="str">
        <f>IF(E161="VOID","",VLOOKUP(_xlfn.CONCAT(B161,D161),'All Fixtures'!H:U,14,0))</f>
        <v>St James Club</v>
      </c>
    </row>
    <row r="162" spans="1:7" ht="18" customHeight="1" x14ac:dyDescent="0.25">
      <c r="A162" s="55"/>
      <c r="B162" s="44">
        <v>2</v>
      </c>
      <c r="C162" s="45">
        <f>IFERROR(VLOOKUP(_xlfn.CONCAT(B162,$B158),'All Fixtures'!H:R,10,0),VLOOKUP(_xlfn.CONCAT(B162,$B158),'All Fixtures'!I:R,9,0))</f>
        <v>45548</v>
      </c>
      <c r="D162" s="46" t="str">
        <f>IFERROR(VLOOKUP(_xlfn.CONCAT(B162,$B158),'All Fixtures'!H:R,11,0),VLOOKUP(_xlfn.CONCAT(B162,$B158),'All Fixtures'!I:R,10,0))</f>
        <v>Hare &amp; Hounds</v>
      </c>
      <c r="E162" s="47" t="str">
        <f t="shared" ref="E162:E191" si="4">IF(F162="","VOID","vs")</f>
        <v>vs</v>
      </c>
      <c r="F162" s="46" t="str">
        <f>IFERROR(VLOOKUP(_xlfn.CONCAT(B162,$B158),'All Fixtures'!I:T,12,0),VLOOKUP(_xlfn.CONCAT(B162,$B158),'All Fixtures'!H:T,13,0))</f>
        <v>St James Allstars</v>
      </c>
      <c r="G162" s="48" t="str">
        <f>IF(E162="VOID","",VLOOKUP(_xlfn.CONCAT(B162,D162),'All Fixtures'!H:U,14,0))</f>
        <v>Churchdown Club</v>
      </c>
    </row>
    <row r="163" spans="1:7" ht="18" customHeight="1" x14ac:dyDescent="0.25">
      <c r="A163" s="55"/>
      <c r="B163" s="44">
        <v>3</v>
      </c>
      <c r="C163" s="45">
        <f>IFERROR(VLOOKUP(_xlfn.CONCAT(B163,$B158),'All Fixtures'!H:R,10,0),VLOOKUP(_xlfn.CONCAT(B163,$B158),'All Fixtures'!I:R,9,0))</f>
        <v>45555</v>
      </c>
      <c r="D163" s="46" t="str">
        <f>IFERROR(VLOOKUP(_xlfn.CONCAT(B163,$B158),'All Fixtures'!H:R,11,0),VLOOKUP(_xlfn.CONCAT(B163,$B158),'All Fixtures'!I:R,10,0))</f>
        <v>St James Allstars</v>
      </c>
      <c r="E163" s="47" t="str">
        <f t="shared" si="4"/>
        <v>vs</v>
      </c>
      <c r="F163" s="46" t="str">
        <f>IFERROR(VLOOKUP(_xlfn.CONCAT(B163,$B158),'All Fixtures'!I:T,12,0),VLOOKUP(_xlfn.CONCAT(B163,$B158),'All Fixtures'!H:T,13,0))</f>
        <v>Gaelens</v>
      </c>
      <c r="G163" s="48" t="str">
        <f>IF(E163="VOID","",VLOOKUP(_xlfn.CONCAT(B163,D163),'All Fixtures'!H:U,14,0))</f>
        <v>St James Club</v>
      </c>
    </row>
    <row r="164" spans="1:7" ht="18" customHeight="1" x14ac:dyDescent="0.25">
      <c r="A164" s="55"/>
      <c r="B164" s="44">
        <v>4</v>
      </c>
      <c r="C164" s="45">
        <f>IFERROR(VLOOKUP(_xlfn.CONCAT(B164,$B158),'All Fixtures'!H:R,10,0),VLOOKUP(_xlfn.CONCAT(B164,$B158),'All Fixtures'!I:R,9,0))</f>
        <v>45561</v>
      </c>
      <c r="D164" s="46" t="str">
        <f>IFERROR(VLOOKUP(_xlfn.CONCAT(B164,$B158),'All Fixtures'!H:R,11,0),VLOOKUP(_xlfn.CONCAT(B164,$B158),'All Fixtures'!I:R,10,0))</f>
        <v>The Jets</v>
      </c>
      <c r="E164" s="47" t="str">
        <f t="shared" si="4"/>
        <v>vs</v>
      </c>
      <c r="F164" s="46" t="str">
        <f>IFERROR(VLOOKUP(_xlfn.CONCAT(B164,$B158),'All Fixtures'!I:T,12,0),VLOOKUP(_xlfn.CONCAT(B164,$B158),'All Fixtures'!H:T,13,0))</f>
        <v>St James Allstars</v>
      </c>
      <c r="G164" s="48" t="str">
        <f>IF(E164="VOID","",VLOOKUP(_xlfn.CONCAT(B164,D164),'All Fixtures'!H:U,14,0))</f>
        <v>Baker Street</v>
      </c>
    </row>
    <row r="165" spans="1:7" ht="18" customHeight="1" x14ac:dyDescent="0.25">
      <c r="A165" s="55"/>
      <c r="B165" s="44">
        <v>5</v>
      </c>
      <c r="C165" s="45">
        <f>IFERROR(VLOOKUP(_xlfn.CONCAT(B165,$B158),'All Fixtures'!H:R,10,0),VLOOKUP(_xlfn.CONCAT(B165,$B158),'All Fixtures'!I:R,9,0))</f>
        <v>45569</v>
      </c>
      <c r="D165" s="46" t="str">
        <f>IFERROR(VLOOKUP(_xlfn.CONCAT(B165,$B158),'All Fixtures'!H:R,11,0),VLOOKUP(_xlfn.CONCAT(B165,$B158),'All Fixtures'!I:R,10,0))</f>
        <v>St James Allstars</v>
      </c>
      <c r="E165" s="47" t="str">
        <f t="shared" si="4"/>
        <v>vs</v>
      </c>
      <c r="F165" s="46" t="str">
        <f>IFERROR(VLOOKUP(_xlfn.CONCAT(B165,$B158),'All Fixtures'!I:T,12,0),VLOOKUP(_xlfn.CONCAT(B165,$B158),'All Fixtures'!H:T,13,0))</f>
        <v>Lion Cubs</v>
      </c>
      <c r="G165" s="48" t="str">
        <f>IF(E165="VOID","",VLOOKUP(_xlfn.CONCAT(B165,D165),'All Fixtures'!H:U,14,0))</f>
        <v>St James Club</v>
      </c>
    </row>
    <row r="166" spans="1:7" ht="18" customHeight="1" x14ac:dyDescent="0.25">
      <c r="A166" s="55"/>
      <c r="B166" s="44">
        <v>6</v>
      </c>
      <c r="C166" s="45">
        <f>IFERROR(VLOOKUP(_xlfn.CONCAT(B166,$B158),'All Fixtures'!H:R,10,0),VLOOKUP(_xlfn.CONCAT(B166,$B158),'All Fixtures'!I:R,9,0))</f>
        <v>45576</v>
      </c>
      <c r="D166" s="46" t="str">
        <f>IFERROR(VLOOKUP(_xlfn.CONCAT(B166,$B158),'All Fixtures'!H:R,11,0),VLOOKUP(_xlfn.CONCAT(B166,$B158),'All Fixtures'!I:R,10,0))</f>
        <v>Railway</v>
      </c>
      <c r="E166" s="47" t="str">
        <f t="shared" si="4"/>
        <v>vs</v>
      </c>
      <c r="F166" s="46" t="str">
        <f>IFERROR(VLOOKUP(_xlfn.CONCAT(B166,$B158),'All Fixtures'!I:T,12,0),VLOOKUP(_xlfn.CONCAT(B166,$B158),'All Fixtures'!H:T,13,0))</f>
        <v>St James Allstars</v>
      </c>
      <c r="G166" s="48" t="str">
        <f>IF(E166="VOID","",VLOOKUP(_xlfn.CONCAT(B166,D166),'All Fixtures'!H:U,14,0))</f>
        <v>Hardwicke RBL 2</v>
      </c>
    </row>
    <row r="167" spans="1:7" ht="18" customHeight="1" x14ac:dyDescent="0.25">
      <c r="A167" s="55"/>
      <c r="B167" s="44">
        <v>7</v>
      </c>
      <c r="C167" s="45">
        <f>IFERROR(VLOOKUP(_xlfn.CONCAT(B167,$B158),'All Fixtures'!H:R,10,0),VLOOKUP(_xlfn.CONCAT(B167,$B158),'All Fixtures'!I:R,9,0))</f>
        <v>45583</v>
      </c>
      <c r="D167" s="46" t="str">
        <f>IFERROR(VLOOKUP(_xlfn.CONCAT(B167,$B158),'All Fixtures'!H:R,11,0),VLOOKUP(_xlfn.CONCAT(B167,$B158),'All Fixtures'!I:R,10,0))</f>
        <v>St James Allstars</v>
      </c>
      <c r="E167" s="47" t="str">
        <f t="shared" si="4"/>
        <v>vs</v>
      </c>
      <c r="F167" s="46" t="str">
        <f>IFERROR(VLOOKUP(_xlfn.CONCAT(B167,$B158),'All Fixtures'!I:T,12,0),VLOOKUP(_xlfn.CONCAT(B167,$B158),'All Fixtures'!H:T,13,0))</f>
        <v>Fabulous Baker Boys</v>
      </c>
      <c r="G167" s="48" t="str">
        <f>IF(E167="VOID","",VLOOKUP(_xlfn.CONCAT(B167,D167),'All Fixtures'!H:U,14,0))</f>
        <v>St James Club</v>
      </c>
    </row>
    <row r="168" spans="1:7" ht="18" customHeight="1" x14ac:dyDescent="0.25">
      <c r="A168" s="55"/>
      <c r="B168" s="44">
        <v>8</v>
      </c>
      <c r="C168" s="45">
        <f>IFERROR(VLOOKUP(_xlfn.CONCAT(B168,$B158),'All Fixtures'!H:R,10,0),VLOOKUP(_xlfn.CONCAT(B168,$B158),'All Fixtures'!I:R,9,0))</f>
        <v>45590</v>
      </c>
      <c r="D168" s="46" t="str">
        <f>IFERROR(VLOOKUP(_xlfn.CONCAT(B168,$B158),'All Fixtures'!H:R,11,0),VLOOKUP(_xlfn.CONCAT(B168,$B158),'All Fixtures'!I:R,10,0))</f>
        <v>St James Allstars</v>
      </c>
      <c r="E168" s="47" t="str">
        <f t="shared" si="4"/>
        <v>vs</v>
      </c>
      <c r="F168" s="46" t="str">
        <f>IFERROR(VLOOKUP(_xlfn.CONCAT(B168,$B158),'All Fixtures'!I:T,12,0),VLOOKUP(_xlfn.CONCAT(B168,$B158),'All Fixtures'!H:T,13,0))</f>
        <v>Painswick Ultras</v>
      </c>
      <c r="G168" s="48" t="str">
        <f>IF(E168="VOID","",VLOOKUP(_xlfn.CONCAT(B168,D168),'All Fixtures'!H:U,14,0))</f>
        <v>St James Club</v>
      </c>
    </row>
    <row r="169" spans="1:7" ht="18" customHeight="1" x14ac:dyDescent="0.25">
      <c r="A169" s="55"/>
      <c r="B169" s="44">
        <v>9</v>
      </c>
      <c r="C169" s="45">
        <f>IFERROR(VLOOKUP(_xlfn.CONCAT(B169,$B158),'All Fixtures'!H:R,10,0),VLOOKUP(_xlfn.CONCAT(B169,$B158),'All Fixtures'!I:R,9,0))</f>
        <v>45594</v>
      </c>
      <c r="D169" s="46" t="str">
        <f>IFERROR(VLOOKUP(_xlfn.CONCAT(B169,$B158),'All Fixtures'!H:R,11,0),VLOOKUP(_xlfn.CONCAT(B169,$B158),'All Fixtures'!I:R,10,0))</f>
        <v>Tuffley Robins</v>
      </c>
      <c r="E169" s="47" t="str">
        <f t="shared" si="4"/>
        <v>vs</v>
      </c>
      <c r="F169" s="46" t="str">
        <f>IFERROR(VLOOKUP(_xlfn.CONCAT(B169,$B158),'All Fixtures'!I:T,12,0),VLOOKUP(_xlfn.CONCAT(B169,$B158),'All Fixtures'!H:T,13,0))</f>
        <v>St James Allstars</v>
      </c>
      <c r="G169" s="48" t="str">
        <f>IF(E169="VOID","",VLOOKUP(_xlfn.CONCAT(B169,D169),'All Fixtures'!H:U,14,0))</f>
        <v>Robinswood Hill Club 1</v>
      </c>
    </row>
    <row r="170" spans="1:7" ht="18" customHeight="1" x14ac:dyDescent="0.25">
      <c r="A170" s="55"/>
      <c r="B170" s="44">
        <v>10</v>
      </c>
      <c r="C170" s="45">
        <f>IFERROR(VLOOKUP(_xlfn.CONCAT(B170,$B158),'All Fixtures'!H:R,10,0),VLOOKUP(_xlfn.CONCAT(B170,$B158),'All Fixtures'!I:R,9,0))</f>
        <v>45604</v>
      </c>
      <c r="D170" s="46" t="str">
        <f>IFERROR(VLOOKUP(_xlfn.CONCAT(B170,$B158),'All Fixtures'!H:R,11,0),VLOOKUP(_xlfn.CONCAT(B170,$B158),'All Fixtures'!I:R,10,0))</f>
        <v>St James Allstars</v>
      </c>
      <c r="E170" s="47" t="str">
        <f t="shared" si="4"/>
        <v>vs</v>
      </c>
      <c r="F170" s="46" t="str">
        <f>IFERROR(VLOOKUP(_xlfn.CONCAT(B170,$B158),'All Fixtures'!I:T,12,0),VLOOKUP(_xlfn.CONCAT(B170,$B158),'All Fixtures'!H:T,13,0))</f>
        <v>Slingers</v>
      </c>
      <c r="G170" s="48" t="str">
        <f>IF(E170="VOID","",VLOOKUP(_xlfn.CONCAT(B170,D170),'All Fixtures'!H:U,14,0))</f>
        <v>St James Club</v>
      </c>
    </row>
    <row r="171" spans="1:7" ht="18" customHeight="1" x14ac:dyDescent="0.25">
      <c r="A171" s="55"/>
      <c r="B171" s="44">
        <v>11</v>
      </c>
      <c r="C171" s="45">
        <f>IFERROR(VLOOKUP(_xlfn.CONCAT(B171,$B158),'All Fixtures'!H:R,10,0),VLOOKUP(_xlfn.CONCAT(B171,$B158),'All Fixtures'!I:R,9,0))</f>
        <v>45607</v>
      </c>
      <c r="D171" s="46" t="str">
        <f>IFERROR(VLOOKUP(_xlfn.CONCAT(B171,$B158),'All Fixtures'!H:R,11,0),VLOOKUP(_xlfn.CONCAT(B171,$B158),'All Fixtures'!I:R,10,0))</f>
        <v>Cobblers</v>
      </c>
      <c r="E171" s="47" t="str">
        <f t="shared" si="4"/>
        <v>vs</v>
      </c>
      <c r="F171" s="46" t="str">
        <f>IFERROR(VLOOKUP(_xlfn.CONCAT(B171,$B158),'All Fixtures'!I:T,12,0),VLOOKUP(_xlfn.CONCAT(B171,$B158),'All Fixtures'!H:T,13,0))</f>
        <v>St James Allstars</v>
      </c>
      <c r="G171" s="48" t="str">
        <f>IF(E171="VOID","",VLOOKUP(_xlfn.CONCAT(B171,D171),'All Fixtures'!H:U,14,0))</f>
        <v>Tuffley Community Centre</v>
      </c>
    </row>
    <row r="172" spans="1:7" ht="18" customHeight="1" x14ac:dyDescent="0.25">
      <c r="A172" s="55"/>
      <c r="B172" s="44">
        <v>12</v>
      </c>
      <c r="C172" s="45">
        <f>IFERROR(VLOOKUP(_xlfn.CONCAT(B172,$B158),'All Fixtures'!H:R,10,0),VLOOKUP(_xlfn.CONCAT(B172,$B158),'All Fixtures'!I:R,9,0))</f>
        <v>45618</v>
      </c>
      <c r="D172" s="46" t="str">
        <f>IFERROR(VLOOKUP(_xlfn.CONCAT(B172,$B158),'All Fixtures'!H:R,11,0),VLOOKUP(_xlfn.CONCAT(B172,$B158),'All Fixtures'!I:R,10,0))</f>
        <v>St James Allstars</v>
      </c>
      <c r="E172" s="47" t="str">
        <f t="shared" si="4"/>
        <v>vs</v>
      </c>
      <c r="F172" s="46" t="str">
        <f>IFERROR(VLOOKUP(_xlfn.CONCAT(B172,$B158),'All Fixtures'!I:T,12,0),VLOOKUP(_xlfn.CONCAT(B172,$B158),'All Fixtures'!H:T,13,0))</f>
        <v>Maisemore Hornets</v>
      </c>
      <c r="G172" s="48" t="str">
        <f>IF(E172="VOID","",VLOOKUP(_xlfn.CONCAT(B172,D172),'All Fixtures'!H:U,14,0))</f>
        <v>St James Club</v>
      </c>
    </row>
    <row r="173" spans="1:7" ht="18" customHeight="1" x14ac:dyDescent="0.25">
      <c r="A173" s="55"/>
      <c r="B173" s="44">
        <v>13</v>
      </c>
      <c r="C173" s="45">
        <f>IFERROR(VLOOKUP(_xlfn.CONCAT(B173,$B158),'All Fixtures'!H:R,10,0),VLOOKUP(_xlfn.CONCAT(B173,$B158),'All Fixtures'!I:R,9,0))</f>
        <v>45624</v>
      </c>
      <c r="D173" s="46" t="str">
        <f>IFERROR(VLOOKUP(_xlfn.CONCAT(B173,$B158),'All Fixtures'!H:R,11,0),VLOOKUP(_xlfn.CONCAT(B173,$B158),'All Fixtures'!I:R,10,0))</f>
        <v>Redmans Ten</v>
      </c>
      <c r="E173" s="47" t="str">
        <f t="shared" si="4"/>
        <v>vs</v>
      </c>
      <c r="F173" s="46" t="str">
        <f>IFERROR(VLOOKUP(_xlfn.CONCAT(B173,$B158),'All Fixtures'!I:T,12,0),VLOOKUP(_xlfn.CONCAT(B173,$B158),'All Fixtures'!H:T,13,0))</f>
        <v>St James Allstars</v>
      </c>
      <c r="G173" s="48" t="str">
        <f>IF(E173="VOID","",VLOOKUP(_xlfn.CONCAT(B173,D173),'All Fixtures'!H:U,14,0))</f>
        <v>Wotton Hall Club 1</v>
      </c>
    </row>
    <row r="174" spans="1:7" ht="18" customHeight="1" x14ac:dyDescent="0.25">
      <c r="A174" s="55"/>
      <c r="B174" s="44">
        <v>14</v>
      </c>
      <c r="C174" s="45">
        <f>IFERROR(VLOOKUP(_xlfn.CONCAT(B174,$B158),'All Fixtures'!H:R,10,0),VLOOKUP(_xlfn.CONCAT(B174,$B158),'All Fixtures'!I:R,9,0))</f>
        <v>45632</v>
      </c>
      <c r="D174" s="46" t="str">
        <f>IFERROR(VLOOKUP(_xlfn.CONCAT(B174,$B158),'All Fixtures'!H:R,11,0),VLOOKUP(_xlfn.CONCAT(B174,$B158),'All Fixtures'!I:R,10,0))</f>
        <v>St James Allstars</v>
      </c>
      <c r="E174" s="47" t="str">
        <f t="shared" si="4"/>
        <v>vs</v>
      </c>
      <c r="F174" s="46" t="str">
        <f>IFERROR(VLOOKUP(_xlfn.CONCAT(B174,$B158),'All Fixtures'!I:T,12,0),VLOOKUP(_xlfn.CONCAT(B174,$B158),'All Fixtures'!H:T,13,0))</f>
        <v>Famous Stampers</v>
      </c>
      <c r="G174" s="48" t="str">
        <f>IF(E174="VOID","",VLOOKUP(_xlfn.CONCAT(B174,D174),'All Fixtures'!H:U,14,0))</f>
        <v>St James Club</v>
      </c>
    </row>
    <row r="175" spans="1:7" ht="18" customHeight="1" x14ac:dyDescent="0.25">
      <c r="A175" s="55"/>
      <c r="B175" s="44">
        <v>15</v>
      </c>
      <c r="C175" s="45">
        <f>IFERROR(VLOOKUP(_xlfn.CONCAT(B175,$B158),'All Fixtures'!H:R,10,0),VLOOKUP(_xlfn.CONCAT(B175,$B158),'All Fixtures'!I:R,9,0))</f>
        <v>45637</v>
      </c>
      <c r="D175" s="46" t="str">
        <f>IFERROR(VLOOKUP(_xlfn.CONCAT(B175,$B158),'All Fixtures'!H:R,11,0),VLOOKUP(_xlfn.CONCAT(B175,$B158),'All Fixtures'!I:R,10,0))</f>
        <v>Oval Ball S.C.</v>
      </c>
      <c r="E175" s="47" t="str">
        <f t="shared" si="4"/>
        <v>vs</v>
      </c>
      <c r="F175" s="46" t="str">
        <f>IFERROR(VLOOKUP(_xlfn.CONCAT(B175,$B158),'All Fixtures'!I:T,12,0),VLOOKUP(_xlfn.CONCAT(B175,$B158),'All Fixtures'!H:T,13,0))</f>
        <v>St James Allstars</v>
      </c>
      <c r="G175" s="48" t="str">
        <f>IF(E175="VOID","",VLOOKUP(_xlfn.CONCAT(B175,D175),'All Fixtures'!H:U,14,0))</f>
        <v>One Eyed Jacks</v>
      </c>
    </row>
    <row r="176" spans="1:7" ht="24.6" customHeight="1" x14ac:dyDescent="0.25">
      <c r="A176" s="55"/>
      <c r="B176" s="122" t="s">
        <v>339</v>
      </c>
      <c r="C176" s="123"/>
      <c r="D176" s="123"/>
      <c r="E176" s="123"/>
      <c r="F176" s="123"/>
      <c r="G176" s="124"/>
    </row>
    <row r="177" spans="1:7" ht="18" customHeight="1" x14ac:dyDescent="0.25">
      <c r="A177" s="55"/>
      <c r="B177" s="44">
        <v>16</v>
      </c>
      <c r="C177" s="45">
        <f>IFERROR(VLOOKUP(_xlfn.CONCAT(B177,$B158),'All Fixtures'!H:R,10,0),VLOOKUP(_xlfn.CONCAT(B177,$B158),'All Fixtures'!I:R,9,0))</f>
        <v>45663</v>
      </c>
      <c r="D177" s="46" t="str">
        <f>IFERROR(VLOOKUP(_xlfn.CONCAT(B177,$B158),'All Fixtures'!H:R,11,0),VLOOKUP(_xlfn.CONCAT(B177,$B158),'All Fixtures'!I:R,10,0))</f>
        <v>Impractical Jokers</v>
      </c>
      <c r="E177" s="47" t="str">
        <f t="shared" si="4"/>
        <v>vs</v>
      </c>
      <c r="F177" s="46" t="str">
        <f>IFERROR(VLOOKUP(_xlfn.CONCAT(B177,$B158),'All Fixtures'!I:T,12,0),VLOOKUP(_xlfn.CONCAT(B177,$B158),'All Fixtures'!H:T,13,0))</f>
        <v>St James Allstars</v>
      </c>
      <c r="G177" s="48" t="str">
        <f>IF(E177="VOID","",VLOOKUP(_xlfn.CONCAT(B177,D177),'All Fixtures'!H:U,14,0))</f>
        <v>St James Club</v>
      </c>
    </row>
    <row r="178" spans="1:7" ht="18" customHeight="1" x14ac:dyDescent="0.25">
      <c r="A178" s="55"/>
      <c r="B178" s="44">
        <v>17</v>
      </c>
      <c r="C178" s="45">
        <f>IFERROR(VLOOKUP(_xlfn.CONCAT(B178,$B158),'All Fixtures'!H:R,10,0),VLOOKUP(_xlfn.CONCAT(B178,$B158),'All Fixtures'!I:R,9,0))</f>
        <v>45674</v>
      </c>
      <c r="D178" s="46" t="str">
        <f>IFERROR(VLOOKUP(_xlfn.CONCAT(B178,$B158),'All Fixtures'!H:R,11,0),VLOOKUP(_xlfn.CONCAT(B178,$B158),'All Fixtures'!I:R,10,0))</f>
        <v>St James Allstars</v>
      </c>
      <c r="E178" s="47" t="str">
        <f t="shared" si="4"/>
        <v>vs</v>
      </c>
      <c r="F178" s="46" t="str">
        <f>IFERROR(VLOOKUP(_xlfn.CONCAT(B178,$B158),'All Fixtures'!I:T,12,0),VLOOKUP(_xlfn.CONCAT(B178,$B158),'All Fixtures'!H:T,13,0))</f>
        <v>Hare &amp; Hounds</v>
      </c>
      <c r="G178" s="48" t="str">
        <f>IF(E178="VOID","",VLOOKUP(_xlfn.CONCAT(B178,D178),'All Fixtures'!H:U,14,0))</f>
        <v>St James Club</v>
      </c>
    </row>
    <row r="179" spans="1:7" ht="18" customHeight="1" x14ac:dyDescent="0.25">
      <c r="A179" s="55"/>
      <c r="B179" s="44">
        <v>18</v>
      </c>
      <c r="C179" s="45">
        <f>IFERROR(VLOOKUP(_xlfn.CONCAT(B179,$B158),'All Fixtures'!H:R,10,0),VLOOKUP(_xlfn.CONCAT(B179,$B158),'All Fixtures'!I:R,9,0))</f>
        <v>45680</v>
      </c>
      <c r="D179" s="46" t="str">
        <f>IFERROR(VLOOKUP(_xlfn.CONCAT(B179,$B158),'All Fixtures'!H:R,11,0),VLOOKUP(_xlfn.CONCAT(B179,$B158),'All Fixtures'!I:R,10,0))</f>
        <v>Gaelens</v>
      </c>
      <c r="E179" s="47" t="str">
        <f t="shared" si="4"/>
        <v>vs</v>
      </c>
      <c r="F179" s="46" t="str">
        <f>IFERROR(VLOOKUP(_xlfn.CONCAT(B179,$B158),'All Fixtures'!I:T,12,0),VLOOKUP(_xlfn.CONCAT(B179,$B158),'All Fixtures'!H:T,13,0))</f>
        <v>St James Allstars</v>
      </c>
      <c r="G179" s="48" t="str">
        <f>IF(E179="VOID","",VLOOKUP(_xlfn.CONCAT(B179,D179),'All Fixtures'!H:U,14,0))</f>
        <v>Brockworth RFC</v>
      </c>
    </row>
    <row r="180" spans="1:7" ht="18" customHeight="1" x14ac:dyDescent="0.25">
      <c r="A180" s="55"/>
      <c r="B180" s="44">
        <v>19</v>
      </c>
      <c r="C180" s="45">
        <f>IFERROR(VLOOKUP(_xlfn.CONCAT(B180,$B158),'All Fixtures'!H:R,10,0),VLOOKUP(_xlfn.CONCAT(B180,$B158),'All Fixtures'!I:R,9,0))</f>
        <v>45688</v>
      </c>
      <c r="D180" s="46" t="str">
        <f>IFERROR(VLOOKUP(_xlfn.CONCAT(B180,$B158),'All Fixtures'!H:R,11,0),VLOOKUP(_xlfn.CONCAT(B180,$B158),'All Fixtures'!I:R,10,0))</f>
        <v>St James Allstars</v>
      </c>
      <c r="E180" s="47" t="str">
        <f t="shared" si="4"/>
        <v>vs</v>
      </c>
      <c r="F180" s="46" t="str">
        <f>IFERROR(VLOOKUP(_xlfn.CONCAT(B180,$B158),'All Fixtures'!I:T,12,0),VLOOKUP(_xlfn.CONCAT(B180,$B158),'All Fixtures'!H:T,13,0))</f>
        <v>The Jets</v>
      </c>
      <c r="G180" s="48" t="str">
        <f>IF(E180="VOID","",VLOOKUP(_xlfn.CONCAT(B180,D180),'All Fixtures'!H:U,14,0))</f>
        <v>St James Club</v>
      </c>
    </row>
    <row r="181" spans="1:7" ht="18" customHeight="1" x14ac:dyDescent="0.25">
      <c r="A181" s="55"/>
      <c r="B181" s="44">
        <v>20</v>
      </c>
      <c r="C181" s="45">
        <f>IFERROR(VLOOKUP(_xlfn.CONCAT(B181,$B158),'All Fixtures'!H:R,10,0),VLOOKUP(_xlfn.CONCAT(B181,$B158),'All Fixtures'!I:R,9,0))</f>
        <v>45693</v>
      </c>
      <c r="D181" s="46" t="str">
        <f>IFERROR(VLOOKUP(_xlfn.CONCAT(B181,$B158),'All Fixtures'!H:R,11,0),VLOOKUP(_xlfn.CONCAT(B181,$B158),'All Fixtures'!I:R,10,0))</f>
        <v>Lion Cubs</v>
      </c>
      <c r="E181" s="47" t="str">
        <f t="shared" si="4"/>
        <v>vs</v>
      </c>
      <c r="F181" s="46" t="str">
        <f>IFERROR(VLOOKUP(_xlfn.CONCAT(B181,$B158),'All Fixtures'!I:T,12,0),VLOOKUP(_xlfn.CONCAT(B181,$B158),'All Fixtures'!H:T,13,0))</f>
        <v>St James Allstars</v>
      </c>
      <c r="G181" s="48" t="str">
        <f>IF(E181="VOID","",VLOOKUP(_xlfn.CONCAT(B181,D181),'All Fixtures'!H:U,14,0))</f>
        <v>Circle Club Newent</v>
      </c>
    </row>
    <row r="182" spans="1:7" ht="18" customHeight="1" x14ac:dyDescent="0.25">
      <c r="A182" s="55"/>
      <c r="B182" s="44">
        <v>21</v>
      </c>
      <c r="C182" s="45">
        <f>IFERROR(VLOOKUP(_xlfn.CONCAT(B182,$B158),'All Fixtures'!H:R,10,0),VLOOKUP(_xlfn.CONCAT(B182,$B158),'All Fixtures'!I:R,9,0))</f>
        <v>45702</v>
      </c>
      <c r="D182" s="46" t="str">
        <f>IFERROR(VLOOKUP(_xlfn.CONCAT(B182,$B158),'All Fixtures'!H:R,11,0),VLOOKUP(_xlfn.CONCAT(B182,$B158),'All Fixtures'!I:R,10,0))</f>
        <v>St James Allstars</v>
      </c>
      <c r="E182" s="47" t="str">
        <f t="shared" si="4"/>
        <v>vs</v>
      </c>
      <c r="F182" s="46" t="str">
        <f>IFERROR(VLOOKUP(_xlfn.CONCAT(B182,$B158),'All Fixtures'!I:T,12,0),VLOOKUP(_xlfn.CONCAT(B182,$B158),'All Fixtures'!H:T,13,0))</f>
        <v>Railway</v>
      </c>
      <c r="G182" s="48" t="str">
        <f>IF(E182="VOID","",VLOOKUP(_xlfn.CONCAT(B182,D182),'All Fixtures'!H:U,14,0))</f>
        <v>St James Club</v>
      </c>
    </row>
    <row r="183" spans="1:7" ht="18" customHeight="1" x14ac:dyDescent="0.25">
      <c r="A183" s="55"/>
      <c r="B183" s="44">
        <v>22</v>
      </c>
      <c r="C183" s="45">
        <f>IFERROR(VLOOKUP(_xlfn.CONCAT(B183,$B158),'All Fixtures'!H:R,10,0),VLOOKUP(_xlfn.CONCAT(B183,$B158),'All Fixtures'!I:R,9,0))</f>
        <v>45706</v>
      </c>
      <c r="D183" s="46" t="str">
        <f>IFERROR(VLOOKUP(_xlfn.CONCAT(B183,$B158),'All Fixtures'!H:R,11,0),VLOOKUP(_xlfn.CONCAT(B183,$B158),'All Fixtures'!I:R,10,0))</f>
        <v>Fabulous Baker Boys</v>
      </c>
      <c r="E183" s="47" t="str">
        <f t="shared" si="4"/>
        <v>vs</v>
      </c>
      <c r="F183" s="46" t="str">
        <f>IFERROR(VLOOKUP(_xlfn.CONCAT(B183,$B158),'All Fixtures'!I:T,12,0),VLOOKUP(_xlfn.CONCAT(B183,$B158),'All Fixtures'!H:T,13,0))</f>
        <v>St James Allstars</v>
      </c>
      <c r="G183" s="48" t="str">
        <f>IF(E183="VOID","",VLOOKUP(_xlfn.CONCAT(B183,D183),'All Fixtures'!H:U,14,0))</f>
        <v>Baker Street</v>
      </c>
    </row>
    <row r="184" spans="1:7" ht="18" customHeight="1" x14ac:dyDescent="0.25">
      <c r="A184" s="55"/>
      <c r="B184" s="44">
        <v>23</v>
      </c>
      <c r="C184" s="45">
        <f>IFERROR(VLOOKUP(_xlfn.CONCAT(B184,$B158),'All Fixtures'!H:R,10,0),VLOOKUP(_xlfn.CONCAT(B184,$B158),'All Fixtures'!I:R,9,0))</f>
        <v>45714</v>
      </c>
      <c r="D184" s="46" t="str">
        <f>IFERROR(VLOOKUP(_xlfn.CONCAT(B184,$B158),'All Fixtures'!H:R,11,0),VLOOKUP(_xlfn.CONCAT(B184,$B158),'All Fixtures'!I:R,10,0))</f>
        <v>Painswick Ultras</v>
      </c>
      <c r="E184" s="47" t="str">
        <f t="shared" si="4"/>
        <v>vs</v>
      </c>
      <c r="F184" s="46" t="str">
        <f>IFERROR(VLOOKUP(_xlfn.CONCAT(B184,$B158),'All Fixtures'!I:T,12,0),VLOOKUP(_xlfn.CONCAT(B184,$B158),'All Fixtures'!H:T,13,0))</f>
        <v>St James Allstars</v>
      </c>
      <c r="G184" s="48" t="str">
        <f>IF(E184="VOID","",VLOOKUP(_xlfn.CONCAT(B184,D184),'All Fixtures'!H:U,14,0))</f>
        <v>Saintbridge Club 1</v>
      </c>
    </row>
    <row r="185" spans="1:7" ht="18" customHeight="1" x14ac:dyDescent="0.25">
      <c r="A185" s="55"/>
      <c r="B185" s="44">
        <v>24</v>
      </c>
      <c r="C185" s="45">
        <f>IFERROR(VLOOKUP(_xlfn.CONCAT(B185,$B158),'All Fixtures'!H:R,10,0),VLOOKUP(_xlfn.CONCAT(B185,$B158),'All Fixtures'!I:R,9,0))</f>
        <v>45723</v>
      </c>
      <c r="D185" s="46" t="str">
        <f>IFERROR(VLOOKUP(_xlfn.CONCAT(B185,$B158),'All Fixtures'!H:R,11,0),VLOOKUP(_xlfn.CONCAT(B185,$B158),'All Fixtures'!I:R,10,0))</f>
        <v>St James Allstars</v>
      </c>
      <c r="E185" s="47" t="str">
        <f t="shared" si="4"/>
        <v>vs</v>
      </c>
      <c r="F185" s="46" t="str">
        <f>IFERROR(VLOOKUP(_xlfn.CONCAT(B185,$B158),'All Fixtures'!I:T,12,0),VLOOKUP(_xlfn.CONCAT(B185,$B158),'All Fixtures'!H:T,13,0))</f>
        <v>Tuffley Robins</v>
      </c>
      <c r="G185" s="48" t="str">
        <f>IF(E185="VOID","",VLOOKUP(_xlfn.CONCAT(B185,D185),'All Fixtures'!H:U,14,0))</f>
        <v>St James Club</v>
      </c>
    </row>
    <row r="186" spans="1:7" ht="18" customHeight="1" x14ac:dyDescent="0.25">
      <c r="A186" s="55"/>
      <c r="B186" s="44">
        <v>25</v>
      </c>
      <c r="C186" s="45">
        <f>IFERROR(VLOOKUP(_xlfn.CONCAT(B186,$B158),'All Fixtures'!H:R,10,0),VLOOKUP(_xlfn.CONCAT(B186,$B158),'All Fixtures'!I:R,9,0))</f>
        <v>45728</v>
      </c>
      <c r="D186" s="46" t="str">
        <f>IFERROR(VLOOKUP(_xlfn.CONCAT(B186,$B158),'All Fixtures'!H:R,11,0),VLOOKUP(_xlfn.CONCAT(B186,$B158),'All Fixtures'!I:R,10,0))</f>
        <v>Slingers</v>
      </c>
      <c r="E186" s="47" t="str">
        <f t="shared" si="4"/>
        <v>vs</v>
      </c>
      <c r="F186" s="46" t="str">
        <f>IFERROR(VLOOKUP(_xlfn.CONCAT(B186,$B158),'All Fixtures'!I:T,12,0),VLOOKUP(_xlfn.CONCAT(B186,$B158),'All Fixtures'!H:T,13,0))</f>
        <v>St James Allstars</v>
      </c>
      <c r="G186" s="48" t="str">
        <f>IF(E186="VOID","",VLOOKUP(_xlfn.CONCAT(B186,D186),'All Fixtures'!H:U,14,0))</f>
        <v>BMI Club</v>
      </c>
    </row>
    <row r="187" spans="1:7" ht="18" customHeight="1" x14ac:dyDescent="0.25">
      <c r="A187" s="55"/>
      <c r="B187" s="44">
        <v>26</v>
      </c>
      <c r="C187" s="45">
        <f>IFERROR(VLOOKUP(_xlfn.CONCAT(B187,$B158),'All Fixtures'!H:R,10,0),VLOOKUP(_xlfn.CONCAT(B187,$B158),'All Fixtures'!I:R,9,0))</f>
        <v>45737</v>
      </c>
      <c r="D187" s="46" t="str">
        <f>IFERROR(VLOOKUP(_xlfn.CONCAT(B187,$B158),'All Fixtures'!H:R,11,0),VLOOKUP(_xlfn.CONCAT(B187,$B158),'All Fixtures'!I:R,10,0))</f>
        <v>St James Allstars</v>
      </c>
      <c r="E187" s="47" t="str">
        <f t="shared" si="4"/>
        <v>vs</v>
      </c>
      <c r="F187" s="46" t="str">
        <f>IFERROR(VLOOKUP(_xlfn.CONCAT(B187,$B158),'All Fixtures'!I:T,12,0),VLOOKUP(_xlfn.CONCAT(B187,$B158),'All Fixtures'!H:T,13,0))</f>
        <v>Cobblers</v>
      </c>
      <c r="G187" s="48" t="str">
        <f>IF(E187="VOID","",VLOOKUP(_xlfn.CONCAT(B187,D187),'All Fixtures'!H:U,14,0))</f>
        <v>St James Club</v>
      </c>
    </row>
    <row r="188" spans="1:7" ht="18" customHeight="1" x14ac:dyDescent="0.25">
      <c r="A188" s="55"/>
      <c r="B188" s="44">
        <v>27</v>
      </c>
      <c r="C188" s="45">
        <f>IFERROR(VLOOKUP(_xlfn.CONCAT(B188,$B158),'All Fixtures'!H:R,10,0),VLOOKUP(_xlfn.CONCAT(B188,$B158),'All Fixtures'!I:R,9,0))</f>
        <v>45741</v>
      </c>
      <c r="D188" s="46" t="str">
        <f>IFERROR(VLOOKUP(_xlfn.CONCAT(B188,$B158),'All Fixtures'!H:R,11,0),VLOOKUP(_xlfn.CONCAT(B188,$B158),'All Fixtures'!I:R,10,0))</f>
        <v>Maisemore Hornets</v>
      </c>
      <c r="E188" s="47" t="str">
        <f t="shared" si="4"/>
        <v>vs</v>
      </c>
      <c r="F188" s="46" t="str">
        <f>IFERROR(VLOOKUP(_xlfn.CONCAT(B188,$B158),'All Fixtures'!I:T,12,0),VLOOKUP(_xlfn.CONCAT(B188,$B158),'All Fixtures'!H:T,13,0))</f>
        <v>St James Allstars</v>
      </c>
      <c r="G188" s="48" t="str">
        <f>IF(E188="VOID","",VLOOKUP(_xlfn.CONCAT(B188,D188),'All Fixtures'!H:U,14,0))</f>
        <v>St James Club</v>
      </c>
    </row>
    <row r="189" spans="1:7" ht="18" customHeight="1" x14ac:dyDescent="0.25">
      <c r="A189" s="55"/>
      <c r="B189" s="44">
        <v>28</v>
      </c>
      <c r="C189" s="45">
        <f>IFERROR(VLOOKUP(_xlfn.CONCAT(B189,$B158),'All Fixtures'!H:R,10,0),VLOOKUP(_xlfn.CONCAT(B189,$B158),'All Fixtures'!I:R,9,0))</f>
        <v>45751</v>
      </c>
      <c r="D189" s="46" t="str">
        <f>IFERROR(VLOOKUP(_xlfn.CONCAT(B189,$B158),'All Fixtures'!H:R,11,0),VLOOKUP(_xlfn.CONCAT(B189,$B158),'All Fixtures'!I:R,10,0))</f>
        <v>St James Allstars</v>
      </c>
      <c r="E189" s="47" t="str">
        <f t="shared" si="4"/>
        <v>vs</v>
      </c>
      <c r="F189" s="46" t="str">
        <f>IFERROR(VLOOKUP(_xlfn.CONCAT(B189,$B158),'All Fixtures'!I:T,12,0),VLOOKUP(_xlfn.CONCAT(B189,$B158),'All Fixtures'!H:T,13,0))</f>
        <v>Redmans Ten</v>
      </c>
      <c r="G189" s="48" t="str">
        <f>IF(E189="VOID","",VLOOKUP(_xlfn.CONCAT(B189,D189),'All Fixtures'!H:U,14,0))</f>
        <v>St James Club</v>
      </c>
    </row>
    <row r="190" spans="1:7" ht="18" customHeight="1" x14ac:dyDescent="0.25">
      <c r="A190" s="55"/>
      <c r="B190" s="44">
        <v>29</v>
      </c>
      <c r="C190" s="45">
        <f>IFERROR(VLOOKUP(_xlfn.CONCAT(B190,$B158),'All Fixtures'!H:R,10,0),VLOOKUP(_xlfn.CONCAT(B190,$B158),'All Fixtures'!I:R,9,0))</f>
        <v>45758</v>
      </c>
      <c r="D190" s="46" t="str">
        <f>IFERROR(VLOOKUP(_xlfn.CONCAT(B190,$B158),'All Fixtures'!H:R,11,0),VLOOKUP(_xlfn.CONCAT(B190,$B158),'All Fixtures'!I:R,10,0))</f>
        <v>Famous Stampers</v>
      </c>
      <c r="E190" s="47" t="str">
        <f t="shared" si="4"/>
        <v>vs</v>
      </c>
      <c r="F190" s="46" t="str">
        <f>IFERROR(VLOOKUP(_xlfn.CONCAT(B190,$B158),'All Fixtures'!I:T,12,0),VLOOKUP(_xlfn.CONCAT(B190,$B158),'All Fixtures'!H:T,13,0))</f>
        <v>St James Allstars</v>
      </c>
      <c r="G190" s="48" t="str">
        <f>IF(E190="VOID","",VLOOKUP(_xlfn.CONCAT(B190,D190),'All Fixtures'!H:U,14,0))</f>
        <v>Hardwicke RBL 1</v>
      </c>
    </row>
    <row r="191" spans="1:7" ht="18" customHeight="1" x14ac:dyDescent="0.25">
      <c r="A191" s="55"/>
      <c r="B191" s="49">
        <v>30</v>
      </c>
      <c r="C191" s="50">
        <f>IFERROR(VLOOKUP(_xlfn.CONCAT(B191,$B158),'All Fixtures'!H:R,10,0),VLOOKUP(_xlfn.CONCAT(B191,$B158),'All Fixtures'!I:R,9,0))</f>
        <v>45765</v>
      </c>
      <c r="D191" s="51" t="str">
        <f>IFERROR(VLOOKUP(_xlfn.CONCAT(B191,$B158),'All Fixtures'!H:R,11,0),VLOOKUP(_xlfn.CONCAT(B191,$B158),'All Fixtures'!I:R,10,0))</f>
        <v>St James Allstars</v>
      </c>
      <c r="E191" s="52" t="str">
        <f t="shared" si="4"/>
        <v>vs</v>
      </c>
      <c r="F191" s="51" t="str">
        <f>IFERROR(VLOOKUP(_xlfn.CONCAT(B191,$B158),'All Fixtures'!I:T,12,0),VLOOKUP(_xlfn.CONCAT(B191,$B158),'All Fixtures'!H:T,13,0))</f>
        <v>Oval Ball S.C.</v>
      </c>
      <c r="G191" s="53" t="str">
        <f>IF(E191="VOID","",VLOOKUP(_xlfn.CONCAT(B191,D191),'All Fixtures'!H:U,14,0))</f>
        <v>St James Club</v>
      </c>
    </row>
    <row r="192" spans="1:7" ht="13.15" customHeight="1" x14ac:dyDescent="0.25">
      <c r="A192" s="55"/>
      <c r="B192" s="20"/>
      <c r="C192" s="20"/>
      <c r="D192" s="3"/>
      <c r="E192" s="20"/>
      <c r="F192" s="3"/>
      <c r="G192" s="3"/>
    </row>
    <row r="193" spans="1:7" ht="13.15" customHeight="1" x14ac:dyDescent="0.25">
      <c r="A193" s="55"/>
      <c r="B193" s="20"/>
      <c r="C193" s="20"/>
      <c r="D193" s="3"/>
      <c r="E193" s="20"/>
      <c r="F193" s="3"/>
      <c r="G193" s="3"/>
    </row>
    <row r="194" spans="1:7" ht="13.15" customHeight="1" x14ac:dyDescent="0.25">
      <c r="A194" s="55"/>
      <c r="B194" s="20"/>
      <c r="C194" s="20"/>
      <c r="D194" s="3"/>
      <c r="E194" s="20"/>
      <c r="F194" s="3"/>
      <c r="G194" s="3"/>
    </row>
    <row r="195" spans="1:7" ht="13.15" customHeight="1" x14ac:dyDescent="0.25">
      <c r="A195" s="55"/>
      <c r="B195" s="20"/>
      <c r="C195" s="20"/>
      <c r="D195" s="3"/>
      <c r="E195" s="20"/>
      <c r="F195" s="3"/>
      <c r="G195" s="3"/>
    </row>
    <row r="196" spans="1:7" ht="13.15" customHeight="1" x14ac:dyDescent="0.25">
      <c r="A196" s="55"/>
      <c r="B196" s="20"/>
      <c r="C196" s="20"/>
      <c r="D196" s="3"/>
      <c r="E196" s="20"/>
      <c r="F196" s="3"/>
      <c r="G196" s="3"/>
    </row>
    <row r="197" spans="1:7" ht="20.45" customHeight="1" x14ac:dyDescent="0.35">
      <c r="A197" s="55">
        <f>A158+1</f>
        <v>6</v>
      </c>
      <c r="B197" s="39" t="str">
        <f>C197</f>
        <v>Fabulous Baker Boys</v>
      </c>
      <c r="C197" s="121" t="str">
        <f>VLOOKUP(A197,Divisions!$C$3:$D$18,2,0)</f>
        <v>Fabulous Baker Boys</v>
      </c>
      <c r="D197" s="121"/>
      <c r="E197" s="121"/>
      <c r="F197" s="121"/>
      <c r="G197" s="121"/>
    </row>
    <row r="198" spans="1:7" ht="13.15" customHeight="1" x14ac:dyDescent="0.25">
      <c r="A198" s="55"/>
      <c r="B198" s="20"/>
      <c r="C198" s="20"/>
      <c r="D198" s="3"/>
      <c r="E198" s="20"/>
      <c r="F198" s="3"/>
      <c r="G198" s="3"/>
    </row>
    <row r="199" spans="1:7" ht="21.6" customHeight="1" x14ac:dyDescent="0.25">
      <c r="A199" s="55"/>
      <c r="B199" s="40" t="s">
        <v>328</v>
      </c>
      <c r="C199" s="41" t="s">
        <v>334</v>
      </c>
      <c r="D199" s="42" t="s">
        <v>340</v>
      </c>
      <c r="E199" s="42"/>
      <c r="F199" s="42" t="s">
        <v>341</v>
      </c>
      <c r="G199" s="43" t="s">
        <v>338</v>
      </c>
    </row>
    <row r="200" spans="1:7" ht="18" customHeight="1" x14ac:dyDescent="0.25">
      <c r="A200" s="55"/>
      <c r="B200" s="44">
        <v>1</v>
      </c>
      <c r="C200" s="45">
        <f>IFERROR(VLOOKUP(_xlfn.CONCAT(B200,$B197),'All Fixtures'!H:R,10,0),VLOOKUP(_xlfn.CONCAT(B200,$B197),'All Fixtures'!I:R,9,0))</f>
        <v>45538</v>
      </c>
      <c r="D200" s="46" t="str">
        <f>IFERROR(VLOOKUP(_xlfn.CONCAT(B200,$B197),'All Fixtures'!H:R,11,0),VLOOKUP(_xlfn.CONCAT(B200,$B197),'All Fixtures'!I:R,10,0))</f>
        <v>Fabulous Baker Boys</v>
      </c>
      <c r="E200" s="47" t="str">
        <f>IF(F200="","VOID","vs")</f>
        <v>vs</v>
      </c>
      <c r="F200" s="46" t="str">
        <f>IFERROR(VLOOKUP(_xlfn.CONCAT(B200,$B197),'All Fixtures'!I:T,12,0),VLOOKUP(_xlfn.CONCAT(B200,$B197),'All Fixtures'!H:T,13,0))</f>
        <v>Hare &amp; Hounds</v>
      </c>
      <c r="G200" s="48" t="str">
        <f>IF(E200="VOID","",VLOOKUP(_xlfn.CONCAT(B200,D200),'All Fixtures'!H:U,14,0))</f>
        <v>Baker Street</v>
      </c>
    </row>
    <row r="201" spans="1:7" ht="18" customHeight="1" x14ac:dyDescent="0.25">
      <c r="A201" s="55"/>
      <c r="B201" s="44">
        <v>2</v>
      </c>
      <c r="C201" s="45">
        <f>IFERROR(VLOOKUP(_xlfn.CONCAT(B201,$B197),'All Fixtures'!H:R,10,0),VLOOKUP(_xlfn.CONCAT(B201,$B197),'All Fixtures'!I:R,9,0))</f>
        <v>45547</v>
      </c>
      <c r="D201" s="46" t="str">
        <f>IFERROR(VLOOKUP(_xlfn.CONCAT(B201,$B197),'All Fixtures'!H:R,11,0),VLOOKUP(_xlfn.CONCAT(B201,$B197),'All Fixtures'!I:R,10,0))</f>
        <v>Gaelens</v>
      </c>
      <c r="E201" s="47" t="str">
        <f t="shared" ref="E201:E230" si="5">IF(F201="","VOID","vs")</f>
        <v>vs</v>
      </c>
      <c r="F201" s="46" t="str">
        <f>IFERROR(VLOOKUP(_xlfn.CONCAT(B201,$B197),'All Fixtures'!I:T,12,0),VLOOKUP(_xlfn.CONCAT(B201,$B197),'All Fixtures'!H:T,13,0))</f>
        <v>Fabulous Baker Boys</v>
      </c>
      <c r="G201" s="48" t="str">
        <f>IF(E201="VOID","",VLOOKUP(_xlfn.CONCAT(B201,D201),'All Fixtures'!H:U,14,0))</f>
        <v>Brockworth RFC</v>
      </c>
    </row>
    <row r="202" spans="1:7" ht="18" customHeight="1" x14ac:dyDescent="0.25">
      <c r="A202" s="55"/>
      <c r="B202" s="44">
        <v>3</v>
      </c>
      <c r="C202" s="45">
        <f>IFERROR(VLOOKUP(_xlfn.CONCAT(B202,$B197),'All Fixtures'!H:R,10,0),VLOOKUP(_xlfn.CONCAT(B202,$B197),'All Fixtures'!I:R,9,0))</f>
        <v>45552</v>
      </c>
      <c r="D202" s="46" t="str">
        <f>IFERROR(VLOOKUP(_xlfn.CONCAT(B202,$B197),'All Fixtures'!H:R,11,0),VLOOKUP(_xlfn.CONCAT(B202,$B197),'All Fixtures'!I:R,10,0))</f>
        <v>Fabulous Baker Boys</v>
      </c>
      <c r="E202" s="47" t="str">
        <f t="shared" si="5"/>
        <v>vs</v>
      </c>
      <c r="F202" s="46" t="str">
        <f>IFERROR(VLOOKUP(_xlfn.CONCAT(B202,$B197),'All Fixtures'!I:T,12,0),VLOOKUP(_xlfn.CONCAT(B202,$B197),'All Fixtures'!H:T,13,0))</f>
        <v>The Jets</v>
      </c>
      <c r="G202" s="48" t="str">
        <f>IF(E202="VOID","",VLOOKUP(_xlfn.CONCAT(B202,D202),'All Fixtures'!H:U,14,0))</f>
        <v>Baker Street</v>
      </c>
    </row>
    <row r="203" spans="1:7" ht="18" customHeight="1" x14ac:dyDescent="0.25">
      <c r="A203" s="55"/>
      <c r="B203" s="44">
        <v>4</v>
      </c>
      <c r="C203" s="45">
        <f>IFERROR(VLOOKUP(_xlfn.CONCAT(B203,$B197),'All Fixtures'!H:R,10,0),VLOOKUP(_xlfn.CONCAT(B203,$B197),'All Fixtures'!I:R,9,0))</f>
        <v>45560</v>
      </c>
      <c r="D203" s="46" t="str">
        <f>IFERROR(VLOOKUP(_xlfn.CONCAT(B203,$B197),'All Fixtures'!H:R,11,0),VLOOKUP(_xlfn.CONCAT(B203,$B197),'All Fixtures'!I:R,10,0))</f>
        <v>Lion Cubs</v>
      </c>
      <c r="E203" s="47" t="str">
        <f t="shared" si="5"/>
        <v>vs</v>
      </c>
      <c r="F203" s="46" t="str">
        <f>IFERROR(VLOOKUP(_xlfn.CONCAT(B203,$B197),'All Fixtures'!I:T,12,0),VLOOKUP(_xlfn.CONCAT(B203,$B197),'All Fixtures'!H:T,13,0))</f>
        <v>Fabulous Baker Boys</v>
      </c>
      <c r="G203" s="48" t="str">
        <f>IF(E203="VOID","",VLOOKUP(_xlfn.CONCAT(B203,D203),'All Fixtures'!H:U,14,0))</f>
        <v>Circle Club Newent</v>
      </c>
    </row>
    <row r="204" spans="1:7" ht="18" customHeight="1" x14ac:dyDescent="0.25">
      <c r="A204" s="55"/>
      <c r="B204" s="44">
        <v>5</v>
      </c>
      <c r="C204" s="45">
        <f>IFERROR(VLOOKUP(_xlfn.CONCAT(B204,$B197),'All Fixtures'!H:R,10,0),VLOOKUP(_xlfn.CONCAT(B204,$B197),'All Fixtures'!I:R,9,0))</f>
        <v>45566</v>
      </c>
      <c r="D204" s="46" t="str">
        <f>IFERROR(VLOOKUP(_xlfn.CONCAT(B204,$B197),'All Fixtures'!H:R,11,0),VLOOKUP(_xlfn.CONCAT(B204,$B197),'All Fixtures'!I:R,10,0))</f>
        <v>Fabulous Baker Boys</v>
      </c>
      <c r="E204" s="47" t="str">
        <f t="shared" si="5"/>
        <v>vs</v>
      </c>
      <c r="F204" s="46" t="str">
        <f>IFERROR(VLOOKUP(_xlfn.CONCAT(B204,$B197),'All Fixtures'!I:T,12,0),VLOOKUP(_xlfn.CONCAT(B204,$B197),'All Fixtures'!H:T,13,0))</f>
        <v>Railway</v>
      </c>
      <c r="G204" s="48" t="str">
        <f>IF(E204="VOID","",VLOOKUP(_xlfn.CONCAT(B204,D204),'All Fixtures'!H:U,14,0))</f>
        <v>Baker Street</v>
      </c>
    </row>
    <row r="205" spans="1:7" ht="18" customHeight="1" x14ac:dyDescent="0.25">
      <c r="A205" s="55"/>
      <c r="B205" s="44">
        <v>6</v>
      </c>
      <c r="C205" s="45">
        <f>IFERROR(VLOOKUP(_xlfn.CONCAT(B205,$B197),'All Fixtures'!H:R,10,0),VLOOKUP(_xlfn.CONCAT(B205,$B197),'All Fixtures'!I:R,9,0))</f>
        <v>45573</v>
      </c>
      <c r="D205" s="46" t="str">
        <f>IFERROR(VLOOKUP(_xlfn.CONCAT(B205,$B197),'All Fixtures'!H:R,11,0),VLOOKUP(_xlfn.CONCAT(B205,$B197),'All Fixtures'!I:R,10,0))</f>
        <v>Fabulous Baker Boys</v>
      </c>
      <c r="E205" s="47" t="str">
        <f t="shared" si="5"/>
        <v>vs</v>
      </c>
      <c r="F205" s="46" t="str">
        <f>IFERROR(VLOOKUP(_xlfn.CONCAT(B205,$B197),'All Fixtures'!I:T,12,0),VLOOKUP(_xlfn.CONCAT(B205,$B197),'All Fixtures'!H:T,13,0))</f>
        <v>Painswick Ultras</v>
      </c>
      <c r="G205" s="48" t="str">
        <f>IF(E205="VOID","",VLOOKUP(_xlfn.CONCAT(B205,D205),'All Fixtures'!H:U,14,0))</f>
        <v>Baker Street</v>
      </c>
    </row>
    <row r="206" spans="1:7" ht="18" customHeight="1" x14ac:dyDescent="0.25">
      <c r="A206" s="55"/>
      <c r="B206" s="44">
        <v>7</v>
      </c>
      <c r="C206" s="45">
        <f>IFERROR(VLOOKUP(_xlfn.CONCAT(B206,$B197),'All Fixtures'!H:R,10,0),VLOOKUP(_xlfn.CONCAT(B206,$B197),'All Fixtures'!I:R,9,0))</f>
        <v>45583</v>
      </c>
      <c r="D206" s="46" t="str">
        <f>IFERROR(VLOOKUP(_xlfn.CONCAT(B206,$B197),'All Fixtures'!H:R,11,0),VLOOKUP(_xlfn.CONCAT(B206,$B197),'All Fixtures'!I:R,10,0))</f>
        <v>St James Allstars</v>
      </c>
      <c r="E206" s="47" t="str">
        <f t="shared" si="5"/>
        <v>vs</v>
      </c>
      <c r="F206" s="46" t="str">
        <f>IFERROR(VLOOKUP(_xlfn.CONCAT(B206,$B197),'All Fixtures'!I:T,12,0),VLOOKUP(_xlfn.CONCAT(B206,$B197),'All Fixtures'!H:T,13,0))</f>
        <v>Fabulous Baker Boys</v>
      </c>
      <c r="G206" s="48" t="str">
        <f>IF(E206="VOID","",VLOOKUP(_xlfn.CONCAT(B206,D206),'All Fixtures'!H:U,14,0))</f>
        <v>St James Club</v>
      </c>
    </row>
    <row r="207" spans="1:7" ht="18" customHeight="1" x14ac:dyDescent="0.25">
      <c r="A207" s="55"/>
      <c r="B207" s="44">
        <v>8</v>
      </c>
      <c r="C207" s="45">
        <f>IFERROR(VLOOKUP(_xlfn.CONCAT(B207,$B197),'All Fixtures'!H:R,10,0),VLOOKUP(_xlfn.CONCAT(B207,$B197),'All Fixtures'!I:R,9,0))</f>
        <v>45587</v>
      </c>
      <c r="D207" s="46" t="str">
        <f>IFERROR(VLOOKUP(_xlfn.CONCAT(B207,$B197),'All Fixtures'!H:R,11,0),VLOOKUP(_xlfn.CONCAT(B207,$B197),'All Fixtures'!I:R,10,0))</f>
        <v>Fabulous Baker Boys</v>
      </c>
      <c r="E207" s="47" t="str">
        <f t="shared" si="5"/>
        <v>vs</v>
      </c>
      <c r="F207" s="46" t="str">
        <f>IFERROR(VLOOKUP(_xlfn.CONCAT(B207,$B197),'All Fixtures'!I:T,12,0),VLOOKUP(_xlfn.CONCAT(B207,$B197),'All Fixtures'!H:T,13,0))</f>
        <v>Tuffley Robins</v>
      </c>
      <c r="G207" s="48" t="str">
        <f>IF(E207="VOID","",VLOOKUP(_xlfn.CONCAT(B207,D207),'All Fixtures'!H:U,14,0))</f>
        <v>Baker Street</v>
      </c>
    </row>
    <row r="208" spans="1:7" ht="18" customHeight="1" x14ac:dyDescent="0.25">
      <c r="A208" s="55"/>
      <c r="B208" s="44">
        <v>9</v>
      </c>
      <c r="C208" s="45">
        <f>IFERROR(VLOOKUP(_xlfn.CONCAT(B208,$B197),'All Fixtures'!H:R,10,0),VLOOKUP(_xlfn.CONCAT(B208,$B197),'All Fixtures'!I:R,9,0))</f>
        <v>45595</v>
      </c>
      <c r="D208" s="46" t="str">
        <f>IFERROR(VLOOKUP(_xlfn.CONCAT(B208,$B197),'All Fixtures'!H:R,11,0),VLOOKUP(_xlfn.CONCAT(B208,$B197),'All Fixtures'!I:R,10,0))</f>
        <v>Slingers</v>
      </c>
      <c r="E208" s="47" t="str">
        <f t="shared" si="5"/>
        <v>vs</v>
      </c>
      <c r="F208" s="46" t="str">
        <f>IFERROR(VLOOKUP(_xlfn.CONCAT(B208,$B197),'All Fixtures'!I:T,12,0),VLOOKUP(_xlfn.CONCAT(B208,$B197),'All Fixtures'!H:T,13,0))</f>
        <v>Fabulous Baker Boys</v>
      </c>
      <c r="G208" s="48" t="str">
        <f>IF(E208="VOID","",VLOOKUP(_xlfn.CONCAT(B208,D208),'All Fixtures'!H:U,14,0))</f>
        <v>BMI Club</v>
      </c>
    </row>
    <row r="209" spans="1:7" ht="18" customHeight="1" x14ac:dyDescent="0.25">
      <c r="A209" s="55"/>
      <c r="B209" s="44">
        <v>10</v>
      </c>
      <c r="C209" s="45">
        <f>IFERROR(VLOOKUP(_xlfn.CONCAT(B209,$B197),'All Fixtures'!H:R,10,0),VLOOKUP(_xlfn.CONCAT(B209,$B197),'All Fixtures'!I:R,9,0))</f>
        <v>45601</v>
      </c>
      <c r="D209" s="46" t="str">
        <f>IFERROR(VLOOKUP(_xlfn.CONCAT(B209,$B197),'All Fixtures'!H:R,11,0),VLOOKUP(_xlfn.CONCAT(B209,$B197),'All Fixtures'!I:R,10,0))</f>
        <v>Fabulous Baker Boys</v>
      </c>
      <c r="E209" s="47" t="str">
        <f t="shared" si="5"/>
        <v>vs</v>
      </c>
      <c r="F209" s="46" t="str">
        <f>IFERROR(VLOOKUP(_xlfn.CONCAT(B209,$B197),'All Fixtures'!I:T,12,0),VLOOKUP(_xlfn.CONCAT(B209,$B197),'All Fixtures'!H:T,13,0))</f>
        <v>Cobblers</v>
      </c>
      <c r="G209" s="48" t="str">
        <f>IF(E209="VOID","",VLOOKUP(_xlfn.CONCAT(B209,D209),'All Fixtures'!H:U,14,0))</f>
        <v>Baker Street</v>
      </c>
    </row>
    <row r="210" spans="1:7" ht="18" customHeight="1" x14ac:dyDescent="0.25">
      <c r="A210" s="55"/>
      <c r="B210" s="44">
        <v>11</v>
      </c>
      <c r="C210" s="45">
        <f>IFERROR(VLOOKUP(_xlfn.CONCAT(B210,$B197),'All Fixtures'!H:R,10,0),VLOOKUP(_xlfn.CONCAT(B210,$B197),'All Fixtures'!I:R,9,0))</f>
        <v>45608</v>
      </c>
      <c r="D210" s="46" t="str">
        <f>IFERROR(VLOOKUP(_xlfn.CONCAT(B210,$B197),'All Fixtures'!H:R,11,0),VLOOKUP(_xlfn.CONCAT(B210,$B197),'All Fixtures'!I:R,10,0))</f>
        <v>Maisemore Hornets</v>
      </c>
      <c r="E210" s="47" t="str">
        <f t="shared" si="5"/>
        <v>vs</v>
      </c>
      <c r="F210" s="46" t="str">
        <f>IFERROR(VLOOKUP(_xlfn.CONCAT(B210,$B197),'All Fixtures'!I:T,12,0),VLOOKUP(_xlfn.CONCAT(B210,$B197),'All Fixtures'!H:T,13,0))</f>
        <v>Fabulous Baker Boys</v>
      </c>
      <c r="G210" s="48" t="str">
        <f>IF(E210="VOID","",VLOOKUP(_xlfn.CONCAT(B210,D210),'All Fixtures'!H:U,14,0))</f>
        <v>St James Club</v>
      </c>
    </row>
    <row r="211" spans="1:7" ht="18" customHeight="1" x14ac:dyDescent="0.25">
      <c r="A211" s="55"/>
      <c r="B211" s="44">
        <v>12</v>
      </c>
      <c r="C211" s="45">
        <f>IFERROR(VLOOKUP(_xlfn.CONCAT(B211,$B197),'All Fixtures'!H:R,10,0),VLOOKUP(_xlfn.CONCAT(B211,$B197),'All Fixtures'!I:R,9,0))</f>
        <v>45615</v>
      </c>
      <c r="D211" s="46" t="str">
        <f>IFERROR(VLOOKUP(_xlfn.CONCAT(B211,$B197),'All Fixtures'!H:R,11,0),VLOOKUP(_xlfn.CONCAT(B211,$B197),'All Fixtures'!I:R,10,0))</f>
        <v>Fabulous Baker Boys</v>
      </c>
      <c r="E211" s="47" t="str">
        <f t="shared" si="5"/>
        <v>vs</v>
      </c>
      <c r="F211" s="46" t="str">
        <f>IFERROR(VLOOKUP(_xlfn.CONCAT(B211,$B197),'All Fixtures'!I:T,12,0),VLOOKUP(_xlfn.CONCAT(B211,$B197),'All Fixtures'!H:T,13,0))</f>
        <v>Redmans Ten</v>
      </c>
      <c r="G211" s="48" t="str">
        <f>IF(E211="VOID","",VLOOKUP(_xlfn.CONCAT(B211,D211),'All Fixtures'!H:U,14,0))</f>
        <v>Baker Street</v>
      </c>
    </row>
    <row r="212" spans="1:7" ht="18" customHeight="1" x14ac:dyDescent="0.25">
      <c r="A212" s="55"/>
      <c r="B212" s="44">
        <v>13</v>
      </c>
      <c r="C212" s="45">
        <f>IFERROR(VLOOKUP(_xlfn.CONCAT(B212,$B197),'All Fixtures'!H:R,10,0),VLOOKUP(_xlfn.CONCAT(B212,$B197),'All Fixtures'!I:R,9,0))</f>
        <v>45625</v>
      </c>
      <c r="D212" s="46" t="str">
        <f>IFERROR(VLOOKUP(_xlfn.CONCAT(B212,$B197),'All Fixtures'!H:R,11,0),VLOOKUP(_xlfn.CONCAT(B212,$B197),'All Fixtures'!I:R,10,0))</f>
        <v>Famous Stampers</v>
      </c>
      <c r="E212" s="47" t="str">
        <f t="shared" si="5"/>
        <v>vs</v>
      </c>
      <c r="F212" s="46" t="str">
        <f>IFERROR(VLOOKUP(_xlfn.CONCAT(B212,$B197),'All Fixtures'!I:T,12,0),VLOOKUP(_xlfn.CONCAT(B212,$B197),'All Fixtures'!H:T,13,0))</f>
        <v>Fabulous Baker Boys</v>
      </c>
      <c r="G212" s="48" t="str">
        <f>IF(E212="VOID","",VLOOKUP(_xlfn.CONCAT(B212,D212),'All Fixtures'!H:U,14,0))</f>
        <v>Hardwicke RBL 1</v>
      </c>
    </row>
    <row r="213" spans="1:7" ht="18" customHeight="1" x14ac:dyDescent="0.25">
      <c r="A213" s="55"/>
      <c r="B213" s="44">
        <v>14</v>
      </c>
      <c r="C213" s="45">
        <f>IFERROR(VLOOKUP(_xlfn.CONCAT(B213,$B197),'All Fixtures'!H:R,10,0),VLOOKUP(_xlfn.CONCAT(B213,$B197),'All Fixtures'!I:R,9,0))</f>
        <v>45629</v>
      </c>
      <c r="D213" s="46" t="str">
        <f>IFERROR(VLOOKUP(_xlfn.CONCAT(B213,$B197),'All Fixtures'!H:R,11,0),VLOOKUP(_xlfn.CONCAT(B213,$B197),'All Fixtures'!I:R,10,0))</f>
        <v>Fabulous Baker Boys</v>
      </c>
      <c r="E213" s="47" t="str">
        <f t="shared" si="5"/>
        <v>vs</v>
      </c>
      <c r="F213" s="46" t="str">
        <f>IFERROR(VLOOKUP(_xlfn.CONCAT(B213,$B197),'All Fixtures'!I:T,12,0),VLOOKUP(_xlfn.CONCAT(B213,$B197),'All Fixtures'!H:T,13,0))</f>
        <v>Oval Ball S.C.</v>
      </c>
      <c r="G213" s="48" t="str">
        <f>IF(E213="VOID","",VLOOKUP(_xlfn.CONCAT(B213,D213),'All Fixtures'!H:U,14,0))</f>
        <v>Baker Street</v>
      </c>
    </row>
    <row r="214" spans="1:7" ht="18" customHeight="1" x14ac:dyDescent="0.25">
      <c r="A214" s="55"/>
      <c r="B214" s="44">
        <v>15</v>
      </c>
      <c r="C214" s="45">
        <f>IFERROR(VLOOKUP(_xlfn.CONCAT(B214,$B197),'All Fixtures'!H:R,10,0),VLOOKUP(_xlfn.CONCAT(B214,$B197),'All Fixtures'!I:R,9,0))</f>
        <v>45635</v>
      </c>
      <c r="D214" s="46" t="str">
        <f>IFERROR(VLOOKUP(_xlfn.CONCAT(B214,$B197),'All Fixtures'!H:R,11,0),VLOOKUP(_xlfn.CONCAT(B214,$B197),'All Fixtures'!I:R,10,0))</f>
        <v>Impractical Jokers</v>
      </c>
      <c r="E214" s="47" t="str">
        <f t="shared" si="5"/>
        <v>vs</v>
      </c>
      <c r="F214" s="46" t="str">
        <f>IFERROR(VLOOKUP(_xlfn.CONCAT(B214,$B197),'All Fixtures'!I:T,12,0),VLOOKUP(_xlfn.CONCAT(B214,$B197),'All Fixtures'!H:T,13,0))</f>
        <v>Fabulous Baker Boys</v>
      </c>
      <c r="G214" s="48" t="str">
        <f>IF(E214="VOID","",VLOOKUP(_xlfn.CONCAT(B214,D214),'All Fixtures'!H:U,14,0))</f>
        <v>St James Club</v>
      </c>
    </row>
    <row r="215" spans="1:7" ht="24.6" customHeight="1" x14ac:dyDescent="0.25">
      <c r="A215" s="55"/>
      <c r="B215" s="122" t="s">
        <v>339</v>
      </c>
      <c r="C215" s="123"/>
      <c r="D215" s="123"/>
      <c r="E215" s="123"/>
      <c r="F215" s="123"/>
      <c r="G215" s="124"/>
    </row>
    <row r="216" spans="1:7" ht="18" customHeight="1" x14ac:dyDescent="0.25">
      <c r="A216" s="55"/>
      <c r="B216" s="44">
        <v>16</v>
      </c>
      <c r="C216" s="45">
        <f>IFERROR(VLOOKUP(_xlfn.CONCAT(B216,$B197),'All Fixtures'!H:R,10,0),VLOOKUP(_xlfn.CONCAT(B216,$B197),'All Fixtures'!I:R,9,0))</f>
        <v>45667</v>
      </c>
      <c r="D216" s="46" t="str">
        <f>IFERROR(VLOOKUP(_xlfn.CONCAT(B216,$B197),'All Fixtures'!H:R,11,0),VLOOKUP(_xlfn.CONCAT(B216,$B197),'All Fixtures'!I:R,10,0))</f>
        <v>Hare &amp; Hounds</v>
      </c>
      <c r="E216" s="47" t="str">
        <f t="shared" si="5"/>
        <v>vs</v>
      </c>
      <c r="F216" s="46" t="str">
        <f>IFERROR(VLOOKUP(_xlfn.CONCAT(B216,$B197),'All Fixtures'!I:T,12,0),VLOOKUP(_xlfn.CONCAT(B216,$B197),'All Fixtures'!H:T,13,0))</f>
        <v>Fabulous Baker Boys</v>
      </c>
      <c r="G216" s="48" t="str">
        <f>IF(E216="VOID","",VLOOKUP(_xlfn.CONCAT(B216,D216),'All Fixtures'!H:U,14,0))</f>
        <v>Churchdown Club</v>
      </c>
    </row>
    <row r="217" spans="1:7" ht="18" customHeight="1" x14ac:dyDescent="0.25">
      <c r="A217" s="55"/>
      <c r="B217" s="44">
        <v>17</v>
      </c>
      <c r="C217" s="45">
        <f>IFERROR(VLOOKUP(_xlfn.CONCAT(B217,$B197),'All Fixtures'!H:R,10,0),VLOOKUP(_xlfn.CONCAT(B217,$B197),'All Fixtures'!I:R,9,0))</f>
        <v>45671</v>
      </c>
      <c r="D217" s="46" t="str">
        <f>IFERROR(VLOOKUP(_xlfn.CONCAT(B217,$B197),'All Fixtures'!H:R,11,0),VLOOKUP(_xlfn.CONCAT(B217,$B197),'All Fixtures'!I:R,10,0))</f>
        <v>Fabulous Baker Boys</v>
      </c>
      <c r="E217" s="47" t="str">
        <f t="shared" si="5"/>
        <v>vs</v>
      </c>
      <c r="F217" s="46" t="str">
        <f>IFERROR(VLOOKUP(_xlfn.CONCAT(B217,$B197),'All Fixtures'!I:T,12,0),VLOOKUP(_xlfn.CONCAT(B217,$B197),'All Fixtures'!H:T,13,0))</f>
        <v>Gaelens</v>
      </c>
      <c r="G217" s="48" t="str">
        <f>IF(E217="VOID","",VLOOKUP(_xlfn.CONCAT(B217,D217),'All Fixtures'!H:U,14,0))</f>
        <v>Baker Street</v>
      </c>
    </row>
    <row r="218" spans="1:7" ht="18" customHeight="1" x14ac:dyDescent="0.25">
      <c r="A218" s="55"/>
      <c r="B218" s="44">
        <v>18</v>
      </c>
      <c r="C218" s="45">
        <f>IFERROR(VLOOKUP(_xlfn.CONCAT(B218,$B197),'All Fixtures'!H:R,10,0),VLOOKUP(_xlfn.CONCAT(B218,$B197),'All Fixtures'!I:R,9,0))</f>
        <v>45680</v>
      </c>
      <c r="D218" s="46" t="str">
        <f>IFERROR(VLOOKUP(_xlfn.CONCAT(B218,$B197),'All Fixtures'!H:R,11,0),VLOOKUP(_xlfn.CONCAT(B218,$B197),'All Fixtures'!I:R,10,0))</f>
        <v>The Jets</v>
      </c>
      <c r="E218" s="47" t="str">
        <f t="shared" si="5"/>
        <v>vs</v>
      </c>
      <c r="F218" s="46" t="str">
        <f>IFERROR(VLOOKUP(_xlfn.CONCAT(B218,$B197),'All Fixtures'!I:T,12,0),VLOOKUP(_xlfn.CONCAT(B218,$B197),'All Fixtures'!H:T,13,0))</f>
        <v>Fabulous Baker Boys</v>
      </c>
      <c r="G218" s="48" t="str">
        <f>IF(E218="VOID","",VLOOKUP(_xlfn.CONCAT(B218,D218),'All Fixtures'!H:U,14,0))</f>
        <v>Baker Street</v>
      </c>
    </row>
    <row r="219" spans="1:7" ht="18" customHeight="1" x14ac:dyDescent="0.25">
      <c r="A219" s="55"/>
      <c r="B219" s="44">
        <v>19</v>
      </c>
      <c r="C219" s="45">
        <f>IFERROR(VLOOKUP(_xlfn.CONCAT(B219,$B197),'All Fixtures'!H:R,10,0),VLOOKUP(_xlfn.CONCAT(B219,$B197),'All Fixtures'!I:R,9,0))</f>
        <v>45685</v>
      </c>
      <c r="D219" s="46" t="str">
        <f>IFERROR(VLOOKUP(_xlfn.CONCAT(B219,$B197),'All Fixtures'!H:R,11,0),VLOOKUP(_xlfn.CONCAT(B219,$B197),'All Fixtures'!I:R,10,0))</f>
        <v>Fabulous Baker Boys</v>
      </c>
      <c r="E219" s="47" t="str">
        <f t="shared" si="5"/>
        <v>vs</v>
      </c>
      <c r="F219" s="46" t="str">
        <f>IFERROR(VLOOKUP(_xlfn.CONCAT(B219,$B197),'All Fixtures'!I:T,12,0),VLOOKUP(_xlfn.CONCAT(B219,$B197),'All Fixtures'!H:T,13,0))</f>
        <v>Lion Cubs</v>
      </c>
      <c r="G219" s="48" t="str">
        <f>IF(E219="VOID","",VLOOKUP(_xlfn.CONCAT(B219,D219),'All Fixtures'!H:U,14,0))</f>
        <v>Baker Street</v>
      </c>
    </row>
    <row r="220" spans="1:7" ht="18" customHeight="1" x14ac:dyDescent="0.25">
      <c r="A220" s="55"/>
      <c r="B220" s="44">
        <v>20</v>
      </c>
      <c r="C220" s="45">
        <f>IFERROR(VLOOKUP(_xlfn.CONCAT(B220,$B197),'All Fixtures'!H:R,10,0),VLOOKUP(_xlfn.CONCAT(B220,$B197),'All Fixtures'!I:R,9,0))</f>
        <v>45695</v>
      </c>
      <c r="D220" s="46" t="str">
        <f>IFERROR(VLOOKUP(_xlfn.CONCAT(B220,$B197),'All Fixtures'!H:R,11,0),VLOOKUP(_xlfn.CONCAT(B220,$B197),'All Fixtures'!I:R,10,0))</f>
        <v>Railway</v>
      </c>
      <c r="E220" s="47" t="str">
        <f t="shared" si="5"/>
        <v>vs</v>
      </c>
      <c r="F220" s="46" t="str">
        <f>IFERROR(VLOOKUP(_xlfn.CONCAT(B220,$B197),'All Fixtures'!I:T,12,0),VLOOKUP(_xlfn.CONCAT(B220,$B197),'All Fixtures'!H:T,13,0))</f>
        <v>Fabulous Baker Boys</v>
      </c>
      <c r="G220" s="48" t="str">
        <f>IF(E220="VOID","",VLOOKUP(_xlfn.CONCAT(B220,D220),'All Fixtures'!H:U,14,0))</f>
        <v>Hardwicke RBL 2</v>
      </c>
    </row>
    <row r="221" spans="1:7" ht="18" customHeight="1" x14ac:dyDescent="0.25">
      <c r="A221" s="55"/>
      <c r="B221" s="44">
        <v>21</v>
      </c>
      <c r="C221" s="45">
        <f>IFERROR(VLOOKUP(_xlfn.CONCAT(B221,$B197),'All Fixtures'!H:R,10,0),VLOOKUP(_xlfn.CONCAT(B221,$B197),'All Fixtures'!I:R,9,0))</f>
        <v>45700</v>
      </c>
      <c r="D221" s="46" t="str">
        <f>IFERROR(VLOOKUP(_xlfn.CONCAT(B221,$B197),'All Fixtures'!H:R,11,0),VLOOKUP(_xlfn.CONCAT(B221,$B197),'All Fixtures'!I:R,10,0))</f>
        <v>Painswick Ultras</v>
      </c>
      <c r="E221" s="47" t="str">
        <f t="shared" si="5"/>
        <v>vs</v>
      </c>
      <c r="F221" s="46" t="str">
        <f>IFERROR(VLOOKUP(_xlfn.CONCAT(B221,$B197),'All Fixtures'!I:T,12,0),VLOOKUP(_xlfn.CONCAT(B221,$B197),'All Fixtures'!H:T,13,0))</f>
        <v>Fabulous Baker Boys</v>
      </c>
      <c r="G221" s="48" t="str">
        <f>IF(E221="VOID","",VLOOKUP(_xlfn.CONCAT(B221,D221),'All Fixtures'!H:U,14,0))</f>
        <v>Saintbridge Club 1</v>
      </c>
    </row>
    <row r="222" spans="1:7" ht="18" customHeight="1" x14ac:dyDescent="0.25">
      <c r="A222" s="55"/>
      <c r="B222" s="44">
        <v>22</v>
      </c>
      <c r="C222" s="45">
        <f>IFERROR(VLOOKUP(_xlfn.CONCAT(B222,$B197),'All Fixtures'!H:R,10,0),VLOOKUP(_xlfn.CONCAT(B222,$B197),'All Fixtures'!I:R,9,0))</f>
        <v>45706</v>
      </c>
      <c r="D222" s="46" t="str">
        <f>IFERROR(VLOOKUP(_xlfn.CONCAT(B222,$B197),'All Fixtures'!H:R,11,0),VLOOKUP(_xlfn.CONCAT(B222,$B197),'All Fixtures'!I:R,10,0))</f>
        <v>Fabulous Baker Boys</v>
      </c>
      <c r="E222" s="47" t="str">
        <f t="shared" si="5"/>
        <v>vs</v>
      </c>
      <c r="F222" s="46" t="str">
        <f>IFERROR(VLOOKUP(_xlfn.CONCAT(B222,$B197),'All Fixtures'!I:T,12,0),VLOOKUP(_xlfn.CONCAT(B222,$B197),'All Fixtures'!H:T,13,0))</f>
        <v>St James Allstars</v>
      </c>
      <c r="G222" s="48" t="str">
        <f>IF(E222="VOID","",VLOOKUP(_xlfn.CONCAT(B222,D222),'All Fixtures'!H:U,14,0))</f>
        <v>Baker Street</v>
      </c>
    </row>
    <row r="223" spans="1:7" ht="18" customHeight="1" x14ac:dyDescent="0.25">
      <c r="A223" s="55"/>
      <c r="B223" s="44">
        <v>23</v>
      </c>
      <c r="C223" s="45">
        <f>IFERROR(VLOOKUP(_xlfn.CONCAT(B223,$B197),'All Fixtures'!H:R,10,0),VLOOKUP(_xlfn.CONCAT(B223,$B197),'All Fixtures'!I:R,9,0))</f>
        <v>45713</v>
      </c>
      <c r="D223" s="46" t="str">
        <f>IFERROR(VLOOKUP(_xlfn.CONCAT(B223,$B197),'All Fixtures'!H:R,11,0),VLOOKUP(_xlfn.CONCAT(B223,$B197),'All Fixtures'!I:R,10,0))</f>
        <v>Tuffley Robins</v>
      </c>
      <c r="E223" s="47" t="str">
        <f t="shared" si="5"/>
        <v>vs</v>
      </c>
      <c r="F223" s="46" t="str">
        <f>IFERROR(VLOOKUP(_xlfn.CONCAT(B223,$B197),'All Fixtures'!I:T,12,0),VLOOKUP(_xlfn.CONCAT(B223,$B197),'All Fixtures'!H:T,13,0))</f>
        <v>Fabulous Baker Boys</v>
      </c>
      <c r="G223" s="48" t="str">
        <f>IF(E223="VOID","",VLOOKUP(_xlfn.CONCAT(B223,D223),'All Fixtures'!H:U,14,0))</f>
        <v>Robinswood Hill Club 1</v>
      </c>
    </row>
    <row r="224" spans="1:7" ht="18" customHeight="1" x14ac:dyDescent="0.25">
      <c r="A224" s="55"/>
      <c r="B224" s="44">
        <v>24</v>
      </c>
      <c r="C224" s="45">
        <f>IFERROR(VLOOKUP(_xlfn.CONCAT(B224,$B197),'All Fixtures'!H:R,10,0),VLOOKUP(_xlfn.CONCAT(B224,$B197),'All Fixtures'!I:R,9,0))</f>
        <v>45720</v>
      </c>
      <c r="D224" s="46" t="str">
        <f>IFERROR(VLOOKUP(_xlfn.CONCAT(B224,$B197),'All Fixtures'!H:R,11,0),VLOOKUP(_xlfn.CONCAT(B224,$B197),'All Fixtures'!I:R,10,0))</f>
        <v>Fabulous Baker Boys</v>
      </c>
      <c r="E224" s="47" t="str">
        <f t="shared" si="5"/>
        <v>vs</v>
      </c>
      <c r="F224" s="46" t="str">
        <f>IFERROR(VLOOKUP(_xlfn.CONCAT(B224,$B197),'All Fixtures'!I:T,12,0),VLOOKUP(_xlfn.CONCAT(B224,$B197),'All Fixtures'!H:T,13,0))</f>
        <v>Slingers</v>
      </c>
      <c r="G224" s="48" t="str">
        <f>IF(E224="VOID","",VLOOKUP(_xlfn.CONCAT(B224,D224),'All Fixtures'!H:U,14,0))</f>
        <v>Baker Street</v>
      </c>
    </row>
    <row r="225" spans="1:7" ht="18" customHeight="1" x14ac:dyDescent="0.25">
      <c r="A225" s="55"/>
      <c r="B225" s="44">
        <v>25</v>
      </c>
      <c r="C225" s="45">
        <f>IFERROR(VLOOKUP(_xlfn.CONCAT(B225,$B197),'All Fixtures'!H:R,10,0),VLOOKUP(_xlfn.CONCAT(B225,$B197),'All Fixtures'!I:R,9,0))</f>
        <v>45726</v>
      </c>
      <c r="D225" s="46" t="str">
        <f>IFERROR(VLOOKUP(_xlfn.CONCAT(B225,$B197),'All Fixtures'!H:R,11,0),VLOOKUP(_xlfn.CONCAT(B225,$B197),'All Fixtures'!I:R,10,0))</f>
        <v>Cobblers</v>
      </c>
      <c r="E225" s="47" t="str">
        <f t="shared" si="5"/>
        <v>vs</v>
      </c>
      <c r="F225" s="46" t="str">
        <f>IFERROR(VLOOKUP(_xlfn.CONCAT(B225,$B197),'All Fixtures'!I:T,12,0),VLOOKUP(_xlfn.CONCAT(B225,$B197),'All Fixtures'!H:T,13,0))</f>
        <v>Fabulous Baker Boys</v>
      </c>
      <c r="G225" s="48" t="str">
        <f>IF(E225="VOID","",VLOOKUP(_xlfn.CONCAT(B225,D225),'All Fixtures'!H:U,14,0))</f>
        <v>Tuffley Community Centre</v>
      </c>
    </row>
    <row r="226" spans="1:7" ht="18" customHeight="1" x14ac:dyDescent="0.25">
      <c r="A226" s="55"/>
      <c r="B226" s="44">
        <v>26</v>
      </c>
      <c r="C226" s="45">
        <f>IFERROR(VLOOKUP(_xlfn.CONCAT(B226,$B197),'All Fixtures'!H:R,10,0),VLOOKUP(_xlfn.CONCAT(B226,$B197),'All Fixtures'!I:R,9,0))</f>
        <v>45734</v>
      </c>
      <c r="D226" s="46" t="str">
        <f>IFERROR(VLOOKUP(_xlfn.CONCAT(B226,$B197),'All Fixtures'!H:R,11,0),VLOOKUP(_xlfn.CONCAT(B226,$B197),'All Fixtures'!I:R,10,0))</f>
        <v>Fabulous Baker Boys</v>
      </c>
      <c r="E226" s="47" t="str">
        <f t="shared" si="5"/>
        <v>vs</v>
      </c>
      <c r="F226" s="46" t="str">
        <f>IFERROR(VLOOKUP(_xlfn.CONCAT(B226,$B197),'All Fixtures'!I:T,12,0),VLOOKUP(_xlfn.CONCAT(B226,$B197),'All Fixtures'!H:T,13,0))</f>
        <v>Maisemore Hornets</v>
      </c>
      <c r="G226" s="48" t="str">
        <f>IF(E226="VOID","",VLOOKUP(_xlfn.CONCAT(B226,D226),'All Fixtures'!H:U,14,0))</f>
        <v>Baker Street</v>
      </c>
    </row>
    <row r="227" spans="1:7" ht="18" customHeight="1" x14ac:dyDescent="0.25">
      <c r="A227" s="55"/>
      <c r="B227" s="44">
        <v>27</v>
      </c>
      <c r="C227" s="45">
        <f>IFERROR(VLOOKUP(_xlfn.CONCAT(B227,$B197),'All Fixtures'!H:R,10,0),VLOOKUP(_xlfn.CONCAT(B227,$B197),'All Fixtures'!I:R,9,0))</f>
        <v>45743</v>
      </c>
      <c r="D227" s="46" t="str">
        <f>IFERROR(VLOOKUP(_xlfn.CONCAT(B227,$B197),'All Fixtures'!H:R,11,0),VLOOKUP(_xlfn.CONCAT(B227,$B197),'All Fixtures'!I:R,10,0))</f>
        <v>Redmans Ten</v>
      </c>
      <c r="E227" s="47" t="str">
        <f t="shared" si="5"/>
        <v>vs</v>
      </c>
      <c r="F227" s="46" t="str">
        <f>IFERROR(VLOOKUP(_xlfn.CONCAT(B227,$B197),'All Fixtures'!I:T,12,0),VLOOKUP(_xlfn.CONCAT(B227,$B197),'All Fixtures'!H:T,13,0))</f>
        <v>Fabulous Baker Boys</v>
      </c>
      <c r="G227" s="48" t="str">
        <f>IF(E227="VOID","",VLOOKUP(_xlfn.CONCAT(B227,D227),'All Fixtures'!H:U,14,0))</f>
        <v>Wotton Hall Club 1</v>
      </c>
    </row>
    <row r="228" spans="1:7" ht="18" customHeight="1" x14ac:dyDescent="0.25">
      <c r="A228" s="55"/>
      <c r="B228" s="44">
        <v>28</v>
      </c>
      <c r="C228" s="45">
        <f>IFERROR(VLOOKUP(_xlfn.CONCAT(B228,$B197),'All Fixtures'!H:R,10,0),VLOOKUP(_xlfn.CONCAT(B228,$B197),'All Fixtures'!I:R,9,0))</f>
        <v>45748</v>
      </c>
      <c r="D228" s="46" t="str">
        <f>IFERROR(VLOOKUP(_xlfn.CONCAT(B228,$B197),'All Fixtures'!H:R,11,0),VLOOKUP(_xlfn.CONCAT(B228,$B197),'All Fixtures'!I:R,10,0))</f>
        <v>Fabulous Baker Boys</v>
      </c>
      <c r="E228" s="47" t="str">
        <f t="shared" si="5"/>
        <v>vs</v>
      </c>
      <c r="F228" s="46" t="str">
        <f>IFERROR(VLOOKUP(_xlfn.CONCAT(B228,$B197),'All Fixtures'!I:T,12,0),VLOOKUP(_xlfn.CONCAT(B228,$B197),'All Fixtures'!H:T,13,0))</f>
        <v>Famous Stampers</v>
      </c>
      <c r="G228" s="48" t="str">
        <f>IF(E228="VOID","",VLOOKUP(_xlfn.CONCAT(B228,D228),'All Fixtures'!H:U,14,0))</f>
        <v>Baker Street</v>
      </c>
    </row>
    <row r="229" spans="1:7" ht="18" customHeight="1" x14ac:dyDescent="0.25">
      <c r="A229" s="55"/>
      <c r="B229" s="44">
        <v>29</v>
      </c>
      <c r="C229" s="45">
        <f>IFERROR(VLOOKUP(_xlfn.CONCAT(B229,$B197),'All Fixtures'!H:R,10,0),VLOOKUP(_xlfn.CONCAT(B229,$B197),'All Fixtures'!I:R,9,0))</f>
        <v>45756</v>
      </c>
      <c r="D229" s="46" t="str">
        <f>IFERROR(VLOOKUP(_xlfn.CONCAT(B229,$B197),'All Fixtures'!H:R,11,0),VLOOKUP(_xlfn.CONCAT(B229,$B197),'All Fixtures'!I:R,10,0))</f>
        <v>Oval Ball S.C.</v>
      </c>
      <c r="E229" s="47" t="str">
        <f t="shared" si="5"/>
        <v>vs</v>
      </c>
      <c r="F229" s="46" t="str">
        <f>IFERROR(VLOOKUP(_xlfn.CONCAT(B229,$B197),'All Fixtures'!I:T,12,0),VLOOKUP(_xlfn.CONCAT(B229,$B197),'All Fixtures'!H:T,13,0))</f>
        <v>Fabulous Baker Boys</v>
      </c>
      <c r="G229" s="48" t="str">
        <f>IF(E229="VOID","",VLOOKUP(_xlfn.CONCAT(B229,D229),'All Fixtures'!H:U,14,0))</f>
        <v>One Eyed Jacks</v>
      </c>
    </row>
    <row r="230" spans="1:7" ht="18" customHeight="1" x14ac:dyDescent="0.25">
      <c r="A230" s="55"/>
      <c r="B230" s="49">
        <v>30</v>
      </c>
      <c r="C230" s="50">
        <f>IFERROR(VLOOKUP(_xlfn.CONCAT(B230,$B197),'All Fixtures'!H:R,10,0),VLOOKUP(_xlfn.CONCAT(B230,$B197),'All Fixtures'!I:R,9,0))</f>
        <v>45762</v>
      </c>
      <c r="D230" s="51" t="str">
        <f>IFERROR(VLOOKUP(_xlfn.CONCAT(B230,$B197),'All Fixtures'!H:R,11,0),VLOOKUP(_xlfn.CONCAT(B230,$B197),'All Fixtures'!I:R,10,0))</f>
        <v>Fabulous Baker Boys</v>
      </c>
      <c r="E230" s="52" t="str">
        <f t="shared" si="5"/>
        <v>vs</v>
      </c>
      <c r="F230" s="51" t="str">
        <f>IFERROR(VLOOKUP(_xlfn.CONCAT(B230,$B197),'All Fixtures'!I:T,12,0),VLOOKUP(_xlfn.CONCAT(B230,$B197),'All Fixtures'!H:T,13,0))</f>
        <v>Impractical Jokers</v>
      </c>
      <c r="G230" s="53" t="str">
        <f>IF(E230="VOID","",VLOOKUP(_xlfn.CONCAT(B230,D230),'All Fixtures'!H:U,14,0))</f>
        <v>Baker Street</v>
      </c>
    </row>
    <row r="231" spans="1:7" ht="13.15" customHeight="1" x14ac:dyDescent="0.25">
      <c r="A231" s="55"/>
      <c r="B231" s="20"/>
      <c r="C231" s="20"/>
      <c r="D231" s="3"/>
      <c r="E231" s="20"/>
      <c r="F231" s="3"/>
      <c r="G231" s="3"/>
    </row>
    <row r="232" spans="1:7" ht="13.15" customHeight="1" x14ac:dyDescent="0.25">
      <c r="A232" s="55"/>
      <c r="B232" s="20"/>
      <c r="C232" s="20"/>
      <c r="D232" s="3"/>
      <c r="E232" s="20"/>
      <c r="F232" s="3"/>
      <c r="G232" s="3"/>
    </row>
    <row r="233" spans="1:7" ht="13.15" customHeight="1" x14ac:dyDescent="0.25">
      <c r="A233" s="55"/>
      <c r="B233" s="20"/>
      <c r="C233" s="20"/>
      <c r="D233" s="3"/>
      <c r="E233" s="20"/>
      <c r="F233" s="3"/>
      <c r="G233" s="3"/>
    </row>
    <row r="234" spans="1:7" ht="13.15" customHeight="1" x14ac:dyDescent="0.25">
      <c r="A234" s="55"/>
      <c r="B234" s="20"/>
      <c r="C234" s="20"/>
      <c r="D234" s="3"/>
      <c r="E234" s="20"/>
      <c r="F234" s="3"/>
      <c r="G234" s="3"/>
    </row>
    <row r="235" spans="1:7" ht="13.15" customHeight="1" x14ac:dyDescent="0.25">
      <c r="A235" s="55"/>
      <c r="B235" s="20"/>
      <c r="C235" s="20"/>
      <c r="D235" s="3"/>
      <c r="E235" s="20"/>
      <c r="F235" s="3"/>
      <c r="G235" s="3"/>
    </row>
    <row r="236" spans="1:7" ht="20.45" customHeight="1" x14ac:dyDescent="0.35">
      <c r="A236" s="55">
        <f>A197+1</f>
        <v>7</v>
      </c>
      <c r="B236" s="39" t="str">
        <f>C236</f>
        <v>Railway</v>
      </c>
      <c r="C236" s="121" t="str">
        <f>VLOOKUP(A236,Divisions!$C$3:$D$18,2,0)</f>
        <v>Railway</v>
      </c>
      <c r="D236" s="121"/>
      <c r="E236" s="121"/>
      <c r="F236" s="121"/>
      <c r="G236" s="121"/>
    </row>
    <row r="237" spans="1:7" ht="13.15" customHeight="1" x14ac:dyDescent="0.25">
      <c r="A237" s="55"/>
      <c r="B237" s="20"/>
      <c r="C237" s="20"/>
      <c r="D237" s="3"/>
      <c r="E237" s="20"/>
      <c r="F237" s="3"/>
      <c r="G237" s="3"/>
    </row>
    <row r="238" spans="1:7" ht="21.6" customHeight="1" x14ac:dyDescent="0.25">
      <c r="A238" s="55"/>
      <c r="B238" s="40" t="s">
        <v>328</v>
      </c>
      <c r="C238" s="41" t="s">
        <v>334</v>
      </c>
      <c r="D238" s="42" t="s">
        <v>340</v>
      </c>
      <c r="E238" s="42"/>
      <c r="F238" s="42" t="s">
        <v>341</v>
      </c>
      <c r="G238" s="43" t="s">
        <v>338</v>
      </c>
    </row>
    <row r="239" spans="1:7" ht="18" customHeight="1" x14ac:dyDescent="0.25">
      <c r="A239" s="55"/>
      <c r="B239" s="44">
        <v>1</v>
      </c>
      <c r="C239" s="45">
        <f>IFERROR(VLOOKUP(_xlfn.CONCAT(B239,$B236),'All Fixtures'!H:R,10,0),VLOOKUP(_xlfn.CONCAT(B239,$B236),'All Fixtures'!I:R,9,0))</f>
        <v>45541</v>
      </c>
      <c r="D239" s="46" t="str">
        <f>IFERROR(VLOOKUP(_xlfn.CONCAT(B239,$B236),'All Fixtures'!H:R,11,0),VLOOKUP(_xlfn.CONCAT(B239,$B236),'All Fixtures'!I:R,10,0))</f>
        <v>Railway</v>
      </c>
      <c r="E239" s="47" t="str">
        <f>IF(F239="","VOID","vs")</f>
        <v>vs</v>
      </c>
      <c r="F239" s="46" t="str">
        <f>IFERROR(VLOOKUP(_xlfn.CONCAT(B239,$B236),'All Fixtures'!I:T,12,0),VLOOKUP(_xlfn.CONCAT(B239,$B236),'All Fixtures'!H:T,13,0))</f>
        <v>Gaelens</v>
      </c>
      <c r="G239" s="48" t="str">
        <f>IF(E239="VOID","",VLOOKUP(_xlfn.CONCAT(B239,D239),'All Fixtures'!H:U,14,0))</f>
        <v>Hardwicke RBL 2</v>
      </c>
    </row>
    <row r="240" spans="1:7" ht="18" customHeight="1" x14ac:dyDescent="0.25">
      <c r="A240" s="55"/>
      <c r="B240" s="44">
        <v>2</v>
      </c>
      <c r="C240" s="45">
        <f>IFERROR(VLOOKUP(_xlfn.CONCAT(B240,$B236),'All Fixtures'!H:R,10,0),VLOOKUP(_xlfn.CONCAT(B240,$B236),'All Fixtures'!I:R,9,0))</f>
        <v>45547</v>
      </c>
      <c r="D240" s="46" t="str">
        <f>IFERROR(VLOOKUP(_xlfn.CONCAT(B240,$B236),'All Fixtures'!H:R,11,0),VLOOKUP(_xlfn.CONCAT(B240,$B236),'All Fixtures'!I:R,10,0))</f>
        <v>The Jets</v>
      </c>
      <c r="E240" s="47" t="str">
        <f t="shared" ref="E240:E269" si="6">IF(F240="","VOID","vs")</f>
        <v>vs</v>
      </c>
      <c r="F240" s="46" t="str">
        <f>IFERROR(VLOOKUP(_xlfn.CONCAT(B240,$B236),'All Fixtures'!I:T,12,0),VLOOKUP(_xlfn.CONCAT(B240,$B236),'All Fixtures'!H:T,13,0))</f>
        <v>Railway</v>
      </c>
      <c r="G240" s="48" t="str">
        <f>IF(E240="VOID","",VLOOKUP(_xlfn.CONCAT(B240,D240),'All Fixtures'!H:U,14,0))</f>
        <v>Baker Street</v>
      </c>
    </row>
    <row r="241" spans="1:7" ht="18" customHeight="1" x14ac:dyDescent="0.25">
      <c r="A241" s="55"/>
      <c r="B241" s="44">
        <v>3</v>
      </c>
      <c r="C241" s="45">
        <f>IFERROR(VLOOKUP(_xlfn.CONCAT(B241,$B236),'All Fixtures'!H:R,10,0),VLOOKUP(_xlfn.CONCAT(B241,$B236),'All Fixtures'!I:R,9,0))</f>
        <v>45555</v>
      </c>
      <c r="D241" s="46" t="str">
        <f>IFERROR(VLOOKUP(_xlfn.CONCAT(B241,$B236),'All Fixtures'!H:R,11,0),VLOOKUP(_xlfn.CONCAT(B241,$B236),'All Fixtures'!I:R,10,0))</f>
        <v>Railway</v>
      </c>
      <c r="E241" s="47" t="str">
        <f t="shared" si="6"/>
        <v>vs</v>
      </c>
      <c r="F241" s="46" t="str">
        <f>IFERROR(VLOOKUP(_xlfn.CONCAT(B241,$B236),'All Fixtures'!I:T,12,0),VLOOKUP(_xlfn.CONCAT(B241,$B236),'All Fixtures'!H:T,13,0))</f>
        <v>Lion Cubs</v>
      </c>
      <c r="G241" s="48" t="str">
        <f>IF(E241="VOID","",VLOOKUP(_xlfn.CONCAT(B241,D241),'All Fixtures'!H:U,14,0))</f>
        <v>Hardwicke RBL 2</v>
      </c>
    </row>
    <row r="242" spans="1:7" ht="18" customHeight="1" x14ac:dyDescent="0.25">
      <c r="A242" s="55"/>
      <c r="B242" s="44">
        <v>4</v>
      </c>
      <c r="C242" s="45">
        <f>IFERROR(VLOOKUP(_xlfn.CONCAT(B242,$B236),'All Fixtures'!H:R,10,0),VLOOKUP(_xlfn.CONCAT(B242,$B236),'All Fixtures'!I:R,9,0))</f>
        <v>45562</v>
      </c>
      <c r="D242" s="46" t="str">
        <f>IFERROR(VLOOKUP(_xlfn.CONCAT(B242,$B236),'All Fixtures'!H:R,11,0),VLOOKUP(_xlfn.CONCAT(B242,$B236),'All Fixtures'!I:R,10,0))</f>
        <v>Railway</v>
      </c>
      <c r="E242" s="47" t="str">
        <f t="shared" si="6"/>
        <v>vs</v>
      </c>
      <c r="F242" s="46" t="str">
        <f>IFERROR(VLOOKUP(_xlfn.CONCAT(B242,$B236),'All Fixtures'!I:T,12,0),VLOOKUP(_xlfn.CONCAT(B242,$B236),'All Fixtures'!H:T,13,0))</f>
        <v>Painswick Ultras</v>
      </c>
      <c r="G242" s="48" t="str">
        <f>IF(E242="VOID","",VLOOKUP(_xlfn.CONCAT(B242,D242),'All Fixtures'!H:U,14,0))</f>
        <v>Hardwicke RBL 2</v>
      </c>
    </row>
    <row r="243" spans="1:7" ht="18" customHeight="1" x14ac:dyDescent="0.25">
      <c r="A243" s="55"/>
      <c r="B243" s="44">
        <v>5</v>
      </c>
      <c r="C243" s="45">
        <f>IFERROR(VLOOKUP(_xlfn.CONCAT(B243,$B236),'All Fixtures'!H:R,10,0),VLOOKUP(_xlfn.CONCAT(B243,$B236),'All Fixtures'!I:R,9,0))</f>
        <v>45566</v>
      </c>
      <c r="D243" s="46" t="str">
        <f>IFERROR(VLOOKUP(_xlfn.CONCAT(B243,$B236),'All Fixtures'!H:R,11,0),VLOOKUP(_xlfn.CONCAT(B243,$B236),'All Fixtures'!I:R,10,0))</f>
        <v>Fabulous Baker Boys</v>
      </c>
      <c r="E243" s="47" t="str">
        <f t="shared" si="6"/>
        <v>vs</v>
      </c>
      <c r="F243" s="46" t="str">
        <f>IFERROR(VLOOKUP(_xlfn.CONCAT(B243,$B236),'All Fixtures'!I:T,12,0),VLOOKUP(_xlfn.CONCAT(B243,$B236),'All Fixtures'!H:T,13,0))</f>
        <v>Railway</v>
      </c>
      <c r="G243" s="48" t="str">
        <f>IF(E243="VOID","",VLOOKUP(_xlfn.CONCAT(B243,D243),'All Fixtures'!H:U,14,0))</f>
        <v>Baker Street</v>
      </c>
    </row>
    <row r="244" spans="1:7" ht="18" customHeight="1" x14ac:dyDescent="0.25">
      <c r="A244" s="55"/>
      <c r="B244" s="44">
        <v>6</v>
      </c>
      <c r="C244" s="45">
        <f>IFERROR(VLOOKUP(_xlfn.CONCAT(B244,$B236),'All Fixtures'!H:R,10,0),VLOOKUP(_xlfn.CONCAT(B244,$B236),'All Fixtures'!I:R,9,0))</f>
        <v>45576</v>
      </c>
      <c r="D244" s="46" t="str">
        <f>IFERROR(VLOOKUP(_xlfn.CONCAT(B244,$B236),'All Fixtures'!H:R,11,0),VLOOKUP(_xlfn.CONCAT(B244,$B236),'All Fixtures'!I:R,10,0))</f>
        <v>Railway</v>
      </c>
      <c r="E244" s="47" t="str">
        <f t="shared" si="6"/>
        <v>vs</v>
      </c>
      <c r="F244" s="46" t="str">
        <f>IFERROR(VLOOKUP(_xlfn.CONCAT(B244,$B236),'All Fixtures'!I:T,12,0),VLOOKUP(_xlfn.CONCAT(B244,$B236),'All Fixtures'!H:T,13,0))</f>
        <v>St James Allstars</v>
      </c>
      <c r="G244" s="48" t="str">
        <f>IF(E244="VOID","",VLOOKUP(_xlfn.CONCAT(B244,D244),'All Fixtures'!H:U,14,0))</f>
        <v>Hardwicke RBL 2</v>
      </c>
    </row>
    <row r="245" spans="1:7" ht="18" customHeight="1" x14ac:dyDescent="0.25">
      <c r="A245" s="55"/>
      <c r="B245" s="44">
        <v>7</v>
      </c>
      <c r="C245" s="45">
        <f>IFERROR(VLOOKUP(_xlfn.CONCAT(B245,$B236),'All Fixtures'!H:R,10,0),VLOOKUP(_xlfn.CONCAT(B245,$B236),'All Fixtures'!I:R,9,0))</f>
        <v>45580</v>
      </c>
      <c r="D245" s="46" t="str">
        <f>IFERROR(VLOOKUP(_xlfn.CONCAT(B245,$B236),'All Fixtures'!H:R,11,0),VLOOKUP(_xlfn.CONCAT(B245,$B236),'All Fixtures'!I:R,10,0))</f>
        <v>Tuffley Robins</v>
      </c>
      <c r="E245" s="47" t="str">
        <f t="shared" si="6"/>
        <v>vs</v>
      </c>
      <c r="F245" s="46" t="str">
        <f>IFERROR(VLOOKUP(_xlfn.CONCAT(B245,$B236),'All Fixtures'!I:T,12,0),VLOOKUP(_xlfn.CONCAT(B245,$B236),'All Fixtures'!H:T,13,0))</f>
        <v>Railway</v>
      </c>
      <c r="G245" s="48" t="str">
        <f>IF(E245="VOID","",VLOOKUP(_xlfn.CONCAT(B245,D245),'All Fixtures'!H:U,14,0))</f>
        <v>Robinswood Hill Club 1</v>
      </c>
    </row>
    <row r="246" spans="1:7" ht="18" customHeight="1" x14ac:dyDescent="0.25">
      <c r="A246" s="55"/>
      <c r="B246" s="44">
        <v>8</v>
      </c>
      <c r="C246" s="45">
        <f>IFERROR(VLOOKUP(_xlfn.CONCAT(B246,$B236),'All Fixtures'!H:R,10,0),VLOOKUP(_xlfn.CONCAT(B246,$B236),'All Fixtures'!I:R,9,0))</f>
        <v>45590</v>
      </c>
      <c r="D246" s="46" t="str">
        <f>IFERROR(VLOOKUP(_xlfn.CONCAT(B246,$B236),'All Fixtures'!H:R,11,0),VLOOKUP(_xlfn.CONCAT(B246,$B236),'All Fixtures'!I:R,10,0))</f>
        <v>Railway</v>
      </c>
      <c r="E246" s="47" t="str">
        <f t="shared" si="6"/>
        <v>vs</v>
      </c>
      <c r="F246" s="46" t="str">
        <f>IFERROR(VLOOKUP(_xlfn.CONCAT(B246,$B236),'All Fixtures'!I:T,12,0),VLOOKUP(_xlfn.CONCAT(B246,$B236),'All Fixtures'!H:T,13,0))</f>
        <v>Slingers</v>
      </c>
      <c r="G246" s="48" t="str">
        <f>IF(E246="VOID","",VLOOKUP(_xlfn.CONCAT(B246,D246),'All Fixtures'!H:U,14,0))</f>
        <v>Hardwicke RBL 2</v>
      </c>
    </row>
    <row r="247" spans="1:7" ht="18" customHeight="1" x14ac:dyDescent="0.25">
      <c r="A247" s="55"/>
      <c r="B247" s="44">
        <v>9</v>
      </c>
      <c r="C247" s="45">
        <f>IFERROR(VLOOKUP(_xlfn.CONCAT(B247,$B236),'All Fixtures'!H:R,10,0),VLOOKUP(_xlfn.CONCAT(B247,$B236),'All Fixtures'!I:R,9,0))</f>
        <v>45593</v>
      </c>
      <c r="D247" s="46" t="str">
        <f>IFERROR(VLOOKUP(_xlfn.CONCAT(B247,$B236),'All Fixtures'!H:R,11,0),VLOOKUP(_xlfn.CONCAT(B247,$B236),'All Fixtures'!I:R,10,0))</f>
        <v>Cobblers</v>
      </c>
      <c r="E247" s="47" t="str">
        <f t="shared" si="6"/>
        <v>vs</v>
      </c>
      <c r="F247" s="46" t="str">
        <f>IFERROR(VLOOKUP(_xlfn.CONCAT(B247,$B236),'All Fixtures'!I:T,12,0),VLOOKUP(_xlfn.CONCAT(B247,$B236),'All Fixtures'!H:T,13,0))</f>
        <v>Railway</v>
      </c>
      <c r="G247" s="48" t="str">
        <f>IF(E247="VOID","",VLOOKUP(_xlfn.CONCAT(B247,D247),'All Fixtures'!H:U,14,0))</f>
        <v>Tuffley Community Centre</v>
      </c>
    </row>
    <row r="248" spans="1:7" ht="18" customHeight="1" x14ac:dyDescent="0.25">
      <c r="A248" s="55"/>
      <c r="B248" s="44">
        <v>10</v>
      </c>
      <c r="C248" s="45">
        <f>IFERROR(VLOOKUP(_xlfn.CONCAT(B248,$B236),'All Fixtures'!H:R,10,0),VLOOKUP(_xlfn.CONCAT(B248,$B236),'All Fixtures'!I:R,9,0))</f>
        <v>45604</v>
      </c>
      <c r="D248" s="46" t="str">
        <f>IFERROR(VLOOKUP(_xlfn.CONCAT(B248,$B236),'All Fixtures'!H:R,11,0),VLOOKUP(_xlfn.CONCAT(B248,$B236),'All Fixtures'!I:R,10,0))</f>
        <v>Railway</v>
      </c>
      <c r="E248" s="47" t="str">
        <f t="shared" si="6"/>
        <v>vs</v>
      </c>
      <c r="F248" s="46" t="str">
        <f>IFERROR(VLOOKUP(_xlfn.CONCAT(B248,$B236),'All Fixtures'!I:T,12,0),VLOOKUP(_xlfn.CONCAT(B248,$B236),'All Fixtures'!H:T,13,0))</f>
        <v>Maisemore Hornets</v>
      </c>
      <c r="G248" s="48" t="str">
        <f>IF(E248="VOID","",VLOOKUP(_xlfn.CONCAT(B248,D248),'All Fixtures'!H:U,14,0))</f>
        <v>Hardwicke RBL 2</v>
      </c>
    </row>
    <row r="249" spans="1:7" ht="18" customHeight="1" x14ac:dyDescent="0.25">
      <c r="A249" s="55"/>
      <c r="B249" s="44">
        <v>11</v>
      </c>
      <c r="C249" s="45">
        <f>IFERROR(VLOOKUP(_xlfn.CONCAT(B249,$B236),'All Fixtures'!H:R,10,0),VLOOKUP(_xlfn.CONCAT(B249,$B236),'All Fixtures'!I:R,9,0))</f>
        <v>45610</v>
      </c>
      <c r="D249" s="46" t="str">
        <f>IFERROR(VLOOKUP(_xlfn.CONCAT(B249,$B236),'All Fixtures'!H:R,11,0),VLOOKUP(_xlfn.CONCAT(B249,$B236),'All Fixtures'!I:R,10,0))</f>
        <v>Redmans Ten</v>
      </c>
      <c r="E249" s="47" t="str">
        <f t="shared" si="6"/>
        <v>vs</v>
      </c>
      <c r="F249" s="46" t="str">
        <f>IFERROR(VLOOKUP(_xlfn.CONCAT(B249,$B236),'All Fixtures'!I:T,12,0),VLOOKUP(_xlfn.CONCAT(B249,$B236),'All Fixtures'!H:T,13,0))</f>
        <v>Railway</v>
      </c>
      <c r="G249" s="48" t="str">
        <f>IF(E249="VOID","",VLOOKUP(_xlfn.CONCAT(B249,D249),'All Fixtures'!H:U,14,0))</f>
        <v>Wotton Hall Club 1</v>
      </c>
    </row>
    <row r="250" spans="1:7" ht="18" customHeight="1" x14ac:dyDescent="0.25">
      <c r="A250" s="55"/>
      <c r="B250" s="44">
        <v>12</v>
      </c>
      <c r="C250" s="45">
        <f>IFERROR(VLOOKUP(_xlfn.CONCAT(B250,$B236),'All Fixtures'!H:R,10,0),VLOOKUP(_xlfn.CONCAT(B250,$B236),'All Fixtures'!I:R,9,0))</f>
        <v>45618</v>
      </c>
      <c r="D250" s="46" t="str">
        <f>IFERROR(VLOOKUP(_xlfn.CONCAT(B250,$B236),'All Fixtures'!H:R,11,0),VLOOKUP(_xlfn.CONCAT(B250,$B236),'All Fixtures'!I:R,10,0))</f>
        <v>Railway</v>
      </c>
      <c r="E250" s="47" t="str">
        <f t="shared" si="6"/>
        <v>vs</v>
      </c>
      <c r="F250" s="46" t="str">
        <f>IFERROR(VLOOKUP(_xlfn.CONCAT(B250,$B236),'All Fixtures'!I:T,12,0),VLOOKUP(_xlfn.CONCAT(B250,$B236),'All Fixtures'!H:T,13,0))</f>
        <v>Famous Stampers</v>
      </c>
      <c r="G250" s="48" t="str">
        <f>IF(E250="VOID","",VLOOKUP(_xlfn.CONCAT(B250,D250),'All Fixtures'!H:U,14,0))</f>
        <v>Hardwicke RBL 2</v>
      </c>
    </row>
    <row r="251" spans="1:7" ht="18" customHeight="1" x14ac:dyDescent="0.25">
      <c r="A251" s="55"/>
      <c r="B251" s="44">
        <v>13</v>
      </c>
      <c r="C251" s="45">
        <f>IFERROR(VLOOKUP(_xlfn.CONCAT(B251,$B236),'All Fixtures'!H:R,10,0),VLOOKUP(_xlfn.CONCAT(B251,$B236),'All Fixtures'!I:R,9,0))</f>
        <v>45623</v>
      </c>
      <c r="D251" s="46" t="str">
        <f>IFERROR(VLOOKUP(_xlfn.CONCAT(B251,$B236),'All Fixtures'!H:R,11,0),VLOOKUP(_xlfn.CONCAT(B251,$B236),'All Fixtures'!I:R,10,0))</f>
        <v>Oval Ball S.C.</v>
      </c>
      <c r="E251" s="47" t="str">
        <f t="shared" si="6"/>
        <v>vs</v>
      </c>
      <c r="F251" s="46" t="str">
        <f>IFERROR(VLOOKUP(_xlfn.CONCAT(B251,$B236),'All Fixtures'!I:T,12,0),VLOOKUP(_xlfn.CONCAT(B251,$B236),'All Fixtures'!H:T,13,0))</f>
        <v>Railway</v>
      </c>
      <c r="G251" s="48" t="str">
        <f>IF(E251="VOID","",VLOOKUP(_xlfn.CONCAT(B251,D251),'All Fixtures'!H:U,14,0))</f>
        <v>One Eyed Jacks</v>
      </c>
    </row>
    <row r="252" spans="1:7" ht="18" customHeight="1" x14ac:dyDescent="0.25">
      <c r="A252" s="55"/>
      <c r="B252" s="44">
        <v>14</v>
      </c>
      <c r="C252" s="45">
        <f>IFERROR(VLOOKUP(_xlfn.CONCAT(B252,$B236),'All Fixtures'!H:R,10,0),VLOOKUP(_xlfn.CONCAT(B252,$B236),'All Fixtures'!I:R,9,0))</f>
        <v>45632</v>
      </c>
      <c r="D252" s="46" t="str">
        <f>IFERROR(VLOOKUP(_xlfn.CONCAT(B252,$B236),'All Fixtures'!H:R,11,0),VLOOKUP(_xlfn.CONCAT(B252,$B236),'All Fixtures'!I:R,10,0))</f>
        <v>Railway</v>
      </c>
      <c r="E252" s="47" t="str">
        <f t="shared" si="6"/>
        <v>vs</v>
      </c>
      <c r="F252" s="46" t="str">
        <f>IFERROR(VLOOKUP(_xlfn.CONCAT(B252,$B236),'All Fixtures'!I:T,12,0),VLOOKUP(_xlfn.CONCAT(B252,$B236),'All Fixtures'!H:T,13,0))</f>
        <v>Impractical Jokers</v>
      </c>
      <c r="G252" s="48" t="str">
        <f>IF(E252="VOID","",VLOOKUP(_xlfn.CONCAT(B252,D252),'All Fixtures'!H:U,14,0))</f>
        <v>Hardwicke RBL 2</v>
      </c>
    </row>
    <row r="253" spans="1:7" ht="18" customHeight="1" x14ac:dyDescent="0.25">
      <c r="A253" s="55"/>
      <c r="B253" s="44">
        <v>15</v>
      </c>
      <c r="C253" s="45">
        <f>IFERROR(VLOOKUP(_xlfn.CONCAT(B253,$B236),'All Fixtures'!H:R,10,0),VLOOKUP(_xlfn.CONCAT(B253,$B236),'All Fixtures'!I:R,9,0))</f>
        <v>45639</v>
      </c>
      <c r="D253" s="46" t="str">
        <f>IFERROR(VLOOKUP(_xlfn.CONCAT(B253,$B236),'All Fixtures'!H:R,11,0),VLOOKUP(_xlfn.CONCAT(B253,$B236),'All Fixtures'!I:R,10,0))</f>
        <v>Hare &amp; Hounds</v>
      </c>
      <c r="E253" s="47" t="str">
        <f t="shared" si="6"/>
        <v>vs</v>
      </c>
      <c r="F253" s="46" t="str">
        <f>IFERROR(VLOOKUP(_xlfn.CONCAT(B253,$B236),'All Fixtures'!I:T,12,0),VLOOKUP(_xlfn.CONCAT(B253,$B236),'All Fixtures'!H:T,13,0))</f>
        <v>Railway</v>
      </c>
      <c r="G253" s="48" t="str">
        <f>IF(E253="VOID","",VLOOKUP(_xlfn.CONCAT(B253,D253),'All Fixtures'!H:U,14,0))</f>
        <v>Churchdown Club</v>
      </c>
    </row>
    <row r="254" spans="1:7" ht="24.6" customHeight="1" x14ac:dyDescent="0.25">
      <c r="A254" s="55"/>
      <c r="B254" s="122" t="s">
        <v>339</v>
      </c>
      <c r="C254" s="123"/>
      <c r="D254" s="123"/>
      <c r="E254" s="123"/>
      <c r="F254" s="123"/>
      <c r="G254" s="124"/>
    </row>
    <row r="255" spans="1:7" ht="18" customHeight="1" x14ac:dyDescent="0.25">
      <c r="A255" s="55"/>
      <c r="B255" s="44">
        <v>16</v>
      </c>
      <c r="C255" s="45">
        <f>IFERROR(VLOOKUP(_xlfn.CONCAT(B255,$B236),'All Fixtures'!H:R,10,0),VLOOKUP(_xlfn.CONCAT(B255,$B236),'All Fixtures'!I:R,9,0))</f>
        <v>45666</v>
      </c>
      <c r="D255" s="46" t="str">
        <f>IFERROR(VLOOKUP(_xlfn.CONCAT(B255,$B236),'All Fixtures'!H:R,11,0),VLOOKUP(_xlfn.CONCAT(B255,$B236),'All Fixtures'!I:R,10,0))</f>
        <v>Gaelens</v>
      </c>
      <c r="E255" s="47" t="str">
        <f t="shared" si="6"/>
        <v>vs</v>
      </c>
      <c r="F255" s="46" t="str">
        <f>IFERROR(VLOOKUP(_xlfn.CONCAT(B255,$B236),'All Fixtures'!I:T,12,0),VLOOKUP(_xlfn.CONCAT(B255,$B236),'All Fixtures'!H:T,13,0))</f>
        <v>Railway</v>
      </c>
      <c r="G255" s="48" t="str">
        <f>IF(E255="VOID","",VLOOKUP(_xlfn.CONCAT(B255,D255),'All Fixtures'!H:U,14,0))</f>
        <v>Brockworth RFC</v>
      </c>
    </row>
    <row r="256" spans="1:7" ht="18" customHeight="1" x14ac:dyDescent="0.25">
      <c r="A256" s="55"/>
      <c r="B256" s="44">
        <v>17</v>
      </c>
      <c r="C256" s="45">
        <f>IFERROR(VLOOKUP(_xlfn.CONCAT(B256,$B236),'All Fixtures'!H:R,10,0),VLOOKUP(_xlfn.CONCAT(B256,$B236),'All Fixtures'!I:R,9,0))</f>
        <v>45674</v>
      </c>
      <c r="D256" s="46" t="str">
        <f>IFERROR(VLOOKUP(_xlfn.CONCAT(B256,$B236),'All Fixtures'!H:R,11,0),VLOOKUP(_xlfn.CONCAT(B256,$B236),'All Fixtures'!I:R,10,0))</f>
        <v>Railway</v>
      </c>
      <c r="E256" s="47" t="str">
        <f t="shared" si="6"/>
        <v>vs</v>
      </c>
      <c r="F256" s="46" t="str">
        <f>IFERROR(VLOOKUP(_xlfn.CONCAT(B256,$B236),'All Fixtures'!I:T,12,0),VLOOKUP(_xlfn.CONCAT(B256,$B236),'All Fixtures'!H:T,13,0))</f>
        <v>The Jets</v>
      </c>
      <c r="G256" s="48" t="str">
        <f>IF(E256="VOID","",VLOOKUP(_xlfn.CONCAT(B256,D256),'All Fixtures'!H:U,14,0))</f>
        <v>Hardwicke RBL 2</v>
      </c>
    </row>
    <row r="257" spans="1:7" ht="18" customHeight="1" x14ac:dyDescent="0.25">
      <c r="A257" s="55"/>
      <c r="B257" s="44">
        <v>18</v>
      </c>
      <c r="C257" s="45">
        <f>IFERROR(VLOOKUP(_xlfn.CONCAT(B257,$B236),'All Fixtures'!H:R,10,0),VLOOKUP(_xlfn.CONCAT(B257,$B236),'All Fixtures'!I:R,9,0))</f>
        <v>45679</v>
      </c>
      <c r="D257" s="46" t="str">
        <f>IFERROR(VLOOKUP(_xlfn.CONCAT(B257,$B236),'All Fixtures'!H:R,11,0),VLOOKUP(_xlfn.CONCAT(B257,$B236),'All Fixtures'!I:R,10,0))</f>
        <v>Lion Cubs</v>
      </c>
      <c r="E257" s="47" t="str">
        <f t="shared" si="6"/>
        <v>vs</v>
      </c>
      <c r="F257" s="46" t="str">
        <f>IFERROR(VLOOKUP(_xlfn.CONCAT(B257,$B236),'All Fixtures'!I:T,12,0),VLOOKUP(_xlfn.CONCAT(B257,$B236),'All Fixtures'!H:T,13,0))</f>
        <v>Railway</v>
      </c>
      <c r="G257" s="48" t="str">
        <f>IF(E257="VOID","",VLOOKUP(_xlfn.CONCAT(B257,D257),'All Fixtures'!H:U,14,0))</f>
        <v>Circle Club Newent</v>
      </c>
    </row>
    <row r="258" spans="1:7" ht="18" customHeight="1" x14ac:dyDescent="0.25">
      <c r="A258" s="55"/>
      <c r="B258" s="44">
        <v>19</v>
      </c>
      <c r="C258" s="45">
        <f>IFERROR(VLOOKUP(_xlfn.CONCAT(B258,$B236),'All Fixtures'!H:R,10,0),VLOOKUP(_xlfn.CONCAT(B258,$B236),'All Fixtures'!I:R,9,0))</f>
        <v>45686</v>
      </c>
      <c r="D258" s="46" t="str">
        <f>IFERROR(VLOOKUP(_xlfn.CONCAT(B258,$B236),'All Fixtures'!H:R,11,0),VLOOKUP(_xlfn.CONCAT(B258,$B236),'All Fixtures'!I:R,10,0))</f>
        <v>Painswick Ultras</v>
      </c>
      <c r="E258" s="47" t="str">
        <f t="shared" si="6"/>
        <v>vs</v>
      </c>
      <c r="F258" s="46" t="str">
        <f>IFERROR(VLOOKUP(_xlfn.CONCAT(B258,$B236),'All Fixtures'!I:T,12,0),VLOOKUP(_xlfn.CONCAT(B258,$B236),'All Fixtures'!H:T,13,0))</f>
        <v>Railway</v>
      </c>
      <c r="G258" s="48" t="str">
        <f>IF(E258="VOID","",VLOOKUP(_xlfn.CONCAT(B258,D258),'All Fixtures'!H:U,14,0))</f>
        <v>Saintbridge Club 1</v>
      </c>
    </row>
    <row r="259" spans="1:7" ht="18" customHeight="1" x14ac:dyDescent="0.25">
      <c r="A259" s="55"/>
      <c r="B259" s="44">
        <v>20</v>
      </c>
      <c r="C259" s="45">
        <f>IFERROR(VLOOKUP(_xlfn.CONCAT(B259,$B236),'All Fixtures'!H:R,10,0),VLOOKUP(_xlfn.CONCAT(B259,$B236),'All Fixtures'!I:R,9,0))</f>
        <v>45695</v>
      </c>
      <c r="D259" s="46" t="str">
        <f>IFERROR(VLOOKUP(_xlfn.CONCAT(B259,$B236),'All Fixtures'!H:R,11,0),VLOOKUP(_xlfn.CONCAT(B259,$B236),'All Fixtures'!I:R,10,0))</f>
        <v>Railway</v>
      </c>
      <c r="E259" s="47" t="str">
        <f t="shared" si="6"/>
        <v>vs</v>
      </c>
      <c r="F259" s="46" t="str">
        <f>IFERROR(VLOOKUP(_xlfn.CONCAT(B259,$B236),'All Fixtures'!I:T,12,0),VLOOKUP(_xlfn.CONCAT(B259,$B236),'All Fixtures'!H:T,13,0))</f>
        <v>Fabulous Baker Boys</v>
      </c>
      <c r="G259" s="48" t="str">
        <f>IF(E259="VOID","",VLOOKUP(_xlfn.CONCAT(B259,D259),'All Fixtures'!H:U,14,0))</f>
        <v>Hardwicke RBL 2</v>
      </c>
    </row>
    <row r="260" spans="1:7" ht="18" customHeight="1" x14ac:dyDescent="0.25">
      <c r="A260" s="55"/>
      <c r="B260" s="44">
        <v>21</v>
      </c>
      <c r="C260" s="45">
        <f>IFERROR(VLOOKUP(_xlfn.CONCAT(B260,$B236),'All Fixtures'!H:R,10,0),VLOOKUP(_xlfn.CONCAT(B260,$B236),'All Fixtures'!I:R,9,0))</f>
        <v>45702</v>
      </c>
      <c r="D260" s="46" t="str">
        <f>IFERROR(VLOOKUP(_xlfn.CONCAT(B260,$B236),'All Fixtures'!H:R,11,0),VLOOKUP(_xlfn.CONCAT(B260,$B236),'All Fixtures'!I:R,10,0))</f>
        <v>St James Allstars</v>
      </c>
      <c r="E260" s="47" t="str">
        <f t="shared" si="6"/>
        <v>vs</v>
      </c>
      <c r="F260" s="46" t="str">
        <f>IFERROR(VLOOKUP(_xlfn.CONCAT(B260,$B236),'All Fixtures'!I:T,12,0),VLOOKUP(_xlfn.CONCAT(B260,$B236),'All Fixtures'!H:T,13,0))</f>
        <v>Railway</v>
      </c>
      <c r="G260" s="48" t="str">
        <f>IF(E260="VOID","",VLOOKUP(_xlfn.CONCAT(B260,D260),'All Fixtures'!H:U,14,0))</f>
        <v>St James Club</v>
      </c>
    </row>
    <row r="261" spans="1:7" ht="18" customHeight="1" x14ac:dyDescent="0.25">
      <c r="A261" s="55"/>
      <c r="B261" s="44">
        <v>22</v>
      </c>
      <c r="C261" s="45">
        <f>IFERROR(VLOOKUP(_xlfn.CONCAT(B261,$B236),'All Fixtures'!H:R,10,0),VLOOKUP(_xlfn.CONCAT(B261,$B236),'All Fixtures'!I:R,9,0))</f>
        <v>45709</v>
      </c>
      <c r="D261" s="46" t="str">
        <f>IFERROR(VLOOKUP(_xlfn.CONCAT(B261,$B236),'All Fixtures'!H:R,11,0),VLOOKUP(_xlfn.CONCAT(B261,$B236),'All Fixtures'!I:R,10,0))</f>
        <v>Railway</v>
      </c>
      <c r="E261" s="47" t="str">
        <f t="shared" si="6"/>
        <v>vs</v>
      </c>
      <c r="F261" s="46" t="str">
        <f>IFERROR(VLOOKUP(_xlfn.CONCAT(B261,$B236),'All Fixtures'!I:T,12,0),VLOOKUP(_xlfn.CONCAT(B261,$B236),'All Fixtures'!H:T,13,0))</f>
        <v>Tuffley Robins</v>
      </c>
      <c r="G261" s="48" t="str">
        <f>IF(E261="VOID","",VLOOKUP(_xlfn.CONCAT(B261,D261),'All Fixtures'!H:U,14,0))</f>
        <v>Hardwicke RBL 2</v>
      </c>
    </row>
    <row r="262" spans="1:7" ht="18" customHeight="1" x14ac:dyDescent="0.25">
      <c r="A262" s="55"/>
      <c r="B262" s="44">
        <v>23</v>
      </c>
      <c r="C262" s="45">
        <f>IFERROR(VLOOKUP(_xlfn.CONCAT(B262,$B236),'All Fixtures'!H:R,10,0),VLOOKUP(_xlfn.CONCAT(B262,$B236),'All Fixtures'!I:R,9,0))</f>
        <v>45714</v>
      </c>
      <c r="D262" s="46" t="str">
        <f>IFERROR(VLOOKUP(_xlfn.CONCAT(B262,$B236),'All Fixtures'!H:R,11,0),VLOOKUP(_xlfn.CONCAT(B262,$B236),'All Fixtures'!I:R,10,0))</f>
        <v>Slingers</v>
      </c>
      <c r="E262" s="47" t="str">
        <f t="shared" si="6"/>
        <v>vs</v>
      </c>
      <c r="F262" s="46" t="str">
        <f>IFERROR(VLOOKUP(_xlfn.CONCAT(B262,$B236),'All Fixtures'!I:T,12,0),VLOOKUP(_xlfn.CONCAT(B262,$B236),'All Fixtures'!H:T,13,0))</f>
        <v>Railway</v>
      </c>
      <c r="G262" s="48" t="str">
        <f>IF(E262="VOID","",VLOOKUP(_xlfn.CONCAT(B262,D262),'All Fixtures'!H:U,14,0))</f>
        <v>BMI Club</v>
      </c>
    </row>
    <row r="263" spans="1:7" ht="18" customHeight="1" x14ac:dyDescent="0.25">
      <c r="A263" s="55"/>
      <c r="B263" s="44">
        <v>24</v>
      </c>
      <c r="C263" s="45">
        <f>IFERROR(VLOOKUP(_xlfn.CONCAT(B263,$B236),'All Fixtures'!H:R,10,0),VLOOKUP(_xlfn.CONCAT(B263,$B236),'All Fixtures'!I:R,9,0))</f>
        <v>45723</v>
      </c>
      <c r="D263" s="46" t="str">
        <f>IFERROR(VLOOKUP(_xlfn.CONCAT(B263,$B236),'All Fixtures'!H:R,11,0),VLOOKUP(_xlfn.CONCAT(B263,$B236),'All Fixtures'!I:R,10,0))</f>
        <v>Railway</v>
      </c>
      <c r="E263" s="47" t="str">
        <f t="shared" si="6"/>
        <v>vs</v>
      </c>
      <c r="F263" s="46" t="str">
        <f>IFERROR(VLOOKUP(_xlfn.CONCAT(B263,$B236),'All Fixtures'!I:T,12,0),VLOOKUP(_xlfn.CONCAT(B263,$B236),'All Fixtures'!H:T,13,0))</f>
        <v>Cobblers</v>
      </c>
      <c r="G263" s="48" t="str">
        <f>IF(E263="VOID","",VLOOKUP(_xlfn.CONCAT(B263,D263),'All Fixtures'!H:U,14,0))</f>
        <v>Hardwicke RBL 2</v>
      </c>
    </row>
    <row r="264" spans="1:7" ht="18" customHeight="1" x14ac:dyDescent="0.25">
      <c r="A264" s="55"/>
      <c r="B264" s="44">
        <v>25</v>
      </c>
      <c r="C264" s="45">
        <f>IFERROR(VLOOKUP(_xlfn.CONCAT(B264,$B236),'All Fixtures'!H:R,10,0),VLOOKUP(_xlfn.CONCAT(B264,$B236),'All Fixtures'!I:R,9,0))</f>
        <v>45727</v>
      </c>
      <c r="D264" s="46" t="str">
        <f>IFERROR(VLOOKUP(_xlfn.CONCAT(B264,$B236),'All Fixtures'!H:R,11,0),VLOOKUP(_xlfn.CONCAT(B264,$B236),'All Fixtures'!I:R,10,0))</f>
        <v>Maisemore Hornets</v>
      </c>
      <c r="E264" s="47" t="str">
        <f t="shared" si="6"/>
        <v>vs</v>
      </c>
      <c r="F264" s="46" t="str">
        <f>IFERROR(VLOOKUP(_xlfn.CONCAT(B264,$B236),'All Fixtures'!I:T,12,0),VLOOKUP(_xlfn.CONCAT(B264,$B236),'All Fixtures'!H:T,13,0))</f>
        <v>Railway</v>
      </c>
      <c r="G264" s="48" t="str">
        <f>IF(E264="VOID","",VLOOKUP(_xlfn.CONCAT(B264,D264),'All Fixtures'!H:U,14,0))</f>
        <v>St James Club</v>
      </c>
    </row>
    <row r="265" spans="1:7" ht="18" customHeight="1" x14ac:dyDescent="0.25">
      <c r="A265" s="55"/>
      <c r="B265" s="44">
        <v>26</v>
      </c>
      <c r="C265" s="45">
        <f>IFERROR(VLOOKUP(_xlfn.CONCAT(B265,$B236),'All Fixtures'!H:R,10,0),VLOOKUP(_xlfn.CONCAT(B265,$B236),'All Fixtures'!I:R,9,0))</f>
        <v>45737</v>
      </c>
      <c r="D265" s="46" t="str">
        <f>IFERROR(VLOOKUP(_xlfn.CONCAT(B265,$B236),'All Fixtures'!H:R,11,0),VLOOKUP(_xlfn.CONCAT(B265,$B236),'All Fixtures'!I:R,10,0))</f>
        <v>Railway</v>
      </c>
      <c r="E265" s="47" t="str">
        <f t="shared" si="6"/>
        <v>vs</v>
      </c>
      <c r="F265" s="46" t="str">
        <f>IFERROR(VLOOKUP(_xlfn.CONCAT(B265,$B236),'All Fixtures'!I:T,12,0),VLOOKUP(_xlfn.CONCAT(B265,$B236),'All Fixtures'!H:T,13,0))</f>
        <v>Redmans Ten</v>
      </c>
      <c r="G265" s="48" t="str">
        <f>IF(E265="VOID","",VLOOKUP(_xlfn.CONCAT(B265,D265),'All Fixtures'!H:U,14,0))</f>
        <v>Hardwicke RBL 2</v>
      </c>
    </row>
    <row r="266" spans="1:7" ht="18" customHeight="1" x14ac:dyDescent="0.25">
      <c r="A266" s="55"/>
      <c r="B266" s="44">
        <v>27</v>
      </c>
      <c r="C266" s="45">
        <f>IFERROR(VLOOKUP(_xlfn.CONCAT(B266,$B236),'All Fixtures'!H:R,10,0),VLOOKUP(_xlfn.CONCAT(B266,$B236),'All Fixtures'!I:R,9,0))</f>
        <v>45744</v>
      </c>
      <c r="D266" s="46" t="str">
        <f>IFERROR(VLOOKUP(_xlfn.CONCAT(B266,$B236),'All Fixtures'!H:R,11,0),VLOOKUP(_xlfn.CONCAT(B266,$B236),'All Fixtures'!I:R,10,0))</f>
        <v>Famous Stampers</v>
      </c>
      <c r="E266" s="47" t="str">
        <f t="shared" si="6"/>
        <v>vs</v>
      </c>
      <c r="F266" s="46" t="str">
        <f>IFERROR(VLOOKUP(_xlfn.CONCAT(B266,$B236),'All Fixtures'!I:T,12,0),VLOOKUP(_xlfn.CONCAT(B266,$B236),'All Fixtures'!H:T,13,0))</f>
        <v>Railway</v>
      </c>
      <c r="G266" s="48" t="str">
        <f>IF(E266="VOID","",VLOOKUP(_xlfn.CONCAT(B266,D266),'All Fixtures'!H:U,14,0))</f>
        <v>Hardwicke RBL 1</v>
      </c>
    </row>
    <row r="267" spans="1:7" ht="18" customHeight="1" x14ac:dyDescent="0.25">
      <c r="A267" s="55"/>
      <c r="B267" s="44">
        <v>28</v>
      </c>
      <c r="C267" s="45">
        <f>IFERROR(VLOOKUP(_xlfn.CONCAT(B267,$B236),'All Fixtures'!H:R,10,0),VLOOKUP(_xlfn.CONCAT(B267,$B236),'All Fixtures'!I:R,9,0))</f>
        <v>45751</v>
      </c>
      <c r="D267" s="46" t="str">
        <f>IFERROR(VLOOKUP(_xlfn.CONCAT(B267,$B236),'All Fixtures'!H:R,11,0),VLOOKUP(_xlfn.CONCAT(B267,$B236),'All Fixtures'!I:R,10,0))</f>
        <v>Railway</v>
      </c>
      <c r="E267" s="47" t="str">
        <f t="shared" si="6"/>
        <v>vs</v>
      </c>
      <c r="F267" s="46" t="str">
        <f>IFERROR(VLOOKUP(_xlfn.CONCAT(B267,$B236),'All Fixtures'!I:T,12,0),VLOOKUP(_xlfn.CONCAT(B267,$B236),'All Fixtures'!H:T,13,0))</f>
        <v>Oval Ball S.C.</v>
      </c>
      <c r="G267" s="48" t="str">
        <f>IF(E267="VOID","",VLOOKUP(_xlfn.CONCAT(B267,D267),'All Fixtures'!H:U,14,0))</f>
        <v>Hardwicke RBL 2</v>
      </c>
    </row>
    <row r="268" spans="1:7" ht="18" customHeight="1" x14ac:dyDescent="0.25">
      <c r="A268" s="55"/>
      <c r="B268" s="44">
        <v>29</v>
      </c>
      <c r="C268" s="45">
        <f>IFERROR(VLOOKUP(_xlfn.CONCAT(B268,$B236),'All Fixtures'!H:R,10,0),VLOOKUP(_xlfn.CONCAT(B268,$B236),'All Fixtures'!I:R,9,0))</f>
        <v>45754</v>
      </c>
      <c r="D268" s="46" t="str">
        <f>IFERROR(VLOOKUP(_xlfn.CONCAT(B268,$B236),'All Fixtures'!H:R,11,0),VLOOKUP(_xlfn.CONCAT(B268,$B236),'All Fixtures'!I:R,10,0))</f>
        <v>Impractical Jokers</v>
      </c>
      <c r="E268" s="47" t="str">
        <f t="shared" si="6"/>
        <v>vs</v>
      </c>
      <c r="F268" s="46" t="str">
        <f>IFERROR(VLOOKUP(_xlfn.CONCAT(B268,$B236),'All Fixtures'!I:T,12,0),VLOOKUP(_xlfn.CONCAT(B268,$B236),'All Fixtures'!H:T,13,0))</f>
        <v>Railway</v>
      </c>
      <c r="G268" s="48" t="str">
        <f>IF(E268="VOID","",VLOOKUP(_xlfn.CONCAT(B268,D268),'All Fixtures'!H:U,14,0))</f>
        <v>St James Club</v>
      </c>
    </row>
    <row r="269" spans="1:7" ht="18" customHeight="1" x14ac:dyDescent="0.25">
      <c r="A269" s="55"/>
      <c r="B269" s="49">
        <v>30</v>
      </c>
      <c r="C269" s="50">
        <f>IFERROR(VLOOKUP(_xlfn.CONCAT(B269,$B236),'All Fixtures'!H:R,10,0),VLOOKUP(_xlfn.CONCAT(B269,$B236),'All Fixtures'!I:R,9,0))</f>
        <v>45765</v>
      </c>
      <c r="D269" s="51" t="str">
        <f>IFERROR(VLOOKUP(_xlfn.CONCAT(B269,$B236),'All Fixtures'!H:R,11,0),VLOOKUP(_xlfn.CONCAT(B269,$B236),'All Fixtures'!I:R,10,0))</f>
        <v>Railway</v>
      </c>
      <c r="E269" s="52" t="str">
        <f t="shared" si="6"/>
        <v>vs</v>
      </c>
      <c r="F269" s="51" t="str">
        <f>IFERROR(VLOOKUP(_xlfn.CONCAT(B269,$B236),'All Fixtures'!I:T,12,0),VLOOKUP(_xlfn.CONCAT(B269,$B236),'All Fixtures'!H:T,13,0))</f>
        <v>Hare &amp; Hounds</v>
      </c>
      <c r="G269" s="53" t="str">
        <f>IF(E269="VOID","",VLOOKUP(_xlfn.CONCAT(B269,D269),'All Fixtures'!H:U,14,0))</f>
        <v>Hardwicke RBL 2</v>
      </c>
    </row>
    <row r="270" spans="1:7" ht="13.15" customHeight="1" x14ac:dyDescent="0.25">
      <c r="A270" s="55"/>
      <c r="B270" s="20"/>
      <c r="C270" s="20"/>
      <c r="D270" s="3"/>
      <c r="E270" s="20"/>
      <c r="F270" s="3"/>
      <c r="G270" s="3"/>
    </row>
    <row r="271" spans="1:7" ht="13.15" customHeight="1" x14ac:dyDescent="0.25">
      <c r="A271" s="55"/>
      <c r="B271" s="20"/>
      <c r="C271" s="20"/>
      <c r="D271" s="3"/>
      <c r="E271" s="20"/>
      <c r="F271" s="3"/>
      <c r="G271" s="3"/>
    </row>
    <row r="272" spans="1:7" ht="13.15" customHeight="1" x14ac:dyDescent="0.25">
      <c r="A272" s="55"/>
      <c r="B272" s="20"/>
      <c r="C272" s="20"/>
      <c r="D272" s="3"/>
      <c r="E272" s="20"/>
      <c r="F272" s="3"/>
      <c r="G272" s="3"/>
    </row>
    <row r="273" spans="1:7" ht="13.15" customHeight="1" x14ac:dyDescent="0.25">
      <c r="A273" s="55"/>
      <c r="B273" s="20"/>
      <c r="C273" s="20"/>
      <c r="D273" s="3"/>
      <c r="E273" s="20"/>
      <c r="F273" s="3"/>
      <c r="G273" s="3"/>
    </row>
    <row r="274" spans="1:7" ht="13.15" customHeight="1" x14ac:dyDescent="0.25">
      <c r="A274" s="55"/>
      <c r="B274" s="20"/>
      <c r="C274" s="20"/>
      <c r="D274" s="3"/>
      <c r="E274" s="20"/>
      <c r="F274" s="3"/>
      <c r="G274" s="3"/>
    </row>
    <row r="275" spans="1:7" ht="20.45" customHeight="1" x14ac:dyDescent="0.35">
      <c r="A275" s="55">
        <f>A236+1</f>
        <v>8</v>
      </c>
      <c r="B275" s="39" t="str">
        <f>C275</f>
        <v>Lion Cubs</v>
      </c>
      <c r="C275" s="121" t="str">
        <f>VLOOKUP(A275,Divisions!$C$3:$D$18,2,0)</f>
        <v>Lion Cubs</v>
      </c>
      <c r="D275" s="121"/>
      <c r="E275" s="121"/>
      <c r="F275" s="121"/>
      <c r="G275" s="121"/>
    </row>
    <row r="276" spans="1:7" ht="13.15" customHeight="1" x14ac:dyDescent="0.25">
      <c r="A276" s="55"/>
      <c r="B276" s="20"/>
      <c r="C276" s="20"/>
      <c r="D276" s="3"/>
      <c r="E276" s="20"/>
      <c r="F276" s="3"/>
      <c r="G276" s="3"/>
    </row>
    <row r="277" spans="1:7" ht="21.6" customHeight="1" x14ac:dyDescent="0.25">
      <c r="A277" s="55"/>
      <c r="B277" s="40" t="s">
        <v>328</v>
      </c>
      <c r="C277" s="41" t="s">
        <v>334</v>
      </c>
      <c r="D277" s="42" t="s">
        <v>340</v>
      </c>
      <c r="E277" s="42"/>
      <c r="F277" s="42" t="s">
        <v>341</v>
      </c>
      <c r="G277" s="43" t="s">
        <v>338</v>
      </c>
    </row>
    <row r="278" spans="1:7" ht="18" customHeight="1" x14ac:dyDescent="0.25">
      <c r="A278" s="55"/>
      <c r="B278" s="44">
        <v>1</v>
      </c>
      <c r="C278" s="45">
        <f>IFERROR(VLOOKUP(_xlfn.CONCAT(B278,$B275),'All Fixtures'!H:R,10,0),VLOOKUP(_xlfn.CONCAT(B278,$B275),'All Fixtures'!I:R,9,0))</f>
        <v>45539</v>
      </c>
      <c r="D278" s="46" t="str">
        <f>IFERROR(VLOOKUP(_xlfn.CONCAT(B278,$B275),'All Fixtures'!H:R,11,0),VLOOKUP(_xlfn.CONCAT(B278,$B275),'All Fixtures'!I:R,10,0))</f>
        <v>Lion Cubs</v>
      </c>
      <c r="E278" s="47" t="str">
        <f>IF(F278="","VOID","vs")</f>
        <v>vs</v>
      </c>
      <c r="F278" s="46" t="str">
        <f>IFERROR(VLOOKUP(_xlfn.CONCAT(B278,$B275),'All Fixtures'!I:T,12,0),VLOOKUP(_xlfn.CONCAT(B278,$B275),'All Fixtures'!H:T,13,0))</f>
        <v>The Jets</v>
      </c>
      <c r="G278" s="48" t="str">
        <f>IF(E278="VOID","",VLOOKUP(_xlfn.CONCAT(B278,D278),'All Fixtures'!H:U,14,0))</f>
        <v>Circle Club Newent</v>
      </c>
    </row>
    <row r="279" spans="1:7" ht="18" customHeight="1" x14ac:dyDescent="0.25">
      <c r="A279" s="55"/>
      <c r="B279" s="44">
        <v>2</v>
      </c>
      <c r="C279" s="45">
        <f>IFERROR(VLOOKUP(_xlfn.CONCAT(B279,$B275),'All Fixtures'!H:R,10,0),VLOOKUP(_xlfn.CONCAT(B279,$B275),'All Fixtures'!I:R,9,0))</f>
        <v>45546</v>
      </c>
      <c r="D279" s="46" t="str">
        <f>IFERROR(VLOOKUP(_xlfn.CONCAT(B279,$B275),'All Fixtures'!H:R,11,0),VLOOKUP(_xlfn.CONCAT(B279,$B275),'All Fixtures'!I:R,10,0))</f>
        <v>Painswick Ultras</v>
      </c>
      <c r="E279" s="47" t="str">
        <f t="shared" ref="E279:E308" si="7">IF(F279="","VOID","vs")</f>
        <v>vs</v>
      </c>
      <c r="F279" s="46" t="str">
        <f>IFERROR(VLOOKUP(_xlfn.CONCAT(B279,$B275),'All Fixtures'!I:T,12,0),VLOOKUP(_xlfn.CONCAT(B279,$B275),'All Fixtures'!H:T,13,0))</f>
        <v>Lion Cubs</v>
      </c>
      <c r="G279" s="48" t="str">
        <f>IF(E279="VOID","",VLOOKUP(_xlfn.CONCAT(B279,D279),'All Fixtures'!H:U,14,0))</f>
        <v>Saintbridge Club 1</v>
      </c>
    </row>
    <row r="280" spans="1:7" ht="18" customHeight="1" x14ac:dyDescent="0.25">
      <c r="A280" s="55"/>
      <c r="B280" s="44">
        <v>3</v>
      </c>
      <c r="C280" s="45">
        <f>IFERROR(VLOOKUP(_xlfn.CONCAT(B280,$B275),'All Fixtures'!H:R,10,0),VLOOKUP(_xlfn.CONCAT(B280,$B275),'All Fixtures'!I:R,9,0))</f>
        <v>45555</v>
      </c>
      <c r="D280" s="46" t="str">
        <f>IFERROR(VLOOKUP(_xlfn.CONCAT(B280,$B275),'All Fixtures'!H:R,11,0),VLOOKUP(_xlfn.CONCAT(B280,$B275),'All Fixtures'!I:R,10,0))</f>
        <v>Railway</v>
      </c>
      <c r="E280" s="47" t="str">
        <f t="shared" si="7"/>
        <v>vs</v>
      </c>
      <c r="F280" s="46" t="str">
        <f>IFERROR(VLOOKUP(_xlfn.CONCAT(B280,$B275),'All Fixtures'!I:T,12,0),VLOOKUP(_xlfn.CONCAT(B280,$B275),'All Fixtures'!H:T,13,0))</f>
        <v>Lion Cubs</v>
      </c>
      <c r="G280" s="48" t="str">
        <f>IF(E280="VOID","",VLOOKUP(_xlfn.CONCAT(B280,D280),'All Fixtures'!H:U,14,0))</f>
        <v>Hardwicke RBL 2</v>
      </c>
    </row>
    <row r="281" spans="1:7" ht="18" customHeight="1" x14ac:dyDescent="0.25">
      <c r="A281" s="55"/>
      <c r="B281" s="44">
        <v>4</v>
      </c>
      <c r="C281" s="45">
        <f>IFERROR(VLOOKUP(_xlfn.CONCAT(B281,$B275),'All Fixtures'!H:R,10,0),VLOOKUP(_xlfn.CONCAT(B281,$B275),'All Fixtures'!I:R,9,0))</f>
        <v>45560</v>
      </c>
      <c r="D281" s="46" t="str">
        <f>IFERROR(VLOOKUP(_xlfn.CONCAT(B281,$B275),'All Fixtures'!H:R,11,0),VLOOKUP(_xlfn.CONCAT(B281,$B275),'All Fixtures'!I:R,10,0))</f>
        <v>Lion Cubs</v>
      </c>
      <c r="E281" s="47" t="str">
        <f t="shared" si="7"/>
        <v>vs</v>
      </c>
      <c r="F281" s="46" t="str">
        <f>IFERROR(VLOOKUP(_xlfn.CONCAT(B281,$B275),'All Fixtures'!I:T,12,0),VLOOKUP(_xlfn.CONCAT(B281,$B275),'All Fixtures'!H:T,13,0))</f>
        <v>Fabulous Baker Boys</v>
      </c>
      <c r="G281" s="48" t="str">
        <f>IF(E281="VOID","",VLOOKUP(_xlfn.CONCAT(B281,D281),'All Fixtures'!H:U,14,0))</f>
        <v>Circle Club Newent</v>
      </c>
    </row>
    <row r="282" spans="1:7" ht="18" customHeight="1" x14ac:dyDescent="0.25">
      <c r="A282" s="55"/>
      <c r="B282" s="44">
        <v>5</v>
      </c>
      <c r="C282" s="45">
        <f>IFERROR(VLOOKUP(_xlfn.CONCAT(B282,$B275),'All Fixtures'!H:R,10,0),VLOOKUP(_xlfn.CONCAT(B282,$B275),'All Fixtures'!I:R,9,0))</f>
        <v>45569</v>
      </c>
      <c r="D282" s="46" t="str">
        <f>IFERROR(VLOOKUP(_xlfn.CONCAT(B282,$B275),'All Fixtures'!H:R,11,0),VLOOKUP(_xlfn.CONCAT(B282,$B275),'All Fixtures'!I:R,10,0))</f>
        <v>St James Allstars</v>
      </c>
      <c r="E282" s="47" t="str">
        <f t="shared" si="7"/>
        <v>vs</v>
      </c>
      <c r="F282" s="46" t="str">
        <f>IFERROR(VLOOKUP(_xlfn.CONCAT(B282,$B275),'All Fixtures'!I:T,12,0),VLOOKUP(_xlfn.CONCAT(B282,$B275),'All Fixtures'!H:T,13,0))</f>
        <v>Lion Cubs</v>
      </c>
      <c r="G282" s="48" t="str">
        <f>IF(E282="VOID","",VLOOKUP(_xlfn.CONCAT(B282,D282),'All Fixtures'!H:U,14,0))</f>
        <v>St James Club</v>
      </c>
    </row>
    <row r="283" spans="1:7" ht="18" customHeight="1" x14ac:dyDescent="0.25">
      <c r="A283" s="55"/>
      <c r="B283" s="44">
        <v>6</v>
      </c>
      <c r="C283" s="45">
        <f>IFERROR(VLOOKUP(_xlfn.CONCAT(B283,$B275),'All Fixtures'!H:R,10,0),VLOOKUP(_xlfn.CONCAT(B283,$B275),'All Fixtures'!I:R,9,0))</f>
        <v>45574</v>
      </c>
      <c r="D283" s="46" t="str">
        <f>IFERROR(VLOOKUP(_xlfn.CONCAT(B283,$B275),'All Fixtures'!H:R,11,0),VLOOKUP(_xlfn.CONCAT(B283,$B275),'All Fixtures'!I:R,10,0))</f>
        <v>Lion Cubs</v>
      </c>
      <c r="E283" s="47" t="str">
        <f t="shared" si="7"/>
        <v>vs</v>
      </c>
      <c r="F283" s="46" t="str">
        <f>IFERROR(VLOOKUP(_xlfn.CONCAT(B283,$B275),'All Fixtures'!I:T,12,0),VLOOKUP(_xlfn.CONCAT(B283,$B275),'All Fixtures'!H:T,13,0))</f>
        <v>Tuffley Robins</v>
      </c>
      <c r="G283" s="48" t="str">
        <f>IF(E283="VOID","",VLOOKUP(_xlfn.CONCAT(B283,D283),'All Fixtures'!H:U,14,0))</f>
        <v>Circle Club Newent</v>
      </c>
    </row>
    <row r="284" spans="1:7" ht="18" customHeight="1" x14ac:dyDescent="0.25">
      <c r="A284" s="55"/>
      <c r="B284" s="44">
        <v>7</v>
      </c>
      <c r="C284" s="45">
        <f>IFERROR(VLOOKUP(_xlfn.CONCAT(B284,$B275),'All Fixtures'!H:R,10,0),VLOOKUP(_xlfn.CONCAT(B284,$B275),'All Fixtures'!I:R,9,0))</f>
        <v>45581</v>
      </c>
      <c r="D284" s="46" t="str">
        <f>IFERROR(VLOOKUP(_xlfn.CONCAT(B284,$B275),'All Fixtures'!H:R,11,0),VLOOKUP(_xlfn.CONCAT(B284,$B275),'All Fixtures'!I:R,10,0))</f>
        <v>Slingers</v>
      </c>
      <c r="E284" s="47" t="str">
        <f t="shared" si="7"/>
        <v>vs</v>
      </c>
      <c r="F284" s="46" t="str">
        <f>IFERROR(VLOOKUP(_xlfn.CONCAT(B284,$B275),'All Fixtures'!I:T,12,0),VLOOKUP(_xlfn.CONCAT(B284,$B275),'All Fixtures'!H:T,13,0))</f>
        <v>Lion Cubs</v>
      </c>
      <c r="G284" s="48" t="str">
        <f>IF(E284="VOID","",VLOOKUP(_xlfn.CONCAT(B284,D284),'All Fixtures'!H:U,14,0))</f>
        <v>BMI Club</v>
      </c>
    </row>
    <row r="285" spans="1:7" ht="18" customHeight="1" x14ac:dyDescent="0.25">
      <c r="A285" s="55"/>
      <c r="B285" s="44">
        <v>8</v>
      </c>
      <c r="C285" s="45">
        <f>IFERROR(VLOOKUP(_xlfn.CONCAT(B285,$B275),'All Fixtures'!H:R,10,0),VLOOKUP(_xlfn.CONCAT(B285,$B275),'All Fixtures'!I:R,9,0))</f>
        <v>45588</v>
      </c>
      <c r="D285" s="46" t="str">
        <f>IFERROR(VLOOKUP(_xlfn.CONCAT(B285,$B275),'All Fixtures'!H:R,11,0),VLOOKUP(_xlfn.CONCAT(B285,$B275),'All Fixtures'!I:R,10,0))</f>
        <v>Lion Cubs</v>
      </c>
      <c r="E285" s="47" t="str">
        <f t="shared" si="7"/>
        <v>vs</v>
      </c>
      <c r="F285" s="46" t="str">
        <f>IFERROR(VLOOKUP(_xlfn.CONCAT(B285,$B275),'All Fixtures'!I:T,12,0),VLOOKUP(_xlfn.CONCAT(B285,$B275),'All Fixtures'!H:T,13,0))</f>
        <v>Cobblers</v>
      </c>
      <c r="G285" s="48" t="str">
        <f>IF(E285="VOID","",VLOOKUP(_xlfn.CONCAT(B285,D285),'All Fixtures'!H:U,14,0))</f>
        <v>Circle Club Newent</v>
      </c>
    </row>
    <row r="286" spans="1:7" ht="18" customHeight="1" x14ac:dyDescent="0.25">
      <c r="A286" s="55"/>
      <c r="B286" s="44">
        <v>9</v>
      </c>
      <c r="C286" s="45">
        <f>IFERROR(VLOOKUP(_xlfn.CONCAT(B286,$B275),'All Fixtures'!H:R,10,0),VLOOKUP(_xlfn.CONCAT(B286,$B275),'All Fixtures'!I:R,9,0))</f>
        <v>45594</v>
      </c>
      <c r="D286" s="46" t="str">
        <f>IFERROR(VLOOKUP(_xlfn.CONCAT(B286,$B275),'All Fixtures'!H:R,11,0),VLOOKUP(_xlfn.CONCAT(B286,$B275),'All Fixtures'!I:R,10,0))</f>
        <v>Maisemore Hornets</v>
      </c>
      <c r="E286" s="47" t="str">
        <f t="shared" si="7"/>
        <v>vs</v>
      </c>
      <c r="F286" s="46" t="str">
        <f>IFERROR(VLOOKUP(_xlfn.CONCAT(B286,$B275),'All Fixtures'!I:T,12,0),VLOOKUP(_xlfn.CONCAT(B286,$B275),'All Fixtures'!H:T,13,0))</f>
        <v>Lion Cubs</v>
      </c>
      <c r="G286" s="48" t="str">
        <f>IF(E286="VOID","",VLOOKUP(_xlfn.CONCAT(B286,D286),'All Fixtures'!H:U,14,0))</f>
        <v>St James Club</v>
      </c>
    </row>
    <row r="287" spans="1:7" ht="18" customHeight="1" x14ac:dyDescent="0.25">
      <c r="A287" s="55"/>
      <c r="B287" s="44">
        <v>10</v>
      </c>
      <c r="C287" s="45">
        <f>IFERROR(VLOOKUP(_xlfn.CONCAT(B287,$B275),'All Fixtures'!H:R,10,0),VLOOKUP(_xlfn.CONCAT(B287,$B275),'All Fixtures'!I:R,9,0))</f>
        <v>45602</v>
      </c>
      <c r="D287" s="46" t="str">
        <f>IFERROR(VLOOKUP(_xlfn.CONCAT(B287,$B275),'All Fixtures'!H:R,11,0),VLOOKUP(_xlfn.CONCAT(B287,$B275),'All Fixtures'!I:R,10,0))</f>
        <v>Lion Cubs</v>
      </c>
      <c r="E287" s="47" t="str">
        <f t="shared" si="7"/>
        <v>vs</v>
      </c>
      <c r="F287" s="46" t="str">
        <f>IFERROR(VLOOKUP(_xlfn.CONCAT(B287,$B275),'All Fixtures'!I:T,12,0),VLOOKUP(_xlfn.CONCAT(B287,$B275),'All Fixtures'!H:T,13,0))</f>
        <v>Redmans Ten</v>
      </c>
      <c r="G287" s="48" t="str">
        <f>IF(E287="VOID","",VLOOKUP(_xlfn.CONCAT(B287,D287),'All Fixtures'!H:U,14,0))</f>
        <v>Circle Club Newent</v>
      </c>
    </row>
    <row r="288" spans="1:7" ht="18" customHeight="1" x14ac:dyDescent="0.25">
      <c r="A288" s="55"/>
      <c r="B288" s="44">
        <v>11</v>
      </c>
      <c r="C288" s="45">
        <f>IFERROR(VLOOKUP(_xlfn.CONCAT(B288,$B275),'All Fixtures'!H:R,10,0),VLOOKUP(_xlfn.CONCAT(B288,$B275),'All Fixtures'!I:R,9,0))</f>
        <v>45611</v>
      </c>
      <c r="D288" s="46" t="str">
        <f>IFERROR(VLOOKUP(_xlfn.CONCAT(B288,$B275),'All Fixtures'!H:R,11,0),VLOOKUP(_xlfn.CONCAT(B288,$B275),'All Fixtures'!I:R,10,0))</f>
        <v>Famous Stampers</v>
      </c>
      <c r="E288" s="47" t="str">
        <f t="shared" si="7"/>
        <v>vs</v>
      </c>
      <c r="F288" s="46" t="str">
        <f>IFERROR(VLOOKUP(_xlfn.CONCAT(B288,$B275),'All Fixtures'!I:T,12,0),VLOOKUP(_xlfn.CONCAT(B288,$B275),'All Fixtures'!H:T,13,0))</f>
        <v>Lion Cubs</v>
      </c>
      <c r="G288" s="48" t="str">
        <f>IF(E288="VOID","",VLOOKUP(_xlfn.CONCAT(B288,D288),'All Fixtures'!H:U,14,0))</f>
        <v>Hardwicke RBL 1</v>
      </c>
    </row>
    <row r="289" spans="1:7" ht="18" customHeight="1" x14ac:dyDescent="0.25">
      <c r="A289" s="55"/>
      <c r="B289" s="44">
        <v>12</v>
      </c>
      <c r="C289" s="45">
        <f>IFERROR(VLOOKUP(_xlfn.CONCAT(B289,$B275),'All Fixtures'!H:R,10,0),VLOOKUP(_xlfn.CONCAT(B289,$B275),'All Fixtures'!I:R,9,0))</f>
        <v>45616</v>
      </c>
      <c r="D289" s="46" t="str">
        <f>IFERROR(VLOOKUP(_xlfn.CONCAT(B289,$B275),'All Fixtures'!H:R,11,0),VLOOKUP(_xlfn.CONCAT(B289,$B275),'All Fixtures'!I:R,10,0))</f>
        <v>Lion Cubs</v>
      </c>
      <c r="E289" s="47" t="str">
        <f t="shared" si="7"/>
        <v>vs</v>
      </c>
      <c r="F289" s="46" t="str">
        <f>IFERROR(VLOOKUP(_xlfn.CONCAT(B289,$B275),'All Fixtures'!I:T,12,0),VLOOKUP(_xlfn.CONCAT(B289,$B275),'All Fixtures'!H:T,13,0))</f>
        <v>Oval Ball S.C.</v>
      </c>
      <c r="G289" s="48" t="str">
        <f>IF(E289="VOID","",VLOOKUP(_xlfn.CONCAT(B289,D289),'All Fixtures'!H:U,14,0))</f>
        <v>Circle Club Newent</v>
      </c>
    </row>
    <row r="290" spans="1:7" ht="18" customHeight="1" x14ac:dyDescent="0.25">
      <c r="A290" s="55"/>
      <c r="B290" s="44">
        <v>13</v>
      </c>
      <c r="C290" s="45">
        <f>IFERROR(VLOOKUP(_xlfn.CONCAT(B290,$B275),'All Fixtures'!H:R,10,0),VLOOKUP(_xlfn.CONCAT(B290,$B275),'All Fixtures'!I:R,9,0))</f>
        <v>45621</v>
      </c>
      <c r="D290" s="46" t="str">
        <f>IFERROR(VLOOKUP(_xlfn.CONCAT(B290,$B275),'All Fixtures'!H:R,11,0),VLOOKUP(_xlfn.CONCAT(B290,$B275),'All Fixtures'!I:R,10,0))</f>
        <v>Impractical Jokers</v>
      </c>
      <c r="E290" s="47" t="str">
        <f t="shared" si="7"/>
        <v>vs</v>
      </c>
      <c r="F290" s="46" t="str">
        <f>IFERROR(VLOOKUP(_xlfn.CONCAT(B290,$B275),'All Fixtures'!I:T,12,0),VLOOKUP(_xlfn.CONCAT(B290,$B275),'All Fixtures'!H:T,13,0))</f>
        <v>Lion Cubs</v>
      </c>
      <c r="G290" s="48" t="str">
        <f>IF(E290="VOID","",VLOOKUP(_xlfn.CONCAT(B290,D290),'All Fixtures'!H:U,14,0))</f>
        <v>St James Club</v>
      </c>
    </row>
    <row r="291" spans="1:7" ht="18" customHeight="1" x14ac:dyDescent="0.25">
      <c r="A291" s="55"/>
      <c r="B291" s="44">
        <v>14</v>
      </c>
      <c r="C291" s="45">
        <f>IFERROR(VLOOKUP(_xlfn.CONCAT(B291,$B275),'All Fixtures'!H:R,10,0),VLOOKUP(_xlfn.CONCAT(B291,$B275),'All Fixtures'!I:R,9,0))</f>
        <v>45630</v>
      </c>
      <c r="D291" s="46" t="str">
        <f>IFERROR(VLOOKUP(_xlfn.CONCAT(B291,$B275),'All Fixtures'!H:R,11,0),VLOOKUP(_xlfn.CONCAT(B291,$B275),'All Fixtures'!I:R,10,0))</f>
        <v>Lion Cubs</v>
      </c>
      <c r="E291" s="47" t="str">
        <f t="shared" si="7"/>
        <v>vs</v>
      </c>
      <c r="F291" s="46" t="str">
        <f>IFERROR(VLOOKUP(_xlfn.CONCAT(B291,$B275),'All Fixtures'!I:T,12,0),VLOOKUP(_xlfn.CONCAT(B291,$B275),'All Fixtures'!H:T,13,0))</f>
        <v>Hare &amp; Hounds</v>
      </c>
      <c r="G291" s="48" t="str">
        <f>IF(E291="VOID","",VLOOKUP(_xlfn.CONCAT(B291,D291),'All Fixtures'!H:U,14,0))</f>
        <v>Circle Club Newent</v>
      </c>
    </row>
    <row r="292" spans="1:7" ht="18" customHeight="1" x14ac:dyDescent="0.25">
      <c r="A292" s="55"/>
      <c r="B292" s="44">
        <v>15</v>
      </c>
      <c r="C292" s="45">
        <f>IFERROR(VLOOKUP(_xlfn.CONCAT(B292,$B275),'All Fixtures'!H:R,10,0),VLOOKUP(_xlfn.CONCAT(B292,$B275),'All Fixtures'!I:R,9,0))</f>
        <v>45638</v>
      </c>
      <c r="D292" s="46" t="str">
        <f>IFERROR(VLOOKUP(_xlfn.CONCAT(B292,$B275),'All Fixtures'!H:R,11,0),VLOOKUP(_xlfn.CONCAT(B292,$B275),'All Fixtures'!I:R,10,0))</f>
        <v>Gaelens</v>
      </c>
      <c r="E292" s="47" t="str">
        <f t="shared" si="7"/>
        <v>vs</v>
      </c>
      <c r="F292" s="46" t="str">
        <f>IFERROR(VLOOKUP(_xlfn.CONCAT(B292,$B275),'All Fixtures'!I:T,12,0),VLOOKUP(_xlfn.CONCAT(B292,$B275),'All Fixtures'!H:T,13,0))</f>
        <v>Lion Cubs</v>
      </c>
      <c r="G292" s="48" t="str">
        <f>IF(E292="VOID","",VLOOKUP(_xlfn.CONCAT(B292,D292),'All Fixtures'!H:U,14,0))</f>
        <v>Brockworth RFC</v>
      </c>
    </row>
    <row r="293" spans="1:7" ht="24.6" customHeight="1" x14ac:dyDescent="0.25">
      <c r="A293" s="55"/>
      <c r="B293" s="122" t="s">
        <v>339</v>
      </c>
      <c r="C293" s="123"/>
      <c r="D293" s="123"/>
      <c r="E293" s="123"/>
      <c r="F293" s="123"/>
      <c r="G293" s="124"/>
    </row>
    <row r="294" spans="1:7" ht="18" customHeight="1" x14ac:dyDescent="0.25">
      <c r="A294" s="55"/>
      <c r="B294" s="44">
        <v>16</v>
      </c>
      <c r="C294" s="45">
        <f>IFERROR(VLOOKUP(_xlfn.CONCAT(B294,$B275),'All Fixtures'!H:R,10,0),VLOOKUP(_xlfn.CONCAT(B294,$B275),'All Fixtures'!I:R,9,0))</f>
        <v>45666</v>
      </c>
      <c r="D294" s="46" t="str">
        <f>IFERROR(VLOOKUP(_xlfn.CONCAT(B294,$B275),'All Fixtures'!H:R,11,0),VLOOKUP(_xlfn.CONCAT(B294,$B275),'All Fixtures'!I:R,10,0))</f>
        <v>The Jets</v>
      </c>
      <c r="E294" s="47" t="str">
        <f t="shared" si="7"/>
        <v>vs</v>
      </c>
      <c r="F294" s="46" t="str">
        <f>IFERROR(VLOOKUP(_xlfn.CONCAT(B294,$B275),'All Fixtures'!I:T,12,0),VLOOKUP(_xlfn.CONCAT(B294,$B275),'All Fixtures'!H:T,13,0))</f>
        <v>Lion Cubs</v>
      </c>
      <c r="G294" s="48" t="str">
        <f>IF(E294="VOID","",VLOOKUP(_xlfn.CONCAT(B294,D294),'All Fixtures'!H:U,14,0))</f>
        <v>Baker Street</v>
      </c>
    </row>
    <row r="295" spans="1:7" ht="18" customHeight="1" x14ac:dyDescent="0.25">
      <c r="A295" s="55"/>
      <c r="B295" s="44">
        <v>17</v>
      </c>
      <c r="C295" s="45">
        <f>IFERROR(VLOOKUP(_xlfn.CONCAT(B295,$B275),'All Fixtures'!H:R,10,0),VLOOKUP(_xlfn.CONCAT(B295,$B275),'All Fixtures'!I:R,9,0))</f>
        <v>45672</v>
      </c>
      <c r="D295" s="46" t="str">
        <f>IFERROR(VLOOKUP(_xlfn.CONCAT(B295,$B275),'All Fixtures'!H:R,11,0),VLOOKUP(_xlfn.CONCAT(B295,$B275),'All Fixtures'!I:R,10,0))</f>
        <v>Lion Cubs</v>
      </c>
      <c r="E295" s="47" t="str">
        <f t="shared" si="7"/>
        <v>vs</v>
      </c>
      <c r="F295" s="46" t="str">
        <f>IFERROR(VLOOKUP(_xlfn.CONCAT(B295,$B275),'All Fixtures'!I:T,12,0),VLOOKUP(_xlfn.CONCAT(B295,$B275),'All Fixtures'!H:T,13,0))</f>
        <v>Painswick Ultras</v>
      </c>
      <c r="G295" s="48" t="str">
        <f>IF(E295="VOID","",VLOOKUP(_xlfn.CONCAT(B295,D295),'All Fixtures'!H:U,14,0))</f>
        <v>Circle Club Newent</v>
      </c>
    </row>
    <row r="296" spans="1:7" ht="18" customHeight="1" x14ac:dyDescent="0.25">
      <c r="A296" s="55"/>
      <c r="B296" s="44">
        <v>18</v>
      </c>
      <c r="C296" s="45">
        <f>IFERROR(VLOOKUP(_xlfn.CONCAT(B296,$B275),'All Fixtures'!H:R,10,0),VLOOKUP(_xlfn.CONCAT(B296,$B275),'All Fixtures'!I:R,9,0))</f>
        <v>45679</v>
      </c>
      <c r="D296" s="46" t="str">
        <f>IFERROR(VLOOKUP(_xlfn.CONCAT(B296,$B275),'All Fixtures'!H:R,11,0),VLOOKUP(_xlfn.CONCAT(B296,$B275),'All Fixtures'!I:R,10,0))</f>
        <v>Lion Cubs</v>
      </c>
      <c r="E296" s="47" t="str">
        <f t="shared" si="7"/>
        <v>vs</v>
      </c>
      <c r="F296" s="46" t="str">
        <f>IFERROR(VLOOKUP(_xlfn.CONCAT(B296,$B275),'All Fixtures'!I:T,12,0),VLOOKUP(_xlfn.CONCAT(B296,$B275),'All Fixtures'!H:T,13,0))</f>
        <v>Railway</v>
      </c>
      <c r="G296" s="48" t="str">
        <f>IF(E296="VOID","",VLOOKUP(_xlfn.CONCAT(B296,D296),'All Fixtures'!H:U,14,0))</f>
        <v>Circle Club Newent</v>
      </c>
    </row>
    <row r="297" spans="1:7" ht="18" customHeight="1" x14ac:dyDescent="0.25">
      <c r="A297" s="55"/>
      <c r="B297" s="44">
        <v>19</v>
      </c>
      <c r="C297" s="45">
        <f>IFERROR(VLOOKUP(_xlfn.CONCAT(B297,$B275),'All Fixtures'!H:R,10,0),VLOOKUP(_xlfn.CONCAT(B297,$B275),'All Fixtures'!I:R,9,0))</f>
        <v>45685</v>
      </c>
      <c r="D297" s="46" t="str">
        <f>IFERROR(VLOOKUP(_xlfn.CONCAT(B297,$B275),'All Fixtures'!H:R,11,0),VLOOKUP(_xlfn.CONCAT(B297,$B275),'All Fixtures'!I:R,10,0))</f>
        <v>Fabulous Baker Boys</v>
      </c>
      <c r="E297" s="47" t="str">
        <f t="shared" si="7"/>
        <v>vs</v>
      </c>
      <c r="F297" s="46" t="str">
        <f>IFERROR(VLOOKUP(_xlfn.CONCAT(B297,$B275),'All Fixtures'!I:T,12,0),VLOOKUP(_xlfn.CONCAT(B297,$B275),'All Fixtures'!H:T,13,0))</f>
        <v>Lion Cubs</v>
      </c>
      <c r="G297" s="48" t="str">
        <f>IF(E297="VOID","",VLOOKUP(_xlfn.CONCAT(B297,D297),'All Fixtures'!H:U,14,0))</f>
        <v>Baker Street</v>
      </c>
    </row>
    <row r="298" spans="1:7" ht="18" customHeight="1" x14ac:dyDescent="0.25">
      <c r="A298" s="55"/>
      <c r="B298" s="44">
        <v>20</v>
      </c>
      <c r="C298" s="45">
        <f>IFERROR(VLOOKUP(_xlfn.CONCAT(B298,$B275),'All Fixtures'!H:R,10,0),VLOOKUP(_xlfn.CONCAT(B298,$B275),'All Fixtures'!I:R,9,0))</f>
        <v>45693</v>
      </c>
      <c r="D298" s="46" t="str">
        <f>IFERROR(VLOOKUP(_xlfn.CONCAT(B298,$B275),'All Fixtures'!H:R,11,0),VLOOKUP(_xlfn.CONCAT(B298,$B275),'All Fixtures'!I:R,10,0))</f>
        <v>Lion Cubs</v>
      </c>
      <c r="E298" s="47" t="str">
        <f t="shared" si="7"/>
        <v>vs</v>
      </c>
      <c r="F298" s="46" t="str">
        <f>IFERROR(VLOOKUP(_xlfn.CONCAT(B298,$B275),'All Fixtures'!I:T,12,0),VLOOKUP(_xlfn.CONCAT(B298,$B275),'All Fixtures'!H:T,13,0))</f>
        <v>St James Allstars</v>
      </c>
      <c r="G298" s="48" t="str">
        <f>IF(E298="VOID","",VLOOKUP(_xlfn.CONCAT(B298,D298),'All Fixtures'!H:U,14,0))</f>
        <v>Circle Club Newent</v>
      </c>
    </row>
    <row r="299" spans="1:7" ht="18" customHeight="1" x14ac:dyDescent="0.25">
      <c r="A299" s="55"/>
      <c r="B299" s="44">
        <v>21</v>
      </c>
      <c r="C299" s="45">
        <f>IFERROR(VLOOKUP(_xlfn.CONCAT(B299,$B275),'All Fixtures'!H:R,10,0),VLOOKUP(_xlfn.CONCAT(B299,$B275),'All Fixtures'!I:R,9,0))</f>
        <v>45699</v>
      </c>
      <c r="D299" s="46" t="str">
        <f>IFERROR(VLOOKUP(_xlfn.CONCAT(B299,$B275),'All Fixtures'!H:R,11,0),VLOOKUP(_xlfn.CONCAT(B299,$B275),'All Fixtures'!I:R,10,0))</f>
        <v>Tuffley Robins</v>
      </c>
      <c r="E299" s="47" t="str">
        <f t="shared" si="7"/>
        <v>vs</v>
      </c>
      <c r="F299" s="46" t="str">
        <f>IFERROR(VLOOKUP(_xlfn.CONCAT(B299,$B275),'All Fixtures'!I:T,12,0),VLOOKUP(_xlfn.CONCAT(B299,$B275),'All Fixtures'!H:T,13,0))</f>
        <v>Lion Cubs</v>
      </c>
      <c r="G299" s="48" t="str">
        <f>IF(E299="VOID","",VLOOKUP(_xlfn.CONCAT(B299,D299),'All Fixtures'!H:U,14,0))</f>
        <v>Robinswood Hill Club 1</v>
      </c>
    </row>
    <row r="300" spans="1:7" ht="18" customHeight="1" x14ac:dyDescent="0.25">
      <c r="A300" s="55"/>
      <c r="B300" s="44">
        <v>22</v>
      </c>
      <c r="C300" s="45">
        <f>IFERROR(VLOOKUP(_xlfn.CONCAT(B300,$B275),'All Fixtures'!H:R,10,0),VLOOKUP(_xlfn.CONCAT(B300,$B275),'All Fixtures'!I:R,9,0))</f>
        <v>45707</v>
      </c>
      <c r="D300" s="46" t="str">
        <f>IFERROR(VLOOKUP(_xlfn.CONCAT(B300,$B275),'All Fixtures'!H:R,11,0),VLOOKUP(_xlfn.CONCAT(B300,$B275),'All Fixtures'!I:R,10,0))</f>
        <v>Lion Cubs</v>
      </c>
      <c r="E300" s="47" t="str">
        <f t="shared" si="7"/>
        <v>vs</v>
      </c>
      <c r="F300" s="46" t="str">
        <f>IFERROR(VLOOKUP(_xlfn.CONCAT(B300,$B275),'All Fixtures'!I:T,12,0),VLOOKUP(_xlfn.CONCAT(B300,$B275),'All Fixtures'!H:T,13,0))</f>
        <v>Slingers</v>
      </c>
      <c r="G300" s="48" t="str">
        <f>IF(E300="VOID","",VLOOKUP(_xlfn.CONCAT(B300,D300),'All Fixtures'!H:U,14,0))</f>
        <v>Circle Club Newent</v>
      </c>
    </row>
    <row r="301" spans="1:7" ht="18" customHeight="1" x14ac:dyDescent="0.25">
      <c r="A301" s="55"/>
      <c r="B301" s="44">
        <v>23</v>
      </c>
      <c r="C301" s="45">
        <f>IFERROR(VLOOKUP(_xlfn.CONCAT(B301,$B275),'All Fixtures'!H:R,10,0),VLOOKUP(_xlfn.CONCAT(B301,$B275),'All Fixtures'!I:R,9,0))</f>
        <v>45712</v>
      </c>
      <c r="D301" s="46" t="str">
        <f>IFERROR(VLOOKUP(_xlfn.CONCAT(B301,$B275),'All Fixtures'!H:R,11,0),VLOOKUP(_xlfn.CONCAT(B301,$B275),'All Fixtures'!I:R,10,0))</f>
        <v>Cobblers</v>
      </c>
      <c r="E301" s="47" t="str">
        <f t="shared" si="7"/>
        <v>vs</v>
      </c>
      <c r="F301" s="46" t="str">
        <f>IFERROR(VLOOKUP(_xlfn.CONCAT(B301,$B275),'All Fixtures'!I:T,12,0),VLOOKUP(_xlfn.CONCAT(B301,$B275),'All Fixtures'!H:T,13,0))</f>
        <v>Lion Cubs</v>
      </c>
      <c r="G301" s="48" t="str">
        <f>IF(E301="VOID","",VLOOKUP(_xlfn.CONCAT(B301,D301),'All Fixtures'!H:U,14,0))</f>
        <v>Tuffley Community Centre</v>
      </c>
    </row>
    <row r="302" spans="1:7" ht="18" customHeight="1" x14ac:dyDescent="0.25">
      <c r="A302" s="55"/>
      <c r="B302" s="44">
        <v>24</v>
      </c>
      <c r="C302" s="45">
        <f>IFERROR(VLOOKUP(_xlfn.CONCAT(B302,$B275),'All Fixtures'!H:R,10,0),VLOOKUP(_xlfn.CONCAT(B302,$B275),'All Fixtures'!I:R,9,0))</f>
        <v>45721</v>
      </c>
      <c r="D302" s="46" t="str">
        <f>IFERROR(VLOOKUP(_xlfn.CONCAT(B302,$B275),'All Fixtures'!H:R,11,0),VLOOKUP(_xlfn.CONCAT(B302,$B275),'All Fixtures'!I:R,10,0))</f>
        <v>Lion Cubs</v>
      </c>
      <c r="E302" s="47" t="str">
        <f t="shared" si="7"/>
        <v>vs</v>
      </c>
      <c r="F302" s="46" t="str">
        <f>IFERROR(VLOOKUP(_xlfn.CONCAT(B302,$B275),'All Fixtures'!I:T,12,0),VLOOKUP(_xlfn.CONCAT(B302,$B275),'All Fixtures'!H:T,13,0))</f>
        <v>Maisemore Hornets</v>
      </c>
      <c r="G302" s="48" t="str">
        <f>IF(E302="VOID","",VLOOKUP(_xlfn.CONCAT(B302,D302),'All Fixtures'!H:U,14,0))</f>
        <v>Circle Club Newent</v>
      </c>
    </row>
    <row r="303" spans="1:7" ht="18" customHeight="1" x14ac:dyDescent="0.25">
      <c r="A303" s="55"/>
      <c r="B303" s="44">
        <v>25</v>
      </c>
      <c r="C303" s="45">
        <f>IFERROR(VLOOKUP(_xlfn.CONCAT(B303,$B275),'All Fixtures'!H:R,10,0),VLOOKUP(_xlfn.CONCAT(B303,$B275),'All Fixtures'!I:R,9,0))</f>
        <v>45729</v>
      </c>
      <c r="D303" s="46" t="str">
        <f>IFERROR(VLOOKUP(_xlfn.CONCAT(B303,$B275),'All Fixtures'!H:R,11,0),VLOOKUP(_xlfn.CONCAT(B303,$B275),'All Fixtures'!I:R,10,0))</f>
        <v>Redmans Ten</v>
      </c>
      <c r="E303" s="47" t="str">
        <f t="shared" si="7"/>
        <v>vs</v>
      </c>
      <c r="F303" s="46" t="str">
        <f>IFERROR(VLOOKUP(_xlfn.CONCAT(B303,$B275),'All Fixtures'!I:T,12,0),VLOOKUP(_xlfn.CONCAT(B303,$B275),'All Fixtures'!H:T,13,0))</f>
        <v>Lion Cubs</v>
      </c>
      <c r="G303" s="48" t="str">
        <f>IF(E303="VOID","",VLOOKUP(_xlfn.CONCAT(B303,D303),'All Fixtures'!H:U,14,0))</f>
        <v>Wotton Hall Club 1</v>
      </c>
    </row>
    <row r="304" spans="1:7" ht="18" customHeight="1" x14ac:dyDescent="0.25">
      <c r="A304" s="55"/>
      <c r="B304" s="44">
        <v>26</v>
      </c>
      <c r="C304" s="45">
        <f>IFERROR(VLOOKUP(_xlfn.CONCAT(B304,$B275),'All Fixtures'!H:R,10,0),VLOOKUP(_xlfn.CONCAT(B304,$B275),'All Fixtures'!I:R,9,0))</f>
        <v>45735</v>
      </c>
      <c r="D304" s="46" t="str">
        <f>IFERROR(VLOOKUP(_xlfn.CONCAT(B304,$B275),'All Fixtures'!H:R,11,0),VLOOKUP(_xlfn.CONCAT(B304,$B275),'All Fixtures'!I:R,10,0))</f>
        <v>Lion Cubs</v>
      </c>
      <c r="E304" s="47" t="str">
        <f t="shared" si="7"/>
        <v>vs</v>
      </c>
      <c r="F304" s="46" t="str">
        <f>IFERROR(VLOOKUP(_xlfn.CONCAT(B304,$B275),'All Fixtures'!I:T,12,0),VLOOKUP(_xlfn.CONCAT(B304,$B275),'All Fixtures'!H:T,13,0))</f>
        <v>Famous Stampers</v>
      </c>
      <c r="G304" s="48" t="str">
        <f>IF(E304="VOID","",VLOOKUP(_xlfn.CONCAT(B304,D304),'All Fixtures'!H:U,14,0))</f>
        <v>Circle Club Newent</v>
      </c>
    </row>
    <row r="305" spans="1:7" ht="18" customHeight="1" x14ac:dyDescent="0.25">
      <c r="A305" s="55"/>
      <c r="B305" s="44">
        <v>27</v>
      </c>
      <c r="C305" s="45">
        <f>IFERROR(VLOOKUP(_xlfn.CONCAT(B305,$B275),'All Fixtures'!H:R,10,0),VLOOKUP(_xlfn.CONCAT(B305,$B275),'All Fixtures'!I:R,9,0))</f>
        <v>45742</v>
      </c>
      <c r="D305" s="46" t="str">
        <f>IFERROR(VLOOKUP(_xlfn.CONCAT(B305,$B275),'All Fixtures'!H:R,11,0),VLOOKUP(_xlfn.CONCAT(B305,$B275),'All Fixtures'!I:R,10,0))</f>
        <v>Oval Ball S.C.</v>
      </c>
      <c r="E305" s="47" t="str">
        <f t="shared" si="7"/>
        <v>vs</v>
      </c>
      <c r="F305" s="46" t="str">
        <f>IFERROR(VLOOKUP(_xlfn.CONCAT(B305,$B275),'All Fixtures'!I:T,12,0),VLOOKUP(_xlfn.CONCAT(B305,$B275),'All Fixtures'!H:T,13,0))</f>
        <v>Lion Cubs</v>
      </c>
      <c r="G305" s="48" t="str">
        <f>IF(E305="VOID","",VLOOKUP(_xlfn.CONCAT(B305,D305),'All Fixtures'!H:U,14,0))</f>
        <v>One Eyed Jacks</v>
      </c>
    </row>
    <row r="306" spans="1:7" ht="18" customHeight="1" x14ac:dyDescent="0.25">
      <c r="A306" s="55"/>
      <c r="B306" s="44">
        <v>28</v>
      </c>
      <c r="C306" s="45">
        <f>IFERROR(VLOOKUP(_xlfn.CONCAT(B306,$B275),'All Fixtures'!H:R,10,0),VLOOKUP(_xlfn.CONCAT(B306,$B275),'All Fixtures'!I:R,9,0))</f>
        <v>45749</v>
      </c>
      <c r="D306" s="46" t="str">
        <f>IFERROR(VLOOKUP(_xlfn.CONCAT(B306,$B275),'All Fixtures'!H:R,11,0),VLOOKUP(_xlfn.CONCAT(B306,$B275),'All Fixtures'!I:R,10,0))</f>
        <v>Lion Cubs</v>
      </c>
      <c r="E306" s="47" t="str">
        <f t="shared" si="7"/>
        <v>vs</v>
      </c>
      <c r="F306" s="46" t="str">
        <f>IFERROR(VLOOKUP(_xlfn.CONCAT(B306,$B275),'All Fixtures'!I:T,12,0),VLOOKUP(_xlfn.CONCAT(B306,$B275),'All Fixtures'!H:T,13,0))</f>
        <v>Impractical Jokers</v>
      </c>
      <c r="G306" s="48" t="str">
        <f>IF(E306="VOID","",VLOOKUP(_xlfn.CONCAT(B306,D306),'All Fixtures'!H:U,14,0))</f>
        <v>Circle Club Newent</v>
      </c>
    </row>
    <row r="307" spans="1:7" ht="18" customHeight="1" x14ac:dyDescent="0.25">
      <c r="A307" s="55"/>
      <c r="B307" s="44">
        <v>29</v>
      </c>
      <c r="C307" s="45">
        <f>IFERROR(VLOOKUP(_xlfn.CONCAT(B307,$B275),'All Fixtures'!H:R,10,0),VLOOKUP(_xlfn.CONCAT(B307,$B275),'All Fixtures'!I:R,9,0))</f>
        <v>45758</v>
      </c>
      <c r="D307" s="46" t="str">
        <f>IFERROR(VLOOKUP(_xlfn.CONCAT(B307,$B275),'All Fixtures'!H:R,11,0),VLOOKUP(_xlfn.CONCAT(B307,$B275),'All Fixtures'!I:R,10,0))</f>
        <v>Hare &amp; Hounds</v>
      </c>
      <c r="E307" s="47" t="str">
        <f t="shared" si="7"/>
        <v>vs</v>
      </c>
      <c r="F307" s="46" t="str">
        <f>IFERROR(VLOOKUP(_xlfn.CONCAT(B307,$B275),'All Fixtures'!I:T,12,0),VLOOKUP(_xlfn.CONCAT(B307,$B275),'All Fixtures'!H:T,13,0))</f>
        <v>Lion Cubs</v>
      </c>
      <c r="G307" s="48" t="str">
        <f>IF(E307="VOID","",VLOOKUP(_xlfn.CONCAT(B307,D307),'All Fixtures'!H:U,14,0))</f>
        <v>Churchdown Club</v>
      </c>
    </row>
    <row r="308" spans="1:7" ht="18" customHeight="1" x14ac:dyDescent="0.25">
      <c r="A308" s="55"/>
      <c r="B308" s="49">
        <v>30</v>
      </c>
      <c r="C308" s="50">
        <f>IFERROR(VLOOKUP(_xlfn.CONCAT(B308,$B275),'All Fixtures'!H:R,10,0),VLOOKUP(_xlfn.CONCAT(B308,$B275),'All Fixtures'!I:R,9,0))</f>
        <v>45763</v>
      </c>
      <c r="D308" s="51" t="str">
        <f>IFERROR(VLOOKUP(_xlfn.CONCAT(B308,$B275),'All Fixtures'!H:R,11,0),VLOOKUP(_xlfn.CONCAT(B308,$B275),'All Fixtures'!I:R,10,0))</f>
        <v>Lion Cubs</v>
      </c>
      <c r="E308" s="52" t="str">
        <f t="shared" si="7"/>
        <v>vs</v>
      </c>
      <c r="F308" s="51" t="str">
        <f>IFERROR(VLOOKUP(_xlfn.CONCAT(B308,$B275),'All Fixtures'!I:T,12,0),VLOOKUP(_xlfn.CONCAT(B308,$B275),'All Fixtures'!H:T,13,0))</f>
        <v>Gaelens</v>
      </c>
      <c r="G308" s="53" t="str">
        <f>IF(E308="VOID","",VLOOKUP(_xlfn.CONCAT(B308,D308),'All Fixtures'!H:U,14,0))</f>
        <v>Circle Club Newent</v>
      </c>
    </row>
    <row r="309" spans="1:7" ht="13.15" customHeight="1" x14ac:dyDescent="0.25">
      <c r="A309" s="55"/>
      <c r="B309" s="20"/>
      <c r="C309" s="20"/>
      <c r="D309" s="3"/>
      <c r="E309" s="20"/>
      <c r="F309" s="3"/>
      <c r="G309" s="3"/>
    </row>
    <row r="310" spans="1:7" ht="13.15" customHeight="1" x14ac:dyDescent="0.25">
      <c r="A310" s="55"/>
      <c r="B310" s="20"/>
      <c r="C310" s="20"/>
      <c r="D310" s="3"/>
      <c r="E310" s="20"/>
      <c r="F310" s="3"/>
      <c r="G310" s="3"/>
    </row>
    <row r="311" spans="1:7" ht="13.15" customHeight="1" x14ac:dyDescent="0.25">
      <c r="A311" s="55"/>
      <c r="B311" s="20"/>
      <c r="C311" s="20"/>
      <c r="D311" s="3"/>
      <c r="E311" s="20"/>
      <c r="F311" s="3"/>
      <c r="G311" s="3"/>
    </row>
    <row r="312" spans="1:7" ht="13.15" customHeight="1" x14ac:dyDescent="0.25">
      <c r="A312" s="55"/>
      <c r="B312" s="20"/>
      <c r="C312" s="20"/>
      <c r="D312" s="3"/>
      <c r="E312" s="20"/>
      <c r="F312" s="3"/>
      <c r="G312" s="3"/>
    </row>
    <row r="313" spans="1:7" ht="13.15" customHeight="1" x14ac:dyDescent="0.25">
      <c r="A313" s="55"/>
      <c r="B313" s="20"/>
      <c r="C313" s="20"/>
      <c r="D313" s="3"/>
      <c r="E313" s="20"/>
      <c r="F313" s="3"/>
      <c r="G313" s="3"/>
    </row>
    <row r="314" spans="1:7" ht="20.45" customHeight="1" x14ac:dyDescent="0.35">
      <c r="A314" s="55">
        <f>A275+1</f>
        <v>9</v>
      </c>
      <c r="B314" s="39" t="str">
        <f>C314</f>
        <v>The Jets</v>
      </c>
      <c r="C314" s="121" t="str">
        <f>VLOOKUP(A314,Divisions!$C$3:$D$18,2,0)</f>
        <v>The Jets</v>
      </c>
      <c r="D314" s="121"/>
      <c r="E314" s="121"/>
      <c r="F314" s="121"/>
      <c r="G314" s="121"/>
    </row>
    <row r="315" spans="1:7" ht="13.15" customHeight="1" x14ac:dyDescent="0.25">
      <c r="A315" s="55"/>
      <c r="B315" s="20"/>
      <c r="C315" s="20"/>
      <c r="D315" s="3"/>
      <c r="E315" s="20"/>
      <c r="F315" s="3"/>
      <c r="G315" s="3"/>
    </row>
    <row r="316" spans="1:7" ht="21.6" customHeight="1" x14ac:dyDescent="0.25">
      <c r="A316" s="55"/>
      <c r="B316" s="40" t="s">
        <v>328</v>
      </c>
      <c r="C316" s="41" t="s">
        <v>334</v>
      </c>
      <c r="D316" s="42" t="s">
        <v>340</v>
      </c>
      <c r="E316" s="42"/>
      <c r="F316" s="42" t="s">
        <v>341</v>
      </c>
      <c r="G316" s="43" t="s">
        <v>338</v>
      </c>
    </row>
    <row r="317" spans="1:7" ht="18" customHeight="1" x14ac:dyDescent="0.25">
      <c r="A317" s="55"/>
      <c r="B317" s="44">
        <v>1</v>
      </c>
      <c r="C317" s="45">
        <f>IFERROR(VLOOKUP(_xlfn.CONCAT(B317,$B314),'All Fixtures'!H:R,10,0),VLOOKUP(_xlfn.CONCAT(B317,$B314),'All Fixtures'!I:R,9,0))</f>
        <v>45539</v>
      </c>
      <c r="D317" s="46" t="str">
        <f>IFERROR(VLOOKUP(_xlfn.CONCAT(B317,$B314),'All Fixtures'!H:R,11,0),VLOOKUP(_xlfn.CONCAT(B317,$B314),'All Fixtures'!I:R,10,0))</f>
        <v>Lion Cubs</v>
      </c>
      <c r="E317" s="47" t="str">
        <f>IF(F317="","VOID","vs")</f>
        <v>vs</v>
      </c>
      <c r="F317" s="46" t="str">
        <f>IFERROR(VLOOKUP(_xlfn.CONCAT(B317,$B314),'All Fixtures'!I:T,12,0),VLOOKUP(_xlfn.CONCAT(B317,$B314),'All Fixtures'!H:T,13,0))</f>
        <v>The Jets</v>
      </c>
      <c r="G317" s="48" t="str">
        <f>IF(E317="VOID","",VLOOKUP(_xlfn.CONCAT(B317,D317),'All Fixtures'!H:U,14,0))</f>
        <v>Circle Club Newent</v>
      </c>
    </row>
    <row r="318" spans="1:7" ht="18" customHeight="1" x14ac:dyDescent="0.25">
      <c r="A318" s="55"/>
      <c r="B318" s="44">
        <v>2</v>
      </c>
      <c r="C318" s="45">
        <f>IFERROR(VLOOKUP(_xlfn.CONCAT(B318,$B314),'All Fixtures'!H:R,10,0),VLOOKUP(_xlfn.CONCAT(B318,$B314),'All Fixtures'!I:R,9,0))</f>
        <v>45547</v>
      </c>
      <c r="D318" s="46" t="str">
        <f>IFERROR(VLOOKUP(_xlfn.CONCAT(B318,$B314),'All Fixtures'!H:R,11,0),VLOOKUP(_xlfn.CONCAT(B318,$B314),'All Fixtures'!I:R,10,0))</f>
        <v>The Jets</v>
      </c>
      <c r="E318" s="47" t="str">
        <f t="shared" ref="E318:E347" si="8">IF(F318="","VOID","vs")</f>
        <v>vs</v>
      </c>
      <c r="F318" s="46" t="str">
        <f>IFERROR(VLOOKUP(_xlfn.CONCAT(B318,$B314),'All Fixtures'!I:T,12,0),VLOOKUP(_xlfn.CONCAT(B318,$B314),'All Fixtures'!H:T,13,0))</f>
        <v>Railway</v>
      </c>
      <c r="G318" s="48" t="str">
        <f>IF(E318="VOID","",VLOOKUP(_xlfn.CONCAT(B318,D318),'All Fixtures'!H:U,14,0))</f>
        <v>Baker Street</v>
      </c>
    </row>
    <row r="319" spans="1:7" ht="18" customHeight="1" x14ac:dyDescent="0.25">
      <c r="A319" s="55"/>
      <c r="B319" s="44">
        <v>3</v>
      </c>
      <c r="C319" s="45">
        <f>IFERROR(VLOOKUP(_xlfn.CONCAT(B319,$B314),'All Fixtures'!H:R,10,0),VLOOKUP(_xlfn.CONCAT(B319,$B314),'All Fixtures'!I:R,9,0))</f>
        <v>45552</v>
      </c>
      <c r="D319" s="46" t="str">
        <f>IFERROR(VLOOKUP(_xlfn.CONCAT(B319,$B314),'All Fixtures'!H:R,11,0),VLOOKUP(_xlfn.CONCAT(B319,$B314),'All Fixtures'!I:R,10,0))</f>
        <v>Fabulous Baker Boys</v>
      </c>
      <c r="E319" s="47" t="str">
        <f t="shared" si="8"/>
        <v>vs</v>
      </c>
      <c r="F319" s="46" t="str">
        <f>IFERROR(VLOOKUP(_xlfn.CONCAT(B319,$B314),'All Fixtures'!I:T,12,0),VLOOKUP(_xlfn.CONCAT(B319,$B314),'All Fixtures'!H:T,13,0))</f>
        <v>The Jets</v>
      </c>
      <c r="G319" s="48" t="str">
        <f>IF(E319="VOID","",VLOOKUP(_xlfn.CONCAT(B319,D319),'All Fixtures'!H:U,14,0))</f>
        <v>Baker Street</v>
      </c>
    </row>
    <row r="320" spans="1:7" ht="18" customHeight="1" x14ac:dyDescent="0.25">
      <c r="A320" s="55"/>
      <c r="B320" s="44">
        <v>4</v>
      </c>
      <c r="C320" s="45">
        <f>IFERROR(VLOOKUP(_xlfn.CONCAT(B320,$B314),'All Fixtures'!H:R,10,0),VLOOKUP(_xlfn.CONCAT(B320,$B314),'All Fixtures'!I:R,9,0))</f>
        <v>45561</v>
      </c>
      <c r="D320" s="46" t="str">
        <f>IFERROR(VLOOKUP(_xlfn.CONCAT(B320,$B314),'All Fixtures'!H:R,11,0),VLOOKUP(_xlfn.CONCAT(B320,$B314),'All Fixtures'!I:R,10,0))</f>
        <v>The Jets</v>
      </c>
      <c r="E320" s="47" t="str">
        <f t="shared" si="8"/>
        <v>vs</v>
      </c>
      <c r="F320" s="46" t="str">
        <f>IFERROR(VLOOKUP(_xlfn.CONCAT(B320,$B314),'All Fixtures'!I:T,12,0),VLOOKUP(_xlfn.CONCAT(B320,$B314),'All Fixtures'!H:T,13,0))</f>
        <v>St James Allstars</v>
      </c>
      <c r="G320" s="48" t="str">
        <f>IF(E320="VOID","",VLOOKUP(_xlfn.CONCAT(B320,D320),'All Fixtures'!H:U,14,0))</f>
        <v>Baker Street</v>
      </c>
    </row>
    <row r="321" spans="1:7" ht="18" customHeight="1" x14ac:dyDescent="0.25">
      <c r="A321" s="55"/>
      <c r="B321" s="44">
        <v>5</v>
      </c>
      <c r="C321" s="45">
        <f>IFERROR(VLOOKUP(_xlfn.CONCAT(B321,$B314),'All Fixtures'!H:R,10,0),VLOOKUP(_xlfn.CONCAT(B321,$B314),'All Fixtures'!I:R,9,0))</f>
        <v>45566</v>
      </c>
      <c r="D321" s="46" t="str">
        <f>IFERROR(VLOOKUP(_xlfn.CONCAT(B321,$B314),'All Fixtures'!H:R,11,0),VLOOKUP(_xlfn.CONCAT(B321,$B314),'All Fixtures'!I:R,10,0))</f>
        <v>Tuffley Robins</v>
      </c>
      <c r="E321" s="47" t="str">
        <f t="shared" si="8"/>
        <v>vs</v>
      </c>
      <c r="F321" s="46" t="str">
        <f>IFERROR(VLOOKUP(_xlfn.CONCAT(B321,$B314),'All Fixtures'!I:T,12,0),VLOOKUP(_xlfn.CONCAT(B321,$B314),'All Fixtures'!H:T,13,0))</f>
        <v>The Jets</v>
      </c>
      <c r="G321" s="48" t="str">
        <f>IF(E321="VOID","",VLOOKUP(_xlfn.CONCAT(B321,D321),'All Fixtures'!H:U,14,0))</f>
        <v>Robinswood Hill Club 1</v>
      </c>
    </row>
    <row r="322" spans="1:7" ht="18" customHeight="1" x14ac:dyDescent="0.25">
      <c r="A322" s="55"/>
      <c r="B322" s="44">
        <v>6</v>
      </c>
      <c r="C322" s="45">
        <f>IFERROR(VLOOKUP(_xlfn.CONCAT(B322,$B314),'All Fixtures'!H:R,10,0),VLOOKUP(_xlfn.CONCAT(B322,$B314),'All Fixtures'!I:R,9,0))</f>
        <v>45575</v>
      </c>
      <c r="D322" s="46" t="str">
        <f>IFERROR(VLOOKUP(_xlfn.CONCAT(B322,$B314),'All Fixtures'!H:R,11,0),VLOOKUP(_xlfn.CONCAT(B322,$B314),'All Fixtures'!I:R,10,0))</f>
        <v>The Jets</v>
      </c>
      <c r="E322" s="47" t="str">
        <f t="shared" si="8"/>
        <v>vs</v>
      </c>
      <c r="F322" s="46" t="str">
        <f>IFERROR(VLOOKUP(_xlfn.CONCAT(B322,$B314),'All Fixtures'!I:T,12,0),VLOOKUP(_xlfn.CONCAT(B322,$B314),'All Fixtures'!H:T,13,0))</f>
        <v>Slingers</v>
      </c>
      <c r="G322" s="48" t="str">
        <f>IF(E322="VOID","",VLOOKUP(_xlfn.CONCAT(B322,D322),'All Fixtures'!H:U,14,0))</f>
        <v>Baker Street</v>
      </c>
    </row>
    <row r="323" spans="1:7" ht="18" customHeight="1" x14ac:dyDescent="0.25">
      <c r="A323" s="55"/>
      <c r="B323" s="44">
        <v>7</v>
      </c>
      <c r="C323" s="45">
        <f>IFERROR(VLOOKUP(_xlfn.CONCAT(B323,$B314),'All Fixtures'!H:R,10,0),VLOOKUP(_xlfn.CONCAT(B323,$B314),'All Fixtures'!I:R,9,0))</f>
        <v>45579</v>
      </c>
      <c r="D323" s="46" t="str">
        <f>IFERROR(VLOOKUP(_xlfn.CONCAT(B323,$B314),'All Fixtures'!H:R,11,0),VLOOKUP(_xlfn.CONCAT(B323,$B314),'All Fixtures'!I:R,10,0))</f>
        <v>Cobblers</v>
      </c>
      <c r="E323" s="47" t="str">
        <f t="shared" si="8"/>
        <v>vs</v>
      </c>
      <c r="F323" s="46" t="str">
        <f>IFERROR(VLOOKUP(_xlfn.CONCAT(B323,$B314),'All Fixtures'!I:T,12,0),VLOOKUP(_xlfn.CONCAT(B323,$B314),'All Fixtures'!H:T,13,0))</f>
        <v>The Jets</v>
      </c>
      <c r="G323" s="48" t="str">
        <f>IF(E323="VOID","",VLOOKUP(_xlfn.CONCAT(B323,D323),'All Fixtures'!H:U,14,0))</f>
        <v>Tuffley Community Centre</v>
      </c>
    </row>
    <row r="324" spans="1:7" ht="18" customHeight="1" x14ac:dyDescent="0.25">
      <c r="A324" s="55"/>
      <c r="B324" s="44">
        <v>8</v>
      </c>
      <c r="C324" s="45">
        <f>IFERROR(VLOOKUP(_xlfn.CONCAT(B324,$B314),'All Fixtures'!H:R,10,0),VLOOKUP(_xlfn.CONCAT(B324,$B314),'All Fixtures'!I:R,9,0))</f>
        <v>45589</v>
      </c>
      <c r="D324" s="46" t="str">
        <f>IFERROR(VLOOKUP(_xlfn.CONCAT(B324,$B314),'All Fixtures'!H:R,11,0),VLOOKUP(_xlfn.CONCAT(B324,$B314),'All Fixtures'!I:R,10,0))</f>
        <v>The Jets</v>
      </c>
      <c r="E324" s="47" t="str">
        <f t="shared" si="8"/>
        <v>vs</v>
      </c>
      <c r="F324" s="46" t="str">
        <f>IFERROR(VLOOKUP(_xlfn.CONCAT(B324,$B314),'All Fixtures'!I:T,12,0),VLOOKUP(_xlfn.CONCAT(B324,$B314),'All Fixtures'!H:T,13,0))</f>
        <v>Maisemore Hornets</v>
      </c>
      <c r="G324" s="48" t="str">
        <f>IF(E324="VOID","",VLOOKUP(_xlfn.CONCAT(B324,D324),'All Fixtures'!H:U,14,0))</f>
        <v>Baker Street</v>
      </c>
    </row>
    <row r="325" spans="1:7" ht="18" customHeight="1" x14ac:dyDescent="0.25">
      <c r="A325" s="55"/>
      <c r="B325" s="44">
        <v>9</v>
      </c>
      <c r="C325" s="45">
        <f>IFERROR(VLOOKUP(_xlfn.CONCAT(B325,$B314),'All Fixtures'!H:R,10,0),VLOOKUP(_xlfn.CONCAT(B325,$B314),'All Fixtures'!I:R,9,0))</f>
        <v>45596</v>
      </c>
      <c r="D325" s="46" t="str">
        <f>IFERROR(VLOOKUP(_xlfn.CONCAT(B325,$B314),'All Fixtures'!H:R,11,0),VLOOKUP(_xlfn.CONCAT(B325,$B314),'All Fixtures'!I:R,10,0))</f>
        <v>Redmans Ten</v>
      </c>
      <c r="E325" s="47" t="str">
        <f t="shared" si="8"/>
        <v>vs</v>
      </c>
      <c r="F325" s="46" t="str">
        <f>IFERROR(VLOOKUP(_xlfn.CONCAT(B325,$B314),'All Fixtures'!I:T,12,0),VLOOKUP(_xlfn.CONCAT(B325,$B314),'All Fixtures'!H:T,13,0))</f>
        <v>The Jets</v>
      </c>
      <c r="G325" s="48" t="str">
        <f>IF(E325="VOID","",VLOOKUP(_xlfn.CONCAT(B325,D325),'All Fixtures'!H:U,14,0))</f>
        <v>Wotton Hall Club 1</v>
      </c>
    </row>
    <row r="326" spans="1:7" ht="18" customHeight="1" x14ac:dyDescent="0.25">
      <c r="A326" s="55"/>
      <c r="B326" s="44">
        <v>10</v>
      </c>
      <c r="C326" s="45">
        <f>IFERROR(VLOOKUP(_xlfn.CONCAT(B326,$B314),'All Fixtures'!H:R,10,0),VLOOKUP(_xlfn.CONCAT(B326,$B314),'All Fixtures'!I:R,9,0))</f>
        <v>45603</v>
      </c>
      <c r="D326" s="46" t="str">
        <f>IFERROR(VLOOKUP(_xlfn.CONCAT(B326,$B314),'All Fixtures'!H:R,11,0),VLOOKUP(_xlfn.CONCAT(B326,$B314),'All Fixtures'!I:R,10,0))</f>
        <v>The Jets</v>
      </c>
      <c r="E326" s="47" t="str">
        <f t="shared" si="8"/>
        <v>vs</v>
      </c>
      <c r="F326" s="46" t="str">
        <f>IFERROR(VLOOKUP(_xlfn.CONCAT(B326,$B314),'All Fixtures'!I:T,12,0),VLOOKUP(_xlfn.CONCAT(B326,$B314),'All Fixtures'!H:T,13,0))</f>
        <v>Famous Stampers</v>
      </c>
      <c r="G326" s="48" t="str">
        <f>IF(E326="VOID","",VLOOKUP(_xlfn.CONCAT(B326,D326),'All Fixtures'!H:U,14,0))</f>
        <v>Baker Street</v>
      </c>
    </row>
    <row r="327" spans="1:7" ht="18" customHeight="1" x14ac:dyDescent="0.25">
      <c r="A327" s="55"/>
      <c r="B327" s="44">
        <v>11</v>
      </c>
      <c r="C327" s="45">
        <f>IFERROR(VLOOKUP(_xlfn.CONCAT(B327,$B314),'All Fixtures'!H:R,10,0),VLOOKUP(_xlfn.CONCAT(B327,$B314),'All Fixtures'!I:R,9,0))</f>
        <v>45609</v>
      </c>
      <c r="D327" s="46" t="str">
        <f>IFERROR(VLOOKUP(_xlfn.CONCAT(B327,$B314),'All Fixtures'!H:R,11,0),VLOOKUP(_xlfn.CONCAT(B327,$B314),'All Fixtures'!I:R,10,0))</f>
        <v>Oval Ball S.C.</v>
      </c>
      <c r="E327" s="47" t="str">
        <f t="shared" si="8"/>
        <v>vs</v>
      </c>
      <c r="F327" s="46" t="str">
        <f>IFERROR(VLOOKUP(_xlfn.CONCAT(B327,$B314),'All Fixtures'!I:T,12,0),VLOOKUP(_xlfn.CONCAT(B327,$B314),'All Fixtures'!H:T,13,0))</f>
        <v>The Jets</v>
      </c>
      <c r="G327" s="48" t="str">
        <f>IF(E327="VOID","",VLOOKUP(_xlfn.CONCAT(B327,D327),'All Fixtures'!H:U,14,0))</f>
        <v>One Eyed Jacks</v>
      </c>
    </row>
    <row r="328" spans="1:7" ht="18" customHeight="1" x14ac:dyDescent="0.25">
      <c r="A328" s="55"/>
      <c r="B328" s="44">
        <v>12</v>
      </c>
      <c r="C328" s="45">
        <f>IFERROR(VLOOKUP(_xlfn.CONCAT(B328,$B314),'All Fixtures'!H:R,10,0),VLOOKUP(_xlfn.CONCAT(B328,$B314),'All Fixtures'!I:R,9,0))</f>
        <v>45617</v>
      </c>
      <c r="D328" s="46" t="str">
        <f>IFERROR(VLOOKUP(_xlfn.CONCAT(B328,$B314),'All Fixtures'!H:R,11,0),VLOOKUP(_xlfn.CONCAT(B328,$B314),'All Fixtures'!I:R,10,0))</f>
        <v>The Jets</v>
      </c>
      <c r="E328" s="47" t="str">
        <f t="shared" si="8"/>
        <v>vs</v>
      </c>
      <c r="F328" s="46" t="str">
        <f>IFERROR(VLOOKUP(_xlfn.CONCAT(B328,$B314),'All Fixtures'!I:T,12,0),VLOOKUP(_xlfn.CONCAT(B328,$B314),'All Fixtures'!H:T,13,0))</f>
        <v>Impractical Jokers</v>
      </c>
      <c r="G328" s="48" t="str">
        <f>IF(E328="VOID","",VLOOKUP(_xlfn.CONCAT(B328,D328),'All Fixtures'!H:U,14,0))</f>
        <v>Baker Street</v>
      </c>
    </row>
    <row r="329" spans="1:7" ht="18" customHeight="1" x14ac:dyDescent="0.25">
      <c r="A329" s="55"/>
      <c r="B329" s="44">
        <v>13</v>
      </c>
      <c r="C329" s="45">
        <f>IFERROR(VLOOKUP(_xlfn.CONCAT(B329,$B314),'All Fixtures'!H:R,10,0),VLOOKUP(_xlfn.CONCAT(B329,$B314),'All Fixtures'!I:R,9,0))</f>
        <v>45625</v>
      </c>
      <c r="D329" s="46" t="str">
        <f>IFERROR(VLOOKUP(_xlfn.CONCAT(B329,$B314),'All Fixtures'!H:R,11,0),VLOOKUP(_xlfn.CONCAT(B329,$B314),'All Fixtures'!I:R,10,0))</f>
        <v>Hare &amp; Hounds</v>
      </c>
      <c r="E329" s="47" t="str">
        <f t="shared" si="8"/>
        <v>vs</v>
      </c>
      <c r="F329" s="46" t="str">
        <f>IFERROR(VLOOKUP(_xlfn.CONCAT(B329,$B314),'All Fixtures'!I:T,12,0),VLOOKUP(_xlfn.CONCAT(B329,$B314),'All Fixtures'!H:T,13,0))</f>
        <v>The Jets</v>
      </c>
      <c r="G329" s="48" t="str">
        <f>IF(E329="VOID","",VLOOKUP(_xlfn.CONCAT(B329,D329),'All Fixtures'!H:U,14,0))</f>
        <v>Churchdown Club</v>
      </c>
    </row>
    <row r="330" spans="1:7" ht="18" customHeight="1" x14ac:dyDescent="0.25">
      <c r="A330" s="55"/>
      <c r="B330" s="44">
        <v>14</v>
      </c>
      <c r="C330" s="45">
        <f>IFERROR(VLOOKUP(_xlfn.CONCAT(B330,$B314),'All Fixtures'!H:R,10,0),VLOOKUP(_xlfn.CONCAT(B330,$B314),'All Fixtures'!I:R,9,0))</f>
        <v>45631</v>
      </c>
      <c r="D330" s="46" t="str">
        <f>IFERROR(VLOOKUP(_xlfn.CONCAT(B330,$B314),'All Fixtures'!H:R,11,0),VLOOKUP(_xlfn.CONCAT(B330,$B314),'All Fixtures'!I:R,10,0))</f>
        <v>The Jets</v>
      </c>
      <c r="E330" s="47" t="str">
        <f t="shared" si="8"/>
        <v>vs</v>
      </c>
      <c r="F330" s="46" t="str">
        <f>IFERROR(VLOOKUP(_xlfn.CONCAT(B330,$B314),'All Fixtures'!I:T,12,0),VLOOKUP(_xlfn.CONCAT(B330,$B314),'All Fixtures'!H:T,13,0))</f>
        <v>Gaelens</v>
      </c>
      <c r="G330" s="48" t="str">
        <f>IF(E330="VOID","",VLOOKUP(_xlfn.CONCAT(B330,D330),'All Fixtures'!H:U,14,0))</f>
        <v>Baker Street</v>
      </c>
    </row>
    <row r="331" spans="1:7" ht="18" customHeight="1" x14ac:dyDescent="0.25">
      <c r="A331" s="55"/>
      <c r="B331" s="44">
        <v>15</v>
      </c>
      <c r="C331" s="45">
        <f>IFERROR(VLOOKUP(_xlfn.CONCAT(B331,$B314),'All Fixtures'!H:R,10,0),VLOOKUP(_xlfn.CONCAT(B331,$B314),'All Fixtures'!I:R,9,0))</f>
        <v>45637</v>
      </c>
      <c r="D331" s="46" t="str">
        <f>IFERROR(VLOOKUP(_xlfn.CONCAT(B331,$B314),'All Fixtures'!H:R,11,0),VLOOKUP(_xlfn.CONCAT(B331,$B314),'All Fixtures'!I:R,10,0))</f>
        <v>Painswick Ultras</v>
      </c>
      <c r="E331" s="47" t="str">
        <f t="shared" si="8"/>
        <v>vs</v>
      </c>
      <c r="F331" s="46" t="str">
        <f>IFERROR(VLOOKUP(_xlfn.CONCAT(B331,$B314),'All Fixtures'!I:T,12,0),VLOOKUP(_xlfn.CONCAT(B331,$B314),'All Fixtures'!H:T,13,0))</f>
        <v>The Jets</v>
      </c>
      <c r="G331" s="48" t="str">
        <f>IF(E331="VOID","",VLOOKUP(_xlfn.CONCAT(B331,D331),'All Fixtures'!H:U,14,0))</f>
        <v>Saintbridge Club 1</v>
      </c>
    </row>
    <row r="332" spans="1:7" ht="24.6" customHeight="1" x14ac:dyDescent="0.25">
      <c r="A332" s="55"/>
      <c r="B332" s="122" t="s">
        <v>339</v>
      </c>
      <c r="C332" s="123"/>
      <c r="D332" s="123"/>
      <c r="E332" s="123"/>
      <c r="F332" s="123"/>
      <c r="G332" s="124"/>
    </row>
    <row r="333" spans="1:7" ht="18" customHeight="1" x14ac:dyDescent="0.25">
      <c r="A333" s="55"/>
      <c r="B333" s="44">
        <v>16</v>
      </c>
      <c r="C333" s="45">
        <f>IFERROR(VLOOKUP(_xlfn.CONCAT(B333,$B314),'All Fixtures'!H:R,10,0),VLOOKUP(_xlfn.CONCAT(B333,$B314),'All Fixtures'!I:R,9,0))</f>
        <v>45666</v>
      </c>
      <c r="D333" s="46" t="str">
        <f>IFERROR(VLOOKUP(_xlfn.CONCAT(B333,$B314),'All Fixtures'!H:R,11,0),VLOOKUP(_xlfn.CONCAT(B333,$B314),'All Fixtures'!I:R,10,0))</f>
        <v>The Jets</v>
      </c>
      <c r="E333" s="47" t="str">
        <f t="shared" si="8"/>
        <v>vs</v>
      </c>
      <c r="F333" s="46" t="str">
        <f>IFERROR(VLOOKUP(_xlfn.CONCAT(B333,$B314),'All Fixtures'!I:T,12,0),VLOOKUP(_xlfn.CONCAT(B333,$B314),'All Fixtures'!H:T,13,0))</f>
        <v>Lion Cubs</v>
      </c>
      <c r="G333" s="48" t="str">
        <f>IF(E333="VOID","",VLOOKUP(_xlfn.CONCAT(B333,D333),'All Fixtures'!H:U,14,0))</f>
        <v>Baker Street</v>
      </c>
    </row>
    <row r="334" spans="1:7" ht="18" customHeight="1" x14ac:dyDescent="0.25">
      <c r="A334" s="55"/>
      <c r="B334" s="44">
        <v>17</v>
      </c>
      <c r="C334" s="45">
        <f>IFERROR(VLOOKUP(_xlfn.CONCAT(B334,$B314),'All Fixtures'!H:R,10,0),VLOOKUP(_xlfn.CONCAT(B334,$B314),'All Fixtures'!I:R,9,0))</f>
        <v>45674</v>
      </c>
      <c r="D334" s="46" t="str">
        <f>IFERROR(VLOOKUP(_xlfn.CONCAT(B334,$B314),'All Fixtures'!H:R,11,0),VLOOKUP(_xlfn.CONCAT(B334,$B314),'All Fixtures'!I:R,10,0))</f>
        <v>Railway</v>
      </c>
      <c r="E334" s="47" t="str">
        <f t="shared" si="8"/>
        <v>vs</v>
      </c>
      <c r="F334" s="46" t="str">
        <f>IFERROR(VLOOKUP(_xlfn.CONCAT(B334,$B314),'All Fixtures'!I:T,12,0),VLOOKUP(_xlfn.CONCAT(B334,$B314),'All Fixtures'!H:T,13,0))</f>
        <v>The Jets</v>
      </c>
      <c r="G334" s="48" t="str">
        <f>IF(E334="VOID","",VLOOKUP(_xlfn.CONCAT(B334,D334),'All Fixtures'!H:U,14,0))</f>
        <v>Hardwicke RBL 2</v>
      </c>
    </row>
    <row r="335" spans="1:7" ht="18" customHeight="1" x14ac:dyDescent="0.25">
      <c r="A335" s="55"/>
      <c r="B335" s="44">
        <v>18</v>
      </c>
      <c r="C335" s="45">
        <f>IFERROR(VLOOKUP(_xlfn.CONCAT(B335,$B314),'All Fixtures'!H:R,10,0),VLOOKUP(_xlfn.CONCAT(B335,$B314),'All Fixtures'!I:R,9,0))</f>
        <v>45680</v>
      </c>
      <c r="D335" s="46" t="str">
        <f>IFERROR(VLOOKUP(_xlfn.CONCAT(B335,$B314),'All Fixtures'!H:R,11,0),VLOOKUP(_xlfn.CONCAT(B335,$B314),'All Fixtures'!I:R,10,0))</f>
        <v>The Jets</v>
      </c>
      <c r="E335" s="47" t="str">
        <f t="shared" si="8"/>
        <v>vs</v>
      </c>
      <c r="F335" s="46" t="str">
        <f>IFERROR(VLOOKUP(_xlfn.CONCAT(B335,$B314),'All Fixtures'!I:T,12,0),VLOOKUP(_xlfn.CONCAT(B335,$B314),'All Fixtures'!H:T,13,0))</f>
        <v>Fabulous Baker Boys</v>
      </c>
      <c r="G335" s="48" t="str">
        <f>IF(E335="VOID","",VLOOKUP(_xlfn.CONCAT(B335,D335),'All Fixtures'!H:U,14,0))</f>
        <v>Baker Street</v>
      </c>
    </row>
    <row r="336" spans="1:7" ht="18" customHeight="1" x14ac:dyDescent="0.25">
      <c r="A336" s="55"/>
      <c r="B336" s="44">
        <v>19</v>
      </c>
      <c r="C336" s="45">
        <f>IFERROR(VLOOKUP(_xlfn.CONCAT(B336,$B314),'All Fixtures'!H:R,10,0),VLOOKUP(_xlfn.CONCAT(B336,$B314),'All Fixtures'!I:R,9,0))</f>
        <v>45688</v>
      </c>
      <c r="D336" s="46" t="str">
        <f>IFERROR(VLOOKUP(_xlfn.CONCAT(B336,$B314),'All Fixtures'!H:R,11,0),VLOOKUP(_xlfn.CONCAT(B336,$B314),'All Fixtures'!I:R,10,0))</f>
        <v>St James Allstars</v>
      </c>
      <c r="E336" s="47" t="str">
        <f t="shared" si="8"/>
        <v>vs</v>
      </c>
      <c r="F336" s="46" t="str">
        <f>IFERROR(VLOOKUP(_xlfn.CONCAT(B336,$B314),'All Fixtures'!I:T,12,0),VLOOKUP(_xlfn.CONCAT(B336,$B314),'All Fixtures'!H:T,13,0))</f>
        <v>The Jets</v>
      </c>
      <c r="G336" s="48" t="str">
        <f>IF(E336="VOID","",VLOOKUP(_xlfn.CONCAT(B336,D336),'All Fixtures'!H:U,14,0))</f>
        <v>St James Club</v>
      </c>
    </row>
    <row r="337" spans="1:7" ht="18" customHeight="1" x14ac:dyDescent="0.25">
      <c r="A337" s="55"/>
      <c r="B337" s="44">
        <v>20</v>
      </c>
      <c r="C337" s="45">
        <f>IFERROR(VLOOKUP(_xlfn.CONCAT(B337,$B314),'All Fixtures'!H:R,10,0),VLOOKUP(_xlfn.CONCAT(B337,$B314),'All Fixtures'!I:R,9,0))</f>
        <v>45694</v>
      </c>
      <c r="D337" s="46" t="str">
        <f>IFERROR(VLOOKUP(_xlfn.CONCAT(B337,$B314),'All Fixtures'!H:R,11,0),VLOOKUP(_xlfn.CONCAT(B337,$B314),'All Fixtures'!I:R,10,0))</f>
        <v>The Jets</v>
      </c>
      <c r="E337" s="47" t="str">
        <f t="shared" si="8"/>
        <v>vs</v>
      </c>
      <c r="F337" s="46" t="str">
        <f>IFERROR(VLOOKUP(_xlfn.CONCAT(B337,$B314),'All Fixtures'!I:T,12,0),VLOOKUP(_xlfn.CONCAT(B337,$B314),'All Fixtures'!H:T,13,0))</f>
        <v>Tuffley Robins</v>
      </c>
      <c r="G337" s="48" t="str">
        <f>IF(E337="VOID","",VLOOKUP(_xlfn.CONCAT(B337,D337),'All Fixtures'!H:U,14,0))</f>
        <v>Baker Street</v>
      </c>
    </row>
    <row r="338" spans="1:7" ht="18" customHeight="1" x14ac:dyDescent="0.25">
      <c r="A338" s="55"/>
      <c r="B338" s="44">
        <v>21</v>
      </c>
      <c r="C338" s="45">
        <f>IFERROR(VLOOKUP(_xlfn.CONCAT(B338,$B314),'All Fixtures'!H:R,10,0),VLOOKUP(_xlfn.CONCAT(B338,$B314),'All Fixtures'!I:R,9,0))</f>
        <v>45700</v>
      </c>
      <c r="D338" s="46" t="str">
        <f>IFERROR(VLOOKUP(_xlfn.CONCAT(B338,$B314),'All Fixtures'!H:R,11,0),VLOOKUP(_xlfn.CONCAT(B338,$B314),'All Fixtures'!I:R,10,0))</f>
        <v>Slingers</v>
      </c>
      <c r="E338" s="47" t="str">
        <f t="shared" si="8"/>
        <v>vs</v>
      </c>
      <c r="F338" s="46" t="str">
        <f>IFERROR(VLOOKUP(_xlfn.CONCAT(B338,$B314),'All Fixtures'!I:T,12,0),VLOOKUP(_xlfn.CONCAT(B338,$B314),'All Fixtures'!H:T,13,0))</f>
        <v>The Jets</v>
      </c>
      <c r="G338" s="48" t="str">
        <f>IF(E338="VOID","",VLOOKUP(_xlfn.CONCAT(B338,D338),'All Fixtures'!H:U,14,0))</f>
        <v>BMI Club</v>
      </c>
    </row>
    <row r="339" spans="1:7" ht="18" customHeight="1" x14ac:dyDescent="0.25">
      <c r="A339" s="55"/>
      <c r="B339" s="44">
        <v>22</v>
      </c>
      <c r="C339" s="45">
        <f>IFERROR(VLOOKUP(_xlfn.CONCAT(B339,$B314),'All Fixtures'!H:R,10,0),VLOOKUP(_xlfn.CONCAT(B339,$B314),'All Fixtures'!I:R,9,0))</f>
        <v>45708</v>
      </c>
      <c r="D339" s="46" t="str">
        <f>IFERROR(VLOOKUP(_xlfn.CONCAT(B339,$B314),'All Fixtures'!H:R,11,0),VLOOKUP(_xlfn.CONCAT(B339,$B314),'All Fixtures'!I:R,10,0))</f>
        <v>The Jets</v>
      </c>
      <c r="E339" s="47" t="str">
        <f t="shared" si="8"/>
        <v>vs</v>
      </c>
      <c r="F339" s="46" t="str">
        <f>IFERROR(VLOOKUP(_xlfn.CONCAT(B339,$B314),'All Fixtures'!I:T,12,0),VLOOKUP(_xlfn.CONCAT(B339,$B314),'All Fixtures'!H:T,13,0))</f>
        <v>Cobblers</v>
      </c>
      <c r="G339" s="48" t="str">
        <f>IF(E339="VOID","",VLOOKUP(_xlfn.CONCAT(B339,D339),'All Fixtures'!H:U,14,0))</f>
        <v>Baker Street</v>
      </c>
    </row>
    <row r="340" spans="1:7" ht="18" customHeight="1" x14ac:dyDescent="0.25">
      <c r="A340" s="55"/>
      <c r="B340" s="44">
        <v>23</v>
      </c>
      <c r="C340" s="45">
        <f>IFERROR(VLOOKUP(_xlfn.CONCAT(B340,$B314),'All Fixtures'!H:R,10,0),VLOOKUP(_xlfn.CONCAT(B340,$B314),'All Fixtures'!I:R,9,0))</f>
        <v>45713</v>
      </c>
      <c r="D340" s="46" t="str">
        <f>IFERROR(VLOOKUP(_xlfn.CONCAT(B340,$B314),'All Fixtures'!H:R,11,0),VLOOKUP(_xlfn.CONCAT(B340,$B314),'All Fixtures'!I:R,10,0))</f>
        <v>Maisemore Hornets</v>
      </c>
      <c r="E340" s="47" t="str">
        <f t="shared" si="8"/>
        <v>vs</v>
      </c>
      <c r="F340" s="46" t="str">
        <f>IFERROR(VLOOKUP(_xlfn.CONCAT(B340,$B314),'All Fixtures'!I:T,12,0),VLOOKUP(_xlfn.CONCAT(B340,$B314),'All Fixtures'!H:T,13,0))</f>
        <v>The Jets</v>
      </c>
      <c r="G340" s="48" t="str">
        <f>IF(E340="VOID","",VLOOKUP(_xlfn.CONCAT(B340,D340),'All Fixtures'!H:U,14,0))</f>
        <v>St James Club</v>
      </c>
    </row>
    <row r="341" spans="1:7" ht="18" customHeight="1" x14ac:dyDescent="0.25">
      <c r="A341" s="55"/>
      <c r="B341" s="44">
        <v>24</v>
      </c>
      <c r="C341" s="45">
        <f>IFERROR(VLOOKUP(_xlfn.CONCAT(B341,$B314),'All Fixtures'!H:R,10,0),VLOOKUP(_xlfn.CONCAT(B341,$B314),'All Fixtures'!I:R,9,0))</f>
        <v>45722</v>
      </c>
      <c r="D341" s="46" t="str">
        <f>IFERROR(VLOOKUP(_xlfn.CONCAT(B341,$B314),'All Fixtures'!H:R,11,0),VLOOKUP(_xlfn.CONCAT(B341,$B314),'All Fixtures'!I:R,10,0))</f>
        <v>The Jets</v>
      </c>
      <c r="E341" s="47" t="str">
        <f t="shared" si="8"/>
        <v>vs</v>
      </c>
      <c r="F341" s="46" t="str">
        <f>IFERROR(VLOOKUP(_xlfn.CONCAT(B341,$B314),'All Fixtures'!I:T,12,0),VLOOKUP(_xlfn.CONCAT(B341,$B314),'All Fixtures'!H:T,13,0))</f>
        <v>Redmans Ten</v>
      </c>
      <c r="G341" s="48" t="str">
        <f>IF(E341="VOID","",VLOOKUP(_xlfn.CONCAT(B341,D341),'All Fixtures'!H:U,14,0))</f>
        <v>Baker Street</v>
      </c>
    </row>
    <row r="342" spans="1:7" ht="18" customHeight="1" x14ac:dyDescent="0.25">
      <c r="A342" s="55"/>
      <c r="B342" s="44">
        <v>25</v>
      </c>
      <c r="C342" s="45">
        <f>IFERROR(VLOOKUP(_xlfn.CONCAT(B342,$B314),'All Fixtures'!H:R,10,0),VLOOKUP(_xlfn.CONCAT(B342,$B314),'All Fixtures'!I:R,9,0))</f>
        <v>45730</v>
      </c>
      <c r="D342" s="46" t="str">
        <f>IFERROR(VLOOKUP(_xlfn.CONCAT(B342,$B314),'All Fixtures'!H:R,11,0),VLOOKUP(_xlfn.CONCAT(B342,$B314),'All Fixtures'!I:R,10,0))</f>
        <v>Famous Stampers</v>
      </c>
      <c r="E342" s="47" t="str">
        <f t="shared" si="8"/>
        <v>vs</v>
      </c>
      <c r="F342" s="46" t="str">
        <f>IFERROR(VLOOKUP(_xlfn.CONCAT(B342,$B314),'All Fixtures'!I:T,12,0),VLOOKUP(_xlfn.CONCAT(B342,$B314),'All Fixtures'!H:T,13,0))</f>
        <v>The Jets</v>
      </c>
      <c r="G342" s="48" t="str">
        <f>IF(E342="VOID","",VLOOKUP(_xlfn.CONCAT(B342,D342),'All Fixtures'!H:U,14,0))</f>
        <v>Hardwicke RBL 1</v>
      </c>
    </row>
    <row r="343" spans="1:7" ht="18" customHeight="1" x14ac:dyDescent="0.25">
      <c r="A343" s="55"/>
      <c r="B343" s="44">
        <v>26</v>
      </c>
      <c r="C343" s="45">
        <f>IFERROR(VLOOKUP(_xlfn.CONCAT(B343,$B314),'All Fixtures'!H:R,10,0),VLOOKUP(_xlfn.CONCAT(B343,$B314),'All Fixtures'!I:R,9,0))</f>
        <v>45736</v>
      </c>
      <c r="D343" s="46" t="str">
        <f>IFERROR(VLOOKUP(_xlfn.CONCAT(B343,$B314),'All Fixtures'!H:R,11,0),VLOOKUP(_xlfn.CONCAT(B343,$B314),'All Fixtures'!I:R,10,0))</f>
        <v>The Jets</v>
      </c>
      <c r="E343" s="47" t="str">
        <f t="shared" si="8"/>
        <v>vs</v>
      </c>
      <c r="F343" s="46" t="str">
        <f>IFERROR(VLOOKUP(_xlfn.CONCAT(B343,$B314),'All Fixtures'!I:T,12,0),VLOOKUP(_xlfn.CONCAT(B343,$B314),'All Fixtures'!H:T,13,0))</f>
        <v>Oval Ball S.C.</v>
      </c>
      <c r="G343" s="48" t="str">
        <f>IF(E343="VOID","",VLOOKUP(_xlfn.CONCAT(B343,D343),'All Fixtures'!H:U,14,0))</f>
        <v>Baker Street</v>
      </c>
    </row>
    <row r="344" spans="1:7" ht="18" customHeight="1" x14ac:dyDescent="0.25">
      <c r="A344" s="55"/>
      <c r="B344" s="44">
        <v>27</v>
      </c>
      <c r="C344" s="45">
        <f>IFERROR(VLOOKUP(_xlfn.CONCAT(B344,$B314),'All Fixtures'!H:R,10,0),VLOOKUP(_xlfn.CONCAT(B344,$B314),'All Fixtures'!I:R,9,0))</f>
        <v>45740</v>
      </c>
      <c r="D344" s="46" t="str">
        <f>IFERROR(VLOOKUP(_xlfn.CONCAT(B344,$B314),'All Fixtures'!H:R,11,0),VLOOKUP(_xlfn.CONCAT(B344,$B314),'All Fixtures'!I:R,10,0))</f>
        <v>Impractical Jokers</v>
      </c>
      <c r="E344" s="47" t="str">
        <f t="shared" si="8"/>
        <v>vs</v>
      </c>
      <c r="F344" s="46" t="str">
        <f>IFERROR(VLOOKUP(_xlfn.CONCAT(B344,$B314),'All Fixtures'!I:T,12,0),VLOOKUP(_xlfn.CONCAT(B344,$B314),'All Fixtures'!H:T,13,0))</f>
        <v>The Jets</v>
      </c>
      <c r="G344" s="48" t="str">
        <f>IF(E344="VOID","",VLOOKUP(_xlfn.CONCAT(B344,D344),'All Fixtures'!H:U,14,0))</f>
        <v>St James Club</v>
      </c>
    </row>
    <row r="345" spans="1:7" ht="18" customHeight="1" x14ac:dyDescent="0.25">
      <c r="A345" s="55"/>
      <c r="B345" s="44">
        <v>28</v>
      </c>
      <c r="C345" s="45">
        <f>IFERROR(VLOOKUP(_xlfn.CONCAT(B345,$B314),'All Fixtures'!H:R,10,0),VLOOKUP(_xlfn.CONCAT(B345,$B314),'All Fixtures'!I:R,9,0))</f>
        <v>45750</v>
      </c>
      <c r="D345" s="46" t="str">
        <f>IFERROR(VLOOKUP(_xlfn.CONCAT(B345,$B314),'All Fixtures'!H:R,11,0),VLOOKUP(_xlfn.CONCAT(B345,$B314),'All Fixtures'!I:R,10,0))</f>
        <v>The Jets</v>
      </c>
      <c r="E345" s="47" t="str">
        <f t="shared" si="8"/>
        <v>vs</v>
      </c>
      <c r="F345" s="46" t="str">
        <f>IFERROR(VLOOKUP(_xlfn.CONCAT(B345,$B314),'All Fixtures'!I:T,12,0),VLOOKUP(_xlfn.CONCAT(B345,$B314),'All Fixtures'!H:T,13,0))</f>
        <v>Hare &amp; Hounds</v>
      </c>
      <c r="G345" s="48" t="str">
        <f>IF(E345="VOID","",VLOOKUP(_xlfn.CONCAT(B345,D345),'All Fixtures'!H:U,14,0))</f>
        <v>Baker Street</v>
      </c>
    </row>
    <row r="346" spans="1:7" ht="18" customHeight="1" x14ac:dyDescent="0.25">
      <c r="A346" s="55"/>
      <c r="B346" s="44">
        <v>29</v>
      </c>
      <c r="C346" s="45">
        <f>IFERROR(VLOOKUP(_xlfn.CONCAT(B346,$B314),'All Fixtures'!H:R,10,0),VLOOKUP(_xlfn.CONCAT(B346,$B314),'All Fixtures'!I:R,9,0))</f>
        <v>45757</v>
      </c>
      <c r="D346" s="46" t="str">
        <f>IFERROR(VLOOKUP(_xlfn.CONCAT(B346,$B314),'All Fixtures'!H:R,11,0),VLOOKUP(_xlfn.CONCAT(B346,$B314),'All Fixtures'!I:R,10,0))</f>
        <v>Gaelens</v>
      </c>
      <c r="E346" s="47" t="str">
        <f t="shared" si="8"/>
        <v>vs</v>
      </c>
      <c r="F346" s="46" t="str">
        <f>IFERROR(VLOOKUP(_xlfn.CONCAT(B346,$B314),'All Fixtures'!I:T,12,0),VLOOKUP(_xlfn.CONCAT(B346,$B314),'All Fixtures'!H:T,13,0))</f>
        <v>The Jets</v>
      </c>
      <c r="G346" s="48" t="str">
        <f>IF(E346="VOID","",VLOOKUP(_xlfn.CONCAT(B346,D346),'All Fixtures'!H:U,14,0))</f>
        <v>Brockworth RFC</v>
      </c>
    </row>
    <row r="347" spans="1:7" ht="18" customHeight="1" x14ac:dyDescent="0.25">
      <c r="A347" s="55"/>
      <c r="B347" s="49">
        <v>30</v>
      </c>
      <c r="C347" s="50">
        <f>IFERROR(VLOOKUP(_xlfn.CONCAT(B347,$B314),'All Fixtures'!H:R,10,0),VLOOKUP(_xlfn.CONCAT(B347,$B314),'All Fixtures'!I:R,9,0))</f>
        <v>45764</v>
      </c>
      <c r="D347" s="51" t="str">
        <f>IFERROR(VLOOKUP(_xlfn.CONCAT(B347,$B314),'All Fixtures'!H:R,11,0),VLOOKUP(_xlfn.CONCAT(B347,$B314),'All Fixtures'!I:R,10,0))</f>
        <v>The Jets</v>
      </c>
      <c r="E347" s="52" t="str">
        <f t="shared" si="8"/>
        <v>vs</v>
      </c>
      <c r="F347" s="51" t="str">
        <f>IFERROR(VLOOKUP(_xlfn.CONCAT(B347,$B314),'All Fixtures'!I:T,12,0),VLOOKUP(_xlfn.CONCAT(B347,$B314),'All Fixtures'!H:T,13,0))</f>
        <v>Painswick Ultras</v>
      </c>
      <c r="G347" s="53" t="str">
        <f>IF(E347="VOID","",VLOOKUP(_xlfn.CONCAT(B347,D347),'All Fixtures'!H:U,14,0))</f>
        <v>Baker Street</v>
      </c>
    </row>
    <row r="348" spans="1:7" ht="13.15" customHeight="1" x14ac:dyDescent="0.25">
      <c r="A348" s="55"/>
      <c r="B348" s="20"/>
      <c r="C348" s="20"/>
      <c r="D348" s="3"/>
      <c r="E348" s="20"/>
      <c r="F348" s="3"/>
      <c r="G348" s="3"/>
    </row>
    <row r="349" spans="1:7" ht="13.15" customHeight="1" x14ac:dyDescent="0.25">
      <c r="A349" s="55"/>
      <c r="B349" s="20"/>
      <c r="C349" s="20"/>
      <c r="D349" s="3"/>
      <c r="E349" s="20"/>
      <c r="F349" s="3"/>
      <c r="G349" s="3"/>
    </row>
    <row r="350" spans="1:7" ht="13.15" customHeight="1" x14ac:dyDescent="0.25">
      <c r="A350" s="55"/>
      <c r="B350" s="20"/>
      <c r="C350" s="20"/>
      <c r="D350" s="3"/>
      <c r="E350" s="20"/>
      <c r="F350" s="3"/>
      <c r="G350" s="3"/>
    </row>
    <row r="351" spans="1:7" ht="13.15" customHeight="1" x14ac:dyDescent="0.25">
      <c r="A351" s="55"/>
      <c r="B351" s="20"/>
      <c r="C351" s="20"/>
      <c r="D351" s="3"/>
      <c r="E351" s="20"/>
      <c r="F351" s="3"/>
      <c r="G351" s="3"/>
    </row>
    <row r="352" spans="1:7" ht="13.15" customHeight="1" x14ac:dyDescent="0.25">
      <c r="A352" s="55"/>
      <c r="B352" s="20"/>
      <c r="C352" s="20"/>
      <c r="D352" s="3"/>
      <c r="E352" s="20"/>
      <c r="F352" s="3"/>
      <c r="G352" s="3"/>
    </row>
    <row r="353" spans="1:7" ht="20.45" customHeight="1" x14ac:dyDescent="0.35">
      <c r="A353" s="55">
        <f>A314+1</f>
        <v>10</v>
      </c>
      <c r="B353" s="39" t="str">
        <f>C353</f>
        <v>Gaelens</v>
      </c>
      <c r="C353" s="121" t="str">
        <f>VLOOKUP(A353,Divisions!$C$3:$D$18,2,0)</f>
        <v>Gaelens</v>
      </c>
      <c r="D353" s="121"/>
      <c r="E353" s="121"/>
      <c r="F353" s="121"/>
      <c r="G353" s="121"/>
    </row>
    <row r="354" spans="1:7" ht="13.15" customHeight="1" x14ac:dyDescent="0.25">
      <c r="A354" s="55"/>
      <c r="B354" s="20"/>
      <c r="C354" s="20"/>
      <c r="D354" s="3"/>
      <c r="E354" s="20"/>
      <c r="F354" s="3"/>
      <c r="G354" s="3"/>
    </row>
    <row r="355" spans="1:7" ht="21.6" customHeight="1" x14ac:dyDescent="0.25">
      <c r="A355" s="55"/>
      <c r="B355" s="40" t="s">
        <v>328</v>
      </c>
      <c r="C355" s="41" t="s">
        <v>334</v>
      </c>
      <c r="D355" s="42" t="s">
        <v>340</v>
      </c>
      <c r="E355" s="42"/>
      <c r="F355" s="42" t="s">
        <v>341</v>
      </c>
      <c r="G355" s="43" t="s">
        <v>338</v>
      </c>
    </row>
    <row r="356" spans="1:7" ht="18" customHeight="1" x14ac:dyDescent="0.25">
      <c r="A356" s="55"/>
      <c r="B356" s="44">
        <v>1</v>
      </c>
      <c r="C356" s="45">
        <f>IFERROR(VLOOKUP(_xlfn.CONCAT(B356,$B353),'All Fixtures'!H:R,10,0),VLOOKUP(_xlfn.CONCAT(B356,$B353),'All Fixtures'!I:R,9,0))</f>
        <v>45541</v>
      </c>
      <c r="D356" s="46" t="str">
        <f>IFERROR(VLOOKUP(_xlfn.CONCAT(B356,$B353),'All Fixtures'!H:R,11,0),VLOOKUP(_xlfn.CONCAT(B356,$B353),'All Fixtures'!I:R,10,0))</f>
        <v>Railway</v>
      </c>
      <c r="E356" s="47" t="str">
        <f>IF(F356="","VOID","vs")</f>
        <v>vs</v>
      </c>
      <c r="F356" s="46" t="str">
        <f>IFERROR(VLOOKUP(_xlfn.CONCAT(B356,$B353),'All Fixtures'!I:T,12,0),VLOOKUP(_xlfn.CONCAT(B356,$B353),'All Fixtures'!H:T,13,0))</f>
        <v>Gaelens</v>
      </c>
      <c r="G356" s="48" t="str">
        <f>IF(E356="VOID","",VLOOKUP(_xlfn.CONCAT(B356,D356),'All Fixtures'!H:U,14,0))</f>
        <v>Hardwicke RBL 2</v>
      </c>
    </row>
    <row r="357" spans="1:7" ht="18" customHeight="1" x14ac:dyDescent="0.25">
      <c r="A357" s="55"/>
      <c r="B357" s="44">
        <v>2</v>
      </c>
      <c r="C357" s="45">
        <f>IFERROR(VLOOKUP(_xlfn.CONCAT(B357,$B353),'All Fixtures'!H:R,10,0),VLOOKUP(_xlfn.CONCAT(B357,$B353),'All Fixtures'!I:R,9,0))</f>
        <v>45547</v>
      </c>
      <c r="D357" s="46" t="str">
        <f>IFERROR(VLOOKUP(_xlfn.CONCAT(B357,$B353),'All Fixtures'!H:R,11,0),VLOOKUP(_xlfn.CONCAT(B357,$B353),'All Fixtures'!I:R,10,0))</f>
        <v>Gaelens</v>
      </c>
      <c r="E357" s="47" t="str">
        <f t="shared" ref="E357:E386" si="9">IF(F357="","VOID","vs")</f>
        <v>vs</v>
      </c>
      <c r="F357" s="46" t="str">
        <f>IFERROR(VLOOKUP(_xlfn.CONCAT(B357,$B353),'All Fixtures'!I:T,12,0),VLOOKUP(_xlfn.CONCAT(B357,$B353),'All Fixtures'!H:T,13,0))</f>
        <v>Fabulous Baker Boys</v>
      </c>
      <c r="G357" s="48" t="str">
        <f>IF(E357="VOID","",VLOOKUP(_xlfn.CONCAT(B357,D357),'All Fixtures'!H:U,14,0))</f>
        <v>Brockworth RFC</v>
      </c>
    </row>
    <row r="358" spans="1:7" ht="18" customHeight="1" x14ac:dyDescent="0.25">
      <c r="A358" s="55"/>
      <c r="B358" s="44">
        <v>3</v>
      </c>
      <c r="C358" s="45">
        <f>IFERROR(VLOOKUP(_xlfn.CONCAT(B358,$B353),'All Fixtures'!H:R,10,0),VLOOKUP(_xlfn.CONCAT(B358,$B353),'All Fixtures'!I:R,9,0))</f>
        <v>45555</v>
      </c>
      <c r="D358" s="46" t="str">
        <f>IFERROR(VLOOKUP(_xlfn.CONCAT(B358,$B353),'All Fixtures'!H:R,11,0),VLOOKUP(_xlfn.CONCAT(B358,$B353),'All Fixtures'!I:R,10,0))</f>
        <v>St James Allstars</v>
      </c>
      <c r="E358" s="47" t="str">
        <f t="shared" si="9"/>
        <v>vs</v>
      </c>
      <c r="F358" s="46" t="str">
        <f>IFERROR(VLOOKUP(_xlfn.CONCAT(B358,$B353),'All Fixtures'!I:T,12,0),VLOOKUP(_xlfn.CONCAT(B358,$B353),'All Fixtures'!H:T,13,0))</f>
        <v>Gaelens</v>
      </c>
      <c r="G358" s="48" t="str">
        <f>IF(E358="VOID","",VLOOKUP(_xlfn.CONCAT(B358,D358),'All Fixtures'!H:U,14,0))</f>
        <v>St James Club</v>
      </c>
    </row>
    <row r="359" spans="1:7" ht="18" customHeight="1" x14ac:dyDescent="0.25">
      <c r="A359" s="55"/>
      <c r="B359" s="44">
        <v>4</v>
      </c>
      <c r="C359" s="45">
        <f>IFERROR(VLOOKUP(_xlfn.CONCAT(B359,$B353),'All Fixtures'!H:R,10,0),VLOOKUP(_xlfn.CONCAT(B359,$B353),'All Fixtures'!I:R,9,0))</f>
        <v>45561</v>
      </c>
      <c r="D359" s="46" t="str">
        <f>IFERROR(VLOOKUP(_xlfn.CONCAT(B359,$B353),'All Fixtures'!H:R,11,0),VLOOKUP(_xlfn.CONCAT(B359,$B353),'All Fixtures'!I:R,10,0))</f>
        <v>Gaelens</v>
      </c>
      <c r="E359" s="47" t="str">
        <f t="shared" si="9"/>
        <v>vs</v>
      </c>
      <c r="F359" s="46" t="str">
        <f>IFERROR(VLOOKUP(_xlfn.CONCAT(B359,$B353),'All Fixtures'!I:T,12,0),VLOOKUP(_xlfn.CONCAT(B359,$B353),'All Fixtures'!H:T,13,0))</f>
        <v>Tuffley Robins</v>
      </c>
      <c r="G359" s="48" t="str">
        <f>IF(E359="VOID","",VLOOKUP(_xlfn.CONCAT(B359,D359),'All Fixtures'!H:U,14,0))</f>
        <v>Brockworth RFC</v>
      </c>
    </row>
    <row r="360" spans="1:7" ht="18" customHeight="1" x14ac:dyDescent="0.25">
      <c r="A360" s="55"/>
      <c r="B360" s="44">
        <v>5</v>
      </c>
      <c r="C360" s="45">
        <f>IFERROR(VLOOKUP(_xlfn.CONCAT(B360,$B353),'All Fixtures'!H:R,10,0),VLOOKUP(_xlfn.CONCAT(B360,$B353),'All Fixtures'!I:R,9,0))</f>
        <v>45567</v>
      </c>
      <c r="D360" s="46" t="str">
        <f>IFERROR(VLOOKUP(_xlfn.CONCAT(B360,$B353),'All Fixtures'!H:R,11,0),VLOOKUP(_xlfn.CONCAT(B360,$B353),'All Fixtures'!I:R,10,0))</f>
        <v>Slingers</v>
      </c>
      <c r="E360" s="47" t="str">
        <f t="shared" si="9"/>
        <v>vs</v>
      </c>
      <c r="F360" s="46" t="str">
        <f>IFERROR(VLOOKUP(_xlfn.CONCAT(B360,$B353),'All Fixtures'!I:T,12,0),VLOOKUP(_xlfn.CONCAT(B360,$B353),'All Fixtures'!H:T,13,0))</f>
        <v>Gaelens</v>
      </c>
      <c r="G360" s="48" t="str">
        <f>IF(E360="VOID","",VLOOKUP(_xlfn.CONCAT(B360,D360),'All Fixtures'!H:U,14,0))</f>
        <v>BMI Club</v>
      </c>
    </row>
    <row r="361" spans="1:7" ht="18" customHeight="1" x14ac:dyDescent="0.25">
      <c r="A361" s="55"/>
      <c r="B361" s="44">
        <v>6</v>
      </c>
      <c r="C361" s="45">
        <f>IFERROR(VLOOKUP(_xlfn.CONCAT(B361,$B353),'All Fixtures'!H:R,10,0),VLOOKUP(_xlfn.CONCAT(B361,$B353),'All Fixtures'!I:R,9,0))</f>
        <v>45575</v>
      </c>
      <c r="D361" s="46" t="str">
        <f>IFERROR(VLOOKUP(_xlfn.CONCAT(B361,$B353),'All Fixtures'!H:R,11,0),VLOOKUP(_xlfn.CONCAT(B361,$B353),'All Fixtures'!I:R,10,0))</f>
        <v>Gaelens</v>
      </c>
      <c r="E361" s="47" t="str">
        <f t="shared" si="9"/>
        <v>vs</v>
      </c>
      <c r="F361" s="46" t="str">
        <f>IFERROR(VLOOKUP(_xlfn.CONCAT(B361,$B353),'All Fixtures'!I:T,12,0),VLOOKUP(_xlfn.CONCAT(B361,$B353),'All Fixtures'!H:T,13,0))</f>
        <v>Cobblers</v>
      </c>
      <c r="G361" s="48" t="str">
        <f>IF(E361="VOID","",VLOOKUP(_xlfn.CONCAT(B361,D361),'All Fixtures'!H:U,14,0))</f>
        <v>Brockworth RFC</v>
      </c>
    </row>
    <row r="362" spans="1:7" ht="18" customHeight="1" x14ac:dyDescent="0.25">
      <c r="A362" s="55"/>
      <c r="B362" s="44">
        <v>7</v>
      </c>
      <c r="C362" s="45">
        <f>IFERROR(VLOOKUP(_xlfn.CONCAT(B362,$B353),'All Fixtures'!H:R,10,0),VLOOKUP(_xlfn.CONCAT(B362,$B353),'All Fixtures'!I:R,9,0))</f>
        <v>45580</v>
      </c>
      <c r="D362" s="46" t="str">
        <f>IFERROR(VLOOKUP(_xlfn.CONCAT(B362,$B353),'All Fixtures'!H:R,11,0),VLOOKUP(_xlfn.CONCAT(B362,$B353),'All Fixtures'!I:R,10,0))</f>
        <v>Maisemore Hornets</v>
      </c>
      <c r="E362" s="47" t="str">
        <f t="shared" si="9"/>
        <v>vs</v>
      </c>
      <c r="F362" s="46" t="str">
        <f>IFERROR(VLOOKUP(_xlfn.CONCAT(B362,$B353),'All Fixtures'!I:T,12,0),VLOOKUP(_xlfn.CONCAT(B362,$B353),'All Fixtures'!H:T,13,0))</f>
        <v>Gaelens</v>
      </c>
      <c r="G362" s="48" t="str">
        <f>IF(E362="VOID","",VLOOKUP(_xlfn.CONCAT(B362,D362),'All Fixtures'!H:U,14,0))</f>
        <v>St James Club</v>
      </c>
    </row>
    <row r="363" spans="1:7" ht="18" customHeight="1" x14ac:dyDescent="0.25">
      <c r="A363" s="55"/>
      <c r="B363" s="44">
        <v>8</v>
      </c>
      <c r="C363" s="45">
        <f>IFERROR(VLOOKUP(_xlfn.CONCAT(B363,$B353),'All Fixtures'!H:R,10,0),VLOOKUP(_xlfn.CONCAT(B363,$B353),'All Fixtures'!I:R,9,0))</f>
        <v>45589</v>
      </c>
      <c r="D363" s="46" t="str">
        <f>IFERROR(VLOOKUP(_xlfn.CONCAT(B363,$B353),'All Fixtures'!H:R,11,0),VLOOKUP(_xlfn.CONCAT(B363,$B353),'All Fixtures'!I:R,10,0))</f>
        <v>Gaelens</v>
      </c>
      <c r="E363" s="47" t="str">
        <f t="shared" si="9"/>
        <v>vs</v>
      </c>
      <c r="F363" s="46" t="str">
        <f>IFERROR(VLOOKUP(_xlfn.CONCAT(B363,$B353),'All Fixtures'!I:T,12,0),VLOOKUP(_xlfn.CONCAT(B363,$B353),'All Fixtures'!H:T,13,0))</f>
        <v>Redmans Ten</v>
      </c>
      <c r="G363" s="48" t="str">
        <f>IF(E363="VOID","",VLOOKUP(_xlfn.CONCAT(B363,D363),'All Fixtures'!H:U,14,0))</f>
        <v>Brockworth RFC</v>
      </c>
    </row>
    <row r="364" spans="1:7" ht="18" customHeight="1" x14ac:dyDescent="0.25">
      <c r="A364" s="55"/>
      <c r="B364" s="44">
        <v>9</v>
      </c>
      <c r="C364" s="45">
        <f>IFERROR(VLOOKUP(_xlfn.CONCAT(B364,$B353),'All Fixtures'!H:R,10,0),VLOOKUP(_xlfn.CONCAT(B364,$B353),'All Fixtures'!I:R,9,0))</f>
        <v>45597</v>
      </c>
      <c r="D364" s="46" t="str">
        <f>IFERROR(VLOOKUP(_xlfn.CONCAT(B364,$B353),'All Fixtures'!H:R,11,0),VLOOKUP(_xlfn.CONCAT(B364,$B353),'All Fixtures'!I:R,10,0))</f>
        <v>Famous Stampers</v>
      </c>
      <c r="E364" s="47" t="str">
        <f t="shared" si="9"/>
        <v>vs</v>
      </c>
      <c r="F364" s="46" t="str">
        <f>IFERROR(VLOOKUP(_xlfn.CONCAT(B364,$B353),'All Fixtures'!I:T,12,0),VLOOKUP(_xlfn.CONCAT(B364,$B353),'All Fixtures'!H:T,13,0))</f>
        <v>Gaelens</v>
      </c>
      <c r="G364" s="48" t="str">
        <f>IF(E364="VOID","",VLOOKUP(_xlfn.CONCAT(B364,D364),'All Fixtures'!H:U,14,0))</f>
        <v>Hardwicke RBL 1</v>
      </c>
    </row>
    <row r="365" spans="1:7" ht="18" customHeight="1" x14ac:dyDescent="0.25">
      <c r="A365" s="55"/>
      <c r="B365" s="44">
        <v>10</v>
      </c>
      <c r="C365" s="45">
        <f>IFERROR(VLOOKUP(_xlfn.CONCAT(B365,$B353),'All Fixtures'!H:R,10,0),VLOOKUP(_xlfn.CONCAT(B365,$B353),'All Fixtures'!I:R,9,0))</f>
        <v>45603</v>
      </c>
      <c r="D365" s="46" t="str">
        <f>IFERROR(VLOOKUP(_xlfn.CONCAT(B365,$B353),'All Fixtures'!H:R,11,0),VLOOKUP(_xlfn.CONCAT(B365,$B353),'All Fixtures'!I:R,10,0))</f>
        <v>Gaelens</v>
      </c>
      <c r="E365" s="47" t="str">
        <f t="shared" si="9"/>
        <v>vs</v>
      </c>
      <c r="F365" s="46" t="str">
        <f>IFERROR(VLOOKUP(_xlfn.CONCAT(B365,$B353),'All Fixtures'!I:T,12,0),VLOOKUP(_xlfn.CONCAT(B365,$B353),'All Fixtures'!H:T,13,0))</f>
        <v>Oval Ball S.C.</v>
      </c>
      <c r="G365" s="48" t="str">
        <f>IF(E365="VOID","",VLOOKUP(_xlfn.CONCAT(B365,D365),'All Fixtures'!H:U,14,0))</f>
        <v>Brockworth RFC</v>
      </c>
    </row>
    <row r="366" spans="1:7" ht="18" customHeight="1" x14ac:dyDescent="0.25">
      <c r="A366" s="55"/>
      <c r="B366" s="44">
        <v>11</v>
      </c>
      <c r="C366" s="45">
        <f>IFERROR(VLOOKUP(_xlfn.CONCAT(B366,$B353),'All Fixtures'!H:R,10,0),VLOOKUP(_xlfn.CONCAT(B366,$B353),'All Fixtures'!I:R,9,0))</f>
        <v>45607</v>
      </c>
      <c r="D366" s="46" t="str">
        <f>IFERROR(VLOOKUP(_xlfn.CONCAT(B366,$B353),'All Fixtures'!H:R,11,0),VLOOKUP(_xlfn.CONCAT(B366,$B353),'All Fixtures'!I:R,10,0))</f>
        <v>Impractical Jokers</v>
      </c>
      <c r="E366" s="47" t="str">
        <f t="shared" si="9"/>
        <v>vs</v>
      </c>
      <c r="F366" s="46" t="str">
        <f>IFERROR(VLOOKUP(_xlfn.CONCAT(B366,$B353),'All Fixtures'!I:T,12,0),VLOOKUP(_xlfn.CONCAT(B366,$B353),'All Fixtures'!H:T,13,0))</f>
        <v>Gaelens</v>
      </c>
      <c r="G366" s="48" t="str">
        <f>IF(E366="VOID","",VLOOKUP(_xlfn.CONCAT(B366,D366),'All Fixtures'!H:U,14,0))</f>
        <v>St James Club</v>
      </c>
    </row>
    <row r="367" spans="1:7" ht="18" customHeight="1" x14ac:dyDescent="0.25">
      <c r="A367" s="55"/>
      <c r="B367" s="44">
        <v>12</v>
      </c>
      <c r="C367" s="45">
        <f>IFERROR(VLOOKUP(_xlfn.CONCAT(B367,$B353),'All Fixtures'!H:R,10,0),VLOOKUP(_xlfn.CONCAT(B367,$B353),'All Fixtures'!I:R,9,0))</f>
        <v>45617</v>
      </c>
      <c r="D367" s="46" t="str">
        <f>IFERROR(VLOOKUP(_xlfn.CONCAT(B367,$B353),'All Fixtures'!H:R,11,0),VLOOKUP(_xlfn.CONCAT(B367,$B353),'All Fixtures'!I:R,10,0))</f>
        <v>Gaelens</v>
      </c>
      <c r="E367" s="47" t="str">
        <f t="shared" si="9"/>
        <v>vs</v>
      </c>
      <c r="F367" s="46" t="str">
        <f>IFERROR(VLOOKUP(_xlfn.CONCAT(B367,$B353),'All Fixtures'!I:T,12,0),VLOOKUP(_xlfn.CONCAT(B367,$B353),'All Fixtures'!H:T,13,0))</f>
        <v>Hare &amp; Hounds</v>
      </c>
      <c r="G367" s="48" t="str">
        <f>IF(E367="VOID","",VLOOKUP(_xlfn.CONCAT(B367,D367),'All Fixtures'!H:U,14,0))</f>
        <v>Brockworth RFC</v>
      </c>
    </row>
    <row r="368" spans="1:7" ht="18" customHeight="1" x14ac:dyDescent="0.25">
      <c r="A368" s="55"/>
      <c r="B368" s="44">
        <v>13</v>
      </c>
      <c r="C368" s="45">
        <f>IFERROR(VLOOKUP(_xlfn.CONCAT(B368,$B353),'All Fixtures'!H:R,10,0),VLOOKUP(_xlfn.CONCAT(B368,$B353),'All Fixtures'!I:R,9,0))</f>
        <v>45623</v>
      </c>
      <c r="D368" s="46" t="str">
        <f>IFERROR(VLOOKUP(_xlfn.CONCAT(B368,$B353),'All Fixtures'!H:R,11,0),VLOOKUP(_xlfn.CONCAT(B368,$B353),'All Fixtures'!I:R,10,0))</f>
        <v>Painswick Ultras</v>
      </c>
      <c r="E368" s="47" t="str">
        <f t="shared" si="9"/>
        <v>vs</v>
      </c>
      <c r="F368" s="46" t="str">
        <f>IFERROR(VLOOKUP(_xlfn.CONCAT(B368,$B353),'All Fixtures'!I:T,12,0),VLOOKUP(_xlfn.CONCAT(B368,$B353),'All Fixtures'!H:T,13,0))</f>
        <v>Gaelens</v>
      </c>
      <c r="G368" s="48" t="str">
        <f>IF(E368="VOID","",VLOOKUP(_xlfn.CONCAT(B368,D368),'All Fixtures'!H:U,14,0))</f>
        <v>Saintbridge Club 1</v>
      </c>
    </row>
    <row r="369" spans="1:7" ht="18" customHeight="1" x14ac:dyDescent="0.25">
      <c r="A369" s="55"/>
      <c r="B369" s="44">
        <v>14</v>
      </c>
      <c r="C369" s="45">
        <f>IFERROR(VLOOKUP(_xlfn.CONCAT(B369,$B353),'All Fixtures'!H:R,10,0),VLOOKUP(_xlfn.CONCAT(B369,$B353),'All Fixtures'!I:R,9,0))</f>
        <v>45631</v>
      </c>
      <c r="D369" s="46" t="str">
        <f>IFERROR(VLOOKUP(_xlfn.CONCAT(B369,$B353),'All Fixtures'!H:R,11,0),VLOOKUP(_xlfn.CONCAT(B369,$B353),'All Fixtures'!I:R,10,0))</f>
        <v>The Jets</v>
      </c>
      <c r="E369" s="47" t="str">
        <f t="shared" si="9"/>
        <v>vs</v>
      </c>
      <c r="F369" s="46" t="str">
        <f>IFERROR(VLOOKUP(_xlfn.CONCAT(B369,$B353),'All Fixtures'!I:T,12,0),VLOOKUP(_xlfn.CONCAT(B369,$B353),'All Fixtures'!H:T,13,0))</f>
        <v>Gaelens</v>
      </c>
      <c r="G369" s="48" t="str">
        <f>IF(E369="VOID","",VLOOKUP(_xlfn.CONCAT(B369,D369),'All Fixtures'!H:U,14,0))</f>
        <v>Baker Street</v>
      </c>
    </row>
    <row r="370" spans="1:7" ht="18" customHeight="1" x14ac:dyDescent="0.25">
      <c r="A370" s="55"/>
      <c r="B370" s="44">
        <v>15</v>
      </c>
      <c r="C370" s="45">
        <f>IFERROR(VLOOKUP(_xlfn.CONCAT(B370,$B353),'All Fixtures'!H:R,10,0),VLOOKUP(_xlfn.CONCAT(B370,$B353),'All Fixtures'!I:R,9,0))</f>
        <v>45638</v>
      </c>
      <c r="D370" s="46" t="str">
        <f>IFERROR(VLOOKUP(_xlfn.CONCAT(B370,$B353),'All Fixtures'!H:R,11,0),VLOOKUP(_xlfn.CONCAT(B370,$B353),'All Fixtures'!I:R,10,0))</f>
        <v>Gaelens</v>
      </c>
      <c r="E370" s="47" t="str">
        <f t="shared" si="9"/>
        <v>vs</v>
      </c>
      <c r="F370" s="46" t="str">
        <f>IFERROR(VLOOKUP(_xlfn.CONCAT(B370,$B353),'All Fixtures'!I:T,12,0),VLOOKUP(_xlfn.CONCAT(B370,$B353),'All Fixtures'!H:T,13,0))</f>
        <v>Lion Cubs</v>
      </c>
      <c r="G370" s="48" t="str">
        <f>IF(E370="VOID","",VLOOKUP(_xlfn.CONCAT(B370,D370),'All Fixtures'!H:U,14,0))</f>
        <v>Brockworth RFC</v>
      </c>
    </row>
    <row r="371" spans="1:7" ht="24.6" customHeight="1" x14ac:dyDescent="0.25">
      <c r="A371" s="55"/>
      <c r="B371" s="122" t="s">
        <v>339</v>
      </c>
      <c r="C371" s="123"/>
      <c r="D371" s="123"/>
      <c r="E371" s="123"/>
      <c r="F371" s="123"/>
      <c r="G371" s="124"/>
    </row>
    <row r="372" spans="1:7" ht="18" customHeight="1" x14ac:dyDescent="0.25">
      <c r="A372" s="55"/>
      <c r="B372" s="44">
        <v>16</v>
      </c>
      <c r="C372" s="45">
        <f>IFERROR(VLOOKUP(_xlfn.CONCAT(B372,$B353),'All Fixtures'!H:R,10,0),VLOOKUP(_xlfn.CONCAT(B372,$B353),'All Fixtures'!I:R,9,0))</f>
        <v>45666</v>
      </c>
      <c r="D372" s="46" t="str">
        <f>IFERROR(VLOOKUP(_xlfn.CONCAT(B372,$B353),'All Fixtures'!H:R,11,0),VLOOKUP(_xlfn.CONCAT(B372,$B353),'All Fixtures'!I:R,10,0))</f>
        <v>Gaelens</v>
      </c>
      <c r="E372" s="47" t="str">
        <f t="shared" si="9"/>
        <v>vs</v>
      </c>
      <c r="F372" s="46" t="str">
        <f>IFERROR(VLOOKUP(_xlfn.CONCAT(B372,$B353),'All Fixtures'!I:T,12,0),VLOOKUP(_xlfn.CONCAT(B372,$B353),'All Fixtures'!H:T,13,0))</f>
        <v>Railway</v>
      </c>
      <c r="G372" s="48" t="str">
        <f>IF(E372="VOID","",VLOOKUP(_xlfn.CONCAT(B372,D372),'All Fixtures'!H:U,14,0))</f>
        <v>Brockworth RFC</v>
      </c>
    </row>
    <row r="373" spans="1:7" ht="18" customHeight="1" x14ac:dyDescent="0.25">
      <c r="A373" s="55"/>
      <c r="B373" s="44">
        <v>17</v>
      </c>
      <c r="C373" s="45">
        <f>IFERROR(VLOOKUP(_xlfn.CONCAT(B373,$B353),'All Fixtures'!H:R,10,0),VLOOKUP(_xlfn.CONCAT(B373,$B353),'All Fixtures'!I:R,9,0))</f>
        <v>45671</v>
      </c>
      <c r="D373" s="46" t="str">
        <f>IFERROR(VLOOKUP(_xlfn.CONCAT(B373,$B353),'All Fixtures'!H:R,11,0),VLOOKUP(_xlfn.CONCAT(B373,$B353),'All Fixtures'!I:R,10,0))</f>
        <v>Fabulous Baker Boys</v>
      </c>
      <c r="E373" s="47" t="str">
        <f t="shared" si="9"/>
        <v>vs</v>
      </c>
      <c r="F373" s="46" t="str">
        <f>IFERROR(VLOOKUP(_xlfn.CONCAT(B373,$B353),'All Fixtures'!I:T,12,0),VLOOKUP(_xlfn.CONCAT(B373,$B353),'All Fixtures'!H:T,13,0))</f>
        <v>Gaelens</v>
      </c>
      <c r="G373" s="48" t="str">
        <f>IF(E373="VOID","",VLOOKUP(_xlfn.CONCAT(B373,D373),'All Fixtures'!H:U,14,0))</f>
        <v>Baker Street</v>
      </c>
    </row>
    <row r="374" spans="1:7" ht="18" customHeight="1" x14ac:dyDescent="0.25">
      <c r="A374" s="55"/>
      <c r="B374" s="44">
        <v>18</v>
      </c>
      <c r="C374" s="45">
        <f>IFERROR(VLOOKUP(_xlfn.CONCAT(B374,$B353),'All Fixtures'!H:R,10,0),VLOOKUP(_xlfn.CONCAT(B374,$B353),'All Fixtures'!I:R,9,0))</f>
        <v>45680</v>
      </c>
      <c r="D374" s="46" t="str">
        <f>IFERROR(VLOOKUP(_xlfn.CONCAT(B374,$B353),'All Fixtures'!H:R,11,0),VLOOKUP(_xlfn.CONCAT(B374,$B353),'All Fixtures'!I:R,10,0))</f>
        <v>Gaelens</v>
      </c>
      <c r="E374" s="47" t="str">
        <f t="shared" si="9"/>
        <v>vs</v>
      </c>
      <c r="F374" s="46" t="str">
        <f>IFERROR(VLOOKUP(_xlfn.CONCAT(B374,$B353),'All Fixtures'!I:T,12,0),VLOOKUP(_xlfn.CONCAT(B374,$B353),'All Fixtures'!H:T,13,0))</f>
        <v>St James Allstars</v>
      </c>
      <c r="G374" s="48" t="str">
        <f>IF(E374="VOID","",VLOOKUP(_xlfn.CONCAT(B374,D374),'All Fixtures'!H:U,14,0))</f>
        <v>Brockworth RFC</v>
      </c>
    </row>
    <row r="375" spans="1:7" ht="18" customHeight="1" x14ac:dyDescent="0.25">
      <c r="A375" s="55"/>
      <c r="B375" s="44">
        <v>19</v>
      </c>
      <c r="C375" s="45">
        <f>IFERROR(VLOOKUP(_xlfn.CONCAT(B375,$B353),'All Fixtures'!H:R,10,0),VLOOKUP(_xlfn.CONCAT(B375,$B353),'All Fixtures'!I:R,9,0))</f>
        <v>45685</v>
      </c>
      <c r="D375" s="46" t="str">
        <f>IFERROR(VLOOKUP(_xlfn.CONCAT(B375,$B353),'All Fixtures'!H:R,11,0),VLOOKUP(_xlfn.CONCAT(B375,$B353),'All Fixtures'!I:R,10,0))</f>
        <v>Tuffley Robins</v>
      </c>
      <c r="E375" s="47" t="str">
        <f t="shared" si="9"/>
        <v>vs</v>
      </c>
      <c r="F375" s="46" t="str">
        <f>IFERROR(VLOOKUP(_xlfn.CONCAT(B375,$B353),'All Fixtures'!I:T,12,0),VLOOKUP(_xlfn.CONCAT(B375,$B353),'All Fixtures'!H:T,13,0))</f>
        <v>Gaelens</v>
      </c>
      <c r="G375" s="48" t="str">
        <f>IF(E375="VOID","",VLOOKUP(_xlfn.CONCAT(B375,D375),'All Fixtures'!H:U,14,0))</f>
        <v>Robinswood Hill Club 1</v>
      </c>
    </row>
    <row r="376" spans="1:7" ht="18" customHeight="1" x14ac:dyDescent="0.25">
      <c r="A376" s="55"/>
      <c r="B376" s="44">
        <v>20</v>
      </c>
      <c r="C376" s="45">
        <f>IFERROR(VLOOKUP(_xlfn.CONCAT(B376,$B353),'All Fixtures'!H:R,10,0),VLOOKUP(_xlfn.CONCAT(B376,$B353),'All Fixtures'!I:R,9,0))</f>
        <v>45694</v>
      </c>
      <c r="D376" s="46" t="str">
        <f>IFERROR(VLOOKUP(_xlfn.CONCAT(B376,$B353),'All Fixtures'!H:R,11,0),VLOOKUP(_xlfn.CONCAT(B376,$B353),'All Fixtures'!I:R,10,0))</f>
        <v>Gaelens</v>
      </c>
      <c r="E376" s="47" t="str">
        <f t="shared" si="9"/>
        <v>vs</v>
      </c>
      <c r="F376" s="46" t="str">
        <f>IFERROR(VLOOKUP(_xlfn.CONCAT(B376,$B353),'All Fixtures'!I:T,12,0),VLOOKUP(_xlfn.CONCAT(B376,$B353),'All Fixtures'!H:T,13,0))</f>
        <v>Slingers</v>
      </c>
      <c r="G376" s="48" t="str">
        <f>IF(E376="VOID","",VLOOKUP(_xlfn.CONCAT(B376,D376),'All Fixtures'!H:U,14,0))</f>
        <v>Brockworth RFC</v>
      </c>
    </row>
    <row r="377" spans="1:7" ht="18" customHeight="1" x14ac:dyDescent="0.25">
      <c r="A377" s="55"/>
      <c r="B377" s="44">
        <v>21</v>
      </c>
      <c r="C377" s="45">
        <f>IFERROR(VLOOKUP(_xlfn.CONCAT(B377,$B353),'All Fixtures'!H:R,10,0),VLOOKUP(_xlfn.CONCAT(B377,$B353),'All Fixtures'!I:R,9,0))</f>
        <v>45698</v>
      </c>
      <c r="D377" s="46" t="str">
        <f>IFERROR(VLOOKUP(_xlfn.CONCAT(B377,$B353),'All Fixtures'!H:R,11,0),VLOOKUP(_xlfn.CONCAT(B377,$B353),'All Fixtures'!I:R,10,0))</f>
        <v>Cobblers</v>
      </c>
      <c r="E377" s="47" t="str">
        <f t="shared" si="9"/>
        <v>vs</v>
      </c>
      <c r="F377" s="46" t="str">
        <f>IFERROR(VLOOKUP(_xlfn.CONCAT(B377,$B353),'All Fixtures'!I:T,12,0),VLOOKUP(_xlfn.CONCAT(B377,$B353),'All Fixtures'!H:T,13,0))</f>
        <v>Gaelens</v>
      </c>
      <c r="G377" s="48" t="str">
        <f>IF(E377="VOID","",VLOOKUP(_xlfn.CONCAT(B377,D377),'All Fixtures'!H:U,14,0))</f>
        <v>Tuffley Community Centre</v>
      </c>
    </row>
    <row r="378" spans="1:7" ht="18" customHeight="1" x14ac:dyDescent="0.25">
      <c r="A378" s="55"/>
      <c r="B378" s="44">
        <v>22</v>
      </c>
      <c r="C378" s="45">
        <f>IFERROR(VLOOKUP(_xlfn.CONCAT(B378,$B353),'All Fixtures'!H:R,10,0),VLOOKUP(_xlfn.CONCAT(B378,$B353),'All Fixtures'!I:R,9,0))</f>
        <v>45708</v>
      </c>
      <c r="D378" s="46" t="str">
        <f>IFERROR(VLOOKUP(_xlfn.CONCAT(B378,$B353),'All Fixtures'!H:R,11,0),VLOOKUP(_xlfn.CONCAT(B378,$B353),'All Fixtures'!I:R,10,0))</f>
        <v>Gaelens</v>
      </c>
      <c r="E378" s="47" t="str">
        <f t="shared" si="9"/>
        <v>vs</v>
      </c>
      <c r="F378" s="46" t="str">
        <f>IFERROR(VLOOKUP(_xlfn.CONCAT(B378,$B353),'All Fixtures'!I:T,12,0),VLOOKUP(_xlfn.CONCAT(B378,$B353),'All Fixtures'!H:T,13,0))</f>
        <v>Maisemore Hornets</v>
      </c>
      <c r="G378" s="48" t="str">
        <f>IF(E378="VOID","",VLOOKUP(_xlfn.CONCAT(B378,D378),'All Fixtures'!H:U,14,0))</f>
        <v>Brockworth RFC</v>
      </c>
    </row>
    <row r="379" spans="1:7" ht="18" customHeight="1" x14ac:dyDescent="0.25">
      <c r="A379" s="55"/>
      <c r="B379" s="44">
        <v>23</v>
      </c>
      <c r="C379" s="45">
        <f>IFERROR(VLOOKUP(_xlfn.CONCAT(B379,$B353),'All Fixtures'!H:R,10,0),VLOOKUP(_xlfn.CONCAT(B379,$B353),'All Fixtures'!I:R,9,0))</f>
        <v>45715</v>
      </c>
      <c r="D379" s="46" t="str">
        <f>IFERROR(VLOOKUP(_xlfn.CONCAT(B379,$B353),'All Fixtures'!H:R,11,0),VLOOKUP(_xlfn.CONCAT(B379,$B353),'All Fixtures'!I:R,10,0))</f>
        <v>Redmans Ten</v>
      </c>
      <c r="E379" s="47" t="str">
        <f t="shared" si="9"/>
        <v>vs</v>
      </c>
      <c r="F379" s="46" t="str">
        <f>IFERROR(VLOOKUP(_xlfn.CONCAT(B379,$B353),'All Fixtures'!I:T,12,0),VLOOKUP(_xlfn.CONCAT(B379,$B353),'All Fixtures'!H:T,13,0))</f>
        <v>Gaelens</v>
      </c>
      <c r="G379" s="48" t="str">
        <f>IF(E379="VOID","",VLOOKUP(_xlfn.CONCAT(B379,D379),'All Fixtures'!H:U,14,0))</f>
        <v>Wotton Hall Club 1</v>
      </c>
    </row>
    <row r="380" spans="1:7" ht="18" customHeight="1" x14ac:dyDescent="0.25">
      <c r="A380" s="55"/>
      <c r="B380" s="44">
        <v>24</v>
      </c>
      <c r="C380" s="45">
        <f>IFERROR(VLOOKUP(_xlfn.CONCAT(B380,$B353),'All Fixtures'!H:R,10,0),VLOOKUP(_xlfn.CONCAT(B380,$B353),'All Fixtures'!I:R,9,0))</f>
        <v>45722</v>
      </c>
      <c r="D380" s="46" t="str">
        <f>IFERROR(VLOOKUP(_xlfn.CONCAT(B380,$B353),'All Fixtures'!H:R,11,0),VLOOKUP(_xlfn.CONCAT(B380,$B353),'All Fixtures'!I:R,10,0))</f>
        <v>Gaelens</v>
      </c>
      <c r="E380" s="47" t="str">
        <f t="shared" si="9"/>
        <v>vs</v>
      </c>
      <c r="F380" s="46" t="str">
        <f>IFERROR(VLOOKUP(_xlfn.CONCAT(B380,$B353),'All Fixtures'!I:T,12,0),VLOOKUP(_xlfn.CONCAT(B380,$B353),'All Fixtures'!H:T,13,0))</f>
        <v>Famous Stampers</v>
      </c>
      <c r="G380" s="48" t="str">
        <f>IF(E380="VOID","",VLOOKUP(_xlfn.CONCAT(B380,D380),'All Fixtures'!H:U,14,0))</f>
        <v>Brockworth RFC</v>
      </c>
    </row>
    <row r="381" spans="1:7" ht="18" customHeight="1" x14ac:dyDescent="0.25">
      <c r="A381" s="55"/>
      <c r="B381" s="44">
        <v>25</v>
      </c>
      <c r="C381" s="45">
        <f>IFERROR(VLOOKUP(_xlfn.CONCAT(B381,$B353),'All Fixtures'!H:R,10,0),VLOOKUP(_xlfn.CONCAT(B381,$B353),'All Fixtures'!I:R,9,0))</f>
        <v>45728</v>
      </c>
      <c r="D381" s="46" t="str">
        <f>IFERROR(VLOOKUP(_xlfn.CONCAT(B381,$B353),'All Fixtures'!H:R,11,0),VLOOKUP(_xlfn.CONCAT(B381,$B353),'All Fixtures'!I:R,10,0))</f>
        <v>Oval Ball S.C.</v>
      </c>
      <c r="E381" s="47" t="str">
        <f t="shared" si="9"/>
        <v>vs</v>
      </c>
      <c r="F381" s="46" t="str">
        <f>IFERROR(VLOOKUP(_xlfn.CONCAT(B381,$B353),'All Fixtures'!I:T,12,0),VLOOKUP(_xlfn.CONCAT(B381,$B353),'All Fixtures'!H:T,13,0))</f>
        <v>Gaelens</v>
      </c>
      <c r="G381" s="48" t="str">
        <f>IF(E381="VOID","",VLOOKUP(_xlfn.CONCAT(B381,D381),'All Fixtures'!H:U,14,0))</f>
        <v>One Eyed Jacks</v>
      </c>
    </row>
    <row r="382" spans="1:7" ht="18" customHeight="1" x14ac:dyDescent="0.25">
      <c r="A382" s="55"/>
      <c r="B382" s="44">
        <v>26</v>
      </c>
      <c r="C382" s="45">
        <f>IFERROR(VLOOKUP(_xlfn.CONCAT(B382,$B353),'All Fixtures'!H:R,10,0),VLOOKUP(_xlfn.CONCAT(B382,$B353),'All Fixtures'!I:R,9,0))</f>
        <v>45736</v>
      </c>
      <c r="D382" s="46" t="str">
        <f>IFERROR(VLOOKUP(_xlfn.CONCAT(B382,$B353),'All Fixtures'!H:R,11,0),VLOOKUP(_xlfn.CONCAT(B382,$B353),'All Fixtures'!I:R,10,0))</f>
        <v>Gaelens</v>
      </c>
      <c r="E382" s="47" t="str">
        <f t="shared" si="9"/>
        <v>vs</v>
      </c>
      <c r="F382" s="46" t="str">
        <f>IFERROR(VLOOKUP(_xlfn.CONCAT(B382,$B353),'All Fixtures'!I:T,12,0),VLOOKUP(_xlfn.CONCAT(B382,$B353),'All Fixtures'!H:T,13,0))</f>
        <v>Impractical Jokers</v>
      </c>
      <c r="G382" s="48" t="str">
        <f>IF(E382="VOID","",VLOOKUP(_xlfn.CONCAT(B382,D382),'All Fixtures'!H:U,14,0))</f>
        <v>Brockworth RFC</v>
      </c>
    </row>
    <row r="383" spans="1:7" ht="18" customHeight="1" x14ac:dyDescent="0.25">
      <c r="A383" s="55"/>
      <c r="B383" s="44">
        <v>27</v>
      </c>
      <c r="C383" s="45">
        <f>IFERROR(VLOOKUP(_xlfn.CONCAT(B383,$B353),'All Fixtures'!H:R,10,0),VLOOKUP(_xlfn.CONCAT(B383,$B353),'All Fixtures'!I:R,9,0))</f>
        <v>45744</v>
      </c>
      <c r="D383" s="46" t="str">
        <f>IFERROR(VLOOKUP(_xlfn.CONCAT(B383,$B353),'All Fixtures'!H:R,11,0),VLOOKUP(_xlfn.CONCAT(B383,$B353),'All Fixtures'!I:R,10,0))</f>
        <v>Hare &amp; Hounds</v>
      </c>
      <c r="E383" s="47" t="str">
        <f t="shared" si="9"/>
        <v>vs</v>
      </c>
      <c r="F383" s="46" t="str">
        <f>IFERROR(VLOOKUP(_xlfn.CONCAT(B383,$B353),'All Fixtures'!I:T,12,0),VLOOKUP(_xlfn.CONCAT(B383,$B353),'All Fixtures'!H:T,13,0))</f>
        <v>Gaelens</v>
      </c>
      <c r="G383" s="48" t="str">
        <f>IF(E383="VOID","",VLOOKUP(_xlfn.CONCAT(B383,D383),'All Fixtures'!H:U,14,0))</f>
        <v>Churchdown Club</v>
      </c>
    </row>
    <row r="384" spans="1:7" ht="18" customHeight="1" x14ac:dyDescent="0.25">
      <c r="A384" s="55"/>
      <c r="B384" s="44">
        <v>28</v>
      </c>
      <c r="C384" s="45">
        <f>IFERROR(VLOOKUP(_xlfn.CONCAT(B384,$B353),'All Fixtures'!H:R,10,0),VLOOKUP(_xlfn.CONCAT(B384,$B353),'All Fixtures'!I:R,9,0))</f>
        <v>45750</v>
      </c>
      <c r="D384" s="46" t="str">
        <f>IFERROR(VLOOKUP(_xlfn.CONCAT(B384,$B353),'All Fixtures'!H:R,11,0),VLOOKUP(_xlfn.CONCAT(B384,$B353),'All Fixtures'!I:R,10,0))</f>
        <v>Gaelens</v>
      </c>
      <c r="E384" s="47" t="str">
        <f t="shared" si="9"/>
        <v>vs</v>
      </c>
      <c r="F384" s="46" t="str">
        <f>IFERROR(VLOOKUP(_xlfn.CONCAT(B384,$B353),'All Fixtures'!I:T,12,0),VLOOKUP(_xlfn.CONCAT(B384,$B353),'All Fixtures'!H:T,13,0))</f>
        <v>Painswick Ultras</v>
      </c>
      <c r="G384" s="48" t="str">
        <f>IF(E384="VOID","",VLOOKUP(_xlfn.CONCAT(B384,D384),'All Fixtures'!H:U,14,0))</f>
        <v>Brockworth RFC</v>
      </c>
    </row>
    <row r="385" spans="1:7" ht="18" customHeight="1" x14ac:dyDescent="0.25">
      <c r="A385" s="55"/>
      <c r="B385" s="44">
        <v>29</v>
      </c>
      <c r="C385" s="45">
        <f>IFERROR(VLOOKUP(_xlfn.CONCAT(B385,$B353),'All Fixtures'!H:R,10,0),VLOOKUP(_xlfn.CONCAT(B385,$B353),'All Fixtures'!I:R,9,0))</f>
        <v>45757</v>
      </c>
      <c r="D385" s="46" t="str">
        <f>IFERROR(VLOOKUP(_xlfn.CONCAT(B385,$B353),'All Fixtures'!H:R,11,0),VLOOKUP(_xlfn.CONCAT(B385,$B353),'All Fixtures'!I:R,10,0))</f>
        <v>Gaelens</v>
      </c>
      <c r="E385" s="47" t="str">
        <f t="shared" si="9"/>
        <v>vs</v>
      </c>
      <c r="F385" s="46" t="str">
        <f>IFERROR(VLOOKUP(_xlfn.CONCAT(B385,$B353),'All Fixtures'!I:T,12,0),VLOOKUP(_xlfn.CONCAT(B385,$B353),'All Fixtures'!H:T,13,0))</f>
        <v>The Jets</v>
      </c>
      <c r="G385" s="48" t="str">
        <f>IF(E385="VOID","",VLOOKUP(_xlfn.CONCAT(B385,D385),'All Fixtures'!H:U,14,0))</f>
        <v>Brockworth RFC</v>
      </c>
    </row>
    <row r="386" spans="1:7" ht="18" customHeight="1" x14ac:dyDescent="0.25">
      <c r="A386" s="55"/>
      <c r="B386" s="49">
        <v>30</v>
      </c>
      <c r="C386" s="50">
        <f>IFERROR(VLOOKUP(_xlfn.CONCAT(B386,$B353),'All Fixtures'!H:R,10,0),VLOOKUP(_xlfn.CONCAT(B386,$B353),'All Fixtures'!I:R,9,0))</f>
        <v>45763</v>
      </c>
      <c r="D386" s="51" t="str">
        <f>IFERROR(VLOOKUP(_xlfn.CONCAT(B386,$B353),'All Fixtures'!H:R,11,0),VLOOKUP(_xlfn.CONCAT(B386,$B353),'All Fixtures'!I:R,10,0))</f>
        <v>Lion Cubs</v>
      </c>
      <c r="E386" s="52" t="str">
        <f t="shared" si="9"/>
        <v>vs</v>
      </c>
      <c r="F386" s="51" t="str">
        <f>IFERROR(VLOOKUP(_xlfn.CONCAT(B386,$B353),'All Fixtures'!I:T,12,0),VLOOKUP(_xlfn.CONCAT(B386,$B353),'All Fixtures'!H:T,13,0))</f>
        <v>Gaelens</v>
      </c>
      <c r="G386" s="53" t="str">
        <f>IF(E386="VOID","",VLOOKUP(_xlfn.CONCAT(B386,D386),'All Fixtures'!H:U,14,0))</f>
        <v>Circle Club Newent</v>
      </c>
    </row>
    <row r="387" spans="1:7" ht="13.15" customHeight="1" x14ac:dyDescent="0.25">
      <c r="A387" s="55"/>
      <c r="B387" s="20"/>
      <c r="C387" s="20"/>
      <c r="D387" s="3"/>
      <c r="E387" s="20"/>
      <c r="F387" s="3"/>
      <c r="G387" s="3"/>
    </row>
    <row r="388" spans="1:7" ht="13.15" customHeight="1" x14ac:dyDescent="0.25">
      <c r="A388" s="55"/>
      <c r="B388" s="20"/>
      <c r="C388" s="20"/>
      <c r="D388" s="3"/>
      <c r="E388" s="20"/>
      <c r="F388" s="3"/>
      <c r="G388" s="3"/>
    </row>
    <row r="389" spans="1:7" ht="13.15" customHeight="1" x14ac:dyDescent="0.25">
      <c r="A389" s="55"/>
      <c r="B389" s="20"/>
      <c r="C389" s="20"/>
      <c r="D389" s="3"/>
      <c r="E389" s="20"/>
      <c r="F389" s="3"/>
      <c r="G389" s="3"/>
    </row>
    <row r="390" spans="1:7" ht="13.15" customHeight="1" x14ac:dyDescent="0.25">
      <c r="A390" s="55"/>
      <c r="B390" s="20"/>
      <c r="C390" s="20"/>
      <c r="D390" s="3"/>
      <c r="E390" s="20"/>
      <c r="F390" s="3"/>
      <c r="G390" s="3"/>
    </row>
    <row r="391" spans="1:7" ht="13.15" customHeight="1" x14ac:dyDescent="0.25">
      <c r="A391" s="55"/>
      <c r="B391" s="20"/>
      <c r="C391" s="20"/>
      <c r="D391" s="3"/>
      <c r="E391" s="20"/>
      <c r="F391" s="3"/>
      <c r="G391" s="3"/>
    </row>
    <row r="392" spans="1:7" ht="20.45" customHeight="1" x14ac:dyDescent="0.35">
      <c r="A392" s="55">
        <f>A353+1</f>
        <v>11</v>
      </c>
      <c r="B392" s="39" t="str">
        <f>C392</f>
        <v>Hare &amp; Hounds</v>
      </c>
      <c r="C392" s="121" t="str">
        <f>VLOOKUP(A392,Divisions!$C$3:$D$18,2,0)</f>
        <v>Hare &amp; Hounds</v>
      </c>
      <c r="D392" s="121"/>
      <c r="E392" s="121"/>
      <c r="F392" s="121"/>
      <c r="G392" s="121"/>
    </row>
    <row r="393" spans="1:7" ht="13.15" customHeight="1" x14ac:dyDescent="0.25">
      <c r="A393" s="55"/>
      <c r="B393" s="20"/>
      <c r="C393" s="20"/>
      <c r="D393" s="3"/>
      <c r="E393" s="20"/>
      <c r="F393" s="3"/>
      <c r="G393" s="3"/>
    </row>
    <row r="394" spans="1:7" ht="21.6" customHeight="1" x14ac:dyDescent="0.25">
      <c r="A394" s="55"/>
      <c r="B394" s="40" t="s">
        <v>328</v>
      </c>
      <c r="C394" s="41" t="s">
        <v>334</v>
      </c>
      <c r="D394" s="42" t="s">
        <v>340</v>
      </c>
      <c r="E394" s="42"/>
      <c r="F394" s="42" t="s">
        <v>341</v>
      </c>
      <c r="G394" s="43" t="s">
        <v>338</v>
      </c>
    </row>
    <row r="395" spans="1:7" ht="18" customHeight="1" x14ac:dyDescent="0.25">
      <c r="A395" s="55"/>
      <c r="B395" s="44">
        <v>1</v>
      </c>
      <c r="C395" s="45">
        <f>IFERROR(VLOOKUP(_xlfn.CONCAT(B395,$B392),'All Fixtures'!H:R,10,0),VLOOKUP(_xlfn.CONCAT(B395,$B392),'All Fixtures'!I:R,9,0))</f>
        <v>45538</v>
      </c>
      <c r="D395" s="46" t="str">
        <f>IFERROR(VLOOKUP(_xlfn.CONCAT(B395,$B392),'All Fixtures'!H:R,11,0),VLOOKUP(_xlfn.CONCAT(B395,$B392),'All Fixtures'!I:R,10,0))</f>
        <v>Fabulous Baker Boys</v>
      </c>
      <c r="E395" s="47" t="str">
        <f>IF(F395="","VOID","vs")</f>
        <v>vs</v>
      </c>
      <c r="F395" s="46" t="str">
        <f>IFERROR(VLOOKUP(_xlfn.CONCAT(B395,$B392),'All Fixtures'!I:T,12,0),VLOOKUP(_xlfn.CONCAT(B395,$B392),'All Fixtures'!H:T,13,0))</f>
        <v>Hare &amp; Hounds</v>
      </c>
      <c r="G395" s="48" t="str">
        <f>IF(E395="VOID","",VLOOKUP(_xlfn.CONCAT(B395,D395),'All Fixtures'!H:U,14,0))</f>
        <v>Baker Street</v>
      </c>
    </row>
    <row r="396" spans="1:7" ht="18" customHeight="1" x14ac:dyDescent="0.25">
      <c r="A396" s="55"/>
      <c r="B396" s="44">
        <v>2</v>
      </c>
      <c r="C396" s="45">
        <f>IFERROR(VLOOKUP(_xlfn.CONCAT(B396,$B392),'All Fixtures'!H:R,10,0),VLOOKUP(_xlfn.CONCAT(B396,$B392),'All Fixtures'!I:R,9,0))</f>
        <v>45548</v>
      </c>
      <c r="D396" s="46" t="str">
        <f>IFERROR(VLOOKUP(_xlfn.CONCAT(B396,$B392),'All Fixtures'!H:R,11,0),VLOOKUP(_xlfn.CONCAT(B396,$B392),'All Fixtures'!I:R,10,0))</f>
        <v>Hare &amp; Hounds</v>
      </c>
      <c r="E396" s="47" t="str">
        <f t="shared" ref="E396:E425" si="10">IF(F396="","VOID","vs")</f>
        <v>vs</v>
      </c>
      <c r="F396" s="46" t="str">
        <f>IFERROR(VLOOKUP(_xlfn.CONCAT(B396,$B392),'All Fixtures'!I:T,12,0),VLOOKUP(_xlfn.CONCAT(B396,$B392),'All Fixtures'!H:T,13,0))</f>
        <v>St James Allstars</v>
      </c>
      <c r="G396" s="48" t="str">
        <f>IF(E396="VOID","",VLOOKUP(_xlfn.CONCAT(B396,D396),'All Fixtures'!H:U,14,0))</f>
        <v>Churchdown Club</v>
      </c>
    </row>
    <row r="397" spans="1:7" ht="18" customHeight="1" x14ac:dyDescent="0.25">
      <c r="A397" s="55"/>
      <c r="B397" s="44">
        <v>3</v>
      </c>
      <c r="C397" s="45">
        <f>IFERROR(VLOOKUP(_xlfn.CONCAT(B397,$B392),'All Fixtures'!H:R,10,0),VLOOKUP(_xlfn.CONCAT(B397,$B392),'All Fixtures'!I:R,9,0))</f>
        <v>45552</v>
      </c>
      <c r="D397" s="46" t="str">
        <f>IFERROR(VLOOKUP(_xlfn.CONCAT(B397,$B392),'All Fixtures'!H:R,11,0),VLOOKUP(_xlfn.CONCAT(B397,$B392),'All Fixtures'!I:R,10,0))</f>
        <v>Tuffley Robins</v>
      </c>
      <c r="E397" s="47" t="str">
        <f t="shared" si="10"/>
        <v>vs</v>
      </c>
      <c r="F397" s="46" t="str">
        <f>IFERROR(VLOOKUP(_xlfn.CONCAT(B397,$B392),'All Fixtures'!I:T,12,0),VLOOKUP(_xlfn.CONCAT(B397,$B392),'All Fixtures'!H:T,13,0))</f>
        <v>Hare &amp; Hounds</v>
      </c>
      <c r="G397" s="48" t="str">
        <f>IF(E397="VOID","",VLOOKUP(_xlfn.CONCAT(B397,D397),'All Fixtures'!H:U,14,0))</f>
        <v>Robinswood Hill Club 1</v>
      </c>
    </row>
    <row r="398" spans="1:7" ht="18" customHeight="1" x14ac:dyDescent="0.25">
      <c r="A398" s="55"/>
      <c r="B398" s="44">
        <v>4</v>
      </c>
      <c r="C398" s="45">
        <f>IFERROR(VLOOKUP(_xlfn.CONCAT(B398,$B392),'All Fixtures'!H:R,10,0),VLOOKUP(_xlfn.CONCAT(B398,$B392),'All Fixtures'!I:R,9,0))</f>
        <v>45562</v>
      </c>
      <c r="D398" s="46" t="str">
        <f>IFERROR(VLOOKUP(_xlfn.CONCAT(B398,$B392),'All Fixtures'!H:R,11,0),VLOOKUP(_xlfn.CONCAT(B398,$B392),'All Fixtures'!I:R,10,0))</f>
        <v>Hare &amp; Hounds</v>
      </c>
      <c r="E398" s="47" t="str">
        <f t="shared" si="10"/>
        <v>vs</v>
      </c>
      <c r="F398" s="46" t="str">
        <f>IFERROR(VLOOKUP(_xlfn.CONCAT(B398,$B392),'All Fixtures'!I:T,12,0),VLOOKUP(_xlfn.CONCAT(B398,$B392),'All Fixtures'!H:T,13,0))</f>
        <v>Slingers</v>
      </c>
      <c r="G398" s="48" t="str">
        <f>IF(E398="VOID","",VLOOKUP(_xlfn.CONCAT(B398,D398),'All Fixtures'!H:U,14,0))</f>
        <v>Churchdown Club</v>
      </c>
    </row>
    <row r="399" spans="1:7" ht="18" customHeight="1" x14ac:dyDescent="0.25">
      <c r="A399" s="55"/>
      <c r="B399" s="44">
        <v>5</v>
      </c>
      <c r="C399" s="45">
        <f>IFERROR(VLOOKUP(_xlfn.CONCAT(B399,$B392),'All Fixtures'!H:R,10,0),VLOOKUP(_xlfn.CONCAT(B399,$B392),'All Fixtures'!I:R,9,0))</f>
        <v>45565</v>
      </c>
      <c r="D399" s="46" t="str">
        <f>IFERROR(VLOOKUP(_xlfn.CONCAT(B399,$B392),'All Fixtures'!H:R,11,0),VLOOKUP(_xlfn.CONCAT(B399,$B392),'All Fixtures'!I:R,10,0))</f>
        <v>Cobblers</v>
      </c>
      <c r="E399" s="47" t="str">
        <f t="shared" si="10"/>
        <v>vs</v>
      </c>
      <c r="F399" s="46" t="str">
        <f>IFERROR(VLOOKUP(_xlfn.CONCAT(B399,$B392),'All Fixtures'!I:T,12,0),VLOOKUP(_xlfn.CONCAT(B399,$B392),'All Fixtures'!H:T,13,0))</f>
        <v>Hare &amp; Hounds</v>
      </c>
      <c r="G399" s="48" t="str">
        <f>IF(E399="VOID","",VLOOKUP(_xlfn.CONCAT(B399,D399),'All Fixtures'!H:U,14,0))</f>
        <v>Tuffley Community Centre</v>
      </c>
    </row>
    <row r="400" spans="1:7" ht="18" customHeight="1" x14ac:dyDescent="0.25">
      <c r="A400" s="55"/>
      <c r="B400" s="44">
        <v>6</v>
      </c>
      <c r="C400" s="45">
        <f>IFERROR(VLOOKUP(_xlfn.CONCAT(B400,$B392),'All Fixtures'!H:R,10,0),VLOOKUP(_xlfn.CONCAT(B400,$B392),'All Fixtures'!I:R,9,0))</f>
        <v>45576</v>
      </c>
      <c r="D400" s="46" t="str">
        <f>IFERROR(VLOOKUP(_xlfn.CONCAT(B400,$B392),'All Fixtures'!H:R,11,0),VLOOKUP(_xlfn.CONCAT(B400,$B392),'All Fixtures'!I:R,10,0))</f>
        <v>Hare &amp; Hounds</v>
      </c>
      <c r="E400" s="47" t="str">
        <f t="shared" si="10"/>
        <v>vs</v>
      </c>
      <c r="F400" s="46" t="str">
        <f>IFERROR(VLOOKUP(_xlfn.CONCAT(B400,$B392),'All Fixtures'!I:T,12,0),VLOOKUP(_xlfn.CONCAT(B400,$B392),'All Fixtures'!H:T,13,0))</f>
        <v>Maisemore Hornets</v>
      </c>
      <c r="G400" s="48" t="str">
        <f>IF(E400="VOID","",VLOOKUP(_xlfn.CONCAT(B400,D400),'All Fixtures'!H:U,14,0))</f>
        <v>Churchdown Club</v>
      </c>
    </row>
    <row r="401" spans="1:7" ht="18" customHeight="1" x14ac:dyDescent="0.25">
      <c r="A401" s="55"/>
      <c r="B401" s="44">
        <v>7</v>
      </c>
      <c r="C401" s="45">
        <f>IFERROR(VLOOKUP(_xlfn.CONCAT(B401,$B392),'All Fixtures'!H:R,10,0),VLOOKUP(_xlfn.CONCAT(B401,$B392),'All Fixtures'!I:R,9,0))</f>
        <v>45582</v>
      </c>
      <c r="D401" s="46" t="str">
        <f>IFERROR(VLOOKUP(_xlfn.CONCAT(B401,$B392),'All Fixtures'!H:R,11,0),VLOOKUP(_xlfn.CONCAT(B401,$B392),'All Fixtures'!I:R,10,0))</f>
        <v>Redmans Ten</v>
      </c>
      <c r="E401" s="47" t="str">
        <f t="shared" si="10"/>
        <v>vs</v>
      </c>
      <c r="F401" s="46" t="str">
        <f>IFERROR(VLOOKUP(_xlfn.CONCAT(B401,$B392),'All Fixtures'!I:T,12,0),VLOOKUP(_xlfn.CONCAT(B401,$B392),'All Fixtures'!H:T,13,0))</f>
        <v>Hare &amp; Hounds</v>
      </c>
      <c r="G401" s="48" t="str">
        <f>IF(E401="VOID","",VLOOKUP(_xlfn.CONCAT(B401,D401),'All Fixtures'!H:U,14,0))</f>
        <v>Wotton Hall Club 1</v>
      </c>
    </row>
    <row r="402" spans="1:7" ht="18" customHeight="1" x14ac:dyDescent="0.25">
      <c r="A402" s="55"/>
      <c r="B402" s="44">
        <v>8</v>
      </c>
      <c r="C402" s="45">
        <f>IFERROR(VLOOKUP(_xlfn.CONCAT(B402,$B392),'All Fixtures'!H:R,10,0),VLOOKUP(_xlfn.CONCAT(B402,$B392),'All Fixtures'!I:R,9,0))</f>
        <v>45590</v>
      </c>
      <c r="D402" s="46" t="str">
        <f>IFERROR(VLOOKUP(_xlfn.CONCAT(B402,$B392),'All Fixtures'!H:R,11,0),VLOOKUP(_xlfn.CONCAT(B402,$B392),'All Fixtures'!I:R,10,0))</f>
        <v>Hare &amp; Hounds</v>
      </c>
      <c r="E402" s="47" t="str">
        <f t="shared" si="10"/>
        <v>vs</v>
      </c>
      <c r="F402" s="46" t="str">
        <f>IFERROR(VLOOKUP(_xlfn.CONCAT(B402,$B392),'All Fixtures'!I:T,12,0),VLOOKUP(_xlfn.CONCAT(B402,$B392),'All Fixtures'!H:T,13,0))</f>
        <v>Famous Stampers</v>
      </c>
      <c r="G402" s="48" t="str">
        <f>IF(E402="VOID","",VLOOKUP(_xlfn.CONCAT(B402,D402),'All Fixtures'!H:U,14,0))</f>
        <v>Churchdown Club</v>
      </c>
    </row>
    <row r="403" spans="1:7" ht="18" customHeight="1" x14ac:dyDescent="0.25">
      <c r="A403" s="55"/>
      <c r="B403" s="44">
        <v>9</v>
      </c>
      <c r="C403" s="45">
        <f>IFERROR(VLOOKUP(_xlfn.CONCAT(B403,$B392),'All Fixtures'!H:R,10,0),VLOOKUP(_xlfn.CONCAT(B403,$B392),'All Fixtures'!I:R,9,0))</f>
        <v>45595</v>
      </c>
      <c r="D403" s="46" t="str">
        <f>IFERROR(VLOOKUP(_xlfn.CONCAT(B403,$B392),'All Fixtures'!H:R,11,0),VLOOKUP(_xlfn.CONCAT(B403,$B392),'All Fixtures'!I:R,10,0))</f>
        <v>Oval Ball S.C.</v>
      </c>
      <c r="E403" s="47" t="str">
        <f t="shared" si="10"/>
        <v>vs</v>
      </c>
      <c r="F403" s="46" t="str">
        <f>IFERROR(VLOOKUP(_xlfn.CONCAT(B403,$B392),'All Fixtures'!I:T,12,0),VLOOKUP(_xlfn.CONCAT(B403,$B392),'All Fixtures'!H:T,13,0))</f>
        <v>Hare &amp; Hounds</v>
      </c>
      <c r="G403" s="48" t="str">
        <f>IF(E403="VOID","",VLOOKUP(_xlfn.CONCAT(B403,D403),'All Fixtures'!H:U,14,0))</f>
        <v>One Eyed Jacks</v>
      </c>
    </row>
    <row r="404" spans="1:7" ht="18" customHeight="1" x14ac:dyDescent="0.25">
      <c r="A404" s="55"/>
      <c r="B404" s="44">
        <v>10</v>
      </c>
      <c r="C404" s="45">
        <f>IFERROR(VLOOKUP(_xlfn.CONCAT(B404,$B392),'All Fixtures'!H:R,10,0),VLOOKUP(_xlfn.CONCAT(B404,$B392),'All Fixtures'!I:R,9,0))</f>
        <v>45604</v>
      </c>
      <c r="D404" s="46" t="str">
        <f>IFERROR(VLOOKUP(_xlfn.CONCAT(B404,$B392),'All Fixtures'!H:R,11,0),VLOOKUP(_xlfn.CONCAT(B404,$B392),'All Fixtures'!I:R,10,0))</f>
        <v>Hare &amp; Hounds</v>
      </c>
      <c r="E404" s="47" t="str">
        <f t="shared" si="10"/>
        <v>vs</v>
      </c>
      <c r="F404" s="46" t="str">
        <f>IFERROR(VLOOKUP(_xlfn.CONCAT(B404,$B392),'All Fixtures'!I:T,12,0),VLOOKUP(_xlfn.CONCAT(B404,$B392),'All Fixtures'!H:T,13,0))</f>
        <v>Impractical Jokers</v>
      </c>
      <c r="G404" s="48" t="str">
        <f>IF(E404="VOID","",VLOOKUP(_xlfn.CONCAT(B404,D404),'All Fixtures'!H:U,14,0))</f>
        <v>Churchdown Club</v>
      </c>
    </row>
    <row r="405" spans="1:7" ht="18" customHeight="1" x14ac:dyDescent="0.25">
      <c r="A405" s="55"/>
      <c r="B405" s="44">
        <v>11</v>
      </c>
      <c r="C405" s="45">
        <f>IFERROR(VLOOKUP(_xlfn.CONCAT(B405,$B392),'All Fixtures'!H:R,10,0),VLOOKUP(_xlfn.CONCAT(B405,$B392),'All Fixtures'!I:R,9,0))</f>
        <v>45609</v>
      </c>
      <c r="D405" s="46" t="str">
        <f>IFERROR(VLOOKUP(_xlfn.CONCAT(B405,$B392),'All Fixtures'!H:R,11,0),VLOOKUP(_xlfn.CONCAT(B405,$B392),'All Fixtures'!I:R,10,0))</f>
        <v>Painswick Ultras</v>
      </c>
      <c r="E405" s="47" t="str">
        <f t="shared" si="10"/>
        <v>vs</v>
      </c>
      <c r="F405" s="46" t="str">
        <f>IFERROR(VLOOKUP(_xlfn.CONCAT(B405,$B392),'All Fixtures'!I:T,12,0),VLOOKUP(_xlfn.CONCAT(B405,$B392),'All Fixtures'!H:T,13,0))</f>
        <v>Hare &amp; Hounds</v>
      </c>
      <c r="G405" s="48" t="str">
        <f>IF(E405="VOID","",VLOOKUP(_xlfn.CONCAT(B405,D405),'All Fixtures'!H:U,14,0))</f>
        <v>Saintbridge Club 1</v>
      </c>
    </row>
    <row r="406" spans="1:7" ht="18" customHeight="1" x14ac:dyDescent="0.25">
      <c r="A406" s="55"/>
      <c r="B406" s="44">
        <v>12</v>
      </c>
      <c r="C406" s="45">
        <f>IFERROR(VLOOKUP(_xlfn.CONCAT(B406,$B392),'All Fixtures'!H:R,10,0),VLOOKUP(_xlfn.CONCAT(B406,$B392),'All Fixtures'!I:R,9,0))</f>
        <v>45617</v>
      </c>
      <c r="D406" s="46" t="str">
        <f>IFERROR(VLOOKUP(_xlfn.CONCAT(B406,$B392),'All Fixtures'!H:R,11,0),VLOOKUP(_xlfn.CONCAT(B406,$B392),'All Fixtures'!I:R,10,0))</f>
        <v>Gaelens</v>
      </c>
      <c r="E406" s="47" t="str">
        <f t="shared" si="10"/>
        <v>vs</v>
      </c>
      <c r="F406" s="46" t="str">
        <f>IFERROR(VLOOKUP(_xlfn.CONCAT(B406,$B392),'All Fixtures'!I:T,12,0),VLOOKUP(_xlfn.CONCAT(B406,$B392),'All Fixtures'!H:T,13,0))</f>
        <v>Hare &amp; Hounds</v>
      </c>
      <c r="G406" s="48" t="str">
        <f>IF(E406="VOID","",VLOOKUP(_xlfn.CONCAT(B406,D406),'All Fixtures'!H:U,14,0))</f>
        <v>Brockworth RFC</v>
      </c>
    </row>
    <row r="407" spans="1:7" ht="18" customHeight="1" x14ac:dyDescent="0.25">
      <c r="A407" s="55"/>
      <c r="B407" s="44">
        <v>13</v>
      </c>
      <c r="C407" s="45">
        <f>IFERROR(VLOOKUP(_xlfn.CONCAT(B407,$B392),'All Fixtures'!H:R,10,0),VLOOKUP(_xlfn.CONCAT(B407,$B392),'All Fixtures'!I:R,9,0))</f>
        <v>45625</v>
      </c>
      <c r="D407" s="46" t="str">
        <f>IFERROR(VLOOKUP(_xlfn.CONCAT(B407,$B392),'All Fixtures'!H:R,11,0),VLOOKUP(_xlfn.CONCAT(B407,$B392),'All Fixtures'!I:R,10,0))</f>
        <v>Hare &amp; Hounds</v>
      </c>
      <c r="E407" s="47" t="str">
        <f t="shared" si="10"/>
        <v>vs</v>
      </c>
      <c r="F407" s="46" t="str">
        <f>IFERROR(VLOOKUP(_xlfn.CONCAT(B407,$B392),'All Fixtures'!I:T,12,0),VLOOKUP(_xlfn.CONCAT(B407,$B392),'All Fixtures'!H:T,13,0))</f>
        <v>The Jets</v>
      </c>
      <c r="G407" s="48" t="str">
        <f>IF(E407="VOID","",VLOOKUP(_xlfn.CONCAT(B407,D407),'All Fixtures'!H:U,14,0))</f>
        <v>Churchdown Club</v>
      </c>
    </row>
    <row r="408" spans="1:7" ht="18" customHeight="1" x14ac:dyDescent="0.25">
      <c r="A408" s="55"/>
      <c r="B408" s="44">
        <v>14</v>
      </c>
      <c r="C408" s="45">
        <f>IFERROR(VLOOKUP(_xlfn.CONCAT(B408,$B392),'All Fixtures'!H:R,10,0),VLOOKUP(_xlfn.CONCAT(B408,$B392),'All Fixtures'!I:R,9,0))</f>
        <v>45630</v>
      </c>
      <c r="D408" s="46" t="str">
        <f>IFERROR(VLOOKUP(_xlfn.CONCAT(B408,$B392),'All Fixtures'!H:R,11,0),VLOOKUP(_xlfn.CONCAT(B408,$B392),'All Fixtures'!I:R,10,0))</f>
        <v>Lion Cubs</v>
      </c>
      <c r="E408" s="47" t="str">
        <f t="shared" si="10"/>
        <v>vs</v>
      </c>
      <c r="F408" s="46" t="str">
        <f>IFERROR(VLOOKUP(_xlfn.CONCAT(B408,$B392),'All Fixtures'!I:T,12,0),VLOOKUP(_xlfn.CONCAT(B408,$B392),'All Fixtures'!H:T,13,0))</f>
        <v>Hare &amp; Hounds</v>
      </c>
      <c r="G408" s="48" t="str">
        <f>IF(E408="VOID","",VLOOKUP(_xlfn.CONCAT(B408,D408),'All Fixtures'!H:U,14,0))</f>
        <v>Circle Club Newent</v>
      </c>
    </row>
    <row r="409" spans="1:7" ht="18" customHeight="1" x14ac:dyDescent="0.25">
      <c r="A409" s="55"/>
      <c r="B409" s="44">
        <v>15</v>
      </c>
      <c r="C409" s="45">
        <f>IFERROR(VLOOKUP(_xlfn.CONCAT(B409,$B392),'All Fixtures'!H:R,10,0),VLOOKUP(_xlfn.CONCAT(B409,$B392),'All Fixtures'!I:R,9,0))</f>
        <v>45639</v>
      </c>
      <c r="D409" s="46" t="str">
        <f>IFERROR(VLOOKUP(_xlfn.CONCAT(B409,$B392),'All Fixtures'!H:R,11,0),VLOOKUP(_xlfn.CONCAT(B409,$B392),'All Fixtures'!I:R,10,0))</f>
        <v>Hare &amp; Hounds</v>
      </c>
      <c r="E409" s="47" t="str">
        <f t="shared" si="10"/>
        <v>vs</v>
      </c>
      <c r="F409" s="46" t="str">
        <f>IFERROR(VLOOKUP(_xlfn.CONCAT(B409,$B392),'All Fixtures'!I:T,12,0),VLOOKUP(_xlfn.CONCAT(B409,$B392),'All Fixtures'!H:T,13,0))</f>
        <v>Railway</v>
      </c>
      <c r="G409" s="48" t="str">
        <f>IF(E409="VOID","",VLOOKUP(_xlfn.CONCAT(B409,D409),'All Fixtures'!H:U,14,0))</f>
        <v>Churchdown Club</v>
      </c>
    </row>
    <row r="410" spans="1:7" ht="24.6" customHeight="1" x14ac:dyDescent="0.25">
      <c r="A410" s="55"/>
      <c r="B410" s="122" t="s">
        <v>339</v>
      </c>
      <c r="C410" s="123"/>
      <c r="D410" s="123"/>
      <c r="E410" s="123"/>
      <c r="F410" s="123"/>
      <c r="G410" s="124"/>
    </row>
    <row r="411" spans="1:7" ht="18" customHeight="1" x14ac:dyDescent="0.25">
      <c r="A411" s="55"/>
      <c r="B411" s="44">
        <v>16</v>
      </c>
      <c r="C411" s="45">
        <f>IFERROR(VLOOKUP(_xlfn.CONCAT(B411,$B392),'All Fixtures'!H:R,10,0),VLOOKUP(_xlfn.CONCAT(B411,$B392),'All Fixtures'!I:R,9,0))</f>
        <v>45667</v>
      </c>
      <c r="D411" s="46" t="str">
        <f>IFERROR(VLOOKUP(_xlfn.CONCAT(B411,$B392),'All Fixtures'!H:R,11,0),VLOOKUP(_xlfn.CONCAT(B411,$B392),'All Fixtures'!I:R,10,0))</f>
        <v>Hare &amp; Hounds</v>
      </c>
      <c r="E411" s="47" t="str">
        <f t="shared" si="10"/>
        <v>vs</v>
      </c>
      <c r="F411" s="46" t="str">
        <f>IFERROR(VLOOKUP(_xlfn.CONCAT(B411,$B392),'All Fixtures'!I:T,12,0),VLOOKUP(_xlfn.CONCAT(B411,$B392),'All Fixtures'!H:T,13,0))</f>
        <v>Fabulous Baker Boys</v>
      </c>
      <c r="G411" s="48" t="str">
        <f>IF(E411="VOID","",VLOOKUP(_xlfn.CONCAT(B411,D411),'All Fixtures'!H:U,14,0))</f>
        <v>Churchdown Club</v>
      </c>
    </row>
    <row r="412" spans="1:7" ht="18" customHeight="1" x14ac:dyDescent="0.25">
      <c r="A412" s="55"/>
      <c r="B412" s="44">
        <v>17</v>
      </c>
      <c r="C412" s="45">
        <f>IFERROR(VLOOKUP(_xlfn.CONCAT(B412,$B392),'All Fixtures'!H:R,10,0),VLOOKUP(_xlfn.CONCAT(B412,$B392),'All Fixtures'!I:R,9,0))</f>
        <v>45674</v>
      </c>
      <c r="D412" s="46" t="str">
        <f>IFERROR(VLOOKUP(_xlfn.CONCAT(B412,$B392),'All Fixtures'!H:R,11,0),VLOOKUP(_xlfn.CONCAT(B412,$B392),'All Fixtures'!I:R,10,0))</f>
        <v>St James Allstars</v>
      </c>
      <c r="E412" s="47" t="str">
        <f t="shared" si="10"/>
        <v>vs</v>
      </c>
      <c r="F412" s="46" t="str">
        <f>IFERROR(VLOOKUP(_xlfn.CONCAT(B412,$B392),'All Fixtures'!I:T,12,0),VLOOKUP(_xlfn.CONCAT(B412,$B392),'All Fixtures'!H:T,13,0))</f>
        <v>Hare &amp; Hounds</v>
      </c>
      <c r="G412" s="48" t="str">
        <f>IF(E412="VOID","",VLOOKUP(_xlfn.CONCAT(B412,D412),'All Fixtures'!H:U,14,0))</f>
        <v>St James Club</v>
      </c>
    </row>
    <row r="413" spans="1:7" ht="18" customHeight="1" x14ac:dyDescent="0.25">
      <c r="A413" s="55"/>
      <c r="B413" s="44">
        <v>18</v>
      </c>
      <c r="C413" s="45">
        <f>IFERROR(VLOOKUP(_xlfn.CONCAT(B413,$B392),'All Fixtures'!H:R,10,0),VLOOKUP(_xlfn.CONCAT(B413,$B392),'All Fixtures'!I:R,9,0))</f>
        <v>45681</v>
      </c>
      <c r="D413" s="46" t="str">
        <f>IFERROR(VLOOKUP(_xlfn.CONCAT(B413,$B392),'All Fixtures'!H:R,11,0),VLOOKUP(_xlfn.CONCAT(B413,$B392),'All Fixtures'!I:R,10,0))</f>
        <v>Hare &amp; Hounds</v>
      </c>
      <c r="E413" s="47" t="str">
        <f t="shared" si="10"/>
        <v>vs</v>
      </c>
      <c r="F413" s="46" t="str">
        <f>IFERROR(VLOOKUP(_xlfn.CONCAT(B413,$B392),'All Fixtures'!I:T,12,0),VLOOKUP(_xlfn.CONCAT(B413,$B392),'All Fixtures'!H:T,13,0))</f>
        <v>Tuffley Robins</v>
      </c>
      <c r="G413" s="48" t="str">
        <f>IF(E413="VOID","",VLOOKUP(_xlfn.CONCAT(B413,D413),'All Fixtures'!H:U,14,0))</f>
        <v>Churchdown Club</v>
      </c>
    </row>
    <row r="414" spans="1:7" ht="18" customHeight="1" x14ac:dyDescent="0.25">
      <c r="A414" s="55"/>
      <c r="B414" s="44">
        <v>19</v>
      </c>
      <c r="C414" s="45">
        <f>IFERROR(VLOOKUP(_xlfn.CONCAT(B414,$B392),'All Fixtures'!H:R,10,0),VLOOKUP(_xlfn.CONCAT(B414,$B392),'All Fixtures'!I:R,9,0))</f>
        <v>45686</v>
      </c>
      <c r="D414" s="46" t="str">
        <f>IFERROR(VLOOKUP(_xlfn.CONCAT(B414,$B392),'All Fixtures'!H:R,11,0),VLOOKUP(_xlfn.CONCAT(B414,$B392),'All Fixtures'!I:R,10,0))</f>
        <v>Slingers</v>
      </c>
      <c r="E414" s="47" t="str">
        <f t="shared" si="10"/>
        <v>vs</v>
      </c>
      <c r="F414" s="46" t="str">
        <f>IFERROR(VLOOKUP(_xlfn.CONCAT(B414,$B392),'All Fixtures'!I:T,12,0),VLOOKUP(_xlfn.CONCAT(B414,$B392),'All Fixtures'!H:T,13,0))</f>
        <v>Hare &amp; Hounds</v>
      </c>
      <c r="G414" s="48" t="str">
        <f>IF(E414="VOID","",VLOOKUP(_xlfn.CONCAT(B414,D414),'All Fixtures'!H:U,14,0))</f>
        <v>BMI Club</v>
      </c>
    </row>
    <row r="415" spans="1:7" ht="18" customHeight="1" x14ac:dyDescent="0.25">
      <c r="A415" s="55"/>
      <c r="B415" s="44">
        <v>20</v>
      </c>
      <c r="C415" s="45">
        <f>IFERROR(VLOOKUP(_xlfn.CONCAT(B415,$B392),'All Fixtures'!H:R,10,0),VLOOKUP(_xlfn.CONCAT(B415,$B392),'All Fixtures'!I:R,9,0))</f>
        <v>45695</v>
      </c>
      <c r="D415" s="46" t="str">
        <f>IFERROR(VLOOKUP(_xlfn.CONCAT(B415,$B392),'All Fixtures'!H:R,11,0),VLOOKUP(_xlfn.CONCAT(B415,$B392),'All Fixtures'!I:R,10,0))</f>
        <v>Hare &amp; Hounds</v>
      </c>
      <c r="E415" s="47" t="str">
        <f t="shared" si="10"/>
        <v>vs</v>
      </c>
      <c r="F415" s="46" t="str">
        <f>IFERROR(VLOOKUP(_xlfn.CONCAT(B415,$B392),'All Fixtures'!I:T,12,0),VLOOKUP(_xlfn.CONCAT(B415,$B392),'All Fixtures'!H:T,13,0))</f>
        <v>Cobblers</v>
      </c>
      <c r="G415" s="48" t="str">
        <f>IF(E415="VOID","",VLOOKUP(_xlfn.CONCAT(B415,D415),'All Fixtures'!H:U,14,0))</f>
        <v>Churchdown Club</v>
      </c>
    </row>
    <row r="416" spans="1:7" ht="18" customHeight="1" x14ac:dyDescent="0.25">
      <c r="A416" s="55"/>
      <c r="B416" s="44">
        <v>21</v>
      </c>
      <c r="C416" s="45">
        <f>IFERROR(VLOOKUP(_xlfn.CONCAT(B416,$B392),'All Fixtures'!H:R,10,0),VLOOKUP(_xlfn.CONCAT(B416,$B392),'All Fixtures'!I:R,9,0))</f>
        <v>45699</v>
      </c>
      <c r="D416" s="46" t="str">
        <f>IFERROR(VLOOKUP(_xlfn.CONCAT(B416,$B392),'All Fixtures'!H:R,11,0),VLOOKUP(_xlfn.CONCAT(B416,$B392),'All Fixtures'!I:R,10,0))</f>
        <v>Maisemore Hornets</v>
      </c>
      <c r="E416" s="47" t="str">
        <f t="shared" si="10"/>
        <v>vs</v>
      </c>
      <c r="F416" s="46" t="str">
        <f>IFERROR(VLOOKUP(_xlfn.CONCAT(B416,$B392),'All Fixtures'!I:T,12,0),VLOOKUP(_xlfn.CONCAT(B416,$B392),'All Fixtures'!H:T,13,0))</f>
        <v>Hare &amp; Hounds</v>
      </c>
      <c r="G416" s="48" t="str">
        <f>IF(E416="VOID","",VLOOKUP(_xlfn.CONCAT(B416,D416),'All Fixtures'!H:U,14,0))</f>
        <v>St James Club</v>
      </c>
    </row>
    <row r="417" spans="1:7" ht="18" customHeight="1" x14ac:dyDescent="0.25">
      <c r="A417" s="55"/>
      <c r="B417" s="44">
        <v>22</v>
      </c>
      <c r="C417" s="45">
        <f>IFERROR(VLOOKUP(_xlfn.CONCAT(B417,$B392),'All Fixtures'!H:R,10,0),VLOOKUP(_xlfn.CONCAT(B417,$B392),'All Fixtures'!I:R,9,0))</f>
        <v>45709</v>
      </c>
      <c r="D417" s="46" t="str">
        <f>IFERROR(VLOOKUP(_xlfn.CONCAT(B417,$B392),'All Fixtures'!H:R,11,0),VLOOKUP(_xlfn.CONCAT(B417,$B392),'All Fixtures'!I:R,10,0))</f>
        <v>Hare &amp; Hounds</v>
      </c>
      <c r="E417" s="47" t="str">
        <f t="shared" si="10"/>
        <v>vs</v>
      </c>
      <c r="F417" s="46" t="str">
        <f>IFERROR(VLOOKUP(_xlfn.CONCAT(B417,$B392),'All Fixtures'!I:T,12,0),VLOOKUP(_xlfn.CONCAT(B417,$B392),'All Fixtures'!H:T,13,0))</f>
        <v>Redmans Ten</v>
      </c>
      <c r="G417" s="48" t="str">
        <f>IF(E417="VOID","",VLOOKUP(_xlfn.CONCAT(B417,D417),'All Fixtures'!H:U,14,0))</f>
        <v>Churchdown Club</v>
      </c>
    </row>
    <row r="418" spans="1:7" ht="18" customHeight="1" x14ac:dyDescent="0.25">
      <c r="A418" s="55"/>
      <c r="B418" s="44">
        <v>23</v>
      </c>
      <c r="C418" s="45">
        <f>IFERROR(VLOOKUP(_xlfn.CONCAT(B418,$B392),'All Fixtures'!H:R,10,0),VLOOKUP(_xlfn.CONCAT(B418,$B392),'All Fixtures'!I:R,9,0))</f>
        <v>45716</v>
      </c>
      <c r="D418" s="46" t="str">
        <f>IFERROR(VLOOKUP(_xlfn.CONCAT(B418,$B392),'All Fixtures'!H:R,11,0),VLOOKUP(_xlfn.CONCAT(B418,$B392),'All Fixtures'!I:R,10,0))</f>
        <v>Famous Stampers</v>
      </c>
      <c r="E418" s="47" t="str">
        <f t="shared" si="10"/>
        <v>vs</v>
      </c>
      <c r="F418" s="46" t="str">
        <f>IFERROR(VLOOKUP(_xlfn.CONCAT(B418,$B392),'All Fixtures'!I:T,12,0),VLOOKUP(_xlfn.CONCAT(B418,$B392),'All Fixtures'!H:T,13,0))</f>
        <v>Hare &amp; Hounds</v>
      </c>
      <c r="G418" s="48" t="str">
        <f>IF(E418="VOID","",VLOOKUP(_xlfn.CONCAT(B418,D418),'All Fixtures'!H:U,14,0))</f>
        <v>Hardwicke RBL 1</v>
      </c>
    </row>
    <row r="419" spans="1:7" ht="18" customHeight="1" x14ac:dyDescent="0.25">
      <c r="A419" s="55"/>
      <c r="B419" s="44">
        <v>24</v>
      </c>
      <c r="C419" s="45">
        <f>IFERROR(VLOOKUP(_xlfn.CONCAT(B419,$B392),'All Fixtures'!H:R,10,0),VLOOKUP(_xlfn.CONCAT(B419,$B392),'All Fixtures'!I:R,9,0))</f>
        <v>45723</v>
      </c>
      <c r="D419" s="46" t="str">
        <f>IFERROR(VLOOKUP(_xlfn.CONCAT(B419,$B392),'All Fixtures'!H:R,11,0),VLOOKUP(_xlfn.CONCAT(B419,$B392),'All Fixtures'!I:R,10,0))</f>
        <v>Hare &amp; Hounds</v>
      </c>
      <c r="E419" s="47" t="str">
        <f t="shared" si="10"/>
        <v>vs</v>
      </c>
      <c r="F419" s="46" t="str">
        <f>IFERROR(VLOOKUP(_xlfn.CONCAT(B419,$B392),'All Fixtures'!I:T,12,0),VLOOKUP(_xlfn.CONCAT(B419,$B392),'All Fixtures'!H:T,13,0))</f>
        <v>Oval Ball S.C.</v>
      </c>
      <c r="G419" s="48" t="str">
        <f>IF(E419="VOID","",VLOOKUP(_xlfn.CONCAT(B419,D419),'All Fixtures'!H:U,14,0))</f>
        <v>Churchdown Club</v>
      </c>
    </row>
    <row r="420" spans="1:7" ht="18" customHeight="1" x14ac:dyDescent="0.25">
      <c r="A420" s="55"/>
      <c r="B420" s="44">
        <v>25</v>
      </c>
      <c r="C420" s="45">
        <f>IFERROR(VLOOKUP(_xlfn.CONCAT(B420,$B392),'All Fixtures'!H:R,10,0),VLOOKUP(_xlfn.CONCAT(B420,$B392),'All Fixtures'!I:R,9,0))</f>
        <v>45726</v>
      </c>
      <c r="D420" s="46" t="str">
        <f>IFERROR(VLOOKUP(_xlfn.CONCAT(B420,$B392),'All Fixtures'!H:R,11,0),VLOOKUP(_xlfn.CONCAT(B420,$B392),'All Fixtures'!I:R,10,0))</f>
        <v>Impractical Jokers</v>
      </c>
      <c r="E420" s="47" t="str">
        <f t="shared" si="10"/>
        <v>vs</v>
      </c>
      <c r="F420" s="46" t="str">
        <f>IFERROR(VLOOKUP(_xlfn.CONCAT(B420,$B392),'All Fixtures'!I:T,12,0),VLOOKUP(_xlfn.CONCAT(B420,$B392),'All Fixtures'!H:T,13,0))</f>
        <v>Hare &amp; Hounds</v>
      </c>
      <c r="G420" s="48" t="str">
        <f>IF(E420="VOID","",VLOOKUP(_xlfn.CONCAT(B420,D420),'All Fixtures'!H:U,14,0))</f>
        <v>St James Club</v>
      </c>
    </row>
    <row r="421" spans="1:7" ht="18" customHeight="1" x14ac:dyDescent="0.25">
      <c r="A421" s="55"/>
      <c r="B421" s="44">
        <v>26</v>
      </c>
      <c r="C421" s="45">
        <f>IFERROR(VLOOKUP(_xlfn.CONCAT(B421,$B392),'All Fixtures'!H:R,10,0),VLOOKUP(_xlfn.CONCAT(B421,$B392),'All Fixtures'!I:R,9,0))</f>
        <v>45737</v>
      </c>
      <c r="D421" s="46" t="str">
        <f>IFERROR(VLOOKUP(_xlfn.CONCAT(B421,$B392),'All Fixtures'!H:R,11,0),VLOOKUP(_xlfn.CONCAT(B421,$B392),'All Fixtures'!I:R,10,0))</f>
        <v>Hare &amp; Hounds</v>
      </c>
      <c r="E421" s="47" t="str">
        <f t="shared" si="10"/>
        <v>vs</v>
      </c>
      <c r="F421" s="46" t="str">
        <f>IFERROR(VLOOKUP(_xlfn.CONCAT(B421,$B392),'All Fixtures'!I:T,12,0),VLOOKUP(_xlfn.CONCAT(B421,$B392),'All Fixtures'!H:T,13,0))</f>
        <v>Painswick Ultras</v>
      </c>
      <c r="G421" s="48" t="str">
        <f>IF(E421="VOID","",VLOOKUP(_xlfn.CONCAT(B421,D421),'All Fixtures'!H:U,14,0))</f>
        <v>Churchdown Club</v>
      </c>
    </row>
    <row r="422" spans="1:7" ht="18" customHeight="1" x14ac:dyDescent="0.25">
      <c r="A422" s="55"/>
      <c r="B422" s="44">
        <v>27</v>
      </c>
      <c r="C422" s="45">
        <f>IFERROR(VLOOKUP(_xlfn.CONCAT(B422,$B392),'All Fixtures'!H:R,10,0),VLOOKUP(_xlfn.CONCAT(B422,$B392),'All Fixtures'!I:R,9,0))</f>
        <v>45744</v>
      </c>
      <c r="D422" s="46" t="str">
        <f>IFERROR(VLOOKUP(_xlfn.CONCAT(B422,$B392),'All Fixtures'!H:R,11,0),VLOOKUP(_xlfn.CONCAT(B422,$B392),'All Fixtures'!I:R,10,0))</f>
        <v>Hare &amp; Hounds</v>
      </c>
      <c r="E422" s="47" t="str">
        <f t="shared" si="10"/>
        <v>vs</v>
      </c>
      <c r="F422" s="46" t="str">
        <f>IFERROR(VLOOKUP(_xlfn.CONCAT(B422,$B392),'All Fixtures'!I:T,12,0),VLOOKUP(_xlfn.CONCAT(B422,$B392),'All Fixtures'!H:T,13,0))</f>
        <v>Gaelens</v>
      </c>
      <c r="G422" s="48" t="str">
        <f>IF(E422="VOID","",VLOOKUP(_xlfn.CONCAT(B422,D422),'All Fixtures'!H:U,14,0))</f>
        <v>Churchdown Club</v>
      </c>
    </row>
    <row r="423" spans="1:7" ht="18" customHeight="1" x14ac:dyDescent="0.25">
      <c r="A423" s="55"/>
      <c r="B423" s="44">
        <v>28</v>
      </c>
      <c r="C423" s="45">
        <f>IFERROR(VLOOKUP(_xlfn.CONCAT(B423,$B392),'All Fixtures'!H:R,10,0),VLOOKUP(_xlfn.CONCAT(B423,$B392),'All Fixtures'!I:R,9,0))</f>
        <v>45750</v>
      </c>
      <c r="D423" s="46" t="str">
        <f>IFERROR(VLOOKUP(_xlfn.CONCAT(B423,$B392),'All Fixtures'!H:R,11,0),VLOOKUP(_xlfn.CONCAT(B423,$B392),'All Fixtures'!I:R,10,0))</f>
        <v>The Jets</v>
      </c>
      <c r="E423" s="47" t="str">
        <f t="shared" si="10"/>
        <v>vs</v>
      </c>
      <c r="F423" s="46" t="str">
        <f>IFERROR(VLOOKUP(_xlfn.CONCAT(B423,$B392),'All Fixtures'!I:T,12,0),VLOOKUP(_xlfn.CONCAT(B423,$B392),'All Fixtures'!H:T,13,0))</f>
        <v>Hare &amp; Hounds</v>
      </c>
      <c r="G423" s="48" t="str">
        <f>IF(E423="VOID","",VLOOKUP(_xlfn.CONCAT(B423,D423),'All Fixtures'!H:U,14,0))</f>
        <v>Baker Street</v>
      </c>
    </row>
    <row r="424" spans="1:7" ht="18" customHeight="1" x14ac:dyDescent="0.25">
      <c r="A424" s="55"/>
      <c r="B424" s="44">
        <v>29</v>
      </c>
      <c r="C424" s="45">
        <f>IFERROR(VLOOKUP(_xlfn.CONCAT(B424,$B392),'All Fixtures'!H:R,10,0),VLOOKUP(_xlfn.CONCAT(B424,$B392),'All Fixtures'!I:R,9,0))</f>
        <v>45758</v>
      </c>
      <c r="D424" s="46" t="str">
        <f>IFERROR(VLOOKUP(_xlfn.CONCAT(B424,$B392),'All Fixtures'!H:R,11,0),VLOOKUP(_xlfn.CONCAT(B424,$B392),'All Fixtures'!I:R,10,0))</f>
        <v>Hare &amp; Hounds</v>
      </c>
      <c r="E424" s="47" t="str">
        <f t="shared" si="10"/>
        <v>vs</v>
      </c>
      <c r="F424" s="46" t="str">
        <f>IFERROR(VLOOKUP(_xlfn.CONCAT(B424,$B392),'All Fixtures'!I:T,12,0),VLOOKUP(_xlfn.CONCAT(B424,$B392),'All Fixtures'!H:T,13,0))</f>
        <v>Lion Cubs</v>
      </c>
      <c r="G424" s="48" t="str">
        <f>IF(E424="VOID","",VLOOKUP(_xlfn.CONCAT(B424,D424),'All Fixtures'!H:U,14,0))</f>
        <v>Churchdown Club</v>
      </c>
    </row>
    <row r="425" spans="1:7" ht="18" customHeight="1" x14ac:dyDescent="0.25">
      <c r="A425" s="55"/>
      <c r="B425" s="49">
        <v>30</v>
      </c>
      <c r="C425" s="50">
        <f>IFERROR(VLOOKUP(_xlfn.CONCAT(B425,$B392),'All Fixtures'!H:R,10,0),VLOOKUP(_xlfn.CONCAT(B425,$B392),'All Fixtures'!I:R,9,0))</f>
        <v>45765</v>
      </c>
      <c r="D425" s="51" t="str">
        <f>IFERROR(VLOOKUP(_xlfn.CONCAT(B425,$B392),'All Fixtures'!H:R,11,0),VLOOKUP(_xlfn.CONCAT(B425,$B392),'All Fixtures'!I:R,10,0))</f>
        <v>Railway</v>
      </c>
      <c r="E425" s="52" t="str">
        <f t="shared" si="10"/>
        <v>vs</v>
      </c>
      <c r="F425" s="51" t="str">
        <f>IFERROR(VLOOKUP(_xlfn.CONCAT(B425,$B392),'All Fixtures'!I:T,12,0),VLOOKUP(_xlfn.CONCAT(B425,$B392),'All Fixtures'!H:T,13,0))</f>
        <v>Hare &amp; Hounds</v>
      </c>
      <c r="G425" s="53" t="str">
        <f>IF(E425="VOID","",VLOOKUP(_xlfn.CONCAT(B425,D425),'All Fixtures'!H:U,14,0))</f>
        <v>Hardwicke RBL 2</v>
      </c>
    </row>
    <row r="426" spans="1:7" ht="13.15" customHeight="1" x14ac:dyDescent="0.25">
      <c r="A426" s="55"/>
      <c r="B426" s="20"/>
      <c r="C426" s="20"/>
      <c r="D426" s="3"/>
      <c r="E426" s="20"/>
      <c r="F426" s="3"/>
      <c r="G426" s="3"/>
    </row>
    <row r="427" spans="1:7" ht="13.15" customHeight="1" x14ac:dyDescent="0.25">
      <c r="A427" s="55"/>
      <c r="B427" s="20"/>
      <c r="C427" s="20"/>
      <c r="D427" s="3"/>
      <c r="E427" s="20"/>
      <c r="F427" s="3"/>
      <c r="G427" s="3"/>
    </row>
    <row r="428" spans="1:7" ht="13.15" customHeight="1" x14ac:dyDescent="0.25">
      <c r="A428" s="55"/>
      <c r="B428" s="20"/>
      <c r="C428" s="20"/>
      <c r="D428" s="3"/>
      <c r="E428" s="20"/>
      <c r="F428" s="3"/>
      <c r="G428" s="3"/>
    </row>
    <row r="429" spans="1:7" ht="13.15" customHeight="1" x14ac:dyDescent="0.25">
      <c r="A429" s="55"/>
      <c r="B429" s="20"/>
      <c r="C429" s="20"/>
      <c r="D429" s="3"/>
      <c r="E429" s="20"/>
      <c r="F429" s="3"/>
      <c r="G429" s="3"/>
    </row>
    <row r="430" spans="1:7" ht="13.15" customHeight="1" x14ac:dyDescent="0.25">
      <c r="A430" s="55"/>
      <c r="B430" s="20"/>
      <c r="C430" s="20"/>
      <c r="D430" s="3"/>
      <c r="E430" s="20"/>
      <c r="F430" s="3"/>
      <c r="G430" s="3"/>
    </row>
    <row r="431" spans="1:7" ht="20.45" customHeight="1" x14ac:dyDescent="0.35">
      <c r="A431" s="55">
        <f>A392+1</f>
        <v>12</v>
      </c>
      <c r="B431" s="39" t="str">
        <f>C431</f>
        <v>Impractical Jokers</v>
      </c>
      <c r="C431" s="121" t="str">
        <f>VLOOKUP(A431,Divisions!$C$3:$D$18,2,0)</f>
        <v>Impractical Jokers</v>
      </c>
      <c r="D431" s="121"/>
      <c r="E431" s="121"/>
      <c r="F431" s="121"/>
      <c r="G431" s="121"/>
    </row>
    <row r="432" spans="1:7" ht="13.15" customHeight="1" x14ac:dyDescent="0.25">
      <c r="A432" s="55"/>
      <c r="B432" s="20"/>
      <c r="C432" s="20"/>
      <c r="D432" s="3"/>
      <c r="E432" s="20"/>
      <c r="F432" s="3"/>
      <c r="G432" s="3"/>
    </row>
    <row r="433" spans="1:7" ht="21.6" customHeight="1" x14ac:dyDescent="0.25">
      <c r="A433" s="55"/>
      <c r="B433" s="40" t="s">
        <v>328</v>
      </c>
      <c r="C433" s="41" t="s">
        <v>334</v>
      </c>
      <c r="D433" s="42" t="s">
        <v>340</v>
      </c>
      <c r="E433" s="42"/>
      <c r="F433" s="42" t="s">
        <v>341</v>
      </c>
      <c r="G433" s="43" t="s">
        <v>338</v>
      </c>
    </row>
    <row r="434" spans="1:7" ht="18" customHeight="1" x14ac:dyDescent="0.25">
      <c r="A434" s="55"/>
      <c r="B434" s="44">
        <v>1</v>
      </c>
      <c r="C434" s="45">
        <f>IFERROR(VLOOKUP(_xlfn.CONCAT(B434,$B431),'All Fixtures'!H:R,10,0),VLOOKUP(_xlfn.CONCAT(B434,$B431),'All Fixtures'!I:R,9,0))</f>
        <v>45541</v>
      </c>
      <c r="D434" s="46" t="str">
        <f>IFERROR(VLOOKUP(_xlfn.CONCAT(B434,$B431),'All Fixtures'!H:R,11,0),VLOOKUP(_xlfn.CONCAT(B434,$B431),'All Fixtures'!I:R,10,0))</f>
        <v>St James Allstars</v>
      </c>
      <c r="E434" s="47" t="str">
        <f>IF(F434="","VOID","vs")</f>
        <v>vs</v>
      </c>
      <c r="F434" s="46" t="str">
        <f>IFERROR(VLOOKUP(_xlfn.CONCAT(B434,$B431),'All Fixtures'!I:T,12,0),VLOOKUP(_xlfn.CONCAT(B434,$B431),'All Fixtures'!H:T,13,0))</f>
        <v>Impractical Jokers</v>
      </c>
      <c r="G434" s="48" t="str">
        <f>IF(E434="VOID","",VLOOKUP(_xlfn.CONCAT(B434,D434),'All Fixtures'!H:U,14,0))</f>
        <v>St James Club</v>
      </c>
    </row>
    <row r="435" spans="1:7" ht="18" customHeight="1" x14ac:dyDescent="0.25">
      <c r="A435" s="55"/>
      <c r="B435" s="44">
        <v>2</v>
      </c>
      <c r="C435" s="45">
        <f>IFERROR(VLOOKUP(_xlfn.CONCAT(B435,$B431),'All Fixtures'!H:R,10,0),VLOOKUP(_xlfn.CONCAT(B435,$B431),'All Fixtures'!I:R,9,0))</f>
        <v>45544</v>
      </c>
      <c r="D435" s="46" t="str">
        <f>IFERROR(VLOOKUP(_xlfn.CONCAT(B435,$B431),'All Fixtures'!H:R,11,0),VLOOKUP(_xlfn.CONCAT(B435,$B431),'All Fixtures'!I:R,10,0))</f>
        <v>Impractical Jokers</v>
      </c>
      <c r="E435" s="47" t="str">
        <f t="shared" ref="E435:E464" si="11">IF(F435="","VOID","vs")</f>
        <v>vs</v>
      </c>
      <c r="F435" s="46" t="str">
        <f>IFERROR(VLOOKUP(_xlfn.CONCAT(B435,$B431),'All Fixtures'!I:T,12,0),VLOOKUP(_xlfn.CONCAT(B435,$B431),'All Fixtures'!H:T,13,0))</f>
        <v>Tuffley Robins</v>
      </c>
      <c r="G435" s="48" t="str">
        <f>IF(E435="VOID","",VLOOKUP(_xlfn.CONCAT(B435,D435),'All Fixtures'!H:U,14,0))</f>
        <v>St James Club</v>
      </c>
    </row>
    <row r="436" spans="1:7" ht="18" customHeight="1" x14ac:dyDescent="0.25">
      <c r="A436" s="55"/>
      <c r="B436" s="44">
        <v>3</v>
      </c>
      <c r="C436" s="45">
        <f>IFERROR(VLOOKUP(_xlfn.CONCAT(B436,$B431),'All Fixtures'!H:R,10,0),VLOOKUP(_xlfn.CONCAT(B436,$B431),'All Fixtures'!I:R,9,0))</f>
        <v>45553</v>
      </c>
      <c r="D436" s="46" t="str">
        <f>IFERROR(VLOOKUP(_xlfn.CONCAT(B436,$B431),'All Fixtures'!H:R,11,0),VLOOKUP(_xlfn.CONCAT(B436,$B431),'All Fixtures'!I:R,10,0))</f>
        <v>Slingers</v>
      </c>
      <c r="E436" s="47" t="str">
        <f t="shared" si="11"/>
        <v>vs</v>
      </c>
      <c r="F436" s="46" t="str">
        <f>IFERROR(VLOOKUP(_xlfn.CONCAT(B436,$B431),'All Fixtures'!I:T,12,0),VLOOKUP(_xlfn.CONCAT(B436,$B431),'All Fixtures'!H:T,13,0))</f>
        <v>Impractical Jokers</v>
      </c>
      <c r="G436" s="48" t="str">
        <f>IF(E436="VOID","",VLOOKUP(_xlfn.CONCAT(B436,D436),'All Fixtures'!H:U,14,0))</f>
        <v>BMI Club</v>
      </c>
    </row>
    <row r="437" spans="1:7" ht="18" customHeight="1" x14ac:dyDescent="0.25">
      <c r="A437" s="55"/>
      <c r="B437" s="44">
        <v>4</v>
      </c>
      <c r="C437" s="45">
        <f>IFERROR(VLOOKUP(_xlfn.CONCAT(B437,$B431),'All Fixtures'!H:R,10,0),VLOOKUP(_xlfn.CONCAT(B437,$B431),'All Fixtures'!I:R,9,0))</f>
        <v>45558</v>
      </c>
      <c r="D437" s="46" t="str">
        <f>IFERROR(VLOOKUP(_xlfn.CONCAT(B437,$B431),'All Fixtures'!H:R,11,0),VLOOKUP(_xlfn.CONCAT(B437,$B431),'All Fixtures'!I:R,10,0))</f>
        <v>Impractical Jokers</v>
      </c>
      <c r="E437" s="47" t="str">
        <f t="shared" si="11"/>
        <v>vs</v>
      </c>
      <c r="F437" s="46" t="str">
        <f>IFERROR(VLOOKUP(_xlfn.CONCAT(B437,$B431),'All Fixtures'!I:T,12,0),VLOOKUP(_xlfn.CONCAT(B437,$B431),'All Fixtures'!H:T,13,0))</f>
        <v>Cobblers</v>
      </c>
      <c r="G437" s="48" t="str">
        <f>IF(E437="VOID","",VLOOKUP(_xlfn.CONCAT(B437,D437),'All Fixtures'!H:U,14,0))</f>
        <v>St James Club</v>
      </c>
    </row>
    <row r="438" spans="1:7" ht="18" customHeight="1" x14ac:dyDescent="0.25">
      <c r="A438" s="55"/>
      <c r="B438" s="44">
        <v>5</v>
      </c>
      <c r="C438" s="45">
        <f>IFERROR(VLOOKUP(_xlfn.CONCAT(B438,$B431),'All Fixtures'!H:R,10,0),VLOOKUP(_xlfn.CONCAT(B438,$B431),'All Fixtures'!I:R,9,0))</f>
        <v>45566</v>
      </c>
      <c r="D438" s="46" t="str">
        <f>IFERROR(VLOOKUP(_xlfn.CONCAT(B438,$B431),'All Fixtures'!H:R,11,0),VLOOKUP(_xlfn.CONCAT(B438,$B431),'All Fixtures'!I:R,10,0))</f>
        <v>Maisemore Hornets</v>
      </c>
      <c r="E438" s="47" t="str">
        <f t="shared" si="11"/>
        <v>vs</v>
      </c>
      <c r="F438" s="46" t="str">
        <f>IFERROR(VLOOKUP(_xlfn.CONCAT(B438,$B431),'All Fixtures'!I:T,12,0),VLOOKUP(_xlfn.CONCAT(B438,$B431),'All Fixtures'!H:T,13,0))</f>
        <v>Impractical Jokers</v>
      </c>
      <c r="G438" s="48" t="str">
        <f>IF(E438="VOID","",VLOOKUP(_xlfn.CONCAT(B438,D438),'All Fixtures'!H:U,14,0))</f>
        <v>St James Club</v>
      </c>
    </row>
    <row r="439" spans="1:7" ht="18" customHeight="1" x14ac:dyDescent="0.25">
      <c r="A439" s="55"/>
      <c r="B439" s="44">
        <v>6</v>
      </c>
      <c r="C439" s="45">
        <f>IFERROR(VLOOKUP(_xlfn.CONCAT(B439,$B431),'All Fixtures'!H:R,10,0),VLOOKUP(_xlfn.CONCAT(B439,$B431),'All Fixtures'!I:R,9,0))</f>
        <v>45572</v>
      </c>
      <c r="D439" s="46" t="str">
        <f>IFERROR(VLOOKUP(_xlfn.CONCAT(B439,$B431),'All Fixtures'!H:R,11,0),VLOOKUP(_xlfn.CONCAT(B439,$B431),'All Fixtures'!I:R,10,0))</f>
        <v>Impractical Jokers</v>
      </c>
      <c r="E439" s="47" t="str">
        <f t="shared" si="11"/>
        <v>vs</v>
      </c>
      <c r="F439" s="46" t="str">
        <f>IFERROR(VLOOKUP(_xlfn.CONCAT(B439,$B431),'All Fixtures'!I:T,12,0),VLOOKUP(_xlfn.CONCAT(B439,$B431),'All Fixtures'!H:T,13,0))</f>
        <v>Redmans Ten</v>
      </c>
      <c r="G439" s="48" t="str">
        <f>IF(E439="VOID","",VLOOKUP(_xlfn.CONCAT(B439,D439),'All Fixtures'!H:U,14,0))</f>
        <v>St James Club</v>
      </c>
    </row>
    <row r="440" spans="1:7" ht="18" customHeight="1" x14ac:dyDescent="0.25">
      <c r="A440" s="55"/>
      <c r="B440" s="44">
        <v>7</v>
      </c>
      <c r="C440" s="45">
        <f>IFERROR(VLOOKUP(_xlfn.CONCAT(B440,$B431),'All Fixtures'!H:R,10,0),VLOOKUP(_xlfn.CONCAT(B440,$B431),'All Fixtures'!I:R,9,0))</f>
        <v>45583</v>
      </c>
      <c r="D440" s="46" t="str">
        <f>IFERROR(VLOOKUP(_xlfn.CONCAT(B440,$B431),'All Fixtures'!H:R,11,0),VLOOKUP(_xlfn.CONCAT(B440,$B431),'All Fixtures'!I:R,10,0))</f>
        <v>Famous Stampers</v>
      </c>
      <c r="E440" s="47" t="str">
        <f t="shared" si="11"/>
        <v>vs</v>
      </c>
      <c r="F440" s="46" t="str">
        <f>IFERROR(VLOOKUP(_xlfn.CONCAT(B440,$B431),'All Fixtures'!I:T,12,0),VLOOKUP(_xlfn.CONCAT(B440,$B431),'All Fixtures'!H:T,13,0))</f>
        <v>Impractical Jokers</v>
      </c>
      <c r="G440" s="48" t="str">
        <f>IF(E440="VOID","",VLOOKUP(_xlfn.CONCAT(B440,D440),'All Fixtures'!H:U,14,0))</f>
        <v>Hardwicke RBL 1</v>
      </c>
    </row>
    <row r="441" spans="1:7" ht="18" customHeight="1" x14ac:dyDescent="0.25">
      <c r="A441" s="55"/>
      <c r="B441" s="44">
        <v>8</v>
      </c>
      <c r="C441" s="45">
        <f>IFERROR(VLOOKUP(_xlfn.CONCAT(B441,$B431),'All Fixtures'!H:R,10,0),VLOOKUP(_xlfn.CONCAT(B441,$B431),'All Fixtures'!I:R,9,0))</f>
        <v>45586</v>
      </c>
      <c r="D441" s="46" t="str">
        <f>IFERROR(VLOOKUP(_xlfn.CONCAT(B441,$B431),'All Fixtures'!H:R,11,0),VLOOKUP(_xlfn.CONCAT(B441,$B431),'All Fixtures'!I:R,10,0))</f>
        <v>Impractical Jokers</v>
      </c>
      <c r="E441" s="47" t="str">
        <f t="shared" si="11"/>
        <v>vs</v>
      </c>
      <c r="F441" s="46" t="str">
        <f>IFERROR(VLOOKUP(_xlfn.CONCAT(B441,$B431),'All Fixtures'!I:T,12,0),VLOOKUP(_xlfn.CONCAT(B441,$B431),'All Fixtures'!H:T,13,0))</f>
        <v>Oval Ball S.C.</v>
      </c>
      <c r="G441" s="48" t="str">
        <f>IF(E441="VOID","",VLOOKUP(_xlfn.CONCAT(B441,D441),'All Fixtures'!H:U,14,0))</f>
        <v>St James Club</v>
      </c>
    </row>
    <row r="442" spans="1:7" ht="18" customHeight="1" x14ac:dyDescent="0.25">
      <c r="A442" s="55"/>
      <c r="B442" s="44">
        <v>9</v>
      </c>
      <c r="C442" s="45">
        <f>IFERROR(VLOOKUP(_xlfn.CONCAT(B442,$B431),'All Fixtures'!H:R,10,0),VLOOKUP(_xlfn.CONCAT(B442,$B431),'All Fixtures'!I:R,9,0))</f>
        <v>45595</v>
      </c>
      <c r="D442" s="46" t="str">
        <f>IFERROR(VLOOKUP(_xlfn.CONCAT(B442,$B431),'All Fixtures'!H:R,11,0),VLOOKUP(_xlfn.CONCAT(B442,$B431),'All Fixtures'!I:R,10,0))</f>
        <v>Painswick Ultras</v>
      </c>
      <c r="E442" s="47" t="str">
        <f t="shared" si="11"/>
        <v>vs</v>
      </c>
      <c r="F442" s="46" t="str">
        <f>IFERROR(VLOOKUP(_xlfn.CONCAT(B442,$B431),'All Fixtures'!I:T,12,0),VLOOKUP(_xlfn.CONCAT(B442,$B431),'All Fixtures'!H:T,13,0))</f>
        <v>Impractical Jokers</v>
      </c>
      <c r="G442" s="48" t="str">
        <f>IF(E442="VOID","",VLOOKUP(_xlfn.CONCAT(B442,D442),'All Fixtures'!H:U,14,0))</f>
        <v>Saintbridge Club 1</v>
      </c>
    </row>
    <row r="443" spans="1:7" ht="18" customHeight="1" x14ac:dyDescent="0.25">
      <c r="A443" s="55"/>
      <c r="B443" s="44">
        <v>10</v>
      </c>
      <c r="C443" s="45">
        <f>IFERROR(VLOOKUP(_xlfn.CONCAT(B443,$B431),'All Fixtures'!H:R,10,0),VLOOKUP(_xlfn.CONCAT(B443,$B431),'All Fixtures'!I:R,9,0))</f>
        <v>45604</v>
      </c>
      <c r="D443" s="46" t="str">
        <f>IFERROR(VLOOKUP(_xlfn.CONCAT(B443,$B431),'All Fixtures'!H:R,11,0),VLOOKUP(_xlfn.CONCAT(B443,$B431),'All Fixtures'!I:R,10,0))</f>
        <v>Hare &amp; Hounds</v>
      </c>
      <c r="E443" s="47" t="str">
        <f t="shared" si="11"/>
        <v>vs</v>
      </c>
      <c r="F443" s="46" t="str">
        <f>IFERROR(VLOOKUP(_xlfn.CONCAT(B443,$B431),'All Fixtures'!I:T,12,0),VLOOKUP(_xlfn.CONCAT(B443,$B431),'All Fixtures'!H:T,13,0))</f>
        <v>Impractical Jokers</v>
      </c>
      <c r="G443" s="48" t="str">
        <f>IF(E443="VOID","",VLOOKUP(_xlfn.CONCAT(B443,D443),'All Fixtures'!H:U,14,0))</f>
        <v>Churchdown Club</v>
      </c>
    </row>
    <row r="444" spans="1:7" ht="18" customHeight="1" x14ac:dyDescent="0.25">
      <c r="A444" s="55"/>
      <c r="B444" s="44">
        <v>11</v>
      </c>
      <c r="C444" s="45">
        <f>IFERROR(VLOOKUP(_xlfn.CONCAT(B444,$B431),'All Fixtures'!H:R,10,0),VLOOKUP(_xlfn.CONCAT(B444,$B431),'All Fixtures'!I:R,9,0))</f>
        <v>45607</v>
      </c>
      <c r="D444" s="46" t="str">
        <f>IFERROR(VLOOKUP(_xlfn.CONCAT(B444,$B431),'All Fixtures'!H:R,11,0),VLOOKUP(_xlfn.CONCAT(B444,$B431),'All Fixtures'!I:R,10,0))</f>
        <v>Impractical Jokers</v>
      </c>
      <c r="E444" s="47" t="str">
        <f t="shared" si="11"/>
        <v>vs</v>
      </c>
      <c r="F444" s="46" t="str">
        <f>IFERROR(VLOOKUP(_xlfn.CONCAT(B444,$B431),'All Fixtures'!I:T,12,0),VLOOKUP(_xlfn.CONCAT(B444,$B431),'All Fixtures'!H:T,13,0))</f>
        <v>Gaelens</v>
      </c>
      <c r="G444" s="48" t="str">
        <f>IF(E444="VOID","",VLOOKUP(_xlfn.CONCAT(B444,D444),'All Fixtures'!H:U,14,0))</f>
        <v>St James Club</v>
      </c>
    </row>
    <row r="445" spans="1:7" ht="18" customHeight="1" x14ac:dyDescent="0.25">
      <c r="A445" s="55"/>
      <c r="B445" s="44">
        <v>12</v>
      </c>
      <c r="C445" s="45">
        <f>IFERROR(VLOOKUP(_xlfn.CONCAT(B445,$B431),'All Fixtures'!H:R,10,0),VLOOKUP(_xlfn.CONCAT(B445,$B431),'All Fixtures'!I:R,9,0))</f>
        <v>45617</v>
      </c>
      <c r="D445" s="46" t="str">
        <f>IFERROR(VLOOKUP(_xlfn.CONCAT(B445,$B431),'All Fixtures'!H:R,11,0),VLOOKUP(_xlfn.CONCAT(B445,$B431),'All Fixtures'!I:R,10,0))</f>
        <v>The Jets</v>
      </c>
      <c r="E445" s="47" t="str">
        <f t="shared" si="11"/>
        <v>vs</v>
      </c>
      <c r="F445" s="46" t="str">
        <f>IFERROR(VLOOKUP(_xlfn.CONCAT(B445,$B431),'All Fixtures'!I:T,12,0),VLOOKUP(_xlfn.CONCAT(B445,$B431),'All Fixtures'!H:T,13,0))</f>
        <v>Impractical Jokers</v>
      </c>
      <c r="G445" s="48" t="str">
        <f>IF(E445="VOID","",VLOOKUP(_xlfn.CONCAT(B445,D445),'All Fixtures'!H:U,14,0))</f>
        <v>Baker Street</v>
      </c>
    </row>
    <row r="446" spans="1:7" ht="18" customHeight="1" x14ac:dyDescent="0.25">
      <c r="A446" s="55"/>
      <c r="B446" s="44">
        <v>13</v>
      </c>
      <c r="C446" s="45">
        <f>IFERROR(VLOOKUP(_xlfn.CONCAT(B446,$B431),'All Fixtures'!H:R,10,0),VLOOKUP(_xlfn.CONCAT(B446,$B431),'All Fixtures'!I:R,9,0))</f>
        <v>45621</v>
      </c>
      <c r="D446" s="46" t="str">
        <f>IFERROR(VLOOKUP(_xlfn.CONCAT(B446,$B431),'All Fixtures'!H:R,11,0),VLOOKUP(_xlfn.CONCAT(B446,$B431),'All Fixtures'!I:R,10,0))</f>
        <v>Impractical Jokers</v>
      </c>
      <c r="E446" s="47" t="str">
        <f t="shared" si="11"/>
        <v>vs</v>
      </c>
      <c r="F446" s="46" t="str">
        <f>IFERROR(VLOOKUP(_xlfn.CONCAT(B446,$B431),'All Fixtures'!I:T,12,0),VLOOKUP(_xlfn.CONCAT(B446,$B431),'All Fixtures'!H:T,13,0))</f>
        <v>Lion Cubs</v>
      </c>
      <c r="G446" s="48" t="str">
        <f>IF(E446="VOID","",VLOOKUP(_xlfn.CONCAT(B446,D446),'All Fixtures'!H:U,14,0))</f>
        <v>St James Club</v>
      </c>
    </row>
    <row r="447" spans="1:7" ht="18" customHeight="1" x14ac:dyDescent="0.25">
      <c r="A447" s="55"/>
      <c r="B447" s="44">
        <v>14</v>
      </c>
      <c r="C447" s="45">
        <f>IFERROR(VLOOKUP(_xlfn.CONCAT(B447,$B431),'All Fixtures'!H:R,10,0),VLOOKUP(_xlfn.CONCAT(B447,$B431),'All Fixtures'!I:R,9,0))</f>
        <v>45632</v>
      </c>
      <c r="D447" s="46" t="str">
        <f>IFERROR(VLOOKUP(_xlfn.CONCAT(B447,$B431),'All Fixtures'!H:R,11,0),VLOOKUP(_xlfn.CONCAT(B447,$B431),'All Fixtures'!I:R,10,0))</f>
        <v>Railway</v>
      </c>
      <c r="E447" s="47" t="str">
        <f t="shared" si="11"/>
        <v>vs</v>
      </c>
      <c r="F447" s="46" t="str">
        <f>IFERROR(VLOOKUP(_xlfn.CONCAT(B447,$B431),'All Fixtures'!I:T,12,0),VLOOKUP(_xlfn.CONCAT(B447,$B431),'All Fixtures'!H:T,13,0))</f>
        <v>Impractical Jokers</v>
      </c>
      <c r="G447" s="48" t="str">
        <f>IF(E447="VOID","",VLOOKUP(_xlfn.CONCAT(B447,D447),'All Fixtures'!H:U,14,0))</f>
        <v>Hardwicke RBL 2</v>
      </c>
    </row>
    <row r="448" spans="1:7" ht="18" customHeight="1" x14ac:dyDescent="0.25">
      <c r="A448" s="55"/>
      <c r="B448" s="44">
        <v>15</v>
      </c>
      <c r="C448" s="45">
        <f>IFERROR(VLOOKUP(_xlfn.CONCAT(B448,$B431),'All Fixtures'!H:R,10,0),VLOOKUP(_xlfn.CONCAT(B448,$B431),'All Fixtures'!I:R,9,0))</f>
        <v>45635</v>
      </c>
      <c r="D448" s="46" t="str">
        <f>IFERROR(VLOOKUP(_xlfn.CONCAT(B448,$B431),'All Fixtures'!H:R,11,0),VLOOKUP(_xlfn.CONCAT(B448,$B431),'All Fixtures'!I:R,10,0))</f>
        <v>Impractical Jokers</v>
      </c>
      <c r="E448" s="47" t="str">
        <f t="shared" si="11"/>
        <v>vs</v>
      </c>
      <c r="F448" s="46" t="str">
        <f>IFERROR(VLOOKUP(_xlfn.CONCAT(B448,$B431),'All Fixtures'!I:T,12,0),VLOOKUP(_xlfn.CONCAT(B448,$B431),'All Fixtures'!H:T,13,0))</f>
        <v>Fabulous Baker Boys</v>
      </c>
      <c r="G448" s="48" t="str">
        <f>IF(E448="VOID","",VLOOKUP(_xlfn.CONCAT(B448,D448),'All Fixtures'!H:U,14,0))</f>
        <v>St James Club</v>
      </c>
    </row>
    <row r="449" spans="1:7" ht="24.6" customHeight="1" x14ac:dyDescent="0.25">
      <c r="A449" s="55"/>
      <c r="B449" s="122" t="s">
        <v>339</v>
      </c>
      <c r="C449" s="123"/>
      <c r="D449" s="123"/>
      <c r="E449" s="123"/>
      <c r="F449" s="123"/>
      <c r="G449" s="124"/>
    </row>
    <row r="450" spans="1:7" ht="18" customHeight="1" x14ac:dyDescent="0.25">
      <c r="A450" s="55"/>
      <c r="B450" s="44">
        <v>16</v>
      </c>
      <c r="C450" s="45">
        <f>IFERROR(VLOOKUP(_xlfn.CONCAT(B450,$B431),'All Fixtures'!H:R,10,0),VLOOKUP(_xlfn.CONCAT(B450,$B431),'All Fixtures'!I:R,9,0))</f>
        <v>45663</v>
      </c>
      <c r="D450" s="46" t="str">
        <f>IFERROR(VLOOKUP(_xlfn.CONCAT(B450,$B431),'All Fixtures'!H:R,11,0),VLOOKUP(_xlfn.CONCAT(B450,$B431),'All Fixtures'!I:R,10,0))</f>
        <v>Impractical Jokers</v>
      </c>
      <c r="E450" s="47" t="str">
        <f t="shared" si="11"/>
        <v>vs</v>
      </c>
      <c r="F450" s="46" t="str">
        <f>IFERROR(VLOOKUP(_xlfn.CONCAT(B450,$B431),'All Fixtures'!I:T,12,0),VLOOKUP(_xlfn.CONCAT(B450,$B431),'All Fixtures'!H:T,13,0))</f>
        <v>St James Allstars</v>
      </c>
      <c r="G450" s="48" t="str">
        <f>IF(E450="VOID","",VLOOKUP(_xlfn.CONCAT(B450,D450),'All Fixtures'!H:U,14,0))</f>
        <v>St James Club</v>
      </c>
    </row>
    <row r="451" spans="1:7" ht="18" customHeight="1" x14ac:dyDescent="0.25">
      <c r="A451" s="55"/>
      <c r="B451" s="44">
        <v>17</v>
      </c>
      <c r="C451" s="45">
        <f>IFERROR(VLOOKUP(_xlfn.CONCAT(B451,$B431),'All Fixtures'!H:R,10,0),VLOOKUP(_xlfn.CONCAT(B451,$B431),'All Fixtures'!I:R,9,0))</f>
        <v>45671</v>
      </c>
      <c r="D451" s="46" t="str">
        <f>IFERROR(VLOOKUP(_xlfn.CONCAT(B451,$B431),'All Fixtures'!H:R,11,0),VLOOKUP(_xlfn.CONCAT(B451,$B431),'All Fixtures'!I:R,10,0))</f>
        <v>Tuffley Robins</v>
      </c>
      <c r="E451" s="47" t="str">
        <f t="shared" si="11"/>
        <v>vs</v>
      </c>
      <c r="F451" s="46" t="str">
        <f>IFERROR(VLOOKUP(_xlfn.CONCAT(B451,$B431),'All Fixtures'!I:T,12,0),VLOOKUP(_xlfn.CONCAT(B451,$B431),'All Fixtures'!H:T,13,0))</f>
        <v>Impractical Jokers</v>
      </c>
      <c r="G451" s="48" t="str">
        <f>IF(E451="VOID","",VLOOKUP(_xlfn.CONCAT(B451,D451),'All Fixtures'!H:U,14,0))</f>
        <v>Robinswood Hill Club 1</v>
      </c>
    </row>
    <row r="452" spans="1:7" ht="18" customHeight="1" x14ac:dyDescent="0.25">
      <c r="A452" s="55"/>
      <c r="B452" s="44">
        <v>18</v>
      </c>
      <c r="C452" s="45">
        <f>IFERROR(VLOOKUP(_xlfn.CONCAT(B452,$B431),'All Fixtures'!H:R,10,0),VLOOKUP(_xlfn.CONCAT(B452,$B431),'All Fixtures'!I:R,9,0))</f>
        <v>45677</v>
      </c>
      <c r="D452" s="46" t="str">
        <f>IFERROR(VLOOKUP(_xlfn.CONCAT(B452,$B431),'All Fixtures'!H:R,11,0),VLOOKUP(_xlfn.CONCAT(B452,$B431),'All Fixtures'!I:R,10,0))</f>
        <v>Impractical Jokers</v>
      </c>
      <c r="E452" s="47" t="str">
        <f t="shared" si="11"/>
        <v>vs</v>
      </c>
      <c r="F452" s="46" t="str">
        <f>IFERROR(VLOOKUP(_xlfn.CONCAT(B452,$B431),'All Fixtures'!I:T,12,0),VLOOKUP(_xlfn.CONCAT(B452,$B431),'All Fixtures'!H:T,13,0))</f>
        <v>Slingers</v>
      </c>
      <c r="G452" s="48" t="str">
        <f>IF(E452="VOID","",VLOOKUP(_xlfn.CONCAT(B452,D452),'All Fixtures'!H:U,14,0))</f>
        <v>St James Club</v>
      </c>
    </row>
    <row r="453" spans="1:7" ht="18" customHeight="1" x14ac:dyDescent="0.25">
      <c r="A453" s="55"/>
      <c r="B453" s="44">
        <v>19</v>
      </c>
      <c r="C453" s="45">
        <f>IFERROR(VLOOKUP(_xlfn.CONCAT(B453,$B431),'All Fixtures'!H:R,10,0),VLOOKUP(_xlfn.CONCAT(B453,$B431),'All Fixtures'!I:R,9,0))</f>
        <v>45684</v>
      </c>
      <c r="D453" s="46" t="str">
        <f>IFERROR(VLOOKUP(_xlfn.CONCAT(B453,$B431),'All Fixtures'!H:R,11,0),VLOOKUP(_xlfn.CONCAT(B453,$B431),'All Fixtures'!I:R,10,0))</f>
        <v>Cobblers</v>
      </c>
      <c r="E453" s="47" t="str">
        <f t="shared" si="11"/>
        <v>vs</v>
      </c>
      <c r="F453" s="46" t="str">
        <f>IFERROR(VLOOKUP(_xlfn.CONCAT(B453,$B431),'All Fixtures'!I:T,12,0),VLOOKUP(_xlfn.CONCAT(B453,$B431),'All Fixtures'!H:T,13,0))</f>
        <v>Impractical Jokers</v>
      </c>
      <c r="G453" s="48" t="str">
        <f>IF(E453="VOID","",VLOOKUP(_xlfn.CONCAT(B453,D453),'All Fixtures'!H:U,14,0))</f>
        <v>Tuffley Community Centre</v>
      </c>
    </row>
    <row r="454" spans="1:7" ht="18" customHeight="1" x14ac:dyDescent="0.25">
      <c r="A454" s="55"/>
      <c r="B454" s="44">
        <v>20</v>
      </c>
      <c r="C454" s="45">
        <f>IFERROR(VLOOKUP(_xlfn.CONCAT(B454,$B431),'All Fixtures'!H:R,10,0),VLOOKUP(_xlfn.CONCAT(B454,$B431),'All Fixtures'!I:R,9,0))</f>
        <v>45691</v>
      </c>
      <c r="D454" s="46" t="str">
        <f>IFERROR(VLOOKUP(_xlfn.CONCAT(B454,$B431),'All Fixtures'!H:R,11,0),VLOOKUP(_xlfn.CONCAT(B454,$B431),'All Fixtures'!I:R,10,0))</f>
        <v>Impractical Jokers</v>
      </c>
      <c r="E454" s="47" t="str">
        <f t="shared" si="11"/>
        <v>vs</v>
      </c>
      <c r="F454" s="46" t="str">
        <f>IFERROR(VLOOKUP(_xlfn.CONCAT(B454,$B431),'All Fixtures'!I:T,12,0),VLOOKUP(_xlfn.CONCAT(B454,$B431),'All Fixtures'!H:T,13,0))</f>
        <v>Maisemore Hornets</v>
      </c>
      <c r="G454" s="48" t="str">
        <f>IF(E454="VOID","",VLOOKUP(_xlfn.CONCAT(B454,D454),'All Fixtures'!H:U,14,0))</f>
        <v>St James Club</v>
      </c>
    </row>
    <row r="455" spans="1:7" ht="18" customHeight="1" x14ac:dyDescent="0.25">
      <c r="A455" s="55"/>
      <c r="B455" s="44">
        <v>21</v>
      </c>
      <c r="C455" s="45">
        <f>IFERROR(VLOOKUP(_xlfn.CONCAT(B455,$B431),'All Fixtures'!H:R,10,0),VLOOKUP(_xlfn.CONCAT(B455,$B431),'All Fixtures'!I:R,9,0))</f>
        <v>45701</v>
      </c>
      <c r="D455" s="46" t="str">
        <f>IFERROR(VLOOKUP(_xlfn.CONCAT(B455,$B431),'All Fixtures'!H:R,11,0),VLOOKUP(_xlfn.CONCAT(B455,$B431),'All Fixtures'!I:R,10,0))</f>
        <v>Redmans Ten</v>
      </c>
      <c r="E455" s="47" t="str">
        <f t="shared" si="11"/>
        <v>vs</v>
      </c>
      <c r="F455" s="46" t="str">
        <f>IFERROR(VLOOKUP(_xlfn.CONCAT(B455,$B431),'All Fixtures'!I:T,12,0),VLOOKUP(_xlfn.CONCAT(B455,$B431),'All Fixtures'!H:T,13,0))</f>
        <v>Impractical Jokers</v>
      </c>
      <c r="G455" s="48" t="str">
        <f>IF(E455="VOID","",VLOOKUP(_xlfn.CONCAT(B455,D455),'All Fixtures'!H:U,14,0))</f>
        <v>Wotton Hall Club 1</v>
      </c>
    </row>
    <row r="456" spans="1:7" ht="18" customHeight="1" x14ac:dyDescent="0.25">
      <c r="A456" s="55"/>
      <c r="B456" s="44">
        <v>22</v>
      </c>
      <c r="C456" s="45">
        <f>IFERROR(VLOOKUP(_xlfn.CONCAT(B456,$B431),'All Fixtures'!H:R,10,0),VLOOKUP(_xlfn.CONCAT(B456,$B431),'All Fixtures'!I:R,9,0))</f>
        <v>45705</v>
      </c>
      <c r="D456" s="46" t="str">
        <f>IFERROR(VLOOKUP(_xlfn.CONCAT(B456,$B431),'All Fixtures'!H:R,11,0),VLOOKUP(_xlfn.CONCAT(B456,$B431),'All Fixtures'!I:R,10,0))</f>
        <v>Impractical Jokers</v>
      </c>
      <c r="E456" s="47" t="str">
        <f t="shared" si="11"/>
        <v>vs</v>
      </c>
      <c r="F456" s="46" t="str">
        <f>IFERROR(VLOOKUP(_xlfn.CONCAT(B456,$B431),'All Fixtures'!I:T,12,0),VLOOKUP(_xlfn.CONCAT(B456,$B431),'All Fixtures'!H:T,13,0))</f>
        <v>Famous Stampers</v>
      </c>
      <c r="G456" s="48" t="str">
        <f>IF(E456="VOID","",VLOOKUP(_xlfn.CONCAT(B456,D456),'All Fixtures'!H:U,14,0))</f>
        <v>St James Club</v>
      </c>
    </row>
    <row r="457" spans="1:7" ht="18" customHeight="1" x14ac:dyDescent="0.25">
      <c r="A457" s="55"/>
      <c r="B457" s="44">
        <v>23</v>
      </c>
      <c r="C457" s="45">
        <f>IFERROR(VLOOKUP(_xlfn.CONCAT(B457,$B431),'All Fixtures'!H:R,10,0),VLOOKUP(_xlfn.CONCAT(B457,$B431),'All Fixtures'!I:R,9,0))</f>
        <v>45714</v>
      </c>
      <c r="D457" s="46" t="str">
        <f>IFERROR(VLOOKUP(_xlfn.CONCAT(B457,$B431),'All Fixtures'!H:R,11,0),VLOOKUP(_xlfn.CONCAT(B457,$B431),'All Fixtures'!I:R,10,0))</f>
        <v>Oval Ball S.C.</v>
      </c>
      <c r="E457" s="47" t="str">
        <f t="shared" si="11"/>
        <v>vs</v>
      </c>
      <c r="F457" s="46" t="str">
        <f>IFERROR(VLOOKUP(_xlfn.CONCAT(B457,$B431),'All Fixtures'!I:T,12,0),VLOOKUP(_xlfn.CONCAT(B457,$B431),'All Fixtures'!H:T,13,0))</f>
        <v>Impractical Jokers</v>
      </c>
      <c r="G457" s="48" t="str">
        <f>IF(E457="VOID","",VLOOKUP(_xlfn.CONCAT(B457,D457),'All Fixtures'!H:U,14,0))</f>
        <v>One Eyed Jacks</v>
      </c>
    </row>
    <row r="458" spans="1:7" ht="18" customHeight="1" x14ac:dyDescent="0.25">
      <c r="A458" s="55"/>
      <c r="B458" s="44">
        <v>24</v>
      </c>
      <c r="C458" s="45">
        <f>IFERROR(VLOOKUP(_xlfn.CONCAT(B458,$B431),'All Fixtures'!H:R,10,0),VLOOKUP(_xlfn.CONCAT(B458,$B431),'All Fixtures'!I:R,9,0))</f>
        <v>45719</v>
      </c>
      <c r="D458" s="46" t="str">
        <f>IFERROR(VLOOKUP(_xlfn.CONCAT(B458,$B431),'All Fixtures'!H:R,11,0),VLOOKUP(_xlfn.CONCAT(B458,$B431),'All Fixtures'!I:R,10,0))</f>
        <v>Impractical Jokers</v>
      </c>
      <c r="E458" s="47" t="str">
        <f t="shared" si="11"/>
        <v>vs</v>
      </c>
      <c r="F458" s="46" t="str">
        <f>IFERROR(VLOOKUP(_xlfn.CONCAT(B458,$B431),'All Fixtures'!I:T,12,0),VLOOKUP(_xlfn.CONCAT(B458,$B431),'All Fixtures'!H:T,13,0))</f>
        <v>Painswick Ultras</v>
      </c>
      <c r="G458" s="48" t="str">
        <f>IF(E458="VOID","",VLOOKUP(_xlfn.CONCAT(B458,D458),'All Fixtures'!H:U,14,0))</f>
        <v>St James Club</v>
      </c>
    </row>
    <row r="459" spans="1:7" ht="18" customHeight="1" x14ac:dyDescent="0.25">
      <c r="A459" s="55"/>
      <c r="B459" s="44">
        <v>25</v>
      </c>
      <c r="C459" s="45">
        <f>IFERROR(VLOOKUP(_xlfn.CONCAT(B459,$B431),'All Fixtures'!H:R,10,0),VLOOKUP(_xlfn.CONCAT(B459,$B431),'All Fixtures'!I:R,9,0))</f>
        <v>45726</v>
      </c>
      <c r="D459" s="46" t="str">
        <f>IFERROR(VLOOKUP(_xlfn.CONCAT(B459,$B431),'All Fixtures'!H:R,11,0),VLOOKUP(_xlfn.CONCAT(B459,$B431),'All Fixtures'!I:R,10,0))</f>
        <v>Impractical Jokers</v>
      </c>
      <c r="E459" s="47" t="str">
        <f t="shared" si="11"/>
        <v>vs</v>
      </c>
      <c r="F459" s="46" t="str">
        <f>IFERROR(VLOOKUP(_xlfn.CONCAT(B459,$B431),'All Fixtures'!I:T,12,0),VLOOKUP(_xlfn.CONCAT(B459,$B431),'All Fixtures'!H:T,13,0))</f>
        <v>Hare &amp; Hounds</v>
      </c>
      <c r="G459" s="48" t="str">
        <f>IF(E459="VOID","",VLOOKUP(_xlfn.CONCAT(B459,D459),'All Fixtures'!H:U,14,0))</f>
        <v>St James Club</v>
      </c>
    </row>
    <row r="460" spans="1:7" ht="18" customHeight="1" x14ac:dyDescent="0.25">
      <c r="A460" s="55"/>
      <c r="B460" s="44">
        <v>26</v>
      </c>
      <c r="C460" s="45">
        <f>IFERROR(VLOOKUP(_xlfn.CONCAT(B460,$B431),'All Fixtures'!H:R,10,0),VLOOKUP(_xlfn.CONCAT(B460,$B431),'All Fixtures'!I:R,9,0))</f>
        <v>45736</v>
      </c>
      <c r="D460" s="46" t="str">
        <f>IFERROR(VLOOKUP(_xlfn.CONCAT(B460,$B431),'All Fixtures'!H:R,11,0),VLOOKUP(_xlfn.CONCAT(B460,$B431),'All Fixtures'!I:R,10,0))</f>
        <v>Gaelens</v>
      </c>
      <c r="E460" s="47" t="str">
        <f t="shared" si="11"/>
        <v>vs</v>
      </c>
      <c r="F460" s="46" t="str">
        <f>IFERROR(VLOOKUP(_xlfn.CONCAT(B460,$B431),'All Fixtures'!I:T,12,0),VLOOKUP(_xlfn.CONCAT(B460,$B431),'All Fixtures'!H:T,13,0))</f>
        <v>Impractical Jokers</v>
      </c>
      <c r="G460" s="48" t="str">
        <f>IF(E460="VOID","",VLOOKUP(_xlfn.CONCAT(B460,D460),'All Fixtures'!H:U,14,0))</f>
        <v>Brockworth RFC</v>
      </c>
    </row>
    <row r="461" spans="1:7" ht="18" customHeight="1" x14ac:dyDescent="0.25">
      <c r="A461" s="55"/>
      <c r="B461" s="44">
        <v>27</v>
      </c>
      <c r="C461" s="45">
        <f>IFERROR(VLOOKUP(_xlfn.CONCAT(B461,$B431),'All Fixtures'!H:R,10,0),VLOOKUP(_xlfn.CONCAT(B461,$B431),'All Fixtures'!I:R,9,0))</f>
        <v>45740</v>
      </c>
      <c r="D461" s="46" t="str">
        <f>IFERROR(VLOOKUP(_xlfn.CONCAT(B461,$B431),'All Fixtures'!H:R,11,0),VLOOKUP(_xlfn.CONCAT(B461,$B431),'All Fixtures'!I:R,10,0))</f>
        <v>Impractical Jokers</v>
      </c>
      <c r="E461" s="47" t="str">
        <f t="shared" si="11"/>
        <v>vs</v>
      </c>
      <c r="F461" s="46" t="str">
        <f>IFERROR(VLOOKUP(_xlfn.CONCAT(B461,$B431),'All Fixtures'!I:T,12,0),VLOOKUP(_xlfn.CONCAT(B461,$B431),'All Fixtures'!H:T,13,0))</f>
        <v>The Jets</v>
      </c>
      <c r="G461" s="48" t="str">
        <f>IF(E461="VOID","",VLOOKUP(_xlfn.CONCAT(B461,D461),'All Fixtures'!H:U,14,0))</f>
        <v>St James Club</v>
      </c>
    </row>
    <row r="462" spans="1:7" ht="18" customHeight="1" x14ac:dyDescent="0.25">
      <c r="A462" s="55"/>
      <c r="B462" s="44">
        <v>28</v>
      </c>
      <c r="C462" s="45">
        <f>IFERROR(VLOOKUP(_xlfn.CONCAT(B462,$B431),'All Fixtures'!H:R,10,0),VLOOKUP(_xlfn.CONCAT(B462,$B431),'All Fixtures'!I:R,9,0))</f>
        <v>45749</v>
      </c>
      <c r="D462" s="46" t="str">
        <f>IFERROR(VLOOKUP(_xlfn.CONCAT(B462,$B431),'All Fixtures'!H:R,11,0),VLOOKUP(_xlfn.CONCAT(B462,$B431),'All Fixtures'!I:R,10,0))</f>
        <v>Lion Cubs</v>
      </c>
      <c r="E462" s="47" t="str">
        <f t="shared" si="11"/>
        <v>vs</v>
      </c>
      <c r="F462" s="46" t="str">
        <f>IFERROR(VLOOKUP(_xlfn.CONCAT(B462,$B431),'All Fixtures'!I:T,12,0),VLOOKUP(_xlfn.CONCAT(B462,$B431),'All Fixtures'!H:T,13,0))</f>
        <v>Impractical Jokers</v>
      </c>
      <c r="G462" s="48" t="str">
        <f>IF(E462="VOID","",VLOOKUP(_xlfn.CONCAT(B462,D462),'All Fixtures'!H:U,14,0))</f>
        <v>Circle Club Newent</v>
      </c>
    </row>
    <row r="463" spans="1:7" ht="18" customHeight="1" x14ac:dyDescent="0.25">
      <c r="A463" s="55"/>
      <c r="B463" s="44">
        <v>29</v>
      </c>
      <c r="C463" s="45">
        <f>IFERROR(VLOOKUP(_xlfn.CONCAT(B463,$B431),'All Fixtures'!H:R,10,0),VLOOKUP(_xlfn.CONCAT(B463,$B431),'All Fixtures'!I:R,9,0))</f>
        <v>45754</v>
      </c>
      <c r="D463" s="46" t="str">
        <f>IFERROR(VLOOKUP(_xlfn.CONCAT(B463,$B431),'All Fixtures'!H:R,11,0),VLOOKUP(_xlfn.CONCAT(B463,$B431),'All Fixtures'!I:R,10,0))</f>
        <v>Impractical Jokers</v>
      </c>
      <c r="E463" s="47" t="str">
        <f t="shared" si="11"/>
        <v>vs</v>
      </c>
      <c r="F463" s="46" t="str">
        <f>IFERROR(VLOOKUP(_xlfn.CONCAT(B463,$B431),'All Fixtures'!I:T,12,0),VLOOKUP(_xlfn.CONCAT(B463,$B431),'All Fixtures'!H:T,13,0))</f>
        <v>Railway</v>
      </c>
      <c r="G463" s="48" t="str">
        <f>IF(E463="VOID","",VLOOKUP(_xlfn.CONCAT(B463,D463),'All Fixtures'!H:U,14,0))</f>
        <v>St James Club</v>
      </c>
    </row>
    <row r="464" spans="1:7" ht="18" customHeight="1" x14ac:dyDescent="0.25">
      <c r="A464" s="55"/>
      <c r="B464" s="49">
        <v>30</v>
      </c>
      <c r="C464" s="50">
        <f>IFERROR(VLOOKUP(_xlfn.CONCAT(B464,$B431),'All Fixtures'!H:R,10,0),VLOOKUP(_xlfn.CONCAT(B464,$B431),'All Fixtures'!I:R,9,0))</f>
        <v>45762</v>
      </c>
      <c r="D464" s="51" t="str">
        <f>IFERROR(VLOOKUP(_xlfn.CONCAT(B464,$B431),'All Fixtures'!H:R,11,0),VLOOKUP(_xlfn.CONCAT(B464,$B431),'All Fixtures'!I:R,10,0))</f>
        <v>Fabulous Baker Boys</v>
      </c>
      <c r="E464" s="52" t="str">
        <f t="shared" si="11"/>
        <v>vs</v>
      </c>
      <c r="F464" s="51" t="str">
        <f>IFERROR(VLOOKUP(_xlfn.CONCAT(B464,$B431),'All Fixtures'!I:T,12,0),VLOOKUP(_xlfn.CONCAT(B464,$B431),'All Fixtures'!H:T,13,0))</f>
        <v>Impractical Jokers</v>
      </c>
      <c r="G464" s="53" t="str">
        <f>IF(E464="VOID","",VLOOKUP(_xlfn.CONCAT(B464,D464),'All Fixtures'!H:U,14,0))</f>
        <v>Baker Street</v>
      </c>
    </row>
    <row r="465" spans="1:7" ht="13.15" customHeight="1" x14ac:dyDescent="0.25">
      <c r="A465" s="55"/>
      <c r="B465" s="20"/>
      <c r="C465" s="20"/>
      <c r="D465" s="3"/>
      <c r="E465" s="20"/>
      <c r="F465" s="3"/>
      <c r="G465" s="3"/>
    </row>
    <row r="466" spans="1:7" ht="13.15" customHeight="1" x14ac:dyDescent="0.25">
      <c r="A466" s="55"/>
      <c r="B466" s="20"/>
      <c r="C466" s="20"/>
      <c r="D466" s="3"/>
      <c r="E466" s="20"/>
      <c r="F466" s="3"/>
      <c r="G466" s="3"/>
    </row>
    <row r="467" spans="1:7" ht="13.15" customHeight="1" x14ac:dyDescent="0.25">
      <c r="A467" s="55"/>
      <c r="B467" s="20"/>
      <c r="C467" s="20"/>
      <c r="D467" s="3"/>
      <c r="E467" s="20"/>
      <c r="F467" s="3"/>
      <c r="G467" s="3"/>
    </row>
    <row r="468" spans="1:7" ht="13.15" customHeight="1" x14ac:dyDescent="0.25">
      <c r="A468" s="55"/>
      <c r="B468" s="20"/>
      <c r="C468" s="20"/>
      <c r="D468" s="3"/>
      <c r="E468" s="20"/>
      <c r="F468" s="3"/>
      <c r="G468" s="3"/>
    </row>
    <row r="469" spans="1:7" ht="13.15" customHeight="1" x14ac:dyDescent="0.25">
      <c r="A469" s="55"/>
      <c r="B469" s="20"/>
      <c r="C469" s="20"/>
      <c r="D469" s="3"/>
      <c r="E469" s="20"/>
      <c r="F469" s="3"/>
      <c r="G469" s="3"/>
    </row>
    <row r="470" spans="1:7" ht="20.45" customHeight="1" x14ac:dyDescent="0.35">
      <c r="A470" s="55">
        <f>A431+1</f>
        <v>13</v>
      </c>
      <c r="B470" s="39" t="str">
        <f>C470</f>
        <v>Oval Ball S.C.</v>
      </c>
      <c r="C470" s="121" t="str">
        <f>VLOOKUP(A470,Divisions!$C$3:$D$18,2,0)</f>
        <v>Oval Ball S.C.</v>
      </c>
      <c r="D470" s="121"/>
      <c r="E470" s="121"/>
      <c r="F470" s="121"/>
      <c r="G470" s="121"/>
    </row>
    <row r="471" spans="1:7" ht="13.15" customHeight="1" x14ac:dyDescent="0.25">
      <c r="A471" s="55"/>
      <c r="B471" s="20"/>
      <c r="C471" s="20"/>
      <c r="D471" s="3"/>
      <c r="E471" s="20"/>
      <c r="F471" s="3"/>
      <c r="G471" s="3"/>
    </row>
    <row r="472" spans="1:7" ht="21.6" customHeight="1" x14ac:dyDescent="0.25">
      <c r="A472" s="55"/>
      <c r="B472" s="40" t="s">
        <v>328</v>
      </c>
      <c r="C472" s="41" t="s">
        <v>334</v>
      </c>
      <c r="D472" s="42" t="s">
        <v>340</v>
      </c>
      <c r="E472" s="42"/>
      <c r="F472" s="42" t="s">
        <v>341</v>
      </c>
      <c r="G472" s="43" t="s">
        <v>338</v>
      </c>
    </row>
    <row r="473" spans="1:7" ht="18" customHeight="1" x14ac:dyDescent="0.25">
      <c r="A473" s="55"/>
      <c r="B473" s="44">
        <v>1</v>
      </c>
      <c r="C473" s="45">
        <f>IFERROR(VLOOKUP(_xlfn.CONCAT(B473,$B470),'All Fixtures'!H:R,10,0),VLOOKUP(_xlfn.CONCAT(B473,$B470),'All Fixtures'!I:R,9,0))</f>
        <v>45538</v>
      </c>
      <c r="D473" s="46" t="str">
        <f>IFERROR(VLOOKUP(_xlfn.CONCAT(B473,$B470),'All Fixtures'!H:R,11,0),VLOOKUP(_xlfn.CONCAT(B473,$B470),'All Fixtures'!I:R,10,0))</f>
        <v>Tuffley Robins</v>
      </c>
      <c r="E473" s="47" t="str">
        <f>IF(F473="","VOID","vs")</f>
        <v>vs</v>
      </c>
      <c r="F473" s="46" t="str">
        <f>IFERROR(VLOOKUP(_xlfn.CONCAT(B473,$B470),'All Fixtures'!I:T,12,0),VLOOKUP(_xlfn.CONCAT(B473,$B470),'All Fixtures'!H:T,13,0))</f>
        <v>Oval Ball S.C.</v>
      </c>
      <c r="G473" s="48" t="str">
        <f>IF(E473="VOID","",VLOOKUP(_xlfn.CONCAT(B473,D473),'All Fixtures'!H:U,14,0))</f>
        <v>Robinswood Hill Club 1</v>
      </c>
    </row>
    <row r="474" spans="1:7" ht="18" customHeight="1" x14ac:dyDescent="0.25">
      <c r="A474" s="55"/>
      <c r="B474" s="44">
        <v>2</v>
      </c>
      <c r="C474" s="45">
        <f>IFERROR(VLOOKUP(_xlfn.CONCAT(B474,$B470),'All Fixtures'!H:R,10,0),VLOOKUP(_xlfn.CONCAT(B474,$B470),'All Fixtures'!I:R,9,0))</f>
        <v>45546</v>
      </c>
      <c r="D474" s="46" t="str">
        <f>IFERROR(VLOOKUP(_xlfn.CONCAT(B474,$B470),'All Fixtures'!H:R,11,0),VLOOKUP(_xlfn.CONCAT(B474,$B470),'All Fixtures'!I:R,10,0))</f>
        <v>Oval Ball S.C.</v>
      </c>
      <c r="E474" s="47" t="str">
        <f t="shared" ref="E474:E503" si="12">IF(F474="","VOID","vs")</f>
        <v>vs</v>
      </c>
      <c r="F474" s="46" t="str">
        <f>IFERROR(VLOOKUP(_xlfn.CONCAT(B474,$B470),'All Fixtures'!I:T,12,0),VLOOKUP(_xlfn.CONCAT(B474,$B470),'All Fixtures'!H:T,13,0))</f>
        <v>Slingers</v>
      </c>
      <c r="G474" s="48" t="str">
        <f>IF(E474="VOID","",VLOOKUP(_xlfn.CONCAT(B474,D474),'All Fixtures'!H:U,14,0))</f>
        <v>One Eyed Jacks</v>
      </c>
    </row>
    <row r="475" spans="1:7" ht="18" customHeight="1" x14ac:dyDescent="0.25">
      <c r="A475" s="55"/>
      <c r="B475" s="44">
        <v>3</v>
      </c>
      <c r="C475" s="45">
        <f>IFERROR(VLOOKUP(_xlfn.CONCAT(B475,$B470),'All Fixtures'!H:R,10,0),VLOOKUP(_xlfn.CONCAT(B475,$B470),'All Fixtures'!I:R,9,0))</f>
        <v>45551</v>
      </c>
      <c r="D475" s="46" t="str">
        <f>IFERROR(VLOOKUP(_xlfn.CONCAT(B475,$B470),'All Fixtures'!H:R,11,0),VLOOKUP(_xlfn.CONCAT(B475,$B470),'All Fixtures'!I:R,10,0))</f>
        <v>Cobblers</v>
      </c>
      <c r="E475" s="47" t="str">
        <f t="shared" si="12"/>
        <v>vs</v>
      </c>
      <c r="F475" s="46" t="str">
        <f>IFERROR(VLOOKUP(_xlfn.CONCAT(B475,$B470),'All Fixtures'!I:T,12,0),VLOOKUP(_xlfn.CONCAT(B475,$B470),'All Fixtures'!H:T,13,0))</f>
        <v>Oval Ball S.C.</v>
      </c>
      <c r="G475" s="48" t="str">
        <f>IF(E475="VOID","",VLOOKUP(_xlfn.CONCAT(B475,D475),'All Fixtures'!H:U,14,0))</f>
        <v>Tuffley Community Centre</v>
      </c>
    </row>
    <row r="476" spans="1:7" ht="18" customHeight="1" x14ac:dyDescent="0.25">
      <c r="A476" s="55"/>
      <c r="B476" s="44">
        <v>4</v>
      </c>
      <c r="C476" s="45">
        <f>IFERROR(VLOOKUP(_xlfn.CONCAT(B476,$B470),'All Fixtures'!H:R,10,0),VLOOKUP(_xlfn.CONCAT(B476,$B470),'All Fixtures'!I:R,9,0))</f>
        <v>45560</v>
      </c>
      <c r="D476" s="46" t="str">
        <f>IFERROR(VLOOKUP(_xlfn.CONCAT(B476,$B470),'All Fixtures'!H:R,11,0),VLOOKUP(_xlfn.CONCAT(B476,$B470),'All Fixtures'!I:R,10,0))</f>
        <v>Oval Ball S.C.</v>
      </c>
      <c r="E476" s="47" t="str">
        <f t="shared" si="12"/>
        <v>vs</v>
      </c>
      <c r="F476" s="46" t="str">
        <f>IFERROR(VLOOKUP(_xlfn.CONCAT(B476,$B470),'All Fixtures'!I:T,12,0),VLOOKUP(_xlfn.CONCAT(B476,$B470),'All Fixtures'!H:T,13,0))</f>
        <v>Maisemore Hornets</v>
      </c>
      <c r="G476" s="48" t="str">
        <f>IF(E476="VOID","",VLOOKUP(_xlfn.CONCAT(B476,D476),'All Fixtures'!H:U,14,0))</f>
        <v>One Eyed Jacks</v>
      </c>
    </row>
    <row r="477" spans="1:7" ht="18" customHeight="1" x14ac:dyDescent="0.25">
      <c r="A477" s="55"/>
      <c r="B477" s="44">
        <v>5</v>
      </c>
      <c r="C477" s="45">
        <f>IFERROR(VLOOKUP(_xlfn.CONCAT(B477,$B470),'All Fixtures'!H:R,10,0),VLOOKUP(_xlfn.CONCAT(B477,$B470),'All Fixtures'!I:R,9,0))</f>
        <v>45568</v>
      </c>
      <c r="D477" s="46" t="str">
        <f>IFERROR(VLOOKUP(_xlfn.CONCAT(B477,$B470),'All Fixtures'!H:R,11,0),VLOOKUP(_xlfn.CONCAT(B477,$B470),'All Fixtures'!I:R,10,0))</f>
        <v>Redmans Ten</v>
      </c>
      <c r="E477" s="47" t="str">
        <f t="shared" si="12"/>
        <v>vs</v>
      </c>
      <c r="F477" s="46" t="str">
        <f>IFERROR(VLOOKUP(_xlfn.CONCAT(B477,$B470),'All Fixtures'!I:T,12,0),VLOOKUP(_xlfn.CONCAT(B477,$B470),'All Fixtures'!H:T,13,0))</f>
        <v>Oval Ball S.C.</v>
      </c>
      <c r="G477" s="48" t="str">
        <f>IF(E477="VOID","",VLOOKUP(_xlfn.CONCAT(B477,D477),'All Fixtures'!H:U,14,0))</f>
        <v>Wotton Hall Club 1</v>
      </c>
    </row>
    <row r="478" spans="1:7" ht="18" customHeight="1" x14ac:dyDescent="0.25">
      <c r="A478" s="55"/>
      <c r="B478" s="44">
        <v>6</v>
      </c>
      <c r="C478" s="45">
        <f>IFERROR(VLOOKUP(_xlfn.CONCAT(B478,$B470),'All Fixtures'!H:R,10,0),VLOOKUP(_xlfn.CONCAT(B478,$B470),'All Fixtures'!I:R,9,0))</f>
        <v>45574</v>
      </c>
      <c r="D478" s="46" t="str">
        <f>IFERROR(VLOOKUP(_xlfn.CONCAT(B478,$B470),'All Fixtures'!H:R,11,0),VLOOKUP(_xlfn.CONCAT(B478,$B470),'All Fixtures'!I:R,10,0))</f>
        <v>Oval Ball S.C.</v>
      </c>
      <c r="E478" s="47" t="str">
        <f t="shared" si="12"/>
        <v>vs</v>
      </c>
      <c r="F478" s="46" t="str">
        <f>IFERROR(VLOOKUP(_xlfn.CONCAT(B478,$B470),'All Fixtures'!I:T,12,0),VLOOKUP(_xlfn.CONCAT(B478,$B470),'All Fixtures'!H:T,13,0))</f>
        <v>Famous Stampers</v>
      </c>
      <c r="G478" s="48" t="str">
        <f>IF(E478="VOID","",VLOOKUP(_xlfn.CONCAT(B478,D478),'All Fixtures'!H:U,14,0))</f>
        <v>One Eyed Jacks</v>
      </c>
    </row>
    <row r="479" spans="1:7" ht="18" customHeight="1" x14ac:dyDescent="0.25">
      <c r="A479" s="55"/>
      <c r="B479" s="44">
        <v>7</v>
      </c>
      <c r="C479" s="45">
        <f>IFERROR(VLOOKUP(_xlfn.CONCAT(B479,$B470),'All Fixtures'!H:R,10,0),VLOOKUP(_xlfn.CONCAT(B479,$B470),'All Fixtures'!I:R,9,0))</f>
        <v>45581</v>
      </c>
      <c r="D479" s="46" t="str">
        <f>IFERROR(VLOOKUP(_xlfn.CONCAT(B479,$B470),'All Fixtures'!H:R,11,0),VLOOKUP(_xlfn.CONCAT(B479,$B470),'All Fixtures'!I:R,10,0))</f>
        <v>Painswick Ultras</v>
      </c>
      <c r="E479" s="47" t="str">
        <f t="shared" si="12"/>
        <v>vs</v>
      </c>
      <c r="F479" s="46" t="str">
        <f>IFERROR(VLOOKUP(_xlfn.CONCAT(B479,$B470),'All Fixtures'!I:T,12,0),VLOOKUP(_xlfn.CONCAT(B479,$B470),'All Fixtures'!H:T,13,0))</f>
        <v>Oval Ball S.C.</v>
      </c>
      <c r="G479" s="48" t="str">
        <f>IF(E479="VOID","",VLOOKUP(_xlfn.CONCAT(B479,D479),'All Fixtures'!H:U,14,0))</f>
        <v>Saintbridge Club 1</v>
      </c>
    </row>
    <row r="480" spans="1:7" ht="18" customHeight="1" x14ac:dyDescent="0.25">
      <c r="A480" s="55"/>
      <c r="B480" s="44">
        <v>8</v>
      </c>
      <c r="C480" s="45">
        <f>IFERROR(VLOOKUP(_xlfn.CONCAT(B480,$B470),'All Fixtures'!H:R,10,0),VLOOKUP(_xlfn.CONCAT(B480,$B470),'All Fixtures'!I:R,9,0))</f>
        <v>45586</v>
      </c>
      <c r="D480" s="46" t="str">
        <f>IFERROR(VLOOKUP(_xlfn.CONCAT(B480,$B470),'All Fixtures'!H:R,11,0),VLOOKUP(_xlfn.CONCAT(B480,$B470),'All Fixtures'!I:R,10,0))</f>
        <v>Impractical Jokers</v>
      </c>
      <c r="E480" s="47" t="str">
        <f t="shared" si="12"/>
        <v>vs</v>
      </c>
      <c r="F480" s="46" t="str">
        <f>IFERROR(VLOOKUP(_xlfn.CONCAT(B480,$B470),'All Fixtures'!I:T,12,0),VLOOKUP(_xlfn.CONCAT(B480,$B470),'All Fixtures'!H:T,13,0))</f>
        <v>Oval Ball S.C.</v>
      </c>
      <c r="G480" s="48" t="str">
        <f>IF(E480="VOID","",VLOOKUP(_xlfn.CONCAT(B480,D480),'All Fixtures'!H:U,14,0))</f>
        <v>St James Club</v>
      </c>
    </row>
    <row r="481" spans="1:7" ht="18" customHeight="1" x14ac:dyDescent="0.25">
      <c r="A481" s="55"/>
      <c r="B481" s="44">
        <v>9</v>
      </c>
      <c r="C481" s="45">
        <f>IFERROR(VLOOKUP(_xlfn.CONCAT(B481,$B470),'All Fixtures'!H:R,10,0),VLOOKUP(_xlfn.CONCAT(B481,$B470),'All Fixtures'!I:R,9,0))</f>
        <v>45595</v>
      </c>
      <c r="D481" s="46" t="str">
        <f>IFERROR(VLOOKUP(_xlfn.CONCAT(B481,$B470),'All Fixtures'!H:R,11,0),VLOOKUP(_xlfn.CONCAT(B481,$B470),'All Fixtures'!I:R,10,0))</f>
        <v>Oval Ball S.C.</v>
      </c>
      <c r="E481" s="47" t="str">
        <f t="shared" si="12"/>
        <v>vs</v>
      </c>
      <c r="F481" s="46" t="str">
        <f>IFERROR(VLOOKUP(_xlfn.CONCAT(B481,$B470),'All Fixtures'!I:T,12,0),VLOOKUP(_xlfn.CONCAT(B481,$B470),'All Fixtures'!H:T,13,0))</f>
        <v>Hare &amp; Hounds</v>
      </c>
      <c r="G481" s="48" t="str">
        <f>IF(E481="VOID","",VLOOKUP(_xlfn.CONCAT(B481,D481),'All Fixtures'!H:U,14,0))</f>
        <v>One Eyed Jacks</v>
      </c>
    </row>
    <row r="482" spans="1:7" ht="18" customHeight="1" x14ac:dyDescent="0.25">
      <c r="A482" s="55"/>
      <c r="B482" s="44">
        <v>10</v>
      </c>
      <c r="C482" s="45">
        <f>IFERROR(VLOOKUP(_xlfn.CONCAT(B482,$B470),'All Fixtures'!H:R,10,0),VLOOKUP(_xlfn.CONCAT(B482,$B470),'All Fixtures'!I:R,9,0))</f>
        <v>45603</v>
      </c>
      <c r="D482" s="46" t="str">
        <f>IFERROR(VLOOKUP(_xlfn.CONCAT(B482,$B470),'All Fixtures'!H:R,11,0),VLOOKUP(_xlfn.CONCAT(B482,$B470),'All Fixtures'!I:R,10,0))</f>
        <v>Gaelens</v>
      </c>
      <c r="E482" s="47" t="str">
        <f t="shared" si="12"/>
        <v>vs</v>
      </c>
      <c r="F482" s="46" t="str">
        <f>IFERROR(VLOOKUP(_xlfn.CONCAT(B482,$B470),'All Fixtures'!I:T,12,0),VLOOKUP(_xlfn.CONCAT(B482,$B470),'All Fixtures'!H:T,13,0))</f>
        <v>Oval Ball S.C.</v>
      </c>
      <c r="G482" s="48" t="str">
        <f>IF(E482="VOID","",VLOOKUP(_xlfn.CONCAT(B482,D482),'All Fixtures'!H:U,14,0))</f>
        <v>Brockworth RFC</v>
      </c>
    </row>
    <row r="483" spans="1:7" ht="18" customHeight="1" x14ac:dyDescent="0.25">
      <c r="A483" s="55"/>
      <c r="B483" s="44">
        <v>11</v>
      </c>
      <c r="C483" s="45">
        <f>IFERROR(VLOOKUP(_xlfn.CONCAT(B483,$B470),'All Fixtures'!H:R,10,0),VLOOKUP(_xlfn.CONCAT(B483,$B470),'All Fixtures'!I:R,9,0))</f>
        <v>45609</v>
      </c>
      <c r="D483" s="46" t="str">
        <f>IFERROR(VLOOKUP(_xlfn.CONCAT(B483,$B470),'All Fixtures'!H:R,11,0),VLOOKUP(_xlfn.CONCAT(B483,$B470),'All Fixtures'!I:R,10,0))</f>
        <v>Oval Ball S.C.</v>
      </c>
      <c r="E483" s="47" t="str">
        <f t="shared" si="12"/>
        <v>vs</v>
      </c>
      <c r="F483" s="46" t="str">
        <f>IFERROR(VLOOKUP(_xlfn.CONCAT(B483,$B470),'All Fixtures'!I:T,12,0),VLOOKUP(_xlfn.CONCAT(B483,$B470),'All Fixtures'!H:T,13,0))</f>
        <v>The Jets</v>
      </c>
      <c r="G483" s="48" t="str">
        <f>IF(E483="VOID","",VLOOKUP(_xlfn.CONCAT(B483,D483),'All Fixtures'!H:U,14,0))</f>
        <v>One Eyed Jacks</v>
      </c>
    </row>
    <row r="484" spans="1:7" ht="18" customHeight="1" x14ac:dyDescent="0.25">
      <c r="A484" s="55"/>
      <c r="B484" s="44">
        <v>12</v>
      </c>
      <c r="C484" s="45">
        <f>IFERROR(VLOOKUP(_xlfn.CONCAT(B484,$B470),'All Fixtures'!H:R,10,0),VLOOKUP(_xlfn.CONCAT(B484,$B470),'All Fixtures'!I:R,9,0))</f>
        <v>45616</v>
      </c>
      <c r="D484" s="46" t="str">
        <f>IFERROR(VLOOKUP(_xlfn.CONCAT(B484,$B470),'All Fixtures'!H:R,11,0),VLOOKUP(_xlfn.CONCAT(B484,$B470),'All Fixtures'!I:R,10,0))</f>
        <v>Lion Cubs</v>
      </c>
      <c r="E484" s="47" t="str">
        <f t="shared" si="12"/>
        <v>vs</v>
      </c>
      <c r="F484" s="46" t="str">
        <f>IFERROR(VLOOKUP(_xlfn.CONCAT(B484,$B470),'All Fixtures'!I:T,12,0),VLOOKUP(_xlfn.CONCAT(B484,$B470),'All Fixtures'!H:T,13,0))</f>
        <v>Oval Ball S.C.</v>
      </c>
      <c r="G484" s="48" t="str">
        <f>IF(E484="VOID","",VLOOKUP(_xlfn.CONCAT(B484,D484),'All Fixtures'!H:U,14,0))</f>
        <v>Circle Club Newent</v>
      </c>
    </row>
    <row r="485" spans="1:7" ht="18" customHeight="1" x14ac:dyDescent="0.25">
      <c r="A485" s="55"/>
      <c r="B485" s="44">
        <v>13</v>
      </c>
      <c r="C485" s="45">
        <f>IFERROR(VLOOKUP(_xlfn.CONCAT(B485,$B470),'All Fixtures'!H:R,10,0),VLOOKUP(_xlfn.CONCAT(B485,$B470),'All Fixtures'!I:R,9,0))</f>
        <v>45623</v>
      </c>
      <c r="D485" s="46" t="str">
        <f>IFERROR(VLOOKUP(_xlfn.CONCAT(B485,$B470),'All Fixtures'!H:R,11,0),VLOOKUP(_xlfn.CONCAT(B485,$B470),'All Fixtures'!I:R,10,0))</f>
        <v>Oval Ball S.C.</v>
      </c>
      <c r="E485" s="47" t="str">
        <f t="shared" si="12"/>
        <v>vs</v>
      </c>
      <c r="F485" s="46" t="str">
        <f>IFERROR(VLOOKUP(_xlfn.CONCAT(B485,$B470),'All Fixtures'!I:T,12,0),VLOOKUP(_xlfn.CONCAT(B485,$B470),'All Fixtures'!H:T,13,0))</f>
        <v>Railway</v>
      </c>
      <c r="G485" s="48" t="str">
        <f>IF(E485="VOID","",VLOOKUP(_xlfn.CONCAT(B485,D485),'All Fixtures'!H:U,14,0))</f>
        <v>One Eyed Jacks</v>
      </c>
    </row>
    <row r="486" spans="1:7" ht="18" customHeight="1" x14ac:dyDescent="0.25">
      <c r="A486" s="55"/>
      <c r="B486" s="44">
        <v>14</v>
      </c>
      <c r="C486" s="45">
        <f>IFERROR(VLOOKUP(_xlfn.CONCAT(B486,$B470),'All Fixtures'!H:R,10,0),VLOOKUP(_xlfn.CONCAT(B486,$B470),'All Fixtures'!I:R,9,0))</f>
        <v>45629</v>
      </c>
      <c r="D486" s="46" t="str">
        <f>IFERROR(VLOOKUP(_xlfn.CONCAT(B486,$B470),'All Fixtures'!H:R,11,0),VLOOKUP(_xlfn.CONCAT(B486,$B470),'All Fixtures'!I:R,10,0))</f>
        <v>Fabulous Baker Boys</v>
      </c>
      <c r="E486" s="47" t="str">
        <f t="shared" si="12"/>
        <v>vs</v>
      </c>
      <c r="F486" s="46" t="str">
        <f>IFERROR(VLOOKUP(_xlfn.CONCAT(B486,$B470),'All Fixtures'!I:T,12,0),VLOOKUP(_xlfn.CONCAT(B486,$B470),'All Fixtures'!H:T,13,0))</f>
        <v>Oval Ball S.C.</v>
      </c>
      <c r="G486" s="48" t="str">
        <f>IF(E486="VOID","",VLOOKUP(_xlfn.CONCAT(B486,D486),'All Fixtures'!H:U,14,0))</f>
        <v>Baker Street</v>
      </c>
    </row>
    <row r="487" spans="1:7" ht="18" customHeight="1" x14ac:dyDescent="0.25">
      <c r="A487" s="55"/>
      <c r="B487" s="44">
        <v>15</v>
      </c>
      <c r="C487" s="45">
        <f>IFERROR(VLOOKUP(_xlfn.CONCAT(B487,$B470),'All Fixtures'!H:R,10,0),VLOOKUP(_xlfn.CONCAT(B487,$B470),'All Fixtures'!I:R,9,0))</f>
        <v>45637</v>
      </c>
      <c r="D487" s="46" t="str">
        <f>IFERROR(VLOOKUP(_xlfn.CONCAT(B487,$B470),'All Fixtures'!H:R,11,0),VLOOKUP(_xlfn.CONCAT(B487,$B470),'All Fixtures'!I:R,10,0))</f>
        <v>Oval Ball S.C.</v>
      </c>
      <c r="E487" s="47" t="str">
        <f t="shared" si="12"/>
        <v>vs</v>
      </c>
      <c r="F487" s="46" t="str">
        <f>IFERROR(VLOOKUP(_xlfn.CONCAT(B487,$B470),'All Fixtures'!I:T,12,0),VLOOKUP(_xlfn.CONCAT(B487,$B470),'All Fixtures'!H:T,13,0))</f>
        <v>St James Allstars</v>
      </c>
      <c r="G487" s="48" t="str">
        <f>IF(E487="VOID","",VLOOKUP(_xlfn.CONCAT(B487,D487),'All Fixtures'!H:U,14,0))</f>
        <v>One Eyed Jacks</v>
      </c>
    </row>
    <row r="488" spans="1:7" ht="24.6" customHeight="1" x14ac:dyDescent="0.25">
      <c r="A488" s="55"/>
      <c r="B488" s="122" t="s">
        <v>339</v>
      </c>
      <c r="C488" s="123"/>
      <c r="D488" s="123"/>
      <c r="E488" s="123"/>
      <c r="F488" s="123"/>
      <c r="G488" s="124"/>
    </row>
    <row r="489" spans="1:7" ht="18" customHeight="1" x14ac:dyDescent="0.25">
      <c r="A489" s="55"/>
      <c r="B489" s="44">
        <v>16</v>
      </c>
      <c r="C489" s="45">
        <f>IFERROR(VLOOKUP(_xlfn.CONCAT(B489,$B470),'All Fixtures'!H:R,10,0),VLOOKUP(_xlfn.CONCAT(B489,$B470),'All Fixtures'!I:R,9,0))</f>
        <v>45665</v>
      </c>
      <c r="D489" s="46" t="str">
        <f>IFERROR(VLOOKUP(_xlfn.CONCAT(B489,$B470),'All Fixtures'!H:R,11,0),VLOOKUP(_xlfn.CONCAT(B489,$B470),'All Fixtures'!I:R,10,0))</f>
        <v>Oval Ball S.C.</v>
      </c>
      <c r="E489" s="47" t="str">
        <f t="shared" si="12"/>
        <v>vs</v>
      </c>
      <c r="F489" s="46" t="str">
        <f>IFERROR(VLOOKUP(_xlfn.CONCAT(B489,$B470),'All Fixtures'!I:T,12,0),VLOOKUP(_xlfn.CONCAT(B489,$B470),'All Fixtures'!H:T,13,0))</f>
        <v>Tuffley Robins</v>
      </c>
      <c r="G489" s="48" t="str">
        <f>IF(E489="VOID","",VLOOKUP(_xlfn.CONCAT(B489,D489),'All Fixtures'!H:U,14,0))</f>
        <v>One Eyed Jacks</v>
      </c>
    </row>
    <row r="490" spans="1:7" ht="18" customHeight="1" x14ac:dyDescent="0.25">
      <c r="A490" s="55"/>
      <c r="B490" s="44">
        <v>17</v>
      </c>
      <c r="C490" s="45">
        <f>IFERROR(VLOOKUP(_xlfn.CONCAT(B490,$B470),'All Fixtures'!H:R,10,0),VLOOKUP(_xlfn.CONCAT(B490,$B470),'All Fixtures'!I:R,9,0))</f>
        <v>45672</v>
      </c>
      <c r="D490" s="46" t="str">
        <f>IFERROR(VLOOKUP(_xlfn.CONCAT(B490,$B470),'All Fixtures'!H:R,11,0),VLOOKUP(_xlfn.CONCAT(B490,$B470),'All Fixtures'!I:R,10,0))</f>
        <v>Slingers</v>
      </c>
      <c r="E490" s="47" t="str">
        <f t="shared" si="12"/>
        <v>vs</v>
      </c>
      <c r="F490" s="46" t="str">
        <f>IFERROR(VLOOKUP(_xlfn.CONCAT(B490,$B470),'All Fixtures'!I:T,12,0),VLOOKUP(_xlfn.CONCAT(B490,$B470),'All Fixtures'!H:T,13,0))</f>
        <v>Oval Ball S.C.</v>
      </c>
      <c r="G490" s="48" t="str">
        <f>IF(E490="VOID","",VLOOKUP(_xlfn.CONCAT(B490,D490),'All Fixtures'!H:U,14,0))</f>
        <v>BMI Club</v>
      </c>
    </row>
    <row r="491" spans="1:7" ht="18" customHeight="1" x14ac:dyDescent="0.25">
      <c r="A491" s="55"/>
      <c r="B491" s="44">
        <v>18</v>
      </c>
      <c r="C491" s="45">
        <f>IFERROR(VLOOKUP(_xlfn.CONCAT(B491,$B470),'All Fixtures'!H:R,10,0),VLOOKUP(_xlfn.CONCAT(B491,$B470),'All Fixtures'!I:R,9,0))</f>
        <v>45679</v>
      </c>
      <c r="D491" s="46" t="str">
        <f>IFERROR(VLOOKUP(_xlfn.CONCAT(B491,$B470),'All Fixtures'!H:R,11,0),VLOOKUP(_xlfn.CONCAT(B491,$B470),'All Fixtures'!I:R,10,0))</f>
        <v>Oval Ball S.C.</v>
      </c>
      <c r="E491" s="47" t="str">
        <f t="shared" si="12"/>
        <v>vs</v>
      </c>
      <c r="F491" s="46" t="str">
        <f>IFERROR(VLOOKUP(_xlfn.CONCAT(B491,$B470),'All Fixtures'!I:T,12,0),VLOOKUP(_xlfn.CONCAT(B491,$B470),'All Fixtures'!H:T,13,0))</f>
        <v>Cobblers</v>
      </c>
      <c r="G491" s="48" t="str">
        <f>IF(E491="VOID","",VLOOKUP(_xlfn.CONCAT(B491,D491),'All Fixtures'!H:U,14,0))</f>
        <v>One Eyed Jacks</v>
      </c>
    </row>
    <row r="492" spans="1:7" ht="18" customHeight="1" x14ac:dyDescent="0.25">
      <c r="A492" s="55"/>
      <c r="B492" s="44">
        <v>19</v>
      </c>
      <c r="C492" s="45">
        <f>IFERROR(VLOOKUP(_xlfn.CONCAT(B492,$B470),'All Fixtures'!H:R,10,0),VLOOKUP(_xlfn.CONCAT(B492,$B470),'All Fixtures'!I:R,9,0))</f>
        <v>45685</v>
      </c>
      <c r="D492" s="46" t="str">
        <f>IFERROR(VLOOKUP(_xlfn.CONCAT(B492,$B470),'All Fixtures'!H:R,11,0),VLOOKUP(_xlfn.CONCAT(B492,$B470),'All Fixtures'!I:R,10,0))</f>
        <v>Maisemore Hornets</v>
      </c>
      <c r="E492" s="47" t="str">
        <f t="shared" si="12"/>
        <v>vs</v>
      </c>
      <c r="F492" s="46" t="str">
        <f>IFERROR(VLOOKUP(_xlfn.CONCAT(B492,$B470),'All Fixtures'!I:T,12,0),VLOOKUP(_xlfn.CONCAT(B492,$B470),'All Fixtures'!H:T,13,0))</f>
        <v>Oval Ball S.C.</v>
      </c>
      <c r="G492" s="48" t="str">
        <f>IF(E492="VOID","",VLOOKUP(_xlfn.CONCAT(B492,D492),'All Fixtures'!H:U,14,0))</f>
        <v>St James Club</v>
      </c>
    </row>
    <row r="493" spans="1:7" ht="18" customHeight="1" x14ac:dyDescent="0.25">
      <c r="A493" s="55"/>
      <c r="B493" s="44">
        <v>20</v>
      </c>
      <c r="C493" s="45">
        <f>IFERROR(VLOOKUP(_xlfn.CONCAT(B493,$B470),'All Fixtures'!H:R,10,0),VLOOKUP(_xlfn.CONCAT(B493,$B470),'All Fixtures'!I:R,9,0))</f>
        <v>45693</v>
      </c>
      <c r="D493" s="46" t="str">
        <f>IFERROR(VLOOKUP(_xlfn.CONCAT(B493,$B470),'All Fixtures'!H:R,11,0),VLOOKUP(_xlfn.CONCAT(B493,$B470),'All Fixtures'!I:R,10,0))</f>
        <v>Oval Ball S.C.</v>
      </c>
      <c r="E493" s="47" t="str">
        <f t="shared" si="12"/>
        <v>vs</v>
      </c>
      <c r="F493" s="46" t="str">
        <f>IFERROR(VLOOKUP(_xlfn.CONCAT(B493,$B470),'All Fixtures'!I:T,12,0),VLOOKUP(_xlfn.CONCAT(B493,$B470),'All Fixtures'!H:T,13,0))</f>
        <v>Redmans Ten</v>
      </c>
      <c r="G493" s="48" t="str">
        <f>IF(E493="VOID","",VLOOKUP(_xlfn.CONCAT(B493,D493),'All Fixtures'!H:U,14,0))</f>
        <v>One Eyed Jacks</v>
      </c>
    </row>
    <row r="494" spans="1:7" ht="18" customHeight="1" x14ac:dyDescent="0.25">
      <c r="A494" s="55"/>
      <c r="B494" s="44">
        <v>21</v>
      </c>
      <c r="C494" s="45">
        <f>IFERROR(VLOOKUP(_xlfn.CONCAT(B494,$B470),'All Fixtures'!H:R,10,0),VLOOKUP(_xlfn.CONCAT(B494,$B470),'All Fixtures'!I:R,9,0))</f>
        <v>45702</v>
      </c>
      <c r="D494" s="46" t="str">
        <f>IFERROR(VLOOKUP(_xlfn.CONCAT(B494,$B470),'All Fixtures'!H:R,11,0),VLOOKUP(_xlfn.CONCAT(B494,$B470),'All Fixtures'!I:R,10,0))</f>
        <v>Famous Stampers</v>
      </c>
      <c r="E494" s="47" t="str">
        <f t="shared" si="12"/>
        <v>vs</v>
      </c>
      <c r="F494" s="46" t="str">
        <f>IFERROR(VLOOKUP(_xlfn.CONCAT(B494,$B470),'All Fixtures'!I:T,12,0),VLOOKUP(_xlfn.CONCAT(B494,$B470),'All Fixtures'!H:T,13,0))</f>
        <v>Oval Ball S.C.</v>
      </c>
      <c r="G494" s="48" t="str">
        <f>IF(E494="VOID","",VLOOKUP(_xlfn.CONCAT(B494,D494),'All Fixtures'!H:U,14,0))</f>
        <v>Hardwicke RBL 1</v>
      </c>
    </row>
    <row r="495" spans="1:7" ht="18" customHeight="1" x14ac:dyDescent="0.25">
      <c r="A495" s="55"/>
      <c r="B495" s="44">
        <v>22</v>
      </c>
      <c r="C495" s="45">
        <f>IFERROR(VLOOKUP(_xlfn.CONCAT(B495,$B470),'All Fixtures'!H:R,10,0),VLOOKUP(_xlfn.CONCAT(B495,$B470),'All Fixtures'!I:R,9,0))</f>
        <v>45707</v>
      </c>
      <c r="D495" s="46" t="str">
        <f>IFERROR(VLOOKUP(_xlfn.CONCAT(B495,$B470),'All Fixtures'!H:R,11,0),VLOOKUP(_xlfn.CONCAT(B495,$B470),'All Fixtures'!I:R,10,0))</f>
        <v>Oval Ball S.C.</v>
      </c>
      <c r="E495" s="47" t="str">
        <f t="shared" si="12"/>
        <v>vs</v>
      </c>
      <c r="F495" s="46" t="str">
        <f>IFERROR(VLOOKUP(_xlfn.CONCAT(B495,$B470),'All Fixtures'!I:T,12,0),VLOOKUP(_xlfn.CONCAT(B495,$B470),'All Fixtures'!H:T,13,0))</f>
        <v>Painswick Ultras</v>
      </c>
      <c r="G495" s="48" t="str">
        <f>IF(E495="VOID","",VLOOKUP(_xlfn.CONCAT(B495,D495),'All Fixtures'!H:U,14,0))</f>
        <v>One Eyed Jacks</v>
      </c>
    </row>
    <row r="496" spans="1:7" ht="18" customHeight="1" x14ac:dyDescent="0.25">
      <c r="A496" s="55"/>
      <c r="B496" s="44">
        <v>23</v>
      </c>
      <c r="C496" s="45">
        <f>IFERROR(VLOOKUP(_xlfn.CONCAT(B496,$B470),'All Fixtures'!H:R,10,0),VLOOKUP(_xlfn.CONCAT(B496,$B470),'All Fixtures'!I:R,9,0))</f>
        <v>45714</v>
      </c>
      <c r="D496" s="46" t="str">
        <f>IFERROR(VLOOKUP(_xlfn.CONCAT(B496,$B470),'All Fixtures'!H:R,11,0),VLOOKUP(_xlfn.CONCAT(B496,$B470),'All Fixtures'!I:R,10,0))</f>
        <v>Oval Ball S.C.</v>
      </c>
      <c r="E496" s="47" t="str">
        <f t="shared" si="12"/>
        <v>vs</v>
      </c>
      <c r="F496" s="46" t="str">
        <f>IFERROR(VLOOKUP(_xlfn.CONCAT(B496,$B470),'All Fixtures'!I:T,12,0),VLOOKUP(_xlfn.CONCAT(B496,$B470),'All Fixtures'!H:T,13,0))</f>
        <v>Impractical Jokers</v>
      </c>
      <c r="G496" s="48" t="str">
        <f>IF(E496="VOID","",VLOOKUP(_xlfn.CONCAT(B496,D496),'All Fixtures'!H:U,14,0))</f>
        <v>One Eyed Jacks</v>
      </c>
    </row>
    <row r="497" spans="1:7" ht="18" customHeight="1" x14ac:dyDescent="0.25">
      <c r="A497" s="55"/>
      <c r="B497" s="44">
        <v>24</v>
      </c>
      <c r="C497" s="45">
        <f>IFERROR(VLOOKUP(_xlfn.CONCAT(B497,$B470),'All Fixtures'!H:R,10,0),VLOOKUP(_xlfn.CONCAT(B497,$B470),'All Fixtures'!I:R,9,0))</f>
        <v>45723</v>
      </c>
      <c r="D497" s="46" t="str">
        <f>IFERROR(VLOOKUP(_xlfn.CONCAT(B497,$B470),'All Fixtures'!H:R,11,0),VLOOKUP(_xlfn.CONCAT(B497,$B470),'All Fixtures'!I:R,10,0))</f>
        <v>Hare &amp; Hounds</v>
      </c>
      <c r="E497" s="47" t="str">
        <f t="shared" si="12"/>
        <v>vs</v>
      </c>
      <c r="F497" s="46" t="str">
        <f>IFERROR(VLOOKUP(_xlfn.CONCAT(B497,$B470),'All Fixtures'!I:T,12,0),VLOOKUP(_xlfn.CONCAT(B497,$B470),'All Fixtures'!H:T,13,0))</f>
        <v>Oval Ball S.C.</v>
      </c>
      <c r="G497" s="48" t="str">
        <f>IF(E497="VOID","",VLOOKUP(_xlfn.CONCAT(B497,D497),'All Fixtures'!H:U,14,0))</f>
        <v>Churchdown Club</v>
      </c>
    </row>
    <row r="498" spans="1:7" ht="18" customHeight="1" x14ac:dyDescent="0.25">
      <c r="A498" s="55"/>
      <c r="B498" s="44">
        <v>25</v>
      </c>
      <c r="C498" s="45">
        <f>IFERROR(VLOOKUP(_xlfn.CONCAT(B498,$B470),'All Fixtures'!H:R,10,0),VLOOKUP(_xlfn.CONCAT(B498,$B470),'All Fixtures'!I:R,9,0))</f>
        <v>45728</v>
      </c>
      <c r="D498" s="46" t="str">
        <f>IFERROR(VLOOKUP(_xlfn.CONCAT(B498,$B470),'All Fixtures'!H:R,11,0),VLOOKUP(_xlfn.CONCAT(B498,$B470),'All Fixtures'!I:R,10,0))</f>
        <v>Oval Ball S.C.</v>
      </c>
      <c r="E498" s="47" t="str">
        <f t="shared" si="12"/>
        <v>vs</v>
      </c>
      <c r="F498" s="46" t="str">
        <f>IFERROR(VLOOKUP(_xlfn.CONCAT(B498,$B470),'All Fixtures'!I:T,12,0),VLOOKUP(_xlfn.CONCAT(B498,$B470),'All Fixtures'!H:T,13,0))</f>
        <v>Gaelens</v>
      </c>
      <c r="G498" s="48" t="str">
        <f>IF(E498="VOID","",VLOOKUP(_xlfn.CONCAT(B498,D498),'All Fixtures'!H:U,14,0))</f>
        <v>One Eyed Jacks</v>
      </c>
    </row>
    <row r="499" spans="1:7" ht="18" customHeight="1" x14ac:dyDescent="0.25">
      <c r="A499" s="55"/>
      <c r="B499" s="44">
        <v>26</v>
      </c>
      <c r="C499" s="45">
        <f>IFERROR(VLOOKUP(_xlfn.CONCAT(B499,$B470),'All Fixtures'!H:R,10,0),VLOOKUP(_xlfn.CONCAT(B499,$B470),'All Fixtures'!I:R,9,0))</f>
        <v>45736</v>
      </c>
      <c r="D499" s="46" t="str">
        <f>IFERROR(VLOOKUP(_xlfn.CONCAT(B499,$B470),'All Fixtures'!H:R,11,0),VLOOKUP(_xlfn.CONCAT(B499,$B470),'All Fixtures'!I:R,10,0))</f>
        <v>The Jets</v>
      </c>
      <c r="E499" s="47" t="str">
        <f t="shared" si="12"/>
        <v>vs</v>
      </c>
      <c r="F499" s="46" t="str">
        <f>IFERROR(VLOOKUP(_xlfn.CONCAT(B499,$B470),'All Fixtures'!I:T,12,0),VLOOKUP(_xlfn.CONCAT(B499,$B470),'All Fixtures'!H:T,13,0))</f>
        <v>Oval Ball S.C.</v>
      </c>
      <c r="G499" s="48" t="str">
        <f>IF(E499="VOID","",VLOOKUP(_xlfn.CONCAT(B499,D499),'All Fixtures'!H:U,14,0))</f>
        <v>Baker Street</v>
      </c>
    </row>
    <row r="500" spans="1:7" ht="18" customHeight="1" x14ac:dyDescent="0.25">
      <c r="A500" s="55"/>
      <c r="B500" s="44">
        <v>27</v>
      </c>
      <c r="C500" s="45">
        <f>IFERROR(VLOOKUP(_xlfn.CONCAT(B500,$B470),'All Fixtures'!H:R,10,0),VLOOKUP(_xlfn.CONCAT(B500,$B470),'All Fixtures'!I:R,9,0))</f>
        <v>45742</v>
      </c>
      <c r="D500" s="46" t="str">
        <f>IFERROR(VLOOKUP(_xlfn.CONCAT(B500,$B470),'All Fixtures'!H:R,11,0),VLOOKUP(_xlfn.CONCAT(B500,$B470),'All Fixtures'!I:R,10,0))</f>
        <v>Oval Ball S.C.</v>
      </c>
      <c r="E500" s="47" t="str">
        <f t="shared" si="12"/>
        <v>vs</v>
      </c>
      <c r="F500" s="46" t="str">
        <f>IFERROR(VLOOKUP(_xlfn.CONCAT(B500,$B470),'All Fixtures'!I:T,12,0),VLOOKUP(_xlfn.CONCAT(B500,$B470),'All Fixtures'!H:T,13,0))</f>
        <v>Lion Cubs</v>
      </c>
      <c r="G500" s="48" t="str">
        <f>IF(E500="VOID","",VLOOKUP(_xlfn.CONCAT(B500,D500),'All Fixtures'!H:U,14,0))</f>
        <v>One Eyed Jacks</v>
      </c>
    </row>
    <row r="501" spans="1:7" ht="18" customHeight="1" x14ac:dyDescent="0.25">
      <c r="A501" s="55"/>
      <c r="B501" s="44">
        <v>28</v>
      </c>
      <c r="C501" s="45">
        <f>IFERROR(VLOOKUP(_xlfn.CONCAT(B501,$B470),'All Fixtures'!H:R,10,0),VLOOKUP(_xlfn.CONCAT(B501,$B470),'All Fixtures'!I:R,9,0))</f>
        <v>45751</v>
      </c>
      <c r="D501" s="46" t="str">
        <f>IFERROR(VLOOKUP(_xlfn.CONCAT(B501,$B470),'All Fixtures'!H:R,11,0),VLOOKUP(_xlfn.CONCAT(B501,$B470),'All Fixtures'!I:R,10,0))</f>
        <v>Railway</v>
      </c>
      <c r="E501" s="47" t="str">
        <f t="shared" si="12"/>
        <v>vs</v>
      </c>
      <c r="F501" s="46" t="str">
        <f>IFERROR(VLOOKUP(_xlfn.CONCAT(B501,$B470),'All Fixtures'!I:T,12,0),VLOOKUP(_xlfn.CONCAT(B501,$B470),'All Fixtures'!H:T,13,0))</f>
        <v>Oval Ball S.C.</v>
      </c>
      <c r="G501" s="48" t="str">
        <f>IF(E501="VOID","",VLOOKUP(_xlfn.CONCAT(B501,D501),'All Fixtures'!H:U,14,0))</f>
        <v>Hardwicke RBL 2</v>
      </c>
    </row>
    <row r="502" spans="1:7" ht="18" customHeight="1" x14ac:dyDescent="0.25">
      <c r="A502" s="55"/>
      <c r="B502" s="44">
        <v>29</v>
      </c>
      <c r="C502" s="45">
        <f>IFERROR(VLOOKUP(_xlfn.CONCAT(B502,$B470),'All Fixtures'!H:R,10,0),VLOOKUP(_xlfn.CONCAT(B502,$B470),'All Fixtures'!I:R,9,0))</f>
        <v>45756</v>
      </c>
      <c r="D502" s="46" t="str">
        <f>IFERROR(VLOOKUP(_xlfn.CONCAT(B502,$B470),'All Fixtures'!H:R,11,0),VLOOKUP(_xlfn.CONCAT(B502,$B470),'All Fixtures'!I:R,10,0))</f>
        <v>Oval Ball S.C.</v>
      </c>
      <c r="E502" s="47" t="str">
        <f t="shared" si="12"/>
        <v>vs</v>
      </c>
      <c r="F502" s="46" t="str">
        <f>IFERROR(VLOOKUP(_xlfn.CONCAT(B502,$B470),'All Fixtures'!I:T,12,0),VLOOKUP(_xlfn.CONCAT(B502,$B470),'All Fixtures'!H:T,13,0))</f>
        <v>Fabulous Baker Boys</v>
      </c>
      <c r="G502" s="48" t="str">
        <f>IF(E502="VOID","",VLOOKUP(_xlfn.CONCAT(B502,D502),'All Fixtures'!H:U,14,0))</f>
        <v>One Eyed Jacks</v>
      </c>
    </row>
    <row r="503" spans="1:7" ht="18" customHeight="1" x14ac:dyDescent="0.25">
      <c r="A503" s="55"/>
      <c r="B503" s="49">
        <v>30</v>
      </c>
      <c r="C503" s="50">
        <f>IFERROR(VLOOKUP(_xlfn.CONCAT(B503,$B470),'All Fixtures'!H:R,10,0),VLOOKUP(_xlfn.CONCAT(B503,$B470),'All Fixtures'!I:R,9,0))</f>
        <v>45765</v>
      </c>
      <c r="D503" s="51" t="str">
        <f>IFERROR(VLOOKUP(_xlfn.CONCAT(B503,$B470),'All Fixtures'!H:R,11,0),VLOOKUP(_xlfn.CONCAT(B503,$B470),'All Fixtures'!I:R,10,0))</f>
        <v>St James Allstars</v>
      </c>
      <c r="E503" s="52" t="str">
        <f t="shared" si="12"/>
        <v>vs</v>
      </c>
      <c r="F503" s="51" t="str">
        <f>IFERROR(VLOOKUP(_xlfn.CONCAT(B503,$B470),'All Fixtures'!I:T,12,0),VLOOKUP(_xlfn.CONCAT(B503,$B470),'All Fixtures'!H:T,13,0))</f>
        <v>Oval Ball S.C.</v>
      </c>
      <c r="G503" s="53" t="str">
        <f>IF(E503="VOID","",VLOOKUP(_xlfn.CONCAT(B503,D503),'All Fixtures'!H:U,14,0))</f>
        <v>St James Club</v>
      </c>
    </row>
    <row r="504" spans="1:7" ht="13.15" customHeight="1" x14ac:dyDescent="0.25">
      <c r="A504" s="55"/>
      <c r="B504" s="20"/>
      <c r="C504" s="20"/>
      <c r="D504" s="3"/>
      <c r="E504" s="20"/>
      <c r="F504" s="3"/>
      <c r="G504" s="3"/>
    </row>
    <row r="505" spans="1:7" ht="13.15" customHeight="1" x14ac:dyDescent="0.25">
      <c r="A505" s="55"/>
      <c r="B505" s="20"/>
      <c r="C505" s="20"/>
      <c r="D505" s="3"/>
      <c r="E505" s="20"/>
      <c r="F505" s="3"/>
      <c r="G505" s="3"/>
    </row>
    <row r="506" spans="1:7" ht="13.15" customHeight="1" x14ac:dyDescent="0.25">
      <c r="A506" s="55"/>
      <c r="B506" s="20"/>
      <c r="C506" s="20"/>
      <c r="D506" s="3"/>
      <c r="E506" s="20"/>
      <c r="F506" s="3"/>
      <c r="G506" s="3"/>
    </row>
    <row r="507" spans="1:7" ht="13.15" customHeight="1" x14ac:dyDescent="0.25">
      <c r="A507" s="55"/>
      <c r="B507" s="20"/>
      <c r="C507" s="20"/>
      <c r="D507" s="3"/>
      <c r="E507" s="20"/>
      <c r="F507" s="3"/>
      <c r="G507" s="3"/>
    </row>
    <row r="508" spans="1:7" ht="13.15" customHeight="1" x14ac:dyDescent="0.25">
      <c r="A508" s="55"/>
      <c r="B508" s="20"/>
      <c r="C508" s="20"/>
      <c r="D508" s="3"/>
      <c r="E508" s="20"/>
      <c r="F508" s="3"/>
      <c r="G508" s="3"/>
    </row>
    <row r="509" spans="1:7" ht="20.45" customHeight="1" x14ac:dyDescent="0.35">
      <c r="A509" s="55">
        <f>A470+1</f>
        <v>14</v>
      </c>
      <c r="B509" s="39" t="str">
        <f>C509</f>
        <v>Famous Stampers</v>
      </c>
      <c r="C509" s="121" t="str">
        <f>VLOOKUP(A509,Divisions!$C$3:$D$18,2,0)</f>
        <v>Famous Stampers</v>
      </c>
      <c r="D509" s="121"/>
      <c r="E509" s="121"/>
      <c r="F509" s="121"/>
      <c r="G509" s="121"/>
    </row>
    <row r="510" spans="1:7" ht="13.15" customHeight="1" x14ac:dyDescent="0.25">
      <c r="A510" s="55"/>
      <c r="B510" s="20"/>
      <c r="C510" s="20"/>
      <c r="D510" s="3"/>
      <c r="E510" s="20"/>
      <c r="F510" s="3"/>
      <c r="G510" s="3"/>
    </row>
    <row r="511" spans="1:7" ht="21.6" customHeight="1" x14ac:dyDescent="0.25">
      <c r="A511" s="55"/>
      <c r="B511" s="40" t="s">
        <v>328</v>
      </c>
      <c r="C511" s="41" t="s">
        <v>334</v>
      </c>
      <c r="D511" s="42" t="s">
        <v>340</v>
      </c>
      <c r="E511" s="42"/>
      <c r="F511" s="42" t="s">
        <v>341</v>
      </c>
      <c r="G511" s="43" t="s">
        <v>338</v>
      </c>
    </row>
    <row r="512" spans="1:7" ht="18" customHeight="1" x14ac:dyDescent="0.25">
      <c r="A512" s="55"/>
      <c r="B512" s="44">
        <v>1</v>
      </c>
      <c r="C512" s="45">
        <f>IFERROR(VLOOKUP(_xlfn.CONCAT(B512,$B509),'All Fixtures'!H:R,10,0),VLOOKUP(_xlfn.CONCAT(B512,$B509),'All Fixtures'!I:R,9,0))</f>
        <v>45539</v>
      </c>
      <c r="D512" s="46" t="str">
        <f>IFERROR(VLOOKUP(_xlfn.CONCAT(B512,$B509),'All Fixtures'!H:R,11,0),VLOOKUP(_xlfn.CONCAT(B512,$B509),'All Fixtures'!I:R,10,0))</f>
        <v>Slingers</v>
      </c>
      <c r="E512" s="47" t="str">
        <f>IF(F512="","VOID","vs")</f>
        <v>vs</v>
      </c>
      <c r="F512" s="46" t="str">
        <f>IFERROR(VLOOKUP(_xlfn.CONCAT(B512,$B509),'All Fixtures'!I:T,12,0),VLOOKUP(_xlfn.CONCAT(B512,$B509),'All Fixtures'!H:T,13,0))</f>
        <v>Famous Stampers</v>
      </c>
      <c r="G512" s="48" t="str">
        <f>IF(E512="VOID","",VLOOKUP(_xlfn.CONCAT(B512,D512),'All Fixtures'!H:U,14,0))</f>
        <v>BMI Club</v>
      </c>
    </row>
    <row r="513" spans="1:7" ht="18" customHeight="1" x14ac:dyDescent="0.25">
      <c r="A513" s="55"/>
      <c r="B513" s="44">
        <v>2</v>
      </c>
      <c r="C513" s="45">
        <f>IFERROR(VLOOKUP(_xlfn.CONCAT(B513,$B509),'All Fixtures'!H:R,10,0),VLOOKUP(_xlfn.CONCAT(B513,$B509),'All Fixtures'!I:R,9,0))</f>
        <v>45548</v>
      </c>
      <c r="D513" s="46" t="str">
        <f>IFERROR(VLOOKUP(_xlfn.CONCAT(B513,$B509),'All Fixtures'!H:R,11,0),VLOOKUP(_xlfn.CONCAT(B513,$B509),'All Fixtures'!I:R,10,0))</f>
        <v>Famous Stampers</v>
      </c>
      <c r="E513" s="47" t="str">
        <f t="shared" ref="E513:E542" si="13">IF(F513="","VOID","vs")</f>
        <v>vs</v>
      </c>
      <c r="F513" s="46" t="str">
        <f>IFERROR(VLOOKUP(_xlfn.CONCAT(B513,$B509),'All Fixtures'!I:T,12,0),VLOOKUP(_xlfn.CONCAT(B513,$B509),'All Fixtures'!H:T,13,0))</f>
        <v>Cobblers</v>
      </c>
      <c r="G513" s="48" t="str">
        <f>IF(E513="VOID","",VLOOKUP(_xlfn.CONCAT(B513,D513),'All Fixtures'!H:U,14,0))</f>
        <v>Hardwicke RBL 1</v>
      </c>
    </row>
    <row r="514" spans="1:7" ht="18" customHeight="1" x14ac:dyDescent="0.25">
      <c r="A514" s="55"/>
      <c r="B514" s="44">
        <v>3</v>
      </c>
      <c r="C514" s="45">
        <f>IFERROR(VLOOKUP(_xlfn.CONCAT(B514,$B509),'All Fixtures'!H:R,10,0),VLOOKUP(_xlfn.CONCAT(B514,$B509),'All Fixtures'!I:R,9,0))</f>
        <v>45552</v>
      </c>
      <c r="D514" s="46" t="str">
        <f>IFERROR(VLOOKUP(_xlfn.CONCAT(B514,$B509),'All Fixtures'!H:R,11,0),VLOOKUP(_xlfn.CONCAT(B514,$B509),'All Fixtures'!I:R,10,0))</f>
        <v>Maisemore Hornets</v>
      </c>
      <c r="E514" s="47" t="str">
        <f t="shared" si="13"/>
        <v>vs</v>
      </c>
      <c r="F514" s="46" t="str">
        <f>IFERROR(VLOOKUP(_xlfn.CONCAT(B514,$B509),'All Fixtures'!I:T,12,0),VLOOKUP(_xlfn.CONCAT(B514,$B509),'All Fixtures'!H:T,13,0))</f>
        <v>Famous Stampers</v>
      </c>
      <c r="G514" s="48" t="str">
        <f>IF(E514="VOID","",VLOOKUP(_xlfn.CONCAT(B514,D514),'All Fixtures'!H:U,14,0))</f>
        <v>St James Club</v>
      </c>
    </row>
    <row r="515" spans="1:7" ht="18" customHeight="1" x14ac:dyDescent="0.25">
      <c r="A515" s="55"/>
      <c r="B515" s="44">
        <v>4</v>
      </c>
      <c r="C515" s="45">
        <f>IFERROR(VLOOKUP(_xlfn.CONCAT(B515,$B509),'All Fixtures'!H:R,10,0),VLOOKUP(_xlfn.CONCAT(B515,$B509),'All Fixtures'!I:R,9,0))</f>
        <v>45562</v>
      </c>
      <c r="D515" s="46" t="str">
        <f>IFERROR(VLOOKUP(_xlfn.CONCAT(B515,$B509),'All Fixtures'!H:R,11,0),VLOOKUP(_xlfn.CONCAT(B515,$B509),'All Fixtures'!I:R,10,0))</f>
        <v>Famous Stampers</v>
      </c>
      <c r="E515" s="47" t="str">
        <f t="shared" si="13"/>
        <v>vs</v>
      </c>
      <c r="F515" s="46" t="str">
        <f>IFERROR(VLOOKUP(_xlfn.CONCAT(B515,$B509),'All Fixtures'!I:T,12,0),VLOOKUP(_xlfn.CONCAT(B515,$B509),'All Fixtures'!H:T,13,0))</f>
        <v>Redmans Ten</v>
      </c>
      <c r="G515" s="48" t="str">
        <f>IF(E515="VOID","",VLOOKUP(_xlfn.CONCAT(B515,D515),'All Fixtures'!H:U,14,0))</f>
        <v>Hardwicke RBL 1</v>
      </c>
    </row>
    <row r="516" spans="1:7" ht="18" customHeight="1" x14ac:dyDescent="0.25">
      <c r="A516" s="55"/>
      <c r="B516" s="44">
        <v>5</v>
      </c>
      <c r="C516" s="45">
        <f>IFERROR(VLOOKUP(_xlfn.CONCAT(B516,$B509),'All Fixtures'!H:R,10,0),VLOOKUP(_xlfn.CONCAT(B516,$B509),'All Fixtures'!I:R,9,0))</f>
        <v>45567</v>
      </c>
      <c r="D516" s="46" t="str">
        <f>IFERROR(VLOOKUP(_xlfn.CONCAT(B516,$B509),'All Fixtures'!H:R,11,0),VLOOKUP(_xlfn.CONCAT(B516,$B509),'All Fixtures'!I:R,10,0))</f>
        <v>Painswick Ultras</v>
      </c>
      <c r="E516" s="47" t="str">
        <f t="shared" si="13"/>
        <v>vs</v>
      </c>
      <c r="F516" s="46" t="str">
        <f>IFERROR(VLOOKUP(_xlfn.CONCAT(B516,$B509),'All Fixtures'!I:T,12,0),VLOOKUP(_xlfn.CONCAT(B516,$B509),'All Fixtures'!H:T,13,0))</f>
        <v>Famous Stampers</v>
      </c>
      <c r="G516" s="48" t="str">
        <f>IF(E516="VOID","",VLOOKUP(_xlfn.CONCAT(B516,D516),'All Fixtures'!H:U,14,0))</f>
        <v>Saintbridge Club 1</v>
      </c>
    </row>
    <row r="517" spans="1:7" ht="18" customHeight="1" x14ac:dyDescent="0.25">
      <c r="A517" s="55"/>
      <c r="B517" s="44">
        <v>6</v>
      </c>
      <c r="C517" s="45">
        <f>IFERROR(VLOOKUP(_xlfn.CONCAT(B517,$B509),'All Fixtures'!H:R,10,0),VLOOKUP(_xlfn.CONCAT(B517,$B509),'All Fixtures'!I:R,9,0))</f>
        <v>45574</v>
      </c>
      <c r="D517" s="46" t="str">
        <f>IFERROR(VLOOKUP(_xlfn.CONCAT(B517,$B509),'All Fixtures'!H:R,11,0),VLOOKUP(_xlfn.CONCAT(B517,$B509),'All Fixtures'!I:R,10,0))</f>
        <v>Oval Ball S.C.</v>
      </c>
      <c r="E517" s="47" t="str">
        <f t="shared" si="13"/>
        <v>vs</v>
      </c>
      <c r="F517" s="46" t="str">
        <f>IFERROR(VLOOKUP(_xlfn.CONCAT(B517,$B509),'All Fixtures'!I:T,12,0),VLOOKUP(_xlfn.CONCAT(B517,$B509),'All Fixtures'!H:T,13,0))</f>
        <v>Famous Stampers</v>
      </c>
      <c r="G517" s="48" t="str">
        <f>IF(E517="VOID","",VLOOKUP(_xlfn.CONCAT(B517,D517),'All Fixtures'!H:U,14,0))</f>
        <v>One Eyed Jacks</v>
      </c>
    </row>
    <row r="518" spans="1:7" ht="18" customHeight="1" x14ac:dyDescent="0.25">
      <c r="A518" s="55"/>
      <c r="B518" s="44">
        <v>7</v>
      </c>
      <c r="C518" s="45">
        <f>IFERROR(VLOOKUP(_xlfn.CONCAT(B518,$B509),'All Fixtures'!H:R,10,0),VLOOKUP(_xlfn.CONCAT(B518,$B509),'All Fixtures'!I:R,9,0))</f>
        <v>45583</v>
      </c>
      <c r="D518" s="46" t="str">
        <f>IFERROR(VLOOKUP(_xlfn.CONCAT(B518,$B509),'All Fixtures'!H:R,11,0),VLOOKUP(_xlfn.CONCAT(B518,$B509),'All Fixtures'!I:R,10,0))</f>
        <v>Famous Stampers</v>
      </c>
      <c r="E518" s="47" t="str">
        <f t="shared" si="13"/>
        <v>vs</v>
      </c>
      <c r="F518" s="46" t="str">
        <f>IFERROR(VLOOKUP(_xlfn.CONCAT(B518,$B509),'All Fixtures'!I:T,12,0),VLOOKUP(_xlfn.CONCAT(B518,$B509),'All Fixtures'!H:T,13,0))</f>
        <v>Impractical Jokers</v>
      </c>
      <c r="G518" s="48" t="str">
        <f>IF(E518="VOID","",VLOOKUP(_xlfn.CONCAT(B518,D518),'All Fixtures'!H:U,14,0))</f>
        <v>Hardwicke RBL 1</v>
      </c>
    </row>
    <row r="519" spans="1:7" ht="18" customHeight="1" x14ac:dyDescent="0.25">
      <c r="A519" s="55"/>
      <c r="B519" s="44">
        <v>8</v>
      </c>
      <c r="C519" s="45">
        <f>IFERROR(VLOOKUP(_xlfn.CONCAT(B519,$B509),'All Fixtures'!H:R,10,0),VLOOKUP(_xlfn.CONCAT(B519,$B509),'All Fixtures'!I:R,9,0))</f>
        <v>45590</v>
      </c>
      <c r="D519" s="46" t="str">
        <f>IFERROR(VLOOKUP(_xlfn.CONCAT(B519,$B509),'All Fixtures'!H:R,11,0),VLOOKUP(_xlfn.CONCAT(B519,$B509),'All Fixtures'!I:R,10,0))</f>
        <v>Hare &amp; Hounds</v>
      </c>
      <c r="E519" s="47" t="str">
        <f t="shared" si="13"/>
        <v>vs</v>
      </c>
      <c r="F519" s="46" t="str">
        <f>IFERROR(VLOOKUP(_xlfn.CONCAT(B519,$B509),'All Fixtures'!I:T,12,0),VLOOKUP(_xlfn.CONCAT(B519,$B509),'All Fixtures'!H:T,13,0))</f>
        <v>Famous Stampers</v>
      </c>
      <c r="G519" s="48" t="str">
        <f>IF(E519="VOID","",VLOOKUP(_xlfn.CONCAT(B519,D519),'All Fixtures'!H:U,14,0))</f>
        <v>Churchdown Club</v>
      </c>
    </row>
    <row r="520" spans="1:7" ht="18" customHeight="1" x14ac:dyDescent="0.25">
      <c r="A520" s="55"/>
      <c r="B520" s="44">
        <v>9</v>
      </c>
      <c r="C520" s="45">
        <f>IFERROR(VLOOKUP(_xlfn.CONCAT(B520,$B509),'All Fixtures'!H:R,10,0),VLOOKUP(_xlfn.CONCAT(B520,$B509),'All Fixtures'!I:R,9,0))</f>
        <v>45597</v>
      </c>
      <c r="D520" s="46" t="str">
        <f>IFERROR(VLOOKUP(_xlfn.CONCAT(B520,$B509),'All Fixtures'!H:R,11,0),VLOOKUP(_xlfn.CONCAT(B520,$B509),'All Fixtures'!I:R,10,0))</f>
        <v>Famous Stampers</v>
      </c>
      <c r="E520" s="47" t="str">
        <f t="shared" si="13"/>
        <v>vs</v>
      </c>
      <c r="F520" s="46" t="str">
        <f>IFERROR(VLOOKUP(_xlfn.CONCAT(B520,$B509),'All Fixtures'!I:T,12,0),VLOOKUP(_xlfn.CONCAT(B520,$B509),'All Fixtures'!H:T,13,0))</f>
        <v>Gaelens</v>
      </c>
      <c r="G520" s="48" t="str">
        <f>IF(E520="VOID","",VLOOKUP(_xlfn.CONCAT(B520,D520),'All Fixtures'!H:U,14,0))</f>
        <v>Hardwicke RBL 1</v>
      </c>
    </row>
    <row r="521" spans="1:7" ht="18" customHeight="1" x14ac:dyDescent="0.25">
      <c r="A521" s="55"/>
      <c r="B521" s="44">
        <v>10</v>
      </c>
      <c r="C521" s="45">
        <f>IFERROR(VLOOKUP(_xlfn.CONCAT(B521,$B509),'All Fixtures'!H:R,10,0),VLOOKUP(_xlfn.CONCAT(B521,$B509),'All Fixtures'!I:R,9,0))</f>
        <v>45603</v>
      </c>
      <c r="D521" s="46" t="str">
        <f>IFERROR(VLOOKUP(_xlfn.CONCAT(B521,$B509),'All Fixtures'!H:R,11,0),VLOOKUP(_xlfn.CONCAT(B521,$B509),'All Fixtures'!I:R,10,0))</f>
        <v>The Jets</v>
      </c>
      <c r="E521" s="47" t="str">
        <f t="shared" si="13"/>
        <v>vs</v>
      </c>
      <c r="F521" s="46" t="str">
        <f>IFERROR(VLOOKUP(_xlfn.CONCAT(B521,$B509),'All Fixtures'!I:T,12,0),VLOOKUP(_xlfn.CONCAT(B521,$B509),'All Fixtures'!H:T,13,0))</f>
        <v>Famous Stampers</v>
      </c>
      <c r="G521" s="48" t="str">
        <f>IF(E521="VOID","",VLOOKUP(_xlfn.CONCAT(B521,D521),'All Fixtures'!H:U,14,0))</f>
        <v>Baker Street</v>
      </c>
    </row>
    <row r="522" spans="1:7" ht="18" customHeight="1" x14ac:dyDescent="0.25">
      <c r="A522" s="55"/>
      <c r="B522" s="44">
        <v>11</v>
      </c>
      <c r="C522" s="45">
        <f>IFERROR(VLOOKUP(_xlfn.CONCAT(B522,$B509),'All Fixtures'!H:R,10,0),VLOOKUP(_xlfn.CONCAT(B522,$B509),'All Fixtures'!I:R,9,0))</f>
        <v>45611</v>
      </c>
      <c r="D522" s="46" t="str">
        <f>IFERROR(VLOOKUP(_xlfn.CONCAT(B522,$B509),'All Fixtures'!H:R,11,0),VLOOKUP(_xlfn.CONCAT(B522,$B509),'All Fixtures'!I:R,10,0))</f>
        <v>Famous Stampers</v>
      </c>
      <c r="E522" s="47" t="str">
        <f t="shared" si="13"/>
        <v>vs</v>
      </c>
      <c r="F522" s="46" t="str">
        <f>IFERROR(VLOOKUP(_xlfn.CONCAT(B522,$B509),'All Fixtures'!I:T,12,0),VLOOKUP(_xlfn.CONCAT(B522,$B509),'All Fixtures'!H:T,13,0))</f>
        <v>Lion Cubs</v>
      </c>
      <c r="G522" s="48" t="str">
        <f>IF(E522="VOID","",VLOOKUP(_xlfn.CONCAT(B522,D522),'All Fixtures'!H:U,14,0))</f>
        <v>Hardwicke RBL 1</v>
      </c>
    </row>
    <row r="523" spans="1:7" ht="18" customHeight="1" x14ac:dyDescent="0.25">
      <c r="A523" s="55"/>
      <c r="B523" s="44">
        <v>12</v>
      </c>
      <c r="C523" s="45">
        <f>IFERROR(VLOOKUP(_xlfn.CONCAT(B523,$B509),'All Fixtures'!H:R,10,0),VLOOKUP(_xlfn.CONCAT(B523,$B509),'All Fixtures'!I:R,9,0))</f>
        <v>45618</v>
      </c>
      <c r="D523" s="46" t="str">
        <f>IFERROR(VLOOKUP(_xlfn.CONCAT(B523,$B509),'All Fixtures'!H:R,11,0),VLOOKUP(_xlfn.CONCAT(B523,$B509),'All Fixtures'!I:R,10,0))</f>
        <v>Railway</v>
      </c>
      <c r="E523" s="47" t="str">
        <f t="shared" si="13"/>
        <v>vs</v>
      </c>
      <c r="F523" s="46" t="str">
        <f>IFERROR(VLOOKUP(_xlfn.CONCAT(B523,$B509),'All Fixtures'!I:T,12,0),VLOOKUP(_xlfn.CONCAT(B523,$B509),'All Fixtures'!H:T,13,0))</f>
        <v>Famous Stampers</v>
      </c>
      <c r="G523" s="48" t="str">
        <f>IF(E523="VOID","",VLOOKUP(_xlfn.CONCAT(B523,D523),'All Fixtures'!H:U,14,0))</f>
        <v>Hardwicke RBL 2</v>
      </c>
    </row>
    <row r="524" spans="1:7" ht="18" customHeight="1" x14ac:dyDescent="0.25">
      <c r="A524" s="55"/>
      <c r="B524" s="44">
        <v>13</v>
      </c>
      <c r="C524" s="45">
        <f>IFERROR(VLOOKUP(_xlfn.CONCAT(B524,$B509),'All Fixtures'!H:R,10,0),VLOOKUP(_xlfn.CONCAT(B524,$B509),'All Fixtures'!I:R,9,0))</f>
        <v>45625</v>
      </c>
      <c r="D524" s="46" t="str">
        <f>IFERROR(VLOOKUP(_xlfn.CONCAT(B524,$B509),'All Fixtures'!H:R,11,0),VLOOKUP(_xlfn.CONCAT(B524,$B509),'All Fixtures'!I:R,10,0))</f>
        <v>Famous Stampers</v>
      </c>
      <c r="E524" s="47" t="str">
        <f t="shared" si="13"/>
        <v>vs</v>
      </c>
      <c r="F524" s="46" t="str">
        <f>IFERROR(VLOOKUP(_xlfn.CONCAT(B524,$B509),'All Fixtures'!I:T,12,0),VLOOKUP(_xlfn.CONCAT(B524,$B509),'All Fixtures'!H:T,13,0))</f>
        <v>Fabulous Baker Boys</v>
      </c>
      <c r="G524" s="48" t="str">
        <f>IF(E524="VOID","",VLOOKUP(_xlfn.CONCAT(B524,D524),'All Fixtures'!H:U,14,0))</f>
        <v>Hardwicke RBL 1</v>
      </c>
    </row>
    <row r="525" spans="1:7" ht="18" customHeight="1" x14ac:dyDescent="0.25">
      <c r="A525" s="55"/>
      <c r="B525" s="44">
        <v>14</v>
      </c>
      <c r="C525" s="45">
        <f>IFERROR(VLOOKUP(_xlfn.CONCAT(B525,$B509),'All Fixtures'!H:R,10,0),VLOOKUP(_xlfn.CONCAT(B525,$B509),'All Fixtures'!I:R,9,0))</f>
        <v>45632</v>
      </c>
      <c r="D525" s="46" t="str">
        <f>IFERROR(VLOOKUP(_xlfn.CONCAT(B525,$B509),'All Fixtures'!H:R,11,0),VLOOKUP(_xlfn.CONCAT(B525,$B509),'All Fixtures'!I:R,10,0))</f>
        <v>St James Allstars</v>
      </c>
      <c r="E525" s="47" t="str">
        <f t="shared" si="13"/>
        <v>vs</v>
      </c>
      <c r="F525" s="46" t="str">
        <f>IFERROR(VLOOKUP(_xlfn.CONCAT(B525,$B509),'All Fixtures'!I:T,12,0),VLOOKUP(_xlfn.CONCAT(B525,$B509),'All Fixtures'!H:T,13,0))</f>
        <v>Famous Stampers</v>
      </c>
      <c r="G525" s="48" t="str">
        <f>IF(E525="VOID","",VLOOKUP(_xlfn.CONCAT(B525,D525),'All Fixtures'!H:U,14,0))</f>
        <v>St James Club</v>
      </c>
    </row>
    <row r="526" spans="1:7" ht="18" customHeight="1" x14ac:dyDescent="0.25">
      <c r="A526" s="55"/>
      <c r="B526" s="44">
        <v>15</v>
      </c>
      <c r="C526" s="45">
        <f>IFERROR(VLOOKUP(_xlfn.CONCAT(B526,$B509),'All Fixtures'!H:R,10,0),VLOOKUP(_xlfn.CONCAT(B526,$B509),'All Fixtures'!I:R,9,0))</f>
        <v>45639</v>
      </c>
      <c r="D526" s="46" t="str">
        <f>IFERROR(VLOOKUP(_xlfn.CONCAT(B526,$B509),'All Fixtures'!H:R,11,0),VLOOKUP(_xlfn.CONCAT(B526,$B509),'All Fixtures'!I:R,10,0))</f>
        <v>Famous Stampers</v>
      </c>
      <c r="E526" s="47" t="str">
        <f t="shared" si="13"/>
        <v>vs</v>
      </c>
      <c r="F526" s="46" t="str">
        <f>IFERROR(VLOOKUP(_xlfn.CONCAT(B526,$B509),'All Fixtures'!I:T,12,0),VLOOKUP(_xlfn.CONCAT(B526,$B509),'All Fixtures'!H:T,13,0))</f>
        <v>Tuffley Robins</v>
      </c>
      <c r="G526" s="48" t="str">
        <f>IF(E526="VOID","",VLOOKUP(_xlfn.CONCAT(B526,D526),'All Fixtures'!H:U,14,0))</f>
        <v>Hardwicke RBL 1</v>
      </c>
    </row>
    <row r="527" spans="1:7" ht="24.6" customHeight="1" x14ac:dyDescent="0.25">
      <c r="A527" s="55"/>
      <c r="B527" s="122" t="s">
        <v>339</v>
      </c>
      <c r="C527" s="123"/>
      <c r="D527" s="123"/>
      <c r="E527" s="123"/>
      <c r="F527" s="123"/>
      <c r="G527" s="124"/>
    </row>
    <row r="528" spans="1:7" ht="18" customHeight="1" x14ac:dyDescent="0.25">
      <c r="A528" s="55"/>
      <c r="B528" s="44">
        <v>16</v>
      </c>
      <c r="C528" s="45">
        <f>IFERROR(VLOOKUP(_xlfn.CONCAT(B528,$B509),'All Fixtures'!H:R,10,0),VLOOKUP(_xlfn.CONCAT(B528,$B509),'All Fixtures'!I:R,9,0))</f>
        <v>45667</v>
      </c>
      <c r="D528" s="46" t="str">
        <f>IFERROR(VLOOKUP(_xlfn.CONCAT(B528,$B509),'All Fixtures'!H:R,11,0),VLOOKUP(_xlfn.CONCAT(B528,$B509),'All Fixtures'!I:R,10,0))</f>
        <v>Famous Stampers</v>
      </c>
      <c r="E528" s="47" t="str">
        <f t="shared" si="13"/>
        <v>vs</v>
      </c>
      <c r="F528" s="46" t="str">
        <f>IFERROR(VLOOKUP(_xlfn.CONCAT(B528,$B509),'All Fixtures'!I:T,12,0),VLOOKUP(_xlfn.CONCAT(B528,$B509),'All Fixtures'!H:T,13,0))</f>
        <v>Slingers</v>
      </c>
      <c r="G528" s="48" t="str">
        <f>IF(E528="VOID","",VLOOKUP(_xlfn.CONCAT(B528,D528),'All Fixtures'!H:U,14,0))</f>
        <v>Hardwicke RBL 1</v>
      </c>
    </row>
    <row r="529" spans="1:7" ht="18" customHeight="1" x14ac:dyDescent="0.25">
      <c r="A529" s="55"/>
      <c r="B529" s="44">
        <v>17</v>
      </c>
      <c r="C529" s="45">
        <f>IFERROR(VLOOKUP(_xlfn.CONCAT(B529,$B509),'All Fixtures'!H:R,10,0),VLOOKUP(_xlfn.CONCAT(B529,$B509),'All Fixtures'!I:R,9,0))</f>
        <v>45670</v>
      </c>
      <c r="D529" s="46" t="str">
        <f>IFERROR(VLOOKUP(_xlfn.CONCAT(B529,$B509),'All Fixtures'!H:R,11,0),VLOOKUP(_xlfn.CONCAT(B529,$B509),'All Fixtures'!I:R,10,0))</f>
        <v>Cobblers</v>
      </c>
      <c r="E529" s="47" t="str">
        <f t="shared" si="13"/>
        <v>vs</v>
      </c>
      <c r="F529" s="46" t="str">
        <f>IFERROR(VLOOKUP(_xlfn.CONCAT(B529,$B509),'All Fixtures'!I:T,12,0),VLOOKUP(_xlfn.CONCAT(B529,$B509),'All Fixtures'!H:T,13,0))</f>
        <v>Famous Stampers</v>
      </c>
      <c r="G529" s="48" t="str">
        <f>IF(E529="VOID","",VLOOKUP(_xlfn.CONCAT(B529,D529),'All Fixtures'!H:U,14,0))</f>
        <v>Tuffley Community Centre</v>
      </c>
    </row>
    <row r="530" spans="1:7" ht="18" customHeight="1" x14ac:dyDescent="0.25">
      <c r="A530" s="55"/>
      <c r="B530" s="44">
        <v>18</v>
      </c>
      <c r="C530" s="45">
        <f>IFERROR(VLOOKUP(_xlfn.CONCAT(B530,$B509),'All Fixtures'!H:R,10,0),VLOOKUP(_xlfn.CONCAT(B530,$B509),'All Fixtures'!I:R,9,0))</f>
        <v>45681</v>
      </c>
      <c r="D530" s="46" t="str">
        <f>IFERROR(VLOOKUP(_xlfn.CONCAT(B530,$B509),'All Fixtures'!H:R,11,0),VLOOKUP(_xlfn.CONCAT(B530,$B509),'All Fixtures'!I:R,10,0))</f>
        <v>Famous Stampers</v>
      </c>
      <c r="E530" s="47" t="str">
        <f t="shared" si="13"/>
        <v>vs</v>
      </c>
      <c r="F530" s="46" t="str">
        <f>IFERROR(VLOOKUP(_xlfn.CONCAT(B530,$B509),'All Fixtures'!I:T,12,0),VLOOKUP(_xlfn.CONCAT(B530,$B509),'All Fixtures'!H:T,13,0))</f>
        <v>Maisemore Hornets</v>
      </c>
      <c r="G530" s="48" t="str">
        <f>IF(E530="VOID","",VLOOKUP(_xlfn.CONCAT(B530,D530),'All Fixtures'!H:U,14,0))</f>
        <v>Hardwicke RBL 1</v>
      </c>
    </row>
    <row r="531" spans="1:7" ht="18" customHeight="1" x14ac:dyDescent="0.25">
      <c r="A531" s="55"/>
      <c r="B531" s="44">
        <v>19</v>
      </c>
      <c r="C531" s="45">
        <f>IFERROR(VLOOKUP(_xlfn.CONCAT(B531,$B509),'All Fixtures'!H:R,10,0),VLOOKUP(_xlfn.CONCAT(B531,$B509),'All Fixtures'!I:R,9,0))</f>
        <v>45687</v>
      </c>
      <c r="D531" s="46" t="str">
        <f>IFERROR(VLOOKUP(_xlfn.CONCAT(B531,$B509),'All Fixtures'!H:R,11,0),VLOOKUP(_xlfn.CONCAT(B531,$B509),'All Fixtures'!I:R,10,0))</f>
        <v>Redmans Ten</v>
      </c>
      <c r="E531" s="47" t="str">
        <f t="shared" si="13"/>
        <v>vs</v>
      </c>
      <c r="F531" s="46" t="str">
        <f>IFERROR(VLOOKUP(_xlfn.CONCAT(B531,$B509),'All Fixtures'!I:T,12,0),VLOOKUP(_xlfn.CONCAT(B531,$B509),'All Fixtures'!H:T,13,0))</f>
        <v>Famous Stampers</v>
      </c>
      <c r="G531" s="48" t="str">
        <f>IF(E531="VOID","",VLOOKUP(_xlfn.CONCAT(B531,D531),'All Fixtures'!H:U,14,0))</f>
        <v>Wotton Hall Club 1</v>
      </c>
    </row>
    <row r="532" spans="1:7" ht="18" customHeight="1" x14ac:dyDescent="0.25">
      <c r="A532" s="55"/>
      <c r="B532" s="44">
        <v>20</v>
      </c>
      <c r="C532" s="45">
        <f>IFERROR(VLOOKUP(_xlfn.CONCAT(B532,$B509),'All Fixtures'!H:R,10,0),VLOOKUP(_xlfn.CONCAT(B532,$B509),'All Fixtures'!I:R,9,0))</f>
        <v>45695</v>
      </c>
      <c r="D532" s="46" t="str">
        <f>IFERROR(VLOOKUP(_xlfn.CONCAT(B532,$B509),'All Fixtures'!H:R,11,0),VLOOKUP(_xlfn.CONCAT(B532,$B509),'All Fixtures'!I:R,10,0))</f>
        <v>Famous Stampers</v>
      </c>
      <c r="E532" s="47" t="str">
        <f t="shared" si="13"/>
        <v>vs</v>
      </c>
      <c r="F532" s="46" t="str">
        <f>IFERROR(VLOOKUP(_xlfn.CONCAT(B532,$B509),'All Fixtures'!I:T,12,0),VLOOKUP(_xlfn.CONCAT(B532,$B509),'All Fixtures'!H:T,13,0))</f>
        <v>Painswick Ultras</v>
      </c>
      <c r="G532" s="48" t="str">
        <f>IF(E532="VOID","",VLOOKUP(_xlfn.CONCAT(B532,D532),'All Fixtures'!H:U,14,0))</f>
        <v>Hardwicke RBL 1</v>
      </c>
    </row>
    <row r="533" spans="1:7" ht="18" customHeight="1" x14ac:dyDescent="0.25">
      <c r="A533" s="55"/>
      <c r="B533" s="44">
        <v>21</v>
      </c>
      <c r="C533" s="45">
        <f>IFERROR(VLOOKUP(_xlfn.CONCAT(B533,$B509),'All Fixtures'!H:R,10,0),VLOOKUP(_xlfn.CONCAT(B533,$B509),'All Fixtures'!I:R,9,0))</f>
        <v>45702</v>
      </c>
      <c r="D533" s="46" t="str">
        <f>IFERROR(VLOOKUP(_xlfn.CONCAT(B533,$B509),'All Fixtures'!H:R,11,0),VLOOKUP(_xlfn.CONCAT(B533,$B509),'All Fixtures'!I:R,10,0))</f>
        <v>Famous Stampers</v>
      </c>
      <c r="E533" s="47" t="str">
        <f t="shared" si="13"/>
        <v>vs</v>
      </c>
      <c r="F533" s="46" t="str">
        <f>IFERROR(VLOOKUP(_xlfn.CONCAT(B533,$B509),'All Fixtures'!I:T,12,0),VLOOKUP(_xlfn.CONCAT(B533,$B509),'All Fixtures'!H:T,13,0))</f>
        <v>Oval Ball S.C.</v>
      </c>
      <c r="G533" s="48" t="str">
        <f>IF(E533="VOID","",VLOOKUP(_xlfn.CONCAT(B533,D533),'All Fixtures'!H:U,14,0))</f>
        <v>Hardwicke RBL 1</v>
      </c>
    </row>
    <row r="534" spans="1:7" ht="18" customHeight="1" x14ac:dyDescent="0.25">
      <c r="A534" s="55"/>
      <c r="B534" s="44">
        <v>22</v>
      </c>
      <c r="C534" s="45">
        <f>IFERROR(VLOOKUP(_xlfn.CONCAT(B534,$B509),'All Fixtures'!H:R,10,0),VLOOKUP(_xlfn.CONCAT(B534,$B509),'All Fixtures'!I:R,9,0))</f>
        <v>45705</v>
      </c>
      <c r="D534" s="46" t="str">
        <f>IFERROR(VLOOKUP(_xlfn.CONCAT(B534,$B509),'All Fixtures'!H:R,11,0),VLOOKUP(_xlfn.CONCAT(B534,$B509),'All Fixtures'!I:R,10,0))</f>
        <v>Impractical Jokers</v>
      </c>
      <c r="E534" s="47" t="str">
        <f t="shared" si="13"/>
        <v>vs</v>
      </c>
      <c r="F534" s="46" t="str">
        <f>IFERROR(VLOOKUP(_xlfn.CONCAT(B534,$B509),'All Fixtures'!I:T,12,0),VLOOKUP(_xlfn.CONCAT(B534,$B509),'All Fixtures'!H:T,13,0))</f>
        <v>Famous Stampers</v>
      </c>
      <c r="G534" s="48" t="str">
        <f>IF(E534="VOID","",VLOOKUP(_xlfn.CONCAT(B534,D534),'All Fixtures'!H:U,14,0))</f>
        <v>St James Club</v>
      </c>
    </row>
    <row r="535" spans="1:7" ht="18" customHeight="1" x14ac:dyDescent="0.25">
      <c r="A535" s="55"/>
      <c r="B535" s="44">
        <v>23</v>
      </c>
      <c r="C535" s="45">
        <f>IFERROR(VLOOKUP(_xlfn.CONCAT(B535,$B509),'All Fixtures'!H:R,10,0),VLOOKUP(_xlfn.CONCAT(B535,$B509),'All Fixtures'!I:R,9,0))</f>
        <v>45716</v>
      </c>
      <c r="D535" s="46" t="str">
        <f>IFERROR(VLOOKUP(_xlfn.CONCAT(B535,$B509),'All Fixtures'!H:R,11,0),VLOOKUP(_xlfn.CONCAT(B535,$B509),'All Fixtures'!I:R,10,0))</f>
        <v>Famous Stampers</v>
      </c>
      <c r="E535" s="47" t="str">
        <f t="shared" si="13"/>
        <v>vs</v>
      </c>
      <c r="F535" s="46" t="str">
        <f>IFERROR(VLOOKUP(_xlfn.CONCAT(B535,$B509),'All Fixtures'!I:T,12,0),VLOOKUP(_xlfn.CONCAT(B535,$B509),'All Fixtures'!H:T,13,0))</f>
        <v>Hare &amp; Hounds</v>
      </c>
      <c r="G535" s="48" t="str">
        <f>IF(E535="VOID","",VLOOKUP(_xlfn.CONCAT(B535,D535),'All Fixtures'!H:U,14,0))</f>
        <v>Hardwicke RBL 1</v>
      </c>
    </row>
    <row r="536" spans="1:7" ht="18" customHeight="1" x14ac:dyDescent="0.25">
      <c r="A536" s="55"/>
      <c r="B536" s="44">
        <v>24</v>
      </c>
      <c r="C536" s="45">
        <f>IFERROR(VLOOKUP(_xlfn.CONCAT(B536,$B509),'All Fixtures'!H:R,10,0),VLOOKUP(_xlfn.CONCAT(B536,$B509),'All Fixtures'!I:R,9,0))</f>
        <v>45722</v>
      </c>
      <c r="D536" s="46" t="str">
        <f>IFERROR(VLOOKUP(_xlfn.CONCAT(B536,$B509),'All Fixtures'!H:R,11,0),VLOOKUP(_xlfn.CONCAT(B536,$B509),'All Fixtures'!I:R,10,0))</f>
        <v>Gaelens</v>
      </c>
      <c r="E536" s="47" t="str">
        <f t="shared" si="13"/>
        <v>vs</v>
      </c>
      <c r="F536" s="46" t="str">
        <f>IFERROR(VLOOKUP(_xlfn.CONCAT(B536,$B509),'All Fixtures'!I:T,12,0),VLOOKUP(_xlfn.CONCAT(B536,$B509),'All Fixtures'!H:T,13,0))</f>
        <v>Famous Stampers</v>
      </c>
      <c r="G536" s="48" t="str">
        <f>IF(E536="VOID","",VLOOKUP(_xlfn.CONCAT(B536,D536),'All Fixtures'!H:U,14,0))</f>
        <v>Brockworth RFC</v>
      </c>
    </row>
    <row r="537" spans="1:7" ht="18" customHeight="1" x14ac:dyDescent="0.25">
      <c r="A537" s="55"/>
      <c r="B537" s="44">
        <v>25</v>
      </c>
      <c r="C537" s="45">
        <f>IFERROR(VLOOKUP(_xlfn.CONCAT(B537,$B509),'All Fixtures'!H:R,10,0),VLOOKUP(_xlfn.CONCAT(B537,$B509),'All Fixtures'!I:R,9,0))</f>
        <v>45730</v>
      </c>
      <c r="D537" s="46" t="str">
        <f>IFERROR(VLOOKUP(_xlfn.CONCAT(B537,$B509),'All Fixtures'!H:R,11,0),VLOOKUP(_xlfn.CONCAT(B537,$B509),'All Fixtures'!I:R,10,0))</f>
        <v>Famous Stampers</v>
      </c>
      <c r="E537" s="47" t="str">
        <f t="shared" si="13"/>
        <v>vs</v>
      </c>
      <c r="F537" s="46" t="str">
        <f>IFERROR(VLOOKUP(_xlfn.CONCAT(B537,$B509),'All Fixtures'!I:T,12,0),VLOOKUP(_xlfn.CONCAT(B537,$B509),'All Fixtures'!H:T,13,0))</f>
        <v>The Jets</v>
      </c>
      <c r="G537" s="48" t="str">
        <f>IF(E537="VOID","",VLOOKUP(_xlfn.CONCAT(B537,D537),'All Fixtures'!H:U,14,0))</f>
        <v>Hardwicke RBL 1</v>
      </c>
    </row>
    <row r="538" spans="1:7" ht="18" customHeight="1" x14ac:dyDescent="0.25">
      <c r="A538" s="55"/>
      <c r="B538" s="44">
        <v>26</v>
      </c>
      <c r="C538" s="45">
        <f>IFERROR(VLOOKUP(_xlfn.CONCAT(B538,$B509),'All Fixtures'!H:R,10,0),VLOOKUP(_xlfn.CONCAT(B538,$B509),'All Fixtures'!I:R,9,0))</f>
        <v>45735</v>
      </c>
      <c r="D538" s="46" t="str">
        <f>IFERROR(VLOOKUP(_xlfn.CONCAT(B538,$B509),'All Fixtures'!H:R,11,0),VLOOKUP(_xlfn.CONCAT(B538,$B509),'All Fixtures'!I:R,10,0))</f>
        <v>Lion Cubs</v>
      </c>
      <c r="E538" s="47" t="str">
        <f t="shared" si="13"/>
        <v>vs</v>
      </c>
      <c r="F538" s="46" t="str">
        <f>IFERROR(VLOOKUP(_xlfn.CONCAT(B538,$B509),'All Fixtures'!I:T,12,0),VLOOKUP(_xlfn.CONCAT(B538,$B509),'All Fixtures'!H:T,13,0))</f>
        <v>Famous Stampers</v>
      </c>
      <c r="G538" s="48" t="str">
        <f>IF(E538="VOID","",VLOOKUP(_xlfn.CONCAT(B538,D538),'All Fixtures'!H:U,14,0))</f>
        <v>Circle Club Newent</v>
      </c>
    </row>
    <row r="539" spans="1:7" ht="18" customHeight="1" x14ac:dyDescent="0.25">
      <c r="A539" s="55"/>
      <c r="B539" s="44">
        <v>27</v>
      </c>
      <c r="C539" s="45">
        <f>IFERROR(VLOOKUP(_xlfn.CONCAT(B539,$B509),'All Fixtures'!H:R,10,0),VLOOKUP(_xlfn.CONCAT(B539,$B509),'All Fixtures'!I:R,9,0))</f>
        <v>45744</v>
      </c>
      <c r="D539" s="46" t="str">
        <f>IFERROR(VLOOKUP(_xlfn.CONCAT(B539,$B509),'All Fixtures'!H:R,11,0),VLOOKUP(_xlfn.CONCAT(B539,$B509),'All Fixtures'!I:R,10,0))</f>
        <v>Famous Stampers</v>
      </c>
      <c r="E539" s="47" t="str">
        <f t="shared" si="13"/>
        <v>vs</v>
      </c>
      <c r="F539" s="46" t="str">
        <f>IFERROR(VLOOKUP(_xlfn.CONCAT(B539,$B509),'All Fixtures'!I:T,12,0),VLOOKUP(_xlfn.CONCAT(B539,$B509),'All Fixtures'!H:T,13,0))</f>
        <v>Railway</v>
      </c>
      <c r="G539" s="48" t="str">
        <f>IF(E539="VOID","",VLOOKUP(_xlfn.CONCAT(B539,D539),'All Fixtures'!H:U,14,0))</f>
        <v>Hardwicke RBL 1</v>
      </c>
    </row>
    <row r="540" spans="1:7" ht="18" customHeight="1" x14ac:dyDescent="0.25">
      <c r="A540" s="55"/>
      <c r="B540" s="44">
        <v>28</v>
      </c>
      <c r="C540" s="45">
        <f>IFERROR(VLOOKUP(_xlfn.CONCAT(B540,$B509),'All Fixtures'!H:R,10,0),VLOOKUP(_xlfn.CONCAT(B540,$B509),'All Fixtures'!I:R,9,0))</f>
        <v>45748</v>
      </c>
      <c r="D540" s="46" t="str">
        <f>IFERROR(VLOOKUP(_xlfn.CONCAT(B540,$B509),'All Fixtures'!H:R,11,0),VLOOKUP(_xlfn.CONCAT(B540,$B509),'All Fixtures'!I:R,10,0))</f>
        <v>Fabulous Baker Boys</v>
      </c>
      <c r="E540" s="47" t="str">
        <f t="shared" si="13"/>
        <v>vs</v>
      </c>
      <c r="F540" s="46" t="str">
        <f>IFERROR(VLOOKUP(_xlfn.CONCAT(B540,$B509),'All Fixtures'!I:T,12,0),VLOOKUP(_xlfn.CONCAT(B540,$B509),'All Fixtures'!H:T,13,0))</f>
        <v>Famous Stampers</v>
      </c>
      <c r="G540" s="48" t="str">
        <f>IF(E540="VOID","",VLOOKUP(_xlfn.CONCAT(B540,D540),'All Fixtures'!H:U,14,0))</f>
        <v>Baker Street</v>
      </c>
    </row>
    <row r="541" spans="1:7" ht="18" customHeight="1" x14ac:dyDescent="0.25">
      <c r="A541" s="55"/>
      <c r="B541" s="44">
        <v>29</v>
      </c>
      <c r="C541" s="45">
        <f>IFERROR(VLOOKUP(_xlfn.CONCAT(B541,$B509),'All Fixtures'!H:R,10,0),VLOOKUP(_xlfn.CONCAT(B541,$B509),'All Fixtures'!I:R,9,0))</f>
        <v>45758</v>
      </c>
      <c r="D541" s="46" t="str">
        <f>IFERROR(VLOOKUP(_xlfn.CONCAT(B541,$B509),'All Fixtures'!H:R,11,0),VLOOKUP(_xlfn.CONCAT(B541,$B509),'All Fixtures'!I:R,10,0))</f>
        <v>Famous Stampers</v>
      </c>
      <c r="E541" s="47" t="str">
        <f t="shared" si="13"/>
        <v>vs</v>
      </c>
      <c r="F541" s="46" t="str">
        <f>IFERROR(VLOOKUP(_xlfn.CONCAT(B541,$B509),'All Fixtures'!I:T,12,0),VLOOKUP(_xlfn.CONCAT(B541,$B509),'All Fixtures'!H:T,13,0))</f>
        <v>St James Allstars</v>
      </c>
      <c r="G541" s="48" t="str">
        <f>IF(E541="VOID","",VLOOKUP(_xlfn.CONCAT(B541,D541),'All Fixtures'!H:U,14,0))</f>
        <v>Hardwicke RBL 1</v>
      </c>
    </row>
    <row r="542" spans="1:7" ht="18" customHeight="1" x14ac:dyDescent="0.25">
      <c r="A542" s="55"/>
      <c r="B542" s="49">
        <v>30</v>
      </c>
      <c r="C542" s="50">
        <f>IFERROR(VLOOKUP(_xlfn.CONCAT(B542,$B509),'All Fixtures'!H:R,10,0),VLOOKUP(_xlfn.CONCAT(B542,$B509),'All Fixtures'!I:R,9,0))</f>
        <v>45762</v>
      </c>
      <c r="D542" s="51" t="str">
        <f>IFERROR(VLOOKUP(_xlfn.CONCAT(B542,$B509),'All Fixtures'!H:R,11,0),VLOOKUP(_xlfn.CONCAT(B542,$B509),'All Fixtures'!I:R,10,0))</f>
        <v>Tuffley Robins</v>
      </c>
      <c r="E542" s="52" t="str">
        <f t="shared" si="13"/>
        <v>vs</v>
      </c>
      <c r="F542" s="51" t="str">
        <f>IFERROR(VLOOKUP(_xlfn.CONCAT(B542,$B509),'All Fixtures'!I:T,12,0),VLOOKUP(_xlfn.CONCAT(B542,$B509),'All Fixtures'!H:T,13,0))</f>
        <v>Famous Stampers</v>
      </c>
      <c r="G542" s="53" t="str">
        <f>IF(E542="VOID","",VLOOKUP(_xlfn.CONCAT(B542,D542),'All Fixtures'!H:U,14,0))</f>
        <v>Robinswood Hill Club 1</v>
      </c>
    </row>
    <row r="543" spans="1:7" ht="13.15" customHeight="1" x14ac:dyDescent="0.25">
      <c r="A543" s="55"/>
      <c r="B543" s="20"/>
      <c r="C543" s="20"/>
      <c r="D543" s="3"/>
      <c r="E543" s="20"/>
      <c r="F543" s="3"/>
      <c r="G543" s="3"/>
    </row>
    <row r="544" spans="1:7" ht="13.15" customHeight="1" x14ac:dyDescent="0.25">
      <c r="A544" s="55"/>
      <c r="B544" s="20"/>
      <c r="C544" s="20"/>
      <c r="D544" s="3"/>
      <c r="E544" s="20"/>
      <c r="F544" s="3"/>
      <c r="G544" s="3"/>
    </row>
    <row r="545" spans="1:7" ht="13.15" customHeight="1" x14ac:dyDescent="0.25">
      <c r="A545" s="55"/>
      <c r="B545" s="20"/>
      <c r="C545" s="20"/>
      <c r="D545" s="3"/>
      <c r="E545" s="20"/>
      <c r="F545" s="3"/>
      <c r="G545" s="3"/>
    </row>
    <row r="546" spans="1:7" ht="13.15" customHeight="1" x14ac:dyDescent="0.25">
      <c r="A546" s="55"/>
      <c r="B546" s="20"/>
      <c r="C546" s="20"/>
      <c r="D546" s="3"/>
      <c r="E546" s="20"/>
      <c r="F546" s="3"/>
      <c r="G546" s="3"/>
    </row>
    <row r="547" spans="1:7" ht="13.15" customHeight="1" x14ac:dyDescent="0.25">
      <c r="A547" s="55"/>
      <c r="B547" s="20"/>
      <c r="C547" s="20"/>
      <c r="D547" s="3"/>
      <c r="E547" s="20"/>
      <c r="F547" s="3"/>
      <c r="G547" s="3"/>
    </row>
    <row r="548" spans="1:7" ht="20.45" customHeight="1" x14ac:dyDescent="0.35">
      <c r="A548" s="55">
        <f>A509+1</f>
        <v>15</v>
      </c>
      <c r="B548" s="39" t="str">
        <f>C548</f>
        <v>Redmans Ten</v>
      </c>
      <c r="C548" s="121" t="str">
        <f>VLOOKUP(A548,Divisions!$C$3:$D$18,2,0)</f>
        <v>Redmans Ten</v>
      </c>
      <c r="D548" s="121"/>
      <c r="E548" s="121"/>
      <c r="F548" s="121"/>
      <c r="G548" s="121"/>
    </row>
    <row r="549" spans="1:7" ht="13.15" customHeight="1" x14ac:dyDescent="0.25">
      <c r="A549" s="55"/>
      <c r="B549" s="20"/>
      <c r="C549" s="20"/>
      <c r="D549" s="3"/>
      <c r="E549" s="20"/>
      <c r="F549" s="3"/>
      <c r="G549" s="3"/>
    </row>
    <row r="550" spans="1:7" ht="21.6" customHeight="1" x14ac:dyDescent="0.25">
      <c r="A550" s="55"/>
      <c r="B550" s="40" t="s">
        <v>328</v>
      </c>
      <c r="C550" s="41" t="s">
        <v>334</v>
      </c>
      <c r="D550" s="42" t="s">
        <v>340</v>
      </c>
      <c r="E550" s="42"/>
      <c r="F550" s="42" t="s">
        <v>341</v>
      </c>
      <c r="G550" s="43" t="s">
        <v>338</v>
      </c>
    </row>
    <row r="551" spans="1:7" ht="18" customHeight="1" x14ac:dyDescent="0.25">
      <c r="A551" s="55"/>
      <c r="B551" s="44">
        <v>1</v>
      </c>
      <c r="C551" s="45">
        <f>IFERROR(VLOOKUP(_xlfn.CONCAT(B551,$B548),'All Fixtures'!H:R,10,0),VLOOKUP(_xlfn.CONCAT(B551,$B548),'All Fixtures'!I:R,9,0))</f>
        <v>45537</v>
      </c>
      <c r="D551" s="46" t="str">
        <f>IFERROR(VLOOKUP(_xlfn.CONCAT(B551,$B548),'All Fixtures'!H:R,11,0),VLOOKUP(_xlfn.CONCAT(B551,$B548),'All Fixtures'!I:R,10,0))</f>
        <v>Cobblers</v>
      </c>
      <c r="E551" s="47" t="str">
        <f>IF(F551="","VOID","vs")</f>
        <v>vs</v>
      </c>
      <c r="F551" s="46" t="str">
        <f>IFERROR(VLOOKUP(_xlfn.CONCAT(B551,$B548),'All Fixtures'!I:T,12,0),VLOOKUP(_xlfn.CONCAT(B551,$B548),'All Fixtures'!H:T,13,0))</f>
        <v>Redmans Ten</v>
      </c>
      <c r="G551" s="48" t="str">
        <f>IF(E551="VOID","",VLOOKUP(_xlfn.CONCAT(B551,D551),'All Fixtures'!H:U,14,0))</f>
        <v>Tuffley Community Centre</v>
      </c>
    </row>
    <row r="552" spans="1:7" ht="18" customHeight="1" x14ac:dyDescent="0.25">
      <c r="A552" s="55"/>
      <c r="B552" s="44">
        <v>2</v>
      </c>
      <c r="C552" s="45">
        <f>IFERROR(VLOOKUP(_xlfn.CONCAT(B552,$B548),'All Fixtures'!H:R,10,0),VLOOKUP(_xlfn.CONCAT(B552,$B548),'All Fixtures'!I:R,9,0))</f>
        <v>45547</v>
      </c>
      <c r="D552" s="46" t="str">
        <f>IFERROR(VLOOKUP(_xlfn.CONCAT(B552,$B548),'All Fixtures'!H:R,11,0),VLOOKUP(_xlfn.CONCAT(B552,$B548),'All Fixtures'!I:R,10,0))</f>
        <v>Redmans Ten</v>
      </c>
      <c r="E552" s="47" t="str">
        <f t="shared" ref="E552:E581" si="14">IF(F552="","VOID","vs")</f>
        <v>vs</v>
      </c>
      <c r="F552" s="46" t="str">
        <f>IFERROR(VLOOKUP(_xlfn.CONCAT(B552,$B548),'All Fixtures'!I:T,12,0),VLOOKUP(_xlfn.CONCAT(B552,$B548),'All Fixtures'!H:T,13,0))</f>
        <v>Maisemore Hornets</v>
      </c>
      <c r="G552" s="48" t="str">
        <f>IF(E552="VOID","",VLOOKUP(_xlfn.CONCAT(B552,D552),'All Fixtures'!H:U,14,0))</f>
        <v>Wotton Hall Club 1</v>
      </c>
    </row>
    <row r="553" spans="1:7" ht="18" customHeight="1" x14ac:dyDescent="0.25">
      <c r="A553" s="55"/>
      <c r="B553" s="44">
        <v>3</v>
      </c>
      <c r="C553" s="45">
        <f>IFERROR(VLOOKUP(_xlfn.CONCAT(B553,$B548),'All Fixtures'!H:R,10,0),VLOOKUP(_xlfn.CONCAT(B553,$B548),'All Fixtures'!I:R,9,0))</f>
        <v>45553</v>
      </c>
      <c r="D553" s="46" t="str">
        <f>IFERROR(VLOOKUP(_xlfn.CONCAT(B553,$B548),'All Fixtures'!H:R,11,0),VLOOKUP(_xlfn.CONCAT(B553,$B548),'All Fixtures'!I:R,10,0))</f>
        <v>Painswick Ultras</v>
      </c>
      <c r="E553" s="47" t="str">
        <f t="shared" si="14"/>
        <v>vs</v>
      </c>
      <c r="F553" s="46" t="str">
        <f>IFERROR(VLOOKUP(_xlfn.CONCAT(B553,$B548),'All Fixtures'!I:T,12,0),VLOOKUP(_xlfn.CONCAT(B553,$B548),'All Fixtures'!H:T,13,0))</f>
        <v>Redmans Ten</v>
      </c>
      <c r="G553" s="48" t="str">
        <f>IF(E553="VOID","",VLOOKUP(_xlfn.CONCAT(B553,D553),'All Fixtures'!H:U,14,0))</f>
        <v>Saintbridge Club 1</v>
      </c>
    </row>
    <row r="554" spans="1:7" ht="18" customHeight="1" x14ac:dyDescent="0.25">
      <c r="A554" s="55"/>
      <c r="B554" s="44">
        <v>4</v>
      </c>
      <c r="C554" s="45">
        <f>IFERROR(VLOOKUP(_xlfn.CONCAT(B554,$B548),'All Fixtures'!H:R,10,0),VLOOKUP(_xlfn.CONCAT(B554,$B548),'All Fixtures'!I:R,9,0))</f>
        <v>45562</v>
      </c>
      <c r="D554" s="46" t="str">
        <f>IFERROR(VLOOKUP(_xlfn.CONCAT(B554,$B548),'All Fixtures'!H:R,11,0),VLOOKUP(_xlfn.CONCAT(B554,$B548),'All Fixtures'!I:R,10,0))</f>
        <v>Famous Stampers</v>
      </c>
      <c r="E554" s="47" t="str">
        <f t="shared" si="14"/>
        <v>vs</v>
      </c>
      <c r="F554" s="46" t="str">
        <f>IFERROR(VLOOKUP(_xlfn.CONCAT(B554,$B548),'All Fixtures'!I:T,12,0),VLOOKUP(_xlfn.CONCAT(B554,$B548),'All Fixtures'!H:T,13,0))</f>
        <v>Redmans Ten</v>
      </c>
      <c r="G554" s="48" t="str">
        <f>IF(E554="VOID","",VLOOKUP(_xlfn.CONCAT(B554,D554),'All Fixtures'!H:U,14,0))</f>
        <v>Hardwicke RBL 1</v>
      </c>
    </row>
    <row r="555" spans="1:7" ht="18" customHeight="1" x14ac:dyDescent="0.25">
      <c r="A555" s="55"/>
      <c r="B555" s="44">
        <v>5</v>
      </c>
      <c r="C555" s="45">
        <f>IFERROR(VLOOKUP(_xlfn.CONCAT(B555,$B548),'All Fixtures'!H:R,10,0),VLOOKUP(_xlfn.CONCAT(B555,$B548),'All Fixtures'!I:R,9,0))</f>
        <v>45568</v>
      </c>
      <c r="D555" s="46" t="str">
        <f>IFERROR(VLOOKUP(_xlfn.CONCAT(B555,$B548),'All Fixtures'!H:R,11,0),VLOOKUP(_xlfn.CONCAT(B555,$B548),'All Fixtures'!I:R,10,0))</f>
        <v>Redmans Ten</v>
      </c>
      <c r="E555" s="47" t="str">
        <f t="shared" si="14"/>
        <v>vs</v>
      </c>
      <c r="F555" s="46" t="str">
        <f>IFERROR(VLOOKUP(_xlfn.CONCAT(B555,$B548),'All Fixtures'!I:T,12,0),VLOOKUP(_xlfn.CONCAT(B555,$B548),'All Fixtures'!H:T,13,0))</f>
        <v>Oval Ball S.C.</v>
      </c>
      <c r="G555" s="48" t="str">
        <f>IF(E555="VOID","",VLOOKUP(_xlfn.CONCAT(B555,D555),'All Fixtures'!H:U,14,0))</f>
        <v>Wotton Hall Club 1</v>
      </c>
    </row>
    <row r="556" spans="1:7" ht="18" customHeight="1" x14ac:dyDescent="0.25">
      <c r="A556" s="55"/>
      <c r="B556" s="44">
        <v>6</v>
      </c>
      <c r="C556" s="45">
        <f>IFERROR(VLOOKUP(_xlfn.CONCAT(B556,$B548),'All Fixtures'!H:R,10,0),VLOOKUP(_xlfn.CONCAT(B556,$B548),'All Fixtures'!I:R,9,0))</f>
        <v>45572</v>
      </c>
      <c r="D556" s="46" t="str">
        <f>IFERROR(VLOOKUP(_xlfn.CONCAT(B556,$B548),'All Fixtures'!H:R,11,0),VLOOKUP(_xlfn.CONCAT(B556,$B548),'All Fixtures'!I:R,10,0))</f>
        <v>Impractical Jokers</v>
      </c>
      <c r="E556" s="47" t="str">
        <f t="shared" si="14"/>
        <v>vs</v>
      </c>
      <c r="F556" s="46" t="str">
        <f>IFERROR(VLOOKUP(_xlfn.CONCAT(B556,$B548),'All Fixtures'!I:T,12,0),VLOOKUP(_xlfn.CONCAT(B556,$B548),'All Fixtures'!H:T,13,0))</f>
        <v>Redmans Ten</v>
      </c>
      <c r="G556" s="48" t="str">
        <f>IF(E556="VOID","",VLOOKUP(_xlfn.CONCAT(B556,D556),'All Fixtures'!H:U,14,0))</f>
        <v>St James Club</v>
      </c>
    </row>
    <row r="557" spans="1:7" ht="18" customHeight="1" x14ac:dyDescent="0.25">
      <c r="A557" s="55"/>
      <c r="B557" s="44">
        <v>7</v>
      </c>
      <c r="C557" s="45">
        <f>IFERROR(VLOOKUP(_xlfn.CONCAT(B557,$B548),'All Fixtures'!H:R,10,0),VLOOKUP(_xlfn.CONCAT(B557,$B548),'All Fixtures'!I:R,9,0))</f>
        <v>45582</v>
      </c>
      <c r="D557" s="46" t="str">
        <f>IFERROR(VLOOKUP(_xlfn.CONCAT(B557,$B548),'All Fixtures'!H:R,11,0),VLOOKUP(_xlfn.CONCAT(B557,$B548),'All Fixtures'!I:R,10,0))</f>
        <v>Redmans Ten</v>
      </c>
      <c r="E557" s="47" t="str">
        <f t="shared" si="14"/>
        <v>vs</v>
      </c>
      <c r="F557" s="46" t="str">
        <f>IFERROR(VLOOKUP(_xlfn.CONCAT(B557,$B548),'All Fixtures'!I:T,12,0),VLOOKUP(_xlfn.CONCAT(B557,$B548),'All Fixtures'!H:T,13,0))</f>
        <v>Hare &amp; Hounds</v>
      </c>
      <c r="G557" s="48" t="str">
        <f>IF(E557="VOID","",VLOOKUP(_xlfn.CONCAT(B557,D557),'All Fixtures'!H:U,14,0))</f>
        <v>Wotton Hall Club 1</v>
      </c>
    </row>
    <row r="558" spans="1:7" ht="18" customHeight="1" x14ac:dyDescent="0.25">
      <c r="A558" s="55"/>
      <c r="B558" s="44">
        <v>8</v>
      </c>
      <c r="C558" s="45">
        <f>IFERROR(VLOOKUP(_xlfn.CONCAT(B558,$B548),'All Fixtures'!H:R,10,0),VLOOKUP(_xlfn.CONCAT(B558,$B548),'All Fixtures'!I:R,9,0))</f>
        <v>45589</v>
      </c>
      <c r="D558" s="46" t="str">
        <f>IFERROR(VLOOKUP(_xlfn.CONCAT(B558,$B548),'All Fixtures'!H:R,11,0),VLOOKUP(_xlfn.CONCAT(B558,$B548),'All Fixtures'!I:R,10,0))</f>
        <v>Gaelens</v>
      </c>
      <c r="E558" s="47" t="str">
        <f t="shared" si="14"/>
        <v>vs</v>
      </c>
      <c r="F558" s="46" t="str">
        <f>IFERROR(VLOOKUP(_xlfn.CONCAT(B558,$B548),'All Fixtures'!I:T,12,0),VLOOKUP(_xlfn.CONCAT(B558,$B548),'All Fixtures'!H:T,13,0))</f>
        <v>Redmans Ten</v>
      </c>
      <c r="G558" s="48" t="str">
        <f>IF(E558="VOID","",VLOOKUP(_xlfn.CONCAT(B558,D558),'All Fixtures'!H:U,14,0))</f>
        <v>Brockworth RFC</v>
      </c>
    </row>
    <row r="559" spans="1:7" ht="18" customHeight="1" x14ac:dyDescent="0.25">
      <c r="A559" s="55"/>
      <c r="B559" s="44">
        <v>9</v>
      </c>
      <c r="C559" s="45">
        <f>IFERROR(VLOOKUP(_xlfn.CONCAT(B559,$B548),'All Fixtures'!H:R,10,0),VLOOKUP(_xlfn.CONCAT(B559,$B548),'All Fixtures'!I:R,9,0))</f>
        <v>45596</v>
      </c>
      <c r="D559" s="46" t="str">
        <f>IFERROR(VLOOKUP(_xlfn.CONCAT(B559,$B548),'All Fixtures'!H:R,11,0),VLOOKUP(_xlfn.CONCAT(B559,$B548),'All Fixtures'!I:R,10,0))</f>
        <v>Redmans Ten</v>
      </c>
      <c r="E559" s="47" t="str">
        <f t="shared" si="14"/>
        <v>vs</v>
      </c>
      <c r="F559" s="46" t="str">
        <f>IFERROR(VLOOKUP(_xlfn.CONCAT(B559,$B548),'All Fixtures'!I:T,12,0),VLOOKUP(_xlfn.CONCAT(B559,$B548),'All Fixtures'!H:T,13,0))</f>
        <v>The Jets</v>
      </c>
      <c r="G559" s="48" t="str">
        <f>IF(E559="VOID","",VLOOKUP(_xlfn.CONCAT(B559,D559),'All Fixtures'!H:U,14,0))</f>
        <v>Wotton Hall Club 1</v>
      </c>
    </row>
    <row r="560" spans="1:7" ht="18" customHeight="1" x14ac:dyDescent="0.25">
      <c r="A560" s="55"/>
      <c r="B560" s="44">
        <v>10</v>
      </c>
      <c r="C560" s="45">
        <f>IFERROR(VLOOKUP(_xlfn.CONCAT(B560,$B548),'All Fixtures'!H:R,10,0),VLOOKUP(_xlfn.CONCAT(B560,$B548),'All Fixtures'!I:R,9,0))</f>
        <v>45602</v>
      </c>
      <c r="D560" s="46" t="str">
        <f>IFERROR(VLOOKUP(_xlfn.CONCAT(B560,$B548),'All Fixtures'!H:R,11,0),VLOOKUP(_xlfn.CONCAT(B560,$B548),'All Fixtures'!I:R,10,0))</f>
        <v>Lion Cubs</v>
      </c>
      <c r="E560" s="47" t="str">
        <f t="shared" si="14"/>
        <v>vs</v>
      </c>
      <c r="F560" s="46" t="str">
        <f>IFERROR(VLOOKUP(_xlfn.CONCAT(B560,$B548),'All Fixtures'!I:T,12,0),VLOOKUP(_xlfn.CONCAT(B560,$B548),'All Fixtures'!H:T,13,0))</f>
        <v>Redmans Ten</v>
      </c>
      <c r="G560" s="48" t="str">
        <f>IF(E560="VOID","",VLOOKUP(_xlfn.CONCAT(B560,D560),'All Fixtures'!H:U,14,0))</f>
        <v>Circle Club Newent</v>
      </c>
    </row>
    <row r="561" spans="1:7" ht="18" customHeight="1" x14ac:dyDescent="0.25">
      <c r="A561" s="55"/>
      <c r="B561" s="44">
        <v>11</v>
      </c>
      <c r="C561" s="45">
        <f>IFERROR(VLOOKUP(_xlfn.CONCAT(B561,$B548),'All Fixtures'!H:R,10,0),VLOOKUP(_xlfn.CONCAT(B561,$B548),'All Fixtures'!I:R,9,0))</f>
        <v>45610</v>
      </c>
      <c r="D561" s="46" t="str">
        <f>IFERROR(VLOOKUP(_xlfn.CONCAT(B561,$B548),'All Fixtures'!H:R,11,0),VLOOKUP(_xlfn.CONCAT(B561,$B548),'All Fixtures'!I:R,10,0))</f>
        <v>Redmans Ten</v>
      </c>
      <c r="E561" s="47" t="str">
        <f t="shared" si="14"/>
        <v>vs</v>
      </c>
      <c r="F561" s="46" t="str">
        <f>IFERROR(VLOOKUP(_xlfn.CONCAT(B561,$B548),'All Fixtures'!I:T,12,0),VLOOKUP(_xlfn.CONCAT(B561,$B548),'All Fixtures'!H:T,13,0))</f>
        <v>Railway</v>
      </c>
      <c r="G561" s="48" t="str">
        <f>IF(E561="VOID","",VLOOKUP(_xlfn.CONCAT(B561,D561),'All Fixtures'!H:U,14,0))</f>
        <v>Wotton Hall Club 1</v>
      </c>
    </row>
    <row r="562" spans="1:7" ht="18" customHeight="1" x14ac:dyDescent="0.25">
      <c r="A562" s="55"/>
      <c r="B562" s="44">
        <v>12</v>
      </c>
      <c r="C562" s="45">
        <f>IFERROR(VLOOKUP(_xlfn.CONCAT(B562,$B548),'All Fixtures'!H:R,10,0),VLOOKUP(_xlfn.CONCAT(B562,$B548),'All Fixtures'!I:R,9,0))</f>
        <v>45615</v>
      </c>
      <c r="D562" s="46" t="str">
        <f>IFERROR(VLOOKUP(_xlfn.CONCAT(B562,$B548),'All Fixtures'!H:R,11,0),VLOOKUP(_xlfn.CONCAT(B562,$B548),'All Fixtures'!I:R,10,0))</f>
        <v>Fabulous Baker Boys</v>
      </c>
      <c r="E562" s="47" t="str">
        <f t="shared" si="14"/>
        <v>vs</v>
      </c>
      <c r="F562" s="46" t="str">
        <f>IFERROR(VLOOKUP(_xlfn.CONCAT(B562,$B548),'All Fixtures'!I:T,12,0),VLOOKUP(_xlfn.CONCAT(B562,$B548),'All Fixtures'!H:T,13,0))</f>
        <v>Redmans Ten</v>
      </c>
      <c r="G562" s="48" t="str">
        <f>IF(E562="VOID","",VLOOKUP(_xlfn.CONCAT(B562,D562),'All Fixtures'!H:U,14,0))</f>
        <v>Baker Street</v>
      </c>
    </row>
    <row r="563" spans="1:7" ht="18" customHeight="1" x14ac:dyDescent="0.25">
      <c r="A563" s="55"/>
      <c r="B563" s="44">
        <v>13</v>
      </c>
      <c r="C563" s="45">
        <f>IFERROR(VLOOKUP(_xlfn.CONCAT(B563,$B548),'All Fixtures'!H:R,10,0),VLOOKUP(_xlfn.CONCAT(B563,$B548),'All Fixtures'!I:R,9,0))</f>
        <v>45624</v>
      </c>
      <c r="D563" s="46" t="str">
        <f>IFERROR(VLOOKUP(_xlfn.CONCAT(B563,$B548),'All Fixtures'!H:R,11,0),VLOOKUP(_xlfn.CONCAT(B563,$B548),'All Fixtures'!I:R,10,0))</f>
        <v>Redmans Ten</v>
      </c>
      <c r="E563" s="47" t="str">
        <f t="shared" si="14"/>
        <v>vs</v>
      </c>
      <c r="F563" s="46" t="str">
        <f>IFERROR(VLOOKUP(_xlfn.CONCAT(B563,$B548),'All Fixtures'!I:T,12,0),VLOOKUP(_xlfn.CONCAT(B563,$B548),'All Fixtures'!H:T,13,0))</f>
        <v>St James Allstars</v>
      </c>
      <c r="G563" s="48" t="str">
        <f>IF(E563="VOID","",VLOOKUP(_xlfn.CONCAT(B563,D563),'All Fixtures'!H:U,14,0))</f>
        <v>Wotton Hall Club 1</v>
      </c>
    </row>
    <row r="564" spans="1:7" ht="18" customHeight="1" x14ac:dyDescent="0.25">
      <c r="A564" s="55"/>
      <c r="B564" s="44">
        <v>14</v>
      </c>
      <c r="C564" s="45">
        <f>IFERROR(VLOOKUP(_xlfn.CONCAT(B564,$B548),'All Fixtures'!H:R,10,0),VLOOKUP(_xlfn.CONCAT(B564,$B548),'All Fixtures'!I:R,9,0))</f>
        <v>45629</v>
      </c>
      <c r="D564" s="46" t="str">
        <f>IFERROR(VLOOKUP(_xlfn.CONCAT(B564,$B548),'All Fixtures'!H:R,11,0),VLOOKUP(_xlfn.CONCAT(B564,$B548),'All Fixtures'!I:R,10,0))</f>
        <v>Tuffley Robins</v>
      </c>
      <c r="E564" s="47" t="str">
        <f t="shared" si="14"/>
        <v>vs</v>
      </c>
      <c r="F564" s="46" t="str">
        <f>IFERROR(VLOOKUP(_xlfn.CONCAT(B564,$B548),'All Fixtures'!I:T,12,0),VLOOKUP(_xlfn.CONCAT(B564,$B548),'All Fixtures'!H:T,13,0))</f>
        <v>Redmans Ten</v>
      </c>
      <c r="G564" s="48" t="str">
        <f>IF(E564="VOID","",VLOOKUP(_xlfn.CONCAT(B564,D564),'All Fixtures'!H:U,14,0))</f>
        <v>Robinswood Hill Club 1</v>
      </c>
    </row>
    <row r="565" spans="1:7" ht="18" customHeight="1" x14ac:dyDescent="0.25">
      <c r="A565" s="55"/>
      <c r="B565" s="44">
        <v>15</v>
      </c>
      <c r="C565" s="45">
        <f>IFERROR(VLOOKUP(_xlfn.CONCAT(B565,$B548),'All Fixtures'!H:R,10,0),VLOOKUP(_xlfn.CONCAT(B565,$B548),'All Fixtures'!I:R,9,0))</f>
        <v>45638</v>
      </c>
      <c r="D565" s="46" t="str">
        <f>IFERROR(VLOOKUP(_xlfn.CONCAT(B565,$B548),'All Fixtures'!H:R,11,0),VLOOKUP(_xlfn.CONCAT(B565,$B548),'All Fixtures'!I:R,10,0))</f>
        <v>Redmans Ten</v>
      </c>
      <c r="E565" s="47" t="str">
        <f t="shared" si="14"/>
        <v>vs</v>
      </c>
      <c r="F565" s="46" t="str">
        <f>IFERROR(VLOOKUP(_xlfn.CONCAT(B565,$B548),'All Fixtures'!I:T,12,0),VLOOKUP(_xlfn.CONCAT(B565,$B548),'All Fixtures'!H:T,13,0))</f>
        <v>Slingers</v>
      </c>
      <c r="G565" s="48" t="str">
        <f>IF(E565="VOID","",VLOOKUP(_xlfn.CONCAT(B565,D565),'All Fixtures'!H:U,14,0))</f>
        <v>Wotton Hall Club 1</v>
      </c>
    </row>
    <row r="566" spans="1:7" ht="24.6" customHeight="1" x14ac:dyDescent="0.25">
      <c r="A566" s="55"/>
      <c r="B566" s="122" t="s">
        <v>339</v>
      </c>
      <c r="C566" s="123"/>
      <c r="D566" s="123"/>
      <c r="E566" s="123"/>
      <c r="F566" s="123"/>
      <c r="G566" s="124"/>
    </row>
    <row r="567" spans="1:7" ht="18" customHeight="1" x14ac:dyDescent="0.25">
      <c r="A567" s="55"/>
      <c r="B567" s="44">
        <v>16</v>
      </c>
      <c r="C567" s="45">
        <f>IFERROR(VLOOKUP(_xlfn.CONCAT(B567,$B548),'All Fixtures'!H:R,10,0),VLOOKUP(_xlfn.CONCAT(B567,$B548),'All Fixtures'!I:R,9,0))</f>
        <v>45666</v>
      </c>
      <c r="D567" s="46" t="str">
        <f>IFERROR(VLOOKUP(_xlfn.CONCAT(B567,$B548),'All Fixtures'!H:R,11,0),VLOOKUP(_xlfn.CONCAT(B567,$B548),'All Fixtures'!I:R,10,0))</f>
        <v>Redmans Ten</v>
      </c>
      <c r="E567" s="47" t="str">
        <f t="shared" si="14"/>
        <v>vs</v>
      </c>
      <c r="F567" s="46" t="str">
        <f>IFERROR(VLOOKUP(_xlfn.CONCAT(B567,$B548),'All Fixtures'!I:T,12,0),VLOOKUP(_xlfn.CONCAT(B567,$B548),'All Fixtures'!H:T,13,0))</f>
        <v>Cobblers</v>
      </c>
      <c r="G567" s="48" t="str">
        <f>IF(E567="VOID","",VLOOKUP(_xlfn.CONCAT(B567,D567),'All Fixtures'!H:U,14,0))</f>
        <v>Wotton Hall Club 1</v>
      </c>
    </row>
    <row r="568" spans="1:7" ht="18" customHeight="1" x14ac:dyDescent="0.25">
      <c r="A568" s="55"/>
      <c r="B568" s="44">
        <v>17</v>
      </c>
      <c r="C568" s="45">
        <f>IFERROR(VLOOKUP(_xlfn.CONCAT(B568,$B548),'All Fixtures'!H:R,10,0),VLOOKUP(_xlfn.CONCAT(B568,$B548),'All Fixtures'!I:R,9,0))</f>
        <v>45671</v>
      </c>
      <c r="D568" s="46" t="str">
        <f>IFERROR(VLOOKUP(_xlfn.CONCAT(B568,$B548),'All Fixtures'!H:R,11,0),VLOOKUP(_xlfn.CONCAT(B568,$B548),'All Fixtures'!I:R,10,0))</f>
        <v>Maisemore Hornets</v>
      </c>
      <c r="E568" s="47" t="str">
        <f t="shared" si="14"/>
        <v>vs</v>
      </c>
      <c r="F568" s="46" t="str">
        <f>IFERROR(VLOOKUP(_xlfn.CONCAT(B568,$B548),'All Fixtures'!I:T,12,0),VLOOKUP(_xlfn.CONCAT(B568,$B548),'All Fixtures'!H:T,13,0))</f>
        <v>Redmans Ten</v>
      </c>
      <c r="G568" s="48" t="str">
        <f>IF(E568="VOID","",VLOOKUP(_xlfn.CONCAT(B568,D568),'All Fixtures'!H:U,14,0))</f>
        <v>St James Club</v>
      </c>
    </row>
    <row r="569" spans="1:7" ht="18" customHeight="1" x14ac:dyDescent="0.25">
      <c r="A569" s="55"/>
      <c r="B569" s="44">
        <v>18</v>
      </c>
      <c r="C569" s="45">
        <f>IFERROR(VLOOKUP(_xlfn.CONCAT(B569,$B548),'All Fixtures'!H:R,10,0),VLOOKUP(_xlfn.CONCAT(B569,$B548),'All Fixtures'!I:R,9,0))</f>
        <v>45680</v>
      </c>
      <c r="D569" s="46" t="str">
        <f>IFERROR(VLOOKUP(_xlfn.CONCAT(B569,$B548),'All Fixtures'!H:R,11,0),VLOOKUP(_xlfn.CONCAT(B569,$B548),'All Fixtures'!I:R,10,0))</f>
        <v>Redmans Ten</v>
      </c>
      <c r="E569" s="47" t="str">
        <f t="shared" si="14"/>
        <v>vs</v>
      </c>
      <c r="F569" s="46" t="str">
        <f>IFERROR(VLOOKUP(_xlfn.CONCAT(B569,$B548),'All Fixtures'!I:T,12,0),VLOOKUP(_xlfn.CONCAT(B569,$B548),'All Fixtures'!H:T,13,0))</f>
        <v>Painswick Ultras</v>
      </c>
      <c r="G569" s="48" t="str">
        <f>IF(E569="VOID","",VLOOKUP(_xlfn.CONCAT(B569,D569),'All Fixtures'!H:U,14,0))</f>
        <v>Wotton Hall Club 1</v>
      </c>
    </row>
    <row r="570" spans="1:7" ht="18" customHeight="1" x14ac:dyDescent="0.25">
      <c r="A570" s="55"/>
      <c r="B570" s="44">
        <v>19</v>
      </c>
      <c r="C570" s="45">
        <f>IFERROR(VLOOKUP(_xlfn.CONCAT(B570,$B548),'All Fixtures'!H:R,10,0),VLOOKUP(_xlfn.CONCAT(B570,$B548),'All Fixtures'!I:R,9,0))</f>
        <v>45687</v>
      </c>
      <c r="D570" s="46" t="str">
        <f>IFERROR(VLOOKUP(_xlfn.CONCAT(B570,$B548),'All Fixtures'!H:R,11,0),VLOOKUP(_xlfn.CONCAT(B570,$B548),'All Fixtures'!I:R,10,0))</f>
        <v>Redmans Ten</v>
      </c>
      <c r="E570" s="47" t="str">
        <f t="shared" si="14"/>
        <v>vs</v>
      </c>
      <c r="F570" s="46" t="str">
        <f>IFERROR(VLOOKUP(_xlfn.CONCAT(B570,$B548),'All Fixtures'!I:T,12,0),VLOOKUP(_xlfn.CONCAT(B570,$B548),'All Fixtures'!H:T,13,0))</f>
        <v>Famous Stampers</v>
      </c>
      <c r="G570" s="48" t="str">
        <f>IF(E570="VOID","",VLOOKUP(_xlfn.CONCAT(B570,D570),'All Fixtures'!H:U,14,0))</f>
        <v>Wotton Hall Club 1</v>
      </c>
    </row>
    <row r="571" spans="1:7" ht="18" customHeight="1" x14ac:dyDescent="0.25">
      <c r="A571" s="55"/>
      <c r="B571" s="44">
        <v>20</v>
      </c>
      <c r="C571" s="45">
        <f>IFERROR(VLOOKUP(_xlfn.CONCAT(B571,$B548),'All Fixtures'!H:R,10,0),VLOOKUP(_xlfn.CONCAT(B571,$B548),'All Fixtures'!I:R,9,0))</f>
        <v>45693</v>
      </c>
      <c r="D571" s="46" t="str">
        <f>IFERROR(VLOOKUP(_xlfn.CONCAT(B571,$B548),'All Fixtures'!H:R,11,0),VLOOKUP(_xlfn.CONCAT(B571,$B548),'All Fixtures'!I:R,10,0))</f>
        <v>Oval Ball S.C.</v>
      </c>
      <c r="E571" s="47" t="str">
        <f t="shared" si="14"/>
        <v>vs</v>
      </c>
      <c r="F571" s="46" t="str">
        <f>IFERROR(VLOOKUP(_xlfn.CONCAT(B571,$B548),'All Fixtures'!I:T,12,0),VLOOKUP(_xlfn.CONCAT(B571,$B548),'All Fixtures'!H:T,13,0))</f>
        <v>Redmans Ten</v>
      </c>
      <c r="G571" s="48" t="str">
        <f>IF(E571="VOID","",VLOOKUP(_xlfn.CONCAT(B571,D571),'All Fixtures'!H:U,14,0))</f>
        <v>One Eyed Jacks</v>
      </c>
    </row>
    <row r="572" spans="1:7" ht="18" customHeight="1" x14ac:dyDescent="0.25">
      <c r="A572" s="55"/>
      <c r="B572" s="44">
        <v>21</v>
      </c>
      <c r="C572" s="45">
        <f>IFERROR(VLOOKUP(_xlfn.CONCAT(B572,$B548),'All Fixtures'!H:R,10,0),VLOOKUP(_xlfn.CONCAT(B572,$B548),'All Fixtures'!I:R,9,0))</f>
        <v>45701</v>
      </c>
      <c r="D572" s="46" t="str">
        <f>IFERROR(VLOOKUP(_xlfn.CONCAT(B572,$B548),'All Fixtures'!H:R,11,0),VLOOKUP(_xlfn.CONCAT(B572,$B548),'All Fixtures'!I:R,10,0))</f>
        <v>Redmans Ten</v>
      </c>
      <c r="E572" s="47" t="str">
        <f t="shared" si="14"/>
        <v>vs</v>
      </c>
      <c r="F572" s="46" t="str">
        <f>IFERROR(VLOOKUP(_xlfn.CONCAT(B572,$B548),'All Fixtures'!I:T,12,0),VLOOKUP(_xlfn.CONCAT(B572,$B548),'All Fixtures'!H:T,13,0))</f>
        <v>Impractical Jokers</v>
      </c>
      <c r="G572" s="48" t="str">
        <f>IF(E572="VOID","",VLOOKUP(_xlfn.CONCAT(B572,D572),'All Fixtures'!H:U,14,0))</f>
        <v>Wotton Hall Club 1</v>
      </c>
    </row>
    <row r="573" spans="1:7" ht="18" customHeight="1" x14ac:dyDescent="0.25">
      <c r="A573" s="55"/>
      <c r="B573" s="44">
        <v>22</v>
      </c>
      <c r="C573" s="45">
        <f>IFERROR(VLOOKUP(_xlfn.CONCAT(B573,$B548),'All Fixtures'!H:R,10,0),VLOOKUP(_xlfn.CONCAT(B573,$B548),'All Fixtures'!I:R,9,0))</f>
        <v>45709</v>
      </c>
      <c r="D573" s="46" t="str">
        <f>IFERROR(VLOOKUP(_xlfn.CONCAT(B573,$B548),'All Fixtures'!H:R,11,0),VLOOKUP(_xlfn.CONCAT(B573,$B548),'All Fixtures'!I:R,10,0))</f>
        <v>Hare &amp; Hounds</v>
      </c>
      <c r="E573" s="47" t="str">
        <f t="shared" si="14"/>
        <v>vs</v>
      </c>
      <c r="F573" s="46" t="str">
        <f>IFERROR(VLOOKUP(_xlfn.CONCAT(B573,$B548),'All Fixtures'!I:T,12,0),VLOOKUP(_xlfn.CONCAT(B573,$B548),'All Fixtures'!H:T,13,0))</f>
        <v>Redmans Ten</v>
      </c>
      <c r="G573" s="48" t="str">
        <f>IF(E573="VOID","",VLOOKUP(_xlfn.CONCAT(B573,D573),'All Fixtures'!H:U,14,0))</f>
        <v>Churchdown Club</v>
      </c>
    </row>
    <row r="574" spans="1:7" ht="18" customHeight="1" x14ac:dyDescent="0.25">
      <c r="A574" s="55"/>
      <c r="B574" s="44">
        <v>23</v>
      </c>
      <c r="C574" s="45">
        <f>IFERROR(VLOOKUP(_xlfn.CONCAT(B574,$B548),'All Fixtures'!H:R,10,0),VLOOKUP(_xlfn.CONCAT(B574,$B548),'All Fixtures'!I:R,9,0))</f>
        <v>45715</v>
      </c>
      <c r="D574" s="46" t="str">
        <f>IFERROR(VLOOKUP(_xlfn.CONCAT(B574,$B548),'All Fixtures'!H:R,11,0),VLOOKUP(_xlfn.CONCAT(B574,$B548),'All Fixtures'!I:R,10,0))</f>
        <v>Redmans Ten</v>
      </c>
      <c r="E574" s="47" t="str">
        <f t="shared" si="14"/>
        <v>vs</v>
      </c>
      <c r="F574" s="46" t="str">
        <f>IFERROR(VLOOKUP(_xlfn.CONCAT(B574,$B548),'All Fixtures'!I:T,12,0),VLOOKUP(_xlfn.CONCAT(B574,$B548),'All Fixtures'!H:T,13,0))</f>
        <v>Gaelens</v>
      </c>
      <c r="G574" s="48" t="str">
        <f>IF(E574="VOID","",VLOOKUP(_xlfn.CONCAT(B574,D574),'All Fixtures'!H:U,14,0))</f>
        <v>Wotton Hall Club 1</v>
      </c>
    </row>
    <row r="575" spans="1:7" ht="18" customHeight="1" x14ac:dyDescent="0.25">
      <c r="A575" s="55"/>
      <c r="B575" s="44">
        <v>24</v>
      </c>
      <c r="C575" s="45">
        <f>IFERROR(VLOOKUP(_xlfn.CONCAT(B575,$B548),'All Fixtures'!H:R,10,0),VLOOKUP(_xlfn.CONCAT(B575,$B548),'All Fixtures'!I:R,9,0))</f>
        <v>45722</v>
      </c>
      <c r="D575" s="46" t="str">
        <f>IFERROR(VLOOKUP(_xlfn.CONCAT(B575,$B548),'All Fixtures'!H:R,11,0),VLOOKUP(_xlfn.CONCAT(B575,$B548),'All Fixtures'!I:R,10,0))</f>
        <v>The Jets</v>
      </c>
      <c r="E575" s="47" t="str">
        <f t="shared" si="14"/>
        <v>vs</v>
      </c>
      <c r="F575" s="46" t="str">
        <f>IFERROR(VLOOKUP(_xlfn.CONCAT(B575,$B548),'All Fixtures'!I:T,12,0),VLOOKUP(_xlfn.CONCAT(B575,$B548),'All Fixtures'!H:T,13,0))</f>
        <v>Redmans Ten</v>
      </c>
      <c r="G575" s="48" t="str">
        <f>IF(E575="VOID","",VLOOKUP(_xlfn.CONCAT(B575,D575),'All Fixtures'!H:U,14,0))</f>
        <v>Baker Street</v>
      </c>
    </row>
    <row r="576" spans="1:7" ht="18" customHeight="1" x14ac:dyDescent="0.25">
      <c r="A576" s="55"/>
      <c r="B576" s="44">
        <v>25</v>
      </c>
      <c r="C576" s="45">
        <f>IFERROR(VLOOKUP(_xlfn.CONCAT(B576,$B548),'All Fixtures'!H:R,10,0),VLOOKUP(_xlfn.CONCAT(B576,$B548),'All Fixtures'!I:R,9,0))</f>
        <v>45729</v>
      </c>
      <c r="D576" s="46" t="str">
        <f>IFERROR(VLOOKUP(_xlfn.CONCAT(B576,$B548),'All Fixtures'!H:R,11,0),VLOOKUP(_xlfn.CONCAT(B576,$B548),'All Fixtures'!I:R,10,0))</f>
        <v>Redmans Ten</v>
      </c>
      <c r="E576" s="47" t="str">
        <f t="shared" si="14"/>
        <v>vs</v>
      </c>
      <c r="F576" s="46" t="str">
        <f>IFERROR(VLOOKUP(_xlfn.CONCAT(B576,$B548),'All Fixtures'!I:T,12,0),VLOOKUP(_xlfn.CONCAT(B576,$B548),'All Fixtures'!H:T,13,0))</f>
        <v>Lion Cubs</v>
      </c>
      <c r="G576" s="48" t="str">
        <f>IF(E576="VOID","",VLOOKUP(_xlfn.CONCAT(B576,D576),'All Fixtures'!H:U,14,0))</f>
        <v>Wotton Hall Club 1</v>
      </c>
    </row>
    <row r="577" spans="1:7" ht="18" customHeight="1" x14ac:dyDescent="0.25">
      <c r="A577" s="55"/>
      <c r="B577" s="44">
        <v>26</v>
      </c>
      <c r="C577" s="45">
        <f>IFERROR(VLOOKUP(_xlfn.CONCAT(B577,$B548),'All Fixtures'!H:R,10,0),VLOOKUP(_xlfn.CONCAT(B577,$B548),'All Fixtures'!I:R,9,0))</f>
        <v>45737</v>
      </c>
      <c r="D577" s="46" t="str">
        <f>IFERROR(VLOOKUP(_xlfn.CONCAT(B577,$B548),'All Fixtures'!H:R,11,0),VLOOKUP(_xlfn.CONCAT(B577,$B548),'All Fixtures'!I:R,10,0))</f>
        <v>Railway</v>
      </c>
      <c r="E577" s="47" t="str">
        <f t="shared" si="14"/>
        <v>vs</v>
      </c>
      <c r="F577" s="46" t="str">
        <f>IFERROR(VLOOKUP(_xlfn.CONCAT(B577,$B548),'All Fixtures'!I:T,12,0),VLOOKUP(_xlfn.CONCAT(B577,$B548),'All Fixtures'!H:T,13,0))</f>
        <v>Redmans Ten</v>
      </c>
      <c r="G577" s="48" t="str">
        <f>IF(E577="VOID","",VLOOKUP(_xlfn.CONCAT(B577,D577),'All Fixtures'!H:U,14,0))</f>
        <v>Hardwicke RBL 2</v>
      </c>
    </row>
    <row r="578" spans="1:7" ht="18" customHeight="1" x14ac:dyDescent="0.25">
      <c r="A578" s="55"/>
      <c r="B578" s="44">
        <v>27</v>
      </c>
      <c r="C578" s="45">
        <f>IFERROR(VLOOKUP(_xlfn.CONCAT(B578,$B548),'All Fixtures'!H:R,10,0),VLOOKUP(_xlfn.CONCAT(B578,$B548),'All Fixtures'!I:R,9,0))</f>
        <v>45743</v>
      </c>
      <c r="D578" s="46" t="str">
        <f>IFERROR(VLOOKUP(_xlfn.CONCAT(B578,$B548),'All Fixtures'!H:R,11,0),VLOOKUP(_xlfn.CONCAT(B578,$B548),'All Fixtures'!I:R,10,0))</f>
        <v>Redmans Ten</v>
      </c>
      <c r="E578" s="47" t="str">
        <f t="shared" si="14"/>
        <v>vs</v>
      </c>
      <c r="F578" s="46" t="str">
        <f>IFERROR(VLOOKUP(_xlfn.CONCAT(B578,$B548),'All Fixtures'!I:T,12,0),VLOOKUP(_xlfn.CONCAT(B578,$B548),'All Fixtures'!H:T,13,0))</f>
        <v>Fabulous Baker Boys</v>
      </c>
      <c r="G578" s="48" t="str">
        <f>IF(E578="VOID","",VLOOKUP(_xlfn.CONCAT(B578,D578),'All Fixtures'!H:U,14,0))</f>
        <v>Wotton Hall Club 1</v>
      </c>
    </row>
    <row r="579" spans="1:7" ht="18" customHeight="1" x14ac:dyDescent="0.25">
      <c r="A579" s="55"/>
      <c r="B579" s="44">
        <v>28</v>
      </c>
      <c r="C579" s="45">
        <f>IFERROR(VLOOKUP(_xlfn.CONCAT(B579,$B548),'All Fixtures'!H:R,10,0),VLOOKUP(_xlfn.CONCAT(B579,$B548),'All Fixtures'!I:R,9,0))</f>
        <v>45751</v>
      </c>
      <c r="D579" s="46" t="str">
        <f>IFERROR(VLOOKUP(_xlfn.CONCAT(B579,$B548),'All Fixtures'!H:R,11,0),VLOOKUP(_xlfn.CONCAT(B579,$B548),'All Fixtures'!I:R,10,0))</f>
        <v>St James Allstars</v>
      </c>
      <c r="E579" s="47" t="str">
        <f t="shared" si="14"/>
        <v>vs</v>
      </c>
      <c r="F579" s="46" t="str">
        <f>IFERROR(VLOOKUP(_xlfn.CONCAT(B579,$B548),'All Fixtures'!I:T,12,0),VLOOKUP(_xlfn.CONCAT(B579,$B548),'All Fixtures'!H:T,13,0))</f>
        <v>Redmans Ten</v>
      </c>
      <c r="G579" s="48" t="str">
        <f>IF(E579="VOID","",VLOOKUP(_xlfn.CONCAT(B579,D579),'All Fixtures'!H:U,14,0))</f>
        <v>St James Club</v>
      </c>
    </row>
    <row r="580" spans="1:7" ht="18" customHeight="1" x14ac:dyDescent="0.25">
      <c r="A580" s="55"/>
      <c r="B580" s="44">
        <v>29</v>
      </c>
      <c r="C580" s="45">
        <f>IFERROR(VLOOKUP(_xlfn.CONCAT(B580,$B548),'All Fixtures'!H:R,10,0),VLOOKUP(_xlfn.CONCAT(B580,$B548),'All Fixtures'!I:R,9,0))</f>
        <v>45757</v>
      </c>
      <c r="D580" s="46" t="str">
        <f>IFERROR(VLOOKUP(_xlfn.CONCAT(B580,$B548),'All Fixtures'!H:R,11,0),VLOOKUP(_xlfn.CONCAT(B580,$B548),'All Fixtures'!I:R,10,0))</f>
        <v>Redmans Ten</v>
      </c>
      <c r="E580" s="47" t="str">
        <f t="shared" si="14"/>
        <v>vs</v>
      </c>
      <c r="F580" s="46" t="str">
        <f>IFERROR(VLOOKUP(_xlfn.CONCAT(B580,$B548),'All Fixtures'!I:T,12,0),VLOOKUP(_xlfn.CONCAT(B580,$B548),'All Fixtures'!H:T,13,0))</f>
        <v>Tuffley Robins</v>
      </c>
      <c r="G580" s="48" t="str">
        <f>IF(E580="VOID","",VLOOKUP(_xlfn.CONCAT(B580,D580),'All Fixtures'!H:U,14,0))</f>
        <v>Wotton Hall Club 1</v>
      </c>
    </row>
    <row r="581" spans="1:7" ht="18" customHeight="1" x14ac:dyDescent="0.25">
      <c r="A581" s="55"/>
      <c r="B581" s="49">
        <v>30</v>
      </c>
      <c r="C581" s="50">
        <f>IFERROR(VLOOKUP(_xlfn.CONCAT(B581,$B548),'All Fixtures'!H:R,10,0),VLOOKUP(_xlfn.CONCAT(B581,$B548),'All Fixtures'!I:R,9,0))</f>
        <v>45763</v>
      </c>
      <c r="D581" s="51" t="str">
        <f>IFERROR(VLOOKUP(_xlfn.CONCAT(B581,$B548),'All Fixtures'!H:R,11,0),VLOOKUP(_xlfn.CONCAT(B581,$B548),'All Fixtures'!I:R,10,0))</f>
        <v>Slingers</v>
      </c>
      <c r="E581" s="52" t="str">
        <f t="shared" si="14"/>
        <v>vs</v>
      </c>
      <c r="F581" s="51" t="str">
        <f>IFERROR(VLOOKUP(_xlfn.CONCAT(B581,$B548),'All Fixtures'!I:T,12,0),VLOOKUP(_xlfn.CONCAT(B581,$B548),'All Fixtures'!H:T,13,0))</f>
        <v>Redmans Ten</v>
      </c>
      <c r="G581" s="53" t="str">
        <f>IF(E581="VOID","",VLOOKUP(_xlfn.CONCAT(B581,D581),'All Fixtures'!H:U,14,0))</f>
        <v>BMI Club</v>
      </c>
    </row>
    <row r="582" spans="1:7" ht="13.15" customHeight="1" x14ac:dyDescent="0.25">
      <c r="A582" s="55"/>
      <c r="B582" s="20"/>
      <c r="C582" s="20"/>
      <c r="D582" s="3"/>
      <c r="E582" s="20"/>
      <c r="F582" s="3"/>
      <c r="G582" s="3"/>
    </row>
    <row r="583" spans="1:7" ht="13.15" customHeight="1" x14ac:dyDescent="0.25">
      <c r="A583" s="55"/>
      <c r="B583" s="20"/>
      <c r="C583" s="20"/>
      <c r="D583" s="3"/>
      <c r="E583" s="20"/>
      <c r="F583" s="3"/>
      <c r="G583" s="3"/>
    </row>
    <row r="584" spans="1:7" ht="13.15" customHeight="1" x14ac:dyDescent="0.25">
      <c r="A584" s="55"/>
      <c r="B584" s="20"/>
      <c r="C584" s="20"/>
      <c r="D584" s="3"/>
      <c r="E584" s="20"/>
      <c r="F584" s="3"/>
      <c r="G584" s="3"/>
    </row>
    <row r="585" spans="1:7" ht="13.15" customHeight="1" x14ac:dyDescent="0.25">
      <c r="A585" s="55"/>
      <c r="B585" s="20"/>
      <c r="C585" s="20"/>
      <c r="D585" s="3"/>
      <c r="E585" s="20"/>
      <c r="F585" s="3"/>
      <c r="G585" s="3"/>
    </row>
    <row r="586" spans="1:7" ht="13.15" customHeight="1" x14ac:dyDescent="0.25">
      <c r="A586" s="55"/>
      <c r="B586" s="20"/>
      <c r="C586" s="20"/>
      <c r="D586" s="3"/>
      <c r="E586" s="20"/>
      <c r="F586" s="3"/>
      <c r="G586" s="3"/>
    </row>
    <row r="587" spans="1:7" ht="20.45" customHeight="1" x14ac:dyDescent="0.35">
      <c r="A587" s="55">
        <f>A548+1</f>
        <v>16</v>
      </c>
      <c r="B587" s="39" t="str">
        <f>C587</f>
        <v>Painswick Ultras</v>
      </c>
      <c r="C587" s="121" t="str">
        <f>VLOOKUP(A587,Divisions!$C$3:$D$18,2,0)</f>
        <v>Painswick Ultras</v>
      </c>
      <c r="D587" s="121"/>
      <c r="E587" s="121"/>
      <c r="F587" s="121"/>
      <c r="G587" s="121"/>
    </row>
    <row r="588" spans="1:7" ht="13.15" customHeight="1" x14ac:dyDescent="0.25">
      <c r="A588" s="55"/>
      <c r="B588" s="20"/>
      <c r="C588" s="20"/>
      <c r="D588" s="3"/>
      <c r="E588" s="20"/>
      <c r="F588" s="3"/>
      <c r="G588" s="3"/>
    </row>
    <row r="589" spans="1:7" ht="21.6" customHeight="1" x14ac:dyDescent="0.25">
      <c r="A589" s="55"/>
      <c r="B589" s="40" t="s">
        <v>328</v>
      </c>
      <c r="C589" s="41" t="s">
        <v>334</v>
      </c>
      <c r="D589" s="42" t="s">
        <v>340</v>
      </c>
      <c r="E589" s="42"/>
      <c r="F589" s="42" t="s">
        <v>341</v>
      </c>
      <c r="G589" s="43" t="s">
        <v>338</v>
      </c>
    </row>
    <row r="590" spans="1:7" ht="18" customHeight="1" x14ac:dyDescent="0.25">
      <c r="A590" s="55"/>
      <c r="B590" s="44">
        <v>1</v>
      </c>
      <c r="C590" s="45">
        <f>IFERROR(VLOOKUP(_xlfn.CONCAT(B590,$B587),'All Fixtures'!H:R,10,0),VLOOKUP(_xlfn.CONCAT(B590,$B587),'All Fixtures'!I:R,9,0))</f>
        <v>45538</v>
      </c>
      <c r="D590" s="46" t="str">
        <f>IFERROR(VLOOKUP(_xlfn.CONCAT(B590,$B587),'All Fixtures'!H:R,11,0),VLOOKUP(_xlfn.CONCAT(B590,$B587),'All Fixtures'!I:R,10,0))</f>
        <v>Maisemore Hornets</v>
      </c>
      <c r="E590" s="47" t="str">
        <f>IF(F590="","VOID","vs")</f>
        <v>vs</v>
      </c>
      <c r="F590" s="46" t="str">
        <f>IFERROR(VLOOKUP(_xlfn.CONCAT(B590,$B587),'All Fixtures'!I:T,12,0),VLOOKUP(_xlfn.CONCAT(B590,$B587),'All Fixtures'!H:T,13,0))</f>
        <v>Painswick Ultras</v>
      </c>
      <c r="G590" s="48" t="str">
        <f>IF(E590="VOID","",VLOOKUP(_xlfn.CONCAT(B590,D590),'All Fixtures'!H:U,14,0))</f>
        <v>St James Club</v>
      </c>
    </row>
    <row r="591" spans="1:7" ht="18" customHeight="1" x14ac:dyDescent="0.25">
      <c r="A591" s="55"/>
      <c r="B591" s="44">
        <v>2</v>
      </c>
      <c r="C591" s="45">
        <f>IFERROR(VLOOKUP(_xlfn.CONCAT(B591,$B587),'All Fixtures'!H:R,10,0),VLOOKUP(_xlfn.CONCAT(B591,$B587),'All Fixtures'!I:R,9,0))</f>
        <v>45546</v>
      </c>
      <c r="D591" s="46" t="str">
        <f>IFERROR(VLOOKUP(_xlfn.CONCAT(B591,$B587),'All Fixtures'!H:R,11,0),VLOOKUP(_xlfn.CONCAT(B591,$B587),'All Fixtures'!I:R,10,0))</f>
        <v>Painswick Ultras</v>
      </c>
      <c r="E591" s="47" t="str">
        <f t="shared" ref="E591:E620" si="15">IF(F591="","VOID","vs")</f>
        <v>vs</v>
      </c>
      <c r="F591" s="46" t="str">
        <f>IFERROR(VLOOKUP(_xlfn.CONCAT(B591,$B587),'All Fixtures'!I:T,12,0),VLOOKUP(_xlfn.CONCAT(B591,$B587),'All Fixtures'!H:T,13,0))</f>
        <v>Lion Cubs</v>
      </c>
      <c r="G591" s="48" t="str">
        <f>IF(E591="VOID","",VLOOKUP(_xlfn.CONCAT(B591,D591),'All Fixtures'!H:U,14,0))</f>
        <v>Saintbridge Club 1</v>
      </c>
    </row>
    <row r="592" spans="1:7" ht="18" customHeight="1" x14ac:dyDescent="0.25">
      <c r="A592" s="55"/>
      <c r="B592" s="44">
        <v>3</v>
      </c>
      <c r="C592" s="45">
        <f>IFERROR(VLOOKUP(_xlfn.CONCAT(B592,$B587),'All Fixtures'!H:R,10,0),VLOOKUP(_xlfn.CONCAT(B592,$B587),'All Fixtures'!I:R,9,0))</f>
        <v>45553</v>
      </c>
      <c r="D592" s="46" t="str">
        <f>IFERROR(VLOOKUP(_xlfn.CONCAT(B592,$B587),'All Fixtures'!H:R,11,0),VLOOKUP(_xlfn.CONCAT(B592,$B587),'All Fixtures'!I:R,10,0))</f>
        <v>Painswick Ultras</v>
      </c>
      <c r="E592" s="47" t="str">
        <f t="shared" si="15"/>
        <v>vs</v>
      </c>
      <c r="F592" s="46" t="str">
        <f>IFERROR(VLOOKUP(_xlfn.CONCAT(B592,$B587),'All Fixtures'!I:T,12,0),VLOOKUP(_xlfn.CONCAT(B592,$B587),'All Fixtures'!H:T,13,0))</f>
        <v>Redmans Ten</v>
      </c>
      <c r="G592" s="48" t="str">
        <f>IF(E592="VOID","",VLOOKUP(_xlfn.CONCAT(B592,D592),'All Fixtures'!H:U,14,0))</f>
        <v>Saintbridge Club 1</v>
      </c>
    </row>
    <row r="593" spans="1:7" ht="18" customHeight="1" x14ac:dyDescent="0.25">
      <c r="A593" s="55"/>
      <c r="B593" s="44">
        <v>4</v>
      </c>
      <c r="C593" s="45">
        <f>IFERROR(VLOOKUP(_xlfn.CONCAT(B593,$B587),'All Fixtures'!H:R,10,0),VLOOKUP(_xlfn.CONCAT(B593,$B587),'All Fixtures'!I:R,9,0))</f>
        <v>45562</v>
      </c>
      <c r="D593" s="46" t="str">
        <f>IFERROR(VLOOKUP(_xlfn.CONCAT(B593,$B587),'All Fixtures'!H:R,11,0),VLOOKUP(_xlfn.CONCAT(B593,$B587),'All Fixtures'!I:R,10,0))</f>
        <v>Railway</v>
      </c>
      <c r="E593" s="47" t="str">
        <f t="shared" si="15"/>
        <v>vs</v>
      </c>
      <c r="F593" s="46" t="str">
        <f>IFERROR(VLOOKUP(_xlfn.CONCAT(B593,$B587),'All Fixtures'!I:T,12,0),VLOOKUP(_xlfn.CONCAT(B593,$B587),'All Fixtures'!H:T,13,0))</f>
        <v>Painswick Ultras</v>
      </c>
      <c r="G593" s="48" t="str">
        <f>IF(E593="VOID","",VLOOKUP(_xlfn.CONCAT(B593,D593),'All Fixtures'!H:U,14,0))</f>
        <v>Hardwicke RBL 2</v>
      </c>
    </row>
    <row r="594" spans="1:7" ht="18" customHeight="1" x14ac:dyDescent="0.25">
      <c r="A594" s="55"/>
      <c r="B594" s="44">
        <v>5</v>
      </c>
      <c r="C594" s="45">
        <f>IFERROR(VLOOKUP(_xlfn.CONCAT(B594,$B587),'All Fixtures'!H:R,10,0),VLOOKUP(_xlfn.CONCAT(B594,$B587),'All Fixtures'!I:R,9,0))</f>
        <v>45567</v>
      </c>
      <c r="D594" s="46" t="str">
        <f>IFERROR(VLOOKUP(_xlfn.CONCAT(B594,$B587),'All Fixtures'!H:R,11,0),VLOOKUP(_xlfn.CONCAT(B594,$B587),'All Fixtures'!I:R,10,0))</f>
        <v>Painswick Ultras</v>
      </c>
      <c r="E594" s="47" t="str">
        <f t="shared" si="15"/>
        <v>vs</v>
      </c>
      <c r="F594" s="46" t="str">
        <f>IFERROR(VLOOKUP(_xlfn.CONCAT(B594,$B587),'All Fixtures'!I:T,12,0),VLOOKUP(_xlfn.CONCAT(B594,$B587),'All Fixtures'!H:T,13,0))</f>
        <v>Famous Stampers</v>
      </c>
      <c r="G594" s="48" t="str">
        <f>IF(E594="VOID","",VLOOKUP(_xlfn.CONCAT(B594,D594),'All Fixtures'!H:U,14,0))</f>
        <v>Saintbridge Club 1</v>
      </c>
    </row>
    <row r="595" spans="1:7" ht="18" customHeight="1" x14ac:dyDescent="0.25">
      <c r="A595" s="55"/>
      <c r="B595" s="44">
        <v>6</v>
      </c>
      <c r="C595" s="45">
        <f>IFERROR(VLOOKUP(_xlfn.CONCAT(B595,$B587),'All Fixtures'!H:R,10,0),VLOOKUP(_xlfn.CONCAT(B595,$B587),'All Fixtures'!I:R,9,0))</f>
        <v>45573</v>
      </c>
      <c r="D595" s="46" t="str">
        <f>IFERROR(VLOOKUP(_xlfn.CONCAT(B595,$B587),'All Fixtures'!H:R,11,0),VLOOKUP(_xlfn.CONCAT(B595,$B587),'All Fixtures'!I:R,10,0))</f>
        <v>Fabulous Baker Boys</v>
      </c>
      <c r="E595" s="47" t="str">
        <f t="shared" si="15"/>
        <v>vs</v>
      </c>
      <c r="F595" s="46" t="str">
        <f>IFERROR(VLOOKUP(_xlfn.CONCAT(B595,$B587),'All Fixtures'!I:T,12,0),VLOOKUP(_xlfn.CONCAT(B595,$B587),'All Fixtures'!H:T,13,0))</f>
        <v>Painswick Ultras</v>
      </c>
      <c r="G595" s="48" t="str">
        <f>IF(E595="VOID","",VLOOKUP(_xlfn.CONCAT(B595,D595),'All Fixtures'!H:U,14,0))</f>
        <v>Baker Street</v>
      </c>
    </row>
    <row r="596" spans="1:7" ht="18" customHeight="1" x14ac:dyDescent="0.25">
      <c r="A596" s="55"/>
      <c r="B596" s="44">
        <v>7</v>
      </c>
      <c r="C596" s="45">
        <f>IFERROR(VLOOKUP(_xlfn.CONCAT(B596,$B587),'All Fixtures'!H:R,10,0),VLOOKUP(_xlfn.CONCAT(B596,$B587),'All Fixtures'!I:R,9,0))</f>
        <v>45581</v>
      </c>
      <c r="D596" s="46" t="str">
        <f>IFERROR(VLOOKUP(_xlfn.CONCAT(B596,$B587),'All Fixtures'!H:R,11,0),VLOOKUP(_xlfn.CONCAT(B596,$B587),'All Fixtures'!I:R,10,0))</f>
        <v>Painswick Ultras</v>
      </c>
      <c r="E596" s="47" t="str">
        <f t="shared" si="15"/>
        <v>vs</v>
      </c>
      <c r="F596" s="46" t="str">
        <f>IFERROR(VLOOKUP(_xlfn.CONCAT(B596,$B587),'All Fixtures'!I:T,12,0),VLOOKUP(_xlfn.CONCAT(B596,$B587),'All Fixtures'!H:T,13,0))</f>
        <v>Oval Ball S.C.</v>
      </c>
      <c r="G596" s="48" t="str">
        <f>IF(E596="VOID","",VLOOKUP(_xlfn.CONCAT(B596,D596),'All Fixtures'!H:U,14,0))</f>
        <v>Saintbridge Club 1</v>
      </c>
    </row>
    <row r="597" spans="1:7" ht="18" customHeight="1" x14ac:dyDescent="0.25">
      <c r="A597" s="55"/>
      <c r="B597" s="44">
        <v>8</v>
      </c>
      <c r="C597" s="45">
        <f>IFERROR(VLOOKUP(_xlfn.CONCAT(B597,$B587),'All Fixtures'!H:R,10,0),VLOOKUP(_xlfn.CONCAT(B597,$B587),'All Fixtures'!I:R,9,0))</f>
        <v>45590</v>
      </c>
      <c r="D597" s="46" t="str">
        <f>IFERROR(VLOOKUP(_xlfn.CONCAT(B597,$B587),'All Fixtures'!H:R,11,0),VLOOKUP(_xlfn.CONCAT(B597,$B587),'All Fixtures'!I:R,10,0))</f>
        <v>St James Allstars</v>
      </c>
      <c r="E597" s="47" t="str">
        <f t="shared" si="15"/>
        <v>vs</v>
      </c>
      <c r="F597" s="46" t="str">
        <f>IFERROR(VLOOKUP(_xlfn.CONCAT(B597,$B587),'All Fixtures'!I:T,12,0),VLOOKUP(_xlfn.CONCAT(B597,$B587),'All Fixtures'!H:T,13,0))</f>
        <v>Painswick Ultras</v>
      </c>
      <c r="G597" s="48" t="str">
        <f>IF(E597="VOID","",VLOOKUP(_xlfn.CONCAT(B597,D597),'All Fixtures'!H:U,14,0))</f>
        <v>St James Club</v>
      </c>
    </row>
    <row r="598" spans="1:7" ht="18" customHeight="1" x14ac:dyDescent="0.25">
      <c r="A598" s="55"/>
      <c r="B598" s="44">
        <v>9</v>
      </c>
      <c r="C598" s="45">
        <f>IFERROR(VLOOKUP(_xlfn.CONCAT(B598,$B587),'All Fixtures'!H:R,10,0),VLOOKUP(_xlfn.CONCAT(B598,$B587),'All Fixtures'!I:R,9,0))</f>
        <v>45595</v>
      </c>
      <c r="D598" s="46" t="str">
        <f>IFERROR(VLOOKUP(_xlfn.CONCAT(B598,$B587),'All Fixtures'!H:R,11,0),VLOOKUP(_xlfn.CONCAT(B598,$B587),'All Fixtures'!I:R,10,0))</f>
        <v>Painswick Ultras</v>
      </c>
      <c r="E598" s="47" t="str">
        <f t="shared" si="15"/>
        <v>vs</v>
      </c>
      <c r="F598" s="46" t="str">
        <f>IFERROR(VLOOKUP(_xlfn.CONCAT(B598,$B587),'All Fixtures'!I:T,12,0),VLOOKUP(_xlfn.CONCAT(B598,$B587),'All Fixtures'!H:T,13,0))</f>
        <v>Impractical Jokers</v>
      </c>
      <c r="G598" s="48" t="str">
        <f>IF(E598="VOID","",VLOOKUP(_xlfn.CONCAT(B598,D598),'All Fixtures'!H:U,14,0))</f>
        <v>Saintbridge Club 1</v>
      </c>
    </row>
    <row r="599" spans="1:7" ht="18" customHeight="1" x14ac:dyDescent="0.25">
      <c r="A599" s="55"/>
      <c r="B599" s="44">
        <v>10</v>
      </c>
      <c r="C599" s="45">
        <f>IFERROR(VLOOKUP(_xlfn.CONCAT(B599,$B587),'All Fixtures'!H:R,10,0),VLOOKUP(_xlfn.CONCAT(B599,$B587),'All Fixtures'!I:R,9,0))</f>
        <v>45601</v>
      </c>
      <c r="D599" s="46" t="str">
        <f>IFERROR(VLOOKUP(_xlfn.CONCAT(B599,$B587),'All Fixtures'!H:R,11,0),VLOOKUP(_xlfn.CONCAT(B599,$B587),'All Fixtures'!I:R,10,0))</f>
        <v>Tuffley Robins</v>
      </c>
      <c r="E599" s="47" t="str">
        <f t="shared" si="15"/>
        <v>vs</v>
      </c>
      <c r="F599" s="46" t="str">
        <f>IFERROR(VLOOKUP(_xlfn.CONCAT(B599,$B587),'All Fixtures'!I:T,12,0),VLOOKUP(_xlfn.CONCAT(B599,$B587),'All Fixtures'!H:T,13,0))</f>
        <v>Painswick Ultras</v>
      </c>
      <c r="G599" s="48" t="str">
        <f>IF(E599="VOID","",VLOOKUP(_xlfn.CONCAT(B599,D599),'All Fixtures'!H:U,14,0))</f>
        <v>Robinswood Hill Club 1</v>
      </c>
    </row>
    <row r="600" spans="1:7" ht="18" customHeight="1" x14ac:dyDescent="0.25">
      <c r="A600" s="55"/>
      <c r="B600" s="44">
        <v>11</v>
      </c>
      <c r="C600" s="45">
        <f>IFERROR(VLOOKUP(_xlfn.CONCAT(B600,$B587),'All Fixtures'!H:R,10,0),VLOOKUP(_xlfn.CONCAT(B600,$B587),'All Fixtures'!I:R,9,0))</f>
        <v>45609</v>
      </c>
      <c r="D600" s="46" t="str">
        <f>IFERROR(VLOOKUP(_xlfn.CONCAT(B600,$B587),'All Fixtures'!H:R,11,0),VLOOKUP(_xlfn.CONCAT(B600,$B587),'All Fixtures'!I:R,10,0))</f>
        <v>Painswick Ultras</v>
      </c>
      <c r="E600" s="47" t="str">
        <f t="shared" si="15"/>
        <v>vs</v>
      </c>
      <c r="F600" s="46" t="str">
        <f>IFERROR(VLOOKUP(_xlfn.CONCAT(B600,$B587),'All Fixtures'!I:T,12,0),VLOOKUP(_xlfn.CONCAT(B600,$B587),'All Fixtures'!H:T,13,0))</f>
        <v>Hare &amp; Hounds</v>
      </c>
      <c r="G600" s="48" t="str">
        <f>IF(E600="VOID","",VLOOKUP(_xlfn.CONCAT(B600,D600),'All Fixtures'!H:U,14,0))</f>
        <v>Saintbridge Club 1</v>
      </c>
    </row>
    <row r="601" spans="1:7" ht="18" customHeight="1" x14ac:dyDescent="0.25">
      <c r="A601" s="55"/>
      <c r="B601" s="44">
        <v>12</v>
      </c>
      <c r="C601" s="45">
        <f>IFERROR(VLOOKUP(_xlfn.CONCAT(B601,$B587),'All Fixtures'!H:R,10,0),VLOOKUP(_xlfn.CONCAT(B601,$B587),'All Fixtures'!I:R,9,0))</f>
        <v>45616</v>
      </c>
      <c r="D601" s="46" t="str">
        <f>IFERROR(VLOOKUP(_xlfn.CONCAT(B601,$B587),'All Fixtures'!H:R,11,0),VLOOKUP(_xlfn.CONCAT(B601,$B587),'All Fixtures'!I:R,10,0))</f>
        <v>Slingers</v>
      </c>
      <c r="E601" s="47" t="str">
        <f t="shared" si="15"/>
        <v>vs</v>
      </c>
      <c r="F601" s="46" t="str">
        <f>IFERROR(VLOOKUP(_xlfn.CONCAT(B601,$B587),'All Fixtures'!I:T,12,0),VLOOKUP(_xlfn.CONCAT(B601,$B587),'All Fixtures'!H:T,13,0))</f>
        <v>Painswick Ultras</v>
      </c>
      <c r="G601" s="48" t="str">
        <f>IF(E601="VOID","",VLOOKUP(_xlfn.CONCAT(B601,D601),'All Fixtures'!H:U,14,0))</f>
        <v>BMI Club</v>
      </c>
    </row>
    <row r="602" spans="1:7" ht="18" customHeight="1" x14ac:dyDescent="0.25">
      <c r="A602" s="55"/>
      <c r="B602" s="44">
        <v>13</v>
      </c>
      <c r="C602" s="45">
        <f>IFERROR(VLOOKUP(_xlfn.CONCAT(B602,$B587),'All Fixtures'!H:R,10,0),VLOOKUP(_xlfn.CONCAT(B602,$B587),'All Fixtures'!I:R,9,0))</f>
        <v>45623</v>
      </c>
      <c r="D602" s="46" t="str">
        <f>IFERROR(VLOOKUP(_xlfn.CONCAT(B602,$B587),'All Fixtures'!H:R,11,0),VLOOKUP(_xlfn.CONCAT(B602,$B587),'All Fixtures'!I:R,10,0))</f>
        <v>Painswick Ultras</v>
      </c>
      <c r="E602" s="47" t="str">
        <f t="shared" si="15"/>
        <v>vs</v>
      </c>
      <c r="F602" s="46" t="str">
        <f>IFERROR(VLOOKUP(_xlfn.CONCAT(B602,$B587),'All Fixtures'!I:T,12,0),VLOOKUP(_xlfn.CONCAT(B602,$B587),'All Fixtures'!H:T,13,0))</f>
        <v>Gaelens</v>
      </c>
      <c r="G602" s="48" t="str">
        <f>IF(E602="VOID","",VLOOKUP(_xlfn.CONCAT(B602,D602),'All Fixtures'!H:U,14,0))</f>
        <v>Saintbridge Club 1</v>
      </c>
    </row>
    <row r="603" spans="1:7" ht="18" customHeight="1" x14ac:dyDescent="0.25">
      <c r="A603" s="55"/>
      <c r="B603" s="44">
        <v>14</v>
      </c>
      <c r="C603" s="45">
        <f>IFERROR(VLOOKUP(_xlfn.CONCAT(B603,$B587),'All Fixtures'!H:R,10,0),VLOOKUP(_xlfn.CONCAT(B603,$B587),'All Fixtures'!I:R,9,0))</f>
        <v>45628</v>
      </c>
      <c r="D603" s="46" t="str">
        <f>IFERROR(VLOOKUP(_xlfn.CONCAT(B603,$B587),'All Fixtures'!H:R,11,0),VLOOKUP(_xlfn.CONCAT(B603,$B587),'All Fixtures'!I:R,10,0))</f>
        <v>Cobblers</v>
      </c>
      <c r="E603" s="47" t="str">
        <f t="shared" si="15"/>
        <v>vs</v>
      </c>
      <c r="F603" s="46" t="str">
        <f>IFERROR(VLOOKUP(_xlfn.CONCAT(B603,$B587),'All Fixtures'!I:T,12,0),VLOOKUP(_xlfn.CONCAT(B603,$B587),'All Fixtures'!H:T,13,0))</f>
        <v>Painswick Ultras</v>
      </c>
      <c r="G603" s="48" t="str">
        <f>IF(E603="VOID","",VLOOKUP(_xlfn.CONCAT(B603,D603),'All Fixtures'!H:U,14,0))</f>
        <v>Tuffley Community Centre</v>
      </c>
    </row>
    <row r="604" spans="1:7" ht="18" customHeight="1" x14ac:dyDescent="0.25">
      <c r="A604" s="55"/>
      <c r="B604" s="44">
        <v>15</v>
      </c>
      <c r="C604" s="45">
        <f>IFERROR(VLOOKUP(_xlfn.CONCAT(B604,$B587),'All Fixtures'!H:R,10,0),VLOOKUP(_xlfn.CONCAT(B604,$B587),'All Fixtures'!I:R,9,0))</f>
        <v>45637</v>
      </c>
      <c r="D604" s="46" t="str">
        <f>IFERROR(VLOOKUP(_xlfn.CONCAT(B604,$B587),'All Fixtures'!H:R,11,0),VLOOKUP(_xlfn.CONCAT(B604,$B587),'All Fixtures'!I:R,10,0))</f>
        <v>Painswick Ultras</v>
      </c>
      <c r="E604" s="47" t="str">
        <f t="shared" si="15"/>
        <v>vs</v>
      </c>
      <c r="F604" s="46" t="str">
        <f>IFERROR(VLOOKUP(_xlfn.CONCAT(B604,$B587),'All Fixtures'!I:T,12,0),VLOOKUP(_xlfn.CONCAT(B604,$B587),'All Fixtures'!H:T,13,0))</f>
        <v>The Jets</v>
      </c>
      <c r="G604" s="48" t="str">
        <f>IF(E604="VOID","",VLOOKUP(_xlfn.CONCAT(B604,D604),'All Fixtures'!H:U,14,0))</f>
        <v>Saintbridge Club 1</v>
      </c>
    </row>
    <row r="605" spans="1:7" ht="24.6" customHeight="1" x14ac:dyDescent="0.25">
      <c r="A605" s="55"/>
      <c r="B605" s="122" t="s">
        <v>339</v>
      </c>
      <c r="C605" s="123"/>
      <c r="D605" s="123"/>
      <c r="E605" s="123"/>
      <c r="F605" s="123"/>
      <c r="G605" s="124"/>
    </row>
    <row r="606" spans="1:7" ht="18" customHeight="1" x14ac:dyDescent="0.25">
      <c r="A606" s="55"/>
      <c r="B606" s="44">
        <v>16</v>
      </c>
      <c r="C606" s="45">
        <f>IFERROR(VLOOKUP(_xlfn.CONCAT(B606,$B587),'All Fixtures'!H:R,10,0),VLOOKUP(_xlfn.CONCAT(B606,$B587),'All Fixtures'!I:R,9,0))</f>
        <v>45665</v>
      </c>
      <c r="D606" s="46" t="str">
        <f>IFERROR(VLOOKUP(_xlfn.CONCAT(B606,$B587),'All Fixtures'!H:R,11,0),VLOOKUP(_xlfn.CONCAT(B606,$B587),'All Fixtures'!I:R,10,0))</f>
        <v>Painswick Ultras</v>
      </c>
      <c r="E606" s="47" t="str">
        <f t="shared" si="15"/>
        <v>vs</v>
      </c>
      <c r="F606" s="46" t="str">
        <f>IFERROR(VLOOKUP(_xlfn.CONCAT(B606,$B587),'All Fixtures'!I:T,12,0),VLOOKUP(_xlfn.CONCAT(B606,$B587),'All Fixtures'!H:T,13,0))</f>
        <v>Maisemore Hornets</v>
      </c>
      <c r="G606" s="48" t="str">
        <f>IF(E606="VOID","",VLOOKUP(_xlfn.CONCAT(B606,D606),'All Fixtures'!H:U,14,0))</f>
        <v>Saintbridge Club 1</v>
      </c>
    </row>
    <row r="607" spans="1:7" ht="18" customHeight="1" x14ac:dyDescent="0.25">
      <c r="A607" s="55"/>
      <c r="B607" s="44">
        <v>17</v>
      </c>
      <c r="C607" s="45">
        <f>IFERROR(VLOOKUP(_xlfn.CONCAT(B607,$B587),'All Fixtures'!H:R,10,0),VLOOKUP(_xlfn.CONCAT(B607,$B587),'All Fixtures'!I:R,9,0))</f>
        <v>45672</v>
      </c>
      <c r="D607" s="46" t="str">
        <f>IFERROR(VLOOKUP(_xlfn.CONCAT(B607,$B587),'All Fixtures'!H:R,11,0),VLOOKUP(_xlfn.CONCAT(B607,$B587),'All Fixtures'!I:R,10,0))</f>
        <v>Lion Cubs</v>
      </c>
      <c r="E607" s="47" t="str">
        <f t="shared" si="15"/>
        <v>vs</v>
      </c>
      <c r="F607" s="46" t="str">
        <f>IFERROR(VLOOKUP(_xlfn.CONCAT(B607,$B587),'All Fixtures'!I:T,12,0),VLOOKUP(_xlfn.CONCAT(B607,$B587),'All Fixtures'!H:T,13,0))</f>
        <v>Painswick Ultras</v>
      </c>
      <c r="G607" s="48" t="str">
        <f>IF(E607="VOID","",VLOOKUP(_xlfn.CONCAT(B607,D607),'All Fixtures'!H:U,14,0))</f>
        <v>Circle Club Newent</v>
      </c>
    </row>
    <row r="608" spans="1:7" ht="18" customHeight="1" x14ac:dyDescent="0.25">
      <c r="A608" s="55"/>
      <c r="B608" s="44">
        <v>18</v>
      </c>
      <c r="C608" s="45">
        <f>IFERROR(VLOOKUP(_xlfn.CONCAT(B608,$B587),'All Fixtures'!H:R,10,0),VLOOKUP(_xlfn.CONCAT(B608,$B587),'All Fixtures'!I:R,9,0))</f>
        <v>45680</v>
      </c>
      <c r="D608" s="46" t="str">
        <f>IFERROR(VLOOKUP(_xlfn.CONCAT(B608,$B587),'All Fixtures'!H:R,11,0),VLOOKUP(_xlfn.CONCAT(B608,$B587),'All Fixtures'!I:R,10,0))</f>
        <v>Redmans Ten</v>
      </c>
      <c r="E608" s="47" t="str">
        <f t="shared" si="15"/>
        <v>vs</v>
      </c>
      <c r="F608" s="46" t="str">
        <f>IFERROR(VLOOKUP(_xlfn.CONCAT(B608,$B587),'All Fixtures'!I:T,12,0),VLOOKUP(_xlfn.CONCAT(B608,$B587),'All Fixtures'!H:T,13,0))</f>
        <v>Painswick Ultras</v>
      </c>
      <c r="G608" s="48" t="str">
        <f>IF(E608="VOID","",VLOOKUP(_xlfn.CONCAT(B608,D608),'All Fixtures'!H:U,14,0))</f>
        <v>Wotton Hall Club 1</v>
      </c>
    </row>
    <row r="609" spans="1:7" ht="18" customHeight="1" x14ac:dyDescent="0.25">
      <c r="A609" s="55"/>
      <c r="B609" s="44">
        <v>19</v>
      </c>
      <c r="C609" s="45">
        <f>IFERROR(VLOOKUP(_xlfn.CONCAT(B609,$B587),'All Fixtures'!H:R,10,0),VLOOKUP(_xlfn.CONCAT(B609,$B587),'All Fixtures'!I:R,9,0))</f>
        <v>45686</v>
      </c>
      <c r="D609" s="46" t="str">
        <f>IFERROR(VLOOKUP(_xlfn.CONCAT(B609,$B587),'All Fixtures'!H:R,11,0),VLOOKUP(_xlfn.CONCAT(B609,$B587),'All Fixtures'!I:R,10,0))</f>
        <v>Painswick Ultras</v>
      </c>
      <c r="E609" s="47" t="str">
        <f t="shared" si="15"/>
        <v>vs</v>
      </c>
      <c r="F609" s="46" t="str">
        <f>IFERROR(VLOOKUP(_xlfn.CONCAT(B609,$B587),'All Fixtures'!I:T,12,0),VLOOKUP(_xlfn.CONCAT(B609,$B587),'All Fixtures'!H:T,13,0))</f>
        <v>Railway</v>
      </c>
      <c r="G609" s="48" t="str">
        <f>IF(E609="VOID","",VLOOKUP(_xlfn.CONCAT(B609,D609),'All Fixtures'!H:U,14,0))</f>
        <v>Saintbridge Club 1</v>
      </c>
    </row>
    <row r="610" spans="1:7" ht="18" customHeight="1" x14ac:dyDescent="0.25">
      <c r="A610" s="55"/>
      <c r="B610" s="44">
        <v>20</v>
      </c>
      <c r="C610" s="45">
        <f>IFERROR(VLOOKUP(_xlfn.CONCAT(B610,$B587),'All Fixtures'!H:R,10,0),VLOOKUP(_xlfn.CONCAT(B610,$B587),'All Fixtures'!I:R,9,0))</f>
        <v>45695</v>
      </c>
      <c r="D610" s="46" t="str">
        <f>IFERROR(VLOOKUP(_xlfn.CONCAT(B610,$B587),'All Fixtures'!H:R,11,0),VLOOKUP(_xlfn.CONCAT(B610,$B587),'All Fixtures'!I:R,10,0))</f>
        <v>Famous Stampers</v>
      </c>
      <c r="E610" s="47" t="str">
        <f t="shared" si="15"/>
        <v>vs</v>
      </c>
      <c r="F610" s="46" t="str">
        <f>IFERROR(VLOOKUP(_xlfn.CONCAT(B610,$B587),'All Fixtures'!I:T,12,0),VLOOKUP(_xlfn.CONCAT(B610,$B587),'All Fixtures'!H:T,13,0))</f>
        <v>Painswick Ultras</v>
      </c>
      <c r="G610" s="48" t="str">
        <f>IF(E610="VOID","",VLOOKUP(_xlfn.CONCAT(B610,D610),'All Fixtures'!H:U,14,0))</f>
        <v>Hardwicke RBL 1</v>
      </c>
    </row>
    <row r="611" spans="1:7" ht="18" customHeight="1" x14ac:dyDescent="0.25">
      <c r="A611" s="55"/>
      <c r="B611" s="44">
        <v>21</v>
      </c>
      <c r="C611" s="45">
        <f>IFERROR(VLOOKUP(_xlfn.CONCAT(B611,$B587),'All Fixtures'!H:R,10,0),VLOOKUP(_xlfn.CONCAT(B611,$B587),'All Fixtures'!I:R,9,0))</f>
        <v>45700</v>
      </c>
      <c r="D611" s="46" t="str">
        <f>IFERROR(VLOOKUP(_xlfn.CONCAT(B611,$B587),'All Fixtures'!H:R,11,0),VLOOKUP(_xlfn.CONCAT(B611,$B587),'All Fixtures'!I:R,10,0))</f>
        <v>Painswick Ultras</v>
      </c>
      <c r="E611" s="47" t="str">
        <f t="shared" si="15"/>
        <v>vs</v>
      </c>
      <c r="F611" s="46" t="str">
        <f>IFERROR(VLOOKUP(_xlfn.CONCAT(B611,$B587),'All Fixtures'!I:T,12,0),VLOOKUP(_xlfn.CONCAT(B611,$B587),'All Fixtures'!H:T,13,0))</f>
        <v>Fabulous Baker Boys</v>
      </c>
      <c r="G611" s="48" t="str">
        <f>IF(E611="VOID","",VLOOKUP(_xlfn.CONCAT(B611,D611),'All Fixtures'!H:U,14,0))</f>
        <v>Saintbridge Club 1</v>
      </c>
    </row>
    <row r="612" spans="1:7" ht="18" customHeight="1" x14ac:dyDescent="0.25">
      <c r="A612" s="55"/>
      <c r="B612" s="44">
        <v>22</v>
      </c>
      <c r="C612" s="45">
        <f>IFERROR(VLOOKUP(_xlfn.CONCAT(B612,$B587),'All Fixtures'!H:R,10,0),VLOOKUP(_xlfn.CONCAT(B612,$B587),'All Fixtures'!I:R,9,0))</f>
        <v>45707</v>
      </c>
      <c r="D612" s="46" t="str">
        <f>IFERROR(VLOOKUP(_xlfn.CONCAT(B612,$B587),'All Fixtures'!H:R,11,0),VLOOKUP(_xlfn.CONCAT(B612,$B587),'All Fixtures'!I:R,10,0))</f>
        <v>Oval Ball S.C.</v>
      </c>
      <c r="E612" s="47" t="str">
        <f t="shared" si="15"/>
        <v>vs</v>
      </c>
      <c r="F612" s="46" t="str">
        <f>IFERROR(VLOOKUP(_xlfn.CONCAT(B612,$B587),'All Fixtures'!I:T,12,0),VLOOKUP(_xlfn.CONCAT(B612,$B587),'All Fixtures'!H:T,13,0))</f>
        <v>Painswick Ultras</v>
      </c>
      <c r="G612" s="48" t="str">
        <f>IF(E612="VOID","",VLOOKUP(_xlfn.CONCAT(B612,D612),'All Fixtures'!H:U,14,0))</f>
        <v>One Eyed Jacks</v>
      </c>
    </row>
    <row r="613" spans="1:7" ht="18" customHeight="1" x14ac:dyDescent="0.25">
      <c r="A613" s="55"/>
      <c r="B613" s="44">
        <v>23</v>
      </c>
      <c r="C613" s="45">
        <f>IFERROR(VLOOKUP(_xlfn.CONCAT(B613,$B587),'All Fixtures'!H:R,10,0),VLOOKUP(_xlfn.CONCAT(B613,$B587),'All Fixtures'!I:R,9,0))</f>
        <v>45714</v>
      </c>
      <c r="D613" s="46" t="str">
        <f>IFERROR(VLOOKUP(_xlfn.CONCAT(B613,$B587),'All Fixtures'!H:R,11,0),VLOOKUP(_xlfn.CONCAT(B613,$B587),'All Fixtures'!I:R,10,0))</f>
        <v>Painswick Ultras</v>
      </c>
      <c r="E613" s="47" t="str">
        <f t="shared" si="15"/>
        <v>vs</v>
      </c>
      <c r="F613" s="46" t="str">
        <f>IFERROR(VLOOKUP(_xlfn.CONCAT(B613,$B587),'All Fixtures'!I:T,12,0),VLOOKUP(_xlfn.CONCAT(B613,$B587),'All Fixtures'!H:T,13,0))</f>
        <v>St James Allstars</v>
      </c>
      <c r="G613" s="48" t="str">
        <f>IF(E613="VOID","",VLOOKUP(_xlfn.CONCAT(B613,D613),'All Fixtures'!H:U,14,0))</f>
        <v>Saintbridge Club 1</v>
      </c>
    </row>
    <row r="614" spans="1:7" ht="18" customHeight="1" x14ac:dyDescent="0.25">
      <c r="A614" s="55"/>
      <c r="B614" s="44">
        <v>24</v>
      </c>
      <c r="C614" s="45">
        <f>IFERROR(VLOOKUP(_xlfn.CONCAT(B614,$B587),'All Fixtures'!H:R,10,0),VLOOKUP(_xlfn.CONCAT(B614,$B587),'All Fixtures'!I:R,9,0))</f>
        <v>45719</v>
      </c>
      <c r="D614" s="46" t="str">
        <f>IFERROR(VLOOKUP(_xlfn.CONCAT(B614,$B587),'All Fixtures'!H:R,11,0),VLOOKUP(_xlfn.CONCAT(B614,$B587),'All Fixtures'!I:R,10,0))</f>
        <v>Impractical Jokers</v>
      </c>
      <c r="E614" s="47" t="str">
        <f t="shared" si="15"/>
        <v>vs</v>
      </c>
      <c r="F614" s="46" t="str">
        <f>IFERROR(VLOOKUP(_xlfn.CONCAT(B614,$B587),'All Fixtures'!I:T,12,0),VLOOKUP(_xlfn.CONCAT(B614,$B587),'All Fixtures'!H:T,13,0))</f>
        <v>Painswick Ultras</v>
      </c>
      <c r="G614" s="48" t="str">
        <f>IF(E614="VOID","",VLOOKUP(_xlfn.CONCAT(B614,D614),'All Fixtures'!H:U,14,0))</f>
        <v>St James Club</v>
      </c>
    </row>
    <row r="615" spans="1:7" ht="18" customHeight="1" x14ac:dyDescent="0.25">
      <c r="A615" s="55"/>
      <c r="B615" s="44">
        <v>25</v>
      </c>
      <c r="C615" s="45">
        <f>IFERROR(VLOOKUP(_xlfn.CONCAT(B615,$B587),'All Fixtures'!H:R,10,0),VLOOKUP(_xlfn.CONCAT(B615,$B587),'All Fixtures'!I:R,9,0))</f>
        <v>45728</v>
      </c>
      <c r="D615" s="46" t="str">
        <f>IFERROR(VLOOKUP(_xlfn.CONCAT(B615,$B587),'All Fixtures'!H:R,11,0),VLOOKUP(_xlfn.CONCAT(B615,$B587),'All Fixtures'!I:R,10,0))</f>
        <v>Painswick Ultras</v>
      </c>
      <c r="E615" s="47" t="str">
        <f t="shared" si="15"/>
        <v>vs</v>
      </c>
      <c r="F615" s="46" t="str">
        <f>IFERROR(VLOOKUP(_xlfn.CONCAT(B615,$B587),'All Fixtures'!I:T,12,0),VLOOKUP(_xlfn.CONCAT(B615,$B587),'All Fixtures'!H:T,13,0))</f>
        <v>Tuffley Robins</v>
      </c>
      <c r="G615" s="48" t="str">
        <f>IF(E615="VOID","",VLOOKUP(_xlfn.CONCAT(B615,D615),'All Fixtures'!H:U,14,0))</f>
        <v>Saintbridge Club 1</v>
      </c>
    </row>
    <row r="616" spans="1:7" ht="18" customHeight="1" x14ac:dyDescent="0.25">
      <c r="A616" s="55"/>
      <c r="B616" s="44">
        <v>26</v>
      </c>
      <c r="C616" s="45">
        <f>IFERROR(VLOOKUP(_xlfn.CONCAT(B616,$B587),'All Fixtures'!H:R,10,0),VLOOKUP(_xlfn.CONCAT(B616,$B587),'All Fixtures'!I:R,9,0))</f>
        <v>45737</v>
      </c>
      <c r="D616" s="46" t="str">
        <f>IFERROR(VLOOKUP(_xlfn.CONCAT(B616,$B587),'All Fixtures'!H:R,11,0),VLOOKUP(_xlfn.CONCAT(B616,$B587),'All Fixtures'!I:R,10,0))</f>
        <v>Hare &amp; Hounds</v>
      </c>
      <c r="E616" s="47" t="str">
        <f t="shared" si="15"/>
        <v>vs</v>
      </c>
      <c r="F616" s="46" t="str">
        <f>IFERROR(VLOOKUP(_xlfn.CONCAT(B616,$B587),'All Fixtures'!I:T,12,0),VLOOKUP(_xlfn.CONCAT(B616,$B587),'All Fixtures'!H:T,13,0))</f>
        <v>Painswick Ultras</v>
      </c>
      <c r="G616" s="48" t="str">
        <f>IF(E616="VOID","",VLOOKUP(_xlfn.CONCAT(B616,D616),'All Fixtures'!H:U,14,0))</f>
        <v>Churchdown Club</v>
      </c>
    </row>
    <row r="617" spans="1:7" ht="18" customHeight="1" x14ac:dyDescent="0.25">
      <c r="A617" s="55"/>
      <c r="B617" s="44">
        <v>27</v>
      </c>
      <c r="C617" s="45">
        <f>IFERROR(VLOOKUP(_xlfn.CONCAT(B617,$B587),'All Fixtures'!H:R,10,0),VLOOKUP(_xlfn.CONCAT(B617,$B587),'All Fixtures'!I:R,9,0))</f>
        <v>45742</v>
      </c>
      <c r="D617" s="46" t="str">
        <f>IFERROR(VLOOKUP(_xlfn.CONCAT(B617,$B587),'All Fixtures'!H:R,11,0),VLOOKUP(_xlfn.CONCAT(B617,$B587),'All Fixtures'!I:R,10,0))</f>
        <v>Painswick Ultras</v>
      </c>
      <c r="E617" s="47" t="str">
        <f t="shared" si="15"/>
        <v>vs</v>
      </c>
      <c r="F617" s="46" t="str">
        <f>IFERROR(VLOOKUP(_xlfn.CONCAT(B617,$B587),'All Fixtures'!I:T,12,0),VLOOKUP(_xlfn.CONCAT(B617,$B587),'All Fixtures'!H:T,13,0))</f>
        <v>Slingers</v>
      </c>
      <c r="G617" s="48" t="str">
        <f>IF(E617="VOID","",VLOOKUP(_xlfn.CONCAT(B617,D617),'All Fixtures'!H:U,14,0))</f>
        <v>Saintbridge Club 1</v>
      </c>
    </row>
    <row r="618" spans="1:7" ht="18" customHeight="1" x14ac:dyDescent="0.25">
      <c r="A618" s="55"/>
      <c r="B618" s="44">
        <v>28</v>
      </c>
      <c r="C618" s="45">
        <f>IFERROR(VLOOKUP(_xlfn.CONCAT(B618,$B587),'All Fixtures'!H:R,10,0),VLOOKUP(_xlfn.CONCAT(B618,$B587),'All Fixtures'!I:R,9,0))</f>
        <v>45750</v>
      </c>
      <c r="D618" s="46" t="str">
        <f>IFERROR(VLOOKUP(_xlfn.CONCAT(B618,$B587),'All Fixtures'!H:R,11,0),VLOOKUP(_xlfn.CONCAT(B618,$B587),'All Fixtures'!I:R,10,0))</f>
        <v>Gaelens</v>
      </c>
      <c r="E618" s="47" t="str">
        <f t="shared" si="15"/>
        <v>vs</v>
      </c>
      <c r="F618" s="46" t="str">
        <f>IFERROR(VLOOKUP(_xlfn.CONCAT(B618,$B587),'All Fixtures'!I:T,12,0),VLOOKUP(_xlfn.CONCAT(B618,$B587),'All Fixtures'!H:T,13,0))</f>
        <v>Painswick Ultras</v>
      </c>
      <c r="G618" s="48" t="str">
        <f>IF(E618="VOID","",VLOOKUP(_xlfn.CONCAT(B618,D618),'All Fixtures'!H:U,14,0))</f>
        <v>Brockworth RFC</v>
      </c>
    </row>
    <row r="619" spans="1:7" ht="18" customHeight="1" x14ac:dyDescent="0.25">
      <c r="A619" s="55"/>
      <c r="B619" s="44">
        <v>29</v>
      </c>
      <c r="C619" s="45">
        <f>IFERROR(VLOOKUP(_xlfn.CONCAT(B619,$B587),'All Fixtures'!H:R,10,0),VLOOKUP(_xlfn.CONCAT(B619,$B587),'All Fixtures'!I:R,9,0))</f>
        <v>45756</v>
      </c>
      <c r="D619" s="46" t="str">
        <f>IFERROR(VLOOKUP(_xlfn.CONCAT(B619,$B587),'All Fixtures'!H:R,11,0),VLOOKUP(_xlfn.CONCAT(B619,$B587),'All Fixtures'!I:R,10,0))</f>
        <v>Painswick Ultras</v>
      </c>
      <c r="E619" s="47" t="str">
        <f t="shared" si="15"/>
        <v>vs</v>
      </c>
      <c r="F619" s="46" t="str">
        <f>IFERROR(VLOOKUP(_xlfn.CONCAT(B619,$B587),'All Fixtures'!I:T,12,0),VLOOKUP(_xlfn.CONCAT(B619,$B587),'All Fixtures'!H:T,13,0))</f>
        <v>Cobblers</v>
      </c>
      <c r="G619" s="48" t="str">
        <f>IF(E619="VOID","",VLOOKUP(_xlfn.CONCAT(B619,D619),'All Fixtures'!H:U,14,0))</f>
        <v>Saintbridge Club 1</v>
      </c>
    </row>
    <row r="620" spans="1:7" ht="18" customHeight="1" x14ac:dyDescent="0.25">
      <c r="A620" s="55"/>
      <c r="B620" s="49">
        <v>30</v>
      </c>
      <c r="C620" s="50">
        <f>IFERROR(VLOOKUP(_xlfn.CONCAT(B620,$B587),'All Fixtures'!H:R,10,0),VLOOKUP(_xlfn.CONCAT(B620,$B587),'All Fixtures'!I:R,9,0))</f>
        <v>45764</v>
      </c>
      <c r="D620" s="51" t="str">
        <f>IFERROR(VLOOKUP(_xlfn.CONCAT(B620,$B587),'All Fixtures'!H:R,11,0),VLOOKUP(_xlfn.CONCAT(B620,$B587),'All Fixtures'!I:R,10,0))</f>
        <v>The Jets</v>
      </c>
      <c r="E620" s="52" t="str">
        <f t="shared" si="15"/>
        <v>vs</v>
      </c>
      <c r="F620" s="51" t="str">
        <f>IFERROR(VLOOKUP(_xlfn.CONCAT(B620,$B587),'All Fixtures'!I:T,12,0),VLOOKUP(_xlfn.CONCAT(B620,$B587),'All Fixtures'!H:T,13,0))</f>
        <v>Painswick Ultras</v>
      </c>
      <c r="G620" s="53" t="str">
        <f>IF(E620="VOID","",VLOOKUP(_xlfn.CONCAT(B620,D620),'All Fixtures'!H:U,14,0))</f>
        <v>Baker Street</v>
      </c>
    </row>
  </sheetData>
  <mergeCells count="32">
    <mergeCell ref="B215:G215"/>
    <mergeCell ref="C2:G2"/>
    <mergeCell ref="B20:G20"/>
    <mergeCell ref="C41:G41"/>
    <mergeCell ref="B59:G59"/>
    <mergeCell ref="C80:G80"/>
    <mergeCell ref="B98:G98"/>
    <mergeCell ref="C119:G119"/>
    <mergeCell ref="B137:G137"/>
    <mergeCell ref="C158:G158"/>
    <mergeCell ref="B176:G176"/>
    <mergeCell ref="C197:G197"/>
    <mergeCell ref="B449:G449"/>
    <mergeCell ref="C236:G236"/>
    <mergeCell ref="B254:G254"/>
    <mergeCell ref="C275:G275"/>
    <mergeCell ref="B293:G293"/>
    <mergeCell ref="C314:G314"/>
    <mergeCell ref="B332:G332"/>
    <mergeCell ref="C353:G353"/>
    <mergeCell ref="B371:G371"/>
    <mergeCell ref="C392:G392"/>
    <mergeCell ref="B410:G410"/>
    <mergeCell ref="C431:G431"/>
    <mergeCell ref="C587:G587"/>
    <mergeCell ref="B605:G605"/>
    <mergeCell ref="C470:G470"/>
    <mergeCell ref="B488:G488"/>
    <mergeCell ref="C509:G509"/>
    <mergeCell ref="B527:G527"/>
    <mergeCell ref="C548:G548"/>
    <mergeCell ref="B566:G566"/>
  </mergeCells>
  <conditionalFormatting sqref="D5:D19 D21:D35">
    <cfRule type="expression" dxfId="409" priority="62">
      <formula>$D5=$B$2</formula>
    </cfRule>
  </conditionalFormatting>
  <conditionalFormatting sqref="D20">
    <cfRule type="expression" dxfId="408" priority="2">
      <formula>$D20=$B$587</formula>
    </cfRule>
  </conditionalFormatting>
  <conditionalFormatting sqref="D44:D58 D60:D74">
    <cfRule type="expression" dxfId="407" priority="60">
      <formula>$D44=$B$41</formula>
    </cfRule>
  </conditionalFormatting>
  <conditionalFormatting sqref="D59">
    <cfRule type="expression" dxfId="406" priority="4">
      <formula>$D59=$B$587</formula>
    </cfRule>
  </conditionalFormatting>
  <conditionalFormatting sqref="D83:D97 D99:D113">
    <cfRule type="expression" dxfId="405" priority="58">
      <formula>$D83=$B$80</formula>
    </cfRule>
  </conditionalFormatting>
  <conditionalFormatting sqref="D98">
    <cfRule type="expression" dxfId="404" priority="6">
      <formula>$D98=$B$587</formula>
    </cfRule>
  </conditionalFormatting>
  <conditionalFormatting sqref="D122:D136 D138:D152">
    <cfRule type="expression" dxfId="403" priority="56">
      <formula>$D122=$B$119</formula>
    </cfRule>
  </conditionalFormatting>
  <conditionalFormatting sqref="D137">
    <cfRule type="expression" dxfId="402" priority="8">
      <formula>$D137=$B$587</formula>
    </cfRule>
  </conditionalFormatting>
  <conditionalFormatting sqref="D161:D175 D177:D191">
    <cfRule type="expression" dxfId="401" priority="54">
      <formula>$D161=$B$158</formula>
    </cfRule>
  </conditionalFormatting>
  <conditionalFormatting sqref="D176">
    <cfRule type="expression" dxfId="400" priority="10">
      <formula>$D176=$B$587</formula>
    </cfRule>
  </conditionalFormatting>
  <conditionalFormatting sqref="D200:D214 D216:D230">
    <cfRule type="expression" dxfId="399" priority="52">
      <formula>$D200=$B$197</formula>
    </cfRule>
  </conditionalFormatting>
  <conditionalFormatting sqref="D215">
    <cfRule type="expression" dxfId="398" priority="12">
      <formula>$D215=$B$587</formula>
    </cfRule>
  </conditionalFormatting>
  <conditionalFormatting sqref="D239:D253 D255:D269">
    <cfRule type="expression" dxfId="397" priority="50">
      <formula>$D239=$B$236</formula>
    </cfRule>
  </conditionalFormatting>
  <conditionalFormatting sqref="D254">
    <cfRule type="expression" dxfId="396" priority="14">
      <formula>$D254=$B$587</formula>
    </cfRule>
  </conditionalFormatting>
  <conditionalFormatting sqref="D278:D292 D294:D308">
    <cfRule type="expression" dxfId="395" priority="48">
      <formula>$D278=$B$275</formula>
    </cfRule>
  </conditionalFormatting>
  <conditionalFormatting sqref="D293">
    <cfRule type="expression" dxfId="394" priority="16">
      <formula>$D293=$B$587</formula>
    </cfRule>
  </conditionalFormatting>
  <conditionalFormatting sqref="D317:D331 D333:D347">
    <cfRule type="expression" dxfId="393" priority="46">
      <formula>$D317=$B$314</formula>
    </cfRule>
  </conditionalFormatting>
  <conditionalFormatting sqref="D332">
    <cfRule type="expression" dxfId="392" priority="18">
      <formula>$D332=$B$587</formula>
    </cfRule>
  </conditionalFormatting>
  <conditionalFormatting sqref="D356:D370 D372:D386">
    <cfRule type="expression" dxfId="391" priority="44">
      <formula>$D356=$B$353</formula>
    </cfRule>
  </conditionalFormatting>
  <conditionalFormatting sqref="D371">
    <cfRule type="expression" dxfId="390" priority="20">
      <formula>$D371=$B$587</formula>
    </cfRule>
  </conditionalFormatting>
  <conditionalFormatting sqref="D395:D409 D411:D425">
    <cfRule type="expression" dxfId="389" priority="42">
      <formula>$D395=$B$392</formula>
    </cfRule>
  </conditionalFormatting>
  <conditionalFormatting sqref="D410">
    <cfRule type="expression" dxfId="388" priority="22">
      <formula>$D410=$B$587</formula>
    </cfRule>
  </conditionalFormatting>
  <conditionalFormatting sqref="D434:D448 D450:D464">
    <cfRule type="expression" dxfId="387" priority="40">
      <formula>$D434=$B$431</formula>
    </cfRule>
  </conditionalFormatting>
  <conditionalFormatting sqref="D449">
    <cfRule type="expression" dxfId="386" priority="24">
      <formula>$D449=$B$587</formula>
    </cfRule>
  </conditionalFormatting>
  <conditionalFormatting sqref="D473:D487 D489:D503">
    <cfRule type="expression" dxfId="385" priority="38">
      <formula>$D473=$B$470</formula>
    </cfRule>
  </conditionalFormatting>
  <conditionalFormatting sqref="D488">
    <cfRule type="expression" dxfId="384" priority="26">
      <formula>$D488=$B$587</formula>
    </cfRule>
  </conditionalFormatting>
  <conditionalFormatting sqref="D512:D526 D528:D542">
    <cfRule type="expression" dxfId="383" priority="36">
      <formula>$D512=$B$509</formula>
    </cfRule>
  </conditionalFormatting>
  <conditionalFormatting sqref="D527">
    <cfRule type="expression" dxfId="382" priority="28">
      <formula>$D527=$B$587</formula>
    </cfRule>
  </conditionalFormatting>
  <conditionalFormatting sqref="D551:D565 D567:D581">
    <cfRule type="expression" dxfId="381" priority="34">
      <formula>$D551=$B$548</formula>
    </cfRule>
  </conditionalFormatting>
  <conditionalFormatting sqref="D566">
    <cfRule type="expression" dxfId="380" priority="30">
      <formula>$D566=$B$587</formula>
    </cfRule>
  </conditionalFormatting>
  <conditionalFormatting sqref="D590:D620">
    <cfRule type="expression" dxfId="379" priority="32">
      <formula>$D590=$B$587</formula>
    </cfRule>
  </conditionalFormatting>
  <conditionalFormatting sqref="F5:F19 F21:F35">
    <cfRule type="expression" dxfId="378" priority="61">
      <formula>$F5=$B$2</formula>
    </cfRule>
  </conditionalFormatting>
  <conditionalFormatting sqref="F20">
    <cfRule type="expression" dxfId="377" priority="1">
      <formula>$F20=$B$587</formula>
    </cfRule>
  </conditionalFormatting>
  <conditionalFormatting sqref="F44:F58 F60:F74">
    <cfRule type="expression" dxfId="376" priority="59">
      <formula>$F44=$B$41</formula>
    </cfRule>
  </conditionalFormatting>
  <conditionalFormatting sqref="F59">
    <cfRule type="expression" dxfId="375" priority="3">
      <formula>$F59=$B$587</formula>
    </cfRule>
  </conditionalFormatting>
  <conditionalFormatting sqref="F83:F97 F99:F113">
    <cfRule type="expression" dxfId="374" priority="57">
      <formula>$F83=$B$80</formula>
    </cfRule>
  </conditionalFormatting>
  <conditionalFormatting sqref="F98">
    <cfRule type="expression" dxfId="373" priority="5">
      <formula>$F98=$B$587</formula>
    </cfRule>
  </conditionalFormatting>
  <conditionalFormatting sqref="F122:F136 F138:F152">
    <cfRule type="expression" dxfId="372" priority="55">
      <formula>$F122=$B$119</formula>
    </cfRule>
  </conditionalFormatting>
  <conditionalFormatting sqref="F137">
    <cfRule type="expression" dxfId="371" priority="7">
      <formula>$F137=$B$587</formula>
    </cfRule>
  </conditionalFormatting>
  <conditionalFormatting sqref="F161:F175 F177:F191">
    <cfRule type="expression" dxfId="370" priority="53">
      <formula>$F161=$B$158</formula>
    </cfRule>
  </conditionalFormatting>
  <conditionalFormatting sqref="F176">
    <cfRule type="expression" dxfId="369" priority="9">
      <formula>$F176=$B$587</formula>
    </cfRule>
  </conditionalFormatting>
  <conditionalFormatting sqref="F200:F214 F216:F230">
    <cfRule type="expression" dxfId="368" priority="51">
      <formula>$F200=$B$197</formula>
    </cfRule>
  </conditionalFormatting>
  <conditionalFormatting sqref="F215">
    <cfRule type="expression" dxfId="367" priority="11">
      <formula>$F215=$B$587</formula>
    </cfRule>
  </conditionalFormatting>
  <conditionalFormatting sqref="F239:F253 F255:F269">
    <cfRule type="expression" dxfId="366" priority="49">
      <formula>$F239=$B$236</formula>
    </cfRule>
  </conditionalFormatting>
  <conditionalFormatting sqref="F254">
    <cfRule type="expression" dxfId="365" priority="13">
      <formula>$F254=$B$587</formula>
    </cfRule>
  </conditionalFormatting>
  <conditionalFormatting sqref="F278:F292 F294:F308">
    <cfRule type="expression" dxfId="364" priority="47">
      <formula>$F278=$B$275</formula>
    </cfRule>
  </conditionalFormatting>
  <conditionalFormatting sqref="F293">
    <cfRule type="expression" dxfId="363" priority="15">
      <formula>$F293=$B$587</formula>
    </cfRule>
  </conditionalFormatting>
  <conditionalFormatting sqref="F317:F331 F333:F347">
    <cfRule type="expression" dxfId="362" priority="45">
      <formula>$F317=$B$314</formula>
    </cfRule>
  </conditionalFormatting>
  <conditionalFormatting sqref="F332">
    <cfRule type="expression" dxfId="361" priority="17">
      <formula>$F332=$B$587</formula>
    </cfRule>
  </conditionalFormatting>
  <conditionalFormatting sqref="F356:F370 F372:F386">
    <cfRule type="expression" dxfId="360" priority="43">
      <formula>$F356=$B$353</formula>
    </cfRule>
  </conditionalFormatting>
  <conditionalFormatting sqref="F371">
    <cfRule type="expression" dxfId="359" priority="19">
      <formula>$F371=$B$587</formula>
    </cfRule>
  </conditionalFormatting>
  <conditionalFormatting sqref="F395:F409 F411:F425">
    <cfRule type="expression" dxfId="358" priority="41">
      <formula>$F395=$B$392</formula>
    </cfRule>
  </conditionalFormatting>
  <conditionalFormatting sqref="F410">
    <cfRule type="expression" dxfId="357" priority="21">
      <formula>$F410=$B$587</formula>
    </cfRule>
  </conditionalFormatting>
  <conditionalFormatting sqref="F434:F448 F450:F464">
    <cfRule type="expression" dxfId="356" priority="39">
      <formula>$F434=$B$431</formula>
    </cfRule>
  </conditionalFormatting>
  <conditionalFormatting sqref="F449">
    <cfRule type="expression" dxfId="355" priority="23">
      <formula>$F449=$B$587</formula>
    </cfRule>
  </conditionalFormatting>
  <conditionalFormatting sqref="F473:F487 F489:F503">
    <cfRule type="expression" dxfId="354" priority="37">
      <formula>$F473=$B$470</formula>
    </cfRule>
  </conditionalFormatting>
  <conditionalFormatting sqref="F488">
    <cfRule type="expression" dxfId="353" priority="25">
      <formula>$F488=$B$587</formula>
    </cfRule>
  </conditionalFormatting>
  <conditionalFormatting sqref="F512:F526 F528:F542">
    <cfRule type="expression" dxfId="352" priority="35">
      <formula>$F512=$B$509</formula>
    </cfRule>
  </conditionalFormatting>
  <conditionalFormatting sqref="F527">
    <cfRule type="expression" dxfId="351" priority="27">
      <formula>$F527=$B$587</formula>
    </cfRule>
  </conditionalFormatting>
  <conditionalFormatting sqref="F551:F565 F567:F581">
    <cfRule type="expression" dxfId="350" priority="33">
      <formula>$F551=$B$548</formula>
    </cfRule>
  </conditionalFormatting>
  <conditionalFormatting sqref="F566">
    <cfRule type="expression" dxfId="349" priority="29">
      <formula>$F566=$B$587</formula>
    </cfRule>
  </conditionalFormatting>
  <conditionalFormatting sqref="F590:F620">
    <cfRule type="expression" dxfId="348" priority="31">
      <formula>$F590=$B$587</formula>
    </cfRule>
  </conditionalFormatting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1A6B8A-FA45-49D5-B288-6319837A3A2B}">
          <x14:formula1>
            <xm:f>tbl_Teams!$C$2:$C$111</xm:f>
          </x14:formula1>
          <xm:sqref>C2 C587 C548 C509 C470 C431 C392 C353 C314 C275 C236 C197 C158 C119 C80 C41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9BA8-7D72-4839-BCE2-72807AC5A5FE}">
  <sheetPr codeName="Sheet11">
    <tabColor rgb="FFFFC000"/>
  </sheetPr>
  <dimension ref="A1:H620"/>
  <sheetViews>
    <sheetView topLeftCell="A483" workbookViewId="0">
      <selection activeCell="F11" sqref="F11"/>
    </sheetView>
  </sheetViews>
  <sheetFormatPr defaultColWidth="8.85546875" defaultRowHeight="18" customHeight="1" x14ac:dyDescent="0.25"/>
  <cols>
    <col min="1" max="1" width="4.85546875" style="56" customWidth="1"/>
    <col min="2" max="2" width="3" style="54" customWidth="1"/>
    <col min="3" max="3" width="11.28515625" style="54" customWidth="1"/>
    <col min="4" max="4" width="21.5703125" style="54" customWidth="1"/>
    <col min="5" max="5" width="4.7109375" style="54" customWidth="1"/>
    <col min="6" max="6" width="21.5703125" style="54" customWidth="1"/>
    <col min="7" max="7" width="25.7109375" style="54" customWidth="1"/>
    <col min="8" max="8" width="4.85546875" style="54" customWidth="1"/>
    <col min="9" max="16384" width="8.85546875" style="54"/>
  </cols>
  <sheetData>
    <row r="1" spans="1:8" ht="13.15" customHeight="1" x14ac:dyDescent="0.25">
      <c r="A1" s="55"/>
      <c r="B1" s="20"/>
      <c r="C1" s="20"/>
      <c r="D1" s="3"/>
      <c r="E1" s="20"/>
      <c r="F1" s="3"/>
      <c r="G1" s="3"/>
      <c r="H1" s="3"/>
    </row>
    <row r="2" spans="1:8" ht="20.45" customHeight="1" x14ac:dyDescent="0.35">
      <c r="A2" s="55">
        <v>1</v>
      </c>
      <c r="B2" s="39" t="str">
        <f>C2</f>
        <v>Kingpins</v>
      </c>
      <c r="C2" s="121" t="str">
        <f>VLOOKUP(A2,Divisions!$H$3:$I$18,2,0)</f>
        <v>Kingpins</v>
      </c>
      <c r="D2" s="121"/>
      <c r="E2" s="121"/>
      <c r="F2" s="121"/>
      <c r="G2" s="121"/>
      <c r="H2" s="3"/>
    </row>
    <row r="3" spans="1:8" ht="13.15" customHeight="1" x14ac:dyDescent="0.25">
      <c r="A3" s="55"/>
      <c r="B3" s="20"/>
      <c r="C3" s="20"/>
      <c r="D3" s="3"/>
      <c r="E3" s="20"/>
      <c r="F3" s="3"/>
      <c r="G3" s="3"/>
      <c r="H3" s="3"/>
    </row>
    <row r="4" spans="1:8" ht="21.6" customHeight="1" x14ac:dyDescent="0.25">
      <c r="A4" s="55"/>
      <c r="B4" s="40" t="s">
        <v>328</v>
      </c>
      <c r="C4" s="41" t="s">
        <v>334</v>
      </c>
      <c r="D4" s="42" t="s">
        <v>340</v>
      </c>
      <c r="E4" s="42"/>
      <c r="F4" s="42" t="s">
        <v>341</v>
      </c>
      <c r="G4" s="43" t="s">
        <v>338</v>
      </c>
      <c r="H4" s="3"/>
    </row>
    <row r="5" spans="1:8" ht="18" customHeight="1" x14ac:dyDescent="0.25">
      <c r="A5" s="55"/>
      <c r="B5" s="44">
        <v>1</v>
      </c>
      <c r="C5" s="45">
        <f>IFERROR(VLOOKUP(_xlfn.CONCAT(B5,$B2),'All Fixtures'!H:R,10,0),VLOOKUP(_xlfn.CONCAT(B5,$B2),'All Fixtures'!I:R,9,0))</f>
        <v>45541</v>
      </c>
      <c r="D5" s="46" t="str">
        <f>IFERROR(VLOOKUP(_xlfn.CONCAT(B5,$B2),'All Fixtures'!H:R,11,0),VLOOKUP(_xlfn.CONCAT(B5,$B2),'All Fixtures'!I:R,10,0))</f>
        <v>Kingpins</v>
      </c>
      <c r="E5" s="47" t="str">
        <f>IF(F5="","VOID","vs")</f>
        <v>vs</v>
      </c>
      <c r="F5" s="46" t="str">
        <f>IFERROR(VLOOKUP(_xlfn.CONCAT(B5,$B2),'All Fixtures'!I:T,12,0),VLOOKUP(_xlfn.CONCAT(B5,$B2),'All Fixtures'!H:T,13,0))</f>
        <v>Motor Rollers</v>
      </c>
      <c r="G5" s="48" t="str">
        <f>IF(E5="VOID","",VLOOKUP(_xlfn.CONCAT(B5,D5),'All Fixtures'!H:U,14,0))</f>
        <v>Robinswood Hill Club 2</v>
      </c>
      <c r="H5" s="3"/>
    </row>
    <row r="6" spans="1:8" ht="18" customHeight="1" x14ac:dyDescent="0.25">
      <c r="A6" s="55"/>
      <c r="B6" s="44">
        <v>2</v>
      </c>
      <c r="C6" s="45">
        <f>IFERROR(VLOOKUP(_xlfn.CONCAT(B6,$B2),'All Fixtures'!H:R,10,0),VLOOKUP(_xlfn.CONCAT(B6,$B2),'All Fixtures'!I:R,9,0))</f>
        <v>45548</v>
      </c>
      <c r="D6" s="46" t="str">
        <f>IFERROR(VLOOKUP(_xlfn.CONCAT(B6,$B2),'All Fixtures'!H:R,11,0),VLOOKUP(_xlfn.CONCAT(B6,$B2),'All Fixtures'!I:R,10,0))</f>
        <v>R.G.H.O.C.</v>
      </c>
      <c r="E6" s="47" t="str">
        <f t="shared" ref="E6:E35" si="0">IF(F6="","VOID","vs")</f>
        <v>vs</v>
      </c>
      <c r="F6" s="46" t="str">
        <f>IFERROR(VLOOKUP(_xlfn.CONCAT(B6,$B2),'All Fixtures'!I:T,12,0),VLOOKUP(_xlfn.CONCAT(B6,$B2),'All Fixtures'!H:T,13,0))</f>
        <v>Kingpins</v>
      </c>
      <c r="G6" s="48" t="str">
        <f>IF(E6="VOID","",VLOOKUP(_xlfn.CONCAT(B6,D6),'All Fixtures'!H:U,14,0))</f>
        <v>Hardwicke RBL 2</v>
      </c>
      <c r="H6" s="3"/>
    </row>
    <row r="7" spans="1:8" ht="18" customHeight="1" x14ac:dyDescent="0.25">
      <c r="A7" s="55"/>
      <c r="B7" s="44">
        <v>3</v>
      </c>
      <c r="C7" s="45">
        <f>IFERROR(VLOOKUP(_xlfn.CONCAT(B7,$B2),'All Fixtures'!H:R,10,0),VLOOKUP(_xlfn.CONCAT(B7,$B2),'All Fixtures'!I:R,9,0))</f>
        <v>45555</v>
      </c>
      <c r="D7" s="46" t="str">
        <f>IFERROR(VLOOKUP(_xlfn.CONCAT(B7,$B2),'All Fixtures'!H:R,11,0),VLOOKUP(_xlfn.CONCAT(B7,$B2),'All Fixtures'!I:R,10,0))</f>
        <v>Kingpins</v>
      </c>
      <c r="E7" s="47" t="str">
        <f t="shared" si="0"/>
        <v>vs</v>
      </c>
      <c r="F7" s="46" t="str">
        <f>IFERROR(VLOOKUP(_xlfn.CONCAT(B7,$B2),'All Fixtures'!I:T,12,0),VLOOKUP(_xlfn.CONCAT(B7,$B2),'All Fixtures'!H:T,13,0))</f>
        <v>Indians</v>
      </c>
      <c r="G7" s="48" t="str">
        <f>IF(E7="VOID","",VLOOKUP(_xlfn.CONCAT(B7,D7),'All Fixtures'!H:U,14,0))</f>
        <v>Robinswood Hill Club 2</v>
      </c>
      <c r="H7" s="3"/>
    </row>
    <row r="8" spans="1:8" ht="18" customHeight="1" x14ac:dyDescent="0.25">
      <c r="A8" s="55"/>
      <c r="B8" s="44">
        <v>4</v>
      </c>
      <c r="C8" s="45">
        <f>IFERROR(VLOOKUP(_xlfn.CONCAT(B8,$B2),'All Fixtures'!H:R,10,0),VLOOKUP(_xlfn.CONCAT(B8,$B2),'All Fixtures'!I:R,9,0))</f>
        <v>45561</v>
      </c>
      <c r="D8" s="46" t="str">
        <f>IFERROR(VLOOKUP(_xlfn.CONCAT(B8,$B2),'All Fixtures'!H:R,11,0),VLOOKUP(_xlfn.CONCAT(B8,$B2),'All Fixtures'!I:R,10,0))</f>
        <v>Rockets</v>
      </c>
      <c r="E8" s="47" t="str">
        <f t="shared" si="0"/>
        <v>vs</v>
      </c>
      <c r="F8" s="46" t="str">
        <f>IFERROR(VLOOKUP(_xlfn.CONCAT(B8,$B2),'All Fixtures'!I:T,12,0),VLOOKUP(_xlfn.CONCAT(B8,$B2),'All Fixtures'!H:T,13,0))</f>
        <v>Kingpins</v>
      </c>
      <c r="G8" s="48" t="str">
        <f>IF(E8="VOID","",VLOOKUP(_xlfn.CONCAT(B8,D8),'All Fixtures'!H:U,14,0))</f>
        <v>Old Richians RFC</v>
      </c>
      <c r="H8" s="3"/>
    </row>
    <row r="9" spans="1:8" ht="18" customHeight="1" x14ac:dyDescent="0.25">
      <c r="A9" s="55"/>
      <c r="B9" s="44">
        <v>5</v>
      </c>
      <c r="C9" s="45">
        <f>IFERROR(VLOOKUP(_xlfn.CONCAT(B9,$B2),'All Fixtures'!H:R,10,0),VLOOKUP(_xlfn.CONCAT(B9,$B2),'All Fixtures'!I:R,9,0))</f>
        <v>45569</v>
      </c>
      <c r="D9" s="46" t="str">
        <f>IFERROR(VLOOKUP(_xlfn.CONCAT(B9,$B2),'All Fixtures'!H:R,11,0),VLOOKUP(_xlfn.CONCAT(B9,$B2),'All Fixtures'!I:R,10,0))</f>
        <v>Kingpins</v>
      </c>
      <c r="E9" s="47" t="str">
        <f t="shared" si="0"/>
        <v>vs</v>
      </c>
      <c r="F9" s="46" t="str">
        <f>IFERROR(VLOOKUP(_xlfn.CONCAT(B9,$B2),'All Fixtures'!I:T,12,0),VLOOKUP(_xlfn.CONCAT(B9,$B2),'All Fixtures'!H:T,13,0))</f>
        <v>Supermacs</v>
      </c>
      <c r="G9" s="48" t="str">
        <f>IF(E9="VOID","",VLOOKUP(_xlfn.CONCAT(B9,D9),'All Fixtures'!H:U,14,0))</f>
        <v>Robinswood Hill Club 2</v>
      </c>
      <c r="H9" s="3"/>
    </row>
    <row r="10" spans="1:8" ht="18" customHeight="1" x14ac:dyDescent="0.25">
      <c r="A10" s="55"/>
      <c r="B10" s="44">
        <v>6</v>
      </c>
      <c r="C10" s="45">
        <f>IFERROR(VLOOKUP(_xlfn.CONCAT(B10,$B2),'All Fixtures'!H:R,10,0),VLOOKUP(_xlfn.CONCAT(B10,$B2),'All Fixtures'!I:R,9,0))</f>
        <v>45575</v>
      </c>
      <c r="D10" s="46" t="str">
        <f>IFERROR(VLOOKUP(_xlfn.CONCAT(B10,$B2),'All Fixtures'!H:R,11,0),VLOOKUP(_xlfn.CONCAT(B10,$B2),'All Fixtures'!I:R,10,0))</f>
        <v>St James Extras</v>
      </c>
      <c r="E10" s="47" t="str">
        <f t="shared" si="0"/>
        <v>vs</v>
      </c>
      <c r="F10" s="46" t="str">
        <f>IFERROR(VLOOKUP(_xlfn.CONCAT(B10,$B2),'All Fixtures'!I:T,12,0),VLOOKUP(_xlfn.CONCAT(B10,$B2),'All Fixtures'!H:T,13,0))</f>
        <v>Kingpins</v>
      </c>
      <c r="G10" s="48" t="str">
        <f>IF(E10="VOID","",VLOOKUP(_xlfn.CONCAT(B10,D10),'All Fixtures'!H:U,14,0))</f>
        <v>One Eyed Jacks</v>
      </c>
      <c r="H10" s="3"/>
    </row>
    <row r="11" spans="1:8" ht="18" customHeight="1" x14ac:dyDescent="0.25">
      <c r="A11" s="55"/>
      <c r="B11" s="44">
        <v>7</v>
      </c>
      <c r="C11" s="45">
        <f>IFERROR(VLOOKUP(_xlfn.CONCAT(B11,$B2),'All Fixtures'!H:R,10,0),VLOOKUP(_xlfn.CONCAT(B11,$B2),'All Fixtures'!I:R,9,0))</f>
        <v>45583</v>
      </c>
      <c r="D11" s="46" t="str">
        <f>IFERROR(VLOOKUP(_xlfn.CONCAT(B11,$B2),'All Fixtures'!H:R,11,0),VLOOKUP(_xlfn.CONCAT(B11,$B2),'All Fixtures'!I:R,10,0))</f>
        <v>Kingpins</v>
      </c>
      <c r="E11" s="47" t="str">
        <f t="shared" si="0"/>
        <v>vs</v>
      </c>
      <c r="F11" s="46" t="str">
        <f>IFERROR(VLOOKUP(_xlfn.CONCAT(B11,$B2),'All Fixtures'!I:T,12,0),VLOOKUP(_xlfn.CONCAT(B11,$B2),'All Fixtures'!H:T,13,0))</f>
        <v>Holmleigh Rangers</v>
      </c>
      <c r="G11" s="48" t="str">
        <f>IF(E11="VOID","",VLOOKUP(_xlfn.CONCAT(B11,D11),'All Fixtures'!H:U,14,0))</f>
        <v>Robinswood Hill Club 2</v>
      </c>
      <c r="H11" s="3"/>
    </row>
    <row r="12" spans="1:8" ht="18" customHeight="1" x14ac:dyDescent="0.25">
      <c r="A12" s="55"/>
      <c r="B12" s="44">
        <v>8</v>
      </c>
      <c r="C12" s="45">
        <f>IFERROR(VLOOKUP(_xlfn.CONCAT(B12,$B2),'All Fixtures'!H:R,10,0),VLOOKUP(_xlfn.CONCAT(B12,$B2),'All Fixtures'!I:R,9,0))</f>
        <v>45590</v>
      </c>
      <c r="D12" s="46" t="str">
        <f>IFERROR(VLOOKUP(_xlfn.CONCAT(B12,$B2),'All Fixtures'!H:R,11,0),VLOOKUP(_xlfn.CONCAT(B12,$B2),'All Fixtures'!I:R,10,0))</f>
        <v>Avenue Loungers</v>
      </c>
      <c r="E12" s="47" t="str">
        <f t="shared" si="0"/>
        <v>vs</v>
      </c>
      <c r="F12" s="46" t="str">
        <f>IFERROR(VLOOKUP(_xlfn.CONCAT(B12,$B2),'All Fixtures'!I:T,12,0),VLOOKUP(_xlfn.CONCAT(B12,$B2),'All Fixtures'!H:T,13,0))</f>
        <v>Kingpins</v>
      </c>
      <c r="G12" s="48" t="str">
        <f>IF(E12="VOID","",VLOOKUP(_xlfn.CONCAT(B12,D12),'All Fixtures'!H:U,14,0))</f>
        <v>One Eyed Jacks</v>
      </c>
      <c r="H12" s="3"/>
    </row>
    <row r="13" spans="1:8" ht="18" customHeight="1" x14ac:dyDescent="0.25">
      <c r="A13" s="55"/>
      <c r="B13" s="44">
        <v>9</v>
      </c>
      <c r="C13" s="45">
        <f>IFERROR(VLOOKUP(_xlfn.CONCAT(B13,$B2),'All Fixtures'!H:R,10,0),VLOOKUP(_xlfn.CONCAT(B13,$B2),'All Fixtures'!I:R,9,0))</f>
        <v>45597</v>
      </c>
      <c r="D13" s="46" t="str">
        <f>IFERROR(VLOOKUP(_xlfn.CONCAT(B13,$B2),'All Fixtures'!H:R,11,0),VLOOKUP(_xlfn.CONCAT(B13,$B2),'All Fixtures'!I:R,10,0))</f>
        <v>Kingpins</v>
      </c>
      <c r="E13" s="47" t="str">
        <f t="shared" si="0"/>
        <v>vs</v>
      </c>
      <c r="F13" s="46" t="str">
        <f>IFERROR(VLOOKUP(_xlfn.CONCAT(B13,$B2),'All Fixtures'!I:T,12,0),VLOOKUP(_xlfn.CONCAT(B13,$B2),'All Fixtures'!H:T,13,0))</f>
        <v>Matson Wolfhounds</v>
      </c>
      <c r="G13" s="48" t="str">
        <f>IF(E13="VOID","",VLOOKUP(_xlfn.CONCAT(B13,D13),'All Fixtures'!H:U,14,0))</f>
        <v>Robinswood Hill Club 2</v>
      </c>
      <c r="H13" s="3"/>
    </row>
    <row r="14" spans="1:8" ht="18" customHeight="1" x14ac:dyDescent="0.25">
      <c r="A14" s="55"/>
      <c r="B14" s="44">
        <v>10</v>
      </c>
      <c r="C14" s="45">
        <f>IFERROR(VLOOKUP(_xlfn.CONCAT(B14,$B2),'All Fixtures'!H:R,10,0),VLOOKUP(_xlfn.CONCAT(B14,$B2),'All Fixtures'!I:R,9,0))</f>
        <v>45603</v>
      </c>
      <c r="D14" s="46" t="str">
        <f>IFERROR(VLOOKUP(_xlfn.CONCAT(B14,$B2),'All Fixtures'!H:R,11,0),VLOOKUP(_xlfn.CONCAT(B14,$B2),'All Fixtures'!I:R,10,0))</f>
        <v>Exiles S.C.</v>
      </c>
      <c r="E14" s="47" t="str">
        <f t="shared" si="0"/>
        <v>vs</v>
      </c>
      <c r="F14" s="46" t="str">
        <f>IFERROR(VLOOKUP(_xlfn.CONCAT(B14,$B2),'All Fixtures'!I:T,12,0),VLOOKUP(_xlfn.CONCAT(B14,$B2),'All Fixtures'!H:T,13,0))</f>
        <v>Kingpins</v>
      </c>
      <c r="G14" s="48" t="str">
        <f>IF(E14="VOID","",VLOOKUP(_xlfn.CONCAT(B14,D14),'All Fixtures'!H:U,14,0))</f>
        <v>Wotton Hall Club 1</v>
      </c>
      <c r="H14" s="3"/>
    </row>
    <row r="15" spans="1:8" ht="18" customHeight="1" x14ac:dyDescent="0.25">
      <c r="A15" s="55"/>
      <c r="B15" s="44">
        <v>11</v>
      </c>
      <c r="C15" s="45">
        <f>IFERROR(VLOOKUP(_xlfn.CONCAT(B15,$B2),'All Fixtures'!H:R,10,0),VLOOKUP(_xlfn.CONCAT(B15,$B2),'All Fixtures'!I:R,9,0))</f>
        <v>45611</v>
      </c>
      <c r="D15" s="46" t="str">
        <f>IFERROR(VLOOKUP(_xlfn.CONCAT(B15,$B2),'All Fixtures'!H:R,11,0),VLOOKUP(_xlfn.CONCAT(B15,$B2),'All Fixtures'!I:R,10,0))</f>
        <v>Kingpins</v>
      </c>
      <c r="E15" s="47" t="str">
        <f t="shared" si="0"/>
        <v>vs</v>
      </c>
      <c r="F15" s="46" t="str">
        <f>IFERROR(VLOOKUP(_xlfn.CONCAT(B15,$B2),'All Fixtures'!I:T,12,0),VLOOKUP(_xlfn.CONCAT(B15,$B2),'All Fixtures'!H:T,13,0))</f>
        <v>Valiants</v>
      </c>
      <c r="G15" s="48" t="str">
        <f>IF(E15="VOID","",VLOOKUP(_xlfn.CONCAT(B15,D15),'All Fixtures'!H:U,14,0))</f>
        <v>Robinswood Hill Club 2</v>
      </c>
      <c r="H15" s="3"/>
    </row>
    <row r="16" spans="1:8" ht="18" customHeight="1" x14ac:dyDescent="0.25">
      <c r="A16" s="55"/>
      <c r="B16" s="44">
        <v>12</v>
      </c>
      <c r="C16" s="45">
        <f>IFERROR(VLOOKUP(_xlfn.CONCAT(B16,$B2),'All Fixtures'!H:R,10,0),VLOOKUP(_xlfn.CONCAT(B16,$B2),'All Fixtures'!I:R,9,0))</f>
        <v>45614</v>
      </c>
      <c r="D16" s="46" t="str">
        <f>IFERROR(VLOOKUP(_xlfn.CONCAT(B16,$B2),'All Fixtures'!H:R,11,0),VLOOKUP(_xlfn.CONCAT(B16,$B2),'All Fixtures'!I:R,10,0))</f>
        <v>Walls Monkeys</v>
      </c>
      <c r="E16" s="47" t="str">
        <f t="shared" si="0"/>
        <v>vs</v>
      </c>
      <c r="F16" s="46" t="str">
        <f>IFERROR(VLOOKUP(_xlfn.CONCAT(B16,$B2),'All Fixtures'!I:T,12,0),VLOOKUP(_xlfn.CONCAT(B16,$B2),'All Fixtures'!H:T,13,0))</f>
        <v>Kingpins</v>
      </c>
      <c r="G16" s="48" t="str">
        <f>IF(E16="VOID","",VLOOKUP(_xlfn.CONCAT(B16,D16),'All Fixtures'!H:U,14,0))</f>
        <v>Robinswood Hill Club 1</v>
      </c>
      <c r="H16" s="3"/>
    </row>
    <row r="17" spans="1:8" ht="18" customHeight="1" x14ac:dyDescent="0.25">
      <c r="A17" s="55"/>
      <c r="B17" s="44">
        <v>13</v>
      </c>
      <c r="C17" s="45">
        <f>IFERROR(VLOOKUP(_xlfn.CONCAT(B17,$B2),'All Fixtures'!H:R,10,0),VLOOKUP(_xlfn.CONCAT(B17,$B2),'All Fixtures'!I:R,9,0))</f>
        <v>45625</v>
      </c>
      <c r="D17" s="46" t="str">
        <f>IFERROR(VLOOKUP(_xlfn.CONCAT(B17,$B2),'All Fixtures'!H:R,11,0),VLOOKUP(_xlfn.CONCAT(B17,$B2),'All Fixtures'!I:R,10,0))</f>
        <v>Kingpins</v>
      </c>
      <c r="E17" s="47" t="str">
        <f t="shared" si="0"/>
        <v>vs</v>
      </c>
      <c r="F17" s="46" t="str">
        <f>IFERROR(VLOOKUP(_xlfn.CONCAT(B17,$B2),'All Fixtures'!I:T,12,0),VLOOKUP(_xlfn.CONCAT(B17,$B2),'All Fixtures'!H:T,13,0))</f>
        <v>Willows</v>
      </c>
      <c r="G17" s="48" t="str">
        <f>IF(E17="VOID","",VLOOKUP(_xlfn.CONCAT(B17,D17),'All Fixtures'!H:U,14,0))</f>
        <v>Robinswood Hill Club 2</v>
      </c>
      <c r="H17" s="3"/>
    </row>
    <row r="18" spans="1:8" ht="18" customHeight="1" x14ac:dyDescent="0.25">
      <c r="A18" s="55"/>
      <c r="B18" s="44">
        <v>14</v>
      </c>
      <c r="C18" s="45">
        <f>IFERROR(VLOOKUP(_xlfn.CONCAT(B18,$B2),'All Fixtures'!H:R,10,0),VLOOKUP(_xlfn.CONCAT(B18,$B2),'All Fixtures'!I:R,9,0))</f>
        <v>45629</v>
      </c>
      <c r="D18" s="46" t="str">
        <f>IFERROR(VLOOKUP(_xlfn.CONCAT(B18,$B2),'All Fixtures'!H:R,11,0),VLOOKUP(_xlfn.CONCAT(B18,$B2),'All Fixtures'!I:R,10,0))</f>
        <v>Rugger Sports</v>
      </c>
      <c r="E18" s="47" t="str">
        <f t="shared" si="0"/>
        <v>vs</v>
      </c>
      <c r="F18" s="46" t="str">
        <f>IFERROR(VLOOKUP(_xlfn.CONCAT(B18,$B2),'All Fixtures'!I:T,12,0),VLOOKUP(_xlfn.CONCAT(B18,$B2),'All Fixtures'!H:T,13,0))</f>
        <v>Kingpins</v>
      </c>
      <c r="G18" s="48" t="str">
        <f>IF(E18="VOID","",VLOOKUP(_xlfn.CONCAT(B18,D18),'All Fixtures'!H:U,14,0))</f>
        <v>Longlevens Community Centre</v>
      </c>
      <c r="H18" s="3"/>
    </row>
    <row r="19" spans="1:8" ht="18" customHeight="1" x14ac:dyDescent="0.25">
      <c r="A19" s="55"/>
      <c r="B19" s="44">
        <v>15</v>
      </c>
      <c r="C19" s="45">
        <f>IFERROR(VLOOKUP(_xlfn.CONCAT(B19,$B2),'All Fixtures'!H:R,10,0),VLOOKUP(_xlfn.CONCAT(B19,$B2),'All Fixtures'!I:R,9,0))</f>
        <v>45639</v>
      </c>
      <c r="D19" s="46" t="str">
        <f>IFERROR(VLOOKUP(_xlfn.CONCAT(B19,$B2),'All Fixtures'!H:R,11,0),VLOOKUP(_xlfn.CONCAT(B19,$B2),'All Fixtures'!I:R,10,0))</f>
        <v>Kingpins</v>
      </c>
      <c r="E19" s="47" t="str">
        <f t="shared" si="0"/>
        <v>vs</v>
      </c>
      <c r="F19" s="46" t="str">
        <f>IFERROR(VLOOKUP(_xlfn.CONCAT(B19,$B2),'All Fixtures'!I:T,12,0),VLOOKUP(_xlfn.CONCAT(B19,$B2),'All Fixtures'!H:T,13,0))</f>
        <v>Arcadians</v>
      </c>
      <c r="G19" s="48" t="str">
        <f>IF(E19="VOID","",VLOOKUP(_xlfn.CONCAT(B19,D19),'All Fixtures'!H:U,14,0))</f>
        <v>Robinswood Hill Club 2</v>
      </c>
      <c r="H19" s="3"/>
    </row>
    <row r="20" spans="1:8" ht="24.6" customHeight="1" x14ac:dyDescent="0.25">
      <c r="A20" s="55"/>
      <c r="B20" s="122" t="s">
        <v>339</v>
      </c>
      <c r="C20" s="123"/>
      <c r="D20" s="123"/>
      <c r="E20" s="123"/>
      <c r="F20" s="123"/>
      <c r="G20" s="124"/>
      <c r="H20" s="3"/>
    </row>
    <row r="21" spans="1:8" ht="18" customHeight="1" x14ac:dyDescent="0.25">
      <c r="A21" s="55"/>
      <c r="B21" s="44">
        <v>16</v>
      </c>
      <c r="C21" s="45">
        <f>IFERROR(VLOOKUP(_xlfn.CONCAT(B21,$B2),'All Fixtures'!H:R,10,0),VLOOKUP(_xlfn.CONCAT(B21,$B2),'All Fixtures'!I:R,9,0))</f>
        <v>45664</v>
      </c>
      <c r="D21" s="46" t="str">
        <f>IFERROR(VLOOKUP(_xlfn.CONCAT(B21,$B2),'All Fixtures'!H:R,11,0),VLOOKUP(_xlfn.CONCAT(B21,$B2),'All Fixtures'!I:R,10,0))</f>
        <v>Motor Rollers</v>
      </c>
      <c r="E21" s="47" t="str">
        <f t="shared" si="0"/>
        <v>vs</v>
      </c>
      <c r="F21" s="46" t="str">
        <f>IFERROR(VLOOKUP(_xlfn.CONCAT(B21,$B2),'All Fixtures'!I:T,12,0),VLOOKUP(_xlfn.CONCAT(B21,$B2),'All Fixtures'!H:T,13,0))</f>
        <v>Kingpins</v>
      </c>
      <c r="G21" s="48" t="str">
        <f>IF(E21="VOID","",VLOOKUP(_xlfn.CONCAT(B21,D21),'All Fixtures'!H:U,14,0))</f>
        <v>Wotton Hall Club 1</v>
      </c>
      <c r="H21" s="3"/>
    </row>
    <row r="22" spans="1:8" ht="18" customHeight="1" x14ac:dyDescent="0.25">
      <c r="A22" s="55"/>
      <c r="B22" s="44">
        <v>17</v>
      </c>
      <c r="C22" s="45">
        <f>IFERROR(VLOOKUP(_xlfn.CONCAT(B22,$B2),'All Fixtures'!H:R,10,0),VLOOKUP(_xlfn.CONCAT(B22,$B2),'All Fixtures'!I:R,9,0))</f>
        <v>45674</v>
      </c>
      <c r="D22" s="46" t="str">
        <f>IFERROR(VLOOKUP(_xlfn.CONCAT(B22,$B2),'All Fixtures'!H:R,11,0),VLOOKUP(_xlfn.CONCAT(B22,$B2),'All Fixtures'!I:R,10,0))</f>
        <v>Kingpins</v>
      </c>
      <c r="E22" s="47" t="str">
        <f t="shared" si="0"/>
        <v>vs</v>
      </c>
      <c r="F22" s="46" t="str">
        <f>IFERROR(VLOOKUP(_xlfn.CONCAT(B22,$B2),'All Fixtures'!I:T,12,0),VLOOKUP(_xlfn.CONCAT(B22,$B2),'All Fixtures'!H:T,13,0))</f>
        <v>R.G.H.O.C.</v>
      </c>
      <c r="G22" s="48" t="str">
        <f>IF(E22="VOID","",VLOOKUP(_xlfn.CONCAT(B22,D22),'All Fixtures'!H:U,14,0))</f>
        <v>Robinswood Hill Club 2</v>
      </c>
      <c r="H22" s="3"/>
    </row>
    <row r="23" spans="1:8" ht="18" customHeight="1" x14ac:dyDescent="0.25">
      <c r="A23" s="55"/>
      <c r="B23" s="44">
        <v>18</v>
      </c>
      <c r="C23" s="45">
        <f>IFERROR(VLOOKUP(_xlfn.CONCAT(B23,$B2),'All Fixtures'!H:R,10,0),VLOOKUP(_xlfn.CONCAT(B23,$B2),'All Fixtures'!I:R,9,0))</f>
        <v>45680</v>
      </c>
      <c r="D23" s="46" t="str">
        <f>IFERROR(VLOOKUP(_xlfn.CONCAT(B23,$B2),'All Fixtures'!H:R,11,0),VLOOKUP(_xlfn.CONCAT(B23,$B2),'All Fixtures'!I:R,10,0))</f>
        <v>Indians</v>
      </c>
      <c r="E23" s="47" t="str">
        <f t="shared" si="0"/>
        <v>vs</v>
      </c>
      <c r="F23" s="46" t="str">
        <f>IFERROR(VLOOKUP(_xlfn.CONCAT(B23,$B2),'All Fixtures'!I:T,12,0),VLOOKUP(_xlfn.CONCAT(B23,$B2),'All Fixtures'!H:T,13,0))</f>
        <v>Kingpins</v>
      </c>
      <c r="G23" s="48" t="str">
        <f>IF(E23="VOID","",VLOOKUP(_xlfn.CONCAT(B23,D23),'All Fixtures'!H:U,14,0))</f>
        <v>Saintbridge Club 1</v>
      </c>
      <c r="H23" s="3"/>
    </row>
    <row r="24" spans="1:8" ht="18" customHeight="1" x14ac:dyDescent="0.25">
      <c r="A24" s="55"/>
      <c r="B24" s="44">
        <v>19</v>
      </c>
      <c r="C24" s="45">
        <f>IFERROR(VLOOKUP(_xlfn.CONCAT(B24,$B2),'All Fixtures'!H:R,10,0),VLOOKUP(_xlfn.CONCAT(B24,$B2),'All Fixtures'!I:R,9,0))</f>
        <v>45688</v>
      </c>
      <c r="D24" s="46" t="str">
        <f>IFERROR(VLOOKUP(_xlfn.CONCAT(B24,$B2),'All Fixtures'!H:R,11,0),VLOOKUP(_xlfn.CONCAT(B24,$B2),'All Fixtures'!I:R,10,0))</f>
        <v>Kingpins</v>
      </c>
      <c r="E24" s="47" t="str">
        <f t="shared" si="0"/>
        <v>vs</v>
      </c>
      <c r="F24" s="46" t="str">
        <f>IFERROR(VLOOKUP(_xlfn.CONCAT(B24,$B2),'All Fixtures'!I:T,12,0),VLOOKUP(_xlfn.CONCAT(B24,$B2),'All Fixtures'!H:T,13,0))</f>
        <v>Rockets</v>
      </c>
      <c r="G24" s="48" t="str">
        <f>IF(E24="VOID","",VLOOKUP(_xlfn.CONCAT(B24,D24),'All Fixtures'!H:U,14,0))</f>
        <v>Robinswood Hill Club 2</v>
      </c>
      <c r="H24" s="3"/>
    </row>
    <row r="25" spans="1:8" ht="18" customHeight="1" x14ac:dyDescent="0.25">
      <c r="A25" s="55"/>
      <c r="B25" s="44">
        <v>20</v>
      </c>
      <c r="C25" s="45">
        <f>IFERROR(VLOOKUP(_xlfn.CONCAT(B25,$B2),'All Fixtures'!H:R,10,0),VLOOKUP(_xlfn.CONCAT(B25,$B2),'All Fixtures'!I:R,9,0))</f>
        <v>45692</v>
      </c>
      <c r="D25" s="46" t="str">
        <f>IFERROR(VLOOKUP(_xlfn.CONCAT(B25,$B2),'All Fixtures'!H:R,11,0),VLOOKUP(_xlfn.CONCAT(B25,$B2),'All Fixtures'!I:R,10,0))</f>
        <v>Supermacs</v>
      </c>
      <c r="E25" s="47" t="str">
        <f t="shared" si="0"/>
        <v>vs</v>
      </c>
      <c r="F25" s="46" t="str">
        <f>IFERROR(VLOOKUP(_xlfn.CONCAT(B25,$B2),'All Fixtures'!I:T,12,0),VLOOKUP(_xlfn.CONCAT(B25,$B2),'All Fixtures'!H:T,13,0))</f>
        <v>Kingpins</v>
      </c>
      <c r="G25" s="48" t="str">
        <f>IF(E25="VOID","",VLOOKUP(_xlfn.CONCAT(B25,D25),'All Fixtures'!H:U,14,0))</f>
        <v>Ramblers Club</v>
      </c>
      <c r="H25" s="3"/>
    </row>
    <row r="26" spans="1:8" ht="18" customHeight="1" x14ac:dyDescent="0.25">
      <c r="A26" s="55"/>
      <c r="B26" s="44">
        <v>21</v>
      </c>
      <c r="C26" s="45">
        <f>IFERROR(VLOOKUP(_xlfn.CONCAT(B26,$B2),'All Fixtures'!H:R,10,0),VLOOKUP(_xlfn.CONCAT(B26,$B2),'All Fixtures'!I:R,9,0))</f>
        <v>45702</v>
      </c>
      <c r="D26" s="46" t="str">
        <f>IFERROR(VLOOKUP(_xlfn.CONCAT(B26,$B2),'All Fixtures'!H:R,11,0),VLOOKUP(_xlfn.CONCAT(B26,$B2),'All Fixtures'!I:R,10,0))</f>
        <v>Kingpins</v>
      </c>
      <c r="E26" s="47" t="str">
        <f t="shared" si="0"/>
        <v>vs</v>
      </c>
      <c r="F26" s="46" t="str">
        <f>IFERROR(VLOOKUP(_xlfn.CONCAT(B26,$B2),'All Fixtures'!I:T,12,0),VLOOKUP(_xlfn.CONCAT(B26,$B2),'All Fixtures'!H:T,13,0))</f>
        <v>St James Extras</v>
      </c>
      <c r="G26" s="48" t="str">
        <f>IF(E26="VOID","",VLOOKUP(_xlfn.CONCAT(B26,D26),'All Fixtures'!H:U,14,0))</f>
        <v>Robinswood Hill Club 2</v>
      </c>
      <c r="H26" s="3"/>
    </row>
    <row r="27" spans="1:8" ht="18" customHeight="1" x14ac:dyDescent="0.25">
      <c r="A27" s="55"/>
      <c r="B27" s="44">
        <v>22</v>
      </c>
      <c r="C27" s="45">
        <f>IFERROR(VLOOKUP(_xlfn.CONCAT(B27,$B2),'All Fixtures'!H:R,10,0),VLOOKUP(_xlfn.CONCAT(B27,$B2),'All Fixtures'!I:R,9,0))</f>
        <v>45708</v>
      </c>
      <c r="D27" s="46" t="str">
        <f>IFERROR(VLOOKUP(_xlfn.CONCAT(B27,$B2),'All Fixtures'!H:R,11,0),VLOOKUP(_xlfn.CONCAT(B27,$B2),'All Fixtures'!I:R,10,0))</f>
        <v>Holmleigh Rangers</v>
      </c>
      <c r="E27" s="47" t="str">
        <f t="shared" si="0"/>
        <v>vs</v>
      </c>
      <c r="F27" s="46" t="str">
        <f>IFERROR(VLOOKUP(_xlfn.CONCAT(B27,$B2),'All Fixtures'!I:T,12,0),VLOOKUP(_xlfn.CONCAT(B27,$B2),'All Fixtures'!H:T,13,0))</f>
        <v>Kingpins</v>
      </c>
      <c r="G27" s="48" t="str">
        <f>IF(E27="VOID","",VLOOKUP(_xlfn.CONCAT(B27,D27),'All Fixtures'!H:U,14,0))</f>
        <v>Ramblers Club</v>
      </c>
      <c r="H27" s="3"/>
    </row>
    <row r="28" spans="1:8" ht="18" customHeight="1" x14ac:dyDescent="0.25">
      <c r="A28" s="55"/>
      <c r="B28" s="44">
        <v>23</v>
      </c>
      <c r="C28" s="45">
        <f>IFERROR(VLOOKUP(_xlfn.CONCAT(B28,$B2),'All Fixtures'!H:R,10,0),VLOOKUP(_xlfn.CONCAT(B28,$B2),'All Fixtures'!I:R,9,0))</f>
        <v>45716</v>
      </c>
      <c r="D28" s="46" t="str">
        <f>IFERROR(VLOOKUP(_xlfn.CONCAT(B28,$B2),'All Fixtures'!H:R,11,0),VLOOKUP(_xlfn.CONCAT(B28,$B2),'All Fixtures'!I:R,10,0))</f>
        <v>Kingpins</v>
      </c>
      <c r="E28" s="47" t="str">
        <f t="shared" si="0"/>
        <v>vs</v>
      </c>
      <c r="F28" s="46" t="str">
        <f>IFERROR(VLOOKUP(_xlfn.CONCAT(B28,$B2),'All Fixtures'!I:T,12,0),VLOOKUP(_xlfn.CONCAT(B28,$B2),'All Fixtures'!H:T,13,0))</f>
        <v>Avenue Loungers</v>
      </c>
      <c r="G28" s="48" t="str">
        <f>IF(E28="VOID","",VLOOKUP(_xlfn.CONCAT(B28,D28),'All Fixtures'!H:U,14,0))</f>
        <v>Robinswood Hill Club 2</v>
      </c>
      <c r="H28" s="3"/>
    </row>
    <row r="29" spans="1:8" ht="18" customHeight="1" x14ac:dyDescent="0.25">
      <c r="A29" s="55"/>
      <c r="B29" s="44">
        <v>24</v>
      </c>
      <c r="C29" s="45">
        <f>IFERROR(VLOOKUP(_xlfn.CONCAT(B29,$B2),'All Fixtures'!H:R,10,0),VLOOKUP(_xlfn.CONCAT(B29,$B2),'All Fixtures'!I:R,9,0))</f>
        <v>45723</v>
      </c>
      <c r="D29" s="46" t="str">
        <f>IFERROR(VLOOKUP(_xlfn.CONCAT(B29,$B2),'All Fixtures'!H:R,11,0),VLOOKUP(_xlfn.CONCAT(B29,$B2),'All Fixtures'!I:R,10,0))</f>
        <v>Matson Wolfhounds</v>
      </c>
      <c r="E29" s="47" t="str">
        <f t="shared" si="0"/>
        <v>vs</v>
      </c>
      <c r="F29" s="46" t="str">
        <f>IFERROR(VLOOKUP(_xlfn.CONCAT(B29,$B2),'All Fixtures'!I:T,12,0),VLOOKUP(_xlfn.CONCAT(B29,$B2),'All Fixtures'!H:T,13,0))</f>
        <v>Kingpins</v>
      </c>
      <c r="G29" s="48" t="str">
        <f>IF(E29="VOID","",VLOOKUP(_xlfn.CONCAT(B29,D29),'All Fixtures'!H:U,14,0))</f>
        <v>Matson RFC</v>
      </c>
      <c r="H29" s="3"/>
    </row>
    <row r="30" spans="1:8" ht="18" customHeight="1" x14ac:dyDescent="0.25">
      <c r="A30" s="55"/>
      <c r="B30" s="44">
        <v>25</v>
      </c>
      <c r="C30" s="45">
        <f>IFERROR(VLOOKUP(_xlfn.CONCAT(B30,$B2),'All Fixtures'!H:R,10,0),VLOOKUP(_xlfn.CONCAT(B30,$B2),'All Fixtures'!I:R,9,0))</f>
        <v>45730</v>
      </c>
      <c r="D30" s="46" t="str">
        <f>IFERROR(VLOOKUP(_xlfn.CONCAT(B30,$B2),'All Fixtures'!H:R,11,0),VLOOKUP(_xlfn.CONCAT(B30,$B2),'All Fixtures'!I:R,10,0))</f>
        <v>Kingpins</v>
      </c>
      <c r="E30" s="47" t="str">
        <f t="shared" si="0"/>
        <v>vs</v>
      </c>
      <c r="F30" s="46" t="str">
        <f>IFERROR(VLOOKUP(_xlfn.CONCAT(B30,$B2),'All Fixtures'!I:T,12,0),VLOOKUP(_xlfn.CONCAT(B30,$B2),'All Fixtures'!H:T,13,0))</f>
        <v>Exiles S.C.</v>
      </c>
      <c r="G30" s="48" t="str">
        <f>IF(E30="VOID","",VLOOKUP(_xlfn.CONCAT(B30,D30),'All Fixtures'!H:U,14,0))</f>
        <v>Robinswood Hill Club 2</v>
      </c>
      <c r="H30" s="3"/>
    </row>
    <row r="31" spans="1:8" ht="18" customHeight="1" x14ac:dyDescent="0.25">
      <c r="A31" s="55"/>
      <c r="B31" s="44">
        <v>26</v>
      </c>
      <c r="C31" s="45">
        <f>IFERROR(VLOOKUP(_xlfn.CONCAT(B31,$B2),'All Fixtures'!H:R,10,0),VLOOKUP(_xlfn.CONCAT(B31,$B2),'All Fixtures'!I:R,9,0))</f>
        <v>45733</v>
      </c>
      <c r="D31" s="46" t="str">
        <f>IFERROR(VLOOKUP(_xlfn.CONCAT(B31,$B2),'All Fixtures'!H:R,11,0),VLOOKUP(_xlfn.CONCAT(B31,$B2),'All Fixtures'!I:R,10,0))</f>
        <v>Valiants</v>
      </c>
      <c r="E31" s="47" t="str">
        <f t="shared" si="0"/>
        <v>vs</v>
      </c>
      <c r="F31" s="46" t="str">
        <f>IFERROR(VLOOKUP(_xlfn.CONCAT(B31,$B2),'All Fixtures'!I:T,12,0),VLOOKUP(_xlfn.CONCAT(B31,$B2),'All Fixtures'!H:T,13,0))</f>
        <v>Kingpins</v>
      </c>
      <c r="G31" s="48" t="str">
        <f>IF(E31="VOID","",VLOOKUP(_xlfn.CONCAT(B31,D31),'All Fixtures'!H:U,14,0))</f>
        <v>Baker Street</v>
      </c>
      <c r="H31" s="3"/>
    </row>
    <row r="32" spans="1:8" ht="18" customHeight="1" x14ac:dyDescent="0.25">
      <c r="A32" s="55"/>
      <c r="B32" s="44">
        <v>27</v>
      </c>
      <c r="C32" s="45">
        <f>IFERROR(VLOOKUP(_xlfn.CONCAT(B32,$B2),'All Fixtures'!H:R,10,0),VLOOKUP(_xlfn.CONCAT(B32,$B2),'All Fixtures'!I:R,9,0))</f>
        <v>45744</v>
      </c>
      <c r="D32" s="46" t="str">
        <f>IFERROR(VLOOKUP(_xlfn.CONCAT(B32,$B2),'All Fixtures'!H:R,11,0),VLOOKUP(_xlfn.CONCAT(B32,$B2),'All Fixtures'!I:R,10,0))</f>
        <v>Kingpins</v>
      </c>
      <c r="E32" s="47" t="str">
        <f t="shared" si="0"/>
        <v>vs</v>
      </c>
      <c r="F32" s="46" t="str">
        <f>IFERROR(VLOOKUP(_xlfn.CONCAT(B32,$B2),'All Fixtures'!I:T,12,0),VLOOKUP(_xlfn.CONCAT(B32,$B2),'All Fixtures'!H:T,13,0))</f>
        <v>Walls Monkeys</v>
      </c>
      <c r="G32" s="48" t="str">
        <f>IF(E32="VOID","",VLOOKUP(_xlfn.CONCAT(B32,D32),'All Fixtures'!H:U,14,0))</f>
        <v>Robinswood Hill Club 2</v>
      </c>
      <c r="H32" s="3"/>
    </row>
    <row r="33" spans="1:8" ht="18" customHeight="1" x14ac:dyDescent="0.25">
      <c r="A33" s="55"/>
      <c r="B33" s="44">
        <v>28</v>
      </c>
      <c r="C33" s="45">
        <f>IFERROR(VLOOKUP(_xlfn.CONCAT(B33,$B2),'All Fixtures'!H:R,10,0),VLOOKUP(_xlfn.CONCAT(B33,$B2),'All Fixtures'!I:R,9,0))</f>
        <v>45749</v>
      </c>
      <c r="D33" s="46" t="str">
        <f>IFERROR(VLOOKUP(_xlfn.CONCAT(B33,$B2),'All Fixtures'!H:R,11,0),VLOOKUP(_xlfn.CONCAT(B33,$B2),'All Fixtures'!I:R,10,0))</f>
        <v>Willows</v>
      </c>
      <c r="E33" s="47" t="str">
        <f t="shared" si="0"/>
        <v>vs</v>
      </c>
      <c r="F33" s="46" t="str">
        <f>IFERROR(VLOOKUP(_xlfn.CONCAT(B33,$B2),'All Fixtures'!I:T,12,0),VLOOKUP(_xlfn.CONCAT(B33,$B2),'All Fixtures'!H:T,13,0))</f>
        <v>Kingpins</v>
      </c>
      <c r="G33" s="48" t="str">
        <f>IF(E33="VOID","",VLOOKUP(_xlfn.CONCAT(B33,D33),'All Fixtures'!H:U,14,0))</f>
        <v>Ramblers Club</v>
      </c>
      <c r="H33" s="3"/>
    </row>
    <row r="34" spans="1:8" ht="18" customHeight="1" x14ac:dyDescent="0.25">
      <c r="A34" s="55"/>
      <c r="B34" s="44">
        <v>29</v>
      </c>
      <c r="C34" s="45">
        <f>IFERROR(VLOOKUP(_xlfn.CONCAT(B34,$B2),'All Fixtures'!H:R,10,0),VLOOKUP(_xlfn.CONCAT(B34,$B2),'All Fixtures'!I:R,9,0))</f>
        <v>45758</v>
      </c>
      <c r="D34" s="46" t="str">
        <f>IFERROR(VLOOKUP(_xlfn.CONCAT(B34,$B2),'All Fixtures'!H:R,11,0),VLOOKUP(_xlfn.CONCAT(B34,$B2),'All Fixtures'!I:R,10,0))</f>
        <v>Kingpins</v>
      </c>
      <c r="E34" s="47" t="str">
        <f t="shared" si="0"/>
        <v>vs</v>
      </c>
      <c r="F34" s="46" t="str">
        <f>IFERROR(VLOOKUP(_xlfn.CONCAT(B34,$B2),'All Fixtures'!I:T,12,0),VLOOKUP(_xlfn.CONCAT(B34,$B2),'All Fixtures'!H:T,13,0))</f>
        <v>Rugger Sports</v>
      </c>
      <c r="G34" s="48" t="str">
        <f>IF(E34="VOID","",VLOOKUP(_xlfn.CONCAT(B34,D34),'All Fixtures'!H:U,14,0))</f>
        <v>Robinswood Hill Club 2</v>
      </c>
      <c r="H34" s="3"/>
    </row>
    <row r="35" spans="1:8" ht="18" customHeight="1" x14ac:dyDescent="0.25">
      <c r="A35" s="55"/>
      <c r="B35" s="49">
        <v>30</v>
      </c>
      <c r="C35" s="50">
        <f>IFERROR(VLOOKUP(_xlfn.CONCAT(B35,$B2),'All Fixtures'!H:R,10,0),VLOOKUP(_xlfn.CONCAT(B35,$B2),'All Fixtures'!I:R,9,0))</f>
        <v>45764</v>
      </c>
      <c r="D35" s="51" t="str">
        <f>IFERROR(VLOOKUP(_xlfn.CONCAT(B35,$B2),'All Fixtures'!H:R,11,0),VLOOKUP(_xlfn.CONCAT(B35,$B2),'All Fixtures'!I:R,10,0))</f>
        <v>Arcadians</v>
      </c>
      <c r="E35" s="52" t="str">
        <f t="shared" si="0"/>
        <v>vs</v>
      </c>
      <c r="F35" s="51" t="str">
        <f>IFERROR(VLOOKUP(_xlfn.CONCAT(B35,$B2),'All Fixtures'!I:T,12,0),VLOOKUP(_xlfn.CONCAT(B35,$B2),'All Fixtures'!H:T,13,0))</f>
        <v>Kingpins</v>
      </c>
      <c r="G35" s="53" t="str">
        <f>IF(E35="VOID","",VLOOKUP(_xlfn.CONCAT(B35,D35),'All Fixtures'!H:U,14,0))</f>
        <v>BMI Club</v>
      </c>
      <c r="H35" s="3"/>
    </row>
    <row r="36" spans="1:8" ht="13.15" customHeight="1" x14ac:dyDescent="0.25">
      <c r="A36" s="55"/>
      <c r="B36" s="20"/>
      <c r="C36" s="20"/>
      <c r="D36" s="3"/>
      <c r="E36" s="20"/>
      <c r="F36" s="3"/>
      <c r="G36" s="3"/>
      <c r="H36" s="3"/>
    </row>
    <row r="37" spans="1:8" ht="13.15" customHeight="1" x14ac:dyDescent="0.25">
      <c r="A37" s="55"/>
      <c r="B37" s="20"/>
      <c r="C37" s="20"/>
      <c r="D37" s="3"/>
      <c r="E37" s="20"/>
      <c r="F37" s="3"/>
      <c r="G37" s="3"/>
      <c r="H37" s="3"/>
    </row>
    <row r="38" spans="1:8" ht="13.15" customHeight="1" x14ac:dyDescent="0.25">
      <c r="A38" s="55"/>
      <c r="B38" s="20"/>
      <c r="C38" s="20"/>
      <c r="D38" s="3"/>
      <c r="E38" s="20"/>
      <c r="F38" s="3"/>
      <c r="G38" s="3"/>
      <c r="H38" s="3"/>
    </row>
    <row r="39" spans="1:8" ht="13.15" customHeight="1" x14ac:dyDescent="0.25">
      <c r="A39" s="55"/>
      <c r="B39" s="20"/>
      <c r="C39" s="20"/>
      <c r="D39" s="3"/>
      <c r="E39" s="20"/>
      <c r="F39" s="3"/>
      <c r="G39" s="3"/>
      <c r="H39" s="3"/>
    </row>
    <row r="40" spans="1:8" ht="13.15" customHeight="1" x14ac:dyDescent="0.25">
      <c r="A40" s="55"/>
      <c r="B40" s="20"/>
      <c r="C40" s="20"/>
      <c r="D40" s="3"/>
      <c r="E40" s="20"/>
      <c r="F40" s="3"/>
      <c r="G40" s="3"/>
      <c r="H40" s="3"/>
    </row>
    <row r="41" spans="1:8" ht="20.45" customHeight="1" x14ac:dyDescent="0.35">
      <c r="A41" s="55">
        <f>A2+1</f>
        <v>2</v>
      </c>
      <c r="B41" s="39" t="str">
        <f>C41</f>
        <v>Arcadians</v>
      </c>
      <c r="C41" s="121" t="str">
        <f>VLOOKUP(A41,Divisions!$H$3:$I$18,2,0)</f>
        <v>Arcadians</v>
      </c>
      <c r="D41" s="121"/>
      <c r="E41" s="121"/>
      <c r="F41" s="121"/>
      <c r="G41" s="121"/>
      <c r="H41" s="3"/>
    </row>
    <row r="42" spans="1:8" ht="13.15" customHeight="1" x14ac:dyDescent="0.25">
      <c r="A42" s="55"/>
      <c r="B42" s="20"/>
      <c r="C42" s="20"/>
      <c r="D42" s="3"/>
      <c r="E42" s="20"/>
      <c r="F42" s="3"/>
      <c r="G42" s="3"/>
      <c r="H42" s="3"/>
    </row>
    <row r="43" spans="1:8" ht="21.6" customHeight="1" x14ac:dyDescent="0.25">
      <c r="A43" s="55"/>
      <c r="B43" s="40" t="s">
        <v>328</v>
      </c>
      <c r="C43" s="41" t="s">
        <v>334</v>
      </c>
      <c r="D43" s="42" t="s">
        <v>340</v>
      </c>
      <c r="E43" s="42"/>
      <c r="F43" s="42" t="s">
        <v>341</v>
      </c>
      <c r="G43" s="43" t="s">
        <v>338</v>
      </c>
      <c r="H43" s="3"/>
    </row>
    <row r="44" spans="1:8" ht="18" customHeight="1" x14ac:dyDescent="0.25">
      <c r="A44" s="55"/>
      <c r="B44" s="44">
        <v>1</v>
      </c>
      <c r="C44" s="45">
        <f>IFERROR(VLOOKUP(_xlfn.CONCAT(B44,$B41),'All Fixtures'!H:R,10,0),VLOOKUP(_xlfn.CONCAT(B44,$B41),'All Fixtures'!I:R,9,0))</f>
        <v>45540</v>
      </c>
      <c r="D44" s="46" t="str">
        <f>IFERROR(VLOOKUP(_xlfn.CONCAT(B44,$B41),'All Fixtures'!H:R,11,0),VLOOKUP(_xlfn.CONCAT(B44,$B41),'All Fixtures'!I:R,10,0))</f>
        <v>Arcadians</v>
      </c>
      <c r="E44" s="47" t="str">
        <f>IF(F44="","VOID","vs")</f>
        <v>vs</v>
      </c>
      <c r="F44" s="46" t="str">
        <f>IFERROR(VLOOKUP(_xlfn.CONCAT(B44,$B41),'All Fixtures'!I:T,12,0),VLOOKUP(_xlfn.CONCAT(B44,$B41),'All Fixtures'!H:T,13,0))</f>
        <v>R.G.H.O.C.</v>
      </c>
      <c r="G44" s="48" t="str">
        <f>IF(E44="VOID","",VLOOKUP(_xlfn.CONCAT(B44,D44),'All Fixtures'!H:U,14,0))</f>
        <v>BMI Club</v>
      </c>
    </row>
    <row r="45" spans="1:8" ht="18" customHeight="1" x14ac:dyDescent="0.25">
      <c r="A45" s="55"/>
      <c r="B45" s="44">
        <v>2</v>
      </c>
      <c r="C45" s="45">
        <f>IFERROR(VLOOKUP(_xlfn.CONCAT(B45,$B41),'All Fixtures'!H:R,10,0),VLOOKUP(_xlfn.CONCAT(B45,$B41),'All Fixtures'!I:R,9,0))</f>
        <v>45547</v>
      </c>
      <c r="D45" s="46" t="str">
        <f>IFERROR(VLOOKUP(_xlfn.CONCAT(B45,$B41),'All Fixtures'!H:R,11,0),VLOOKUP(_xlfn.CONCAT(B45,$B41),'All Fixtures'!I:R,10,0))</f>
        <v>Indians</v>
      </c>
      <c r="E45" s="47" t="str">
        <f t="shared" ref="E45:E74" si="1">IF(F45="","VOID","vs")</f>
        <v>vs</v>
      </c>
      <c r="F45" s="46" t="str">
        <f>IFERROR(VLOOKUP(_xlfn.CONCAT(B45,$B41),'All Fixtures'!I:T,12,0),VLOOKUP(_xlfn.CONCAT(B45,$B41),'All Fixtures'!H:T,13,0))</f>
        <v>Arcadians</v>
      </c>
      <c r="G45" s="48" t="str">
        <f>IF(E45="VOID","",VLOOKUP(_xlfn.CONCAT(B45,D45),'All Fixtures'!H:U,14,0))</f>
        <v>Saintbridge Club 1</v>
      </c>
    </row>
    <row r="46" spans="1:8" ht="18" customHeight="1" x14ac:dyDescent="0.25">
      <c r="A46" s="55"/>
      <c r="B46" s="44">
        <v>3</v>
      </c>
      <c r="C46" s="45">
        <f>IFERROR(VLOOKUP(_xlfn.CONCAT(B46,$B41),'All Fixtures'!H:R,10,0),VLOOKUP(_xlfn.CONCAT(B46,$B41),'All Fixtures'!I:R,9,0))</f>
        <v>45554</v>
      </c>
      <c r="D46" s="46" t="str">
        <f>IFERROR(VLOOKUP(_xlfn.CONCAT(B46,$B41),'All Fixtures'!H:R,11,0),VLOOKUP(_xlfn.CONCAT(B46,$B41),'All Fixtures'!I:R,10,0))</f>
        <v>Arcadians</v>
      </c>
      <c r="E46" s="47" t="str">
        <f t="shared" si="1"/>
        <v>vs</v>
      </c>
      <c r="F46" s="46" t="str">
        <f>IFERROR(VLOOKUP(_xlfn.CONCAT(B46,$B41),'All Fixtures'!I:T,12,0),VLOOKUP(_xlfn.CONCAT(B46,$B41),'All Fixtures'!H:T,13,0))</f>
        <v>Rockets</v>
      </c>
      <c r="G46" s="48" t="str">
        <f>IF(E46="VOID","",VLOOKUP(_xlfn.CONCAT(B46,D46),'All Fixtures'!H:U,14,0))</f>
        <v>BMI Club</v>
      </c>
    </row>
    <row r="47" spans="1:8" ht="18" customHeight="1" x14ac:dyDescent="0.25">
      <c r="A47" s="55"/>
      <c r="B47" s="44">
        <v>4</v>
      </c>
      <c r="C47" s="45">
        <f>IFERROR(VLOOKUP(_xlfn.CONCAT(B47,$B41),'All Fixtures'!H:R,10,0),VLOOKUP(_xlfn.CONCAT(B47,$B41),'All Fixtures'!I:R,9,0))</f>
        <v>45559</v>
      </c>
      <c r="D47" s="46" t="str">
        <f>IFERROR(VLOOKUP(_xlfn.CONCAT(B47,$B41),'All Fixtures'!H:R,11,0),VLOOKUP(_xlfn.CONCAT(B47,$B41),'All Fixtures'!I:R,10,0))</f>
        <v>Supermacs</v>
      </c>
      <c r="E47" s="47" t="str">
        <f t="shared" si="1"/>
        <v>vs</v>
      </c>
      <c r="F47" s="46" t="str">
        <f>IFERROR(VLOOKUP(_xlfn.CONCAT(B47,$B41),'All Fixtures'!I:T,12,0),VLOOKUP(_xlfn.CONCAT(B47,$B41),'All Fixtures'!H:T,13,0))</f>
        <v>Arcadians</v>
      </c>
      <c r="G47" s="48" t="str">
        <f>IF(E47="VOID","",VLOOKUP(_xlfn.CONCAT(B47,D47),'All Fixtures'!H:U,14,0))</f>
        <v>Ramblers Club</v>
      </c>
    </row>
    <row r="48" spans="1:8" ht="18" customHeight="1" x14ac:dyDescent="0.25">
      <c r="A48" s="55"/>
      <c r="B48" s="44">
        <v>5</v>
      </c>
      <c r="C48" s="45">
        <f>IFERROR(VLOOKUP(_xlfn.CONCAT(B48,$B41),'All Fixtures'!H:R,10,0),VLOOKUP(_xlfn.CONCAT(B48,$B41),'All Fixtures'!I:R,9,0))</f>
        <v>45568</v>
      </c>
      <c r="D48" s="46" t="str">
        <f>IFERROR(VLOOKUP(_xlfn.CONCAT(B48,$B41),'All Fixtures'!H:R,11,0),VLOOKUP(_xlfn.CONCAT(B48,$B41),'All Fixtures'!I:R,10,0))</f>
        <v>Arcadians</v>
      </c>
      <c r="E48" s="47" t="str">
        <f t="shared" si="1"/>
        <v>vs</v>
      </c>
      <c r="F48" s="46" t="str">
        <f>IFERROR(VLOOKUP(_xlfn.CONCAT(B48,$B41),'All Fixtures'!I:T,12,0),VLOOKUP(_xlfn.CONCAT(B48,$B41),'All Fixtures'!H:T,13,0))</f>
        <v>St James Extras</v>
      </c>
      <c r="G48" s="48" t="str">
        <f>IF(E48="VOID","",VLOOKUP(_xlfn.CONCAT(B48,D48),'All Fixtures'!H:U,14,0))</f>
        <v>BMI Club</v>
      </c>
    </row>
    <row r="49" spans="1:7" ht="18" customHeight="1" x14ac:dyDescent="0.25">
      <c r="A49" s="55"/>
      <c r="B49" s="44">
        <v>6</v>
      </c>
      <c r="C49" s="45">
        <f>IFERROR(VLOOKUP(_xlfn.CONCAT(B49,$B41),'All Fixtures'!H:R,10,0),VLOOKUP(_xlfn.CONCAT(B49,$B41),'All Fixtures'!I:R,9,0))</f>
        <v>45575</v>
      </c>
      <c r="D49" s="46" t="str">
        <f>IFERROR(VLOOKUP(_xlfn.CONCAT(B49,$B41),'All Fixtures'!H:R,11,0),VLOOKUP(_xlfn.CONCAT(B49,$B41),'All Fixtures'!I:R,10,0))</f>
        <v>Holmleigh Rangers</v>
      </c>
      <c r="E49" s="47" t="str">
        <f t="shared" si="1"/>
        <v>vs</v>
      </c>
      <c r="F49" s="46" t="str">
        <f>IFERROR(VLOOKUP(_xlfn.CONCAT(B49,$B41),'All Fixtures'!I:T,12,0),VLOOKUP(_xlfn.CONCAT(B49,$B41),'All Fixtures'!H:T,13,0))</f>
        <v>Arcadians</v>
      </c>
      <c r="G49" s="48" t="str">
        <f>IF(E49="VOID","",VLOOKUP(_xlfn.CONCAT(B49,D49),'All Fixtures'!H:U,14,0))</f>
        <v>Ramblers Club</v>
      </c>
    </row>
    <row r="50" spans="1:7" ht="18" customHeight="1" x14ac:dyDescent="0.25">
      <c r="A50" s="55"/>
      <c r="B50" s="44">
        <v>7</v>
      </c>
      <c r="C50" s="45">
        <f>IFERROR(VLOOKUP(_xlfn.CONCAT(B50,$B41),'All Fixtures'!H:R,10,0),VLOOKUP(_xlfn.CONCAT(B50,$B41),'All Fixtures'!I:R,9,0))</f>
        <v>45582</v>
      </c>
      <c r="D50" s="46" t="str">
        <f>IFERROR(VLOOKUP(_xlfn.CONCAT(B50,$B41),'All Fixtures'!H:R,11,0),VLOOKUP(_xlfn.CONCAT(B50,$B41),'All Fixtures'!I:R,10,0))</f>
        <v>Arcadians</v>
      </c>
      <c r="E50" s="47" t="str">
        <f t="shared" si="1"/>
        <v>vs</v>
      </c>
      <c r="F50" s="46" t="str">
        <f>IFERROR(VLOOKUP(_xlfn.CONCAT(B50,$B41),'All Fixtures'!I:T,12,0),VLOOKUP(_xlfn.CONCAT(B50,$B41),'All Fixtures'!H:T,13,0))</f>
        <v>Avenue Loungers</v>
      </c>
      <c r="G50" s="48" t="str">
        <f>IF(E50="VOID","",VLOOKUP(_xlfn.CONCAT(B50,D50),'All Fixtures'!H:U,14,0))</f>
        <v>BMI Club</v>
      </c>
    </row>
    <row r="51" spans="1:7" ht="18" customHeight="1" x14ac:dyDescent="0.25">
      <c r="A51" s="55"/>
      <c r="B51" s="44">
        <v>8</v>
      </c>
      <c r="C51" s="45">
        <f>IFERROR(VLOOKUP(_xlfn.CONCAT(B51,$B41),'All Fixtures'!H:R,10,0),VLOOKUP(_xlfn.CONCAT(B51,$B41),'All Fixtures'!I:R,9,0))</f>
        <v>45590</v>
      </c>
      <c r="D51" s="46" t="str">
        <f>IFERROR(VLOOKUP(_xlfn.CONCAT(B51,$B41),'All Fixtures'!H:R,11,0),VLOOKUP(_xlfn.CONCAT(B51,$B41),'All Fixtures'!I:R,10,0))</f>
        <v>Matson Wolfhounds</v>
      </c>
      <c r="E51" s="47" t="str">
        <f t="shared" si="1"/>
        <v>vs</v>
      </c>
      <c r="F51" s="46" t="str">
        <f>IFERROR(VLOOKUP(_xlfn.CONCAT(B51,$B41),'All Fixtures'!I:T,12,0),VLOOKUP(_xlfn.CONCAT(B51,$B41),'All Fixtures'!H:T,13,0))</f>
        <v>Arcadians</v>
      </c>
      <c r="G51" s="48" t="str">
        <f>IF(E51="VOID","",VLOOKUP(_xlfn.CONCAT(B51,D51),'All Fixtures'!H:U,14,0))</f>
        <v>Matson RFC</v>
      </c>
    </row>
    <row r="52" spans="1:7" ht="18" customHeight="1" x14ac:dyDescent="0.25">
      <c r="A52" s="55"/>
      <c r="B52" s="44">
        <v>9</v>
      </c>
      <c r="C52" s="45">
        <f>IFERROR(VLOOKUP(_xlfn.CONCAT(B52,$B41),'All Fixtures'!H:R,10,0),VLOOKUP(_xlfn.CONCAT(B52,$B41),'All Fixtures'!I:R,9,0))</f>
        <v>45596</v>
      </c>
      <c r="D52" s="46" t="str">
        <f>IFERROR(VLOOKUP(_xlfn.CONCAT(B52,$B41),'All Fixtures'!H:R,11,0),VLOOKUP(_xlfn.CONCAT(B52,$B41),'All Fixtures'!I:R,10,0))</f>
        <v>Arcadians</v>
      </c>
      <c r="E52" s="47" t="str">
        <f t="shared" si="1"/>
        <v>vs</v>
      </c>
      <c r="F52" s="46" t="str">
        <f>IFERROR(VLOOKUP(_xlfn.CONCAT(B52,$B41),'All Fixtures'!I:T,12,0),VLOOKUP(_xlfn.CONCAT(B52,$B41),'All Fixtures'!H:T,13,0))</f>
        <v>Exiles S.C.</v>
      </c>
      <c r="G52" s="48" t="str">
        <f>IF(E52="VOID","",VLOOKUP(_xlfn.CONCAT(B52,D52),'All Fixtures'!H:U,14,0))</f>
        <v>BMI Club</v>
      </c>
    </row>
    <row r="53" spans="1:7" ht="18" customHeight="1" x14ac:dyDescent="0.25">
      <c r="A53" s="55"/>
      <c r="B53" s="44">
        <v>10</v>
      </c>
      <c r="C53" s="45">
        <f>IFERROR(VLOOKUP(_xlfn.CONCAT(B53,$B41),'All Fixtures'!H:R,10,0),VLOOKUP(_xlfn.CONCAT(B53,$B41),'All Fixtures'!I:R,9,0))</f>
        <v>45600</v>
      </c>
      <c r="D53" s="46" t="str">
        <f>IFERROR(VLOOKUP(_xlfn.CONCAT(B53,$B41),'All Fixtures'!H:R,11,0),VLOOKUP(_xlfn.CONCAT(B53,$B41),'All Fixtures'!I:R,10,0))</f>
        <v>Valiants</v>
      </c>
      <c r="E53" s="47" t="str">
        <f t="shared" si="1"/>
        <v>vs</v>
      </c>
      <c r="F53" s="46" t="str">
        <f>IFERROR(VLOOKUP(_xlfn.CONCAT(B53,$B41),'All Fixtures'!I:T,12,0),VLOOKUP(_xlfn.CONCAT(B53,$B41),'All Fixtures'!H:T,13,0))</f>
        <v>Arcadians</v>
      </c>
      <c r="G53" s="48" t="str">
        <f>IF(E53="VOID","",VLOOKUP(_xlfn.CONCAT(B53,D53),'All Fixtures'!H:U,14,0))</f>
        <v>Baker Street</v>
      </c>
    </row>
    <row r="54" spans="1:7" ht="18" customHeight="1" x14ac:dyDescent="0.25">
      <c r="A54" s="55"/>
      <c r="B54" s="44">
        <v>11</v>
      </c>
      <c r="C54" s="45">
        <f>IFERROR(VLOOKUP(_xlfn.CONCAT(B54,$B41),'All Fixtures'!H:R,10,0),VLOOKUP(_xlfn.CONCAT(B54,$B41),'All Fixtures'!I:R,9,0))</f>
        <v>45610</v>
      </c>
      <c r="D54" s="46" t="str">
        <f>IFERROR(VLOOKUP(_xlfn.CONCAT(B54,$B41),'All Fixtures'!H:R,11,0),VLOOKUP(_xlfn.CONCAT(B54,$B41),'All Fixtures'!I:R,10,0))</f>
        <v>Arcadians</v>
      </c>
      <c r="E54" s="47" t="str">
        <f t="shared" si="1"/>
        <v>vs</v>
      </c>
      <c r="F54" s="46" t="str">
        <f>IFERROR(VLOOKUP(_xlfn.CONCAT(B54,$B41),'All Fixtures'!I:T,12,0),VLOOKUP(_xlfn.CONCAT(B54,$B41),'All Fixtures'!H:T,13,0))</f>
        <v>Walls Monkeys</v>
      </c>
      <c r="G54" s="48" t="str">
        <f>IF(E54="VOID","",VLOOKUP(_xlfn.CONCAT(B54,D54),'All Fixtures'!H:U,14,0))</f>
        <v>BMI Club</v>
      </c>
    </row>
    <row r="55" spans="1:7" ht="18" customHeight="1" x14ac:dyDescent="0.25">
      <c r="A55" s="55"/>
      <c r="B55" s="44">
        <v>12</v>
      </c>
      <c r="C55" s="45">
        <f>IFERROR(VLOOKUP(_xlfn.CONCAT(B55,$B41),'All Fixtures'!H:R,10,0),VLOOKUP(_xlfn.CONCAT(B55,$B41),'All Fixtures'!I:R,9,0))</f>
        <v>45616</v>
      </c>
      <c r="D55" s="46" t="str">
        <f>IFERROR(VLOOKUP(_xlfn.CONCAT(B55,$B41),'All Fixtures'!H:R,11,0),VLOOKUP(_xlfn.CONCAT(B55,$B41),'All Fixtures'!I:R,10,0))</f>
        <v>Willows</v>
      </c>
      <c r="E55" s="47" t="str">
        <f t="shared" si="1"/>
        <v>vs</v>
      </c>
      <c r="F55" s="46" t="str">
        <f>IFERROR(VLOOKUP(_xlfn.CONCAT(B55,$B41),'All Fixtures'!I:T,12,0),VLOOKUP(_xlfn.CONCAT(B55,$B41),'All Fixtures'!H:T,13,0))</f>
        <v>Arcadians</v>
      </c>
      <c r="G55" s="48" t="str">
        <f>IF(E55="VOID","",VLOOKUP(_xlfn.CONCAT(B55,D55),'All Fixtures'!H:U,14,0))</f>
        <v>Ramblers Club</v>
      </c>
    </row>
    <row r="56" spans="1:7" ht="18" customHeight="1" x14ac:dyDescent="0.25">
      <c r="A56" s="55"/>
      <c r="B56" s="44">
        <v>13</v>
      </c>
      <c r="C56" s="45">
        <f>IFERROR(VLOOKUP(_xlfn.CONCAT(B56,$B41),'All Fixtures'!H:R,10,0),VLOOKUP(_xlfn.CONCAT(B56,$B41),'All Fixtures'!I:R,9,0))</f>
        <v>45624</v>
      </c>
      <c r="D56" s="46" t="str">
        <f>IFERROR(VLOOKUP(_xlfn.CONCAT(B56,$B41),'All Fixtures'!H:R,11,0),VLOOKUP(_xlfn.CONCAT(B56,$B41),'All Fixtures'!I:R,10,0))</f>
        <v>Arcadians</v>
      </c>
      <c r="E56" s="47" t="str">
        <f t="shared" si="1"/>
        <v>vs</v>
      </c>
      <c r="F56" s="46" t="str">
        <f>IFERROR(VLOOKUP(_xlfn.CONCAT(B56,$B41),'All Fixtures'!I:T,12,0),VLOOKUP(_xlfn.CONCAT(B56,$B41),'All Fixtures'!H:T,13,0))</f>
        <v>Rugger Sports</v>
      </c>
      <c r="G56" s="48" t="str">
        <f>IF(E56="VOID","",VLOOKUP(_xlfn.CONCAT(B56,D56),'All Fixtures'!H:U,14,0))</f>
        <v>BMI Club</v>
      </c>
    </row>
    <row r="57" spans="1:7" ht="18" customHeight="1" x14ac:dyDescent="0.25">
      <c r="A57" s="55"/>
      <c r="B57" s="44">
        <v>14</v>
      </c>
      <c r="C57" s="45">
        <f>IFERROR(VLOOKUP(_xlfn.CONCAT(B57,$B41),'All Fixtures'!H:R,10,0),VLOOKUP(_xlfn.CONCAT(B57,$B41),'All Fixtures'!I:R,9,0))</f>
        <v>45631</v>
      </c>
      <c r="D57" s="46" t="str">
        <f>IFERROR(VLOOKUP(_xlfn.CONCAT(B57,$B41),'All Fixtures'!H:R,11,0),VLOOKUP(_xlfn.CONCAT(B57,$B41),'All Fixtures'!I:R,10,0))</f>
        <v>Arcadians</v>
      </c>
      <c r="E57" s="47" t="str">
        <f t="shared" si="1"/>
        <v>vs</v>
      </c>
      <c r="F57" s="46" t="str">
        <f>IFERROR(VLOOKUP(_xlfn.CONCAT(B57,$B41),'All Fixtures'!I:T,12,0),VLOOKUP(_xlfn.CONCAT(B57,$B41),'All Fixtures'!H:T,13,0))</f>
        <v>Motor Rollers</v>
      </c>
      <c r="G57" s="48" t="str">
        <f>IF(E57="VOID","",VLOOKUP(_xlfn.CONCAT(B57,D57),'All Fixtures'!H:U,14,0))</f>
        <v>BMI Club</v>
      </c>
    </row>
    <row r="58" spans="1:7" ht="18" customHeight="1" x14ac:dyDescent="0.25">
      <c r="A58" s="55"/>
      <c r="B58" s="44">
        <v>15</v>
      </c>
      <c r="C58" s="45">
        <f>IFERROR(VLOOKUP(_xlfn.CONCAT(B58,$B41),'All Fixtures'!H:R,10,0),VLOOKUP(_xlfn.CONCAT(B58,$B41),'All Fixtures'!I:R,9,0))</f>
        <v>45639</v>
      </c>
      <c r="D58" s="46" t="str">
        <f>IFERROR(VLOOKUP(_xlfn.CONCAT(B58,$B41),'All Fixtures'!H:R,11,0),VLOOKUP(_xlfn.CONCAT(B58,$B41),'All Fixtures'!I:R,10,0))</f>
        <v>Kingpins</v>
      </c>
      <c r="E58" s="47" t="str">
        <f t="shared" si="1"/>
        <v>vs</v>
      </c>
      <c r="F58" s="46" t="str">
        <f>IFERROR(VLOOKUP(_xlfn.CONCAT(B58,$B41),'All Fixtures'!I:T,12,0),VLOOKUP(_xlfn.CONCAT(B58,$B41),'All Fixtures'!H:T,13,0))</f>
        <v>Arcadians</v>
      </c>
      <c r="G58" s="48" t="str">
        <f>IF(E58="VOID","",VLOOKUP(_xlfn.CONCAT(B58,D58),'All Fixtures'!H:U,14,0))</f>
        <v>Robinswood Hill Club 2</v>
      </c>
    </row>
    <row r="59" spans="1:7" ht="24.6" customHeight="1" x14ac:dyDescent="0.25">
      <c r="A59" s="55"/>
      <c r="B59" s="122" t="s">
        <v>339</v>
      </c>
      <c r="C59" s="123"/>
      <c r="D59" s="123"/>
      <c r="E59" s="123"/>
      <c r="F59" s="123"/>
      <c r="G59" s="124"/>
    </row>
    <row r="60" spans="1:7" ht="18" customHeight="1" x14ac:dyDescent="0.25">
      <c r="A60" s="55"/>
      <c r="B60" s="44">
        <v>16</v>
      </c>
      <c r="C60" s="45">
        <f>IFERROR(VLOOKUP(_xlfn.CONCAT(B60,$B41),'All Fixtures'!H:R,10,0),VLOOKUP(_xlfn.CONCAT(B60,$B41),'All Fixtures'!I:R,9,0))</f>
        <v>45667</v>
      </c>
      <c r="D60" s="46" t="str">
        <f>IFERROR(VLOOKUP(_xlfn.CONCAT(B60,$B41),'All Fixtures'!H:R,11,0),VLOOKUP(_xlfn.CONCAT(B60,$B41),'All Fixtures'!I:R,10,0))</f>
        <v>R.G.H.O.C.</v>
      </c>
      <c r="E60" s="47" t="str">
        <f t="shared" si="1"/>
        <v>vs</v>
      </c>
      <c r="F60" s="46" t="str">
        <f>IFERROR(VLOOKUP(_xlfn.CONCAT(B60,$B41),'All Fixtures'!I:T,12,0),VLOOKUP(_xlfn.CONCAT(B60,$B41),'All Fixtures'!H:T,13,0))</f>
        <v>Arcadians</v>
      </c>
      <c r="G60" s="48" t="str">
        <f>IF(E60="VOID","",VLOOKUP(_xlfn.CONCAT(B60,D60),'All Fixtures'!H:U,14,0))</f>
        <v>Hardwicke RBL 2</v>
      </c>
    </row>
    <row r="61" spans="1:7" ht="18" customHeight="1" x14ac:dyDescent="0.25">
      <c r="A61" s="55"/>
      <c r="B61" s="44">
        <v>17</v>
      </c>
      <c r="C61" s="45">
        <f>IFERROR(VLOOKUP(_xlfn.CONCAT(B61,$B41),'All Fixtures'!H:R,10,0),VLOOKUP(_xlfn.CONCAT(B61,$B41),'All Fixtures'!I:R,9,0))</f>
        <v>45673</v>
      </c>
      <c r="D61" s="46" t="str">
        <f>IFERROR(VLOOKUP(_xlfn.CONCAT(B61,$B41),'All Fixtures'!H:R,11,0),VLOOKUP(_xlfn.CONCAT(B61,$B41),'All Fixtures'!I:R,10,0))</f>
        <v>Arcadians</v>
      </c>
      <c r="E61" s="47" t="str">
        <f t="shared" si="1"/>
        <v>vs</v>
      </c>
      <c r="F61" s="46" t="str">
        <f>IFERROR(VLOOKUP(_xlfn.CONCAT(B61,$B41),'All Fixtures'!I:T,12,0),VLOOKUP(_xlfn.CONCAT(B61,$B41),'All Fixtures'!H:T,13,0))</f>
        <v>Indians</v>
      </c>
      <c r="G61" s="48" t="str">
        <f>IF(E61="VOID","",VLOOKUP(_xlfn.CONCAT(B61,D61),'All Fixtures'!H:U,14,0))</f>
        <v>BMI Club</v>
      </c>
    </row>
    <row r="62" spans="1:7" ht="18" customHeight="1" x14ac:dyDescent="0.25">
      <c r="A62" s="55"/>
      <c r="B62" s="44">
        <v>18</v>
      </c>
      <c r="C62" s="45">
        <f>IFERROR(VLOOKUP(_xlfn.CONCAT(B62,$B41),'All Fixtures'!H:R,10,0),VLOOKUP(_xlfn.CONCAT(B62,$B41),'All Fixtures'!I:R,9,0))</f>
        <v>45680</v>
      </c>
      <c r="D62" s="46" t="str">
        <f>IFERROR(VLOOKUP(_xlfn.CONCAT(B62,$B41),'All Fixtures'!H:R,11,0),VLOOKUP(_xlfn.CONCAT(B62,$B41),'All Fixtures'!I:R,10,0))</f>
        <v>Rockets</v>
      </c>
      <c r="E62" s="47" t="str">
        <f t="shared" si="1"/>
        <v>vs</v>
      </c>
      <c r="F62" s="46" t="str">
        <f>IFERROR(VLOOKUP(_xlfn.CONCAT(B62,$B41),'All Fixtures'!I:T,12,0),VLOOKUP(_xlfn.CONCAT(B62,$B41),'All Fixtures'!H:T,13,0))</f>
        <v>Arcadians</v>
      </c>
      <c r="G62" s="48" t="str">
        <f>IF(E62="VOID","",VLOOKUP(_xlfn.CONCAT(B62,D62),'All Fixtures'!H:U,14,0))</f>
        <v>Old Richians RFC</v>
      </c>
    </row>
    <row r="63" spans="1:7" ht="18" customHeight="1" x14ac:dyDescent="0.25">
      <c r="A63" s="55"/>
      <c r="B63" s="44">
        <v>19</v>
      </c>
      <c r="C63" s="45">
        <f>IFERROR(VLOOKUP(_xlfn.CONCAT(B63,$B41),'All Fixtures'!H:R,10,0),VLOOKUP(_xlfn.CONCAT(B63,$B41),'All Fixtures'!I:R,9,0))</f>
        <v>45687</v>
      </c>
      <c r="D63" s="46" t="str">
        <f>IFERROR(VLOOKUP(_xlfn.CONCAT(B63,$B41),'All Fixtures'!H:R,11,0),VLOOKUP(_xlfn.CONCAT(B63,$B41),'All Fixtures'!I:R,10,0))</f>
        <v>Arcadians</v>
      </c>
      <c r="E63" s="47" t="str">
        <f t="shared" si="1"/>
        <v>vs</v>
      </c>
      <c r="F63" s="46" t="str">
        <f>IFERROR(VLOOKUP(_xlfn.CONCAT(B63,$B41),'All Fixtures'!I:T,12,0),VLOOKUP(_xlfn.CONCAT(B63,$B41),'All Fixtures'!H:T,13,0))</f>
        <v>Supermacs</v>
      </c>
      <c r="G63" s="48" t="str">
        <f>IF(E63="VOID","",VLOOKUP(_xlfn.CONCAT(B63,D63),'All Fixtures'!H:U,14,0))</f>
        <v>BMI Club</v>
      </c>
    </row>
    <row r="64" spans="1:7" ht="18" customHeight="1" x14ac:dyDescent="0.25">
      <c r="A64" s="55"/>
      <c r="B64" s="44">
        <v>20</v>
      </c>
      <c r="C64" s="45">
        <f>IFERROR(VLOOKUP(_xlfn.CONCAT(B64,$B41),'All Fixtures'!H:R,10,0),VLOOKUP(_xlfn.CONCAT(B64,$B41),'All Fixtures'!I:R,9,0))</f>
        <v>45694</v>
      </c>
      <c r="D64" s="46" t="str">
        <f>IFERROR(VLOOKUP(_xlfn.CONCAT(B64,$B41),'All Fixtures'!H:R,11,0),VLOOKUP(_xlfn.CONCAT(B64,$B41),'All Fixtures'!I:R,10,0))</f>
        <v>St James Extras</v>
      </c>
      <c r="E64" s="47" t="str">
        <f t="shared" si="1"/>
        <v>vs</v>
      </c>
      <c r="F64" s="46" t="str">
        <f>IFERROR(VLOOKUP(_xlfn.CONCAT(B64,$B41),'All Fixtures'!I:T,12,0),VLOOKUP(_xlfn.CONCAT(B64,$B41),'All Fixtures'!H:T,13,0))</f>
        <v>Arcadians</v>
      </c>
      <c r="G64" s="48" t="str">
        <f>IF(E64="VOID","",VLOOKUP(_xlfn.CONCAT(B64,D64),'All Fixtures'!H:U,14,0))</f>
        <v>One Eyed Jacks</v>
      </c>
    </row>
    <row r="65" spans="1:7" ht="18" customHeight="1" x14ac:dyDescent="0.25">
      <c r="A65" s="55"/>
      <c r="B65" s="44">
        <v>21</v>
      </c>
      <c r="C65" s="45">
        <f>IFERROR(VLOOKUP(_xlfn.CONCAT(B65,$B41),'All Fixtures'!H:R,10,0),VLOOKUP(_xlfn.CONCAT(B65,$B41),'All Fixtures'!I:R,9,0))</f>
        <v>45701</v>
      </c>
      <c r="D65" s="46" t="str">
        <f>IFERROR(VLOOKUP(_xlfn.CONCAT(B65,$B41),'All Fixtures'!H:R,11,0),VLOOKUP(_xlfn.CONCAT(B65,$B41),'All Fixtures'!I:R,10,0))</f>
        <v>Arcadians</v>
      </c>
      <c r="E65" s="47" t="str">
        <f t="shared" si="1"/>
        <v>vs</v>
      </c>
      <c r="F65" s="46" t="str">
        <f>IFERROR(VLOOKUP(_xlfn.CONCAT(B65,$B41),'All Fixtures'!I:T,12,0),VLOOKUP(_xlfn.CONCAT(B65,$B41),'All Fixtures'!H:T,13,0))</f>
        <v>Holmleigh Rangers</v>
      </c>
      <c r="G65" s="48" t="str">
        <f>IF(E65="VOID","",VLOOKUP(_xlfn.CONCAT(B65,D65),'All Fixtures'!H:U,14,0))</f>
        <v>BMI Club</v>
      </c>
    </row>
    <row r="66" spans="1:7" ht="18" customHeight="1" x14ac:dyDescent="0.25">
      <c r="A66" s="55"/>
      <c r="B66" s="44">
        <v>22</v>
      </c>
      <c r="C66" s="45">
        <f>IFERROR(VLOOKUP(_xlfn.CONCAT(B66,$B41),'All Fixtures'!H:R,10,0),VLOOKUP(_xlfn.CONCAT(B66,$B41),'All Fixtures'!I:R,9,0))</f>
        <v>45709</v>
      </c>
      <c r="D66" s="46" t="str">
        <f>IFERROR(VLOOKUP(_xlfn.CONCAT(B66,$B41),'All Fixtures'!H:R,11,0),VLOOKUP(_xlfn.CONCAT(B66,$B41),'All Fixtures'!I:R,10,0))</f>
        <v>Avenue Loungers</v>
      </c>
      <c r="E66" s="47" t="str">
        <f t="shared" si="1"/>
        <v>vs</v>
      </c>
      <c r="F66" s="46" t="str">
        <f>IFERROR(VLOOKUP(_xlfn.CONCAT(B66,$B41),'All Fixtures'!I:T,12,0),VLOOKUP(_xlfn.CONCAT(B66,$B41),'All Fixtures'!H:T,13,0))</f>
        <v>Arcadians</v>
      </c>
      <c r="G66" s="48" t="str">
        <f>IF(E66="VOID","",VLOOKUP(_xlfn.CONCAT(B66,D66),'All Fixtures'!H:U,14,0))</f>
        <v>One Eyed Jacks</v>
      </c>
    </row>
    <row r="67" spans="1:7" ht="18" customHeight="1" x14ac:dyDescent="0.25">
      <c r="A67" s="55"/>
      <c r="B67" s="44">
        <v>23</v>
      </c>
      <c r="C67" s="45">
        <f>IFERROR(VLOOKUP(_xlfn.CONCAT(B67,$B41),'All Fixtures'!H:R,10,0),VLOOKUP(_xlfn.CONCAT(B67,$B41),'All Fixtures'!I:R,9,0))</f>
        <v>45715</v>
      </c>
      <c r="D67" s="46" t="str">
        <f>IFERROR(VLOOKUP(_xlfn.CONCAT(B67,$B41),'All Fixtures'!H:R,11,0),VLOOKUP(_xlfn.CONCAT(B67,$B41),'All Fixtures'!I:R,10,0))</f>
        <v>Arcadians</v>
      </c>
      <c r="E67" s="47" t="str">
        <f t="shared" si="1"/>
        <v>vs</v>
      </c>
      <c r="F67" s="46" t="str">
        <f>IFERROR(VLOOKUP(_xlfn.CONCAT(B67,$B41),'All Fixtures'!I:T,12,0),VLOOKUP(_xlfn.CONCAT(B67,$B41),'All Fixtures'!H:T,13,0))</f>
        <v>Matson Wolfhounds</v>
      </c>
      <c r="G67" s="48" t="str">
        <f>IF(E67="VOID","",VLOOKUP(_xlfn.CONCAT(B67,D67),'All Fixtures'!H:U,14,0))</f>
        <v>BMI Club</v>
      </c>
    </row>
    <row r="68" spans="1:7" ht="18" customHeight="1" x14ac:dyDescent="0.25">
      <c r="A68" s="55"/>
      <c r="B68" s="44">
        <v>24</v>
      </c>
      <c r="C68" s="45">
        <f>IFERROR(VLOOKUP(_xlfn.CONCAT(B68,$B41),'All Fixtures'!H:R,10,0),VLOOKUP(_xlfn.CONCAT(B68,$B41),'All Fixtures'!I:R,9,0))</f>
        <v>45722</v>
      </c>
      <c r="D68" s="46" t="str">
        <f>IFERROR(VLOOKUP(_xlfn.CONCAT(B68,$B41),'All Fixtures'!H:R,11,0),VLOOKUP(_xlfn.CONCAT(B68,$B41),'All Fixtures'!I:R,10,0))</f>
        <v>Exiles S.C.</v>
      </c>
      <c r="E68" s="47" t="str">
        <f t="shared" si="1"/>
        <v>vs</v>
      </c>
      <c r="F68" s="46" t="str">
        <f>IFERROR(VLOOKUP(_xlfn.CONCAT(B68,$B41),'All Fixtures'!I:T,12,0),VLOOKUP(_xlfn.CONCAT(B68,$B41),'All Fixtures'!H:T,13,0))</f>
        <v>Arcadians</v>
      </c>
      <c r="G68" s="48" t="str">
        <f>IF(E68="VOID","",VLOOKUP(_xlfn.CONCAT(B68,D68),'All Fixtures'!H:U,14,0))</f>
        <v>Wotton Hall Club 1</v>
      </c>
    </row>
    <row r="69" spans="1:7" ht="18" customHeight="1" x14ac:dyDescent="0.25">
      <c r="A69" s="55"/>
      <c r="B69" s="44">
        <v>25</v>
      </c>
      <c r="C69" s="45">
        <f>IFERROR(VLOOKUP(_xlfn.CONCAT(B69,$B41),'All Fixtures'!H:R,10,0),VLOOKUP(_xlfn.CONCAT(B69,$B41),'All Fixtures'!I:R,9,0))</f>
        <v>45729</v>
      </c>
      <c r="D69" s="46" t="str">
        <f>IFERROR(VLOOKUP(_xlfn.CONCAT(B69,$B41),'All Fixtures'!H:R,11,0),VLOOKUP(_xlfn.CONCAT(B69,$B41),'All Fixtures'!I:R,10,0))</f>
        <v>Arcadians</v>
      </c>
      <c r="E69" s="47" t="str">
        <f t="shared" si="1"/>
        <v>vs</v>
      </c>
      <c r="F69" s="46" t="str">
        <f>IFERROR(VLOOKUP(_xlfn.CONCAT(B69,$B41),'All Fixtures'!I:T,12,0),VLOOKUP(_xlfn.CONCAT(B69,$B41),'All Fixtures'!H:T,13,0))</f>
        <v>Valiants</v>
      </c>
      <c r="G69" s="48" t="str">
        <f>IF(E69="VOID","",VLOOKUP(_xlfn.CONCAT(B69,D69),'All Fixtures'!H:U,14,0))</f>
        <v>BMI Club</v>
      </c>
    </row>
    <row r="70" spans="1:7" ht="18" customHeight="1" x14ac:dyDescent="0.25">
      <c r="A70" s="55"/>
      <c r="B70" s="44">
        <v>26</v>
      </c>
      <c r="C70" s="45">
        <f>IFERROR(VLOOKUP(_xlfn.CONCAT(B70,$B41),'All Fixtures'!H:R,10,0),VLOOKUP(_xlfn.CONCAT(B70,$B41),'All Fixtures'!I:R,9,0))</f>
        <v>45733</v>
      </c>
      <c r="D70" s="46" t="str">
        <f>IFERROR(VLOOKUP(_xlfn.CONCAT(B70,$B41),'All Fixtures'!H:R,11,0),VLOOKUP(_xlfn.CONCAT(B70,$B41),'All Fixtures'!I:R,10,0))</f>
        <v>Walls Monkeys</v>
      </c>
      <c r="E70" s="47" t="str">
        <f t="shared" si="1"/>
        <v>vs</v>
      </c>
      <c r="F70" s="46" t="str">
        <f>IFERROR(VLOOKUP(_xlfn.CONCAT(B70,$B41),'All Fixtures'!I:T,12,0),VLOOKUP(_xlfn.CONCAT(B70,$B41),'All Fixtures'!H:T,13,0))</f>
        <v>Arcadians</v>
      </c>
      <c r="G70" s="48" t="str">
        <f>IF(E70="VOID","",VLOOKUP(_xlfn.CONCAT(B70,D70),'All Fixtures'!H:U,14,0))</f>
        <v>Robinswood Hill Club 1</v>
      </c>
    </row>
    <row r="71" spans="1:7" ht="18" customHeight="1" x14ac:dyDescent="0.25">
      <c r="A71" s="55"/>
      <c r="B71" s="44">
        <v>27</v>
      </c>
      <c r="C71" s="45">
        <f>IFERROR(VLOOKUP(_xlfn.CONCAT(B71,$B41),'All Fixtures'!H:R,10,0),VLOOKUP(_xlfn.CONCAT(B71,$B41),'All Fixtures'!I:R,9,0))</f>
        <v>45743</v>
      </c>
      <c r="D71" s="46" t="str">
        <f>IFERROR(VLOOKUP(_xlfn.CONCAT(B71,$B41),'All Fixtures'!H:R,11,0),VLOOKUP(_xlfn.CONCAT(B71,$B41),'All Fixtures'!I:R,10,0))</f>
        <v>Arcadians</v>
      </c>
      <c r="E71" s="47" t="str">
        <f t="shared" si="1"/>
        <v>vs</v>
      </c>
      <c r="F71" s="46" t="str">
        <f>IFERROR(VLOOKUP(_xlfn.CONCAT(B71,$B41),'All Fixtures'!I:T,12,0),VLOOKUP(_xlfn.CONCAT(B71,$B41),'All Fixtures'!H:T,13,0))</f>
        <v>Willows</v>
      </c>
      <c r="G71" s="48" t="str">
        <f>IF(E71="VOID","",VLOOKUP(_xlfn.CONCAT(B71,D71),'All Fixtures'!H:U,14,0))</f>
        <v>BMI Club</v>
      </c>
    </row>
    <row r="72" spans="1:7" ht="18" customHeight="1" x14ac:dyDescent="0.25">
      <c r="A72" s="55"/>
      <c r="B72" s="44">
        <v>28</v>
      </c>
      <c r="C72" s="45">
        <f>IFERROR(VLOOKUP(_xlfn.CONCAT(B72,$B41),'All Fixtures'!H:R,10,0),VLOOKUP(_xlfn.CONCAT(B72,$B41),'All Fixtures'!I:R,9,0))</f>
        <v>45748</v>
      </c>
      <c r="D72" s="46" t="str">
        <f>IFERROR(VLOOKUP(_xlfn.CONCAT(B72,$B41),'All Fixtures'!H:R,11,0),VLOOKUP(_xlfn.CONCAT(B72,$B41),'All Fixtures'!I:R,10,0))</f>
        <v>Rugger Sports</v>
      </c>
      <c r="E72" s="47" t="str">
        <f t="shared" si="1"/>
        <v>vs</v>
      </c>
      <c r="F72" s="46" t="str">
        <f>IFERROR(VLOOKUP(_xlfn.CONCAT(B72,$B41),'All Fixtures'!I:T,12,0),VLOOKUP(_xlfn.CONCAT(B72,$B41),'All Fixtures'!H:T,13,0))</f>
        <v>Arcadians</v>
      </c>
      <c r="G72" s="48" t="str">
        <f>IF(E72="VOID","",VLOOKUP(_xlfn.CONCAT(B72,D72),'All Fixtures'!H:U,14,0))</f>
        <v>Longlevens Community Centre</v>
      </c>
    </row>
    <row r="73" spans="1:7" ht="18" customHeight="1" x14ac:dyDescent="0.25">
      <c r="A73" s="55"/>
      <c r="B73" s="44">
        <v>29</v>
      </c>
      <c r="C73" s="45">
        <f>IFERROR(VLOOKUP(_xlfn.CONCAT(B73,$B41),'All Fixtures'!H:R,10,0),VLOOKUP(_xlfn.CONCAT(B73,$B41),'All Fixtures'!I:R,9,0))</f>
        <v>45755</v>
      </c>
      <c r="D73" s="46" t="str">
        <f>IFERROR(VLOOKUP(_xlfn.CONCAT(B73,$B41),'All Fixtures'!H:R,11,0),VLOOKUP(_xlfn.CONCAT(B73,$B41),'All Fixtures'!I:R,10,0))</f>
        <v>Motor Rollers</v>
      </c>
      <c r="E73" s="47" t="str">
        <f t="shared" si="1"/>
        <v>vs</v>
      </c>
      <c r="F73" s="46" t="str">
        <f>IFERROR(VLOOKUP(_xlfn.CONCAT(B73,$B41),'All Fixtures'!I:T,12,0),VLOOKUP(_xlfn.CONCAT(B73,$B41),'All Fixtures'!H:T,13,0))</f>
        <v>Arcadians</v>
      </c>
      <c r="G73" s="48" t="str">
        <f>IF(E73="VOID","",VLOOKUP(_xlfn.CONCAT(B73,D73),'All Fixtures'!H:U,14,0))</f>
        <v>Wotton Hall Club 1</v>
      </c>
    </row>
    <row r="74" spans="1:7" ht="18" customHeight="1" x14ac:dyDescent="0.25">
      <c r="A74" s="55"/>
      <c r="B74" s="49">
        <v>30</v>
      </c>
      <c r="C74" s="50">
        <f>IFERROR(VLOOKUP(_xlfn.CONCAT(B74,$B41),'All Fixtures'!H:R,10,0),VLOOKUP(_xlfn.CONCAT(B74,$B41),'All Fixtures'!I:R,9,0))</f>
        <v>45764</v>
      </c>
      <c r="D74" s="51" t="str">
        <f>IFERROR(VLOOKUP(_xlfn.CONCAT(B74,$B41),'All Fixtures'!H:R,11,0),VLOOKUP(_xlfn.CONCAT(B74,$B41),'All Fixtures'!I:R,10,0))</f>
        <v>Arcadians</v>
      </c>
      <c r="E74" s="52" t="str">
        <f t="shared" si="1"/>
        <v>vs</v>
      </c>
      <c r="F74" s="51" t="str">
        <f>IFERROR(VLOOKUP(_xlfn.CONCAT(B74,$B41),'All Fixtures'!I:T,12,0),VLOOKUP(_xlfn.CONCAT(B74,$B41),'All Fixtures'!H:T,13,0))</f>
        <v>Kingpins</v>
      </c>
      <c r="G74" s="53" t="str">
        <f>IF(E74="VOID","",VLOOKUP(_xlfn.CONCAT(B74,D74),'All Fixtures'!H:U,14,0))</f>
        <v>BMI Club</v>
      </c>
    </row>
    <row r="75" spans="1:7" ht="13.15" customHeight="1" x14ac:dyDescent="0.25">
      <c r="A75" s="55"/>
      <c r="B75" s="20"/>
      <c r="C75" s="20"/>
      <c r="D75" s="3"/>
      <c r="E75" s="20"/>
      <c r="F75" s="3"/>
      <c r="G75" s="3"/>
    </row>
    <row r="76" spans="1:7" ht="13.15" customHeight="1" x14ac:dyDescent="0.25">
      <c r="A76" s="55"/>
      <c r="B76" s="20"/>
      <c r="C76" s="20"/>
      <c r="D76" s="3"/>
      <c r="E76" s="20"/>
      <c r="F76" s="3"/>
      <c r="G76" s="3"/>
    </row>
    <row r="77" spans="1:7" ht="13.15" customHeight="1" x14ac:dyDescent="0.25">
      <c r="A77" s="55"/>
      <c r="B77" s="20"/>
      <c r="C77" s="20"/>
      <c r="D77" s="3"/>
      <c r="E77" s="20"/>
      <c r="F77" s="3"/>
      <c r="G77" s="3"/>
    </row>
    <row r="78" spans="1:7" ht="13.15" customHeight="1" x14ac:dyDescent="0.25">
      <c r="A78" s="55"/>
      <c r="B78" s="20"/>
      <c r="C78" s="20"/>
      <c r="D78" s="3"/>
      <c r="E78" s="20"/>
      <c r="F78" s="3"/>
      <c r="G78" s="3"/>
    </row>
    <row r="79" spans="1:7" ht="13.15" customHeight="1" x14ac:dyDescent="0.25">
      <c r="A79" s="55"/>
      <c r="B79" s="20"/>
      <c r="C79" s="20"/>
      <c r="D79" s="3"/>
      <c r="E79" s="20"/>
      <c r="F79" s="3"/>
      <c r="G79" s="3"/>
    </row>
    <row r="80" spans="1:7" ht="20.45" customHeight="1" x14ac:dyDescent="0.35">
      <c r="A80" s="55">
        <f>A41+1</f>
        <v>3</v>
      </c>
      <c r="B80" s="39" t="str">
        <f>C80</f>
        <v>Rugger Sports</v>
      </c>
      <c r="C80" s="121" t="str">
        <f>VLOOKUP(A80,Divisions!$H$3:$I$18,2,0)</f>
        <v>Rugger Sports</v>
      </c>
      <c r="D80" s="121"/>
      <c r="E80" s="121"/>
      <c r="F80" s="121"/>
      <c r="G80" s="121"/>
    </row>
    <row r="81" spans="1:7" ht="13.15" customHeight="1" x14ac:dyDescent="0.25">
      <c r="A81" s="55"/>
      <c r="B81" s="20"/>
      <c r="C81" s="20"/>
      <c r="D81" s="3"/>
      <c r="E81" s="20"/>
      <c r="F81" s="3"/>
      <c r="G81" s="3"/>
    </row>
    <row r="82" spans="1:7" ht="21.6" customHeight="1" x14ac:dyDescent="0.25">
      <c r="A82" s="55"/>
      <c r="B82" s="40" t="s">
        <v>328</v>
      </c>
      <c r="C82" s="41" t="s">
        <v>334</v>
      </c>
      <c r="D82" s="42" t="s">
        <v>340</v>
      </c>
      <c r="E82" s="42"/>
      <c r="F82" s="42" t="s">
        <v>341</v>
      </c>
      <c r="G82" s="43" t="s">
        <v>338</v>
      </c>
    </row>
    <row r="83" spans="1:7" ht="18" customHeight="1" x14ac:dyDescent="0.25">
      <c r="A83" s="55"/>
      <c r="B83" s="44">
        <v>1</v>
      </c>
      <c r="C83" s="45">
        <f>IFERROR(VLOOKUP(_xlfn.CONCAT(B83,$B80),'All Fixtures'!H:R,10,0),VLOOKUP(_xlfn.CONCAT(B83,$B80),'All Fixtures'!I:R,9,0))</f>
        <v>45538</v>
      </c>
      <c r="D83" s="46" t="str">
        <f>IFERROR(VLOOKUP(_xlfn.CONCAT(B83,$B80),'All Fixtures'!H:R,11,0),VLOOKUP(_xlfn.CONCAT(B83,$B80),'All Fixtures'!I:R,10,0))</f>
        <v>Rugger Sports</v>
      </c>
      <c r="E83" s="47" t="str">
        <f>IF(F83="","VOID","vs")</f>
        <v>vs</v>
      </c>
      <c r="F83" s="46" t="str">
        <f>IFERROR(VLOOKUP(_xlfn.CONCAT(B83,$B80),'All Fixtures'!I:T,12,0),VLOOKUP(_xlfn.CONCAT(B83,$B80),'All Fixtures'!H:T,13,0))</f>
        <v>Indians</v>
      </c>
      <c r="G83" s="48" t="str">
        <f>IF(E83="VOID","",VLOOKUP(_xlfn.CONCAT(B83,D83),'All Fixtures'!H:U,14,0))</f>
        <v>Longlevens Community Centre</v>
      </c>
    </row>
    <row r="84" spans="1:7" ht="18" customHeight="1" x14ac:dyDescent="0.25">
      <c r="A84" s="55"/>
      <c r="B84" s="44">
        <v>2</v>
      </c>
      <c r="C84" s="45">
        <f>IFERROR(VLOOKUP(_xlfn.CONCAT(B84,$B80),'All Fixtures'!H:R,10,0),VLOOKUP(_xlfn.CONCAT(B84,$B80),'All Fixtures'!I:R,9,0))</f>
        <v>45547</v>
      </c>
      <c r="D84" s="46" t="str">
        <f>IFERROR(VLOOKUP(_xlfn.CONCAT(B84,$B80),'All Fixtures'!H:R,11,0),VLOOKUP(_xlfn.CONCAT(B84,$B80),'All Fixtures'!I:R,10,0))</f>
        <v>Rockets</v>
      </c>
      <c r="E84" s="47" t="str">
        <f t="shared" ref="E84:E113" si="2">IF(F84="","VOID","vs")</f>
        <v>vs</v>
      </c>
      <c r="F84" s="46" t="str">
        <f>IFERROR(VLOOKUP(_xlfn.CONCAT(B84,$B80),'All Fixtures'!I:T,12,0),VLOOKUP(_xlfn.CONCAT(B84,$B80),'All Fixtures'!H:T,13,0))</f>
        <v>Rugger Sports</v>
      </c>
      <c r="G84" s="48" t="str">
        <f>IF(E84="VOID","",VLOOKUP(_xlfn.CONCAT(B84,D84),'All Fixtures'!H:U,14,0))</f>
        <v>Old Richians RFC</v>
      </c>
    </row>
    <row r="85" spans="1:7" ht="18" customHeight="1" x14ac:dyDescent="0.25">
      <c r="A85" s="55"/>
      <c r="B85" s="44">
        <v>3</v>
      </c>
      <c r="C85" s="45">
        <f>IFERROR(VLOOKUP(_xlfn.CONCAT(B85,$B80),'All Fixtures'!H:R,10,0),VLOOKUP(_xlfn.CONCAT(B85,$B80),'All Fixtures'!I:R,9,0))</f>
        <v>45552</v>
      </c>
      <c r="D85" s="46" t="str">
        <f>IFERROR(VLOOKUP(_xlfn.CONCAT(B85,$B80),'All Fixtures'!H:R,11,0),VLOOKUP(_xlfn.CONCAT(B85,$B80),'All Fixtures'!I:R,10,0))</f>
        <v>Rugger Sports</v>
      </c>
      <c r="E85" s="47" t="str">
        <f t="shared" si="2"/>
        <v>vs</v>
      </c>
      <c r="F85" s="46" t="str">
        <f>IFERROR(VLOOKUP(_xlfn.CONCAT(B85,$B80),'All Fixtures'!I:T,12,0),VLOOKUP(_xlfn.CONCAT(B85,$B80),'All Fixtures'!H:T,13,0))</f>
        <v>Supermacs</v>
      </c>
      <c r="G85" s="48" t="str">
        <f>IF(E85="VOID","",VLOOKUP(_xlfn.CONCAT(B85,D85),'All Fixtures'!H:U,14,0))</f>
        <v>Longlevens Community Centre</v>
      </c>
    </row>
    <row r="86" spans="1:7" ht="18" customHeight="1" x14ac:dyDescent="0.25">
      <c r="A86" s="55"/>
      <c r="B86" s="44">
        <v>4</v>
      </c>
      <c r="C86" s="45">
        <f>IFERROR(VLOOKUP(_xlfn.CONCAT(B86,$B80),'All Fixtures'!H:R,10,0),VLOOKUP(_xlfn.CONCAT(B86,$B80),'All Fixtures'!I:R,9,0))</f>
        <v>45561</v>
      </c>
      <c r="D86" s="46" t="str">
        <f>IFERROR(VLOOKUP(_xlfn.CONCAT(B86,$B80),'All Fixtures'!H:R,11,0),VLOOKUP(_xlfn.CONCAT(B86,$B80),'All Fixtures'!I:R,10,0))</f>
        <v>St James Extras</v>
      </c>
      <c r="E86" s="47" t="str">
        <f t="shared" si="2"/>
        <v>vs</v>
      </c>
      <c r="F86" s="46" t="str">
        <f>IFERROR(VLOOKUP(_xlfn.CONCAT(B86,$B80),'All Fixtures'!I:T,12,0),VLOOKUP(_xlfn.CONCAT(B86,$B80),'All Fixtures'!H:T,13,0))</f>
        <v>Rugger Sports</v>
      </c>
      <c r="G86" s="48" t="str">
        <f>IF(E86="VOID","",VLOOKUP(_xlfn.CONCAT(B86,D86),'All Fixtures'!H:U,14,0))</f>
        <v>One Eyed Jacks</v>
      </c>
    </row>
    <row r="87" spans="1:7" ht="18" customHeight="1" x14ac:dyDescent="0.25">
      <c r="A87" s="55"/>
      <c r="B87" s="44">
        <v>5</v>
      </c>
      <c r="C87" s="45">
        <f>IFERROR(VLOOKUP(_xlfn.CONCAT(B87,$B80),'All Fixtures'!H:R,10,0),VLOOKUP(_xlfn.CONCAT(B87,$B80),'All Fixtures'!I:R,9,0))</f>
        <v>45566</v>
      </c>
      <c r="D87" s="46" t="str">
        <f>IFERROR(VLOOKUP(_xlfn.CONCAT(B87,$B80),'All Fixtures'!H:R,11,0),VLOOKUP(_xlfn.CONCAT(B87,$B80),'All Fixtures'!I:R,10,0))</f>
        <v>Rugger Sports</v>
      </c>
      <c r="E87" s="47" t="str">
        <f t="shared" si="2"/>
        <v>vs</v>
      </c>
      <c r="F87" s="46" t="str">
        <f>IFERROR(VLOOKUP(_xlfn.CONCAT(B87,$B80),'All Fixtures'!I:T,12,0),VLOOKUP(_xlfn.CONCAT(B87,$B80),'All Fixtures'!H:T,13,0))</f>
        <v>Holmleigh Rangers</v>
      </c>
      <c r="G87" s="48" t="str">
        <f>IF(E87="VOID","",VLOOKUP(_xlfn.CONCAT(B87,D87),'All Fixtures'!H:U,14,0))</f>
        <v>Longlevens Community Centre</v>
      </c>
    </row>
    <row r="88" spans="1:7" ht="18" customHeight="1" x14ac:dyDescent="0.25">
      <c r="A88" s="55"/>
      <c r="B88" s="44">
        <v>6</v>
      </c>
      <c r="C88" s="45">
        <f>IFERROR(VLOOKUP(_xlfn.CONCAT(B88,$B80),'All Fixtures'!H:R,10,0),VLOOKUP(_xlfn.CONCAT(B88,$B80),'All Fixtures'!I:R,9,0))</f>
        <v>45576</v>
      </c>
      <c r="D88" s="46" t="str">
        <f>IFERROR(VLOOKUP(_xlfn.CONCAT(B88,$B80),'All Fixtures'!H:R,11,0),VLOOKUP(_xlfn.CONCAT(B88,$B80),'All Fixtures'!I:R,10,0))</f>
        <v>Avenue Loungers</v>
      </c>
      <c r="E88" s="47" t="str">
        <f t="shared" si="2"/>
        <v>vs</v>
      </c>
      <c r="F88" s="46" t="str">
        <f>IFERROR(VLOOKUP(_xlfn.CONCAT(B88,$B80),'All Fixtures'!I:T,12,0),VLOOKUP(_xlfn.CONCAT(B88,$B80),'All Fixtures'!H:T,13,0))</f>
        <v>Rugger Sports</v>
      </c>
      <c r="G88" s="48" t="str">
        <f>IF(E88="VOID","",VLOOKUP(_xlfn.CONCAT(B88,D88),'All Fixtures'!H:U,14,0))</f>
        <v>One Eyed Jacks</v>
      </c>
    </row>
    <row r="89" spans="1:7" ht="18" customHeight="1" x14ac:dyDescent="0.25">
      <c r="A89" s="55"/>
      <c r="B89" s="44">
        <v>7</v>
      </c>
      <c r="C89" s="45">
        <f>IFERROR(VLOOKUP(_xlfn.CONCAT(B89,$B80),'All Fixtures'!H:R,10,0),VLOOKUP(_xlfn.CONCAT(B89,$B80),'All Fixtures'!I:R,9,0))</f>
        <v>45580</v>
      </c>
      <c r="D89" s="46" t="str">
        <f>IFERROR(VLOOKUP(_xlfn.CONCAT(B89,$B80),'All Fixtures'!H:R,11,0),VLOOKUP(_xlfn.CONCAT(B89,$B80),'All Fixtures'!I:R,10,0))</f>
        <v>Rugger Sports</v>
      </c>
      <c r="E89" s="47" t="str">
        <f t="shared" si="2"/>
        <v>vs</v>
      </c>
      <c r="F89" s="46" t="str">
        <f>IFERROR(VLOOKUP(_xlfn.CONCAT(B89,$B80),'All Fixtures'!I:T,12,0),VLOOKUP(_xlfn.CONCAT(B89,$B80),'All Fixtures'!H:T,13,0))</f>
        <v>Matson Wolfhounds</v>
      </c>
      <c r="G89" s="48" t="str">
        <f>IF(E89="VOID","",VLOOKUP(_xlfn.CONCAT(B89,D89),'All Fixtures'!H:U,14,0))</f>
        <v>Longlevens Community Centre</v>
      </c>
    </row>
    <row r="90" spans="1:7" ht="18" customHeight="1" x14ac:dyDescent="0.25">
      <c r="A90" s="55"/>
      <c r="B90" s="44">
        <v>8</v>
      </c>
      <c r="C90" s="45">
        <f>IFERROR(VLOOKUP(_xlfn.CONCAT(B90,$B80),'All Fixtures'!H:R,10,0),VLOOKUP(_xlfn.CONCAT(B90,$B80),'All Fixtures'!I:R,9,0))</f>
        <v>45589</v>
      </c>
      <c r="D90" s="46" t="str">
        <f>IFERROR(VLOOKUP(_xlfn.CONCAT(B90,$B80),'All Fixtures'!H:R,11,0),VLOOKUP(_xlfn.CONCAT(B90,$B80),'All Fixtures'!I:R,10,0))</f>
        <v>Exiles S.C.</v>
      </c>
      <c r="E90" s="47" t="str">
        <f t="shared" si="2"/>
        <v>vs</v>
      </c>
      <c r="F90" s="46" t="str">
        <f>IFERROR(VLOOKUP(_xlfn.CONCAT(B90,$B80),'All Fixtures'!I:T,12,0),VLOOKUP(_xlfn.CONCAT(B90,$B80),'All Fixtures'!H:T,13,0))</f>
        <v>Rugger Sports</v>
      </c>
      <c r="G90" s="48" t="str">
        <f>IF(E90="VOID","",VLOOKUP(_xlfn.CONCAT(B90,D90),'All Fixtures'!H:U,14,0))</f>
        <v>Wotton Hall Club 1</v>
      </c>
    </row>
    <row r="91" spans="1:7" ht="18" customHeight="1" x14ac:dyDescent="0.25">
      <c r="A91" s="55"/>
      <c r="B91" s="44">
        <v>9</v>
      </c>
      <c r="C91" s="45">
        <f>IFERROR(VLOOKUP(_xlfn.CONCAT(B91,$B80),'All Fixtures'!H:R,10,0),VLOOKUP(_xlfn.CONCAT(B91,$B80),'All Fixtures'!I:R,9,0))</f>
        <v>45594</v>
      </c>
      <c r="D91" s="46" t="str">
        <f>IFERROR(VLOOKUP(_xlfn.CONCAT(B91,$B80),'All Fixtures'!H:R,11,0),VLOOKUP(_xlfn.CONCAT(B91,$B80),'All Fixtures'!I:R,10,0))</f>
        <v>Rugger Sports</v>
      </c>
      <c r="E91" s="47" t="str">
        <f t="shared" si="2"/>
        <v>vs</v>
      </c>
      <c r="F91" s="46" t="str">
        <f>IFERROR(VLOOKUP(_xlfn.CONCAT(B91,$B80),'All Fixtures'!I:T,12,0),VLOOKUP(_xlfn.CONCAT(B91,$B80),'All Fixtures'!H:T,13,0))</f>
        <v>Valiants</v>
      </c>
      <c r="G91" s="48" t="str">
        <f>IF(E91="VOID","",VLOOKUP(_xlfn.CONCAT(B91,D91),'All Fixtures'!H:U,14,0))</f>
        <v>Longlevens Community Centre</v>
      </c>
    </row>
    <row r="92" spans="1:7" ht="18" customHeight="1" x14ac:dyDescent="0.25">
      <c r="A92" s="55"/>
      <c r="B92" s="44">
        <v>10</v>
      </c>
      <c r="C92" s="45">
        <f>IFERROR(VLOOKUP(_xlfn.CONCAT(B92,$B80),'All Fixtures'!H:R,10,0),VLOOKUP(_xlfn.CONCAT(B92,$B80),'All Fixtures'!I:R,9,0))</f>
        <v>45600</v>
      </c>
      <c r="D92" s="46" t="str">
        <f>IFERROR(VLOOKUP(_xlfn.CONCAT(B92,$B80),'All Fixtures'!H:R,11,0),VLOOKUP(_xlfn.CONCAT(B92,$B80),'All Fixtures'!I:R,10,0))</f>
        <v>Walls Monkeys</v>
      </c>
      <c r="E92" s="47" t="str">
        <f t="shared" si="2"/>
        <v>vs</v>
      </c>
      <c r="F92" s="46" t="str">
        <f>IFERROR(VLOOKUP(_xlfn.CONCAT(B92,$B80),'All Fixtures'!I:T,12,0),VLOOKUP(_xlfn.CONCAT(B92,$B80),'All Fixtures'!H:T,13,0))</f>
        <v>Rugger Sports</v>
      </c>
      <c r="G92" s="48" t="str">
        <f>IF(E92="VOID","",VLOOKUP(_xlfn.CONCAT(B92,D92),'All Fixtures'!H:U,14,0))</f>
        <v>Robinswood Hill Club 1</v>
      </c>
    </row>
    <row r="93" spans="1:7" ht="18" customHeight="1" x14ac:dyDescent="0.25">
      <c r="A93" s="55"/>
      <c r="B93" s="44">
        <v>11</v>
      </c>
      <c r="C93" s="45">
        <f>IFERROR(VLOOKUP(_xlfn.CONCAT(B93,$B80),'All Fixtures'!H:R,10,0),VLOOKUP(_xlfn.CONCAT(B93,$B80),'All Fixtures'!I:R,9,0))</f>
        <v>45608</v>
      </c>
      <c r="D93" s="46" t="str">
        <f>IFERROR(VLOOKUP(_xlfn.CONCAT(B93,$B80),'All Fixtures'!H:R,11,0),VLOOKUP(_xlfn.CONCAT(B93,$B80),'All Fixtures'!I:R,10,0))</f>
        <v>Rugger Sports</v>
      </c>
      <c r="E93" s="47" t="str">
        <f t="shared" si="2"/>
        <v>vs</v>
      </c>
      <c r="F93" s="46" t="str">
        <f>IFERROR(VLOOKUP(_xlfn.CONCAT(B93,$B80),'All Fixtures'!I:T,12,0),VLOOKUP(_xlfn.CONCAT(B93,$B80),'All Fixtures'!H:T,13,0))</f>
        <v>Willows</v>
      </c>
      <c r="G93" s="48" t="str">
        <f>IF(E93="VOID","",VLOOKUP(_xlfn.CONCAT(B93,D93),'All Fixtures'!H:U,14,0))</f>
        <v>Longlevens Community Centre</v>
      </c>
    </row>
    <row r="94" spans="1:7" ht="18" customHeight="1" x14ac:dyDescent="0.25">
      <c r="A94" s="55"/>
      <c r="B94" s="44">
        <v>12</v>
      </c>
      <c r="C94" s="45">
        <f>IFERROR(VLOOKUP(_xlfn.CONCAT(B94,$B80),'All Fixtures'!H:R,10,0),VLOOKUP(_xlfn.CONCAT(B94,$B80),'All Fixtures'!I:R,9,0))</f>
        <v>45615</v>
      </c>
      <c r="D94" s="46" t="str">
        <f>IFERROR(VLOOKUP(_xlfn.CONCAT(B94,$B80),'All Fixtures'!H:R,11,0),VLOOKUP(_xlfn.CONCAT(B94,$B80),'All Fixtures'!I:R,10,0))</f>
        <v>Rugger Sports</v>
      </c>
      <c r="E94" s="47" t="str">
        <f t="shared" si="2"/>
        <v>vs</v>
      </c>
      <c r="F94" s="46" t="str">
        <f>IFERROR(VLOOKUP(_xlfn.CONCAT(B94,$B80),'All Fixtures'!I:T,12,0),VLOOKUP(_xlfn.CONCAT(B94,$B80),'All Fixtures'!H:T,13,0))</f>
        <v>Motor Rollers</v>
      </c>
      <c r="G94" s="48" t="str">
        <f>IF(E94="VOID","",VLOOKUP(_xlfn.CONCAT(B94,D94),'All Fixtures'!H:U,14,0))</f>
        <v>Longlevens Community Centre</v>
      </c>
    </row>
    <row r="95" spans="1:7" ht="18" customHeight="1" x14ac:dyDescent="0.25">
      <c r="A95" s="55"/>
      <c r="B95" s="44">
        <v>13</v>
      </c>
      <c r="C95" s="45">
        <f>IFERROR(VLOOKUP(_xlfn.CONCAT(B95,$B80),'All Fixtures'!H:R,10,0),VLOOKUP(_xlfn.CONCAT(B95,$B80),'All Fixtures'!I:R,9,0))</f>
        <v>45624</v>
      </c>
      <c r="D95" s="46" t="str">
        <f>IFERROR(VLOOKUP(_xlfn.CONCAT(B95,$B80),'All Fixtures'!H:R,11,0),VLOOKUP(_xlfn.CONCAT(B95,$B80),'All Fixtures'!I:R,10,0))</f>
        <v>Arcadians</v>
      </c>
      <c r="E95" s="47" t="str">
        <f t="shared" si="2"/>
        <v>vs</v>
      </c>
      <c r="F95" s="46" t="str">
        <f>IFERROR(VLOOKUP(_xlfn.CONCAT(B95,$B80),'All Fixtures'!I:T,12,0),VLOOKUP(_xlfn.CONCAT(B95,$B80),'All Fixtures'!H:T,13,0))</f>
        <v>Rugger Sports</v>
      </c>
      <c r="G95" s="48" t="str">
        <f>IF(E95="VOID","",VLOOKUP(_xlfn.CONCAT(B95,D95),'All Fixtures'!H:U,14,0))</f>
        <v>BMI Club</v>
      </c>
    </row>
    <row r="96" spans="1:7" ht="18" customHeight="1" x14ac:dyDescent="0.25">
      <c r="A96" s="55"/>
      <c r="B96" s="44">
        <v>14</v>
      </c>
      <c r="C96" s="45">
        <f>IFERROR(VLOOKUP(_xlfn.CONCAT(B96,$B80),'All Fixtures'!H:R,10,0),VLOOKUP(_xlfn.CONCAT(B96,$B80),'All Fixtures'!I:R,9,0))</f>
        <v>45629</v>
      </c>
      <c r="D96" s="46" t="str">
        <f>IFERROR(VLOOKUP(_xlfn.CONCAT(B96,$B80),'All Fixtures'!H:R,11,0),VLOOKUP(_xlfn.CONCAT(B96,$B80),'All Fixtures'!I:R,10,0))</f>
        <v>Rugger Sports</v>
      </c>
      <c r="E96" s="47" t="str">
        <f t="shared" si="2"/>
        <v>vs</v>
      </c>
      <c r="F96" s="46" t="str">
        <f>IFERROR(VLOOKUP(_xlfn.CONCAT(B96,$B80),'All Fixtures'!I:T,12,0),VLOOKUP(_xlfn.CONCAT(B96,$B80),'All Fixtures'!H:T,13,0))</f>
        <v>Kingpins</v>
      </c>
      <c r="G96" s="48" t="str">
        <f>IF(E96="VOID","",VLOOKUP(_xlfn.CONCAT(B96,D96),'All Fixtures'!H:U,14,0))</f>
        <v>Longlevens Community Centre</v>
      </c>
    </row>
    <row r="97" spans="1:7" ht="18" customHeight="1" x14ac:dyDescent="0.25">
      <c r="A97" s="55"/>
      <c r="B97" s="44">
        <v>15</v>
      </c>
      <c r="C97" s="45">
        <f>IFERROR(VLOOKUP(_xlfn.CONCAT(B97,$B80),'All Fixtures'!H:R,10,0),VLOOKUP(_xlfn.CONCAT(B97,$B80),'All Fixtures'!I:R,9,0))</f>
        <v>45639</v>
      </c>
      <c r="D97" s="46" t="str">
        <f>IFERROR(VLOOKUP(_xlfn.CONCAT(B97,$B80),'All Fixtures'!H:R,11,0),VLOOKUP(_xlfn.CONCAT(B97,$B80),'All Fixtures'!I:R,10,0))</f>
        <v>R.G.H.O.C.</v>
      </c>
      <c r="E97" s="47" t="str">
        <f t="shared" si="2"/>
        <v>vs</v>
      </c>
      <c r="F97" s="46" t="str">
        <f>IFERROR(VLOOKUP(_xlfn.CONCAT(B97,$B80),'All Fixtures'!I:T,12,0),VLOOKUP(_xlfn.CONCAT(B97,$B80),'All Fixtures'!H:T,13,0))</f>
        <v>Rugger Sports</v>
      </c>
      <c r="G97" s="48" t="str">
        <f>IF(E97="VOID","",VLOOKUP(_xlfn.CONCAT(B97,D97),'All Fixtures'!H:U,14,0))</f>
        <v>Hardwicke RBL 2</v>
      </c>
    </row>
    <row r="98" spans="1:7" ht="24.6" customHeight="1" x14ac:dyDescent="0.25">
      <c r="A98" s="55"/>
      <c r="B98" s="122" t="s">
        <v>339</v>
      </c>
      <c r="C98" s="123"/>
      <c r="D98" s="123"/>
      <c r="E98" s="123"/>
      <c r="F98" s="123"/>
      <c r="G98" s="124"/>
    </row>
    <row r="99" spans="1:7" ht="18" customHeight="1" x14ac:dyDescent="0.25">
      <c r="A99" s="55"/>
      <c r="B99" s="44">
        <v>16</v>
      </c>
      <c r="C99" s="45">
        <f>IFERROR(VLOOKUP(_xlfn.CONCAT(B99,$B80),'All Fixtures'!H:R,10,0),VLOOKUP(_xlfn.CONCAT(B99,$B80),'All Fixtures'!I:R,9,0))</f>
        <v>45666</v>
      </c>
      <c r="D99" s="46" t="str">
        <f>IFERROR(VLOOKUP(_xlfn.CONCAT(B99,$B80),'All Fixtures'!H:R,11,0),VLOOKUP(_xlfn.CONCAT(B99,$B80),'All Fixtures'!I:R,10,0))</f>
        <v>Indians</v>
      </c>
      <c r="E99" s="47" t="str">
        <f t="shared" si="2"/>
        <v>vs</v>
      </c>
      <c r="F99" s="46" t="str">
        <f>IFERROR(VLOOKUP(_xlfn.CONCAT(B99,$B80),'All Fixtures'!I:T,12,0),VLOOKUP(_xlfn.CONCAT(B99,$B80),'All Fixtures'!H:T,13,0))</f>
        <v>Rugger Sports</v>
      </c>
      <c r="G99" s="48" t="str">
        <f>IF(E99="VOID","",VLOOKUP(_xlfn.CONCAT(B99,D99),'All Fixtures'!H:U,14,0))</f>
        <v>Saintbridge Club 1</v>
      </c>
    </row>
    <row r="100" spans="1:7" ht="18" customHeight="1" x14ac:dyDescent="0.25">
      <c r="A100" s="55"/>
      <c r="B100" s="44">
        <v>17</v>
      </c>
      <c r="C100" s="45">
        <f>IFERROR(VLOOKUP(_xlfn.CONCAT(B100,$B80),'All Fixtures'!H:R,10,0),VLOOKUP(_xlfn.CONCAT(B100,$B80),'All Fixtures'!I:R,9,0))</f>
        <v>45671</v>
      </c>
      <c r="D100" s="46" t="str">
        <f>IFERROR(VLOOKUP(_xlfn.CONCAT(B100,$B80),'All Fixtures'!H:R,11,0),VLOOKUP(_xlfn.CONCAT(B100,$B80),'All Fixtures'!I:R,10,0))</f>
        <v>Rugger Sports</v>
      </c>
      <c r="E100" s="47" t="str">
        <f t="shared" si="2"/>
        <v>vs</v>
      </c>
      <c r="F100" s="46" t="str">
        <f>IFERROR(VLOOKUP(_xlfn.CONCAT(B100,$B80),'All Fixtures'!I:T,12,0),VLOOKUP(_xlfn.CONCAT(B100,$B80),'All Fixtures'!H:T,13,0))</f>
        <v>Rockets</v>
      </c>
      <c r="G100" s="48" t="str">
        <f>IF(E100="VOID","",VLOOKUP(_xlfn.CONCAT(B100,D100),'All Fixtures'!H:U,14,0))</f>
        <v>Longlevens Community Centre</v>
      </c>
    </row>
    <row r="101" spans="1:7" ht="18" customHeight="1" x14ac:dyDescent="0.25">
      <c r="A101" s="55"/>
      <c r="B101" s="44">
        <v>18</v>
      </c>
      <c r="C101" s="45">
        <f>IFERROR(VLOOKUP(_xlfn.CONCAT(B101,$B80),'All Fixtures'!H:R,10,0),VLOOKUP(_xlfn.CONCAT(B101,$B80),'All Fixtures'!I:R,9,0))</f>
        <v>45678</v>
      </c>
      <c r="D101" s="46" t="str">
        <f>IFERROR(VLOOKUP(_xlfn.CONCAT(B101,$B80),'All Fixtures'!H:R,11,0),VLOOKUP(_xlfn.CONCAT(B101,$B80),'All Fixtures'!I:R,10,0))</f>
        <v>Supermacs</v>
      </c>
      <c r="E101" s="47" t="str">
        <f t="shared" si="2"/>
        <v>vs</v>
      </c>
      <c r="F101" s="46" t="str">
        <f>IFERROR(VLOOKUP(_xlfn.CONCAT(B101,$B80),'All Fixtures'!I:T,12,0),VLOOKUP(_xlfn.CONCAT(B101,$B80),'All Fixtures'!H:T,13,0))</f>
        <v>Rugger Sports</v>
      </c>
      <c r="G101" s="48" t="str">
        <f>IF(E101="VOID","",VLOOKUP(_xlfn.CONCAT(B101,D101),'All Fixtures'!H:U,14,0))</f>
        <v>Ramblers Club</v>
      </c>
    </row>
    <row r="102" spans="1:7" ht="18" customHeight="1" x14ac:dyDescent="0.25">
      <c r="A102" s="55"/>
      <c r="B102" s="44">
        <v>19</v>
      </c>
      <c r="C102" s="45">
        <f>IFERROR(VLOOKUP(_xlfn.CONCAT(B102,$B80),'All Fixtures'!H:R,10,0),VLOOKUP(_xlfn.CONCAT(B102,$B80),'All Fixtures'!I:R,9,0))</f>
        <v>45685</v>
      </c>
      <c r="D102" s="46" t="str">
        <f>IFERROR(VLOOKUP(_xlfn.CONCAT(B102,$B80),'All Fixtures'!H:R,11,0),VLOOKUP(_xlfn.CONCAT(B102,$B80),'All Fixtures'!I:R,10,0))</f>
        <v>Rugger Sports</v>
      </c>
      <c r="E102" s="47" t="str">
        <f t="shared" si="2"/>
        <v>vs</v>
      </c>
      <c r="F102" s="46" t="str">
        <f>IFERROR(VLOOKUP(_xlfn.CONCAT(B102,$B80),'All Fixtures'!I:T,12,0),VLOOKUP(_xlfn.CONCAT(B102,$B80),'All Fixtures'!H:T,13,0))</f>
        <v>St James Extras</v>
      </c>
      <c r="G102" s="48" t="str">
        <f>IF(E102="VOID","",VLOOKUP(_xlfn.CONCAT(B102,D102),'All Fixtures'!H:U,14,0))</f>
        <v>Longlevens Community Centre</v>
      </c>
    </row>
    <row r="103" spans="1:7" ht="18" customHeight="1" x14ac:dyDescent="0.25">
      <c r="A103" s="55"/>
      <c r="B103" s="44">
        <v>20</v>
      </c>
      <c r="C103" s="45">
        <f>IFERROR(VLOOKUP(_xlfn.CONCAT(B103,$B80),'All Fixtures'!H:R,10,0),VLOOKUP(_xlfn.CONCAT(B103,$B80),'All Fixtures'!I:R,9,0))</f>
        <v>45694</v>
      </c>
      <c r="D103" s="46" t="str">
        <f>IFERROR(VLOOKUP(_xlfn.CONCAT(B103,$B80),'All Fixtures'!H:R,11,0),VLOOKUP(_xlfn.CONCAT(B103,$B80),'All Fixtures'!I:R,10,0))</f>
        <v>Holmleigh Rangers</v>
      </c>
      <c r="E103" s="47" t="str">
        <f t="shared" si="2"/>
        <v>vs</v>
      </c>
      <c r="F103" s="46" t="str">
        <f>IFERROR(VLOOKUP(_xlfn.CONCAT(B103,$B80),'All Fixtures'!I:T,12,0),VLOOKUP(_xlfn.CONCAT(B103,$B80),'All Fixtures'!H:T,13,0))</f>
        <v>Rugger Sports</v>
      </c>
      <c r="G103" s="48" t="str">
        <f>IF(E103="VOID","",VLOOKUP(_xlfn.CONCAT(B103,D103),'All Fixtures'!H:U,14,0))</f>
        <v>Ramblers Club</v>
      </c>
    </row>
    <row r="104" spans="1:7" ht="18" customHeight="1" x14ac:dyDescent="0.25">
      <c r="A104" s="55"/>
      <c r="B104" s="44">
        <v>21</v>
      </c>
      <c r="C104" s="45">
        <f>IFERROR(VLOOKUP(_xlfn.CONCAT(B104,$B80),'All Fixtures'!H:R,10,0),VLOOKUP(_xlfn.CONCAT(B104,$B80),'All Fixtures'!I:R,9,0))</f>
        <v>45699</v>
      </c>
      <c r="D104" s="46" t="str">
        <f>IFERROR(VLOOKUP(_xlfn.CONCAT(B104,$B80),'All Fixtures'!H:R,11,0),VLOOKUP(_xlfn.CONCAT(B104,$B80),'All Fixtures'!I:R,10,0))</f>
        <v>Rugger Sports</v>
      </c>
      <c r="E104" s="47" t="str">
        <f t="shared" si="2"/>
        <v>vs</v>
      </c>
      <c r="F104" s="46" t="str">
        <f>IFERROR(VLOOKUP(_xlfn.CONCAT(B104,$B80),'All Fixtures'!I:T,12,0),VLOOKUP(_xlfn.CONCAT(B104,$B80),'All Fixtures'!H:T,13,0))</f>
        <v>Avenue Loungers</v>
      </c>
      <c r="G104" s="48" t="str">
        <f>IF(E104="VOID","",VLOOKUP(_xlfn.CONCAT(B104,D104),'All Fixtures'!H:U,14,0))</f>
        <v>Longlevens Community Centre</v>
      </c>
    </row>
    <row r="105" spans="1:7" ht="18" customHeight="1" x14ac:dyDescent="0.25">
      <c r="A105" s="55"/>
      <c r="B105" s="44">
        <v>22</v>
      </c>
      <c r="C105" s="45">
        <f>IFERROR(VLOOKUP(_xlfn.CONCAT(B105,$B80),'All Fixtures'!H:R,10,0),VLOOKUP(_xlfn.CONCAT(B105,$B80),'All Fixtures'!I:R,9,0))</f>
        <v>45709</v>
      </c>
      <c r="D105" s="46" t="str">
        <f>IFERROR(VLOOKUP(_xlfn.CONCAT(B105,$B80),'All Fixtures'!H:R,11,0),VLOOKUP(_xlfn.CONCAT(B105,$B80),'All Fixtures'!I:R,10,0))</f>
        <v>Matson Wolfhounds</v>
      </c>
      <c r="E105" s="47" t="str">
        <f t="shared" si="2"/>
        <v>vs</v>
      </c>
      <c r="F105" s="46" t="str">
        <f>IFERROR(VLOOKUP(_xlfn.CONCAT(B105,$B80),'All Fixtures'!I:T,12,0),VLOOKUP(_xlfn.CONCAT(B105,$B80),'All Fixtures'!H:T,13,0))</f>
        <v>Rugger Sports</v>
      </c>
      <c r="G105" s="48" t="str">
        <f>IF(E105="VOID","",VLOOKUP(_xlfn.CONCAT(B105,D105),'All Fixtures'!H:U,14,0))</f>
        <v>Matson RFC</v>
      </c>
    </row>
    <row r="106" spans="1:7" ht="18" customHeight="1" x14ac:dyDescent="0.25">
      <c r="A106" s="55"/>
      <c r="B106" s="44">
        <v>23</v>
      </c>
      <c r="C106" s="45">
        <f>IFERROR(VLOOKUP(_xlfn.CONCAT(B106,$B80),'All Fixtures'!H:R,10,0),VLOOKUP(_xlfn.CONCAT(B106,$B80),'All Fixtures'!I:R,9,0))</f>
        <v>45713</v>
      </c>
      <c r="D106" s="46" t="str">
        <f>IFERROR(VLOOKUP(_xlfn.CONCAT(B106,$B80),'All Fixtures'!H:R,11,0),VLOOKUP(_xlfn.CONCAT(B106,$B80),'All Fixtures'!I:R,10,0))</f>
        <v>Rugger Sports</v>
      </c>
      <c r="E106" s="47" t="str">
        <f t="shared" si="2"/>
        <v>vs</v>
      </c>
      <c r="F106" s="46" t="str">
        <f>IFERROR(VLOOKUP(_xlfn.CONCAT(B106,$B80),'All Fixtures'!I:T,12,0),VLOOKUP(_xlfn.CONCAT(B106,$B80),'All Fixtures'!H:T,13,0))</f>
        <v>Exiles S.C.</v>
      </c>
      <c r="G106" s="48" t="str">
        <f>IF(E106="VOID","",VLOOKUP(_xlfn.CONCAT(B106,D106),'All Fixtures'!H:U,14,0))</f>
        <v>Longlevens Community Centre</v>
      </c>
    </row>
    <row r="107" spans="1:7" ht="18" customHeight="1" x14ac:dyDescent="0.25">
      <c r="A107" s="55"/>
      <c r="B107" s="44">
        <v>24</v>
      </c>
      <c r="C107" s="45">
        <f>IFERROR(VLOOKUP(_xlfn.CONCAT(B107,$B80),'All Fixtures'!H:R,10,0),VLOOKUP(_xlfn.CONCAT(B107,$B80),'All Fixtures'!I:R,9,0))</f>
        <v>45719</v>
      </c>
      <c r="D107" s="46" t="str">
        <f>IFERROR(VLOOKUP(_xlfn.CONCAT(B107,$B80),'All Fixtures'!H:R,11,0),VLOOKUP(_xlfn.CONCAT(B107,$B80),'All Fixtures'!I:R,10,0))</f>
        <v>Valiants</v>
      </c>
      <c r="E107" s="47" t="str">
        <f t="shared" si="2"/>
        <v>vs</v>
      </c>
      <c r="F107" s="46" t="str">
        <f>IFERROR(VLOOKUP(_xlfn.CONCAT(B107,$B80),'All Fixtures'!I:T,12,0),VLOOKUP(_xlfn.CONCAT(B107,$B80),'All Fixtures'!H:T,13,0))</f>
        <v>Rugger Sports</v>
      </c>
      <c r="G107" s="48" t="str">
        <f>IF(E107="VOID","",VLOOKUP(_xlfn.CONCAT(B107,D107),'All Fixtures'!H:U,14,0))</f>
        <v>Baker Street</v>
      </c>
    </row>
    <row r="108" spans="1:7" ht="18" customHeight="1" x14ac:dyDescent="0.25">
      <c r="A108" s="55"/>
      <c r="B108" s="44">
        <v>25</v>
      </c>
      <c r="C108" s="45">
        <f>IFERROR(VLOOKUP(_xlfn.CONCAT(B108,$B80),'All Fixtures'!H:R,10,0),VLOOKUP(_xlfn.CONCAT(B108,$B80),'All Fixtures'!I:R,9,0))</f>
        <v>45727</v>
      </c>
      <c r="D108" s="46" t="str">
        <f>IFERROR(VLOOKUP(_xlfn.CONCAT(B108,$B80),'All Fixtures'!H:R,11,0),VLOOKUP(_xlfn.CONCAT(B108,$B80),'All Fixtures'!I:R,10,0))</f>
        <v>Rugger Sports</v>
      </c>
      <c r="E108" s="47" t="str">
        <f t="shared" si="2"/>
        <v>vs</v>
      </c>
      <c r="F108" s="46" t="str">
        <f>IFERROR(VLOOKUP(_xlfn.CONCAT(B108,$B80),'All Fixtures'!I:T,12,0),VLOOKUP(_xlfn.CONCAT(B108,$B80),'All Fixtures'!H:T,13,0))</f>
        <v>Walls Monkeys</v>
      </c>
      <c r="G108" s="48" t="str">
        <f>IF(E108="VOID","",VLOOKUP(_xlfn.CONCAT(B108,D108),'All Fixtures'!H:U,14,0))</f>
        <v>Longlevens Community Centre</v>
      </c>
    </row>
    <row r="109" spans="1:7" ht="18" customHeight="1" x14ac:dyDescent="0.25">
      <c r="A109" s="55"/>
      <c r="B109" s="44">
        <v>26</v>
      </c>
      <c r="C109" s="45">
        <f>IFERROR(VLOOKUP(_xlfn.CONCAT(B109,$B80),'All Fixtures'!H:R,10,0),VLOOKUP(_xlfn.CONCAT(B109,$B80),'All Fixtures'!I:R,9,0))</f>
        <v>45735</v>
      </c>
      <c r="D109" s="46" t="str">
        <f>IFERROR(VLOOKUP(_xlfn.CONCAT(B109,$B80),'All Fixtures'!H:R,11,0),VLOOKUP(_xlfn.CONCAT(B109,$B80),'All Fixtures'!I:R,10,0))</f>
        <v>Willows</v>
      </c>
      <c r="E109" s="47" t="str">
        <f t="shared" si="2"/>
        <v>vs</v>
      </c>
      <c r="F109" s="46" t="str">
        <f>IFERROR(VLOOKUP(_xlfn.CONCAT(B109,$B80),'All Fixtures'!I:T,12,0),VLOOKUP(_xlfn.CONCAT(B109,$B80),'All Fixtures'!H:T,13,0))</f>
        <v>Rugger Sports</v>
      </c>
      <c r="G109" s="48" t="str">
        <f>IF(E109="VOID","",VLOOKUP(_xlfn.CONCAT(B109,D109),'All Fixtures'!H:U,14,0))</f>
        <v>Ramblers Club</v>
      </c>
    </row>
    <row r="110" spans="1:7" ht="18" customHeight="1" x14ac:dyDescent="0.25">
      <c r="A110" s="55"/>
      <c r="B110" s="44">
        <v>27</v>
      </c>
      <c r="C110" s="45">
        <f>IFERROR(VLOOKUP(_xlfn.CONCAT(B110,$B80),'All Fixtures'!H:R,10,0),VLOOKUP(_xlfn.CONCAT(B110,$B80),'All Fixtures'!I:R,9,0))</f>
        <v>45741</v>
      </c>
      <c r="D110" s="46" t="str">
        <f>IFERROR(VLOOKUP(_xlfn.CONCAT(B110,$B80),'All Fixtures'!H:R,11,0),VLOOKUP(_xlfn.CONCAT(B110,$B80),'All Fixtures'!I:R,10,0))</f>
        <v>Motor Rollers</v>
      </c>
      <c r="E110" s="47" t="str">
        <f t="shared" si="2"/>
        <v>vs</v>
      </c>
      <c r="F110" s="46" t="str">
        <f>IFERROR(VLOOKUP(_xlfn.CONCAT(B110,$B80),'All Fixtures'!I:T,12,0),VLOOKUP(_xlfn.CONCAT(B110,$B80),'All Fixtures'!H:T,13,0))</f>
        <v>Rugger Sports</v>
      </c>
      <c r="G110" s="48" t="str">
        <f>IF(E110="VOID","",VLOOKUP(_xlfn.CONCAT(B110,D110),'All Fixtures'!H:U,14,0))</f>
        <v>Wotton Hall Club 1</v>
      </c>
    </row>
    <row r="111" spans="1:7" ht="18" customHeight="1" x14ac:dyDescent="0.25">
      <c r="A111" s="55"/>
      <c r="B111" s="44">
        <v>28</v>
      </c>
      <c r="C111" s="45">
        <f>IFERROR(VLOOKUP(_xlfn.CONCAT(B111,$B80),'All Fixtures'!H:R,10,0),VLOOKUP(_xlfn.CONCAT(B111,$B80),'All Fixtures'!I:R,9,0))</f>
        <v>45748</v>
      </c>
      <c r="D111" s="46" t="str">
        <f>IFERROR(VLOOKUP(_xlfn.CONCAT(B111,$B80),'All Fixtures'!H:R,11,0),VLOOKUP(_xlfn.CONCAT(B111,$B80),'All Fixtures'!I:R,10,0))</f>
        <v>Rugger Sports</v>
      </c>
      <c r="E111" s="47" t="str">
        <f t="shared" si="2"/>
        <v>vs</v>
      </c>
      <c r="F111" s="46" t="str">
        <f>IFERROR(VLOOKUP(_xlfn.CONCAT(B111,$B80),'All Fixtures'!I:T,12,0),VLOOKUP(_xlfn.CONCAT(B111,$B80),'All Fixtures'!H:T,13,0))</f>
        <v>Arcadians</v>
      </c>
      <c r="G111" s="48" t="str">
        <f>IF(E111="VOID","",VLOOKUP(_xlfn.CONCAT(B111,D111),'All Fixtures'!H:U,14,0))</f>
        <v>Longlevens Community Centre</v>
      </c>
    </row>
    <row r="112" spans="1:7" ht="18" customHeight="1" x14ac:dyDescent="0.25">
      <c r="A112" s="55"/>
      <c r="B112" s="44">
        <v>29</v>
      </c>
      <c r="C112" s="45">
        <f>IFERROR(VLOOKUP(_xlfn.CONCAT(B112,$B80),'All Fixtures'!H:R,10,0),VLOOKUP(_xlfn.CONCAT(B112,$B80),'All Fixtures'!I:R,9,0))</f>
        <v>45758</v>
      </c>
      <c r="D112" s="46" t="str">
        <f>IFERROR(VLOOKUP(_xlfn.CONCAT(B112,$B80),'All Fixtures'!H:R,11,0),VLOOKUP(_xlfn.CONCAT(B112,$B80),'All Fixtures'!I:R,10,0))</f>
        <v>Kingpins</v>
      </c>
      <c r="E112" s="47" t="str">
        <f t="shared" si="2"/>
        <v>vs</v>
      </c>
      <c r="F112" s="46" t="str">
        <f>IFERROR(VLOOKUP(_xlfn.CONCAT(B112,$B80),'All Fixtures'!I:T,12,0),VLOOKUP(_xlfn.CONCAT(B112,$B80),'All Fixtures'!H:T,13,0))</f>
        <v>Rugger Sports</v>
      </c>
      <c r="G112" s="48" t="str">
        <f>IF(E112="VOID","",VLOOKUP(_xlfn.CONCAT(B112,D112),'All Fixtures'!H:U,14,0))</f>
        <v>Robinswood Hill Club 2</v>
      </c>
    </row>
    <row r="113" spans="1:7" ht="18" customHeight="1" x14ac:dyDescent="0.25">
      <c r="A113" s="55"/>
      <c r="B113" s="49">
        <v>30</v>
      </c>
      <c r="C113" s="50">
        <f>IFERROR(VLOOKUP(_xlfn.CONCAT(B113,$B80),'All Fixtures'!H:R,10,0),VLOOKUP(_xlfn.CONCAT(B113,$B80),'All Fixtures'!I:R,9,0))</f>
        <v>45762</v>
      </c>
      <c r="D113" s="51" t="str">
        <f>IFERROR(VLOOKUP(_xlfn.CONCAT(B113,$B80),'All Fixtures'!H:R,11,0),VLOOKUP(_xlfn.CONCAT(B113,$B80),'All Fixtures'!I:R,10,0))</f>
        <v>Rugger Sports</v>
      </c>
      <c r="E113" s="52" t="str">
        <f t="shared" si="2"/>
        <v>vs</v>
      </c>
      <c r="F113" s="51" t="str">
        <f>IFERROR(VLOOKUP(_xlfn.CONCAT(B113,$B80),'All Fixtures'!I:T,12,0),VLOOKUP(_xlfn.CONCAT(B113,$B80),'All Fixtures'!H:T,13,0))</f>
        <v>R.G.H.O.C.</v>
      </c>
      <c r="G113" s="53" t="str">
        <f>IF(E113="VOID","",VLOOKUP(_xlfn.CONCAT(B113,D113),'All Fixtures'!H:U,14,0))</f>
        <v>Longlevens Community Centre</v>
      </c>
    </row>
    <row r="114" spans="1:7" ht="13.15" customHeight="1" x14ac:dyDescent="0.25">
      <c r="A114" s="55"/>
      <c r="B114" s="20"/>
      <c r="C114" s="20"/>
      <c r="D114" s="3"/>
      <c r="E114" s="20"/>
      <c r="F114" s="3"/>
      <c r="G114" s="3"/>
    </row>
    <row r="115" spans="1:7" ht="13.15" customHeight="1" x14ac:dyDescent="0.25">
      <c r="A115" s="55"/>
      <c r="B115" s="20"/>
      <c r="C115" s="20"/>
      <c r="D115" s="3"/>
      <c r="E115" s="20"/>
      <c r="F115" s="3"/>
      <c r="G115" s="3"/>
    </row>
    <row r="116" spans="1:7" ht="13.15" customHeight="1" x14ac:dyDescent="0.25">
      <c r="A116" s="55"/>
      <c r="B116" s="20"/>
      <c r="C116" s="20"/>
      <c r="D116" s="3"/>
      <c r="E116" s="20"/>
      <c r="F116" s="3"/>
      <c r="G116" s="3"/>
    </row>
    <row r="117" spans="1:7" ht="13.15" customHeight="1" x14ac:dyDescent="0.25">
      <c r="A117" s="55"/>
      <c r="B117" s="20"/>
      <c r="C117" s="20"/>
      <c r="D117" s="3"/>
      <c r="E117" s="20"/>
      <c r="F117" s="3"/>
      <c r="G117" s="3"/>
    </row>
    <row r="118" spans="1:7" ht="13.15" customHeight="1" x14ac:dyDescent="0.25">
      <c r="A118" s="55"/>
      <c r="B118" s="20"/>
      <c r="C118" s="20"/>
      <c r="D118" s="3"/>
      <c r="E118" s="20"/>
      <c r="F118" s="3"/>
      <c r="G118" s="3"/>
    </row>
    <row r="119" spans="1:7" ht="20.45" customHeight="1" x14ac:dyDescent="0.35">
      <c r="A119" s="55">
        <f>A80+1</f>
        <v>4</v>
      </c>
      <c r="B119" s="39" t="str">
        <f>C119</f>
        <v>Willows</v>
      </c>
      <c r="C119" s="121" t="str">
        <f>VLOOKUP(A119,Divisions!$H$3:$I$18,2,0)</f>
        <v>Willows</v>
      </c>
      <c r="D119" s="121"/>
      <c r="E119" s="121"/>
      <c r="F119" s="121"/>
      <c r="G119" s="121"/>
    </row>
    <row r="120" spans="1:7" ht="13.15" customHeight="1" x14ac:dyDescent="0.25">
      <c r="A120" s="55"/>
      <c r="B120" s="20"/>
      <c r="C120" s="20"/>
      <c r="D120" s="3"/>
      <c r="E120" s="20"/>
      <c r="F120" s="3"/>
      <c r="G120" s="3"/>
    </row>
    <row r="121" spans="1:7" ht="21.6" customHeight="1" x14ac:dyDescent="0.25">
      <c r="A121" s="55"/>
      <c r="B121" s="40" t="s">
        <v>328</v>
      </c>
      <c r="C121" s="41" t="s">
        <v>334</v>
      </c>
      <c r="D121" s="42" t="s">
        <v>340</v>
      </c>
      <c r="E121" s="42"/>
      <c r="F121" s="42" t="s">
        <v>341</v>
      </c>
      <c r="G121" s="43" t="s">
        <v>338</v>
      </c>
    </row>
    <row r="122" spans="1:7" ht="18" customHeight="1" x14ac:dyDescent="0.25">
      <c r="A122" s="55"/>
      <c r="B122" s="44">
        <v>1</v>
      </c>
      <c r="C122" s="45">
        <f>IFERROR(VLOOKUP(_xlfn.CONCAT(B122,$B119),'All Fixtures'!H:R,10,0),VLOOKUP(_xlfn.CONCAT(B122,$B119),'All Fixtures'!I:R,9,0))</f>
        <v>45539</v>
      </c>
      <c r="D122" s="46" t="str">
        <f>IFERROR(VLOOKUP(_xlfn.CONCAT(B122,$B119),'All Fixtures'!H:R,11,0),VLOOKUP(_xlfn.CONCAT(B122,$B119),'All Fixtures'!I:R,10,0))</f>
        <v>Willows</v>
      </c>
      <c r="E122" s="47" t="str">
        <f>IF(F122="","VOID","vs")</f>
        <v>vs</v>
      </c>
      <c r="F122" s="46" t="str">
        <f>IFERROR(VLOOKUP(_xlfn.CONCAT(B122,$B119),'All Fixtures'!I:T,12,0),VLOOKUP(_xlfn.CONCAT(B122,$B119),'All Fixtures'!H:T,13,0))</f>
        <v>Rockets</v>
      </c>
      <c r="G122" s="48" t="str">
        <f>IF(E122="VOID","",VLOOKUP(_xlfn.CONCAT(B122,D122),'All Fixtures'!H:U,14,0))</f>
        <v>Ramblers Club</v>
      </c>
    </row>
    <row r="123" spans="1:7" ht="18" customHeight="1" x14ac:dyDescent="0.25">
      <c r="A123" s="55"/>
      <c r="B123" s="44">
        <v>2</v>
      </c>
      <c r="C123" s="45">
        <f>IFERROR(VLOOKUP(_xlfn.CONCAT(B123,$B119),'All Fixtures'!H:R,10,0),VLOOKUP(_xlfn.CONCAT(B123,$B119),'All Fixtures'!I:R,9,0))</f>
        <v>45545</v>
      </c>
      <c r="D123" s="46" t="str">
        <f>IFERROR(VLOOKUP(_xlfn.CONCAT(B123,$B119),'All Fixtures'!H:R,11,0),VLOOKUP(_xlfn.CONCAT(B123,$B119),'All Fixtures'!I:R,10,0))</f>
        <v>Supermacs</v>
      </c>
      <c r="E123" s="47" t="str">
        <f t="shared" ref="E123:E152" si="3">IF(F123="","VOID","vs")</f>
        <v>vs</v>
      </c>
      <c r="F123" s="46" t="str">
        <f>IFERROR(VLOOKUP(_xlfn.CONCAT(B123,$B119),'All Fixtures'!I:T,12,0),VLOOKUP(_xlfn.CONCAT(B123,$B119),'All Fixtures'!H:T,13,0))</f>
        <v>Willows</v>
      </c>
      <c r="G123" s="48" t="str">
        <f>IF(E123="VOID","",VLOOKUP(_xlfn.CONCAT(B123,D123),'All Fixtures'!H:U,14,0))</f>
        <v>Ramblers Club</v>
      </c>
    </row>
    <row r="124" spans="1:7" ht="18" customHeight="1" x14ac:dyDescent="0.25">
      <c r="A124" s="55"/>
      <c r="B124" s="44">
        <v>3</v>
      </c>
      <c r="C124" s="45">
        <f>IFERROR(VLOOKUP(_xlfn.CONCAT(B124,$B119),'All Fixtures'!H:R,10,0),VLOOKUP(_xlfn.CONCAT(B124,$B119),'All Fixtures'!I:R,9,0))</f>
        <v>45553</v>
      </c>
      <c r="D124" s="46" t="str">
        <f>IFERROR(VLOOKUP(_xlfn.CONCAT(B124,$B119),'All Fixtures'!H:R,11,0),VLOOKUP(_xlfn.CONCAT(B124,$B119),'All Fixtures'!I:R,10,0))</f>
        <v>Willows</v>
      </c>
      <c r="E124" s="47" t="str">
        <f t="shared" si="3"/>
        <v>vs</v>
      </c>
      <c r="F124" s="46" t="str">
        <f>IFERROR(VLOOKUP(_xlfn.CONCAT(B124,$B119),'All Fixtures'!I:T,12,0),VLOOKUP(_xlfn.CONCAT(B124,$B119),'All Fixtures'!H:T,13,0))</f>
        <v>St James Extras</v>
      </c>
      <c r="G124" s="48" t="str">
        <f>IF(E124="VOID","",VLOOKUP(_xlfn.CONCAT(B124,D124),'All Fixtures'!H:U,14,0))</f>
        <v>Ramblers Club</v>
      </c>
    </row>
    <row r="125" spans="1:7" ht="18" customHeight="1" x14ac:dyDescent="0.25">
      <c r="A125" s="55"/>
      <c r="B125" s="44">
        <v>4</v>
      </c>
      <c r="C125" s="45">
        <f>IFERROR(VLOOKUP(_xlfn.CONCAT(B125,$B119),'All Fixtures'!H:R,10,0),VLOOKUP(_xlfn.CONCAT(B125,$B119),'All Fixtures'!I:R,9,0))</f>
        <v>45561</v>
      </c>
      <c r="D125" s="46" t="str">
        <f>IFERROR(VLOOKUP(_xlfn.CONCAT(B125,$B119),'All Fixtures'!H:R,11,0),VLOOKUP(_xlfn.CONCAT(B125,$B119),'All Fixtures'!I:R,10,0))</f>
        <v>Holmleigh Rangers</v>
      </c>
      <c r="E125" s="47" t="str">
        <f t="shared" si="3"/>
        <v>vs</v>
      </c>
      <c r="F125" s="46" t="str">
        <f>IFERROR(VLOOKUP(_xlfn.CONCAT(B125,$B119),'All Fixtures'!I:T,12,0),VLOOKUP(_xlfn.CONCAT(B125,$B119),'All Fixtures'!H:T,13,0))</f>
        <v>Willows</v>
      </c>
      <c r="G125" s="48" t="str">
        <f>IF(E125="VOID","",VLOOKUP(_xlfn.CONCAT(B125,D125),'All Fixtures'!H:U,14,0))</f>
        <v>Ramblers Club</v>
      </c>
    </row>
    <row r="126" spans="1:7" ht="18" customHeight="1" x14ac:dyDescent="0.25">
      <c r="A126" s="55"/>
      <c r="B126" s="44">
        <v>5</v>
      </c>
      <c r="C126" s="45">
        <f>IFERROR(VLOOKUP(_xlfn.CONCAT(B126,$B119),'All Fixtures'!H:R,10,0),VLOOKUP(_xlfn.CONCAT(B126,$B119),'All Fixtures'!I:R,9,0))</f>
        <v>45567</v>
      </c>
      <c r="D126" s="46" t="str">
        <f>IFERROR(VLOOKUP(_xlfn.CONCAT(B126,$B119),'All Fixtures'!H:R,11,0),VLOOKUP(_xlfn.CONCAT(B126,$B119),'All Fixtures'!I:R,10,0))</f>
        <v>Willows</v>
      </c>
      <c r="E126" s="47" t="str">
        <f t="shared" si="3"/>
        <v>vs</v>
      </c>
      <c r="F126" s="46" t="str">
        <f>IFERROR(VLOOKUP(_xlfn.CONCAT(B126,$B119),'All Fixtures'!I:T,12,0),VLOOKUP(_xlfn.CONCAT(B126,$B119),'All Fixtures'!H:T,13,0))</f>
        <v>Avenue Loungers</v>
      </c>
      <c r="G126" s="48" t="str">
        <f>IF(E126="VOID","",VLOOKUP(_xlfn.CONCAT(B126,D126),'All Fixtures'!H:U,14,0))</f>
        <v>Ramblers Club</v>
      </c>
    </row>
    <row r="127" spans="1:7" ht="18" customHeight="1" x14ac:dyDescent="0.25">
      <c r="A127" s="55"/>
      <c r="B127" s="44">
        <v>6</v>
      </c>
      <c r="C127" s="45">
        <f>IFERROR(VLOOKUP(_xlfn.CONCAT(B127,$B119),'All Fixtures'!H:R,10,0),VLOOKUP(_xlfn.CONCAT(B127,$B119),'All Fixtures'!I:R,9,0))</f>
        <v>45576</v>
      </c>
      <c r="D127" s="46" t="str">
        <f>IFERROR(VLOOKUP(_xlfn.CONCAT(B127,$B119),'All Fixtures'!H:R,11,0),VLOOKUP(_xlfn.CONCAT(B127,$B119),'All Fixtures'!I:R,10,0))</f>
        <v>Matson Wolfhounds</v>
      </c>
      <c r="E127" s="47" t="str">
        <f t="shared" si="3"/>
        <v>vs</v>
      </c>
      <c r="F127" s="46" t="str">
        <f>IFERROR(VLOOKUP(_xlfn.CONCAT(B127,$B119),'All Fixtures'!I:T,12,0),VLOOKUP(_xlfn.CONCAT(B127,$B119),'All Fixtures'!H:T,13,0))</f>
        <v>Willows</v>
      </c>
      <c r="G127" s="48" t="str">
        <f>IF(E127="VOID","",VLOOKUP(_xlfn.CONCAT(B127,D127),'All Fixtures'!H:U,14,0))</f>
        <v>Matson RFC</v>
      </c>
    </row>
    <row r="128" spans="1:7" ht="18" customHeight="1" x14ac:dyDescent="0.25">
      <c r="A128" s="55"/>
      <c r="B128" s="44">
        <v>7</v>
      </c>
      <c r="C128" s="45">
        <f>IFERROR(VLOOKUP(_xlfn.CONCAT(B128,$B119),'All Fixtures'!H:R,10,0),VLOOKUP(_xlfn.CONCAT(B128,$B119),'All Fixtures'!I:R,9,0))</f>
        <v>45581</v>
      </c>
      <c r="D128" s="46" t="str">
        <f>IFERROR(VLOOKUP(_xlfn.CONCAT(B128,$B119),'All Fixtures'!H:R,11,0),VLOOKUP(_xlfn.CONCAT(B128,$B119),'All Fixtures'!I:R,10,0))</f>
        <v>Willows</v>
      </c>
      <c r="E128" s="47" t="str">
        <f t="shared" si="3"/>
        <v>vs</v>
      </c>
      <c r="F128" s="46" t="str">
        <f>IFERROR(VLOOKUP(_xlfn.CONCAT(B128,$B119),'All Fixtures'!I:T,12,0),VLOOKUP(_xlfn.CONCAT(B128,$B119),'All Fixtures'!H:T,13,0))</f>
        <v>Exiles S.C.</v>
      </c>
      <c r="G128" s="48" t="str">
        <f>IF(E128="VOID","",VLOOKUP(_xlfn.CONCAT(B128,D128),'All Fixtures'!H:U,14,0))</f>
        <v>Ramblers Club</v>
      </c>
    </row>
    <row r="129" spans="1:7" ht="18" customHeight="1" x14ac:dyDescent="0.25">
      <c r="A129" s="55"/>
      <c r="B129" s="44">
        <v>8</v>
      </c>
      <c r="C129" s="45">
        <f>IFERROR(VLOOKUP(_xlfn.CONCAT(B129,$B119),'All Fixtures'!H:R,10,0),VLOOKUP(_xlfn.CONCAT(B129,$B119),'All Fixtures'!I:R,9,0))</f>
        <v>45586</v>
      </c>
      <c r="D129" s="46" t="str">
        <f>IFERROR(VLOOKUP(_xlfn.CONCAT(B129,$B119),'All Fixtures'!H:R,11,0),VLOOKUP(_xlfn.CONCAT(B129,$B119),'All Fixtures'!I:R,10,0))</f>
        <v>Valiants</v>
      </c>
      <c r="E129" s="47" t="str">
        <f t="shared" si="3"/>
        <v>vs</v>
      </c>
      <c r="F129" s="46" t="str">
        <f>IFERROR(VLOOKUP(_xlfn.CONCAT(B129,$B119),'All Fixtures'!I:T,12,0),VLOOKUP(_xlfn.CONCAT(B129,$B119),'All Fixtures'!H:T,13,0))</f>
        <v>Willows</v>
      </c>
      <c r="G129" s="48" t="str">
        <f>IF(E129="VOID","",VLOOKUP(_xlfn.CONCAT(B129,D129),'All Fixtures'!H:U,14,0))</f>
        <v>Baker Street</v>
      </c>
    </row>
    <row r="130" spans="1:7" ht="18" customHeight="1" x14ac:dyDescent="0.25">
      <c r="A130" s="55"/>
      <c r="B130" s="44">
        <v>9</v>
      </c>
      <c r="C130" s="45">
        <f>IFERROR(VLOOKUP(_xlfn.CONCAT(B130,$B119),'All Fixtures'!H:R,10,0),VLOOKUP(_xlfn.CONCAT(B130,$B119),'All Fixtures'!I:R,9,0))</f>
        <v>45595</v>
      </c>
      <c r="D130" s="46" t="str">
        <f>IFERROR(VLOOKUP(_xlfn.CONCAT(B130,$B119),'All Fixtures'!H:R,11,0),VLOOKUP(_xlfn.CONCAT(B130,$B119),'All Fixtures'!I:R,10,0))</f>
        <v>Willows</v>
      </c>
      <c r="E130" s="47" t="str">
        <f t="shared" si="3"/>
        <v>vs</v>
      </c>
      <c r="F130" s="46" t="str">
        <f>IFERROR(VLOOKUP(_xlfn.CONCAT(B130,$B119),'All Fixtures'!I:T,12,0),VLOOKUP(_xlfn.CONCAT(B130,$B119),'All Fixtures'!H:T,13,0))</f>
        <v>Walls Monkeys</v>
      </c>
      <c r="G130" s="48" t="str">
        <f>IF(E130="VOID","",VLOOKUP(_xlfn.CONCAT(B130,D130),'All Fixtures'!H:U,14,0))</f>
        <v>Ramblers Club</v>
      </c>
    </row>
    <row r="131" spans="1:7" ht="18" customHeight="1" x14ac:dyDescent="0.25">
      <c r="A131" s="55"/>
      <c r="B131" s="44">
        <v>10</v>
      </c>
      <c r="C131" s="45">
        <f>IFERROR(VLOOKUP(_xlfn.CONCAT(B131,$B119),'All Fixtures'!H:R,10,0),VLOOKUP(_xlfn.CONCAT(B131,$B119),'All Fixtures'!I:R,9,0))</f>
        <v>45602</v>
      </c>
      <c r="D131" s="46" t="str">
        <f>IFERROR(VLOOKUP(_xlfn.CONCAT(B131,$B119),'All Fixtures'!H:R,11,0),VLOOKUP(_xlfn.CONCAT(B131,$B119),'All Fixtures'!I:R,10,0))</f>
        <v>Willows</v>
      </c>
      <c r="E131" s="47" t="str">
        <f t="shared" si="3"/>
        <v>vs</v>
      </c>
      <c r="F131" s="46" t="str">
        <f>IFERROR(VLOOKUP(_xlfn.CONCAT(B131,$B119),'All Fixtures'!I:T,12,0),VLOOKUP(_xlfn.CONCAT(B131,$B119),'All Fixtures'!H:T,13,0))</f>
        <v>Motor Rollers</v>
      </c>
      <c r="G131" s="48" t="str">
        <f>IF(E131="VOID","",VLOOKUP(_xlfn.CONCAT(B131,D131),'All Fixtures'!H:U,14,0))</f>
        <v>Ramblers Club</v>
      </c>
    </row>
    <row r="132" spans="1:7" ht="18" customHeight="1" x14ac:dyDescent="0.25">
      <c r="A132" s="55"/>
      <c r="B132" s="44">
        <v>11</v>
      </c>
      <c r="C132" s="45">
        <f>IFERROR(VLOOKUP(_xlfn.CONCAT(B132,$B119),'All Fixtures'!H:R,10,0),VLOOKUP(_xlfn.CONCAT(B132,$B119),'All Fixtures'!I:R,9,0))</f>
        <v>45608</v>
      </c>
      <c r="D132" s="46" t="str">
        <f>IFERROR(VLOOKUP(_xlfn.CONCAT(B132,$B119),'All Fixtures'!H:R,11,0),VLOOKUP(_xlfn.CONCAT(B132,$B119),'All Fixtures'!I:R,10,0))</f>
        <v>Rugger Sports</v>
      </c>
      <c r="E132" s="47" t="str">
        <f t="shared" si="3"/>
        <v>vs</v>
      </c>
      <c r="F132" s="46" t="str">
        <f>IFERROR(VLOOKUP(_xlfn.CONCAT(B132,$B119),'All Fixtures'!I:T,12,0),VLOOKUP(_xlfn.CONCAT(B132,$B119),'All Fixtures'!H:T,13,0))</f>
        <v>Willows</v>
      </c>
      <c r="G132" s="48" t="str">
        <f>IF(E132="VOID","",VLOOKUP(_xlfn.CONCAT(B132,D132),'All Fixtures'!H:U,14,0))</f>
        <v>Longlevens Community Centre</v>
      </c>
    </row>
    <row r="133" spans="1:7" ht="18" customHeight="1" x14ac:dyDescent="0.25">
      <c r="A133" s="55"/>
      <c r="B133" s="44">
        <v>12</v>
      </c>
      <c r="C133" s="45">
        <f>IFERROR(VLOOKUP(_xlfn.CONCAT(B133,$B119),'All Fixtures'!H:R,10,0),VLOOKUP(_xlfn.CONCAT(B133,$B119),'All Fixtures'!I:R,9,0))</f>
        <v>45616</v>
      </c>
      <c r="D133" s="46" t="str">
        <f>IFERROR(VLOOKUP(_xlfn.CONCAT(B133,$B119),'All Fixtures'!H:R,11,0),VLOOKUP(_xlfn.CONCAT(B133,$B119),'All Fixtures'!I:R,10,0))</f>
        <v>Willows</v>
      </c>
      <c r="E133" s="47" t="str">
        <f t="shared" si="3"/>
        <v>vs</v>
      </c>
      <c r="F133" s="46" t="str">
        <f>IFERROR(VLOOKUP(_xlfn.CONCAT(B133,$B119),'All Fixtures'!I:T,12,0),VLOOKUP(_xlfn.CONCAT(B133,$B119),'All Fixtures'!H:T,13,0))</f>
        <v>Arcadians</v>
      </c>
      <c r="G133" s="48" t="str">
        <f>IF(E133="VOID","",VLOOKUP(_xlfn.CONCAT(B133,D133),'All Fixtures'!H:U,14,0))</f>
        <v>Ramblers Club</v>
      </c>
    </row>
    <row r="134" spans="1:7" ht="18" customHeight="1" x14ac:dyDescent="0.25">
      <c r="A134" s="55"/>
      <c r="B134" s="44">
        <v>13</v>
      </c>
      <c r="C134" s="45">
        <f>IFERROR(VLOOKUP(_xlfn.CONCAT(B134,$B119),'All Fixtures'!H:R,10,0),VLOOKUP(_xlfn.CONCAT(B134,$B119),'All Fixtures'!I:R,9,0))</f>
        <v>45625</v>
      </c>
      <c r="D134" s="46" t="str">
        <f>IFERROR(VLOOKUP(_xlfn.CONCAT(B134,$B119),'All Fixtures'!H:R,11,0),VLOOKUP(_xlfn.CONCAT(B134,$B119),'All Fixtures'!I:R,10,0))</f>
        <v>Kingpins</v>
      </c>
      <c r="E134" s="47" t="str">
        <f t="shared" si="3"/>
        <v>vs</v>
      </c>
      <c r="F134" s="46" t="str">
        <f>IFERROR(VLOOKUP(_xlfn.CONCAT(B134,$B119),'All Fixtures'!I:T,12,0),VLOOKUP(_xlfn.CONCAT(B134,$B119),'All Fixtures'!H:T,13,0))</f>
        <v>Willows</v>
      </c>
      <c r="G134" s="48" t="str">
        <f>IF(E134="VOID","",VLOOKUP(_xlfn.CONCAT(B134,D134),'All Fixtures'!H:U,14,0))</f>
        <v>Robinswood Hill Club 2</v>
      </c>
    </row>
    <row r="135" spans="1:7" ht="18" customHeight="1" x14ac:dyDescent="0.25">
      <c r="A135" s="55"/>
      <c r="B135" s="44">
        <v>14</v>
      </c>
      <c r="C135" s="45">
        <f>IFERROR(VLOOKUP(_xlfn.CONCAT(B135,$B119),'All Fixtures'!H:R,10,0),VLOOKUP(_xlfn.CONCAT(B135,$B119),'All Fixtures'!I:R,9,0))</f>
        <v>45630</v>
      </c>
      <c r="D135" s="46" t="str">
        <f>IFERROR(VLOOKUP(_xlfn.CONCAT(B135,$B119),'All Fixtures'!H:R,11,0),VLOOKUP(_xlfn.CONCAT(B135,$B119),'All Fixtures'!I:R,10,0))</f>
        <v>Willows</v>
      </c>
      <c r="E135" s="47" t="str">
        <f t="shared" si="3"/>
        <v>vs</v>
      </c>
      <c r="F135" s="46" t="str">
        <f>IFERROR(VLOOKUP(_xlfn.CONCAT(B135,$B119),'All Fixtures'!I:T,12,0),VLOOKUP(_xlfn.CONCAT(B135,$B119),'All Fixtures'!H:T,13,0))</f>
        <v>R.G.H.O.C.</v>
      </c>
      <c r="G135" s="48" t="str">
        <f>IF(E135="VOID","",VLOOKUP(_xlfn.CONCAT(B135,D135),'All Fixtures'!H:U,14,0))</f>
        <v>Ramblers Club</v>
      </c>
    </row>
    <row r="136" spans="1:7" ht="18" customHeight="1" x14ac:dyDescent="0.25">
      <c r="A136" s="55"/>
      <c r="B136" s="44">
        <v>15</v>
      </c>
      <c r="C136" s="45">
        <f>IFERROR(VLOOKUP(_xlfn.CONCAT(B136,$B119),'All Fixtures'!H:R,10,0),VLOOKUP(_xlfn.CONCAT(B136,$B119),'All Fixtures'!I:R,9,0))</f>
        <v>45638</v>
      </c>
      <c r="D136" s="46" t="str">
        <f>IFERROR(VLOOKUP(_xlfn.CONCAT(B136,$B119),'All Fixtures'!H:R,11,0),VLOOKUP(_xlfn.CONCAT(B136,$B119),'All Fixtures'!I:R,10,0))</f>
        <v>Indians</v>
      </c>
      <c r="E136" s="47" t="str">
        <f t="shared" si="3"/>
        <v>vs</v>
      </c>
      <c r="F136" s="46" t="str">
        <f>IFERROR(VLOOKUP(_xlfn.CONCAT(B136,$B119),'All Fixtures'!I:T,12,0),VLOOKUP(_xlfn.CONCAT(B136,$B119),'All Fixtures'!H:T,13,0))</f>
        <v>Willows</v>
      </c>
      <c r="G136" s="48" t="str">
        <f>IF(E136="VOID","",VLOOKUP(_xlfn.CONCAT(B136,D136),'All Fixtures'!H:U,14,0))</f>
        <v>Saintbridge Club 1</v>
      </c>
    </row>
    <row r="137" spans="1:7" ht="24.6" customHeight="1" x14ac:dyDescent="0.25">
      <c r="A137" s="55"/>
      <c r="B137" s="122" t="s">
        <v>339</v>
      </c>
      <c r="C137" s="123"/>
      <c r="D137" s="123"/>
      <c r="E137" s="123"/>
      <c r="F137" s="123"/>
      <c r="G137" s="124"/>
    </row>
    <row r="138" spans="1:7" ht="18" customHeight="1" x14ac:dyDescent="0.25">
      <c r="A138" s="55"/>
      <c r="B138" s="44">
        <v>16</v>
      </c>
      <c r="C138" s="45">
        <f>IFERROR(VLOOKUP(_xlfn.CONCAT(B138,$B119),'All Fixtures'!H:R,10,0),VLOOKUP(_xlfn.CONCAT(B138,$B119),'All Fixtures'!I:R,9,0))</f>
        <v>45666</v>
      </c>
      <c r="D138" s="46" t="str">
        <f>IFERROR(VLOOKUP(_xlfn.CONCAT(B138,$B119),'All Fixtures'!H:R,11,0),VLOOKUP(_xlfn.CONCAT(B138,$B119),'All Fixtures'!I:R,10,0))</f>
        <v>Rockets</v>
      </c>
      <c r="E138" s="47" t="str">
        <f t="shared" si="3"/>
        <v>vs</v>
      </c>
      <c r="F138" s="46" t="str">
        <f>IFERROR(VLOOKUP(_xlfn.CONCAT(B138,$B119),'All Fixtures'!I:T,12,0),VLOOKUP(_xlfn.CONCAT(B138,$B119),'All Fixtures'!H:T,13,0))</f>
        <v>Willows</v>
      </c>
      <c r="G138" s="48" t="str">
        <f>IF(E138="VOID","",VLOOKUP(_xlfn.CONCAT(B138,D138),'All Fixtures'!H:U,14,0))</f>
        <v>Old Richians RFC</v>
      </c>
    </row>
    <row r="139" spans="1:7" ht="18" customHeight="1" x14ac:dyDescent="0.25">
      <c r="A139" s="55"/>
      <c r="B139" s="44">
        <v>17</v>
      </c>
      <c r="C139" s="45">
        <f>IFERROR(VLOOKUP(_xlfn.CONCAT(B139,$B119),'All Fixtures'!H:R,10,0),VLOOKUP(_xlfn.CONCAT(B139,$B119),'All Fixtures'!I:R,9,0))</f>
        <v>45672</v>
      </c>
      <c r="D139" s="46" t="str">
        <f>IFERROR(VLOOKUP(_xlfn.CONCAT(B139,$B119),'All Fixtures'!H:R,11,0),VLOOKUP(_xlfn.CONCAT(B139,$B119),'All Fixtures'!I:R,10,0))</f>
        <v>Willows</v>
      </c>
      <c r="E139" s="47" t="str">
        <f t="shared" si="3"/>
        <v>vs</v>
      </c>
      <c r="F139" s="46" t="str">
        <f>IFERROR(VLOOKUP(_xlfn.CONCAT(B139,$B119),'All Fixtures'!I:T,12,0),VLOOKUP(_xlfn.CONCAT(B139,$B119),'All Fixtures'!H:T,13,0))</f>
        <v>Supermacs</v>
      </c>
      <c r="G139" s="48" t="str">
        <f>IF(E139="VOID","",VLOOKUP(_xlfn.CONCAT(B139,D139),'All Fixtures'!H:U,14,0))</f>
        <v>Ramblers Club</v>
      </c>
    </row>
    <row r="140" spans="1:7" ht="18" customHeight="1" x14ac:dyDescent="0.25">
      <c r="A140" s="55"/>
      <c r="B140" s="44">
        <v>18</v>
      </c>
      <c r="C140" s="45">
        <f>IFERROR(VLOOKUP(_xlfn.CONCAT(B140,$B119),'All Fixtures'!H:R,10,0),VLOOKUP(_xlfn.CONCAT(B140,$B119),'All Fixtures'!I:R,9,0))</f>
        <v>45680</v>
      </c>
      <c r="D140" s="46" t="str">
        <f>IFERROR(VLOOKUP(_xlfn.CONCAT(B140,$B119),'All Fixtures'!H:R,11,0),VLOOKUP(_xlfn.CONCAT(B140,$B119),'All Fixtures'!I:R,10,0))</f>
        <v>St James Extras</v>
      </c>
      <c r="E140" s="47" t="str">
        <f t="shared" si="3"/>
        <v>vs</v>
      </c>
      <c r="F140" s="46" t="str">
        <f>IFERROR(VLOOKUP(_xlfn.CONCAT(B140,$B119),'All Fixtures'!I:T,12,0),VLOOKUP(_xlfn.CONCAT(B140,$B119),'All Fixtures'!H:T,13,0))</f>
        <v>Willows</v>
      </c>
      <c r="G140" s="48" t="str">
        <f>IF(E140="VOID","",VLOOKUP(_xlfn.CONCAT(B140,D140),'All Fixtures'!H:U,14,0))</f>
        <v>One Eyed Jacks</v>
      </c>
    </row>
    <row r="141" spans="1:7" ht="18" customHeight="1" x14ac:dyDescent="0.25">
      <c r="A141" s="55"/>
      <c r="B141" s="44">
        <v>19</v>
      </c>
      <c r="C141" s="45">
        <f>IFERROR(VLOOKUP(_xlfn.CONCAT(B141,$B119),'All Fixtures'!H:R,10,0),VLOOKUP(_xlfn.CONCAT(B141,$B119),'All Fixtures'!I:R,9,0))</f>
        <v>45686</v>
      </c>
      <c r="D141" s="46" t="str">
        <f>IFERROR(VLOOKUP(_xlfn.CONCAT(B141,$B119),'All Fixtures'!H:R,11,0),VLOOKUP(_xlfn.CONCAT(B141,$B119),'All Fixtures'!I:R,10,0))</f>
        <v>Willows</v>
      </c>
      <c r="E141" s="47" t="str">
        <f t="shared" si="3"/>
        <v>vs</v>
      </c>
      <c r="F141" s="46" t="str">
        <f>IFERROR(VLOOKUP(_xlfn.CONCAT(B141,$B119),'All Fixtures'!I:T,12,0),VLOOKUP(_xlfn.CONCAT(B141,$B119),'All Fixtures'!H:T,13,0))</f>
        <v>Holmleigh Rangers</v>
      </c>
      <c r="G141" s="48" t="str">
        <f>IF(E141="VOID","",VLOOKUP(_xlfn.CONCAT(B141,D141),'All Fixtures'!H:U,14,0))</f>
        <v>Ramblers Club</v>
      </c>
    </row>
    <row r="142" spans="1:7" ht="18" customHeight="1" x14ac:dyDescent="0.25">
      <c r="A142" s="55"/>
      <c r="B142" s="44">
        <v>20</v>
      </c>
      <c r="C142" s="45">
        <f>IFERROR(VLOOKUP(_xlfn.CONCAT(B142,$B119),'All Fixtures'!H:R,10,0),VLOOKUP(_xlfn.CONCAT(B142,$B119),'All Fixtures'!I:R,9,0))</f>
        <v>45695</v>
      </c>
      <c r="D142" s="46" t="str">
        <f>IFERROR(VLOOKUP(_xlfn.CONCAT(B142,$B119),'All Fixtures'!H:R,11,0),VLOOKUP(_xlfn.CONCAT(B142,$B119),'All Fixtures'!I:R,10,0))</f>
        <v>Avenue Loungers</v>
      </c>
      <c r="E142" s="47" t="str">
        <f t="shared" si="3"/>
        <v>vs</v>
      </c>
      <c r="F142" s="46" t="str">
        <f>IFERROR(VLOOKUP(_xlfn.CONCAT(B142,$B119),'All Fixtures'!I:T,12,0),VLOOKUP(_xlfn.CONCAT(B142,$B119),'All Fixtures'!H:T,13,0))</f>
        <v>Willows</v>
      </c>
      <c r="G142" s="48" t="str">
        <f>IF(E142="VOID","",VLOOKUP(_xlfn.CONCAT(B142,D142),'All Fixtures'!H:U,14,0))</f>
        <v>One Eyed Jacks</v>
      </c>
    </row>
    <row r="143" spans="1:7" ht="18" customHeight="1" x14ac:dyDescent="0.25">
      <c r="A143" s="55"/>
      <c r="B143" s="44">
        <v>21</v>
      </c>
      <c r="C143" s="45">
        <f>IFERROR(VLOOKUP(_xlfn.CONCAT(B143,$B119),'All Fixtures'!H:R,10,0),VLOOKUP(_xlfn.CONCAT(B143,$B119),'All Fixtures'!I:R,9,0))</f>
        <v>45700</v>
      </c>
      <c r="D143" s="46" t="str">
        <f>IFERROR(VLOOKUP(_xlfn.CONCAT(B143,$B119),'All Fixtures'!H:R,11,0),VLOOKUP(_xlfn.CONCAT(B143,$B119),'All Fixtures'!I:R,10,0))</f>
        <v>Willows</v>
      </c>
      <c r="E143" s="47" t="str">
        <f t="shared" si="3"/>
        <v>vs</v>
      </c>
      <c r="F143" s="46" t="str">
        <f>IFERROR(VLOOKUP(_xlfn.CONCAT(B143,$B119),'All Fixtures'!I:T,12,0),VLOOKUP(_xlfn.CONCAT(B143,$B119),'All Fixtures'!H:T,13,0))</f>
        <v>Matson Wolfhounds</v>
      </c>
      <c r="G143" s="48" t="str">
        <f>IF(E143="VOID","",VLOOKUP(_xlfn.CONCAT(B143,D143),'All Fixtures'!H:U,14,0))</f>
        <v>Ramblers Club</v>
      </c>
    </row>
    <row r="144" spans="1:7" ht="18" customHeight="1" x14ac:dyDescent="0.25">
      <c r="A144" s="55"/>
      <c r="B144" s="44">
        <v>22</v>
      </c>
      <c r="C144" s="45">
        <f>IFERROR(VLOOKUP(_xlfn.CONCAT(B144,$B119),'All Fixtures'!H:R,10,0),VLOOKUP(_xlfn.CONCAT(B144,$B119),'All Fixtures'!I:R,9,0))</f>
        <v>45708</v>
      </c>
      <c r="D144" s="46" t="str">
        <f>IFERROR(VLOOKUP(_xlfn.CONCAT(B144,$B119),'All Fixtures'!H:R,11,0),VLOOKUP(_xlfn.CONCAT(B144,$B119),'All Fixtures'!I:R,10,0))</f>
        <v>Exiles S.C.</v>
      </c>
      <c r="E144" s="47" t="str">
        <f t="shared" si="3"/>
        <v>vs</v>
      </c>
      <c r="F144" s="46" t="str">
        <f>IFERROR(VLOOKUP(_xlfn.CONCAT(B144,$B119),'All Fixtures'!I:T,12,0),VLOOKUP(_xlfn.CONCAT(B144,$B119),'All Fixtures'!H:T,13,0))</f>
        <v>Willows</v>
      </c>
      <c r="G144" s="48" t="str">
        <f>IF(E144="VOID","",VLOOKUP(_xlfn.CONCAT(B144,D144),'All Fixtures'!H:U,14,0))</f>
        <v>Wotton Hall Club 1</v>
      </c>
    </row>
    <row r="145" spans="1:7" ht="18" customHeight="1" x14ac:dyDescent="0.25">
      <c r="A145" s="55"/>
      <c r="B145" s="44">
        <v>23</v>
      </c>
      <c r="C145" s="45">
        <f>IFERROR(VLOOKUP(_xlfn.CONCAT(B145,$B119),'All Fixtures'!H:R,10,0),VLOOKUP(_xlfn.CONCAT(B145,$B119),'All Fixtures'!I:R,9,0))</f>
        <v>45714</v>
      </c>
      <c r="D145" s="46" t="str">
        <f>IFERROR(VLOOKUP(_xlfn.CONCAT(B145,$B119),'All Fixtures'!H:R,11,0),VLOOKUP(_xlfn.CONCAT(B145,$B119),'All Fixtures'!I:R,10,0))</f>
        <v>Willows</v>
      </c>
      <c r="E145" s="47" t="str">
        <f t="shared" si="3"/>
        <v>vs</v>
      </c>
      <c r="F145" s="46" t="str">
        <f>IFERROR(VLOOKUP(_xlfn.CONCAT(B145,$B119),'All Fixtures'!I:T,12,0),VLOOKUP(_xlfn.CONCAT(B145,$B119),'All Fixtures'!H:T,13,0))</f>
        <v>Valiants</v>
      </c>
      <c r="G145" s="48" t="str">
        <f>IF(E145="VOID","",VLOOKUP(_xlfn.CONCAT(B145,D145),'All Fixtures'!H:U,14,0))</f>
        <v>Ramblers Club</v>
      </c>
    </row>
    <row r="146" spans="1:7" ht="18" customHeight="1" x14ac:dyDescent="0.25">
      <c r="A146" s="55"/>
      <c r="B146" s="44">
        <v>24</v>
      </c>
      <c r="C146" s="45">
        <f>IFERROR(VLOOKUP(_xlfn.CONCAT(B146,$B119),'All Fixtures'!H:R,10,0),VLOOKUP(_xlfn.CONCAT(B146,$B119),'All Fixtures'!I:R,9,0))</f>
        <v>45719</v>
      </c>
      <c r="D146" s="46" t="str">
        <f>IFERROR(VLOOKUP(_xlfn.CONCAT(B146,$B119),'All Fixtures'!H:R,11,0),VLOOKUP(_xlfn.CONCAT(B146,$B119),'All Fixtures'!I:R,10,0))</f>
        <v>Walls Monkeys</v>
      </c>
      <c r="E146" s="47" t="str">
        <f t="shared" si="3"/>
        <v>vs</v>
      </c>
      <c r="F146" s="46" t="str">
        <f>IFERROR(VLOOKUP(_xlfn.CONCAT(B146,$B119),'All Fixtures'!I:T,12,0),VLOOKUP(_xlfn.CONCAT(B146,$B119),'All Fixtures'!H:T,13,0))</f>
        <v>Willows</v>
      </c>
      <c r="G146" s="48" t="str">
        <f>IF(E146="VOID","",VLOOKUP(_xlfn.CONCAT(B146,D146),'All Fixtures'!H:U,14,0))</f>
        <v>Robinswood Hill Club 1</v>
      </c>
    </row>
    <row r="147" spans="1:7" ht="18" customHeight="1" x14ac:dyDescent="0.25">
      <c r="A147" s="55"/>
      <c r="B147" s="44">
        <v>25</v>
      </c>
      <c r="C147" s="45">
        <f>IFERROR(VLOOKUP(_xlfn.CONCAT(B147,$B119),'All Fixtures'!H:R,10,0),VLOOKUP(_xlfn.CONCAT(B147,$B119),'All Fixtures'!I:R,9,0))</f>
        <v>45727</v>
      </c>
      <c r="D147" s="46" t="str">
        <f>IFERROR(VLOOKUP(_xlfn.CONCAT(B147,$B119),'All Fixtures'!H:R,11,0),VLOOKUP(_xlfn.CONCAT(B147,$B119),'All Fixtures'!I:R,10,0))</f>
        <v>Motor Rollers</v>
      </c>
      <c r="E147" s="47" t="str">
        <f t="shared" si="3"/>
        <v>vs</v>
      </c>
      <c r="F147" s="46" t="str">
        <f>IFERROR(VLOOKUP(_xlfn.CONCAT(B147,$B119),'All Fixtures'!I:T,12,0),VLOOKUP(_xlfn.CONCAT(B147,$B119),'All Fixtures'!H:T,13,0))</f>
        <v>Willows</v>
      </c>
      <c r="G147" s="48" t="str">
        <f>IF(E147="VOID","",VLOOKUP(_xlfn.CONCAT(B147,D147),'All Fixtures'!H:U,14,0))</f>
        <v>Wotton Hall Club 1</v>
      </c>
    </row>
    <row r="148" spans="1:7" ht="18" customHeight="1" x14ac:dyDescent="0.25">
      <c r="A148" s="55"/>
      <c r="B148" s="44">
        <v>26</v>
      </c>
      <c r="C148" s="45">
        <f>IFERROR(VLOOKUP(_xlfn.CONCAT(B148,$B119),'All Fixtures'!H:R,10,0),VLOOKUP(_xlfn.CONCAT(B148,$B119),'All Fixtures'!I:R,9,0))</f>
        <v>45735</v>
      </c>
      <c r="D148" s="46" t="str">
        <f>IFERROR(VLOOKUP(_xlfn.CONCAT(B148,$B119),'All Fixtures'!H:R,11,0),VLOOKUP(_xlfn.CONCAT(B148,$B119),'All Fixtures'!I:R,10,0))</f>
        <v>Willows</v>
      </c>
      <c r="E148" s="47" t="str">
        <f t="shared" si="3"/>
        <v>vs</v>
      </c>
      <c r="F148" s="46" t="str">
        <f>IFERROR(VLOOKUP(_xlfn.CONCAT(B148,$B119),'All Fixtures'!I:T,12,0),VLOOKUP(_xlfn.CONCAT(B148,$B119),'All Fixtures'!H:T,13,0))</f>
        <v>Rugger Sports</v>
      </c>
      <c r="G148" s="48" t="str">
        <f>IF(E148="VOID","",VLOOKUP(_xlfn.CONCAT(B148,D148),'All Fixtures'!H:U,14,0))</f>
        <v>Ramblers Club</v>
      </c>
    </row>
    <row r="149" spans="1:7" ht="18" customHeight="1" x14ac:dyDescent="0.25">
      <c r="A149" s="55"/>
      <c r="B149" s="44">
        <v>27</v>
      </c>
      <c r="C149" s="45">
        <f>IFERROR(VLOOKUP(_xlfn.CONCAT(B149,$B119),'All Fixtures'!H:R,10,0),VLOOKUP(_xlfn.CONCAT(B149,$B119),'All Fixtures'!I:R,9,0))</f>
        <v>45743</v>
      </c>
      <c r="D149" s="46" t="str">
        <f>IFERROR(VLOOKUP(_xlfn.CONCAT(B149,$B119),'All Fixtures'!H:R,11,0),VLOOKUP(_xlfn.CONCAT(B149,$B119),'All Fixtures'!I:R,10,0))</f>
        <v>Arcadians</v>
      </c>
      <c r="E149" s="47" t="str">
        <f t="shared" si="3"/>
        <v>vs</v>
      </c>
      <c r="F149" s="46" t="str">
        <f>IFERROR(VLOOKUP(_xlfn.CONCAT(B149,$B119),'All Fixtures'!I:T,12,0),VLOOKUP(_xlfn.CONCAT(B149,$B119),'All Fixtures'!H:T,13,0))</f>
        <v>Willows</v>
      </c>
      <c r="G149" s="48" t="str">
        <f>IF(E149="VOID","",VLOOKUP(_xlfn.CONCAT(B149,D149),'All Fixtures'!H:U,14,0))</f>
        <v>BMI Club</v>
      </c>
    </row>
    <row r="150" spans="1:7" ht="18" customHeight="1" x14ac:dyDescent="0.25">
      <c r="A150" s="55"/>
      <c r="B150" s="44">
        <v>28</v>
      </c>
      <c r="C150" s="45">
        <f>IFERROR(VLOOKUP(_xlfn.CONCAT(B150,$B119),'All Fixtures'!H:R,10,0),VLOOKUP(_xlfn.CONCAT(B150,$B119),'All Fixtures'!I:R,9,0))</f>
        <v>45749</v>
      </c>
      <c r="D150" s="46" t="str">
        <f>IFERROR(VLOOKUP(_xlfn.CONCAT(B150,$B119),'All Fixtures'!H:R,11,0),VLOOKUP(_xlfn.CONCAT(B150,$B119),'All Fixtures'!I:R,10,0))</f>
        <v>Willows</v>
      </c>
      <c r="E150" s="47" t="str">
        <f t="shared" si="3"/>
        <v>vs</v>
      </c>
      <c r="F150" s="46" t="str">
        <f>IFERROR(VLOOKUP(_xlfn.CONCAT(B150,$B119),'All Fixtures'!I:T,12,0),VLOOKUP(_xlfn.CONCAT(B150,$B119),'All Fixtures'!H:T,13,0))</f>
        <v>Kingpins</v>
      </c>
      <c r="G150" s="48" t="str">
        <f>IF(E150="VOID","",VLOOKUP(_xlfn.CONCAT(B150,D150),'All Fixtures'!H:U,14,0))</f>
        <v>Ramblers Club</v>
      </c>
    </row>
    <row r="151" spans="1:7" ht="18" customHeight="1" x14ac:dyDescent="0.25">
      <c r="A151" s="55"/>
      <c r="B151" s="44">
        <v>29</v>
      </c>
      <c r="C151" s="45">
        <f>IFERROR(VLOOKUP(_xlfn.CONCAT(B151,$B119),'All Fixtures'!H:R,10,0),VLOOKUP(_xlfn.CONCAT(B151,$B119),'All Fixtures'!I:R,9,0))</f>
        <v>45758</v>
      </c>
      <c r="D151" s="46" t="str">
        <f>IFERROR(VLOOKUP(_xlfn.CONCAT(B151,$B119),'All Fixtures'!H:R,11,0),VLOOKUP(_xlfn.CONCAT(B151,$B119),'All Fixtures'!I:R,10,0))</f>
        <v>R.G.H.O.C.</v>
      </c>
      <c r="E151" s="47" t="str">
        <f t="shared" si="3"/>
        <v>vs</v>
      </c>
      <c r="F151" s="46" t="str">
        <f>IFERROR(VLOOKUP(_xlfn.CONCAT(B151,$B119),'All Fixtures'!I:T,12,0),VLOOKUP(_xlfn.CONCAT(B151,$B119),'All Fixtures'!H:T,13,0))</f>
        <v>Willows</v>
      </c>
      <c r="G151" s="48" t="str">
        <f>IF(E151="VOID","",VLOOKUP(_xlfn.CONCAT(B151,D151),'All Fixtures'!H:U,14,0))</f>
        <v>Hardwicke RBL 2</v>
      </c>
    </row>
    <row r="152" spans="1:7" ht="18" customHeight="1" x14ac:dyDescent="0.25">
      <c r="A152" s="55"/>
      <c r="B152" s="49">
        <v>30</v>
      </c>
      <c r="C152" s="50">
        <f>IFERROR(VLOOKUP(_xlfn.CONCAT(B152,$B119),'All Fixtures'!H:R,10,0),VLOOKUP(_xlfn.CONCAT(B152,$B119),'All Fixtures'!I:R,9,0))</f>
        <v>45763</v>
      </c>
      <c r="D152" s="51" t="str">
        <f>IFERROR(VLOOKUP(_xlfn.CONCAT(B152,$B119),'All Fixtures'!H:R,11,0),VLOOKUP(_xlfn.CONCAT(B152,$B119),'All Fixtures'!I:R,10,0))</f>
        <v>Willows</v>
      </c>
      <c r="E152" s="52" t="str">
        <f t="shared" si="3"/>
        <v>vs</v>
      </c>
      <c r="F152" s="51" t="str">
        <f>IFERROR(VLOOKUP(_xlfn.CONCAT(B152,$B119),'All Fixtures'!I:T,12,0),VLOOKUP(_xlfn.CONCAT(B152,$B119),'All Fixtures'!H:T,13,0))</f>
        <v>Indians</v>
      </c>
      <c r="G152" s="53" t="str">
        <f>IF(E152="VOID","",VLOOKUP(_xlfn.CONCAT(B152,D152),'All Fixtures'!H:U,14,0))</f>
        <v>Ramblers Club</v>
      </c>
    </row>
    <row r="153" spans="1:7" ht="13.15" customHeight="1" x14ac:dyDescent="0.25">
      <c r="A153" s="55"/>
      <c r="B153" s="20"/>
      <c r="C153" s="20"/>
      <c r="D153" s="3"/>
      <c r="E153" s="20"/>
      <c r="F153" s="3"/>
      <c r="G153" s="3"/>
    </row>
    <row r="154" spans="1:7" ht="13.15" customHeight="1" x14ac:dyDescent="0.25">
      <c r="A154" s="55"/>
      <c r="B154" s="20"/>
      <c r="C154" s="20"/>
      <c r="D154" s="3"/>
      <c r="E154" s="20"/>
      <c r="F154" s="3"/>
      <c r="G154" s="3"/>
    </row>
    <row r="155" spans="1:7" ht="13.15" customHeight="1" x14ac:dyDescent="0.25">
      <c r="A155" s="55"/>
      <c r="B155" s="20"/>
      <c r="C155" s="20"/>
      <c r="D155" s="3"/>
      <c r="E155" s="20"/>
      <c r="F155" s="3"/>
      <c r="G155" s="3"/>
    </row>
    <row r="156" spans="1:7" ht="13.15" customHeight="1" x14ac:dyDescent="0.25">
      <c r="A156" s="55"/>
      <c r="B156" s="20"/>
      <c r="C156" s="20"/>
      <c r="D156" s="3"/>
      <c r="E156" s="20"/>
      <c r="F156" s="3"/>
      <c r="G156" s="3"/>
    </row>
    <row r="157" spans="1:7" ht="13.15" customHeight="1" x14ac:dyDescent="0.25">
      <c r="A157" s="55"/>
      <c r="B157" s="20"/>
      <c r="C157" s="20"/>
      <c r="D157" s="3"/>
      <c r="E157" s="20"/>
      <c r="F157" s="3"/>
      <c r="G157" s="3"/>
    </row>
    <row r="158" spans="1:7" ht="20.45" customHeight="1" x14ac:dyDescent="0.35">
      <c r="A158" s="55">
        <f>A119+1</f>
        <v>5</v>
      </c>
      <c r="B158" s="39" t="str">
        <f>C158</f>
        <v>Walls Monkeys</v>
      </c>
      <c r="C158" s="121" t="str">
        <f>VLOOKUP(A158,Divisions!$H$3:$I$18,2,0)</f>
        <v>Walls Monkeys</v>
      </c>
      <c r="D158" s="121"/>
      <c r="E158" s="121"/>
      <c r="F158" s="121"/>
      <c r="G158" s="121"/>
    </row>
    <row r="159" spans="1:7" ht="13.15" customHeight="1" x14ac:dyDescent="0.25">
      <c r="A159" s="55"/>
      <c r="B159" s="20"/>
      <c r="C159" s="20"/>
      <c r="D159" s="3"/>
      <c r="E159" s="20"/>
      <c r="F159" s="3"/>
      <c r="G159" s="3"/>
    </row>
    <row r="160" spans="1:7" ht="21.6" customHeight="1" x14ac:dyDescent="0.25">
      <c r="A160" s="55"/>
      <c r="B160" s="40" t="s">
        <v>328</v>
      </c>
      <c r="C160" s="41" t="s">
        <v>334</v>
      </c>
      <c r="D160" s="42" t="s">
        <v>340</v>
      </c>
      <c r="E160" s="42"/>
      <c r="F160" s="42" t="s">
        <v>341</v>
      </c>
      <c r="G160" s="43" t="s">
        <v>338</v>
      </c>
    </row>
    <row r="161" spans="1:7" ht="18" customHeight="1" x14ac:dyDescent="0.25">
      <c r="A161" s="55"/>
      <c r="B161" s="44">
        <v>1</v>
      </c>
      <c r="C161" s="45">
        <f>IFERROR(VLOOKUP(_xlfn.CONCAT(B161,$B158),'All Fixtures'!H:R,10,0),VLOOKUP(_xlfn.CONCAT(B161,$B158),'All Fixtures'!I:R,9,0))</f>
        <v>45537</v>
      </c>
      <c r="D161" s="46" t="str">
        <f>IFERROR(VLOOKUP(_xlfn.CONCAT(B161,$B158),'All Fixtures'!H:R,11,0),VLOOKUP(_xlfn.CONCAT(B161,$B158),'All Fixtures'!I:R,10,0))</f>
        <v>Walls Monkeys</v>
      </c>
      <c r="E161" s="47" t="str">
        <f>IF(F161="","VOID","vs")</f>
        <v>vs</v>
      </c>
      <c r="F161" s="46" t="str">
        <f>IFERROR(VLOOKUP(_xlfn.CONCAT(B161,$B158),'All Fixtures'!I:T,12,0),VLOOKUP(_xlfn.CONCAT(B161,$B158),'All Fixtures'!H:T,13,0))</f>
        <v>Supermacs</v>
      </c>
      <c r="G161" s="48" t="str">
        <f>IF(E161="VOID","",VLOOKUP(_xlfn.CONCAT(B161,D161),'All Fixtures'!H:U,14,0))</f>
        <v>Robinswood Hill Club 1</v>
      </c>
    </row>
    <row r="162" spans="1:7" ht="18" customHeight="1" x14ac:dyDescent="0.25">
      <c r="A162" s="55"/>
      <c r="B162" s="44">
        <v>2</v>
      </c>
      <c r="C162" s="45">
        <f>IFERROR(VLOOKUP(_xlfn.CONCAT(B162,$B158),'All Fixtures'!H:R,10,0),VLOOKUP(_xlfn.CONCAT(B162,$B158),'All Fixtures'!I:R,9,0))</f>
        <v>45547</v>
      </c>
      <c r="D162" s="46" t="str">
        <f>IFERROR(VLOOKUP(_xlfn.CONCAT(B162,$B158),'All Fixtures'!H:R,11,0),VLOOKUP(_xlfn.CONCAT(B162,$B158),'All Fixtures'!I:R,10,0))</f>
        <v>St James Extras</v>
      </c>
      <c r="E162" s="47" t="str">
        <f t="shared" ref="E162:E191" si="4">IF(F162="","VOID","vs")</f>
        <v>vs</v>
      </c>
      <c r="F162" s="46" t="str">
        <f>IFERROR(VLOOKUP(_xlfn.CONCAT(B162,$B158),'All Fixtures'!I:T,12,0),VLOOKUP(_xlfn.CONCAT(B162,$B158),'All Fixtures'!H:T,13,0))</f>
        <v>Walls Monkeys</v>
      </c>
      <c r="G162" s="48" t="str">
        <f>IF(E162="VOID","",VLOOKUP(_xlfn.CONCAT(B162,D162),'All Fixtures'!H:U,14,0))</f>
        <v>One Eyed Jacks</v>
      </c>
    </row>
    <row r="163" spans="1:7" ht="18" customHeight="1" x14ac:dyDescent="0.25">
      <c r="A163" s="55"/>
      <c r="B163" s="44">
        <v>3</v>
      </c>
      <c r="C163" s="45">
        <f>IFERROR(VLOOKUP(_xlfn.CONCAT(B163,$B158),'All Fixtures'!H:R,10,0),VLOOKUP(_xlfn.CONCAT(B163,$B158),'All Fixtures'!I:R,9,0))</f>
        <v>45551</v>
      </c>
      <c r="D163" s="46" t="str">
        <f>IFERROR(VLOOKUP(_xlfn.CONCAT(B163,$B158),'All Fixtures'!H:R,11,0),VLOOKUP(_xlfn.CONCAT(B163,$B158),'All Fixtures'!I:R,10,0))</f>
        <v>Walls Monkeys</v>
      </c>
      <c r="E163" s="47" t="str">
        <f t="shared" si="4"/>
        <v>vs</v>
      </c>
      <c r="F163" s="46" t="str">
        <f>IFERROR(VLOOKUP(_xlfn.CONCAT(B163,$B158),'All Fixtures'!I:T,12,0),VLOOKUP(_xlfn.CONCAT(B163,$B158),'All Fixtures'!H:T,13,0))</f>
        <v>Holmleigh Rangers</v>
      </c>
      <c r="G163" s="48" t="str">
        <f>IF(E163="VOID","",VLOOKUP(_xlfn.CONCAT(B163,D163),'All Fixtures'!H:U,14,0))</f>
        <v>Robinswood Hill Club 1</v>
      </c>
    </row>
    <row r="164" spans="1:7" ht="18" customHeight="1" x14ac:dyDescent="0.25">
      <c r="A164" s="55"/>
      <c r="B164" s="44">
        <v>4</v>
      </c>
      <c r="C164" s="45">
        <f>IFERROR(VLOOKUP(_xlfn.CONCAT(B164,$B158),'All Fixtures'!H:R,10,0),VLOOKUP(_xlfn.CONCAT(B164,$B158),'All Fixtures'!I:R,9,0))</f>
        <v>45562</v>
      </c>
      <c r="D164" s="46" t="str">
        <f>IFERROR(VLOOKUP(_xlfn.CONCAT(B164,$B158),'All Fixtures'!H:R,11,0),VLOOKUP(_xlfn.CONCAT(B164,$B158),'All Fixtures'!I:R,10,0))</f>
        <v>Avenue Loungers</v>
      </c>
      <c r="E164" s="47" t="str">
        <f t="shared" si="4"/>
        <v>vs</v>
      </c>
      <c r="F164" s="46" t="str">
        <f>IFERROR(VLOOKUP(_xlfn.CONCAT(B164,$B158),'All Fixtures'!I:T,12,0),VLOOKUP(_xlfn.CONCAT(B164,$B158),'All Fixtures'!H:T,13,0))</f>
        <v>Walls Monkeys</v>
      </c>
      <c r="G164" s="48" t="str">
        <f>IF(E164="VOID","",VLOOKUP(_xlfn.CONCAT(B164,D164),'All Fixtures'!H:U,14,0))</f>
        <v>One Eyed Jacks</v>
      </c>
    </row>
    <row r="165" spans="1:7" ht="18" customHeight="1" x14ac:dyDescent="0.25">
      <c r="A165" s="55"/>
      <c r="B165" s="44">
        <v>5</v>
      </c>
      <c r="C165" s="45">
        <f>IFERROR(VLOOKUP(_xlfn.CONCAT(B165,$B158),'All Fixtures'!H:R,10,0),VLOOKUP(_xlfn.CONCAT(B165,$B158),'All Fixtures'!I:R,9,0))</f>
        <v>45565</v>
      </c>
      <c r="D165" s="46" t="str">
        <f>IFERROR(VLOOKUP(_xlfn.CONCAT(B165,$B158),'All Fixtures'!H:R,11,0),VLOOKUP(_xlfn.CONCAT(B165,$B158),'All Fixtures'!I:R,10,0))</f>
        <v>Walls Monkeys</v>
      </c>
      <c r="E165" s="47" t="str">
        <f t="shared" si="4"/>
        <v>vs</v>
      </c>
      <c r="F165" s="46" t="str">
        <f>IFERROR(VLOOKUP(_xlfn.CONCAT(B165,$B158),'All Fixtures'!I:T,12,0),VLOOKUP(_xlfn.CONCAT(B165,$B158),'All Fixtures'!H:T,13,0))</f>
        <v>Matson Wolfhounds</v>
      </c>
      <c r="G165" s="48" t="str">
        <f>IF(E165="VOID","",VLOOKUP(_xlfn.CONCAT(B165,D165),'All Fixtures'!H:U,14,0))</f>
        <v>Robinswood Hill Club 1</v>
      </c>
    </row>
    <row r="166" spans="1:7" ht="18" customHeight="1" x14ac:dyDescent="0.25">
      <c r="A166" s="55"/>
      <c r="B166" s="44">
        <v>6</v>
      </c>
      <c r="C166" s="45">
        <f>IFERROR(VLOOKUP(_xlfn.CONCAT(B166,$B158),'All Fixtures'!H:R,10,0),VLOOKUP(_xlfn.CONCAT(B166,$B158),'All Fixtures'!I:R,9,0))</f>
        <v>45575</v>
      </c>
      <c r="D166" s="46" t="str">
        <f>IFERROR(VLOOKUP(_xlfn.CONCAT(B166,$B158),'All Fixtures'!H:R,11,0),VLOOKUP(_xlfn.CONCAT(B166,$B158),'All Fixtures'!I:R,10,0))</f>
        <v>Exiles S.C.</v>
      </c>
      <c r="E166" s="47" t="str">
        <f t="shared" si="4"/>
        <v>vs</v>
      </c>
      <c r="F166" s="46" t="str">
        <f>IFERROR(VLOOKUP(_xlfn.CONCAT(B166,$B158),'All Fixtures'!I:T,12,0),VLOOKUP(_xlfn.CONCAT(B166,$B158),'All Fixtures'!H:T,13,0))</f>
        <v>Walls Monkeys</v>
      </c>
      <c r="G166" s="48" t="str">
        <f>IF(E166="VOID","",VLOOKUP(_xlfn.CONCAT(B166,D166),'All Fixtures'!H:U,14,0))</f>
        <v>Wotton Hall Club 1</v>
      </c>
    </row>
    <row r="167" spans="1:7" ht="18" customHeight="1" x14ac:dyDescent="0.25">
      <c r="A167" s="55"/>
      <c r="B167" s="44">
        <v>7</v>
      </c>
      <c r="C167" s="45">
        <f>IFERROR(VLOOKUP(_xlfn.CONCAT(B167,$B158),'All Fixtures'!H:R,10,0),VLOOKUP(_xlfn.CONCAT(B167,$B158),'All Fixtures'!I:R,9,0))</f>
        <v>45579</v>
      </c>
      <c r="D167" s="46" t="str">
        <f>IFERROR(VLOOKUP(_xlfn.CONCAT(B167,$B158),'All Fixtures'!H:R,11,0),VLOOKUP(_xlfn.CONCAT(B167,$B158),'All Fixtures'!I:R,10,0))</f>
        <v>Walls Monkeys</v>
      </c>
      <c r="E167" s="47" t="str">
        <f t="shared" si="4"/>
        <v>vs</v>
      </c>
      <c r="F167" s="46" t="str">
        <f>IFERROR(VLOOKUP(_xlfn.CONCAT(B167,$B158),'All Fixtures'!I:T,12,0),VLOOKUP(_xlfn.CONCAT(B167,$B158),'All Fixtures'!H:T,13,0))</f>
        <v>Valiants</v>
      </c>
      <c r="G167" s="48" t="str">
        <f>IF(E167="VOID","",VLOOKUP(_xlfn.CONCAT(B167,D167),'All Fixtures'!H:U,14,0))</f>
        <v>Robinswood Hill Club 1</v>
      </c>
    </row>
    <row r="168" spans="1:7" ht="18" customHeight="1" x14ac:dyDescent="0.25">
      <c r="A168" s="55"/>
      <c r="B168" s="44">
        <v>8</v>
      </c>
      <c r="C168" s="45">
        <f>IFERROR(VLOOKUP(_xlfn.CONCAT(B168,$B158),'All Fixtures'!H:R,10,0),VLOOKUP(_xlfn.CONCAT(B168,$B158),'All Fixtures'!I:R,9,0))</f>
        <v>45586</v>
      </c>
      <c r="D168" s="46" t="str">
        <f>IFERROR(VLOOKUP(_xlfn.CONCAT(B168,$B158),'All Fixtures'!H:R,11,0),VLOOKUP(_xlfn.CONCAT(B168,$B158),'All Fixtures'!I:R,10,0))</f>
        <v>Walls Monkeys</v>
      </c>
      <c r="E168" s="47" t="str">
        <f t="shared" si="4"/>
        <v>vs</v>
      </c>
      <c r="F168" s="46" t="str">
        <f>IFERROR(VLOOKUP(_xlfn.CONCAT(B168,$B158),'All Fixtures'!I:T,12,0),VLOOKUP(_xlfn.CONCAT(B168,$B158),'All Fixtures'!H:T,13,0))</f>
        <v>Motor Rollers</v>
      </c>
      <c r="G168" s="48" t="str">
        <f>IF(E168="VOID","",VLOOKUP(_xlfn.CONCAT(B168,D168),'All Fixtures'!H:U,14,0))</f>
        <v>Robinswood Hill Club 1</v>
      </c>
    </row>
    <row r="169" spans="1:7" ht="18" customHeight="1" x14ac:dyDescent="0.25">
      <c r="A169" s="55"/>
      <c r="B169" s="44">
        <v>9</v>
      </c>
      <c r="C169" s="45">
        <f>IFERROR(VLOOKUP(_xlfn.CONCAT(B169,$B158),'All Fixtures'!H:R,10,0),VLOOKUP(_xlfn.CONCAT(B169,$B158),'All Fixtures'!I:R,9,0))</f>
        <v>45595</v>
      </c>
      <c r="D169" s="46" t="str">
        <f>IFERROR(VLOOKUP(_xlfn.CONCAT(B169,$B158),'All Fixtures'!H:R,11,0),VLOOKUP(_xlfn.CONCAT(B169,$B158),'All Fixtures'!I:R,10,0))</f>
        <v>Willows</v>
      </c>
      <c r="E169" s="47" t="str">
        <f t="shared" si="4"/>
        <v>vs</v>
      </c>
      <c r="F169" s="46" t="str">
        <f>IFERROR(VLOOKUP(_xlfn.CONCAT(B169,$B158),'All Fixtures'!I:T,12,0),VLOOKUP(_xlfn.CONCAT(B169,$B158),'All Fixtures'!H:T,13,0))</f>
        <v>Walls Monkeys</v>
      </c>
      <c r="G169" s="48" t="str">
        <f>IF(E169="VOID","",VLOOKUP(_xlfn.CONCAT(B169,D169),'All Fixtures'!H:U,14,0))</f>
        <v>Ramblers Club</v>
      </c>
    </row>
    <row r="170" spans="1:7" ht="18" customHeight="1" x14ac:dyDescent="0.25">
      <c r="A170" s="55"/>
      <c r="B170" s="44">
        <v>10</v>
      </c>
      <c r="C170" s="45">
        <f>IFERROR(VLOOKUP(_xlfn.CONCAT(B170,$B158),'All Fixtures'!H:R,10,0),VLOOKUP(_xlfn.CONCAT(B170,$B158),'All Fixtures'!I:R,9,0))</f>
        <v>45600</v>
      </c>
      <c r="D170" s="46" t="str">
        <f>IFERROR(VLOOKUP(_xlfn.CONCAT(B170,$B158),'All Fixtures'!H:R,11,0),VLOOKUP(_xlfn.CONCAT(B170,$B158),'All Fixtures'!I:R,10,0))</f>
        <v>Walls Monkeys</v>
      </c>
      <c r="E170" s="47" t="str">
        <f t="shared" si="4"/>
        <v>vs</v>
      </c>
      <c r="F170" s="46" t="str">
        <f>IFERROR(VLOOKUP(_xlfn.CONCAT(B170,$B158),'All Fixtures'!I:T,12,0),VLOOKUP(_xlfn.CONCAT(B170,$B158),'All Fixtures'!H:T,13,0))</f>
        <v>Rugger Sports</v>
      </c>
      <c r="G170" s="48" t="str">
        <f>IF(E170="VOID","",VLOOKUP(_xlfn.CONCAT(B170,D170),'All Fixtures'!H:U,14,0))</f>
        <v>Robinswood Hill Club 1</v>
      </c>
    </row>
    <row r="171" spans="1:7" ht="18" customHeight="1" x14ac:dyDescent="0.25">
      <c r="A171" s="55"/>
      <c r="B171" s="44">
        <v>11</v>
      </c>
      <c r="C171" s="45">
        <f>IFERROR(VLOOKUP(_xlfn.CONCAT(B171,$B158),'All Fixtures'!H:R,10,0),VLOOKUP(_xlfn.CONCAT(B171,$B158),'All Fixtures'!I:R,9,0))</f>
        <v>45610</v>
      </c>
      <c r="D171" s="46" t="str">
        <f>IFERROR(VLOOKUP(_xlfn.CONCAT(B171,$B158),'All Fixtures'!H:R,11,0),VLOOKUP(_xlfn.CONCAT(B171,$B158),'All Fixtures'!I:R,10,0))</f>
        <v>Arcadians</v>
      </c>
      <c r="E171" s="47" t="str">
        <f t="shared" si="4"/>
        <v>vs</v>
      </c>
      <c r="F171" s="46" t="str">
        <f>IFERROR(VLOOKUP(_xlfn.CONCAT(B171,$B158),'All Fixtures'!I:T,12,0),VLOOKUP(_xlfn.CONCAT(B171,$B158),'All Fixtures'!H:T,13,0))</f>
        <v>Walls Monkeys</v>
      </c>
      <c r="G171" s="48" t="str">
        <f>IF(E171="VOID","",VLOOKUP(_xlfn.CONCAT(B171,D171),'All Fixtures'!H:U,14,0))</f>
        <v>BMI Club</v>
      </c>
    </row>
    <row r="172" spans="1:7" ht="18" customHeight="1" x14ac:dyDescent="0.25">
      <c r="A172" s="55"/>
      <c r="B172" s="44">
        <v>12</v>
      </c>
      <c r="C172" s="45">
        <f>IFERROR(VLOOKUP(_xlfn.CONCAT(B172,$B158),'All Fixtures'!H:R,10,0),VLOOKUP(_xlfn.CONCAT(B172,$B158),'All Fixtures'!I:R,9,0))</f>
        <v>45614</v>
      </c>
      <c r="D172" s="46" t="str">
        <f>IFERROR(VLOOKUP(_xlfn.CONCAT(B172,$B158),'All Fixtures'!H:R,11,0),VLOOKUP(_xlfn.CONCAT(B172,$B158),'All Fixtures'!I:R,10,0))</f>
        <v>Walls Monkeys</v>
      </c>
      <c r="E172" s="47" t="str">
        <f t="shared" si="4"/>
        <v>vs</v>
      </c>
      <c r="F172" s="46" t="str">
        <f>IFERROR(VLOOKUP(_xlfn.CONCAT(B172,$B158),'All Fixtures'!I:T,12,0),VLOOKUP(_xlfn.CONCAT(B172,$B158),'All Fixtures'!H:T,13,0))</f>
        <v>Kingpins</v>
      </c>
      <c r="G172" s="48" t="str">
        <f>IF(E172="VOID","",VLOOKUP(_xlfn.CONCAT(B172,D172),'All Fixtures'!H:U,14,0))</f>
        <v>Robinswood Hill Club 1</v>
      </c>
    </row>
    <row r="173" spans="1:7" ht="18" customHeight="1" x14ac:dyDescent="0.25">
      <c r="A173" s="55"/>
      <c r="B173" s="44">
        <v>13</v>
      </c>
      <c r="C173" s="45">
        <f>IFERROR(VLOOKUP(_xlfn.CONCAT(B173,$B158),'All Fixtures'!H:R,10,0),VLOOKUP(_xlfn.CONCAT(B173,$B158),'All Fixtures'!I:R,9,0))</f>
        <v>45625</v>
      </c>
      <c r="D173" s="46" t="str">
        <f>IFERROR(VLOOKUP(_xlfn.CONCAT(B173,$B158),'All Fixtures'!H:R,11,0),VLOOKUP(_xlfn.CONCAT(B173,$B158),'All Fixtures'!I:R,10,0))</f>
        <v>R.G.H.O.C.</v>
      </c>
      <c r="E173" s="47" t="str">
        <f t="shared" si="4"/>
        <v>vs</v>
      </c>
      <c r="F173" s="46" t="str">
        <f>IFERROR(VLOOKUP(_xlfn.CONCAT(B173,$B158),'All Fixtures'!I:T,12,0),VLOOKUP(_xlfn.CONCAT(B173,$B158),'All Fixtures'!H:T,13,0))</f>
        <v>Walls Monkeys</v>
      </c>
      <c r="G173" s="48" t="str">
        <f>IF(E173="VOID","",VLOOKUP(_xlfn.CONCAT(B173,D173),'All Fixtures'!H:U,14,0))</f>
        <v>Hardwicke RBL 2</v>
      </c>
    </row>
    <row r="174" spans="1:7" ht="18" customHeight="1" x14ac:dyDescent="0.25">
      <c r="A174" s="55"/>
      <c r="B174" s="44">
        <v>14</v>
      </c>
      <c r="C174" s="45">
        <f>IFERROR(VLOOKUP(_xlfn.CONCAT(B174,$B158),'All Fixtures'!H:R,10,0),VLOOKUP(_xlfn.CONCAT(B174,$B158),'All Fixtures'!I:R,9,0))</f>
        <v>45628</v>
      </c>
      <c r="D174" s="46" t="str">
        <f>IFERROR(VLOOKUP(_xlfn.CONCAT(B174,$B158),'All Fixtures'!H:R,11,0),VLOOKUP(_xlfn.CONCAT(B174,$B158),'All Fixtures'!I:R,10,0))</f>
        <v>Walls Monkeys</v>
      </c>
      <c r="E174" s="47" t="str">
        <f t="shared" si="4"/>
        <v>vs</v>
      </c>
      <c r="F174" s="46" t="str">
        <f>IFERROR(VLOOKUP(_xlfn.CONCAT(B174,$B158),'All Fixtures'!I:T,12,0),VLOOKUP(_xlfn.CONCAT(B174,$B158),'All Fixtures'!H:T,13,0))</f>
        <v>Indians</v>
      </c>
      <c r="G174" s="48" t="str">
        <f>IF(E174="VOID","",VLOOKUP(_xlfn.CONCAT(B174,D174),'All Fixtures'!H:U,14,0))</f>
        <v>Robinswood Hill Club 1</v>
      </c>
    </row>
    <row r="175" spans="1:7" ht="18" customHeight="1" x14ac:dyDescent="0.25">
      <c r="A175" s="55"/>
      <c r="B175" s="44">
        <v>15</v>
      </c>
      <c r="C175" s="45">
        <f>IFERROR(VLOOKUP(_xlfn.CONCAT(B175,$B158),'All Fixtures'!H:R,10,0),VLOOKUP(_xlfn.CONCAT(B175,$B158),'All Fixtures'!I:R,9,0))</f>
        <v>45638</v>
      </c>
      <c r="D175" s="46" t="str">
        <f>IFERROR(VLOOKUP(_xlfn.CONCAT(B175,$B158),'All Fixtures'!H:R,11,0),VLOOKUP(_xlfn.CONCAT(B175,$B158),'All Fixtures'!I:R,10,0))</f>
        <v>Rockets</v>
      </c>
      <c r="E175" s="47" t="str">
        <f t="shared" si="4"/>
        <v>vs</v>
      </c>
      <c r="F175" s="46" t="str">
        <f>IFERROR(VLOOKUP(_xlfn.CONCAT(B175,$B158),'All Fixtures'!I:T,12,0),VLOOKUP(_xlfn.CONCAT(B175,$B158),'All Fixtures'!H:T,13,0))</f>
        <v>Walls Monkeys</v>
      </c>
      <c r="G175" s="48" t="str">
        <f>IF(E175="VOID","",VLOOKUP(_xlfn.CONCAT(B175,D175),'All Fixtures'!H:U,14,0))</f>
        <v>Old Richians RFC</v>
      </c>
    </row>
    <row r="176" spans="1:7" ht="24.6" customHeight="1" x14ac:dyDescent="0.25">
      <c r="A176" s="55"/>
      <c r="B176" s="122" t="s">
        <v>339</v>
      </c>
      <c r="C176" s="123"/>
      <c r="D176" s="123"/>
      <c r="E176" s="123"/>
      <c r="F176" s="123"/>
      <c r="G176" s="124"/>
    </row>
    <row r="177" spans="1:7" ht="18" customHeight="1" x14ac:dyDescent="0.25">
      <c r="A177" s="55"/>
      <c r="B177" s="44">
        <v>16</v>
      </c>
      <c r="C177" s="45">
        <f>IFERROR(VLOOKUP(_xlfn.CONCAT(B177,$B158),'All Fixtures'!H:R,10,0),VLOOKUP(_xlfn.CONCAT(B177,$B158),'All Fixtures'!I:R,9,0))</f>
        <v>45664</v>
      </c>
      <c r="D177" s="46" t="str">
        <f>IFERROR(VLOOKUP(_xlfn.CONCAT(B177,$B158),'All Fixtures'!H:R,11,0),VLOOKUP(_xlfn.CONCAT(B177,$B158),'All Fixtures'!I:R,10,0))</f>
        <v>Supermacs</v>
      </c>
      <c r="E177" s="47" t="str">
        <f t="shared" si="4"/>
        <v>vs</v>
      </c>
      <c r="F177" s="46" t="str">
        <f>IFERROR(VLOOKUP(_xlfn.CONCAT(B177,$B158),'All Fixtures'!I:T,12,0),VLOOKUP(_xlfn.CONCAT(B177,$B158),'All Fixtures'!H:T,13,0))</f>
        <v>Walls Monkeys</v>
      </c>
      <c r="G177" s="48" t="str">
        <f>IF(E177="VOID","",VLOOKUP(_xlfn.CONCAT(B177,D177),'All Fixtures'!H:U,14,0))</f>
        <v>Ramblers Club</v>
      </c>
    </row>
    <row r="178" spans="1:7" ht="18" customHeight="1" x14ac:dyDescent="0.25">
      <c r="A178" s="55"/>
      <c r="B178" s="44">
        <v>17</v>
      </c>
      <c r="C178" s="45">
        <f>IFERROR(VLOOKUP(_xlfn.CONCAT(B178,$B158),'All Fixtures'!H:R,10,0),VLOOKUP(_xlfn.CONCAT(B178,$B158),'All Fixtures'!I:R,9,0))</f>
        <v>45670</v>
      </c>
      <c r="D178" s="46" t="str">
        <f>IFERROR(VLOOKUP(_xlfn.CONCAT(B178,$B158),'All Fixtures'!H:R,11,0),VLOOKUP(_xlfn.CONCAT(B178,$B158),'All Fixtures'!I:R,10,0))</f>
        <v>Walls Monkeys</v>
      </c>
      <c r="E178" s="47" t="str">
        <f t="shared" si="4"/>
        <v>vs</v>
      </c>
      <c r="F178" s="46" t="str">
        <f>IFERROR(VLOOKUP(_xlfn.CONCAT(B178,$B158),'All Fixtures'!I:T,12,0),VLOOKUP(_xlfn.CONCAT(B178,$B158),'All Fixtures'!H:T,13,0))</f>
        <v>St James Extras</v>
      </c>
      <c r="G178" s="48" t="str">
        <f>IF(E178="VOID","",VLOOKUP(_xlfn.CONCAT(B178,D178),'All Fixtures'!H:U,14,0))</f>
        <v>Robinswood Hill Club 1</v>
      </c>
    </row>
    <row r="179" spans="1:7" ht="18" customHeight="1" x14ac:dyDescent="0.25">
      <c r="A179" s="55"/>
      <c r="B179" s="44">
        <v>18</v>
      </c>
      <c r="C179" s="45">
        <f>IFERROR(VLOOKUP(_xlfn.CONCAT(B179,$B158),'All Fixtures'!H:R,10,0),VLOOKUP(_xlfn.CONCAT(B179,$B158),'All Fixtures'!I:R,9,0))</f>
        <v>45680</v>
      </c>
      <c r="D179" s="46" t="str">
        <f>IFERROR(VLOOKUP(_xlfn.CONCAT(B179,$B158),'All Fixtures'!H:R,11,0),VLOOKUP(_xlfn.CONCAT(B179,$B158),'All Fixtures'!I:R,10,0))</f>
        <v>Holmleigh Rangers</v>
      </c>
      <c r="E179" s="47" t="str">
        <f t="shared" si="4"/>
        <v>vs</v>
      </c>
      <c r="F179" s="46" t="str">
        <f>IFERROR(VLOOKUP(_xlfn.CONCAT(B179,$B158),'All Fixtures'!I:T,12,0),VLOOKUP(_xlfn.CONCAT(B179,$B158),'All Fixtures'!H:T,13,0))</f>
        <v>Walls Monkeys</v>
      </c>
      <c r="G179" s="48" t="str">
        <f>IF(E179="VOID","",VLOOKUP(_xlfn.CONCAT(B179,D179),'All Fixtures'!H:U,14,0))</f>
        <v>Ramblers Club</v>
      </c>
    </row>
    <row r="180" spans="1:7" ht="18" customHeight="1" x14ac:dyDescent="0.25">
      <c r="A180" s="55"/>
      <c r="B180" s="44">
        <v>19</v>
      </c>
      <c r="C180" s="45">
        <f>IFERROR(VLOOKUP(_xlfn.CONCAT(B180,$B158),'All Fixtures'!H:R,10,0),VLOOKUP(_xlfn.CONCAT(B180,$B158),'All Fixtures'!I:R,9,0))</f>
        <v>45684</v>
      </c>
      <c r="D180" s="46" t="str">
        <f>IFERROR(VLOOKUP(_xlfn.CONCAT(B180,$B158),'All Fixtures'!H:R,11,0),VLOOKUP(_xlfn.CONCAT(B180,$B158),'All Fixtures'!I:R,10,0))</f>
        <v>Walls Monkeys</v>
      </c>
      <c r="E180" s="47" t="str">
        <f t="shared" si="4"/>
        <v>vs</v>
      </c>
      <c r="F180" s="46" t="str">
        <f>IFERROR(VLOOKUP(_xlfn.CONCAT(B180,$B158),'All Fixtures'!I:T,12,0),VLOOKUP(_xlfn.CONCAT(B180,$B158),'All Fixtures'!H:T,13,0))</f>
        <v>Avenue Loungers</v>
      </c>
      <c r="G180" s="48" t="str">
        <f>IF(E180="VOID","",VLOOKUP(_xlfn.CONCAT(B180,D180),'All Fixtures'!H:U,14,0))</f>
        <v>Robinswood Hill Club 1</v>
      </c>
    </row>
    <row r="181" spans="1:7" ht="18" customHeight="1" x14ac:dyDescent="0.25">
      <c r="A181" s="55"/>
      <c r="B181" s="44">
        <v>20</v>
      </c>
      <c r="C181" s="45">
        <f>IFERROR(VLOOKUP(_xlfn.CONCAT(B181,$B158),'All Fixtures'!H:R,10,0),VLOOKUP(_xlfn.CONCAT(B181,$B158),'All Fixtures'!I:R,9,0))</f>
        <v>45695</v>
      </c>
      <c r="D181" s="46" t="str">
        <f>IFERROR(VLOOKUP(_xlfn.CONCAT(B181,$B158),'All Fixtures'!H:R,11,0),VLOOKUP(_xlfn.CONCAT(B181,$B158),'All Fixtures'!I:R,10,0))</f>
        <v>Matson Wolfhounds</v>
      </c>
      <c r="E181" s="47" t="str">
        <f t="shared" si="4"/>
        <v>vs</v>
      </c>
      <c r="F181" s="46" t="str">
        <f>IFERROR(VLOOKUP(_xlfn.CONCAT(B181,$B158),'All Fixtures'!I:T,12,0),VLOOKUP(_xlfn.CONCAT(B181,$B158),'All Fixtures'!H:T,13,0))</f>
        <v>Walls Monkeys</v>
      </c>
      <c r="G181" s="48" t="str">
        <f>IF(E181="VOID","",VLOOKUP(_xlfn.CONCAT(B181,D181),'All Fixtures'!H:U,14,0))</f>
        <v>Matson RFC</v>
      </c>
    </row>
    <row r="182" spans="1:7" ht="18" customHeight="1" x14ac:dyDescent="0.25">
      <c r="A182" s="55"/>
      <c r="B182" s="44">
        <v>21</v>
      </c>
      <c r="C182" s="45">
        <f>IFERROR(VLOOKUP(_xlfn.CONCAT(B182,$B158),'All Fixtures'!H:R,10,0),VLOOKUP(_xlfn.CONCAT(B182,$B158),'All Fixtures'!I:R,9,0))</f>
        <v>45698</v>
      </c>
      <c r="D182" s="46" t="str">
        <f>IFERROR(VLOOKUP(_xlfn.CONCAT(B182,$B158),'All Fixtures'!H:R,11,0),VLOOKUP(_xlfn.CONCAT(B182,$B158),'All Fixtures'!I:R,10,0))</f>
        <v>Walls Monkeys</v>
      </c>
      <c r="E182" s="47" t="str">
        <f t="shared" si="4"/>
        <v>vs</v>
      </c>
      <c r="F182" s="46" t="str">
        <f>IFERROR(VLOOKUP(_xlfn.CONCAT(B182,$B158),'All Fixtures'!I:T,12,0),VLOOKUP(_xlfn.CONCAT(B182,$B158),'All Fixtures'!H:T,13,0))</f>
        <v>Exiles S.C.</v>
      </c>
      <c r="G182" s="48" t="str">
        <f>IF(E182="VOID","",VLOOKUP(_xlfn.CONCAT(B182,D182),'All Fixtures'!H:U,14,0))</f>
        <v>Robinswood Hill Club 1</v>
      </c>
    </row>
    <row r="183" spans="1:7" ht="18" customHeight="1" x14ac:dyDescent="0.25">
      <c r="A183" s="55"/>
      <c r="B183" s="44">
        <v>22</v>
      </c>
      <c r="C183" s="45">
        <f>IFERROR(VLOOKUP(_xlfn.CONCAT(B183,$B158),'All Fixtures'!H:R,10,0),VLOOKUP(_xlfn.CONCAT(B183,$B158),'All Fixtures'!I:R,9,0))</f>
        <v>45705</v>
      </c>
      <c r="D183" s="46" t="str">
        <f>IFERROR(VLOOKUP(_xlfn.CONCAT(B183,$B158),'All Fixtures'!H:R,11,0),VLOOKUP(_xlfn.CONCAT(B183,$B158),'All Fixtures'!I:R,10,0))</f>
        <v>Valiants</v>
      </c>
      <c r="E183" s="47" t="str">
        <f t="shared" si="4"/>
        <v>vs</v>
      </c>
      <c r="F183" s="46" t="str">
        <f>IFERROR(VLOOKUP(_xlfn.CONCAT(B183,$B158),'All Fixtures'!I:T,12,0),VLOOKUP(_xlfn.CONCAT(B183,$B158),'All Fixtures'!H:T,13,0))</f>
        <v>Walls Monkeys</v>
      </c>
      <c r="G183" s="48" t="str">
        <f>IF(E183="VOID","",VLOOKUP(_xlfn.CONCAT(B183,D183),'All Fixtures'!H:U,14,0))</f>
        <v>Baker Street</v>
      </c>
    </row>
    <row r="184" spans="1:7" ht="18" customHeight="1" x14ac:dyDescent="0.25">
      <c r="A184" s="55"/>
      <c r="B184" s="44">
        <v>23</v>
      </c>
      <c r="C184" s="45">
        <f>IFERROR(VLOOKUP(_xlfn.CONCAT(B184,$B158),'All Fixtures'!H:R,10,0),VLOOKUP(_xlfn.CONCAT(B184,$B158),'All Fixtures'!I:R,9,0))</f>
        <v>45713</v>
      </c>
      <c r="D184" s="46" t="str">
        <f>IFERROR(VLOOKUP(_xlfn.CONCAT(B184,$B158),'All Fixtures'!H:R,11,0),VLOOKUP(_xlfn.CONCAT(B184,$B158),'All Fixtures'!I:R,10,0))</f>
        <v>Motor Rollers</v>
      </c>
      <c r="E184" s="47" t="str">
        <f t="shared" si="4"/>
        <v>vs</v>
      </c>
      <c r="F184" s="46" t="str">
        <f>IFERROR(VLOOKUP(_xlfn.CONCAT(B184,$B158),'All Fixtures'!I:T,12,0),VLOOKUP(_xlfn.CONCAT(B184,$B158),'All Fixtures'!H:T,13,0))</f>
        <v>Walls Monkeys</v>
      </c>
      <c r="G184" s="48" t="str">
        <f>IF(E184="VOID","",VLOOKUP(_xlfn.CONCAT(B184,D184),'All Fixtures'!H:U,14,0))</f>
        <v>Wotton Hall Club 1</v>
      </c>
    </row>
    <row r="185" spans="1:7" ht="18" customHeight="1" x14ac:dyDescent="0.25">
      <c r="A185" s="55"/>
      <c r="B185" s="44">
        <v>24</v>
      </c>
      <c r="C185" s="45">
        <f>IFERROR(VLOOKUP(_xlfn.CONCAT(B185,$B158),'All Fixtures'!H:R,10,0),VLOOKUP(_xlfn.CONCAT(B185,$B158),'All Fixtures'!I:R,9,0))</f>
        <v>45719</v>
      </c>
      <c r="D185" s="46" t="str">
        <f>IFERROR(VLOOKUP(_xlfn.CONCAT(B185,$B158),'All Fixtures'!H:R,11,0),VLOOKUP(_xlfn.CONCAT(B185,$B158),'All Fixtures'!I:R,10,0))</f>
        <v>Walls Monkeys</v>
      </c>
      <c r="E185" s="47" t="str">
        <f t="shared" si="4"/>
        <v>vs</v>
      </c>
      <c r="F185" s="46" t="str">
        <f>IFERROR(VLOOKUP(_xlfn.CONCAT(B185,$B158),'All Fixtures'!I:T,12,0),VLOOKUP(_xlfn.CONCAT(B185,$B158),'All Fixtures'!H:T,13,0))</f>
        <v>Willows</v>
      </c>
      <c r="G185" s="48" t="str">
        <f>IF(E185="VOID","",VLOOKUP(_xlfn.CONCAT(B185,D185),'All Fixtures'!H:U,14,0))</f>
        <v>Robinswood Hill Club 1</v>
      </c>
    </row>
    <row r="186" spans="1:7" ht="18" customHeight="1" x14ac:dyDescent="0.25">
      <c r="A186" s="55"/>
      <c r="B186" s="44">
        <v>25</v>
      </c>
      <c r="C186" s="45">
        <f>IFERROR(VLOOKUP(_xlfn.CONCAT(B186,$B158),'All Fixtures'!H:R,10,0),VLOOKUP(_xlfn.CONCAT(B186,$B158),'All Fixtures'!I:R,9,0))</f>
        <v>45727</v>
      </c>
      <c r="D186" s="46" t="str">
        <f>IFERROR(VLOOKUP(_xlfn.CONCAT(B186,$B158),'All Fixtures'!H:R,11,0),VLOOKUP(_xlfn.CONCAT(B186,$B158),'All Fixtures'!I:R,10,0))</f>
        <v>Rugger Sports</v>
      </c>
      <c r="E186" s="47" t="str">
        <f t="shared" si="4"/>
        <v>vs</v>
      </c>
      <c r="F186" s="46" t="str">
        <f>IFERROR(VLOOKUP(_xlfn.CONCAT(B186,$B158),'All Fixtures'!I:T,12,0),VLOOKUP(_xlfn.CONCAT(B186,$B158),'All Fixtures'!H:T,13,0))</f>
        <v>Walls Monkeys</v>
      </c>
      <c r="G186" s="48" t="str">
        <f>IF(E186="VOID","",VLOOKUP(_xlfn.CONCAT(B186,D186),'All Fixtures'!H:U,14,0))</f>
        <v>Longlevens Community Centre</v>
      </c>
    </row>
    <row r="187" spans="1:7" ht="18" customHeight="1" x14ac:dyDescent="0.25">
      <c r="A187" s="55"/>
      <c r="B187" s="44">
        <v>26</v>
      </c>
      <c r="C187" s="45">
        <f>IFERROR(VLOOKUP(_xlfn.CONCAT(B187,$B158),'All Fixtures'!H:R,10,0),VLOOKUP(_xlfn.CONCAT(B187,$B158),'All Fixtures'!I:R,9,0))</f>
        <v>45733</v>
      </c>
      <c r="D187" s="46" t="str">
        <f>IFERROR(VLOOKUP(_xlfn.CONCAT(B187,$B158),'All Fixtures'!H:R,11,0),VLOOKUP(_xlfn.CONCAT(B187,$B158),'All Fixtures'!I:R,10,0))</f>
        <v>Walls Monkeys</v>
      </c>
      <c r="E187" s="47" t="str">
        <f t="shared" si="4"/>
        <v>vs</v>
      </c>
      <c r="F187" s="46" t="str">
        <f>IFERROR(VLOOKUP(_xlfn.CONCAT(B187,$B158),'All Fixtures'!I:T,12,0),VLOOKUP(_xlfn.CONCAT(B187,$B158),'All Fixtures'!H:T,13,0))</f>
        <v>Arcadians</v>
      </c>
      <c r="G187" s="48" t="str">
        <f>IF(E187="VOID","",VLOOKUP(_xlfn.CONCAT(B187,D187),'All Fixtures'!H:U,14,0))</f>
        <v>Robinswood Hill Club 1</v>
      </c>
    </row>
    <row r="188" spans="1:7" ht="18" customHeight="1" x14ac:dyDescent="0.25">
      <c r="A188" s="55"/>
      <c r="B188" s="44">
        <v>27</v>
      </c>
      <c r="C188" s="45">
        <f>IFERROR(VLOOKUP(_xlfn.CONCAT(B188,$B158),'All Fixtures'!H:R,10,0),VLOOKUP(_xlfn.CONCAT(B188,$B158),'All Fixtures'!I:R,9,0))</f>
        <v>45744</v>
      </c>
      <c r="D188" s="46" t="str">
        <f>IFERROR(VLOOKUP(_xlfn.CONCAT(B188,$B158),'All Fixtures'!H:R,11,0),VLOOKUP(_xlfn.CONCAT(B188,$B158),'All Fixtures'!I:R,10,0))</f>
        <v>Kingpins</v>
      </c>
      <c r="E188" s="47" t="str">
        <f t="shared" si="4"/>
        <v>vs</v>
      </c>
      <c r="F188" s="46" t="str">
        <f>IFERROR(VLOOKUP(_xlfn.CONCAT(B188,$B158),'All Fixtures'!I:T,12,0),VLOOKUP(_xlfn.CONCAT(B188,$B158),'All Fixtures'!H:T,13,0))</f>
        <v>Walls Monkeys</v>
      </c>
      <c r="G188" s="48" t="str">
        <f>IF(E188="VOID","",VLOOKUP(_xlfn.CONCAT(B188,D188),'All Fixtures'!H:U,14,0))</f>
        <v>Robinswood Hill Club 2</v>
      </c>
    </row>
    <row r="189" spans="1:7" ht="18" customHeight="1" x14ac:dyDescent="0.25">
      <c r="A189" s="55"/>
      <c r="B189" s="44">
        <v>28</v>
      </c>
      <c r="C189" s="45">
        <f>IFERROR(VLOOKUP(_xlfn.CONCAT(B189,$B158),'All Fixtures'!H:R,10,0),VLOOKUP(_xlfn.CONCAT(B189,$B158),'All Fixtures'!I:R,9,0))</f>
        <v>45747</v>
      </c>
      <c r="D189" s="46" t="str">
        <f>IFERROR(VLOOKUP(_xlfn.CONCAT(B189,$B158),'All Fixtures'!H:R,11,0),VLOOKUP(_xlfn.CONCAT(B189,$B158),'All Fixtures'!I:R,10,0))</f>
        <v>Walls Monkeys</v>
      </c>
      <c r="E189" s="47" t="str">
        <f t="shared" si="4"/>
        <v>vs</v>
      </c>
      <c r="F189" s="46" t="str">
        <f>IFERROR(VLOOKUP(_xlfn.CONCAT(B189,$B158),'All Fixtures'!I:T,12,0),VLOOKUP(_xlfn.CONCAT(B189,$B158),'All Fixtures'!H:T,13,0))</f>
        <v>R.G.H.O.C.</v>
      </c>
      <c r="G189" s="48" t="str">
        <f>IF(E189="VOID","",VLOOKUP(_xlfn.CONCAT(B189,D189),'All Fixtures'!H:U,14,0))</f>
        <v>Robinswood Hill Club 1</v>
      </c>
    </row>
    <row r="190" spans="1:7" ht="18" customHeight="1" x14ac:dyDescent="0.25">
      <c r="A190" s="55"/>
      <c r="B190" s="44">
        <v>29</v>
      </c>
      <c r="C190" s="45">
        <f>IFERROR(VLOOKUP(_xlfn.CONCAT(B190,$B158),'All Fixtures'!H:R,10,0),VLOOKUP(_xlfn.CONCAT(B190,$B158),'All Fixtures'!I:R,9,0))</f>
        <v>45757</v>
      </c>
      <c r="D190" s="46" t="str">
        <f>IFERROR(VLOOKUP(_xlfn.CONCAT(B190,$B158),'All Fixtures'!H:R,11,0),VLOOKUP(_xlfn.CONCAT(B190,$B158),'All Fixtures'!I:R,10,0))</f>
        <v>Indians</v>
      </c>
      <c r="E190" s="47" t="str">
        <f t="shared" si="4"/>
        <v>vs</v>
      </c>
      <c r="F190" s="46" t="str">
        <f>IFERROR(VLOOKUP(_xlfn.CONCAT(B190,$B158),'All Fixtures'!I:T,12,0),VLOOKUP(_xlfn.CONCAT(B190,$B158),'All Fixtures'!H:T,13,0))</f>
        <v>Walls Monkeys</v>
      </c>
      <c r="G190" s="48" t="str">
        <f>IF(E190="VOID","",VLOOKUP(_xlfn.CONCAT(B190,D190),'All Fixtures'!H:U,14,0))</f>
        <v>Saintbridge Club 1</v>
      </c>
    </row>
    <row r="191" spans="1:7" ht="18" customHeight="1" x14ac:dyDescent="0.25">
      <c r="A191" s="55"/>
      <c r="B191" s="49">
        <v>30</v>
      </c>
      <c r="C191" s="50">
        <f>IFERROR(VLOOKUP(_xlfn.CONCAT(B191,$B158),'All Fixtures'!H:R,10,0),VLOOKUP(_xlfn.CONCAT(B191,$B158),'All Fixtures'!I:R,9,0))</f>
        <v>45761</v>
      </c>
      <c r="D191" s="51" t="str">
        <f>IFERROR(VLOOKUP(_xlfn.CONCAT(B191,$B158),'All Fixtures'!H:R,11,0),VLOOKUP(_xlfn.CONCAT(B191,$B158),'All Fixtures'!I:R,10,0))</f>
        <v>Walls Monkeys</v>
      </c>
      <c r="E191" s="52" t="str">
        <f t="shared" si="4"/>
        <v>vs</v>
      </c>
      <c r="F191" s="51" t="str">
        <f>IFERROR(VLOOKUP(_xlfn.CONCAT(B191,$B158),'All Fixtures'!I:T,12,0),VLOOKUP(_xlfn.CONCAT(B191,$B158),'All Fixtures'!H:T,13,0))</f>
        <v>Rockets</v>
      </c>
      <c r="G191" s="53" t="str">
        <f>IF(E191="VOID","",VLOOKUP(_xlfn.CONCAT(B191,D191),'All Fixtures'!H:U,14,0))</f>
        <v>Robinswood Hill Club 1</v>
      </c>
    </row>
    <row r="192" spans="1:7" ht="13.15" customHeight="1" x14ac:dyDescent="0.25">
      <c r="A192" s="55"/>
      <c r="B192" s="20"/>
      <c r="C192" s="20"/>
      <c r="D192" s="3"/>
      <c r="E192" s="20"/>
      <c r="F192" s="3"/>
      <c r="G192" s="3"/>
    </row>
    <row r="193" spans="1:7" ht="13.15" customHeight="1" x14ac:dyDescent="0.25">
      <c r="A193" s="55"/>
      <c r="B193" s="20"/>
      <c r="C193" s="20"/>
      <c r="D193" s="3"/>
      <c r="E193" s="20"/>
      <c r="F193" s="3"/>
      <c r="G193" s="3"/>
    </row>
    <row r="194" spans="1:7" ht="13.15" customHeight="1" x14ac:dyDescent="0.25">
      <c r="A194" s="55"/>
      <c r="B194" s="20"/>
      <c r="C194" s="20"/>
      <c r="D194" s="3"/>
      <c r="E194" s="20"/>
      <c r="F194" s="3"/>
      <c r="G194" s="3"/>
    </row>
    <row r="195" spans="1:7" ht="13.15" customHeight="1" x14ac:dyDescent="0.25">
      <c r="A195" s="55"/>
      <c r="B195" s="20"/>
      <c r="C195" s="20"/>
      <c r="D195" s="3"/>
      <c r="E195" s="20"/>
      <c r="F195" s="3"/>
      <c r="G195" s="3"/>
    </row>
    <row r="196" spans="1:7" ht="13.15" customHeight="1" x14ac:dyDescent="0.25">
      <c r="A196" s="55"/>
      <c r="B196" s="20"/>
      <c r="C196" s="20"/>
      <c r="D196" s="3"/>
      <c r="E196" s="20"/>
      <c r="F196" s="3"/>
      <c r="G196" s="3"/>
    </row>
    <row r="197" spans="1:7" ht="20.45" customHeight="1" x14ac:dyDescent="0.35">
      <c r="A197" s="55">
        <f>A158+1</f>
        <v>6</v>
      </c>
      <c r="B197" s="39" t="str">
        <f>C197</f>
        <v>Valiants</v>
      </c>
      <c r="C197" s="121" t="str">
        <f>VLOOKUP(A197,Divisions!$H$3:$I$18,2,0)</f>
        <v>Valiants</v>
      </c>
      <c r="D197" s="121"/>
      <c r="E197" s="121"/>
      <c r="F197" s="121"/>
      <c r="G197" s="121"/>
    </row>
    <row r="198" spans="1:7" ht="13.15" customHeight="1" x14ac:dyDescent="0.25">
      <c r="A198" s="55"/>
      <c r="B198" s="20"/>
      <c r="C198" s="20"/>
      <c r="D198" s="3"/>
      <c r="E198" s="20"/>
      <c r="F198" s="3"/>
      <c r="G198" s="3"/>
    </row>
    <row r="199" spans="1:7" ht="21.6" customHeight="1" x14ac:dyDescent="0.25">
      <c r="A199" s="55"/>
      <c r="B199" s="40" t="s">
        <v>328</v>
      </c>
      <c r="C199" s="41" t="s">
        <v>334</v>
      </c>
      <c r="D199" s="42" t="s">
        <v>340</v>
      </c>
      <c r="E199" s="42"/>
      <c r="F199" s="42" t="s">
        <v>341</v>
      </c>
      <c r="G199" s="43" t="s">
        <v>338</v>
      </c>
    </row>
    <row r="200" spans="1:7" ht="18" customHeight="1" x14ac:dyDescent="0.25">
      <c r="A200" s="55"/>
      <c r="B200" s="44">
        <v>1</v>
      </c>
      <c r="C200" s="45">
        <f>IFERROR(VLOOKUP(_xlfn.CONCAT(B200,$B197),'All Fixtures'!H:R,10,0),VLOOKUP(_xlfn.CONCAT(B200,$B197),'All Fixtures'!I:R,9,0))</f>
        <v>45537</v>
      </c>
      <c r="D200" s="46" t="str">
        <f>IFERROR(VLOOKUP(_xlfn.CONCAT(B200,$B197),'All Fixtures'!H:R,11,0),VLOOKUP(_xlfn.CONCAT(B200,$B197),'All Fixtures'!I:R,10,0))</f>
        <v>Valiants</v>
      </c>
      <c r="E200" s="47" t="str">
        <f>IF(F200="","VOID","vs")</f>
        <v>vs</v>
      </c>
      <c r="F200" s="46" t="str">
        <f>IFERROR(VLOOKUP(_xlfn.CONCAT(B200,$B197),'All Fixtures'!I:T,12,0),VLOOKUP(_xlfn.CONCAT(B200,$B197),'All Fixtures'!H:T,13,0))</f>
        <v>St James Extras</v>
      </c>
      <c r="G200" s="48" t="str">
        <f>IF(E200="VOID","",VLOOKUP(_xlfn.CONCAT(B200,D200),'All Fixtures'!H:U,14,0))</f>
        <v>Baker Street</v>
      </c>
    </row>
    <row r="201" spans="1:7" ht="18" customHeight="1" x14ac:dyDescent="0.25">
      <c r="A201" s="55"/>
      <c r="B201" s="44">
        <v>2</v>
      </c>
      <c r="C201" s="45">
        <f>IFERROR(VLOOKUP(_xlfn.CONCAT(B201,$B197),'All Fixtures'!H:R,10,0),VLOOKUP(_xlfn.CONCAT(B201,$B197),'All Fixtures'!I:R,9,0))</f>
        <v>45547</v>
      </c>
      <c r="D201" s="46" t="str">
        <f>IFERROR(VLOOKUP(_xlfn.CONCAT(B201,$B197),'All Fixtures'!H:R,11,0),VLOOKUP(_xlfn.CONCAT(B201,$B197),'All Fixtures'!I:R,10,0))</f>
        <v>Holmleigh Rangers</v>
      </c>
      <c r="E201" s="47" t="str">
        <f t="shared" ref="E201:E230" si="5">IF(F201="","VOID","vs")</f>
        <v>vs</v>
      </c>
      <c r="F201" s="46" t="str">
        <f>IFERROR(VLOOKUP(_xlfn.CONCAT(B201,$B197),'All Fixtures'!I:T,12,0),VLOOKUP(_xlfn.CONCAT(B201,$B197),'All Fixtures'!H:T,13,0))</f>
        <v>Valiants</v>
      </c>
      <c r="G201" s="48" t="str">
        <f>IF(E201="VOID","",VLOOKUP(_xlfn.CONCAT(B201,D201),'All Fixtures'!H:U,14,0))</f>
        <v>Ramblers Club</v>
      </c>
    </row>
    <row r="202" spans="1:7" ht="18" customHeight="1" x14ac:dyDescent="0.25">
      <c r="A202" s="55"/>
      <c r="B202" s="44">
        <v>3</v>
      </c>
      <c r="C202" s="45">
        <f>IFERROR(VLOOKUP(_xlfn.CONCAT(B202,$B197),'All Fixtures'!H:R,10,0),VLOOKUP(_xlfn.CONCAT(B202,$B197),'All Fixtures'!I:R,9,0))</f>
        <v>45551</v>
      </c>
      <c r="D202" s="46" t="str">
        <f>IFERROR(VLOOKUP(_xlfn.CONCAT(B202,$B197),'All Fixtures'!H:R,11,0),VLOOKUP(_xlfn.CONCAT(B202,$B197),'All Fixtures'!I:R,10,0))</f>
        <v>Valiants</v>
      </c>
      <c r="E202" s="47" t="str">
        <f t="shared" si="5"/>
        <v>vs</v>
      </c>
      <c r="F202" s="46" t="str">
        <f>IFERROR(VLOOKUP(_xlfn.CONCAT(B202,$B197),'All Fixtures'!I:T,12,0),VLOOKUP(_xlfn.CONCAT(B202,$B197),'All Fixtures'!H:T,13,0))</f>
        <v>Avenue Loungers</v>
      </c>
      <c r="G202" s="48" t="str">
        <f>IF(E202="VOID","",VLOOKUP(_xlfn.CONCAT(B202,D202),'All Fixtures'!H:U,14,0))</f>
        <v>Baker Street</v>
      </c>
    </row>
    <row r="203" spans="1:7" ht="18" customHeight="1" x14ac:dyDescent="0.25">
      <c r="A203" s="55"/>
      <c r="B203" s="44">
        <v>4</v>
      </c>
      <c r="C203" s="45">
        <f>IFERROR(VLOOKUP(_xlfn.CONCAT(B203,$B197),'All Fixtures'!H:R,10,0),VLOOKUP(_xlfn.CONCAT(B203,$B197),'All Fixtures'!I:R,9,0))</f>
        <v>45562</v>
      </c>
      <c r="D203" s="46" t="str">
        <f>IFERROR(VLOOKUP(_xlfn.CONCAT(B203,$B197),'All Fixtures'!H:R,11,0),VLOOKUP(_xlfn.CONCAT(B203,$B197),'All Fixtures'!I:R,10,0))</f>
        <v>Matson Wolfhounds</v>
      </c>
      <c r="E203" s="47" t="str">
        <f t="shared" si="5"/>
        <v>vs</v>
      </c>
      <c r="F203" s="46" t="str">
        <f>IFERROR(VLOOKUP(_xlfn.CONCAT(B203,$B197),'All Fixtures'!I:T,12,0),VLOOKUP(_xlfn.CONCAT(B203,$B197),'All Fixtures'!H:T,13,0))</f>
        <v>Valiants</v>
      </c>
      <c r="G203" s="48" t="str">
        <f>IF(E203="VOID","",VLOOKUP(_xlfn.CONCAT(B203,D203),'All Fixtures'!H:U,14,0))</f>
        <v>Matson RFC</v>
      </c>
    </row>
    <row r="204" spans="1:7" ht="18" customHeight="1" x14ac:dyDescent="0.25">
      <c r="A204" s="55"/>
      <c r="B204" s="44">
        <v>5</v>
      </c>
      <c r="C204" s="45">
        <f>IFERROR(VLOOKUP(_xlfn.CONCAT(B204,$B197),'All Fixtures'!H:R,10,0),VLOOKUP(_xlfn.CONCAT(B204,$B197),'All Fixtures'!I:R,9,0))</f>
        <v>45565</v>
      </c>
      <c r="D204" s="46" t="str">
        <f>IFERROR(VLOOKUP(_xlfn.CONCAT(B204,$B197),'All Fixtures'!H:R,11,0),VLOOKUP(_xlfn.CONCAT(B204,$B197),'All Fixtures'!I:R,10,0))</f>
        <v>Valiants</v>
      </c>
      <c r="E204" s="47" t="str">
        <f t="shared" si="5"/>
        <v>vs</v>
      </c>
      <c r="F204" s="46" t="str">
        <f>IFERROR(VLOOKUP(_xlfn.CONCAT(B204,$B197),'All Fixtures'!I:T,12,0),VLOOKUP(_xlfn.CONCAT(B204,$B197),'All Fixtures'!H:T,13,0))</f>
        <v>Exiles S.C.</v>
      </c>
      <c r="G204" s="48" t="str">
        <f>IF(E204="VOID","",VLOOKUP(_xlfn.CONCAT(B204,D204),'All Fixtures'!H:U,14,0))</f>
        <v>Baker Street</v>
      </c>
    </row>
    <row r="205" spans="1:7" ht="18" customHeight="1" x14ac:dyDescent="0.25">
      <c r="A205" s="55"/>
      <c r="B205" s="44">
        <v>6</v>
      </c>
      <c r="C205" s="45">
        <f>IFERROR(VLOOKUP(_xlfn.CONCAT(B205,$B197),'All Fixtures'!H:R,10,0),VLOOKUP(_xlfn.CONCAT(B205,$B197),'All Fixtures'!I:R,9,0))</f>
        <v>45572</v>
      </c>
      <c r="D205" s="46" t="str">
        <f>IFERROR(VLOOKUP(_xlfn.CONCAT(B205,$B197),'All Fixtures'!H:R,11,0),VLOOKUP(_xlfn.CONCAT(B205,$B197),'All Fixtures'!I:R,10,0))</f>
        <v>Valiants</v>
      </c>
      <c r="E205" s="47" t="str">
        <f t="shared" si="5"/>
        <v>vs</v>
      </c>
      <c r="F205" s="46" t="str">
        <f>IFERROR(VLOOKUP(_xlfn.CONCAT(B205,$B197),'All Fixtures'!I:T,12,0),VLOOKUP(_xlfn.CONCAT(B205,$B197),'All Fixtures'!H:T,13,0))</f>
        <v>Motor Rollers</v>
      </c>
      <c r="G205" s="48" t="str">
        <f>IF(E205="VOID","",VLOOKUP(_xlfn.CONCAT(B205,D205),'All Fixtures'!H:U,14,0))</f>
        <v>Baker Street</v>
      </c>
    </row>
    <row r="206" spans="1:7" ht="18" customHeight="1" x14ac:dyDescent="0.25">
      <c r="A206" s="55"/>
      <c r="B206" s="44">
        <v>7</v>
      </c>
      <c r="C206" s="45">
        <f>IFERROR(VLOOKUP(_xlfn.CONCAT(B206,$B197),'All Fixtures'!H:R,10,0),VLOOKUP(_xlfn.CONCAT(B206,$B197),'All Fixtures'!I:R,9,0))</f>
        <v>45579</v>
      </c>
      <c r="D206" s="46" t="str">
        <f>IFERROR(VLOOKUP(_xlfn.CONCAT(B206,$B197),'All Fixtures'!H:R,11,0),VLOOKUP(_xlfn.CONCAT(B206,$B197),'All Fixtures'!I:R,10,0))</f>
        <v>Walls Monkeys</v>
      </c>
      <c r="E206" s="47" t="str">
        <f t="shared" si="5"/>
        <v>vs</v>
      </c>
      <c r="F206" s="46" t="str">
        <f>IFERROR(VLOOKUP(_xlfn.CONCAT(B206,$B197),'All Fixtures'!I:T,12,0),VLOOKUP(_xlfn.CONCAT(B206,$B197),'All Fixtures'!H:T,13,0))</f>
        <v>Valiants</v>
      </c>
      <c r="G206" s="48" t="str">
        <f>IF(E206="VOID","",VLOOKUP(_xlfn.CONCAT(B206,D206),'All Fixtures'!H:U,14,0))</f>
        <v>Robinswood Hill Club 1</v>
      </c>
    </row>
    <row r="207" spans="1:7" ht="18" customHeight="1" x14ac:dyDescent="0.25">
      <c r="A207" s="55"/>
      <c r="B207" s="44">
        <v>8</v>
      </c>
      <c r="C207" s="45">
        <f>IFERROR(VLOOKUP(_xlfn.CONCAT(B207,$B197),'All Fixtures'!H:R,10,0),VLOOKUP(_xlfn.CONCAT(B207,$B197),'All Fixtures'!I:R,9,0))</f>
        <v>45586</v>
      </c>
      <c r="D207" s="46" t="str">
        <f>IFERROR(VLOOKUP(_xlfn.CONCAT(B207,$B197),'All Fixtures'!H:R,11,0),VLOOKUP(_xlfn.CONCAT(B207,$B197),'All Fixtures'!I:R,10,0))</f>
        <v>Valiants</v>
      </c>
      <c r="E207" s="47" t="str">
        <f t="shared" si="5"/>
        <v>vs</v>
      </c>
      <c r="F207" s="46" t="str">
        <f>IFERROR(VLOOKUP(_xlfn.CONCAT(B207,$B197),'All Fixtures'!I:T,12,0),VLOOKUP(_xlfn.CONCAT(B207,$B197),'All Fixtures'!H:T,13,0))</f>
        <v>Willows</v>
      </c>
      <c r="G207" s="48" t="str">
        <f>IF(E207="VOID","",VLOOKUP(_xlfn.CONCAT(B207,D207),'All Fixtures'!H:U,14,0))</f>
        <v>Baker Street</v>
      </c>
    </row>
    <row r="208" spans="1:7" ht="18" customHeight="1" x14ac:dyDescent="0.25">
      <c r="A208" s="55"/>
      <c r="B208" s="44">
        <v>9</v>
      </c>
      <c r="C208" s="45">
        <f>IFERROR(VLOOKUP(_xlfn.CONCAT(B208,$B197),'All Fixtures'!H:R,10,0),VLOOKUP(_xlfn.CONCAT(B208,$B197),'All Fixtures'!I:R,9,0))</f>
        <v>45594</v>
      </c>
      <c r="D208" s="46" t="str">
        <f>IFERROR(VLOOKUP(_xlfn.CONCAT(B208,$B197),'All Fixtures'!H:R,11,0),VLOOKUP(_xlfn.CONCAT(B208,$B197),'All Fixtures'!I:R,10,0))</f>
        <v>Rugger Sports</v>
      </c>
      <c r="E208" s="47" t="str">
        <f t="shared" si="5"/>
        <v>vs</v>
      </c>
      <c r="F208" s="46" t="str">
        <f>IFERROR(VLOOKUP(_xlfn.CONCAT(B208,$B197),'All Fixtures'!I:T,12,0),VLOOKUP(_xlfn.CONCAT(B208,$B197),'All Fixtures'!H:T,13,0))</f>
        <v>Valiants</v>
      </c>
      <c r="G208" s="48" t="str">
        <f>IF(E208="VOID","",VLOOKUP(_xlfn.CONCAT(B208,D208),'All Fixtures'!H:U,14,0))</f>
        <v>Longlevens Community Centre</v>
      </c>
    </row>
    <row r="209" spans="1:7" ht="18" customHeight="1" x14ac:dyDescent="0.25">
      <c r="A209" s="55"/>
      <c r="B209" s="44">
        <v>10</v>
      </c>
      <c r="C209" s="45">
        <f>IFERROR(VLOOKUP(_xlfn.CONCAT(B209,$B197),'All Fixtures'!H:R,10,0),VLOOKUP(_xlfn.CONCAT(B209,$B197),'All Fixtures'!I:R,9,0))</f>
        <v>45600</v>
      </c>
      <c r="D209" s="46" t="str">
        <f>IFERROR(VLOOKUP(_xlfn.CONCAT(B209,$B197),'All Fixtures'!H:R,11,0),VLOOKUP(_xlfn.CONCAT(B209,$B197),'All Fixtures'!I:R,10,0))</f>
        <v>Valiants</v>
      </c>
      <c r="E209" s="47" t="str">
        <f t="shared" si="5"/>
        <v>vs</v>
      </c>
      <c r="F209" s="46" t="str">
        <f>IFERROR(VLOOKUP(_xlfn.CONCAT(B209,$B197),'All Fixtures'!I:T,12,0),VLOOKUP(_xlfn.CONCAT(B209,$B197),'All Fixtures'!H:T,13,0))</f>
        <v>Arcadians</v>
      </c>
      <c r="G209" s="48" t="str">
        <f>IF(E209="VOID","",VLOOKUP(_xlfn.CONCAT(B209,D209),'All Fixtures'!H:U,14,0))</f>
        <v>Baker Street</v>
      </c>
    </row>
    <row r="210" spans="1:7" ht="18" customHeight="1" x14ac:dyDescent="0.25">
      <c r="A210" s="55"/>
      <c r="B210" s="44">
        <v>11</v>
      </c>
      <c r="C210" s="45">
        <f>IFERROR(VLOOKUP(_xlfn.CONCAT(B210,$B197),'All Fixtures'!H:R,10,0),VLOOKUP(_xlfn.CONCAT(B210,$B197),'All Fixtures'!I:R,9,0))</f>
        <v>45611</v>
      </c>
      <c r="D210" s="46" t="str">
        <f>IFERROR(VLOOKUP(_xlfn.CONCAT(B210,$B197),'All Fixtures'!H:R,11,0),VLOOKUP(_xlfn.CONCAT(B210,$B197),'All Fixtures'!I:R,10,0))</f>
        <v>Kingpins</v>
      </c>
      <c r="E210" s="47" t="str">
        <f t="shared" si="5"/>
        <v>vs</v>
      </c>
      <c r="F210" s="46" t="str">
        <f>IFERROR(VLOOKUP(_xlfn.CONCAT(B210,$B197),'All Fixtures'!I:T,12,0),VLOOKUP(_xlfn.CONCAT(B210,$B197),'All Fixtures'!H:T,13,0))</f>
        <v>Valiants</v>
      </c>
      <c r="G210" s="48" t="str">
        <f>IF(E210="VOID","",VLOOKUP(_xlfn.CONCAT(B210,D210),'All Fixtures'!H:U,14,0))</f>
        <v>Robinswood Hill Club 2</v>
      </c>
    </row>
    <row r="211" spans="1:7" ht="18" customHeight="1" x14ac:dyDescent="0.25">
      <c r="A211" s="55"/>
      <c r="B211" s="44">
        <v>12</v>
      </c>
      <c r="C211" s="45">
        <f>IFERROR(VLOOKUP(_xlfn.CONCAT(B211,$B197),'All Fixtures'!H:R,10,0),VLOOKUP(_xlfn.CONCAT(B211,$B197),'All Fixtures'!I:R,9,0))</f>
        <v>45614</v>
      </c>
      <c r="D211" s="46" t="str">
        <f>IFERROR(VLOOKUP(_xlfn.CONCAT(B211,$B197),'All Fixtures'!H:R,11,0),VLOOKUP(_xlfn.CONCAT(B211,$B197),'All Fixtures'!I:R,10,0))</f>
        <v>Valiants</v>
      </c>
      <c r="E211" s="47" t="str">
        <f t="shared" si="5"/>
        <v>vs</v>
      </c>
      <c r="F211" s="46" t="str">
        <f>IFERROR(VLOOKUP(_xlfn.CONCAT(B211,$B197),'All Fixtures'!I:T,12,0),VLOOKUP(_xlfn.CONCAT(B211,$B197),'All Fixtures'!H:T,13,0))</f>
        <v>R.G.H.O.C.</v>
      </c>
      <c r="G211" s="48" t="str">
        <f>IF(E211="VOID","",VLOOKUP(_xlfn.CONCAT(B211,D211),'All Fixtures'!H:U,14,0))</f>
        <v>Baker Street</v>
      </c>
    </row>
    <row r="212" spans="1:7" ht="18" customHeight="1" x14ac:dyDescent="0.25">
      <c r="A212" s="55"/>
      <c r="B212" s="44">
        <v>13</v>
      </c>
      <c r="C212" s="45">
        <f>IFERROR(VLOOKUP(_xlfn.CONCAT(B212,$B197),'All Fixtures'!H:R,10,0),VLOOKUP(_xlfn.CONCAT(B212,$B197),'All Fixtures'!I:R,9,0))</f>
        <v>45624</v>
      </c>
      <c r="D212" s="46" t="str">
        <f>IFERROR(VLOOKUP(_xlfn.CONCAT(B212,$B197),'All Fixtures'!H:R,11,0),VLOOKUP(_xlfn.CONCAT(B212,$B197),'All Fixtures'!I:R,10,0))</f>
        <v>Indians</v>
      </c>
      <c r="E212" s="47" t="str">
        <f t="shared" si="5"/>
        <v>vs</v>
      </c>
      <c r="F212" s="46" t="str">
        <f>IFERROR(VLOOKUP(_xlfn.CONCAT(B212,$B197),'All Fixtures'!I:T,12,0),VLOOKUP(_xlfn.CONCAT(B212,$B197),'All Fixtures'!H:T,13,0))</f>
        <v>Valiants</v>
      </c>
      <c r="G212" s="48" t="str">
        <f>IF(E212="VOID","",VLOOKUP(_xlfn.CONCAT(B212,D212),'All Fixtures'!H:U,14,0))</f>
        <v>Saintbridge Club 1</v>
      </c>
    </row>
    <row r="213" spans="1:7" ht="18" customHeight="1" x14ac:dyDescent="0.25">
      <c r="A213" s="55"/>
      <c r="B213" s="44">
        <v>14</v>
      </c>
      <c r="C213" s="45">
        <f>IFERROR(VLOOKUP(_xlfn.CONCAT(B213,$B197),'All Fixtures'!H:R,10,0),VLOOKUP(_xlfn.CONCAT(B213,$B197),'All Fixtures'!I:R,9,0))</f>
        <v>45628</v>
      </c>
      <c r="D213" s="46" t="str">
        <f>IFERROR(VLOOKUP(_xlfn.CONCAT(B213,$B197),'All Fixtures'!H:R,11,0),VLOOKUP(_xlfn.CONCAT(B213,$B197),'All Fixtures'!I:R,10,0))</f>
        <v>Valiants</v>
      </c>
      <c r="E213" s="47" t="str">
        <f t="shared" si="5"/>
        <v>vs</v>
      </c>
      <c r="F213" s="46" t="str">
        <f>IFERROR(VLOOKUP(_xlfn.CONCAT(B213,$B197),'All Fixtures'!I:T,12,0),VLOOKUP(_xlfn.CONCAT(B213,$B197),'All Fixtures'!H:T,13,0))</f>
        <v>Rockets</v>
      </c>
      <c r="G213" s="48" t="str">
        <f>IF(E213="VOID","",VLOOKUP(_xlfn.CONCAT(B213,D213),'All Fixtures'!H:U,14,0))</f>
        <v>Baker Street</v>
      </c>
    </row>
    <row r="214" spans="1:7" ht="18" customHeight="1" x14ac:dyDescent="0.25">
      <c r="A214" s="55"/>
      <c r="B214" s="44">
        <v>15</v>
      </c>
      <c r="C214" s="45">
        <f>IFERROR(VLOOKUP(_xlfn.CONCAT(B214,$B197),'All Fixtures'!H:R,10,0),VLOOKUP(_xlfn.CONCAT(B214,$B197),'All Fixtures'!I:R,9,0))</f>
        <v>45636</v>
      </c>
      <c r="D214" s="46" t="str">
        <f>IFERROR(VLOOKUP(_xlfn.CONCAT(B214,$B197),'All Fixtures'!H:R,11,0),VLOOKUP(_xlfn.CONCAT(B214,$B197),'All Fixtures'!I:R,10,0))</f>
        <v>Supermacs</v>
      </c>
      <c r="E214" s="47" t="str">
        <f t="shared" si="5"/>
        <v>vs</v>
      </c>
      <c r="F214" s="46" t="str">
        <f>IFERROR(VLOOKUP(_xlfn.CONCAT(B214,$B197),'All Fixtures'!I:T,12,0),VLOOKUP(_xlfn.CONCAT(B214,$B197),'All Fixtures'!H:T,13,0))</f>
        <v>Valiants</v>
      </c>
      <c r="G214" s="48" t="str">
        <f>IF(E214="VOID","",VLOOKUP(_xlfn.CONCAT(B214,D214),'All Fixtures'!H:U,14,0))</f>
        <v>Ramblers Club</v>
      </c>
    </row>
    <row r="215" spans="1:7" ht="24.6" customHeight="1" x14ac:dyDescent="0.25">
      <c r="A215" s="55"/>
      <c r="B215" s="122" t="s">
        <v>339</v>
      </c>
      <c r="C215" s="123"/>
      <c r="D215" s="123"/>
      <c r="E215" s="123"/>
      <c r="F215" s="123"/>
      <c r="G215" s="124"/>
    </row>
    <row r="216" spans="1:7" ht="18" customHeight="1" x14ac:dyDescent="0.25">
      <c r="A216" s="55"/>
      <c r="B216" s="44">
        <v>16</v>
      </c>
      <c r="C216" s="45">
        <f>IFERROR(VLOOKUP(_xlfn.CONCAT(B216,$B197),'All Fixtures'!H:R,10,0),VLOOKUP(_xlfn.CONCAT(B216,$B197),'All Fixtures'!I:R,9,0))</f>
        <v>45666</v>
      </c>
      <c r="D216" s="46" t="str">
        <f>IFERROR(VLOOKUP(_xlfn.CONCAT(B216,$B197),'All Fixtures'!H:R,11,0),VLOOKUP(_xlfn.CONCAT(B216,$B197),'All Fixtures'!I:R,10,0))</f>
        <v>St James Extras</v>
      </c>
      <c r="E216" s="47" t="str">
        <f t="shared" si="5"/>
        <v>vs</v>
      </c>
      <c r="F216" s="46" t="str">
        <f>IFERROR(VLOOKUP(_xlfn.CONCAT(B216,$B197),'All Fixtures'!I:T,12,0),VLOOKUP(_xlfn.CONCAT(B216,$B197),'All Fixtures'!H:T,13,0))</f>
        <v>Valiants</v>
      </c>
      <c r="G216" s="48" t="str">
        <f>IF(E216="VOID","",VLOOKUP(_xlfn.CONCAT(B216,D216),'All Fixtures'!H:U,14,0))</f>
        <v>One Eyed Jacks</v>
      </c>
    </row>
    <row r="217" spans="1:7" ht="18" customHeight="1" x14ac:dyDescent="0.25">
      <c r="A217" s="55"/>
      <c r="B217" s="44">
        <v>17</v>
      </c>
      <c r="C217" s="45">
        <f>IFERROR(VLOOKUP(_xlfn.CONCAT(B217,$B197),'All Fixtures'!H:R,10,0),VLOOKUP(_xlfn.CONCAT(B217,$B197),'All Fixtures'!I:R,9,0))</f>
        <v>45670</v>
      </c>
      <c r="D217" s="46" t="str">
        <f>IFERROR(VLOOKUP(_xlfn.CONCAT(B217,$B197),'All Fixtures'!H:R,11,0),VLOOKUP(_xlfn.CONCAT(B217,$B197),'All Fixtures'!I:R,10,0))</f>
        <v>Valiants</v>
      </c>
      <c r="E217" s="47" t="str">
        <f t="shared" si="5"/>
        <v>vs</v>
      </c>
      <c r="F217" s="46" t="str">
        <f>IFERROR(VLOOKUP(_xlfn.CONCAT(B217,$B197),'All Fixtures'!I:T,12,0),VLOOKUP(_xlfn.CONCAT(B217,$B197),'All Fixtures'!H:T,13,0))</f>
        <v>Holmleigh Rangers</v>
      </c>
      <c r="G217" s="48" t="str">
        <f>IF(E217="VOID","",VLOOKUP(_xlfn.CONCAT(B217,D217),'All Fixtures'!H:U,14,0))</f>
        <v>Baker Street</v>
      </c>
    </row>
    <row r="218" spans="1:7" ht="18" customHeight="1" x14ac:dyDescent="0.25">
      <c r="A218" s="55"/>
      <c r="B218" s="44">
        <v>18</v>
      </c>
      <c r="C218" s="45">
        <f>IFERROR(VLOOKUP(_xlfn.CONCAT(B218,$B197),'All Fixtures'!H:R,10,0),VLOOKUP(_xlfn.CONCAT(B218,$B197),'All Fixtures'!I:R,9,0))</f>
        <v>45681</v>
      </c>
      <c r="D218" s="46" t="str">
        <f>IFERROR(VLOOKUP(_xlfn.CONCAT(B218,$B197),'All Fixtures'!H:R,11,0),VLOOKUP(_xlfn.CONCAT(B218,$B197),'All Fixtures'!I:R,10,0))</f>
        <v>Avenue Loungers</v>
      </c>
      <c r="E218" s="47" t="str">
        <f t="shared" si="5"/>
        <v>vs</v>
      </c>
      <c r="F218" s="46" t="str">
        <f>IFERROR(VLOOKUP(_xlfn.CONCAT(B218,$B197),'All Fixtures'!I:T,12,0),VLOOKUP(_xlfn.CONCAT(B218,$B197),'All Fixtures'!H:T,13,0))</f>
        <v>Valiants</v>
      </c>
      <c r="G218" s="48" t="str">
        <f>IF(E218="VOID","",VLOOKUP(_xlfn.CONCAT(B218,D218),'All Fixtures'!H:U,14,0))</f>
        <v>One Eyed Jacks</v>
      </c>
    </row>
    <row r="219" spans="1:7" ht="18" customHeight="1" x14ac:dyDescent="0.25">
      <c r="A219" s="55"/>
      <c r="B219" s="44">
        <v>19</v>
      </c>
      <c r="C219" s="45">
        <f>IFERROR(VLOOKUP(_xlfn.CONCAT(B219,$B197),'All Fixtures'!H:R,10,0),VLOOKUP(_xlfn.CONCAT(B219,$B197),'All Fixtures'!I:R,9,0))</f>
        <v>45684</v>
      </c>
      <c r="D219" s="46" t="str">
        <f>IFERROR(VLOOKUP(_xlfn.CONCAT(B219,$B197),'All Fixtures'!H:R,11,0),VLOOKUP(_xlfn.CONCAT(B219,$B197),'All Fixtures'!I:R,10,0))</f>
        <v>Valiants</v>
      </c>
      <c r="E219" s="47" t="str">
        <f t="shared" si="5"/>
        <v>vs</v>
      </c>
      <c r="F219" s="46" t="str">
        <f>IFERROR(VLOOKUP(_xlfn.CONCAT(B219,$B197),'All Fixtures'!I:T,12,0),VLOOKUP(_xlfn.CONCAT(B219,$B197),'All Fixtures'!H:T,13,0))</f>
        <v>Matson Wolfhounds</v>
      </c>
      <c r="G219" s="48" t="str">
        <f>IF(E219="VOID","",VLOOKUP(_xlfn.CONCAT(B219,D219),'All Fixtures'!H:U,14,0))</f>
        <v>Baker Street</v>
      </c>
    </row>
    <row r="220" spans="1:7" ht="18" customHeight="1" x14ac:dyDescent="0.25">
      <c r="A220" s="55"/>
      <c r="B220" s="44">
        <v>20</v>
      </c>
      <c r="C220" s="45">
        <f>IFERROR(VLOOKUP(_xlfn.CONCAT(B220,$B197),'All Fixtures'!H:R,10,0),VLOOKUP(_xlfn.CONCAT(B220,$B197),'All Fixtures'!I:R,9,0))</f>
        <v>45694</v>
      </c>
      <c r="D220" s="46" t="str">
        <f>IFERROR(VLOOKUP(_xlfn.CONCAT(B220,$B197),'All Fixtures'!H:R,11,0),VLOOKUP(_xlfn.CONCAT(B220,$B197),'All Fixtures'!I:R,10,0))</f>
        <v>Exiles S.C.</v>
      </c>
      <c r="E220" s="47" t="str">
        <f t="shared" si="5"/>
        <v>vs</v>
      </c>
      <c r="F220" s="46" t="str">
        <f>IFERROR(VLOOKUP(_xlfn.CONCAT(B220,$B197),'All Fixtures'!I:T,12,0),VLOOKUP(_xlfn.CONCAT(B220,$B197),'All Fixtures'!H:T,13,0))</f>
        <v>Valiants</v>
      </c>
      <c r="G220" s="48" t="str">
        <f>IF(E220="VOID","",VLOOKUP(_xlfn.CONCAT(B220,D220),'All Fixtures'!H:U,14,0))</f>
        <v>Wotton Hall Club 1</v>
      </c>
    </row>
    <row r="221" spans="1:7" ht="18" customHeight="1" x14ac:dyDescent="0.25">
      <c r="A221" s="55"/>
      <c r="B221" s="44">
        <v>21</v>
      </c>
      <c r="C221" s="45">
        <f>IFERROR(VLOOKUP(_xlfn.CONCAT(B221,$B197),'All Fixtures'!H:R,10,0),VLOOKUP(_xlfn.CONCAT(B221,$B197),'All Fixtures'!I:R,9,0))</f>
        <v>45699</v>
      </c>
      <c r="D221" s="46" t="str">
        <f>IFERROR(VLOOKUP(_xlfn.CONCAT(B221,$B197),'All Fixtures'!H:R,11,0),VLOOKUP(_xlfn.CONCAT(B221,$B197),'All Fixtures'!I:R,10,0))</f>
        <v>Motor Rollers</v>
      </c>
      <c r="E221" s="47" t="str">
        <f t="shared" si="5"/>
        <v>vs</v>
      </c>
      <c r="F221" s="46" t="str">
        <f>IFERROR(VLOOKUP(_xlfn.CONCAT(B221,$B197),'All Fixtures'!I:T,12,0),VLOOKUP(_xlfn.CONCAT(B221,$B197),'All Fixtures'!H:T,13,0))</f>
        <v>Valiants</v>
      </c>
      <c r="G221" s="48" t="str">
        <f>IF(E221="VOID","",VLOOKUP(_xlfn.CONCAT(B221,D221),'All Fixtures'!H:U,14,0))</f>
        <v>Wotton Hall Club 1</v>
      </c>
    </row>
    <row r="222" spans="1:7" ht="18" customHeight="1" x14ac:dyDescent="0.25">
      <c r="A222" s="55"/>
      <c r="B222" s="44">
        <v>22</v>
      </c>
      <c r="C222" s="45">
        <f>IFERROR(VLOOKUP(_xlfn.CONCAT(B222,$B197),'All Fixtures'!H:R,10,0),VLOOKUP(_xlfn.CONCAT(B222,$B197),'All Fixtures'!I:R,9,0))</f>
        <v>45705</v>
      </c>
      <c r="D222" s="46" t="str">
        <f>IFERROR(VLOOKUP(_xlfn.CONCAT(B222,$B197),'All Fixtures'!H:R,11,0),VLOOKUP(_xlfn.CONCAT(B222,$B197),'All Fixtures'!I:R,10,0))</f>
        <v>Valiants</v>
      </c>
      <c r="E222" s="47" t="str">
        <f t="shared" si="5"/>
        <v>vs</v>
      </c>
      <c r="F222" s="46" t="str">
        <f>IFERROR(VLOOKUP(_xlfn.CONCAT(B222,$B197),'All Fixtures'!I:T,12,0),VLOOKUP(_xlfn.CONCAT(B222,$B197),'All Fixtures'!H:T,13,0))</f>
        <v>Walls Monkeys</v>
      </c>
      <c r="G222" s="48" t="str">
        <f>IF(E222="VOID","",VLOOKUP(_xlfn.CONCAT(B222,D222),'All Fixtures'!H:U,14,0))</f>
        <v>Baker Street</v>
      </c>
    </row>
    <row r="223" spans="1:7" ht="18" customHeight="1" x14ac:dyDescent="0.25">
      <c r="A223" s="55"/>
      <c r="B223" s="44">
        <v>23</v>
      </c>
      <c r="C223" s="45">
        <f>IFERROR(VLOOKUP(_xlfn.CONCAT(B223,$B197),'All Fixtures'!H:R,10,0),VLOOKUP(_xlfn.CONCAT(B223,$B197),'All Fixtures'!I:R,9,0))</f>
        <v>45714</v>
      </c>
      <c r="D223" s="46" t="str">
        <f>IFERROR(VLOOKUP(_xlfn.CONCAT(B223,$B197),'All Fixtures'!H:R,11,0),VLOOKUP(_xlfn.CONCAT(B223,$B197),'All Fixtures'!I:R,10,0))</f>
        <v>Willows</v>
      </c>
      <c r="E223" s="47" t="str">
        <f t="shared" si="5"/>
        <v>vs</v>
      </c>
      <c r="F223" s="46" t="str">
        <f>IFERROR(VLOOKUP(_xlfn.CONCAT(B223,$B197),'All Fixtures'!I:T,12,0),VLOOKUP(_xlfn.CONCAT(B223,$B197),'All Fixtures'!H:T,13,0))</f>
        <v>Valiants</v>
      </c>
      <c r="G223" s="48" t="str">
        <f>IF(E223="VOID","",VLOOKUP(_xlfn.CONCAT(B223,D223),'All Fixtures'!H:U,14,0))</f>
        <v>Ramblers Club</v>
      </c>
    </row>
    <row r="224" spans="1:7" ht="18" customHeight="1" x14ac:dyDescent="0.25">
      <c r="A224" s="55"/>
      <c r="B224" s="44">
        <v>24</v>
      </c>
      <c r="C224" s="45">
        <f>IFERROR(VLOOKUP(_xlfn.CONCAT(B224,$B197),'All Fixtures'!H:R,10,0),VLOOKUP(_xlfn.CONCAT(B224,$B197),'All Fixtures'!I:R,9,0))</f>
        <v>45719</v>
      </c>
      <c r="D224" s="46" t="str">
        <f>IFERROR(VLOOKUP(_xlfn.CONCAT(B224,$B197),'All Fixtures'!H:R,11,0),VLOOKUP(_xlfn.CONCAT(B224,$B197),'All Fixtures'!I:R,10,0))</f>
        <v>Valiants</v>
      </c>
      <c r="E224" s="47" t="str">
        <f t="shared" si="5"/>
        <v>vs</v>
      </c>
      <c r="F224" s="46" t="str">
        <f>IFERROR(VLOOKUP(_xlfn.CONCAT(B224,$B197),'All Fixtures'!I:T,12,0),VLOOKUP(_xlfn.CONCAT(B224,$B197),'All Fixtures'!H:T,13,0))</f>
        <v>Rugger Sports</v>
      </c>
      <c r="G224" s="48" t="str">
        <f>IF(E224="VOID","",VLOOKUP(_xlfn.CONCAT(B224,D224),'All Fixtures'!H:U,14,0))</f>
        <v>Baker Street</v>
      </c>
    </row>
    <row r="225" spans="1:7" ht="18" customHeight="1" x14ac:dyDescent="0.25">
      <c r="A225" s="55"/>
      <c r="B225" s="44">
        <v>25</v>
      </c>
      <c r="C225" s="45">
        <f>IFERROR(VLOOKUP(_xlfn.CONCAT(B225,$B197),'All Fixtures'!H:R,10,0),VLOOKUP(_xlfn.CONCAT(B225,$B197),'All Fixtures'!I:R,9,0))</f>
        <v>45729</v>
      </c>
      <c r="D225" s="46" t="str">
        <f>IFERROR(VLOOKUP(_xlfn.CONCAT(B225,$B197),'All Fixtures'!H:R,11,0),VLOOKUP(_xlfn.CONCAT(B225,$B197),'All Fixtures'!I:R,10,0))</f>
        <v>Arcadians</v>
      </c>
      <c r="E225" s="47" t="str">
        <f t="shared" si="5"/>
        <v>vs</v>
      </c>
      <c r="F225" s="46" t="str">
        <f>IFERROR(VLOOKUP(_xlfn.CONCAT(B225,$B197),'All Fixtures'!I:T,12,0),VLOOKUP(_xlfn.CONCAT(B225,$B197),'All Fixtures'!H:T,13,0))</f>
        <v>Valiants</v>
      </c>
      <c r="G225" s="48" t="str">
        <f>IF(E225="VOID","",VLOOKUP(_xlfn.CONCAT(B225,D225),'All Fixtures'!H:U,14,0))</f>
        <v>BMI Club</v>
      </c>
    </row>
    <row r="226" spans="1:7" ht="18" customHeight="1" x14ac:dyDescent="0.25">
      <c r="A226" s="55"/>
      <c r="B226" s="44">
        <v>26</v>
      </c>
      <c r="C226" s="45">
        <f>IFERROR(VLOOKUP(_xlfn.CONCAT(B226,$B197),'All Fixtures'!H:R,10,0),VLOOKUP(_xlfn.CONCAT(B226,$B197),'All Fixtures'!I:R,9,0))</f>
        <v>45733</v>
      </c>
      <c r="D226" s="46" t="str">
        <f>IFERROR(VLOOKUP(_xlfn.CONCAT(B226,$B197),'All Fixtures'!H:R,11,0),VLOOKUP(_xlfn.CONCAT(B226,$B197),'All Fixtures'!I:R,10,0))</f>
        <v>Valiants</v>
      </c>
      <c r="E226" s="47" t="str">
        <f t="shared" si="5"/>
        <v>vs</v>
      </c>
      <c r="F226" s="46" t="str">
        <f>IFERROR(VLOOKUP(_xlfn.CONCAT(B226,$B197),'All Fixtures'!I:T,12,0),VLOOKUP(_xlfn.CONCAT(B226,$B197),'All Fixtures'!H:T,13,0))</f>
        <v>Kingpins</v>
      </c>
      <c r="G226" s="48" t="str">
        <f>IF(E226="VOID","",VLOOKUP(_xlfn.CONCAT(B226,D226),'All Fixtures'!H:U,14,0))</f>
        <v>Baker Street</v>
      </c>
    </row>
    <row r="227" spans="1:7" ht="18" customHeight="1" x14ac:dyDescent="0.25">
      <c r="A227" s="55"/>
      <c r="B227" s="44">
        <v>27</v>
      </c>
      <c r="C227" s="45">
        <f>IFERROR(VLOOKUP(_xlfn.CONCAT(B227,$B197),'All Fixtures'!H:R,10,0),VLOOKUP(_xlfn.CONCAT(B227,$B197),'All Fixtures'!I:R,9,0))</f>
        <v>45744</v>
      </c>
      <c r="D227" s="46" t="str">
        <f>IFERROR(VLOOKUP(_xlfn.CONCAT(B227,$B197),'All Fixtures'!H:R,11,0),VLOOKUP(_xlfn.CONCAT(B227,$B197),'All Fixtures'!I:R,10,0))</f>
        <v>R.G.H.O.C.</v>
      </c>
      <c r="E227" s="47" t="str">
        <f t="shared" si="5"/>
        <v>vs</v>
      </c>
      <c r="F227" s="46" t="str">
        <f>IFERROR(VLOOKUP(_xlfn.CONCAT(B227,$B197),'All Fixtures'!I:T,12,0),VLOOKUP(_xlfn.CONCAT(B227,$B197),'All Fixtures'!H:T,13,0))</f>
        <v>Valiants</v>
      </c>
      <c r="G227" s="48" t="str">
        <f>IF(E227="VOID","",VLOOKUP(_xlfn.CONCAT(B227,D227),'All Fixtures'!H:U,14,0))</f>
        <v>Hardwicke RBL 2</v>
      </c>
    </row>
    <row r="228" spans="1:7" ht="18" customHeight="1" x14ac:dyDescent="0.25">
      <c r="A228" s="55"/>
      <c r="B228" s="44">
        <v>28</v>
      </c>
      <c r="C228" s="45">
        <f>IFERROR(VLOOKUP(_xlfn.CONCAT(B228,$B197),'All Fixtures'!H:R,10,0),VLOOKUP(_xlfn.CONCAT(B228,$B197),'All Fixtures'!I:R,9,0))</f>
        <v>45747</v>
      </c>
      <c r="D228" s="46" t="str">
        <f>IFERROR(VLOOKUP(_xlfn.CONCAT(B228,$B197),'All Fixtures'!H:R,11,0),VLOOKUP(_xlfn.CONCAT(B228,$B197),'All Fixtures'!I:R,10,0))</f>
        <v>Valiants</v>
      </c>
      <c r="E228" s="47" t="str">
        <f t="shared" si="5"/>
        <v>vs</v>
      </c>
      <c r="F228" s="46" t="str">
        <f>IFERROR(VLOOKUP(_xlfn.CONCAT(B228,$B197),'All Fixtures'!I:T,12,0),VLOOKUP(_xlfn.CONCAT(B228,$B197),'All Fixtures'!H:T,13,0))</f>
        <v>Indians</v>
      </c>
      <c r="G228" s="48" t="str">
        <f>IF(E228="VOID","",VLOOKUP(_xlfn.CONCAT(B228,D228),'All Fixtures'!H:U,14,0))</f>
        <v>Baker Street</v>
      </c>
    </row>
    <row r="229" spans="1:7" ht="18" customHeight="1" x14ac:dyDescent="0.25">
      <c r="A229" s="55"/>
      <c r="B229" s="44">
        <v>29</v>
      </c>
      <c r="C229" s="45">
        <f>IFERROR(VLOOKUP(_xlfn.CONCAT(B229,$B197),'All Fixtures'!H:R,10,0),VLOOKUP(_xlfn.CONCAT(B229,$B197),'All Fixtures'!I:R,9,0))</f>
        <v>45757</v>
      </c>
      <c r="D229" s="46" t="str">
        <f>IFERROR(VLOOKUP(_xlfn.CONCAT(B229,$B197),'All Fixtures'!H:R,11,0),VLOOKUP(_xlfn.CONCAT(B229,$B197),'All Fixtures'!I:R,10,0))</f>
        <v>Rockets</v>
      </c>
      <c r="E229" s="47" t="str">
        <f t="shared" si="5"/>
        <v>vs</v>
      </c>
      <c r="F229" s="46" t="str">
        <f>IFERROR(VLOOKUP(_xlfn.CONCAT(B229,$B197),'All Fixtures'!I:T,12,0),VLOOKUP(_xlfn.CONCAT(B229,$B197),'All Fixtures'!H:T,13,0))</f>
        <v>Valiants</v>
      </c>
      <c r="G229" s="48" t="str">
        <f>IF(E229="VOID","",VLOOKUP(_xlfn.CONCAT(B229,D229),'All Fixtures'!H:U,14,0))</f>
        <v>Old Richians RFC</v>
      </c>
    </row>
    <row r="230" spans="1:7" ht="18" customHeight="1" x14ac:dyDescent="0.25">
      <c r="A230" s="55"/>
      <c r="B230" s="49">
        <v>30</v>
      </c>
      <c r="C230" s="50">
        <f>IFERROR(VLOOKUP(_xlfn.CONCAT(B230,$B197),'All Fixtures'!H:R,10,0),VLOOKUP(_xlfn.CONCAT(B230,$B197),'All Fixtures'!I:R,9,0))</f>
        <v>45761</v>
      </c>
      <c r="D230" s="51" t="str">
        <f>IFERROR(VLOOKUP(_xlfn.CONCAT(B230,$B197),'All Fixtures'!H:R,11,0),VLOOKUP(_xlfn.CONCAT(B230,$B197),'All Fixtures'!I:R,10,0))</f>
        <v>Valiants</v>
      </c>
      <c r="E230" s="52" t="str">
        <f t="shared" si="5"/>
        <v>vs</v>
      </c>
      <c r="F230" s="51" t="str">
        <f>IFERROR(VLOOKUP(_xlfn.CONCAT(B230,$B197),'All Fixtures'!I:T,12,0),VLOOKUP(_xlfn.CONCAT(B230,$B197),'All Fixtures'!H:T,13,0))</f>
        <v>Supermacs</v>
      </c>
      <c r="G230" s="53" t="str">
        <f>IF(E230="VOID","",VLOOKUP(_xlfn.CONCAT(B230,D230),'All Fixtures'!H:U,14,0))</f>
        <v>Baker Street</v>
      </c>
    </row>
    <row r="231" spans="1:7" ht="13.15" customHeight="1" x14ac:dyDescent="0.25">
      <c r="A231" s="55"/>
      <c r="B231" s="20"/>
      <c r="C231" s="20"/>
      <c r="D231" s="3"/>
      <c r="E231" s="20"/>
      <c r="F231" s="3"/>
      <c r="G231" s="3"/>
    </row>
    <row r="232" spans="1:7" ht="13.15" customHeight="1" x14ac:dyDescent="0.25">
      <c r="A232" s="55"/>
      <c r="B232" s="20"/>
      <c r="C232" s="20"/>
      <c r="D232" s="3"/>
      <c r="E232" s="20"/>
      <c r="F232" s="3"/>
      <c r="G232" s="3"/>
    </row>
    <row r="233" spans="1:7" ht="13.15" customHeight="1" x14ac:dyDescent="0.25">
      <c r="A233" s="55"/>
      <c r="B233" s="20"/>
      <c r="C233" s="20"/>
      <c r="D233" s="3"/>
      <c r="E233" s="20"/>
      <c r="F233" s="3"/>
      <c r="G233" s="3"/>
    </row>
    <row r="234" spans="1:7" ht="13.15" customHeight="1" x14ac:dyDescent="0.25">
      <c r="A234" s="55"/>
      <c r="B234" s="20"/>
      <c r="C234" s="20"/>
      <c r="D234" s="3"/>
      <c r="E234" s="20"/>
      <c r="F234" s="3"/>
      <c r="G234" s="3"/>
    </row>
    <row r="235" spans="1:7" ht="13.15" customHeight="1" x14ac:dyDescent="0.25">
      <c r="A235" s="55"/>
      <c r="B235" s="20"/>
      <c r="C235" s="20"/>
      <c r="D235" s="3"/>
      <c r="E235" s="20"/>
      <c r="F235" s="3"/>
      <c r="G235" s="3"/>
    </row>
    <row r="236" spans="1:7" ht="20.45" customHeight="1" x14ac:dyDescent="0.35">
      <c r="A236" s="55">
        <f>A197+1</f>
        <v>7</v>
      </c>
      <c r="B236" s="39" t="str">
        <f>C236</f>
        <v>Exiles S.C.</v>
      </c>
      <c r="C236" s="121" t="str">
        <f>VLOOKUP(A236,Divisions!$H$3:$I$18,2,0)</f>
        <v>Exiles S.C.</v>
      </c>
      <c r="D236" s="121"/>
      <c r="E236" s="121"/>
      <c r="F236" s="121"/>
      <c r="G236" s="121"/>
    </row>
    <row r="237" spans="1:7" ht="13.15" customHeight="1" x14ac:dyDescent="0.25">
      <c r="A237" s="55"/>
      <c r="B237" s="20"/>
      <c r="C237" s="20"/>
      <c r="D237" s="3"/>
      <c r="E237" s="20"/>
      <c r="F237" s="3"/>
      <c r="G237" s="3"/>
    </row>
    <row r="238" spans="1:7" ht="21.6" customHeight="1" x14ac:dyDescent="0.25">
      <c r="A238" s="55"/>
      <c r="B238" s="40" t="s">
        <v>328</v>
      </c>
      <c r="C238" s="41" t="s">
        <v>334</v>
      </c>
      <c r="D238" s="42" t="s">
        <v>340</v>
      </c>
      <c r="E238" s="42"/>
      <c r="F238" s="42" t="s">
        <v>341</v>
      </c>
      <c r="G238" s="43" t="s">
        <v>338</v>
      </c>
    </row>
    <row r="239" spans="1:7" ht="18" customHeight="1" x14ac:dyDescent="0.25">
      <c r="A239" s="55"/>
      <c r="B239" s="44">
        <v>1</v>
      </c>
      <c r="C239" s="45">
        <f>IFERROR(VLOOKUP(_xlfn.CONCAT(B239,$B236),'All Fixtures'!H:R,10,0),VLOOKUP(_xlfn.CONCAT(B239,$B236),'All Fixtures'!I:R,9,0))</f>
        <v>45540</v>
      </c>
      <c r="D239" s="46" t="str">
        <f>IFERROR(VLOOKUP(_xlfn.CONCAT(B239,$B236),'All Fixtures'!H:R,11,0),VLOOKUP(_xlfn.CONCAT(B239,$B236),'All Fixtures'!I:R,10,0))</f>
        <v>Exiles S.C.</v>
      </c>
      <c r="E239" s="47" t="str">
        <f>IF(F239="","VOID","vs")</f>
        <v>vs</v>
      </c>
      <c r="F239" s="46" t="str">
        <f>IFERROR(VLOOKUP(_xlfn.CONCAT(B239,$B236),'All Fixtures'!I:T,12,0),VLOOKUP(_xlfn.CONCAT(B239,$B236),'All Fixtures'!H:T,13,0))</f>
        <v>Holmleigh Rangers</v>
      </c>
      <c r="G239" s="48" t="str">
        <f>IF(E239="VOID","",VLOOKUP(_xlfn.CONCAT(B239,D239),'All Fixtures'!H:U,14,0))</f>
        <v>Wotton Hall Club 1</v>
      </c>
    </row>
    <row r="240" spans="1:7" ht="18" customHeight="1" x14ac:dyDescent="0.25">
      <c r="A240" s="55"/>
      <c r="B240" s="44">
        <v>2</v>
      </c>
      <c r="C240" s="45">
        <f>IFERROR(VLOOKUP(_xlfn.CONCAT(B240,$B236),'All Fixtures'!H:R,10,0),VLOOKUP(_xlfn.CONCAT(B240,$B236),'All Fixtures'!I:R,9,0))</f>
        <v>45548</v>
      </c>
      <c r="D240" s="46" t="str">
        <f>IFERROR(VLOOKUP(_xlfn.CONCAT(B240,$B236),'All Fixtures'!H:R,11,0),VLOOKUP(_xlfn.CONCAT(B240,$B236),'All Fixtures'!I:R,10,0))</f>
        <v>Avenue Loungers</v>
      </c>
      <c r="E240" s="47" t="str">
        <f t="shared" ref="E240:E269" si="6">IF(F240="","VOID","vs")</f>
        <v>vs</v>
      </c>
      <c r="F240" s="46" t="str">
        <f>IFERROR(VLOOKUP(_xlfn.CONCAT(B240,$B236),'All Fixtures'!I:T,12,0),VLOOKUP(_xlfn.CONCAT(B240,$B236),'All Fixtures'!H:T,13,0))</f>
        <v>Exiles S.C.</v>
      </c>
      <c r="G240" s="48" t="str">
        <f>IF(E240="VOID","",VLOOKUP(_xlfn.CONCAT(B240,D240),'All Fixtures'!H:U,14,0))</f>
        <v>One Eyed Jacks</v>
      </c>
    </row>
    <row r="241" spans="1:7" ht="18" customHeight="1" x14ac:dyDescent="0.25">
      <c r="A241" s="55"/>
      <c r="B241" s="44">
        <v>3</v>
      </c>
      <c r="C241" s="45">
        <f>IFERROR(VLOOKUP(_xlfn.CONCAT(B241,$B236),'All Fixtures'!H:R,10,0),VLOOKUP(_xlfn.CONCAT(B241,$B236),'All Fixtures'!I:R,9,0))</f>
        <v>45554</v>
      </c>
      <c r="D241" s="46" t="str">
        <f>IFERROR(VLOOKUP(_xlfn.CONCAT(B241,$B236),'All Fixtures'!H:R,11,0),VLOOKUP(_xlfn.CONCAT(B241,$B236),'All Fixtures'!I:R,10,0))</f>
        <v>Exiles S.C.</v>
      </c>
      <c r="E241" s="47" t="str">
        <f t="shared" si="6"/>
        <v>vs</v>
      </c>
      <c r="F241" s="46" t="str">
        <f>IFERROR(VLOOKUP(_xlfn.CONCAT(B241,$B236),'All Fixtures'!I:T,12,0),VLOOKUP(_xlfn.CONCAT(B241,$B236),'All Fixtures'!H:T,13,0))</f>
        <v>Matson Wolfhounds</v>
      </c>
      <c r="G241" s="48" t="str">
        <f>IF(E241="VOID","",VLOOKUP(_xlfn.CONCAT(B241,D241),'All Fixtures'!H:U,14,0))</f>
        <v>Wotton Hall Club 1</v>
      </c>
    </row>
    <row r="242" spans="1:7" ht="18" customHeight="1" x14ac:dyDescent="0.25">
      <c r="A242" s="55"/>
      <c r="B242" s="44">
        <v>4</v>
      </c>
      <c r="C242" s="45">
        <f>IFERROR(VLOOKUP(_xlfn.CONCAT(B242,$B236),'All Fixtures'!H:R,10,0),VLOOKUP(_xlfn.CONCAT(B242,$B236),'All Fixtures'!I:R,9,0))</f>
        <v>45561</v>
      </c>
      <c r="D242" s="46" t="str">
        <f>IFERROR(VLOOKUP(_xlfn.CONCAT(B242,$B236),'All Fixtures'!H:R,11,0),VLOOKUP(_xlfn.CONCAT(B242,$B236),'All Fixtures'!I:R,10,0))</f>
        <v>Exiles S.C.</v>
      </c>
      <c r="E242" s="47" t="str">
        <f t="shared" si="6"/>
        <v>vs</v>
      </c>
      <c r="F242" s="46" t="str">
        <f>IFERROR(VLOOKUP(_xlfn.CONCAT(B242,$B236),'All Fixtures'!I:T,12,0),VLOOKUP(_xlfn.CONCAT(B242,$B236),'All Fixtures'!H:T,13,0))</f>
        <v>Motor Rollers</v>
      </c>
      <c r="G242" s="48" t="str">
        <f>IF(E242="VOID","",VLOOKUP(_xlfn.CONCAT(B242,D242),'All Fixtures'!H:U,14,0))</f>
        <v>Wotton Hall Club 1</v>
      </c>
    </row>
    <row r="243" spans="1:7" ht="18" customHeight="1" x14ac:dyDescent="0.25">
      <c r="A243" s="55"/>
      <c r="B243" s="44">
        <v>5</v>
      </c>
      <c r="C243" s="45">
        <f>IFERROR(VLOOKUP(_xlfn.CONCAT(B243,$B236),'All Fixtures'!H:R,10,0),VLOOKUP(_xlfn.CONCAT(B243,$B236),'All Fixtures'!I:R,9,0))</f>
        <v>45565</v>
      </c>
      <c r="D243" s="46" t="str">
        <f>IFERROR(VLOOKUP(_xlfn.CONCAT(B243,$B236),'All Fixtures'!H:R,11,0),VLOOKUP(_xlfn.CONCAT(B243,$B236),'All Fixtures'!I:R,10,0))</f>
        <v>Valiants</v>
      </c>
      <c r="E243" s="47" t="str">
        <f t="shared" si="6"/>
        <v>vs</v>
      </c>
      <c r="F243" s="46" t="str">
        <f>IFERROR(VLOOKUP(_xlfn.CONCAT(B243,$B236),'All Fixtures'!I:T,12,0),VLOOKUP(_xlfn.CONCAT(B243,$B236),'All Fixtures'!H:T,13,0))</f>
        <v>Exiles S.C.</v>
      </c>
      <c r="G243" s="48" t="str">
        <f>IF(E243="VOID","",VLOOKUP(_xlfn.CONCAT(B243,D243),'All Fixtures'!H:U,14,0))</f>
        <v>Baker Street</v>
      </c>
    </row>
    <row r="244" spans="1:7" ht="18" customHeight="1" x14ac:dyDescent="0.25">
      <c r="A244" s="55"/>
      <c r="B244" s="44">
        <v>6</v>
      </c>
      <c r="C244" s="45">
        <f>IFERROR(VLOOKUP(_xlfn.CONCAT(B244,$B236),'All Fixtures'!H:R,10,0),VLOOKUP(_xlfn.CONCAT(B244,$B236),'All Fixtures'!I:R,9,0))</f>
        <v>45575</v>
      </c>
      <c r="D244" s="46" t="str">
        <f>IFERROR(VLOOKUP(_xlfn.CONCAT(B244,$B236),'All Fixtures'!H:R,11,0),VLOOKUP(_xlfn.CONCAT(B244,$B236),'All Fixtures'!I:R,10,0))</f>
        <v>Exiles S.C.</v>
      </c>
      <c r="E244" s="47" t="str">
        <f t="shared" si="6"/>
        <v>vs</v>
      </c>
      <c r="F244" s="46" t="str">
        <f>IFERROR(VLOOKUP(_xlfn.CONCAT(B244,$B236),'All Fixtures'!I:T,12,0),VLOOKUP(_xlfn.CONCAT(B244,$B236),'All Fixtures'!H:T,13,0))</f>
        <v>Walls Monkeys</v>
      </c>
      <c r="G244" s="48" t="str">
        <f>IF(E244="VOID","",VLOOKUP(_xlfn.CONCAT(B244,D244),'All Fixtures'!H:U,14,0))</f>
        <v>Wotton Hall Club 1</v>
      </c>
    </row>
    <row r="245" spans="1:7" ht="18" customHeight="1" x14ac:dyDescent="0.25">
      <c r="A245" s="55"/>
      <c r="B245" s="44">
        <v>7</v>
      </c>
      <c r="C245" s="45">
        <f>IFERROR(VLOOKUP(_xlfn.CONCAT(B245,$B236),'All Fixtures'!H:R,10,0),VLOOKUP(_xlfn.CONCAT(B245,$B236),'All Fixtures'!I:R,9,0))</f>
        <v>45581</v>
      </c>
      <c r="D245" s="46" t="str">
        <f>IFERROR(VLOOKUP(_xlfn.CONCAT(B245,$B236),'All Fixtures'!H:R,11,0),VLOOKUP(_xlfn.CONCAT(B245,$B236),'All Fixtures'!I:R,10,0))</f>
        <v>Willows</v>
      </c>
      <c r="E245" s="47" t="str">
        <f t="shared" si="6"/>
        <v>vs</v>
      </c>
      <c r="F245" s="46" t="str">
        <f>IFERROR(VLOOKUP(_xlfn.CONCAT(B245,$B236),'All Fixtures'!I:T,12,0),VLOOKUP(_xlfn.CONCAT(B245,$B236),'All Fixtures'!H:T,13,0))</f>
        <v>Exiles S.C.</v>
      </c>
      <c r="G245" s="48" t="str">
        <f>IF(E245="VOID","",VLOOKUP(_xlfn.CONCAT(B245,D245),'All Fixtures'!H:U,14,0))</f>
        <v>Ramblers Club</v>
      </c>
    </row>
    <row r="246" spans="1:7" ht="18" customHeight="1" x14ac:dyDescent="0.25">
      <c r="A246" s="55"/>
      <c r="B246" s="44">
        <v>8</v>
      </c>
      <c r="C246" s="45">
        <f>IFERROR(VLOOKUP(_xlfn.CONCAT(B246,$B236),'All Fixtures'!H:R,10,0),VLOOKUP(_xlfn.CONCAT(B246,$B236),'All Fixtures'!I:R,9,0))</f>
        <v>45589</v>
      </c>
      <c r="D246" s="46" t="str">
        <f>IFERROR(VLOOKUP(_xlfn.CONCAT(B246,$B236),'All Fixtures'!H:R,11,0),VLOOKUP(_xlfn.CONCAT(B246,$B236),'All Fixtures'!I:R,10,0))</f>
        <v>Exiles S.C.</v>
      </c>
      <c r="E246" s="47" t="str">
        <f t="shared" si="6"/>
        <v>vs</v>
      </c>
      <c r="F246" s="46" t="str">
        <f>IFERROR(VLOOKUP(_xlfn.CONCAT(B246,$B236),'All Fixtures'!I:T,12,0),VLOOKUP(_xlfn.CONCAT(B246,$B236),'All Fixtures'!H:T,13,0))</f>
        <v>Rugger Sports</v>
      </c>
      <c r="G246" s="48" t="str">
        <f>IF(E246="VOID","",VLOOKUP(_xlfn.CONCAT(B246,D246),'All Fixtures'!H:U,14,0))</f>
        <v>Wotton Hall Club 1</v>
      </c>
    </row>
    <row r="247" spans="1:7" ht="18" customHeight="1" x14ac:dyDescent="0.25">
      <c r="A247" s="55"/>
      <c r="B247" s="44">
        <v>9</v>
      </c>
      <c r="C247" s="45">
        <f>IFERROR(VLOOKUP(_xlfn.CONCAT(B247,$B236),'All Fixtures'!H:R,10,0),VLOOKUP(_xlfn.CONCAT(B247,$B236),'All Fixtures'!I:R,9,0))</f>
        <v>45596</v>
      </c>
      <c r="D247" s="46" t="str">
        <f>IFERROR(VLOOKUP(_xlfn.CONCAT(B247,$B236),'All Fixtures'!H:R,11,0),VLOOKUP(_xlfn.CONCAT(B247,$B236),'All Fixtures'!I:R,10,0))</f>
        <v>Arcadians</v>
      </c>
      <c r="E247" s="47" t="str">
        <f t="shared" si="6"/>
        <v>vs</v>
      </c>
      <c r="F247" s="46" t="str">
        <f>IFERROR(VLOOKUP(_xlfn.CONCAT(B247,$B236),'All Fixtures'!I:T,12,0),VLOOKUP(_xlfn.CONCAT(B247,$B236),'All Fixtures'!H:T,13,0))</f>
        <v>Exiles S.C.</v>
      </c>
      <c r="G247" s="48" t="str">
        <f>IF(E247="VOID","",VLOOKUP(_xlfn.CONCAT(B247,D247),'All Fixtures'!H:U,14,0))</f>
        <v>BMI Club</v>
      </c>
    </row>
    <row r="248" spans="1:7" ht="18" customHeight="1" x14ac:dyDescent="0.25">
      <c r="A248" s="55"/>
      <c r="B248" s="44">
        <v>10</v>
      </c>
      <c r="C248" s="45">
        <f>IFERROR(VLOOKUP(_xlfn.CONCAT(B248,$B236),'All Fixtures'!H:R,10,0),VLOOKUP(_xlfn.CONCAT(B248,$B236),'All Fixtures'!I:R,9,0))</f>
        <v>45603</v>
      </c>
      <c r="D248" s="46" t="str">
        <f>IFERROR(VLOOKUP(_xlfn.CONCAT(B248,$B236),'All Fixtures'!H:R,11,0),VLOOKUP(_xlfn.CONCAT(B248,$B236),'All Fixtures'!I:R,10,0))</f>
        <v>Exiles S.C.</v>
      </c>
      <c r="E248" s="47" t="str">
        <f t="shared" si="6"/>
        <v>vs</v>
      </c>
      <c r="F248" s="46" t="str">
        <f>IFERROR(VLOOKUP(_xlfn.CONCAT(B248,$B236),'All Fixtures'!I:T,12,0),VLOOKUP(_xlfn.CONCAT(B248,$B236),'All Fixtures'!H:T,13,0))</f>
        <v>Kingpins</v>
      </c>
      <c r="G248" s="48" t="str">
        <f>IF(E248="VOID","",VLOOKUP(_xlfn.CONCAT(B248,D248),'All Fixtures'!H:U,14,0))</f>
        <v>Wotton Hall Club 1</v>
      </c>
    </row>
    <row r="249" spans="1:7" ht="18" customHeight="1" x14ac:dyDescent="0.25">
      <c r="A249" s="55"/>
      <c r="B249" s="44">
        <v>11</v>
      </c>
      <c r="C249" s="45">
        <f>IFERROR(VLOOKUP(_xlfn.CONCAT(B249,$B236),'All Fixtures'!H:R,10,0),VLOOKUP(_xlfn.CONCAT(B249,$B236),'All Fixtures'!I:R,9,0))</f>
        <v>45611</v>
      </c>
      <c r="D249" s="46" t="str">
        <f>IFERROR(VLOOKUP(_xlfn.CONCAT(B249,$B236),'All Fixtures'!H:R,11,0),VLOOKUP(_xlfn.CONCAT(B249,$B236),'All Fixtures'!I:R,10,0))</f>
        <v>R.G.H.O.C.</v>
      </c>
      <c r="E249" s="47" t="str">
        <f t="shared" si="6"/>
        <v>vs</v>
      </c>
      <c r="F249" s="46" t="str">
        <f>IFERROR(VLOOKUP(_xlfn.CONCAT(B249,$B236),'All Fixtures'!I:T,12,0),VLOOKUP(_xlfn.CONCAT(B249,$B236),'All Fixtures'!H:T,13,0))</f>
        <v>Exiles S.C.</v>
      </c>
      <c r="G249" s="48" t="str">
        <f>IF(E249="VOID","",VLOOKUP(_xlfn.CONCAT(B249,D249),'All Fixtures'!H:U,14,0))</f>
        <v>Hardwicke RBL 2</v>
      </c>
    </row>
    <row r="250" spans="1:7" ht="18" customHeight="1" x14ac:dyDescent="0.25">
      <c r="A250" s="55"/>
      <c r="B250" s="44">
        <v>12</v>
      </c>
      <c r="C250" s="45">
        <f>IFERROR(VLOOKUP(_xlfn.CONCAT(B250,$B236),'All Fixtures'!H:R,10,0),VLOOKUP(_xlfn.CONCAT(B250,$B236),'All Fixtures'!I:R,9,0))</f>
        <v>45617</v>
      </c>
      <c r="D250" s="46" t="str">
        <f>IFERROR(VLOOKUP(_xlfn.CONCAT(B250,$B236),'All Fixtures'!H:R,11,0),VLOOKUP(_xlfn.CONCAT(B250,$B236),'All Fixtures'!I:R,10,0))</f>
        <v>Exiles S.C.</v>
      </c>
      <c r="E250" s="47" t="str">
        <f t="shared" si="6"/>
        <v>vs</v>
      </c>
      <c r="F250" s="46" t="str">
        <f>IFERROR(VLOOKUP(_xlfn.CONCAT(B250,$B236),'All Fixtures'!I:T,12,0),VLOOKUP(_xlfn.CONCAT(B250,$B236),'All Fixtures'!H:T,13,0))</f>
        <v>Indians</v>
      </c>
      <c r="G250" s="48" t="str">
        <f>IF(E250="VOID","",VLOOKUP(_xlfn.CONCAT(B250,D250),'All Fixtures'!H:U,14,0))</f>
        <v>Wotton Hall Club 1</v>
      </c>
    </row>
    <row r="251" spans="1:7" ht="18" customHeight="1" x14ac:dyDescent="0.25">
      <c r="A251" s="55"/>
      <c r="B251" s="44">
        <v>13</v>
      </c>
      <c r="C251" s="45">
        <f>IFERROR(VLOOKUP(_xlfn.CONCAT(B251,$B236),'All Fixtures'!H:R,10,0),VLOOKUP(_xlfn.CONCAT(B251,$B236),'All Fixtures'!I:R,9,0))</f>
        <v>45624</v>
      </c>
      <c r="D251" s="46" t="str">
        <f>IFERROR(VLOOKUP(_xlfn.CONCAT(B251,$B236),'All Fixtures'!H:R,11,0),VLOOKUP(_xlfn.CONCAT(B251,$B236),'All Fixtures'!I:R,10,0))</f>
        <v>Rockets</v>
      </c>
      <c r="E251" s="47" t="str">
        <f t="shared" si="6"/>
        <v>vs</v>
      </c>
      <c r="F251" s="46" t="str">
        <f>IFERROR(VLOOKUP(_xlfn.CONCAT(B251,$B236),'All Fixtures'!I:T,12,0),VLOOKUP(_xlfn.CONCAT(B251,$B236),'All Fixtures'!H:T,13,0))</f>
        <v>Exiles S.C.</v>
      </c>
      <c r="G251" s="48" t="str">
        <f>IF(E251="VOID","",VLOOKUP(_xlfn.CONCAT(B251,D251),'All Fixtures'!H:U,14,0))</f>
        <v>Old Richians RFC</v>
      </c>
    </row>
    <row r="252" spans="1:7" ht="18" customHeight="1" x14ac:dyDescent="0.25">
      <c r="A252" s="55"/>
      <c r="B252" s="44">
        <v>14</v>
      </c>
      <c r="C252" s="45">
        <f>IFERROR(VLOOKUP(_xlfn.CONCAT(B252,$B236),'All Fixtures'!H:R,10,0),VLOOKUP(_xlfn.CONCAT(B252,$B236),'All Fixtures'!I:R,9,0))</f>
        <v>45631</v>
      </c>
      <c r="D252" s="46" t="str">
        <f>IFERROR(VLOOKUP(_xlfn.CONCAT(B252,$B236),'All Fixtures'!H:R,11,0),VLOOKUP(_xlfn.CONCAT(B252,$B236),'All Fixtures'!I:R,10,0))</f>
        <v>Exiles S.C.</v>
      </c>
      <c r="E252" s="47" t="str">
        <f t="shared" si="6"/>
        <v>vs</v>
      </c>
      <c r="F252" s="46" t="str">
        <f>IFERROR(VLOOKUP(_xlfn.CONCAT(B252,$B236),'All Fixtures'!I:T,12,0),VLOOKUP(_xlfn.CONCAT(B252,$B236),'All Fixtures'!H:T,13,0))</f>
        <v>Supermacs</v>
      </c>
      <c r="G252" s="48" t="str">
        <f>IF(E252="VOID","",VLOOKUP(_xlfn.CONCAT(B252,D252),'All Fixtures'!H:U,14,0))</f>
        <v>Wotton Hall Club 1</v>
      </c>
    </row>
    <row r="253" spans="1:7" ht="18" customHeight="1" x14ac:dyDescent="0.25">
      <c r="A253" s="55"/>
      <c r="B253" s="44">
        <v>15</v>
      </c>
      <c r="C253" s="45">
        <f>IFERROR(VLOOKUP(_xlfn.CONCAT(B253,$B236),'All Fixtures'!H:R,10,0),VLOOKUP(_xlfn.CONCAT(B253,$B236),'All Fixtures'!I:R,9,0))</f>
        <v>45638</v>
      </c>
      <c r="D253" s="46" t="str">
        <f>IFERROR(VLOOKUP(_xlfn.CONCAT(B253,$B236),'All Fixtures'!H:R,11,0),VLOOKUP(_xlfn.CONCAT(B253,$B236),'All Fixtures'!I:R,10,0))</f>
        <v>St James Extras</v>
      </c>
      <c r="E253" s="47" t="str">
        <f t="shared" si="6"/>
        <v>vs</v>
      </c>
      <c r="F253" s="46" t="str">
        <f>IFERROR(VLOOKUP(_xlfn.CONCAT(B253,$B236),'All Fixtures'!I:T,12,0),VLOOKUP(_xlfn.CONCAT(B253,$B236),'All Fixtures'!H:T,13,0))</f>
        <v>Exiles S.C.</v>
      </c>
      <c r="G253" s="48" t="str">
        <f>IF(E253="VOID","",VLOOKUP(_xlfn.CONCAT(B253,D253),'All Fixtures'!H:U,14,0))</f>
        <v>One Eyed Jacks</v>
      </c>
    </row>
    <row r="254" spans="1:7" ht="24.6" customHeight="1" x14ac:dyDescent="0.25">
      <c r="A254" s="55"/>
      <c r="B254" s="122" t="s">
        <v>339</v>
      </c>
      <c r="C254" s="123"/>
      <c r="D254" s="123"/>
      <c r="E254" s="123"/>
      <c r="F254" s="123"/>
      <c r="G254" s="124"/>
    </row>
    <row r="255" spans="1:7" ht="18" customHeight="1" x14ac:dyDescent="0.25">
      <c r="A255" s="55"/>
      <c r="B255" s="44">
        <v>16</v>
      </c>
      <c r="C255" s="45">
        <f>IFERROR(VLOOKUP(_xlfn.CONCAT(B255,$B236),'All Fixtures'!H:R,10,0),VLOOKUP(_xlfn.CONCAT(B255,$B236),'All Fixtures'!I:R,9,0))</f>
        <v>45666</v>
      </c>
      <c r="D255" s="46" t="str">
        <f>IFERROR(VLOOKUP(_xlfn.CONCAT(B255,$B236),'All Fixtures'!H:R,11,0),VLOOKUP(_xlfn.CONCAT(B255,$B236),'All Fixtures'!I:R,10,0))</f>
        <v>Holmleigh Rangers</v>
      </c>
      <c r="E255" s="47" t="str">
        <f t="shared" si="6"/>
        <v>vs</v>
      </c>
      <c r="F255" s="46" t="str">
        <f>IFERROR(VLOOKUP(_xlfn.CONCAT(B255,$B236),'All Fixtures'!I:T,12,0),VLOOKUP(_xlfn.CONCAT(B255,$B236),'All Fixtures'!H:T,13,0))</f>
        <v>Exiles S.C.</v>
      </c>
      <c r="G255" s="48" t="str">
        <f>IF(E255="VOID","",VLOOKUP(_xlfn.CONCAT(B255,D255),'All Fixtures'!H:U,14,0))</f>
        <v>Ramblers Club</v>
      </c>
    </row>
    <row r="256" spans="1:7" ht="18" customHeight="1" x14ac:dyDescent="0.25">
      <c r="A256" s="55"/>
      <c r="B256" s="44">
        <v>17</v>
      </c>
      <c r="C256" s="45">
        <f>IFERROR(VLOOKUP(_xlfn.CONCAT(B256,$B236),'All Fixtures'!H:R,10,0),VLOOKUP(_xlfn.CONCAT(B256,$B236),'All Fixtures'!I:R,9,0))</f>
        <v>45673</v>
      </c>
      <c r="D256" s="46" t="str">
        <f>IFERROR(VLOOKUP(_xlfn.CONCAT(B256,$B236),'All Fixtures'!H:R,11,0),VLOOKUP(_xlfn.CONCAT(B256,$B236),'All Fixtures'!I:R,10,0))</f>
        <v>Exiles S.C.</v>
      </c>
      <c r="E256" s="47" t="str">
        <f t="shared" si="6"/>
        <v>vs</v>
      </c>
      <c r="F256" s="46" t="str">
        <f>IFERROR(VLOOKUP(_xlfn.CONCAT(B256,$B236),'All Fixtures'!I:T,12,0),VLOOKUP(_xlfn.CONCAT(B256,$B236),'All Fixtures'!H:T,13,0))</f>
        <v>Avenue Loungers</v>
      </c>
      <c r="G256" s="48" t="str">
        <f>IF(E256="VOID","",VLOOKUP(_xlfn.CONCAT(B256,D256),'All Fixtures'!H:U,14,0))</f>
        <v>Wotton Hall Club 1</v>
      </c>
    </row>
    <row r="257" spans="1:7" ht="18" customHeight="1" x14ac:dyDescent="0.25">
      <c r="A257" s="55"/>
      <c r="B257" s="44">
        <v>18</v>
      </c>
      <c r="C257" s="45">
        <f>IFERROR(VLOOKUP(_xlfn.CONCAT(B257,$B236),'All Fixtures'!H:R,10,0),VLOOKUP(_xlfn.CONCAT(B257,$B236),'All Fixtures'!I:R,9,0))</f>
        <v>45681</v>
      </c>
      <c r="D257" s="46" t="str">
        <f>IFERROR(VLOOKUP(_xlfn.CONCAT(B257,$B236),'All Fixtures'!H:R,11,0),VLOOKUP(_xlfn.CONCAT(B257,$B236),'All Fixtures'!I:R,10,0))</f>
        <v>Matson Wolfhounds</v>
      </c>
      <c r="E257" s="47" t="str">
        <f t="shared" si="6"/>
        <v>vs</v>
      </c>
      <c r="F257" s="46" t="str">
        <f>IFERROR(VLOOKUP(_xlfn.CONCAT(B257,$B236),'All Fixtures'!I:T,12,0),VLOOKUP(_xlfn.CONCAT(B257,$B236),'All Fixtures'!H:T,13,0))</f>
        <v>Exiles S.C.</v>
      </c>
      <c r="G257" s="48" t="str">
        <f>IF(E257="VOID","",VLOOKUP(_xlfn.CONCAT(B257,D257),'All Fixtures'!H:U,14,0))</f>
        <v>Matson RFC</v>
      </c>
    </row>
    <row r="258" spans="1:7" ht="18" customHeight="1" x14ac:dyDescent="0.25">
      <c r="A258" s="55"/>
      <c r="B258" s="44">
        <v>19</v>
      </c>
      <c r="C258" s="45">
        <f>IFERROR(VLOOKUP(_xlfn.CONCAT(B258,$B236),'All Fixtures'!H:R,10,0),VLOOKUP(_xlfn.CONCAT(B258,$B236),'All Fixtures'!I:R,9,0))</f>
        <v>45685</v>
      </c>
      <c r="D258" s="46" t="str">
        <f>IFERROR(VLOOKUP(_xlfn.CONCAT(B258,$B236),'All Fixtures'!H:R,11,0),VLOOKUP(_xlfn.CONCAT(B258,$B236),'All Fixtures'!I:R,10,0))</f>
        <v>Motor Rollers</v>
      </c>
      <c r="E258" s="47" t="str">
        <f t="shared" si="6"/>
        <v>vs</v>
      </c>
      <c r="F258" s="46" t="str">
        <f>IFERROR(VLOOKUP(_xlfn.CONCAT(B258,$B236),'All Fixtures'!I:T,12,0),VLOOKUP(_xlfn.CONCAT(B258,$B236),'All Fixtures'!H:T,13,0))</f>
        <v>Exiles S.C.</v>
      </c>
      <c r="G258" s="48" t="str">
        <f>IF(E258="VOID","",VLOOKUP(_xlfn.CONCAT(B258,D258),'All Fixtures'!H:U,14,0))</f>
        <v>Wotton Hall Club 1</v>
      </c>
    </row>
    <row r="259" spans="1:7" ht="18" customHeight="1" x14ac:dyDescent="0.25">
      <c r="A259" s="55"/>
      <c r="B259" s="44">
        <v>20</v>
      </c>
      <c r="C259" s="45">
        <f>IFERROR(VLOOKUP(_xlfn.CONCAT(B259,$B236),'All Fixtures'!H:R,10,0),VLOOKUP(_xlfn.CONCAT(B259,$B236),'All Fixtures'!I:R,9,0))</f>
        <v>45694</v>
      </c>
      <c r="D259" s="46" t="str">
        <f>IFERROR(VLOOKUP(_xlfn.CONCAT(B259,$B236),'All Fixtures'!H:R,11,0),VLOOKUP(_xlfn.CONCAT(B259,$B236),'All Fixtures'!I:R,10,0))</f>
        <v>Exiles S.C.</v>
      </c>
      <c r="E259" s="47" t="str">
        <f t="shared" si="6"/>
        <v>vs</v>
      </c>
      <c r="F259" s="46" t="str">
        <f>IFERROR(VLOOKUP(_xlfn.CONCAT(B259,$B236),'All Fixtures'!I:T,12,0),VLOOKUP(_xlfn.CONCAT(B259,$B236),'All Fixtures'!H:T,13,0))</f>
        <v>Valiants</v>
      </c>
      <c r="G259" s="48" t="str">
        <f>IF(E259="VOID","",VLOOKUP(_xlfn.CONCAT(B259,D259),'All Fixtures'!H:U,14,0))</f>
        <v>Wotton Hall Club 1</v>
      </c>
    </row>
    <row r="260" spans="1:7" ht="18" customHeight="1" x14ac:dyDescent="0.25">
      <c r="A260" s="55"/>
      <c r="B260" s="44">
        <v>21</v>
      </c>
      <c r="C260" s="45">
        <f>IFERROR(VLOOKUP(_xlfn.CONCAT(B260,$B236),'All Fixtures'!H:R,10,0),VLOOKUP(_xlfn.CONCAT(B260,$B236),'All Fixtures'!I:R,9,0))</f>
        <v>45698</v>
      </c>
      <c r="D260" s="46" t="str">
        <f>IFERROR(VLOOKUP(_xlfn.CONCAT(B260,$B236),'All Fixtures'!H:R,11,0),VLOOKUP(_xlfn.CONCAT(B260,$B236),'All Fixtures'!I:R,10,0))</f>
        <v>Walls Monkeys</v>
      </c>
      <c r="E260" s="47" t="str">
        <f t="shared" si="6"/>
        <v>vs</v>
      </c>
      <c r="F260" s="46" t="str">
        <f>IFERROR(VLOOKUP(_xlfn.CONCAT(B260,$B236),'All Fixtures'!I:T,12,0),VLOOKUP(_xlfn.CONCAT(B260,$B236),'All Fixtures'!H:T,13,0))</f>
        <v>Exiles S.C.</v>
      </c>
      <c r="G260" s="48" t="str">
        <f>IF(E260="VOID","",VLOOKUP(_xlfn.CONCAT(B260,D260),'All Fixtures'!H:U,14,0))</f>
        <v>Robinswood Hill Club 1</v>
      </c>
    </row>
    <row r="261" spans="1:7" ht="18" customHeight="1" x14ac:dyDescent="0.25">
      <c r="A261" s="55"/>
      <c r="B261" s="44">
        <v>22</v>
      </c>
      <c r="C261" s="45">
        <f>IFERROR(VLOOKUP(_xlfn.CONCAT(B261,$B236),'All Fixtures'!H:R,10,0),VLOOKUP(_xlfn.CONCAT(B261,$B236),'All Fixtures'!I:R,9,0))</f>
        <v>45708</v>
      </c>
      <c r="D261" s="46" t="str">
        <f>IFERROR(VLOOKUP(_xlfn.CONCAT(B261,$B236),'All Fixtures'!H:R,11,0),VLOOKUP(_xlfn.CONCAT(B261,$B236),'All Fixtures'!I:R,10,0))</f>
        <v>Exiles S.C.</v>
      </c>
      <c r="E261" s="47" t="str">
        <f t="shared" si="6"/>
        <v>vs</v>
      </c>
      <c r="F261" s="46" t="str">
        <f>IFERROR(VLOOKUP(_xlfn.CONCAT(B261,$B236),'All Fixtures'!I:T,12,0),VLOOKUP(_xlfn.CONCAT(B261,$B236),'All Fixtures'!H:T,13,0))</f>
        <v>Willows</v>
      </c>
      <c r="G261" s="48" t="str">
        <f>IF(E261="VOID","",VLOOKUP(_xlfn.CONCAT(B261,D261),'All Fixtures'!H:U,14,0))</f>
        <v>Wotton Hall Club 1</v>
      </c>
    </row>
    <row r="262" spans="1:7" ht="18" customHeight="1" x14ac:dyDescent="0.25">
      <c r="A262" s="55"/>
      <c r="B262" s="44">
        <v>23</v>
      </c>
      <c r="C262" s="45">
        <f>IFERROR(VLOOKUP(_xlfn.CONCAT(B262,$B236),'All Fixtures'!H:R,10,0),VLOOKUP(_xlfn.CONCAT(B262,$B236),'All Fixtures'!I:R,9,0))</f>
        <v>45713</v>
      </c>
      <c r="D262" s="46" t="str">
        <f>IFERROR(VLOOKUP(_xlfn.CONCAT(B262,$B236),'All Fixtures'!H:R,11,0),VLOOKUP(_xlfn.CONCAT(B262,$B236),'All Fixtures'!I:R,10,0))</f>
        <v>Rugger Sports</v>
      </c>
      <c r="E262" s="47" t="str">
        <f t="shared" si="6"/>
        <v>vs</v>
      </c>
      <c r="F262" s="46" t="str">
        <f>IFERROR(VLOOKUP(_xlfn.CONCAT(B262,$B236),'All Fixtures'!I:T,12,0),VLOOKUP(_xlfn.CONCAT(B262,$B236),'All Fixtures'!H:T,13,0))</f>
        <v>Exiles S.C.</v>
      </c>
      <c r="G262" s="48" t="str">
        <f>IF(E262="VOID","",VLOOKUP(_xlfn.CONCAT(B262,D262),'All Fixtures'!H:U,14,0))</f>
        <v>Longlevens Community Centre</v>
      </c>
    </row>
    <row r="263" spans="1:7" ht="18" customHeight="1" x14ac:dyDescent="0.25">
      <c r="A263" s="55"/>
      <c r="B263" s="44">
        <v>24</v>
      </c>
      <c r="C263" s="45">
        <f>IFERROR(VLOOKUP(_xlfn.CONCAT(B263,$B236),'All Fixtures'!H:R,10,0),VLOOKUP(_xlfn.CONCAT(B263,$B236),'All Fixtures'!I:R,9,0))</f>
        <v>45722</v>
      </c>
      <c r="D263" s="46" t="str">
        <f>IFERROR(VLOOKUP(_xlfn.CONCAT(B263,$B236),'All Fixtures'!H:R,11,0),VLOOKUP(_xlfn.CONCAT(B263,$B236),'All Fixtures'!I:R,10,0))</f>
        <v>Exiles S.C.</v>
      </c>
      <c r="E263" s="47" t="str">
        <f t="shared" si="6"/>
        <v>vs</v>
      </c>
      <c r="F263" s="46" t="str">
        <f>IFERROR(VLOOKUP(_xlfn.CONCAT(B263,$B236),'All Fixtures'!I:T,12,0),VLOOKUP(_xlfn.CONCAT(B263,$B236),'All Fixtures'!H:T,13,0))</f>
        <v>Arcadians</v>
      </c>
      <c r="G263" s="48" t="str">
        <f>IF(E263="VOID","",VLOOKUP(_xlfn.CONCAT(B263,D263),'All Fixtures'!H:U,14,0))</f>
        <v>Wotton Hall Club 1</v>
      </c>
    </row>
    <row r="264" spans="1:7" ht="18" customHeight="1" x14ac:dyDescent="0.25">
      <c r="A264" s="55"/>
      <c r="B264" s="44">
        <v>25</v>
      </c>
      <c r="C264" s="45">
        <f>IFERROR(VLOOKUP(_xlfn.CONCAT(B264,$B236),'All Fixtures'!H:R,10,0),VLOOKUP(_xlfn.CONCAT(B264,$B236),'All Fixtures'!I:R,9,0))</f>
        <v>45730</v>
      </c>
      <c r="D264" s="46" t="str">
        <f>IFERROR(VLOOKUP(_xlfn.CONCAT(B264,$B236),'All Fixtures'!H:R,11,0),VLOOKUP(_xlfn.CONCAT(B264,$B236),'All Fixtures'!I:R,10,0))</f>
        <v>Kingpins</v>
      </c>
      <c r="E264" s="47" t="str">
        <f t="shared" si="6"/>
        <v>vs</v>
      </c>
      <c r="F264" s="46" t="str">
        <f>IFERROR(VLOOKUP(_xlfn.CONCAT(B264,$B236),'All Fixtures'!I:T,12,0),VLOOKUP(_xlfn.CONCAT(B264,$B236),'All Fixtures'!H:T,13,0))</f>
        <v>Exiles S.C.</v>
      </c>
      <c r="G264" s="48" t="str">
        <f>IF(E264="VOID","",VLOOKUP(_xlfn.CONCAT(B264,D264),'All Fixtures'!H:U,14,0))</f>
        <v>Robinswood Hill Club 2</v>
      </c>
    </row>
    <row r="265" spans="1:7" ht="18" customHeight="1" x14ac:dyDescent="0.25">
      <c r="A265" s="55"/>
      <c r="B265" s="44">
        <v>26</v>
      </c>
      <c r="C265" s="45">
        <f>IFERROR(VLOOKUP(_xlfn.CONCAT(B265,$B236),'All Fixtures'!H:R,10,0),VLOOKUP(_xlfn.CONCAT(B265,$B236),'All Fixtures'!I:R,9,0))</f>
        <v>45736</v>
      </c>
      <c r="D265" s="46" t="str">
        <f>IFERROR(VLOOKUP(_xlfn.CONCAT(B265,$B236),'All Fixtures'!H:R,11,0),VLOOKUP(_xlfn.CONCAT(B265,$B236),'All Fixtures'!I:R,10,0))</f>
        <v>Exiles S.C.</v>
      </c>
      <c r="E265" s="47" t="str">
        <f t="shared" si="6"/>
        <v>vs</v>
      </c>
      <c r="F265" s="46" t="str">
        <f>IFERROR(VLOOKUP(_xlfn.CONCAT(B265,$B236),'All Fixtures'!I:T,12,0),VLOOKUP(_xlfn.CONCAT(B265,$B236),'All Fixtures'!H:T,13,0))</f>
        <v>R.G.H.O.C.</v>
      </c>
      <c r="G265" s="48" t="str">
        <f>IF(E265="VOID","",VLOOKUP(_xlfn.CONCAT(B265,D265),'All Fixtures'!H:U,14,0))</f>
        <v>Wotton Hall Club 1</v>
      </c>
    </row>
    <row r="266" spans="1:7" ht="18" customHeight="1" x14ac:dyDescent="0.25">
      <c r="A266" s="55"/>
      <c r="B266" s="44">
        <v>27</v>
      </c>
      <c r="C266" s="45">
        <f>IFERROR(VLOOKUP(_xlfn.CONCAT(B266,$B236),'All Fixtures'!H:R,10,0),VLOOKUP(_xlfn.CONCAT(B266,$B236),'All Fixtures'!I:R,9,0))</f>
        <v>45743</v>
      </c>
      <c r="D266" s="46" t="str">
        <f>IFERROR(VLOOKUP(_xlfn.CONCAT(B266,$B236),'All Fixtures'!H:R,11,0),VLOOKUP(_xlfn.CONCAT(B266,$B236),'All Fixtures'!I:R,10,0))</f>
        <v>Indians</v>
      </c>
      <c r="E266" s="47" t="str">
        <f t="shared" si="6"/>
        <v>vs</v>
      </c>
      <c r="F266" s="46" t="str">
        <f>IFERROR(VLOOKUP(_xlfn.CONCAT(B266,$B236),'All Fixtures'!I:T,12,0),VLOOKUP(_xlfn.CONCAT(B266,$B236),'All Fixtures'!H:T,13,0))</f>
        <v>Exiles S.C.</v>
      </c>
      <c r="G266" s="48" t="str">
        <f>IF(E266="VOID","",VLOOKUP(_xlfn.CONCAT(B266,D266),'All Fixtures'!H:U,14,0))</f>
        <v>Saintbridge Club 1</v>
      </c>
    </row>
    <row r="267" spans="1:7" ht="18" customHeight="1" x14ac:dyDescent="0.25">
      <c r="A267" s="55"/>
      <c r="B267" s="44">
        <v>28</v>
      </c>
      <c r="C267" s="45">
        <f>IFERROR(VLOOKUP(_xlfn.CONCAT(B267,$B236),'All Fixtures'!H:R,10,0),VLOOKUP(_xlfn.CONCAT(B267,$B236),'All Fixtures'!I:R,9,0))</f>
        <v>45750</v>
      </c>
      <c r="D267" s="46" t="str">
        <f>IFERROR(VLOOKUP(_xlfn.CONCAT(B267,$B236),'All Fixtures'!H:R,11,0),VLOOKUP(_xlfn.CONCAT(B267,$B236),'All Fixtures'!I:R,10,0))</f>
        <v>Exiles S.C.</v>
      </c>
      <c r="E267" s="47" t="str">
        <f t="shared" si="6"/>
        <v>vs</v>
      </c>
      <c r="F267" s="46" t="str">
        <f>IFERROR(VLOOKUP(_xlfn.CONCAT(B267,$B236),'All Fixtures'!I:T,12,0),VLOOKUP(_xlfn.CONCAT(B267,$B236),'All Fixtures'!H:T,13,0))</f>
        <v>Rockets</v>
      </c>
      <c r="G267" s="48" t="str">
        <f>IF(E267="VOID","",VLOOKUP(_xlfn.CONCAT(B267,D267),'All Fixtures'!H:U,14,0))</f>
        <v>Wotton Hall Club 1</v>
      </c>
    </row>
    <row r="268" spans="1:7" ht="18" customHeight="1" x14ac:dyDescent="0.25">
      <c r="A268" s="55"/>
      <c r="B268" s="44">
        <v>29</v>
      </c>
      <c r="C268" s="45">
        <f>IFERROR(VLOOKUP(_xlfn.CONCAT(B268,$B236),'All Fixtures'!H:R,10,0),VLOOKUP(_xlfn.CONCAT(B268,$B236),'All Fixtures'!I:R,9,0))</f>
        <v>45755</v>
      </c>
      <c r="D268" s="46" t="str">
        <f>IFERROR(VLOOKUP(_xlfn.CONCAT(B268,$B236),'All Fixtures'!H:R,11,0),VLOOKUP(_xlfn.CONCAT(B268,$B236),'All Fixtures'!I:R,10,0))</f>
        <v>Supermacs</v>
      </c>
      <c r="E268" s="47" t="str">
        <f t="shared" si="6"/>
        <v>vs</v>
      </c>
      <c r="F268" s="46" t="str">
        <f>IFERROR(VLOOKUP(_xlfn.CONCAT(B268,$B236),'All Fixtures'!I:T,12,0),VLOOKUP(_xlfn.CONCAT(B268,$B236),'All Fixtures'!H:T,13,0))</f>
        <v>Exiles S.C.</v>
      </c>
      <c r="G268" s="48" t="str">
        <f>IF(E268="VOID","",VLOOKUP(_xlfn.CONCAT(B268,D268),'All Fixtures'!H:U,14,0))</f>
        <v>Ramblers Club</v>
      </c>
    </row>
    <row r="269" spans="1:7" ht="18" customHeight="1" x14ac:dyDescent="0.25">
      <c r="A269" s="55"/>
      <c r="B269" s="49">
        <v>30</v>
      </c>
      <c r="C269" s="50">
        <f>IFERROR(VLOOKUP(_xlfn.CONCAT(B269,$B236),'All Fixtures'!H:R,10,0),VLOOKUP(_xlfn.CONCAT(B269,$B236),'All Fixtures'!I:R,9,0))</f>
        <v>45764</v>
      </c>
      <c r="D269" s="51" t="str">
        <f>IFERROR(VLOOKUP(_xlfn.CONCAT(B269,$B236),'All Fixtures'!H:R,11,0),VLOOKUP(_xlfn.CONCAT(B269,$B236),'All Fixtures'!I:R,10,0))</f>
        <v>Exiles S.C.</v>
      </c>
      <c r="E269" s="52" t="str">
        <f t="shared" si="6"/>
        <v>vs</v>
      </c>
      <c r="F269" s="51" t="str">
        <f>IFERROR(VLOOKUP(_xlfn.CONCAT(B269,$B236),'All Fixtures'!I:T,12,0),VLOOKUP(_xlfn.CONCAT(B269,$B236),'All Fixtures'!H:T,13,0))</f>
        <v>St James Extras</v>
      </c>
      <c r="G269" s="53" t="str">
        <f>IF(E269="VOID","",VLOOKUP(_xlfn.CONCAT(B269,D269),'All Fixtures'!H:U,14,0))</f>
        <v>Wotton Hall Club 1</v>
      </c>
    </row>
    <row r="270" spans="1:7" ht="13.15" customHeight="1" x14ac:dyDescent="0.25">
      <c r="A270" s="55"/>
      <c r="B270" s="20"/>
      <c r="C270" s="20"/>
      <c r="D270" s="3"/>
      <c r="E270" s="20"/>
      <c r="F270" s="3"/>
      <c r="G270" s="3"/>
    </row>
    <row r="271" spans="1:7" ht="13.15" customHeight="1" x14ac:dyDescent="0.25">
      <c r="A271" s="55"/>
      <c r="B271" s="20"/>
      <c r="C271" s="20"/>
      <c r="D271" s="3"/>
      <c r="E271" s="20"/>
      <c r="F271" s="3"/>
      <c r="G271" s="3"/>
    </row>
    <row r="272" spans="1:7" ht="13.15" customHeight="1" x14ac:dyDescent="0.25">
      <c r="A272" s="55"/>
      <c r="B272" s="20"/>
      <c r="C272" s="20"/>
      <c r="D272" s="3"/>
      <c r="E272" s="20"/>
      <c r="F272" s="3"/>
      <c r="G272" s="3"/>
    </row>
    <row r="273" spans="1:7" ht="13.15" customHeight="1" x14ac:dyDescent="0.25">
      <c r="A273" s="55"/>
      <c r="B273" s="20"/>
      <c r="C273" s="20"/>
      <c r="D273" s="3"/>
      <c r="E273" s="20"/>
      <c r="F273" s="3"/>
      <c r="G273" s="3"/>
    </row>
    <row r="274" spans="1:7" ht="13.15" customHeight="1" x14ac:dyDescent="0.25">
      <c r="A274" s="55"/>
      <c r="B274" s="20"/>
      <c r="C274" s="20"/>
      <c r="D274" s="3"/>
      <c r="E274" s="20"/>
      <c r="F274" s="3"/>
      <c r="G274" s="3"/>
    </row>
    <row r="275" spans="1:7" ht="20.45" customHeight="1" x14ac:dyDescent="0.35">
      <c r="A275" s="55">
        <f>A236+1</f>
        <v>8</v>
      </c>
      <c r="B275" s="39" t="str">
        <f>C275</f>
        <v>Matson Wolfhounds</v>
      </c>
      <c r="C275" s="121" t="str">
        <f>VLOOKUP(A275,Divisions!$H$3:$I$18,2,0)</f>
        <v>Matson Wolfhounds</v>
      </c>
      <c r="D275" s="121"/>
      <c r="E275" s="121"/>
      <c r="F275" s="121"/>
      <c r="G275" s="121"/>
    </row>
    <row r="276" spans="1:7" ht="13.15" customHeight="1" x14ac:dyDescent="0.25">
      <c r="A276" s="55"/>
      <c r="B276" s="20"/>
      <c r="C276" s="20"/>
      <c r="D276" s="3"/>
      <c r="E276" s="20"/>
      <c r="F276" s="3"/>
      <c r="G276" s="3"/>
    </row>
    <row r="277" spans="1:7" ht="21.6" customHeight="1" x14ac:dyDescent="0.25">
      <c r="A277" s="55"/>
      <c r="B277" s="40" t="s">
        <v>328</v>
      </c>
      <c r="C277" s="41" t="s">
        <v>334</v>
      </c>
      <c r="D277" s="42" t="s">
        <v>340</v>
      </c>
      <c r="E277" s="42"/>
      <c r="F277" s="42" t="s">
        <v>341</v>
      </c>
      <c r="G277" s="43" t="s">
        <v>338</v>
      </c>
    </row>
    <row r="278" spans="1:7" ht="18" customHeight="1" x14ac:dyDescent="0.25">
      <c r="A278" s="55"/>
      <c r="B278" s="44">
        <v>1</v>
      </c>
      <c r="C278" s="45">
        <f>IFERROR(VLOOKUP(_xlfn.CONCAT(B278,$B275),'All Fixtures'!H:R,10,0),VLOOKUP(_xlfn.CONCAT(B278,$B275),'All Fixtures'!I:R,9,0))</f>
        <v>45541</v>
      </c>
      <c r="D278" s="46" t="str">
        <f>IFERROR(VLOOKUP(_xlfn.CONCAT(B278,$B275),'All Fixtures'!H:R,11,0),VLOOKUP(_xlfn.CONCAT(B278,$B275),'All Fixtures'!I:R,10,0))</f>
        <v>Matson Wolfhounds</v>
      </c>
      <c r="E278" s="47" t="str">
        <f>IF(F278="","VOID","vs")</f>
        <v>vs</v>
      </c>
      <c r="F278" s="46" t="str">
        <f>IFERROR(VLOOKUP(_xlfn.CONCAT(B278,$B275),'All Fixtures'!I:T,12,0),VLOOKUP(_xlfn.CONCAT(B278,$B275),'All Fixtures'!H:T,13,0))</f>
        <v>Avenue Loungers</v>
      </c>
      <c r="G278" s="48" t="str">
        <f>IF(E278="VOID","",VLOOKUP(_xlfn.CONCAT(B278,D278),'All Fixtures'!H:U,14,0))</f>
        <v>Matson RFC</v>
      </c>
    </row>
    <row r="279" spans="1:7" ht="18" customHeight="1" x14ac:dyDescent="0.25">
      <c r="A279" s="55"/>
      <c r="B279" s="44">
        <v>2</v>
      </c>
      <c r="C279" s="45">
        <f>IFERROR(VLOOKUP(_xlfn.CONCAT(B279,$B275),'All Fixtures'!H:R,10,0),VLOOKUP(_xlfn.CONCAT(B279,$B275),'All Fixtures'!I:R,9,0))</f>
        <v>45545</v>
      </c>
      <c r="D279" s="46" t="str">
        <f>IFERROR(VLOOKUP(_xlfn.CONCAT(B279,$B275),'All Fixtures'!H:R,11,0),VLOOKUP(_xlfn.CONCAT(B279,$B275),'All Fixtures'!I:R,10,0))</f>
        <v>Motor Rollers</v>
      </c>
      <c r="E279" s="47" t="str">
        <f t="shared" ref="E279:E308" si="7">IF(F279="","VOID","vs")</f>
        <v>vs</v>
      </c>
      <c r="F279" s="46" t="str">
        <f>IFERROR(VLOOKUP(_xlfn.CONCAT(B279,$B275),'All Fixtures'!I:T,12,0),VLOOKUP(_xlfn.CONCAT(B279,$B275),'All Fixtures'!H:T,13,0))</f>
        <v>Matson Wolfhounds</v>
      </c>
      <c r="G279" s="48" t="str">
        <f>IF(E279="VOID","",VLOOKUP(_xlfn.CONCAT(B279,D279),'All Fixtures'!H:U,14,0))</f>
        <v>Wotton Hall Club 1</v>
      </c>
    </row>
    <row r="280" spans="1:7" ht="18" customHeight="1" x14ac:dyDescent="0.25">
      <c r="A280" s="55"/>
      <c r="B280" s="44">
        <v>3</v>
      </c>
      <c r="C280" s="45">
        <f>IFERROR(VLOOKUP(_xlfn.CONCAT(B280,$B275),'All Fixtures'!H:R,10,0),VLOOKUP(_xlfn.CONCAT(B280,$B275),'All Fixtures'!I:R,9,0))</f>
        <v>45554</v>
      </c>
      <c r="D280" s="46" t="str">
        <f>IFERROR(VLOOKUP(_xlfn.CONCAT(B280,$B275),'All Fixtures'!H:R,11,0),VLOOKUP(_xlfn.CONCAT(B280,$B275),'All Fixtures'!I:R,10,0))</f>
        <v>Exiles S.C.</v>
      </c>
      <c r="E280" s="47" t="str">
        <f t="shared" si="7"/>
        <v>vs</v>
      </c>
      <c r="F280" s="46" t="str">
        <f>IFERROR(VLOOKUP(_xlfn.CONCAT(B280,$B275),'All Fixtures'!I:T,12,0),VLOOKUP(_xlfn.CONCAT(B280,$B275),'All Fixtures'!H:T,13,0))</f>
        <v>Matson Wolfhounds</v>
      </c>
      <c r="G280" s="48" t="str">
        <f>IF(E280="VOID","",VLOOKUP(_xlfn.CONCAT(B280,D280),'All Fixtures'!H:U,14,0))</f>
        <v>Wotton Hall Club 1</v>
      </c>
    </row>
    <row r="281" spans="1:7" ht="18" customHeight="1" x14ac:dyDescent="0.25">
      <c r="A281" s="55"/>
      <c r="B281" s="44">
        <v>4</v>
      </c>
      <c r="C281" s="45">
        <f>IFERROR(VLOOKUP(_xlfn.CONCAT(B281,$B275),'All Fixtures'!H:R,10,0),VLOOKUP(_xlfn.CONCAT(B281,$B275),'All Fixtures'!I:R,9,0))</f>
        <v>45562</v>
      </c>
      <c r="D281" s="46" t="str">
        <f>IFERROR(VLOOKUP(_xlfn.CONCAT(B281,$B275),'All Fixtures'!H:R,11,0),VLOOKUP(_xlfn.CONCAT(B281,$B275),'All Fixtures'!I:R,10,0))</f>
        <v>Matson Wolfhounds</v>
      </c>
      <c r="E281" s="47" t="str">
        <f t="shared" si="7"/>
        <v>vs</v>
      </c>
      <c r="F281" s="46" t="str">
        <f>IFERROR(VLOOKUP(_xlfn.CONCAT(B281,$B275),'All Fixtures'!I:T,12,0),VLOOKUP(_xlfn.CONCAT(B281,$B275),'All Fixtures'!H:T,13,0))</f>
        <v>Valiants</v>
      </c>
      <c r="G281" s="48" t="str">
        <f>IF(E281="VOID","",VLOOKUP(_xlfn.CONCAT(B281,D281),'All Fixtures'!H:U,14,0))</f>
        <v>Matson RFC</v>
      </c>
    </row>
    <row r="282" spans="1:7" ht="18" customHeight="1" x14ac:dyDescent="0.25">
      <c r="A282" s="55"/>
      <c r="B282" s="44">
        <v>5</v>
      </c>
      <c r="C282" s="45">
        <f>IFERROR(VLOOKUP(_xlfn.CONCAT(B282,$B275),'All Fixtures'!H:R,10,0),VLOOKUP(_xlfn.CONCAT(B282,$B275),'All Fixtures'!I:R,9,0))</f>
        <v>45565</v>
      </c>
      <c r="D282" s="46" t="str">
        <f>IFERROR(VLOOKUP(_xlfn.CONCAT(B282,$B275),'All Fixtures'!H:R,11,0),VLOOKUP(_xlfn.CONCAT(B282,$B275),'All Fixtures'!I:R,10,0))</f>
        <v>Walls Monkeys</v>
      </c>
      <c r="E282" s="47" t="str">
        <f t="shared" si="7"/>
        <v>vs</v>
      </c>
      <c r="F282" s="46" t="str">
        <f>IFERROR(VLOOKUP(_xlfn.CONCAT(B282,$B275),'All Fixtures'!I:T,12,0),VLOOKUP(_xlfn.CONCAT(B282,$B275),'All Fixtures'!H:T,13,0))</f>
        <v>Matson Wolfhounds</v>
      </c>
      <c r="G282" s="48" t="str">
        <f>IF(E282="VOID","",VLOOKUP(_xlfn.CONCAT(B282,D282),'All Fixtures'!H:U,14,0))</f>
        <v>Robinswood Hill Club 1</v>
      </c>
    </row>
    <row r="283" spans="1:7" ht="18" customHeight="1" x14ac:dyDescent="0.25">
      <c r="A283" s="55"/>
      <c r="B283" s="44">
        <v>6</v>
      </c>
      <c r="C283" s="45">
        <f>IFERROR(VLOOKUP(_xlfn.CONCAT(B283,$B275),'All Fixtures'!H:R,10,0),VLOOKUP(_xlfn.CONCAT(B283,$B275),'All Fixtures'!I:R,9,0))</f>
        <v>45576</v>
      </c>
      <c r="D283" s="46" t="str">
        <f>IFERROR(VLOOKUP(_xlfn.CONCAT(B283,$B275),'All Fixtures'!H:R,11,0),VLOOKUP(_xlfn.CONCAT(B283,$B275),'All Fixtures'!I:R,10,0))</f>
        <v>Matson Wolfhounds</v>
      </c>
      <c r="E283" s="47" t="str">
        <f t="shared" si="7"/>
        <v>vs</v>
      </c>
      <c r="F283" s="46" t="str">
        <f>IFERROR(VLOOKUP(_xlfn.CONCAT(B283,$B275),'All Fixtures'!I:T,12,0),VLOOKUP(_xlfn.CONCAT(B283,$B275),'All Fixtures'!H:T,13,0))</f>
        <v>Willows</v>
      </c>
      <c r="G283" s="48" t="str">
        <f>IF(E283="VOID","",VLOOKUP(_xlfn.CONCAT(B283,D283),'All Fixtures'!H:U,14,0))</f>
        <v>Matson RFC</v>
      </c>
    </row>
    <row r="284" spans="1:7" ht="18" customHeight="1" x14ac:dyDescent="0.25">
      <c r="A284" s="55"/>
      <c r="B284" s="44">
        <v>7</v>
      </c>
      <c r="C284" s="45">
        <f>IFERROR(VLOOKUP(_xlfn.CONCAT(B284,$B275),'All Fixtures'!H:R,10,0),VLOOKUP(_xlfn.CONCAT(B284,$B275),'All Fixtures'!I:R,9,0))</f>
        <v>45580</v>
      </c>
      <c r="D284" s="46" t="str">
        <f>IFERROR(VLOOKUP(_xlfn.CONCAT(B284,$B275),'All Fixtures'!H:R,11,0),VLOOKUP(_xlfn.CONCAT(B284,$B275),'All Fixtures'!I:R,10,0))</f>
        <v>Rugger Sports</v>
      </c>
      <c r="E284" s="47" t="str">
        <f t="shared" si="7"/>
        <v>vs</v>
      </c>
      <c r="F284" s="46" t="str">
        <f>IFERROR(VLOOKUP(_xlfn.CONCAT(B284,$B275),'All Fixtures'!I:T,12,0),VLOOKUP(_xlfn.CONCAT(B284,$B275),'All Fixtures'!H:T,13,0))</f>
        <v>Matson Wolfhounds</v>
      </c>
      <c r="G284" s="48" t="str">
        <f>IF(E284="VOID","",VLOOKUP(_xlfn.CONCAT(B284,D284),'All Fixtures'!H:U,14,0))</f>
        <v>Longlevens Community Centre</v>
      </c>
    </row>
    <row r="285" spans="1:7" ht="18" customHeight="1" x14ac:dyDescent="0.25">
      <c r="A285" s="55"/>
      <c r="B285" s="44">
        <v>8</v>
      </c>
      <c r="C285" s="45">
        <f>IFERROR(VLOOKUP(_xlfn.CONCAT(B285,$B275),'All Fixtures'!H:R,10,0),VLOOKUP(_xlfn.CONCAT(B285,$B275),'All Fixtures'!I:R,9,0))</f>
        <v>45590</v>
      </c>
      <c r="D285" s="46" t="str">
        <f>IFERROR(VLOOKUP(_xlfn.CONCAT(B285,$B275),'All Fixtures'!H:R,11,0),VLOOKUP(_xlfn.CONCAT(B285,$B275),'All Fixtures'!I:R,10,0))</f>
        <v>Matson Wolfhounds</v>
      </c>
      <c r="E285" s="47" t="str">
        <f t="shared" si="7"/>
        <v>vs</v>
      </c>
      <c r="F285" s="46" t="str">
        <f>IFERROR(VLOOKUP(_xlfn.CONCAT(B285,$B275),'All Fixtures'!I:T,12,0),VLOOKUP(_xlfn.CONCAT(B285,$B275),'All Fixtures'!H:T,13,0))</f>
        <v>Arcadians</v>
      </c>
      <c r="G285" s="48" t="str">
        <f>IF(E285="VOID","",VLOOKUP(_xlfn.CONCAT(B285,D285),'All Fixtures'!H:U,14,0))</f>
        <v>Matson RFC</v>
      </c>
    </row>
    <row r="286" spans="1:7" ht="18" customHeight="1" x14ac:dyDescent="0.25">
      <c r="A286" s="55"/>
      <c r="B286" s="44">
        <v>9</v>
      </c>
      <c r="C286" s="45">
        <f>IFERROR(VLOOKUP(_xlfn.CONCAT(B286,$B275),'All Fixtures'!H:R,10,0),VLOOKUP(_xlfn.CONCAT(B286,$B275),'All Fixtures'!I:R,9,0))</f>
        <v>45597</v>
      </c>
      <c r="D286" s="46" t="str">
        <f>IFERROR(VLOOKUP(_xlfn.CONCAT(B286,$B275),'All Fixtures'!H:R,11,0),VLOOKUP(_xlfn.CONCAT(B286,$B275),'All Fixtures'!I:R,10,0))</f>
        <v>Kingpins</v>
      </c>
      <c r="E286" s="47" t="str">
        <f t="shared" si="7"/>
        <v>vs</v>
      </c>
      <c r="F286" s="46" t="str">
        <f>IFERROR(VLOOKUP(_xlfn.CONCAT(B286,$B275),'All Fixtures'!I:T,12,0),VLOOKUP(_xlfn.CONCAT(B286,$B275),'All Fixtures'!H:T,13,0))</f>
        <v>Matson Wolfhounds</v>
      </c>
      <c r="G286" s="48" t="str">
        <f>IF(E286="VOID","",VLOOKUP(_xlfn.CONCAT(B286,D286),'All Fixtures'!H:U,14,0))</f>
        <v>Robinswood Hill Club 2</v>
      </c>
    </row>
    <row r="287" spans="1:7" ht="18" customHeight="1" x14ac:dyDescent="0.25">
      <c r="A287" s="55"/>
      <c r="B287" s="44">
        <v>10</v>
      </c>
      <c r="C287" s="45">
        <f>IFERROR(VLOOKUP(_xlfn.CONCAT(B287,$B275),'All Fixtures'!H:R,10,0),VLOOKUP(_xlfn.CONCAT(B287,$B275),'All Fixtures'!I:R,9,0))</f>
        <v>45604</v>
      </c>
      <c r="D287" s="46" t="str">
        <f>IFERROR(VLOOKUP(_xlfn.CONCAT(B287,$B275),'All Fixtures'!H:R,11,0),VLOOKUP(_xlfn.CONCAT(B287,$B275),'All Fixtures'!I:R,10,0))</f>
        <v>Matson Wolfhounds</v>
      </c>
      <c r="E287" s="47" t="str">
        <f t="shared" si="7"/>
        <v>vs</v>
      </c>
      <c r="F287" s="46" t="str">
        <f>IFERROR(VLOOKUP(_xlfn.CONCAT(B287,$B275),'All Fixtures'!I:T,12,0),VLOOKUP(_xlfn.CONCAT(B287,$B275),'All Fixtures'!H:T,13,0))</f>
        <v>R.G.H.O.C.</v>
      </c>
      <c r="G287" s="48" t="str">
        <f>IF(E287="VOID","",VLOOKUP(_xlfn.CONCAT(B287,D287),'All Fixtures'!H:U,14,0))</f>
        <v>Matson RFC</v>
      </c>
    </row>
    <row r="288" spans="1:7" ht="18" customHeight="1" x14ac:dyDescent="0.25">
      <c r="A288" s="55"/>
      <c r="B288" s="44">
        <v>11</v>
      </c>
      <c r="C288" s="45">
        <f>IFERROR(VLOOKUP(_xlfn.CONCAT(B288,$B275),'All Fixtures'!H:R,10,0),VLOOKUP(_xlfn.CONCAT(B288,$B275),'All Fixtures'!I:R,9,0))</f>
        <v>45610</v>
      </c>
      <c r="D288" s="46" t="str">
        <f>IFERROR(VLOOKUP(_xlfn.CONCAT(B288,$B275),'All Fixtures'!H:R,11,0),VLOOKUP(_xlfn.CONCAT(B288,$B275),'All Fixtures'!I:R,10,0))</f>
        <v>Indians</v>
      </c>
      <c r="E288" s="47" t="str">
        <f t="shared" si="7"/>
        <v>vs</v>
      </c>
      <c r="F288" s="46" t="str">
        <f>IFERROR(VLOOKUP(_xlfn.CONCAT(B288,$B275),'All Fixtures'!I:T,12,0),VLOOKUP(_xlfn.CONCAT(B288,$B275),'All Fixtures'!H:T,13,0))</f>
        <v>Matson Wolfhounds</v>
      </c>
      <c r="G288" s="48" t="str">
        <f>IF(E288="VOID","",VLOOKUP(_xlfn.CONCAT(B288,D288),'All Fixtures'!H:U,14,0))</f>
        <v>Saintbridge Club 1</v>
      </c>
    </row>
    <row r="289" spans="1:7" ht="18" customHeight="1" x14ac:dyDescent="0.25">
      <c r="A289" s="55"/>
      <c r="B289" s="44">
        <v>12</v>
      </c>
      <c r="C289" s="45">
        <f>IFERROR(VLOOKUP(_xlfn.CONCAT(B289,$B275),'All Fixtures'!H:R,10,0),VLOOKUP(_xlfn.CONCAT(B289,$B275),'All Fixtures'!I:R,9,0))</f>
        <v>45618</v>
      </c>
      <c r="D289" s="46" t="str">
        <f>IFERROR(VLOOKUP(_xlfn.CONCAT(B289,$B275),'All Fixtures'!H:R,11,0),VLOOKUP(_xlfn.CONCAT(B289,$B275),'All Fixtures'!I:R,10,0))</f>
        <v>Matson Wolfhounds</v>
      </c>
      <c r="E289" s="47" t="str">
        <f t="shared" si="7"/>
        <v>vs</v>
      </c>
      <c r="F289" s="46" t="str">
        <f>IFERROR(VLOOKUP(_xlfn.CONCAT(B289,$B275),'All Fixtures'!I:T,12,0),VLOOKUP(_xlfn.CONCAT(B289,$B275),'All Fixtures'!H:T,13,0))</f>
        <v>Rockets</v>
      </c>
      <c r="G289" s="48" t="str">
        <f>IF(E289="VOID","",VLOOKUP(_xlfn.CONCAT(B289,D289),'All Fixtures'!H:U,14,0))</f>
        <v>Matson RFC</v>
      </c>
    </row>
    <row r="290" spans="1:7" ht="18" customHeight="1" x14ac:dyDescent="0.25">
      <c r="A290" s="55"/>
      <c r="B290" s="44">
        <v>13</v>
      </c>
      <c r="C290" s="45">
        <f>IFERROR(VLOOKUP(_xlfn.CONCAT(B290,$B275),'All Fixtures'!H:R,10,0),VLOOKUP(_xlfn.CONCAT(B290,$B275),'All Fixtures'!I:R,9,0))</f>
        <v>45622</v>
      </c>
      <c r="D290" s="46" t="str">
        <f>IFERROR(VLOOKUP(_xlfn.CONCAT(B290,$B275),'All Fixtures'!H:R,11,0),VLOOKUP(_xlfn.CONCAT(B290,$B275),'All Fixtures'!I:R,10,0))</f>
        <v>Supermacs</v>
      </c>
      <c r="E290" s="47" t="str">
        <f t="shared" si="7"/>
        <v>vs</v>
      </c>
      <c r="F290" s="46" t="str">
        <f>IFERROR(VLOOKUP(_xlfn.CONCAT(B290,$B275),'All Fixtures'!I:T,12,0),VLOOKUP(_xlfn.CONCAT(B290,$B275),'All Fixtures'!H:T,13,0))</f>
        <v>Matson Wolfhounds</v>
      </c>
      <c r="G290" s="48" t="str">
        <f>IF(E290="VOID","",VLOOKUP(_xlfn.CONCAT(B290,D290),'All Fixtures'!H:U,14,0))</f>
        <v>Ramblers Club</v>
      </c>
    </row>
    <row r="291" spans="1:7" ht="18" customHeight="1" x14ac:dyDescent="0.25">
      <c r="A291" s="55"/>
      <c r="B291" s="44">
        <v>14</v>
      </c>
      <c r="C291" s="45">
        <f>IFERROR(VLOOKUP(_xlfn.CONCAT(B291,$B275),'All Fixtures'!H:R,10,0),VLOOKUP(_xlfn.CONCAT(B291,$B275),'All Fixtures'!I:R,9,0))</f>
        <v>45632</v>
      </c>
      <c r="D291" s="46" t="str">
        <f>IFERROR(VLOOKUP(_xlfn.CONCAT(B291,$B275),'All Fixtures'!H:R,11,0),VLOOKUP(_xlfn.CONCAT(B291,$B275),'All Fixtures'!I:R,10,0))</f>
        <v>Matson Wolfhounds</v>
      </c>
      <c r="E291" s="47" t="str">
        <f t="shared" si="7"/>
        <v>vs</v>
      </c>
      <c r="F291" s="46" t="str">
        <f>IFERROR(VLOOKUP(_xlfn.CONCAT(B291,$B275),'All Fixtures'!I:T,12,0),VLOOKUP(_xlfn.CONCAT(B291,$B275),'All Fixtures'!H:T,13,0))</f>
        <v>St James Extras</v>
      </c>
      <c r="G291" s="48" t="str">
        <f>IF(E291="VOID","",VLOOKUP(_xlfn.CONCAT(B291,D291),'All Fixtures'!H:U,14,0))</f>
        <v>Matson RFC</v>
      </c>
    </row>
    <row r="292" spans="1:7" ht="18" customHeight="1" x14ac:dyDescent="0.25">
      <c r="A292" s="55"/>
      <c r="B292" s="44">
        <v>15</v>
      </c>
      <c r="C292" s="45">
        <f>IFERROR(VLOOKUP(_xlfn.CONCAT(B292,$B275),'All Fixtures'!H:R,10,0),VLOOKUP(_xlfn.CONCAT(B292,$B275),'All Fixtures'!I:R,9,0))</f>
        <v>45638</v>
      </c>
      <c r="D292" s="46" t="str">
        <f>IFERROR(VLOOKUP(_xlfn.CONCAT(B292,$B275),'All Fixtures'!H:R,11,0),VLOOKUP(_xlfn.CONCAT(B292,$B275),'All Fixtures'!I:R,10,0))</f>
        <v>Holmleigh Rangers</v>
      </c>
      <c r="E292" s="47" t="str">
        <f t="shared" si="7"/>
        <v>vs</v>
      </c>
      <c r="F292" s="46" t="str">
        <f>IFERROR(VLOOKUP(_xlfn.CONCAT(B292,$B275),'All Fixtures'!I:T,12,0),VLOOKUP(_xlfn.CONCAT(B292,$B275),'All Fixtures'!H:T,13,0))</f>
        <v>Matson Wolfhounds</v>
      </c>
      <c r="G292" s="48" t="str">
        <f>IF(E292="VOID","",VLOOKUP(_xlfn.CONCAT(B292,D292),'All Fixtures'!H:U,14,0))</f>
        <v>Ramblers Club</v>
      </c>
    </row>
    <row r="293" spans="1:7" ht="24.6" customHeight="1" x14ac:dyDescent="0.25">
      <c r="A293" s="55"/>
      <c r="B293" s="122" t="s">
        <v>339</v>
      </c>
      <c r="C293" s="123"/>
      <c r="D293" s="123"/>
      <c r="E293" s="123"/>
      <c r="F293" s="123"/>
      <c r="G293" s="124"/>
    </row>
    <row r="294" spans="1:7" ht="18" customHeight="1" x14ac:dyDescent="0.25">
      <c r="A294" s="55"/>
      <c r="B294" s="44">
        <v>16</v>
      </c>
      <c r="C294" s="45">
        <f>IFERROR(VLOOKUP(_xlfn.CONCAT(B294,$B275),'All Fixtures'!H:R,10,0),VLOOKUP(_xlfn.CONCAT(B294,$B275),'All Fixtures'!I:R,9,0))</f>
        <v>45667</v>
      </c>
      <c r="D294" s="46" t="str">
        <f>IFERROR(VLOOKUP(_xlfn.CONCAT(B294,$B275),'All Fixtures'!H:R,11,0),VLOOKUP(_xlfn.CONCAT(B294,$B275),'All Fixtures'!I:R,10,0))</f>
        <v>Avenue Loungers</v>
      </c>
      <c r="E294" s="47" t="str">
        <f t="shared" si="7"/>
        <v>vs</v>
      </c>
      <c r="F294" s="46" t="str">
        <f>IFERROR(VLOOKUP(_xlfn.CONCAT(B294,$B275),'All Fixtures'!I:T,12,0),VLOOKUP(_xlfn.CONCAT(B294,$B275),'All Fixtures'!H:T,13,0))</f>
        <v>Matson Wolfhounds</v>
      </c>
      <c r="G294" s="48" t="str">
        <f>IF(E294="VOID","",VLOOKUP(_xlfn.CONCAT(B294,D294),'All Fixtures'!H:U,14,0))</f>
        <v>One Eyed Jacks</v>
      </c>
    </row>
    <row r="295" spans="1:7" ht="18" customHeight="1" x14ac:dyDescent="0.25">
      <c r="A295" s="55"/>
      <c r="B295" s="44">
        <v>17</v>
      </c>
      <c r="C295" s="45">
        <f>IFERROR(VLOOKUP(_xlfn.CONCAT(B295,$B275),'All Fixtures'!H:R,10,0),VLOOKUP(_xlfn.CONCAT(B295,$B275),'All Fixtures'!I:R,9,0))</f>
        <v>45674</v>
      </c>
      <c r="D295" s="46" t="str">
        <f>IFERROR(VLOOKUP(_xlfn.CONCAT(B295,$B275),'All Fixtures'!H:R,11,0),VLOOKUP(_xlfn.CONCAT(B295,$B275),'All Fixtures'!I:R,10,0))</f>
        <v>Matson Wolfhounds</v>
      </c>
      <c r="E295" s="47" t="str">
        <f t="shared" si="7"/>
        <v>vs</v>
      </c>
      <c r="F295" s="46" t="str">
        <f>IFERROR(VLOOKUP(_xlfn.CONCAT(B295,$B275),'All Fixtures'!I:T,12,0),VLOOKUP(_xlfn.CONCAT(B295,$B275),'All Fixtures'!H:T,13,0))</f>
        <v>Motor Rollers</v>
      </c>
      <c r="G295" s="48" t="str">
        <f>IF(E295="VOID","",VLOOKUP(_xlfn.CONCAT(B295,D295),'All Fixtures'!H:U,14,0))</f>
        <v>Matson RFC</v>
      </c>
    </row>
    <row r="296" spans="1:7" ht="18" customHeight="1" x14ac:dyDescent="0.25">
      <c r="A296" s="55"/>
      <c r="B296" s="44">
        <v>18</v>
      </c>
      <c r="C296" s="45">
        <f>IFERROR(VLOOKUP(_xlfn.CONCAT(B296,$B275),'All Fixtures'!H:R,10,0),VLOOKUP(_xlfn.CONCAT(B296,$B275),'All Fixtures'!I:R,9,0))</f>
        <v>45681</v>
      </c>
      <c r="D296" s="46" t="str">
        <f>IFERROR(VLOOKUP(_xlfn.CONCAT(B296,$B275),'All Fixtures'!H:R,11,0),VLOOKUP(_xlfn.CONCAT(B296,$B275),'All Fixtures'!I:R,10,0))</f>
        <v>Matson Wolfhounds</v>
      </c>
      <c r="E296" s="47" t="str">
        <f t="shared" si="7"/>
        <v>vs</v>
      </c>
      <c r="F296" s="46" t="str">
        <f>IFERROR(VLOOKUP(_xlfn.CONCAT(B296,$B275),'All Fixtures'!I:T,12,0),VLOOKUP(_xlfn.CONCAT(B296,$B275),'All Fixtures'!H:T,13,0))</f>
        <v>Exiles S.C.</v>
      </c>
      <c r="G296" s="48" t="str">
        <f>IF(E296="VOID","",VLOOKUP(_xlfn.CONCAT(B296,D296),'All Fixtures'!H:U,14,0))</f>
        <v>Matson RFC</v>
      </c>
    </row>
    <row r="297" spans="1:7" ht="18" customHeight="1" x14ac:dyDescent="0.25">
      <c r="A297" s="55"/>
      <c r="B297" s="44">
        <v>19</v>
      </c>
      <c r="C297" s="45">
        <f>IFERROR(VLOOKUP(_xlfn.CONCAT(B297,$B275),'All Fixtures'!H:R,10,0),VLOOKUP(_xlfn.CONCAT(B297,$B275),'All Fixtures'!I:R,9,0))</f>
        <v>45684</v>
      </c>
      <c r="D297" s="46" t="str">
        <f>IFERROR(VLOOKUP(_xlfn.CONCAT(B297,$B275),'All Fixtures'!H:R,11,0),VLOOKUP(_xlfn.CONCAT(B297,$B275),'All Fixtures'!I:R,10,0))</f>
        <v>Valiants</v>
      </c>
      <c r="E297" s="47" t="str">
        <f t="shared" si="7"/>
        <v>vs</v>
      </c>
      <c r="F297" s="46" t="str">
        <f>IFERROR(VLOOKUP(_xlfn.CONCAT(B297,$B275),'All Fixtures'!I:T,12,0),VLOOKUP(_xlfn.CONCAT(B297,$B275),'All Fixtures'!H:T,13,0))</f>
        <v>Matson Wolfhounds</v>
      </c>
      <c r="G297" s="48" t="str">
        <f>IF(E297="VOID","",VLOOKUP(_xlfn.CONCAT(B297,D297),'All Fixtures'!H:U,14,0))</f>
        <v>Baker Street</v>
      </c>
    </row>
    <row r="298" spans="1:7" ht="18" customHeight="1" x14ac:dyDescent="0.25">
      <c r="A298" s="55"/>
      <c r="B298" s="44">
        <v>20</v>
      </c>
      <c r="C298" s="45">
        <f>IFERROR(VLOOKUP(_xlfn.CONCAT(B298,$B275),'All Fixtures'!H:R,10,0),VLOOKUP(_xlfn.CONCAT(B298,$B275),'All Fixtures'!I:R,9,0))</f>
        <v>45695</v>
      </c>
      <c r="D298" s="46" t="str">
        <f>IFERROR(VLOOKUP(_xlfn.CONCAT(B298,$B275),'All Fixtures'!H:R,11,0),VLOOKUP(_xlfn.CONCAT(B298,$B275),'All Fixtures'!I:R,10,0))</f>
        <v>Matson Wolfhounds</v>
      </c>
      <c r="E298" s="47" t="str">
        <f t="shared" si="7"/>
        <v>vs</v>
      </c>
      <c r="F298" s="46" t="str">
        <f>IFERROR(VLOOKUP(_xlfn.CONCAT(B298,$B275),'All Fixtures'!I:T,12,0),VLOOKUP(_xlfn.CONCAT(B298,$B275),'All Fixtures'!H:T,13,0))</f>
        <v>Walls Monkeys</v>
      </c>
      <c r="G298" s="48" t="str">
        <f>IF(E298="VOID","",VLOOKUP(_xlfn.CONCAT(B298,D298),'All Fixtures'!H:U,14,0))</f>
        <v>Matson RFC</v>
      </c>
    </row>
    <row r="299" spans="1:7" ht="18" customHeight="1" x14ac:dyDescent="0.25">
      <c r="A299" s="55"/>
      <c r="B299" s="44">
        <v>21</v>
      </c>
      <c r="C299" s="45">
        <f>IFERROR(VLOOKUP(_xlfn.CONCAT(B299,$B275),'All Fixtures'!H:R,10,0),VLOOKUP(_xlfn.CONCAT(B299,$B275),'All Fixtures'!I:R,9,0))</f>
        <v>45700</v>
      </c>
      <c r="D299" s="46" t="str">
        <f>IFERROR(VLOOKUP(_xlfn.CONCAT(B299,$B275),'All Fixtures'!H:R,11,0),VLOOKUP(_xlfn.CONCAT(B299,$B275),'All Fixtures'!I:R,10,0))</f>
        <v>Willows</v>
      </c>
      <c r="E299" s="47" t="str">
        <f t="shared" si="7"/>
        <v>vs</v>
      </c>
      <c r="F299" s="46" t="str">
        <f>IFERROR(VLOOKUP(_xlfn.CONCAT(B299,$B275),'All Fixtures'!I:T,12,0),VLOOKUP(_xlfn.CONCAT(B299,$B275),'All Fixtures'!H:T,13,0))</f>
        <v>Matson Wolfhounds</v>
      </c>
      <c r="G299" s="48" t="str">
        <f>IF(E299="VOID","",VLOOKUP(_xlfn.CONCAT(B299,D299),'All Fixtures'!H:U,14,0))</f>
        <v>Ramblers Club</v>
      </c>
    </row>
    <row r="300" spans="1:7" ht="18" customHeight="1" x14ac:dyDescent="0.25">
      <c r="A300" s="55"/>
      <c r="B300" s="44">
        <v>22</v>
      </c>
      <c r="C300" s="45">
        <f>IFERROR(VLOOKUP(_xlfn.CONCAT(B300,$B275),'All Fixtures'!H:R,10,0),VLOOKUP(_xlfn.CONCAT(B300,$B275),'All Fixtures'!I:R,9,0))</f>
        <v>45709</v>
      </c>
      <c r="D300" s="46" t="str">
        <f>IFERROR(VLOOKUP(_xlfn.CONCAT(B300,$B275),'All Fixtures'!H:R,11,0),VLOOKUP(_xlfn.CONCAT(B300,$B275),'All Fixtures'!I:R,10,0))</f>
        <v>Matson Wolfhounds</v>
      </c>
      <c r="E300" s="47" t="str">
        <f t="shared" si="7"/>
        <v>vs</v>
      </c>
      <c r="F300" s="46" t="str">
        <f>IFERROR(VLOOKUP(_xlfn.CONCAT(B300,$B275),'All Fixtures'!I:T,12,0),VLOOKUP(_xlfn.CONCAT(B300,$B275),'All Fixtures'!H:T,13,0))</f>
        <v>Rugger Sports</v>
      </c>
      <c r="G300" s="48" t="str">
        <f>IF(E300="VOID","",VLOOKUP(_xlfn.CONCAT(B300,D300),'All Fixtures'!H:U,14,0))</f>
        <v>Matson RFC</v>
      </c>
    </row>
    <row r="301" spans="1:7" ht="18" customHeight="1" x14ac:dyDescent="0.25">
      <c r="A301" s="55"/>
      <c r="B301" s="44">
        <v>23</v>
      </c>
      <c r="C301" s="45">
        <f>IFERROR(VLOOKUP(_xlfn.CONCAT(B301,$B275),'All Fixtures'!H:R,10,0),VLOOKUP(_xlfn.CONCAT(B301,$B275),'All Fixtures'!I:R,9,0))</f>
        <v>45715</v>
      </c>
      <c r="D301" s="46" t="str">
        <f>IFERROR(VLOOKUP(_xlfn.CONCAT(B301,$B275),'All Fixtures'!H:R,11,0),VLOOKUP(_xlfn.CONCAT(B301,$B275),'All Fixtures'!I:R,10,0))</f>
        <v>Arcadians</v>
      </c>
      <c r="E301" s="47" t="str">
        <f t="shared" si="7"/>
        <v>vs</v>
      </c>
      <c r="F301" s="46" t="str">
        <f>IFERROR(VLOOKUP(_xlfn.CONCAT(B301,$B275),'All Fixtures'!I:T,12,0),VLOOKUP(_xlfn.CONCAT(B301,$B275),'All Fixtures'!H:T,13,0))</f>
        <v>Matson Wolfhounds</v>
      </c>
      <c r="G301" s="48" t="str">
        <f>IF(E301="VOID","",VLOOKUP(_xlfn.CONCAT(B301,D301),'All Fixtures'!H:U,14,0))</f>
        <v>BMI Club</v>
      </c>
    </row>
    <row r="302" spans="1:7" ht="18" customHeight="1" x14ac:dyDescent="0.25">
      <c r="A302" s="55"/>
      <c r="B302" s="44">
        <v>24</v>
      </c>
      <c r="C302" s="45">
        <f>IFERROR(VLOOKUP(_xlfn.CONCAT(B302,$B275),'All Fixtures'!H:R,10,0),VLOOKUP(_xlfn.CONCAT(B302,$B275),'All Fixtures'!I:R,9,0))</f>
        <v>45723</v>
      </c>
      <c r="D302" s="46" t="str">
        <f>IFERROR(VLOOKUP(_xlfn.CONCAT(B302,$B275),'All Fixtures'!H:R,11,0),VLOOKUP(_xlfn.CONCAT(B302,$B275),'All Fixtures'!I:R,10,0))</f>
        <v>Matson Wolfhounds</v>
      </c>
      <c r="E302" s="47" t="str">
        <f t="shared" si="7"/>
        <v>vs</v>
      </c>
      <c r="F302" s="46" t="str">
        <f>IFERROR(VLOOKUP(_xlfn.CONCAT(B302,$B275),'All Fixtures'!I:T,12,0),VLOOKUP(_xlfn.CONCAT(B302,$B275),'All Fixtures'!H:T,13,0))</f>
        <v>Kingpins</v>
      </c>
      <c r="G302" s="48" t="str">
        <f>IF(E302="VOID","",VLOOKUP(_xlfn.CONCAT(B302,D302),'All Fixtures'!H:U,14,0))</f>
        <v>Matson RFC</v>
      </c>
    </row>
    <row r="303" spans="1:7" ht="18" customHeight="1" x14ac:dyDescent="0.25">
      <c r="A303" s="55"/>
      <c r="B303" s="44">
        <v>25</v>
      </c>
      <c r="C303" s="45">
        <f>IFERROR(VLOOKUP(_xlfn.CONCAT(B303,$B275),'All Fixtures'!H:R,10,0),VLOOKUP(_xlfn.CONCAT(B303,$B275),'All Fixtures'!I:R,9,0))</f>
        <v>45730</v>
      </c>
      <c r="D303" s="46" t="str">
        <f>IFERROR(VLOOKUP(_xlfn.CONCAT(B303,$B275),'All Fixtures'!H:R,11,0),VLOOKUP(_xlfn.CONCAT(B303,$B275),'All Fixtures'!I:R,10,0))</f>
        <v>R.G.H.O.C.</v>
      </c>
      <c r="E303" s="47" t="str">
        <f t="shared" si="7"/>
        <v>vs</v>
      </c>
      <c r="F303" s="46" t="str">
        <f>IFERROR(VLOOKUP(_xlfn.CONCAT(B303,$B275),'All Fixtures'!I:T,12,0),VLOOKUP(_xlfn.CONCAT(B303,$B275),'All Fixtures'!H:T,13,0))</f>
        <v>Matson Wolfhounds</v>
      </c>
      <c r="G303" s="48" t="str">
        <f>IF(E303="VOID","",VLOOKUP(_xlfn.CONCAT(B303,D303),'All Fixtures'!H:U,14,0))</f>
        <v>Hardwicke RBL 2</v>
      </c>
    </row>
    <row r="304" spans="1:7" ht="18" customHeight="1" x14ac:dyDescent="0.25">
      <c r="A304" s="55"/>
      <c r="B304" s="44">
        <v>26</v>
      </c>
      <c r="C304" s="45">
        <f>IFERROR(VLOOKUP(_xlfn.CONCAT(B304,$B275),'All Fixtures'!H:R,10,0),VLOOKUP(_xlfn.CONCAT(B304,$B275),'All Fixtures'!I:R,9,0))</f>
        <v>45737</v>
      </c>
      <c r="D304" s="46" t="str">
        <f>IFERROR(VLOOKUP(_xlfn.CONCAT(B304,$B275),'All Fixtures'!H:R,11,0),VLOOKUP(_xlfn.CONCAT(B304,$B275),'All Fixtures'!I:R,10,0))</f>
        <v>Matson Wolfhounds</v>
      </c>
      <c r="E304" s="47" t="str">
        <f t="shared" si="7"/>
        <v>vs</v>
      </c>
      <c r="F304" s="46" t="str">
        <f>IFERROR(VLOOKUP(_xlfn.CONCAT(B304,$B275),'All Fixtures'!I:T,12,0),VLOOKUP(_xlfn.CONCAT(B304,$B275),'All Fixtures'!H:T,13,0))</f>
        <v>Indians</v>
      </c>
      <c r="G304" s="48" t="str">
        <f>IF(E304="VOID","",VLOOKUP(_xlfn.CONCAT(B304,D304),'All Fixtures'!H:U,14,0))</f>
        <v>Matson RFC</v>
      </c>
    </row>
    <row r="305" spans="1:7" ht="18" customHeight="1" x14ac:dyDescent="0.25">
      <c r="A305" s="55"/>
      <c r="B305" s="44">
        <v>27</v>
      </c>
      <c r="C305" s="45">
        <f>IFERROR(VLOOKUP(_xlfn.CONCAT(B305,$B275),'All Fixtures'!H:R,10,0),VLOOKUP(_xlfn.CONCAT(B305,$B275),'All Fixtures'!I:R,9,0))</f>
        <v>45743</v>
      </c>
      <c r="D305" s="46" t="str">
        <f>IFERROR(VLOOKUP(_xlfn.CONCAT(B305,$B275),'All Fixtures'!H:R,11,0),VLOOKUP(_xlfn.CONCAT(B305,$B275),'All Fixtures'!I:R,10,0))</f>
        <v>Rockets</v>
      </c>
      <c r="E305" s="47" t="str">
        <f t="shared" si="7"/>
        <v>vs</v>
      </c>
      <c r="F305" s="46" t="str">
        <f>IFERROR(VLOOKUP(_xlfn.CONCAT(B305,$B275),'All Fixtures'!I:T,12,0),VLOOKUP(_xlfn.CONCAT(B305,$B275),'All Fixtures'!H:T,13,0))</f>
        <v>Matson Wolfhounds</v>
      </c>
      <c r="G305" s="48" t="str">
        <f>IF(E305="VOID","",VLOOKUP(_xlfn.CONCAT(B305,D305),'All Fixtures'!H:U,14,0))</f>
        <v>Old Richians RFC</v>
      </c>
    </row>
    <row r="306" spans="1:7" ht="18" customHeight="1" x14ac:dyDescent="0.25">
      <c r="A306" s="55"/>
      <c r="B306" s="44">
        <v>28</v>
      </c>
      <c r="C306" s="45">
        <f>IFERROR(VLOOKUP(_xlfn.CONCAT(B306,$B275),'All Fixtures'!H:R,10,0),VLOOKUP(_xlfn.CONCAT(B306,$B275),'All Fixtures'!I:R,9,0))</f>
        <v>45751</v>
      </c>
      <c r="D306" s="46" t="str">
        <f>IFERROR(VLOOKUP(_xlfn.CONCAT(B306,$B275),'All Fixtures'!H:R,11,0),VLOOKUP(_xlfn.CONCAT(B306,$B275),'All Fixtures'!I:R,10,0))</f>
        <v>Matson Wolfhounds</v>
      </c>
      <c r="E306" s="47" t="str">
        <f t="shared" si="7"/>
        <v>vs</v>
      </c>
      <c r="F306" s="46" t="str">
        <f>IFERROR(VLOOKUP(_xlfn.CONCAT(B306,$B275),'All Fixtures'!I:T,12,0),VLOOKUP(_xlfn.CONCAT(B306,$B275),'All Fixtures'!H:T,13,0))</f>
        <v>Supermacs</v>
      </c>
      <c r="G306" s="48" t="str">
        <f>IF(E306="VOID","",VLOOKUP(_xlfn.CONCAT(B306,D306),'All Fixtures'!H:U,14,0))</f>
        <v>Matson RFC</v>
      </c>
    </row>
    <row r="307" spans="1:7" ht="18" customHeight="1" x14ac:dyDescent="0.25">
      <c r="A307" s="55"/>
      <c r="B307" s="44">
        <v>29</v>
      </c>
      <c r="C307" s="45">
        <f>IFERROR(VLOOKUP(_xlfn.CONCAT(B307,$B275),'All Fixtures'!H:R,10,0),VLOOKUP(_xlfn.CONCAT(B307,$B275),'All Fixtures'!I:R,9,0))</f>
        <v>45757</v>
      </c>
      <c r="D307" s="46" t="str">
        <f>IFERROR(VLOOKUP(_xlfn.CONCAT(B307,$B275),'All Fixtures'!H:R,11,0),VLOOKUP(_xlfn.CONCAT(B307,$B275),'All Fixtures'!I:R,10,0))</f>
        <v>St James Extras</v>
      </c>
      <c r="E307" s="47" t="str">
        <f t="shared" si="7"/>
        <v>vs</v>
      </c>
      <c r="F307" s="46" t="str">
        <f>IFERROR(VLOOKUP(_xlfn.CONCAT(B307,$B275),'All Fixtures'!I:T,12,0),VLOOKUP(_xlfn.CONCAT(B307,$B275),'All Fixtures'!H:T,13,0))</f>
        <v>Matson Wolfhounds</v>
      </c>
      <c r="G307" s="48" t="str">
        <f>IF(E307="VOID","",VLOOKUP(_xlfn.CONCAT(B307,D307),'All Fixtures'!H:U,14,0))</f>
        <v>One Eyed Jacks</v>
      </c>
    </row>
    <row r="308" spans="1:7" ht="18" customHeight="1" x14ac:dyDescent="0.25">
      <c r="A308" s="55"/>
      <c r="B308" s="49">
        <v>30</v>
      </c>
      <c r="C308" s="50">
        <f>IFERROR(VLOOKUP(_xlfn.CONCAT(B308,$B275),'All Fixtures'!H:R,10,0),VLOOKUP(_xlfn.CONCAT(B308,$B275),'All Fixtures'!I:R,9,0))</f>
        <v>45765</v>
      </c>
      <c r="D308" s="51" t="str">
        <f>IFERROR(VLOOKUP(_xlfn.CONCAT(B308,$B275),'All Fixtures'!H:R,11,0),VLOOKUP(_xlfn.CONCAT(B308,$B275),'All Fixtures'!I:R,10,0))</f>
        <v>Matson Wolfhounds</v>
      </c>
      <c r="E308" s="52" t="str">
        <f t="shared" si="7"/>
        <v>vs</v>
      </c>
      <c r="F308" s="51" t="str">
        <f>IFERROR(VLOOKUP(_xlfn.CONCAT(B308,$B275),'All Fixtures'!I:T,12,0),VLOOKUP(_xlfn.CONCAT(B308,$B275),'All Fixtures'!H:T,13,0))</f>
        <v>Holmleigh Rangers</v>
      </c>
      <c r="G308" s="53" t="str">
        <f>IF(E308="VOID","",VLOOKUP(_xlfn.CONCAT(B308,D308),'All Fixtures'!H:U,14,0))</f>
        <v>Matson RFC</v>
      </c>
    </row>
    <row r="309" spans="1:7" ht="13.15" customHeight="1" x14ac:dyDescent="0.25">
      <c r="A309" s="55"/>
      <c r="B309" s="20"/>
      <c r="C309" s="20"/>
      <c r="D309" s="3"/>
      <c r="E309" s="20"/>
      <c r="F309" s="3"/>
      <c r="G309" s="3"/>
    </row>
    <row r="310" spans="1:7" ht="13.15" customHeight="1" x14ac:dyDescent="0.25">
      <c r="A310" s="55"/>
      <c r="B310" s="20"/>
      <c r="C310" s="20"/>
      <c r="D310" s="3"/>
      <c r="E310" s="20"/>
      <c r="F310" s="3"/>
      <c r="G310" s="3"/>
    </row>
    <row r="311" spans="1:7" ht="13.15" customHeight="1" x14ac:dyDescent="0.25">
      <c r="A311" s="55"/>
      <c r="B311" s="20"/>
      <c r="C311" s="20"/>
      <c r="D311" s="3"/>
      <c r="E311" s="20"/>
      <c r="F311" s="3"/>
      <c r="G311" s="3"/>
    </row>
    <row r="312" spans="1:7" ht="13.15" customHeight="1" x14ac:dyDescent="0.25">
      <c r="A312" s="55"/>
      <c r="B312" s="20"/>
      <c r="C312" s="20"/>
      <c r="D312" s="3"/>
      <c r="E312" s="20"/>
      <c r="F312" s="3"/>
      <c r="G312" s="3"/>
    </row>
    <row r="313" spans="1:7" ht="13.15" customHeight="1" x14ac:dyDescent="0.25">
      <c r="A313" s="55"/>
      <c r="B313" s="20"/>
      <c r="C313" s="20"/>
      <c r="D313" s="3"/>
      <c r="E313" s="20"/>
      <c r="F313" s="3"/>
      <c r="G313" s="3"/>
    </row>
    <row r="314" spans="1:7" ht="20.45" customHeight="1" x14ac:dyDescent="0.35">
      <c r="A314" s="55">
        <f>A275+1</f>
        <v>9</v>
      </c>
      <c r="B314" s="39" t="str">
        <f>C314</f>
        <v>Avenue Loungers</v>
      </c>
      <c r="C314" s="121" t="str">
        <f>VLOOKUP(A314,Divisions!$H$3:$I$18,2,0)</f>
        <v>Avenue Loungers</v>
      </c>
      <c r="D314" s="121"/>
      <c r="E314" s="121"/>
      <c r="F314" s="121"/>
      <c r="G314" s="121"/>
    </row>
    <row r="315" spans="1:7" ht="13.15" customHeight="1" x14ac:dyDescent="0.25">
      <c r="A315" s="55"/>
      <c r="B315" s="20"/>
      <c r="C315" s="20"/>
      <c r="D315" s="3"/>
      <c r="E315" s="20"/>
      <c r="F315" s="3"/>
      <c r="G315" s="3"/>
    </row>
    <row r="316" spans="1:7" ht="21.6" customHeight="1" x14ac:dyDescent="0.25">
      <c r="A316" s="55"/>
      <c r="B316" s="40" t="s">
        <v>328</v>
      </c>
      <c r="C316" s="41" t="s">
        <v>334</v>
      </c>
      <c r="D316" s="42" t="s">
        <v>340</v>
      </c>
      <c r="E316" s="42"/>
      <c r="F316" s="42" t="s">
        <v>341</v>
      </c>
      <c r="G316" s="43" t="s">
        <v>338</v>
      </c>
    </row>
    <row r="317" spans="1:7" ht="18" customHeight="1" x14ac:dyDescent="0.25">
      <c r="A317" s="55"/>
      <c r="B317" s="44">
        <v>1</v>
      </c>
      <c r="C317" s="45">
        <f>IFERROR(VLOOKUP(_xlfn.CONCAT(B317,$B314),'All Fixtures'!H:R,10,0),VLOOKUP(_xlfn.CONCAT(B317,$B314),'All Fixtures'!I:R,9,0))</f>
        <v>45541</v>
      </c>
      <c r="D317" s="46" t="str">
        <f>IFERROR(VLOOKUP(_xlfn.CONCAT(B317,$B314),'All Fixtures'!H:R,11,0),VLOOKUP(_xlfn.CONCAT(B317,$B314),'All Fixtures'!I:R,10,0))</f>
        <v>Matson Wolfhounds</v>
      </c>
      <c r="E317" s="47" t="str">
        <f>IF(F317="","VOID","vs")</f>
        <v>vs</v>
      </c>
      <c r="F317" s="46" t="str">
        <f>IFERROR(VLOOKUP(_xlfn.CONCAT(B317,$B314),'All Fixtures'!I:T,12,0),VLOOKUP(_xlfn.CONCAT(B317,$B314),'All Fixtures'!H:T,13,0))</f>
        <v>Avenue Loungers</v>
      </c>
      <c r="G317" s="48" t="str">
        <f>IF(E317="VOID","",VLOOKUP(_xlfn.CONCAT(B317,D317),'All Fixtures'!H:U,14,0))</f>
        <v>Matson RFC</v>
      </c>
    </row>
    <row r="318" spans="1:7" ht="18" customHeight="1" x14ac:dyDescent="0.25">
      <c r="A318" s="55"/>
      <c r="B318" s="44">
        <v>2</v>
      </c>
      <c r="C318" s="45">
        <f>IFERROR(VLOOKUP(_xlfn.CONCAT(B318,$B314),'All Fixtures'!H:R,10,0),VLOOKUP(_xlfn.CONCAT(B318,$B314),'All Fixtures'!I:R,9,0))</f>
        <v>45548</v>
      </c>
      <c r="D318" s="46" t="str">
        <f>IFERROR(VLOOKUP(_xlfn.CONCAT(B318,$B314),'All Fixtures'!H:R,11,0),VLOOKUP(_xlfn.CONCAT(B318,$B314),'All Fixtures'!I:R,10,0))</f>
        <v>Avenue Loungers</v>
      </c>
      <c r="E318" s="47" t="str">
        <f t="shared" ref="E318:E347" si="8">IF(F318="","VOID","vs")</f>
        <v>vs</v>
      </c>
      <c r="F318" s="46" t="str">
        <f>IFERROR(VLOOKUP(_xlfn.CONCAT(B318,$B314),'All Fixtures'!I:T,12,0),VLOOKUP(_xlfn.CONCAT(B318,$B314),'All Fixtures'!H:T,13,0))</f>
        <v>Exiles S.C.</v>
      </c>
      <c r="G318" s="48" t="str">
        <f>IF(E318="VOID","",VLOOKUP(_xlfn.CONCAT(B318,D318),'All Fixtures'!H:U,14,0))</f>
        <v>One Eyed Jacks</v>
      </c>
    </row>
    <row r="319" spans="1:7" ht="18" customHeight="1" x14ac:dyDescent="0.25">
      <c r="A319" s="55"/>
      <c r="B319" s="44">
        <v>3</v>
      </c>
      <c r="C319" s="45">
        <f>IFERROR(VLOOKUP(_xlfn.CONCAT(B319,$B314),'All Fixtures'!H:R,10,0),VLOOKUP(_xlfn.CONCAT(B319,$B314),'All Fixtures'!I:R,9,0))</f>
        <v>45551</v>
      </c>
      <c r="D319" s="46" t="str">
        <f>IFERROR(VLOOKUP(_xlfn.CONCAT(B319,$B314),'All Fixtures'!H:R,11,0),VLOOKUP(_xlfn.CONCAT(B319,$B314),'All Fixtures'!I:R,10,0))</f>
        <v>Valiants</v>
      </c>
      <c r="E319" s="47" t="str">
        <f t="shared" si="8"/>
        <v>vs</v>
      </c>
      <c r="F319" s="46" t="str">
        <f>IFERROR(VLOOKUP(_xlfn.CONCAT(B319,$B314),'All Fixtures'!I:T,12,0),VLOOKUP(_xlfn.CONCAT(B319,$B314),'All Fixtures'!H:T,13,0))</f>
        <v>Avenue Loungers</v>
      </c>
      <c r="G319" s="48" t="str">
        <f>IF(E319="VOID","",VLOOKUP(_xlfn.CONCAT(B319,D319),'All Fixtures'!H:U,14,0))</f>
        <v>Baker Street</v>
      </c>
    </row>
    <row r="320" spans="1:7" ht="18" customHeight="1" x14ac:dyDescent="0.25">
      <c r="A320" s="55"/>
      <c r="B320" s="44">
        <v>4</v>
      </c>
      <c r="C320" s="45">
        <f>IFERROR(VLOOKUP(_xlfn.CONCAT(B320,$B314),'All Fixtures'!H:R,10,0),VLOOKUP(_xlfn.CONCAT(B320,$B314),'All Fixtures'!I:R,9,0))</f>
        <v>45562</v>
      </c>
      <c r="D320" s="46" t="str">
        <f>IFERROR(VLOOKUP(_xlfn.CONCAT(B320,$B314),'All Fixtures'!H:R,11,0),VLOOKUP(_xlfn.CONCAT(B320,$B314),'All Fixtures'!I:R,10,0))</f>
        <v>Avenue Loungers</v>
      </c>
      <c r="E320" s="47" t="str">
        <f t="shared" si="8"/>
        <v>vs</v>
      </c>
      <c r="F320" s="46" t="str">
        <f>IFERROR(VLOOKUP(_xlfn.CONCAT(B320,$B314),'All Fixtures'!I:T,12,0),VLOOKUP(_xlfn.CONCAT(B320,$B314),'All Fixtures'!H:T,13,0))</f>
        <v>Walls Monkeys</v>
      </c>
      <c r="G320" s="48" t="str">
        <f>IF(E320="VOID","",VLOOKUP(_xlfn.CONCAT(B320,D320),'All Fixtures'!H:U,14,0))</f>
        <v>One Eyed Jacks</v>
      </c>
    </row>
    <row r="321" spans="1:7" ht="18" customHeight="1" x14ac:dyDescent="0.25">
      <c r="A321" s="55"/>
      <c r="B321" s="44">
        <v>5</v>
      </c>
      <c r="C321" s="45">
        <f>IFERROR(VLOOKUP(_xlfn.CONCAT(B321,$B314),'All Fixtures'!H:R,10,0),VLOOKUP(_xlfn.CONCAT(B321,$B314),'All Fixtures'!I:R,9,0))</f>
        <v>45567</v>
      </c>
      <c r="D321" s="46" t="str">
        <f>IFERROR(VLOOKUP(_xlfn.CONCAT(B321,$B314),'All Fixtures'!H:R,11,0),VLOOKUP(_xlfn.CONCAT(B321,$B314),'All Fixtures'!I:R,10,0))</f>
        <v>Willows</v>
      </c>
      <c r="E321" s="47" t="str">
        <f t="shared" si="8"/>
        <v>vs</v>
      </c>
      <c r="F321" s="46" t="str">
        <f>IFERROR(VLOOKUP(_xlfn.CONCAT(B321,$B314),'All Fixtures'!I:T,12,0),VLOOKUP(_xlfn.CONCAT(B321,$B314),'All Fixtures'!H:T,13,0))</f>
        <v>Avenue Loungers</v>
      </c>
      <c r="G321" s="48" t="str">
        <f>IF(E321="VOID","",VLOOKUP(_xlfn.CONCAT(B321,D321),'All Fixtures'!H:U,14,0))</f>
        <v>Ramblers Club</v>
      </c>
    </row>
    <row r="322" spans="1:7" ht="18" customHeight="1" x14ac:dyDescent="0.25">
      <c r="A322" s="55"/>
      <c r="B322" s="44">
        <v>6</v>
      </c>
      <c r="C322" s="45">
        <f>IFERROR(VLOOKUP(_xlfn.CONCAT(B322,$B314),'All Fixtures'!H:R,10,0),VLOOKUP(_xlfn.CONCAT(B322,$B314),'All Fixtures'!I:R,9,0))</f>
        <v>45576</v>
      </c>
      <c r="D322" s="46" t="str">
        <f>IFERROR(VLOOKUP(_xlfn.CONCAT(B322,$B314),'All Fixtures'!H:R,11,0),VLOOKUP(_xlfn.CONCAT(B322,$B314),'All Fixtures'!I:R,10,0))</f>
        <v>Avenue Loungers</v>
      </c>
      <c r="E322" s="47" t="str">
        <f t="shared" si="8"/>
        <v>vs</v>
      </c>
      <c r="F322" s="46" t="str">
        <f>IFERROR(VLOOKUP(_xlfn.CONCAT(B322,$B314),'All Fixtures'!I:T,12,0),VLOOKUP(_xlfn.CONCAT(B322,$B314),'All Fixtures'!H:T,13,0))</f>
        <v>Rugger Sports</v>
      </c>
      <c r="G322" s="48" t="str">
        <f>IF(E322="VOID","",VLOOKUP(_xlfn.CONCAT(B322,D322),'All Fixtures'!H:U,14,0))</f>
        <v>One Eyed Jacks</v>
      </c>
    </row>
    <row r="323" spans="1:7" ht="18" customHeight="1" x14ac:dyDescent="0.25">
      <c r="A323" s="55"/>
      <c r="B323" s="44">
        <v>7</v>
      </c>
      <c r="C323" s="45">
        <f>IFERROR(VLOOKUP(_xlfn.CONCAT(B323,$B314),'All Fixtures'!H:R,10,0),VLOOKUP(_xlfn.CONCAT(B323,$B314),'All Fixtures'!I:R,9,0))</f>
        <v>45582</v>
      </c>
      <c r="D323" s="46" t="str">
        <f>IFERROR(VLOOKUP(_xlfn.CONCAT(B323,$B314),'All Fixtures'!H:R,11,0),VLOOKUP(_xlfn.CONCAT(B323,$B314),'All Fixtures'!I:R,10,0))</f>
        <v>Arcadians</v>
      </c>
      <c r="E323" s="47" t="str">
        <f t="shared" si="8"/>
        <v>vs</v>
      </c>
      <c r="F323" s="46" t="str">
        <f>IFERROR(VLOOKUP(_xlfn.CONCAT(B323,$B314),'All Fixtures'!I:T,12,0),VLOOKUP(_xlfn.CONCAT(B323,$B314),'All Fixtures'!H:T,13,0))</f>
        <v>Avenue Loungers</v>
      </c>
      <c r="G323" s="48" t="str">
        <f>IF(E323="VOID","",VLOOKUP(_xlfn.CONCAT(B323,D323),'All Fixtures'!H:U,14,0))</f>
        <v>BMI Club</v>
      </c>
    </row>
    <row r="324" spans="1:7" ht="18" customHeight="1" x14ac:dyDescent="0.25">
      <c r="A324" s="55"/>
      <c r="B324" s="44">
        <v>8</v>
      </c>
      <c r="C324" s="45">
        <f>IFERROR(VLOOKUP(_xlfn.CONCAT(B324,$B314),'All Fixtures'!H:R,10,0),VLOOKUP(_xlfn.CONCAT(B324,$B314),'All Fixtures'!I:R,9,0))</f>
        <v>45590</v>
      </c>
      <c r="D324" s="46" t="str">
        <f>IFERROR(VLOOKUP(_xlfn.CONCAT(B324,$B314),'All Fixtures'!H:R,11,0),VLOOKUP(_xlfn.CONCAT(B324,$B314),'All Fixtures'!I:R,10,0))</f>
        <v>Avenue Loungers</v>
      </c>
      <c r="E324" s="47" t="str">
        <f t="shared" si="8"/>
        <v>vs</v>
      </c>
      <c r="F324" s="46" t="str">
        <f>IFERROR(VLOOKUP(_xlfn.CONCAT(B324,$B314),'All Fixtures'!I:T,12,0),VLOOKUP(_xlfn.CONCAT(B324,$B314),'All Fixtures'!H:T,13,0))</f>
        <v>Kingpins</v>
      </c>
      <c r="G324" s="48" t="str">
        <f>IF(E324="VOID","",VLOOKUP(_xlfn.CONCAT(B324,D324),'All Fixtures'!H:U,14,0))</f>
        <v>One Eyed Jacks</v>
      </c>
    </row>
    <row r="325" spans="1:7" ht="18" customHeight="1" x14ac:dyDescent="0.25">
      <c r="A325" s="55"/>
      <c r="B325" s="44">
        <v>9</v>
      </c>
      <c r="C325" s="45">
        <f>IFERROR(VLOOKUP(_xlfn.CONCAT(B325,$B314),'All Fixtures'!H:R,10,0),VLOOKUP(_xlfn.CONCAT(B325,$B314),'All Fixtures'!I:R,9,0))</f>
        <v>45597</v>
      </c>
      <c r="D325" s="46" t="str">
        <f>IFERROR(VLOOKUP(_xlfn.CONCAT(B325,$B314),'All Fixtures'!H:R,11,0),VLOOKUP(_xlfn.CONCAT(B325,$B314),'All Fixtures'!I:R,10,0))</f>
        <v>R.G.H.O.C.</v>
      </c>
      <c r="E325" s="47" t="str">
        <f t="shared" si="8"/>
        <v>vs</v>
      </c>
      <c r="F325" s="46" t="str">
        <f>IFERROR(VLOOKUP(_xlfn.CONCAT(B325,$B314),'All Fixtures'!I:T,12,0),VLOOKUP(_xlfn.CONCAT(B325,$B314),'All Fixtures'!H:T,13,0))</f>
        <v>Avenue Loungers</v>
      </c>
      <c r="G325" s="48" t="str">
        <f>IF(E325="VOID","",VLOOKUP(_xlfn.CONCAT(B325,D325),'All Fixtures'!H:U,14,0))</f>
        <v>Hardwicke RBL 2</v>
      </c>
    </row>
    <row r="326" spans="1:7" ht="18" customHeight="1" x14ac:dyDescent="0.25">
      <c r="A326" s="55"/>
      <c r="B326" s="44">
        <v>10</v>
      </c>
      <c r="C326" s="45">
        <f>IFERROR(VLOOKUP(_xlfn.CONCAT(B326,$B314),'All Fixtures'!H:R,10,0),VLOOKUP(_xlfn.CONCAT(B326,$B314),'All Fixtures'!I:R,9,0))</f>
        <v>45604</v>
      </c>
      <c r="D326" s="46" t="str">
        <f>IFERROR(VLOOKUP(_xlfn.CONCAT(B326,$B314),'All Fixtures'!H:R,11,0),VLOOKUP(_xlfn.CONCAT(B326,$B314),'All Fixtures'!I:R,10,0))</f>
        <v>Avenue Loungers</v>
      </c>
      <c r="E326" s="47" t="str">
        <f t="shared" si="8"/>
        <v>vs</v>
      </c>
      <c r="F326" s="46" t="str">
        <f>IFERROR(VLOOKUP(_xlfn.CONCAT(B326,$B314),'All Fixtures'!I:T,12,0),VLOOKUP(_xlfn.CONCAT(B326,$B314),'All Fixtures'!H:T,13,0))</f>
        <v>Indians</v>
      </c>
      <c r="G326" s="48" t="str">
        <f>IF(E326="VOID","",VLOOKUP(_xlfn.CONCAT(B326,D326),'All Fixtures'!H:U,14,0))</f>
        <v>One Eyed Jacks</v>
      </c>
    </row>
    <row r="327" spans="1:7" ht="18" customHeight="1" x14ac:dyDescent="0.25">
      <c r="A327" s="55"/>
      <c r="B327" s="44">
        <v>11</v>
      </c>
      <c r="C327" s="45">
        <f>IFERROR(VLOOKUP(_xlfn.CONCAT(B327,$B314),'All Fixtures'!H:R,10,0),VLOOKUP(_xlfn.CONCAT(B327,$B314),'All Fixtures'!I:R,9,0))</f>
        <v>45610</v>
      </c>
      <c r="D327" s="46" t="str">
        <f>IFERROR(VLOOKUP(_xlfn.CONCAT(B327,$B314),'All Fixtures'!H:R,11,0),VLOOKUP(_xlfn.CONCAT(B327,$B314),'All Fixtures'!I:R,10,0))</f>
        <v>Rockets</v>
      </c>
      <c r="E327" s="47" t="str">
        <f t="shared" si="8"/>
        <v>vs</v>
      </c>
      <c r="F327" s="46" t="str">
        <f>IFERROR(VLOOKUP(_xlfn.CONCAT(B327,$B314),'All Fixtures'!I:T,12,0),VLOOKUP(_xlfn.CONCAT(B327,$B314),'All Fixtures'!H:T,13,0))</f>
        <v>Avenue Loungers</v>
      </c>
      <c r="G327" s="48" t="str">
        <f>IF(E327="VOID","",VLOOKUP(_xlfn.CONCAT(B327,D327),'All Fixtures'!H:U,14,0))</f>
        <v>Old Richians RFC</v>
      </c>
    </row>
    <row r="328" spans="1:7" ht="18" customHeight="1" x14ac:dyDescent="0.25">
      <c r="A328" s="55"/>
      <c r="B328" s="44">
        <v>12</v>
      </c>
      <c r="C328" s="45">
        <f>IFERROR(VLOOKUP(_xlfn.CONCAT(B328,$B314),'All Fixtures'!H:R,10,0),VLOOKUP(_xlfn.CONCAT(B328,$B314),'All Fixtures'!I:R,9,0))</f>
        <v>45618</v>
      </c>
      <c r="D328" s="46" t="str">
        <f>IFERROR(VLOOKUP(_xlfn.CONCAT(B328,$B314),'All Fixtures'!H:R,11,0),VLOOKUP(_xlfn.CONCAT(B328,$B314),'All Fixtures'!I:R,10,0))</f>
        <v>Avenue Loungers</v>
      </c>
      <c r="E328" s="47" t="str">
        <f t="shared" si="8"/>
        <v>vs</v>
      </c>
      <c r="F328" s="46" t="str">
        <f>IFERROR(VLOOKUP(_xlfn.CONCAT(B328,$B314),'All Fixtures'!I:T,12,0),VLOOKUP(_xlfn.CONCAT(B328,$B314),'All Fixtures'!H:T,13,0))</f>
        <v>Supermacs</v>
      </c>
      <c r="G328" s="48" t="str">
        <f>IF(E328="VOID","",VLOOKUP(_xlfn.CONCAT(B328,D328),'All Fixtures'!H:U,14,0))</f>
        <v>One Eyed Jacks</v>
      </c>
    </row>
    <row r="329" spans="1:7" ht="18" customHeight="1" x14ac:dyDescent="0.25">
      <c r="A329" s="55"/>
      <c r="B329" s="44">
        <v>13</v>
      </c>
      <c r="C329" s="45">
        <f>IFERROR(VLOOKUP(_xlfn.CONCAT(B329,$B314),'All Fixtures'!H:R,10,0),VLOOKUP(_xlfn.CONCAT(B329,$B314),'All Fixtures'!I:R,9,0))</f>
        <v>45624</v>
      </c>
      <c r="D329" s="46" t="str">
        <f>IFERROR(VLOOKUP(_xlfn.CONCAT(B329,$B314),'All Fixtures'!H:R,11,0),VLOOKUP(_xlfn.CONCAT(B329,$B314),'All Fixtures'!I:R,10,0))</f>
        <v>St James Extras</v>
      </c>
      <c r="E329" s="47" t="str">
        <f t="shared" si="8"/>
        <v>vs</v>
      </c>
      <c r="F329" s="46" t="str">
        <f>IFERROR(VLOOKUP(_xlfn.CONCAT(B329,$B314),'All Fixtures'!I:T,12,0),VLOOKUP(_xlfn.CONCAT(B329,$B314),'All Fixtures'!H:T,13,0))</f>
        <v>Avenue Loungers</v>
      </c>
      <c r="G329" s="48" t="str">
        <f>IF(E329="VOID","",VLOOKUP(_xlfn.CONCAT(B329,D329),'All Fixtures'!H:U,14,0))</f>
        <v>One Eyed Jacks</v>
      </c>
    </row>
    <row r="330" spans="1:7" ht="18" customHeight="1" x14ac:dyDescent="0.25">
      <c r="A330" s="55"/>
      <c r="B330" s="44">
        <v>14</v>
      </c>
      <c r="C330" s="45">
        <f>IFERROR(VLOOKUP(_xlfn.CONCAT(B330,$B314),'All Fixtures'!H:R,10,0),VLOOKUP(_xlfn.CONCAT(B330,$B314),'All Fixtures'!I:R,9,0))</f>
        <v>45632</v>
      </c>
      <c r="D330" s="46" t="str">
        <f>IFERROR(VLOOKUP(_xlfn.CONCAT(B330,$B314),'All Fixtures'!H:R,11,0),VLOOKUP(_xlfn.CONCAT(B330,$B314),'All Fixtures'!I:R,10,0))</f>
        <v>Avenue Loungers</v>
      </c>
      <c r="E330" s="47" t="str">
        <f t="shared" si="8"/>
        <v>vs</v>
      </c>
      <c r="F330" s="46" t="str">
        <f>IFERROR(VLOOKUP(_xlfn.CONCAT(B330,$B314),'All Fixtures'!I:T,12,0),VLOOKUP(_xlfn.CONCAT(B330,$B314),'All Fixtures'!H:T,13,0))</f>
        <v>Holmleigh Rangers</v>
      </c>
      <c r="G330" s="48" t="str">
        <f>IF(E330="VOID","",VLOOKUP(_xlfn.CONCAT(B330,D330),'All Fixtures'!H:U,14,0))</f>
        <v>One Eyed Jacks</v>
      </c>
    </row>
    <row r="331" spans="1:7" ht="18" customHeight="1" x14ac:dyDescent="0.25">
      <c r="A331" s="55"/>
      <c r="B331" s="44">
        <v>15</v>
      </c>
      <c r="C331" s="45">
        <f>IFERROR(VLOOKUP(_xlfn.CONCAT(B331,$B314),'All Fixtures'!H:R,10,0),VLOOKUP(_xlfn.CONCAT(B331,$B314),'All Fixtures'!I:R,9,0))</f>
        <v>45636</v>
      </c>
      <c r="D331" s="46" t="str">
        <f>IFERROR(VLOOKUP(_xlfn.CONCAT(B331,$B314),'All Fixtures'!H:R,11,0),VLOOKUP(_xlfn.CONCAT(B331,$B314),'All Fixtures'!I:R,10,0))</f>
        <v>Motor Rollers</v>
      </c>
      <c r="E331" s="47" t="str">
        <f t="shared" si="8"/>
        <v>vs</v>
      </c>
      <c r="F331" s="46" t="str">
        <f>IFERROR(VLOOKUP(_xlfn.CONCAT(B331,$B314),'All Fixtures'!I:T,12,0),VLOOKUP(_xlfn.CONCAT(B331,$B314),'All Fixtures'!H:T,13,0))</f>
        <v>Avenue Loungers</v>
      </c>
      <c r="G331" s="48" t="str">
        <f>IF(E331="VOID","",VLOOKUP(_xlfn.CONCAT(B331,D331),'All Fixtures'!H:U,14,0))</f>
        <v>Wotton Hall Club 1</v>
      </c>
    </row>
    <row r="332" spans="1:7" ht="24.6" customHeight="1" x14ac:dyDescent="0.25">
      <c r="A332" s="55"/>
      <c r="B332" s="122" t="s">
        <v>339</v>
      </c>
      <c r="C332" s="123"/>
      <c r="D332" s="123"/>
      <c r="E332" s="123"/>
      <c r="F332" s="123"/>
      <c r="G332" s="124"/>
    </row>
    <row r="333" spans="1:7" ht="18" customHeight="1" x14ac:dyDescent="0.25">
      <c r="A333" s="55"/>
      <c r="B333" s="44">
        <v>16</v>
      </c>
      <c r="C333" s="45">
        <f>IFERROR(VLOOKUP(_xlfn.CONCAT(B333,$B314),'All Fixtures'!H:R,10,0),VLOOKUP(_xlfn.CONCAT(B333,$B314),'All Fixtures'!I:R,9,0))</f>
        <v>45667</v>
      </c>
      <c r="D333" s="46" t="str">
        <f>IFERROR(VLOOKUP(_xlfn.CONCAT(B333,$B314),'All Fixtures'!H:R,11,0),VLOOKUP(_xlfn.CONCAT(B333,$B314),'All Fixtures'!I:R,10,0))</f>
        <v>Avenue Loungers</v>
      </c>
      <c r="E333" s="47" t="str">
        <f t="shared" si="8"/>
        <v>vs</v>
      </c>
      <c r="F333" s="46" t="str">
        <f>IFERROR(VLOOKUP(_xlfn.CONCAT(B333,$B314),'All Fixtures'!I:T,12,0),VLOOKUP(_xlfn.CONCAT(B333,$B314),'All Fixtures'!H:T,13,0))</f>
        <v>Matson Wolfhounds</v>
      </c>
      <c r="G333" s="48" t="str">
        <f>IF(E333="VOID","",VLOOKUP(_xlfn.CONCAT(B333,D333),'All Fixtures'!H:U,14,0))</f>
        <v>One Eyed Jacks</v>
      </c>
    </row>
    <row r="334" spans="1:7" ht="18" customHeight="1" x14ac:dyDescent="0.25">
      <c r="A334" s="55"/>
      <c r="B334" s="44">
        <v>17</v>
      </c>
      <c r="C334" s="45">
        <f>IFERROR(VLOOKUP(_xlfn.CONCAT(B334,$B314),'All Fixtures'!H:R,10,0),VLOOKUP(_xlfn.CONCAT(B334,$B314),'All Fixtures'!I:R,9,0))</f>
        <v>45673</v>
      </c>
      <c r="D334" s="46" t="str">
        <f>IFERROR(VLOOKUP(_xlfn.CONCAT(B334,$B314),'All Fixtures'!H:R,11,0),VLOOKUP(_xlfn.CONCAT(B334,$B314),'All Fixtures'!I:R,10,0))</f>
        <v>Exiles S.C.</v>
      </c>
      <c r="E334" s="47" t="str">
        <f t="shared" si="8"/>
        <v>vs</v>
      </c>
      <c r="F334" s="46" t="str">
        <f>IFERROR(VLOOKUP(_xlfn.CONCAT(B334,$B314),'All Fixtures'!I:T,12,0),VLOOKUP(_xlfn.CONCAT(B334,$B314),'All Fixtures'!H:T,13,0))</f>
        <v>Avenue Loungers</v>
      </c>
      <c r="G334" s="48" t="str">
        <f>IF(E334="VOID","",VLOOKUP(_xlfn.CONCAT(B334,D334),'All Fixtures'!H:U,14,0))</f>
        <v>Wotton Hall Club 1</v>
      </c>
    </row>
    <row r="335" spans="1:7" ht="18" customHeight="1" x14ac:dyDescent="0.25">
      <c r="A335" s="55"/>
      <c r="B335" s="44">
        <v>18</v>
      </c>
      <c r="C335" s="45">
        <f>IFERROR(VLOOKUP(_xlfn.CONCAT(B335,$B314),'All Fixtures'!H:R,10,0),VLOOKUP(_xlfn.CONCAT(B335,$B314),'All Fixtures'!I:R,9,0))</f>
        <v>45681</v>
      </c>
      <c r="D335" s="46" t="str">
        <f>IFERROR(VLOOKUP(_xlfn.CONCAT(B335,$B314),'All Fixtures'!H:R,11,0),VLOOKUP(_xlfn.CONCAT(B335,$B314),'All Fixtures'!I:R,10,0))</f>
        <v>Avenue Loungers</v>
      </c>
      <c r="E335" s="47" t="str">
        <f t="shared" si="8"/>
        <v>vs</v>
      </c>
      <c r="F335" s="46" t="str">
        <f>IFERROR(VLOOKUP(_xlfn.CONCAT(B335,$B314),'All Fixtures'!I:T,12,0),VLOOKUP(_xlfn.CONCAT(B335,$B314),'All Fixtures'!H:T,13,0))</f>
        <v>Valiants</v>
      </c>
      <c r="G335" s="48" t="str">
        <f>IF(E335="VOID","",VLOOKUP(_xlfn.CONCAT(B335,D335),'All Fixtures'!H:U,14,0))</f>
        <v>One Eyed Jacks</v>
      </c>
    </row>
    <row r="336" spans="1:7" ht="18" customHeight="1" x14ac:dyDescent="0.25">
      <c r="A336" s="55"/>
      <c r="B336" s="44">
        <v>19</v>
      </c>
      <c r="C336" s="45">
        <f>IFERROR(VLOOKUP(_xlfn.CONCAT(B336,$B314),'All Fixtures'!H:R,10,0),VLOOKUP(_xlfn.CONCAT(B336,$B314),'All Fixtures'!I:R,9,0))</f>
        <v>45684</v>
      </c>
      <c r="D336" s="46" t="str">
        <f>IFERROR(VLOOKUP(_xlfn.CONCAT(B336,$B314),'All Fixtures'!H:R,11,0),VLOOKUP(_xlfn.CONCAT(B336,$B314),'All Fixtures'!I:R,10,0))</f>
        <v>Walls Monkeys</v>
      </c>
      <c r="E336" s="47" t="str">
        <f t="shared" si="8"/>
        <v>vs</v>
      </c>
      <c r="F336" s="46" t="str">
        <f>IFERROR(VLOOKUP(_xlfn.CONCAT(B336,$B314),'All Fixtures'!I:T,12,0),VLOOKUP(_xlfn.CONCAT(B336,$B314),'All Fixtures'!H:T,13,0))</f>
        <v>Avenue Loungers</v>
      </c>
      <c r="G336" s="48" t="str">
        <f>IF(E336="VOID","",VLOOKUP(_xlfn.CONCAT(B336,D336),'All Fixtures'!H:U,14,0))</f>
        <v>Robinswood Hill Club 1</v>
      </c>
    </row>
    <row r="337" spans="1:7" ht="18" customHeight="1" x14ac:dyDescent="0.25">
      <c r="A337" s="55"/>
      <c r="B337" s="44">
        <v>20</v>
      </c>
      <c r="C337" s="45">
        <f>IFERROR(VLOOKUP(_xlfn.CONCAT(B337,$B314),'All Fixtures'!H:R,10,0),VLOOKUP(_xlfn.CONCAT(B337,$B314),'All Fixtures'!I:R,9,0))</f>
        <v>45695</v>
      </c>
      <c r="D337" s="46" t="str">
        <f>IFERROR(VLOOKUP(_xlfn.CONCAT(B337,$B314),'All Fixtures'!H:R,11,0),VLOOKUP(_xlfn.CONCAT(B337,$B314),'All Fixtures'!I:R,10,0))</f>
        <v>Avenue Loungers</v>
      </c>
      <c r="E337" s="47" t="str">
        <f t="shared" si="8"/>
        <v>vs</v>
      </c>
      <c r="F337" s="46" t="str">
        <f>IFERROR(VLOOKUP(_xlfn.CONCAT(B337,$B314),'All Fixtures'!I:T,12,0),VLOOKUP(_xlfn.CONCAT(B337,$B314),'All Fixtures'!H:T,13,0))</f>
        <v>Willows</v>
      </c>
      <c r="G337" s="48" t="str">
        <f>IF(E337="VOID","",VLOOKUP(_xlfn.CONCAT(B337,D337),'All Fixtures'!H:U,14,0))</f>
        <v>One Eyed Jacks</v>
      </c>
    </row>
    <row r="338" spans="1:7" ht="18" customHeight="1" x14ac:dyDescent="0.25">
      <c r="A338" s="55"/>
      <c r="B338" s="44">
        <v>21</v>
      </c>
      <c r="C338" s="45">
        <f>IFERROR(VLOOKUP(_xlfn.CONCAT(B338,$B314),'All Fixtures'!H:R,10,0),VLOOKUP(_xlfn.CONCAT(B338,$B314),'All Fixtures'!I:R,9,0))</f>
        <v>45699</v>
      </c>
      <c r="D338" s="46" t="str">
        <f>IFERROR(VLOOKUP(_xlfn.CONCAT(B338,$B314),'All Fixtures'!H:R,11,0),VLOOKUP(_xlfn.CONCAT(B338,$B314),'All Fixtures'!I:R,10,0))</f>
        <v>Rugger Sports</v>
      </c>
      <c r="E338" s="47" t="str">
        <f t="shared" si="8"/>
        <v>vs</v>
      </c>
      <c r="F338" s="46" t="str">
        <f>IFERROR(VLOOKUP(_xlfn.CONCAT(B338,$B314),'All Fixtures'!I:T,12,0),VLOOKUP(_xlfn.CONCAT(B338,$B314),'All Fixtures'!H:T,13,0))</f>
        <v>Avenue Loungers</v>
      </c>
      <c r="G338" s="48" t="str">
        <f>IF(E338="VOID","",VLOOKUP(_xlfn.CONCAT(B338,D338),'All Fixtures'!H:U,14,0))</f>
        <v>Longlevens Community Centre</v>
      </c>
    </row>
    <row r="339" spans="1:7" ht="18" customHeight="1" x14ac:dyDescent="0.25">
      <c r="A339" s="55"/>
      <c r="B339" s="44">
        <v>22</v>
      </c>
      <c r="C339" s="45">
        <f>IFERROR(VLOOKUP(_xlfn.CONCAT(B339,$B314),'All Fixtures'!H:R,10,0),VLOOKUP(_xlfn.CONCAT(B339,$B314),'All Fixtures'!I:R,9,0))</f>
        <v>45709</v>
      </c>
      <c r="D339" s="46" t="str">
        <f>IFERROR(VLOOKUP(_xlfn.CONCAT(B339,$B314),'All Fixtures'!H:R,11,0),VLOOKUP(_xlfn.CONCAT(B339,$B314),'All Fixtures'!I:R,10,0))</f>
        <v>Avenue Loungers</v>
      </c>
      <c r="E339" s="47" t="str">
        <f t="shared" si="8"/>
        <v>vs</v>
      </c>
      <c r="F339" s="46" t="str">
        <f>IFERROR(VLOOKUP(_xlfn.CONCAT(B339,$B314),'All Fixtures'!I:T,12,0),VLOOKUP(_xlfn.CONCAT(B339,$B314),'All Fixtures'!H:T,13,0))</f>
        <v>Arcadians</v>
      </c>
      <c r="G339" s="48" t="str">
        <f>IF(E339="VOID","",VLOOKUP(_xlfn.CONCAT(B339,D339),'All Fixtures'!H:U,14,0))</f>
        <v>One Eyed Jacks</v>
      </c>
    </row>
    <row r="340" spans="1:7" ht="18" customHeight="1" x14ac:dyDescent="0.25">
      <c r="A340" s="55"/>
      <c r="B340" s="44">
        <v>23</v>
      </c>
      <c r="C340" s="45">
        <f>IFERROR(VLOOKUP(_xlfn.CONCAT(B340,$B314),'All Fixtures'!H:R,10,0),VLOOKUP(_xlfn.CONCAT(B340,$B314),'All Fixtures'!I:R,9,0))</f>
        <v>45716</v>
      </c>
      <c r="D340" s="46" t="str">
        <f>IFERROR(VLOOKUP(_xlfn.CONCAT(B340,$B314),'All Fixtures'!H:R,11,0),VLOOKUP(_xlfn.CONCAT(B340,$B314),'All Fixtures'!I:R,10,0))</f>
        <v>Kingpins</v>
      </c>
      <c r="E340" s="47" t="str">
        <f t="shared" si="8"/>
        <v>vs</v>
      </c>
      <c r="F340" s="46" t="str">
        <f>IFERROR(VLOOKUP(_xlfn.CONCAT(B340,$B314),'All Fixtures'!I:T,12,0),VLOOKUP(_xlfn.CONCAT(B340,$B314),'All Fixtures'!H:T,13,0))</f>
        <v>Avenue Loungers</v>
      </c>
      <c r="G340" s="48" t="str">
        <f>IF(E340="VOID","",VLOOKUP(_xlfn.CONCAT(B340,D340),'All Fixtures'!H:U,14,0))</f>
        <v>Robinswood Hill Club 2</v>
      </c>
    </row>
    <row r="341" spans="1:7" ht="18" customHeight="1" x14ac:dyDescent="0.25">
      <c r="A341" s="55"/>
      <c r="B341" s="44">
        <v>24</v>
      </c>
      <c r="C341" s="45">
        <f>IFERROR(VLOOKUP(_xlfn.CONCAT(B341,$B314),'All Fixtures'!H:R,10,0),VLOOKUP(_xlfn.CONCAT(B341,$B314),'All Fixtures'!I:R,9,0))</f>
        <v>45723</v>
      </c>
      <c r="D341" s="46" t="str">
        <f>IFERROR(VLOOKUP(_xlfn.CONCAT(B341,$B314),'All Fixtures'!H:R,11,0),VLOOKUP(_xlfn.CONCAT(B341,$B314),'All Fixtures'!I:R,10,0))</f>
        <v>Avenue Loungers</v>
      </c>
      <c r="E341" s="47" t="str">
        <f t="shared" si="8"/>
        <v>vs</v>
      </c>
      <c r="F341" s="46" t="str">
        <f>IFERROR(VLOOKUP(_xlfn.CONCAT(B341,$B314),'All Fixtures'!I:T,12,0),VLOOKUP(_xlfn.CONCAT(B341,$B314),'All Fixtures'!H:T,13,0))</f>
        <v>R.G.H.O.C.</v>
      </c>
      <c r="G341" s="48" t="str">
        <f>IF(E341="VOID","",VLOOKUP(_xlfn.CONCAT(B341,D341),'All Fixtures'!H:U,14,0))</f>
        <v>One Eyed Jacks</v>
      </c>
    </row>
    <row r="342" spans="1:7" ht="18" customHeight="1" x14ac:dyDescent="0.25">
      <c r="A342" s="55"/>
      <c r="B342" s="44">
        <v>25</v>
      </c>
      <c r="C342" s="45">
        <f>IFERROR(VLOOKUP(_xlfn.CONCAT(B342,$B314),'All Fixtures'!H:R,10,0),VLOOKUP(_xlfn.CONCAT(B342,$B314),'All Fixtures'!I:R,9,0))</f>
        <v>45729</v>
      </c>
      <c r="D342" s="46" t="str">
        <f>IFERROR(VLOOKUP(_xlfn.CONCAT(B342,$B314),'All Fixtures'!H:R,11,0),VLOOKUP(_xlfn.CONCAT(B342,$B314),'All Fixtures'!I:R,10,0))</f>
        <v>Indians</v>
      </c>
      <c r="E342" s="47" t="str">
        <f t="shared" si="8"/>
        <v>vs</v>
      </c>
      <c r="F342" s="46" t="str">
        <f>IFERROR(VLOOKUP(_xlfn.CONCAT(B342,$B314),'All Fixtures'!I:T,12,0),VLOOKUP(_xlfn.CONCAT(B342,$B314),'All Fixtures'!H:T,13,0))</f>
        <v>Avenue Loungers</v>
      </c>
      <c r="G342" s="48" t="str">
        <f>IF(E342="VOID","",VLOOKUP(_xlfn.CONCAT(B342,D342),'All Fixtures'!H:U,14,0))</f>
        <v>Saintbridge Club 1</v>
      </c>
    </row>
    <row r="343" spans="1:7" ht="18" customHeight="1" x14ac:dyDescent="0.25">
      <c r="A343" s="55"/>
      <c r="B343" s="44">
        <v>26</v>
      </c>
      <c r="C343" s="45">
        <f>IFERROR(VLOOKUP(_xlfn.CONCAT(B343,$B314),'All Fixtures'!H:R,10,0),VLOOKUP(_xlfn.CONCAT(B343,$B314),'All Fixtures'!I:R,9,0))</f>
        <v>45737</v>
      </c>
      <c r="D343" s="46" t="str">
        <f>IFERROR(VLOOKUP(_xlfn.CONCAT(B343,$B314),'All Fixtures'!H:R,11,0),VLOOKUP(_xlfn.CONCAT(B343,$B314),'All Fixtures'!I:R,10,0))</f>
        <v>Avenue Loungers</v>
      </c>
      <c r="E343" s="47" t="str">
        <f t="shared" si="8"/>
        <v>vs</v>
      </c>
      <c r="F343" s="46" t="str">
        <f>IFERROR(VLOOKUP(_xlfn.CONCAT(B343,$B314),'All Fixtures'!I:T,12,0),VLOOKUP(_xlfn.CONCAT(B343,$B314),'All Fixtures'!H:T,13,0))</f>
        <v>Rockets</v>
      </c>
      <c r="G343" s="48" t="str">
        <f>IF(E343="VOID","",VLOOKUP(_xlfn.CONCAT(B343,D343),'All Fixtures'!H:U,14,0))</f>
        <v>One Eyed Jacks</v>
      </c>
    </row>
    <row r="344" spans="1:7" ht="18" customHeight="1" x14ac:dyDescent="0.25">
      <c r="A344" s="55"/>
      <c r="B344" s="44">
        <v>27</v>
      </c>
      <c r="C344" s="45">
        <f>IFERROR(VLOOKUP(_xlfn.CONCAT(B344,$B314),'All Fixtures'!H:R,10,0),VLOOKUP(_xlfn.CONCAT(B344,$B314),'All Fixtures'!I:R,9,0))</f>
        <v>45741</v>
      </c>
      <c r="D344" s="46" t="str">
        <f>IFERROR(VLOOKUP(_xlfn.CONCAT(B344,$B314),'All Fixtures'!H:R,11,0),VLOOKUP(_xlfn.CONCAT(B344,$B314),'All Fixtures'!I:R,10,0))</f>
        <v>Supermacs</v>
      </c>
      <c r="E344" s="47" t="str">
        <f t="shared" si="8"/>
        <v>vs</v>
      </c>
      <c r="F344" s="46" t="str">
        <f>IFERROR(VLOOKUP(_xlfn.CONCAT(B344,$B314),'All Fixtures'!I:T,12,0),VLOOKUP(_xlfn.CONCAT(B344,$B314),'All Fixtures'!H:T,13,0))</f>
        <v>Avenue Loungers</v>
      </c>
      <c r="G344" s="48" t="str">
        <f>IF(E344="VOID","",VLOOKUP(_xlfn.CONCAT(B344,D344),'All Fixtures'!H:U,14,0))</f>
        <v>Ramblers Club</v>
      </c>
    </row>
    <row r="345" spans="1:7" ht="18" customHeight="1" x14ac:dyDescent="0.25">
      <c r="A345" s="55"/>
      <c r="B345" s="44">
        <v>28</v>
      </c>
      <c r="C345" s="45">
        <f>IFERROR(VLOOKUP(_xlfn.CONCAT(B345,$B314),'All Fixtures'!H:R,10,0),VLOOKUP(_xlfn.CONCAT(B345,$B314),'All Fixtures'!I:R,9,0))</f>
        <v>45751</v>
      </c>
      <c r="D345" s="46" t="str">
        <f>IFERROR(VLOOKUP(_xlfn.CONCAT(B345,$B314),'All Fixtures'!H:R,11,0),VLOOKUP(_xlfn.CONCAT(B345,$B314),'All Fixtures'!I:R,10,0))</f>
        <v>Avenue Loungers</v>
      </c>
      <c r="E345" s="47" t="str">
        <f t="shared" si="8"/>
        <v>vs</v>
      </c>
      <c r="F345" s="46" t="str">
        <f>IFERROR(VLOOKUP(_xlfn.CONCAT(B345,$B314),'All Fixtures'!I:T,12,0),VLOOKUP(_xlfn.CONCAT(B345,$B314),'All Fixtures'!H:T,13,0))</f>
        <v>St James Extras</v>
      </c>
      <c r="G345" s="48" t="str">
        <f>IF(E345="VOID","",VLOOKUP(_xlfn.CONCAT(B345,D345),'All Fixtures'!H:U,14,0))</f>
        <v>One Eyed Jacks</v>
      </c>
    </row>
    <row r="346" spans="1:7" ht="18" customHeight="1" x14ac:dyDescent="0.25">
      <c r="A346" s="55"/>
      <c r="B346" s="44">
        <v>29</v>
      </c>
      <c r="C346" s="45">
        <f>IFERROR(VLOOKUP(_xlfn.CONCAT(B346,$B314),'All Fixtures'!H:R,10,0),VLOOKUP(_xlfn.CONCAT(B346,$B314),'All Fixtures'!I:R,9,0))</f>
        <v>45757</v>
      </c>
      <c r="D346" s="46" t="str">
        <f>IFERROR(VLOOKUP(_xlfn.CONCAT(B346,$B314),'All Fixtures'!H:R,11,0),VLOOKUP(_xlfn.CONCAT(B346,$B314),'All Fixtures'!I:R,10,0))</f>
        <v>Holmleigh Rangers</v>
      </c>
      <c r="E346" s="47" t="str">
        <f t="shared" si="8"/>
        <v>vs</v>
      </c>
      <c r="F346" s="46" t="str">
        <f>IFERROR(VLOOKUP(_xlfn.CONCAT(B346,$B314),'All Fixtures'!I:T,12,0),VLOOKUP(_xlfn.CONCAT(B346,$B314),'All Fixtures'!H:T,13,0))</f>
        <v>Avenue Loungers</v>
      </c>
      <c r="G346" s="48" t="str">
        <f>IF(E346="VOID","",VLOOKUP(_xlfn.CONCAT(B346,D346),'All Fixtures'!H:U,14,0))</f>
        <v>Ramblers Club</v>
      </c>
    </row>
    <row r="347" spans="1:7" ht="18" customHeight="1" x14ac:dyDescent="0.25">
      <c r="A347" s="55"/>
      <c r="B347" s="49">
        <v>30</v>
      </c>
      <c r="C347" s="50">
        <f>IFERROR(VLOOKUP(_xlfn.CONCAT(B347,$B314),'All Fixtures'!H:R,10,0),VLOOKUP(_xlfn.CONCAT(B347,$B314),'All Fixtures'!I:R,9,0))</f>
        <v>45765</v>
      </c>
      <c r="D347" s="51" t="str">
        <f>IFERROR(VLOOKUP(_xlfn.CONCAT(B347,$B314),'All Fixtures'!H:R,11,0),VLOOKUP(_xlfn.CONCAT(B347,$B314),'All Fixtures'!I:R,10,0))</f>
        <v>Avenue Loungers</v>
      </c>
      <c r="E347" s="52" t="str">
        <f t="shared" si="8"/>
        <v>vs</v>
      </c>
      <c r="F347" s="51" t="str">
        <f>IFERROR(VLOOKUP(_xlfn.CONCAT(B347,$B314),'All Fixtures'!I:T,12,0),VLOOKUP(_xlfn.CONCAT(B347,$B314),'All Fixtures'!H:T,13,0))</f>
        <v>Motor Rollers</v>
      </c>
      <c r="G347" s="53" t="str">
        <f>IF(E347="VOID","",VLOOKUP(_xlfn.CONCAT(B347,D347),'All Fixtures'!H:U,14,0))</f>
        <v>One Eyed Jacks</v>
      </c>
    </row>
    <row r="348" spans="1:7" ht="13.15" customHeight="1" x14ac:dyDescent="0.25">
      <c r="A348" s="55"/>
      <c r="B348" s="20"/>
      <c r="C348" s="20"/>
      <c r="D348" s="3"/>
      <c r="E348" s="20"/>
      <c r="F348" s="3"/>
      <c r="G348" s="3"/>
    </row>
    <row r="349" spans="1:7" ht="13.15" customHeight="1" x14ac:dyDescent="0.25">
      <c r="A349" s="55"/>
      <c r="B349" s="20"/>
      <c r="C349" s="20"/>
      <c r="D349" s="3"/>
      <c r="E349" s="20"/>
      <c r="F349" s="3"/>
      <c r="G349" s="3"/>
    </row>
    <row r="350" spans="1:7" ht="13.15" customHeight="1" x14ac:dyDescent="0.25">
      <c r="A350" s="55"/>
      <c r="B350" s="20"/>
      <c r="C350" s="20"/>
      <c r="D350" s="3"/>
      <c r="E350" s="20"/>
      <c r="F350" s="3"/>
      <c r="G350" s="3"/>
    </row>
    <row r="351" spans="1:7" ht="13.15" customHeight="1" x14ac:dyDescent="0.25">
      <c r="A351" s="55"/>
      <c r="B351" s="20"/>
      <c r="C351" s="20"/>
      <c r="D351" s="3"/>
      <c r="E351" s="20"/>
      <c r="F351" s="3"/>
      <c r="G351" s="3"/>
    </row>
    <row r="352" spans="1:7" ht="13.15" customHeight="1" x14ac:dyDescent="0.25">
      <c r="A352" s="55"/>
      <c r="B352" s="20"/>
      <c r="C352" s="20"/>
      <c r="D352" s="3"/>
      <c r="E352" s="20"/>
      <c r="F352" s="3"/>
      <c r="G352" s="3"/>
    </row>
    <row r="353" spans="1:7" ht="20.45" customHeight="1" x14ac:dyDescent="0.35">
      <c r="A353" s="55">
        <f>A314+1</f>
        <v>10</v>
      </c>
      <c r="B353" s="39" t="str">
        <f>C353</f>
        <v>Holmleigh Rangers</v>
      </c>
      <c r="C353" s="121" t="str">
        <f>VLOOKUP(A353,Divisions!$H$3:$I$18,2,0)</f>
        <v>Holmleigh Rangers</v>
      </c>
      <c r="D353" s="121"/>
      <c r="E353" s="121"/>
      <c r="F353" s="121"/>
      <c r="G353" s="121"/>
    </row>
    <row r="354" spans="1:7" ht="13.15" customHeight="1" x14ac:dyDescent="0.25">
      <c r="A354" s="55"/>
      <c r="B354" s="20"/>
      <c r="C354" s="20"/>
      <c r="D354" s="3"/>
      <c r="E354" s="20"/>
      <c r="F354" s="3"/>
      <c r="G354" s="3"/>
    </row>
    <row r="355" spans="1:7" ht="21.6" customHeight="1" x14ac:dyDescent="0.25">
      <c r="A355" s="55"/>
      <c r="B355" s="40" t="s">
        <v>328</v>
      </c>
      <c r="C355" s="41" t="s">
        <v>334</v>
      </c>
      <c r="D355" s="42" t="s">
        <v>340</v>
      </c>
      <c r="E355" s="42"/>
      <c r="F355" s="42" t="s">
        <v>341</v>
      </c>
      <c r="G355" s="43" t="s">
        <v>338</v>
      </c>
    </row>
    <row r="356" spans="1:7" ht="18" customHeight="1" x14ac:dyDescent="0.25">
      <c r="A356" s="55"/>
      <c r="B356" s="44">
        <v>1</v>
      </c>
      <c r="C356" s="45">
        <f>IFERROR(VLOOKUP(_xlfn.CONCAT(B356,$B353),'All Fixtures'!H:R,10,0),VLOOKUP(_xlfn.CONCAT(B356,$B353),'All Fixtures'!I:R,9,0))</f>
        <v>45540</v>
      </c>
      <c r="D356" s="46" t="str">
        <f>IFERROR(VLOOKUP(_xlfn.CONCAT(B356,$B353),'All Fixtures'!H:R,11,0),VLOOKUP(_xlfn.CONCAT(B356,$B353),'All Fixtures'!I:R,10,0))</f>
        <v>Exiles S.C.</v>
      </c>
      <c r="E356" s="47" t="str">
        <f>IF(F356="","VOID","vs")</f>
        <v>vs</v>
      </c>
      <c r="F356" s="46" t="str">
        <f>IFERROR(VLOOKUP(_xlfn.CONCAT(B356,$B353),'All Fixtures'!I:T,12,0),VLOOKUP(_xlfn.CONCAT(B356,$B353),'All Fixtures'!H:T,13,0))</f>
        <v>Holmleigh Rangers</v>
      </c>
      <c r="G356" s="48" t="str">
        <f>IF(E356="VOID","",VLOOKUP(_xlfn.CONCAT(B356,D356),'All Fixtures'!H:U,14,0))</f>
        <v>Wotton Hall Club 1</v>
      </c>
    </row>
    <row r="357" spans="1:7" ht="18" customHeight="1" x14ac:dyDescent="0.25">
      <c r="A357" s="55"/>
      <c r="B357" s="44">
        <v>2</v>
      </c>
      <c r="C357" s="45">
        <f>IFERROR(VLOOKUP(_xlfn.CONCAT(B357,$B353),'All Fixtures'!H:R,10,0),VLOOKUP(_xlfn.CONCAT(B357,$B353),'All Fixtures'!I:R,9,0))</f>
        <v>45547</v>
      </c>
      <c r="D357" s="46" t="str">
        <f>IFERROR(VLOOKUP(_xlfn.CONCAT(B357,$B353),'All Fixtures'!H:R,11,0),VLOOKUP(_xlfn.CONCAT(B357,$B353),'All Fixtures'!I:R,10,0))</f>
        <v>Holmleigh Rangers</v>
      </c>
      <c r="E357" s="47" t="str">
        <f t="shared" ref="E357:E386" si="9">IF(F357="","VOID","vs")</f>
        <v>vs</v>
      </c>
      <c r="F357" s="46" t="str">
        <f>IFERROR(VLOOKUP(_xlfn.CONCAT(B357,$B353),'All Fixtures'!I:T,12,0),VLOOKUP(_xlfn.CONCAT(B357,$B353),'All Fixtures'!H:T,13,0))</f>
        <v>Valiants</v>
      </c>
      <c r="G357" s="48" t="str">
        <f>IF(E357="VOID","",VLOOKUP(_xlfn.CONCAT(B357,D357),'All Fixtures'!H:U,14,0))</f>
        <v>Ramblers Club</v>
      </c>
    </row>
    <row r="358" spans="1:7" ht="18" customHeight="1" x14ac:dyDescent="0.25">
      <c r="A358" s="55"/>
      <c r="B358" s="44">
        <v>3</v>
      </c>
      <c r="C358" s="45">
        <f>IFERROR(VLOOKUP(_xlfn.CONCAT(B358,$B353),'All Fixtures'!H:R,10,0),VLOOKUP(_xlfn.CONCAT(B358,$B353),'All Fixtures'!I:R,9,0))</f>
        <v>45551</v>
      </c>
      <c r="D358" s="46" t="str">
        <f>IFERROR(VLOOKUP(_xlfn.CONCAT(B358,$B353),'All Fixtures'!H:R,11,0),VLOOKUP(_xlfn.CONCAT(B358,$B353),'All Fixtures'!I:R,10,0))</f>
        <v>Walls Monkeys</v>
      </c>
      <c r="E358" s="47" t="str">
        <f t="shared" si="9"/>
        <v>vs</v>
      </c>
      <c r="F358" s="46" t="str">
        <f>IFERROR(VLOOKUP(_xlfn.CONCAT(B358,$B353),'All Fixtures'!I:T,12,0),VLOOKUP(_xlfn.CONCAT(B358,$B353),'All Fixtures'!H:T,13,0))</f>
        <v>Holmleigh Rangers</v>
      </c>
      <c r="G358" s="48" t="str">
        <f>IF(E358="VOID","",VLOOKUP(_xlfn.CONCAT(B358,D358),'All Fixtures'!H:U,14,0))</f>
        <v>Robinswood Hill Club 1</v>
      </c>
    </row>
    <row r="359" spans="1:7" ht="18" customHeight="1" x14ac:dyDescent="0.25">
      <c r="A359" s="55"/>
      <c r="B359" s="44">
        <v>4</v>
      </c>
      <c r="C359" s="45">
        <f>IFERROR(VLOOKUP(_xlfn.CONCAT(B359,$B353),'All Fixtures'!H:R,10,0),VLOOKUP(_xlfn.CONCAT(B359,$B353),'All Fixtures'!I:R,9,0))</f>
        <v>45561</v>
      </c>
      <c r="D359" s="46" t="str">
        <f>IFERROR(VLOOKUP(_xlfn.CONCAT(B359,$B353),'All Fixtures'!H:R,11,0),VLOOKUP(_xlfn.CONCAT(B359,$B353),'All Fixtures'!I:R,10,0))</f>
        <v>Holmleigh Rangers</v>
      </c>
      <c r="E359" s="47" t="str">
        <f t="shared" si="9"/>
        <v>vs</v>
      </c>
      <c r="F359" s="46" t="str">
        <f>IFERROR(VLOOKUP(_xlfn.CONCAT(B359,$B353),'All Fixtures'!I:T,12,0),VLOOKUP(_xlfn.CONCAT(B359,$B353),'All Fixtures'!H:T,13,0))</f>
        <v>Willows</v>
      </c>
      <c r="G359" s="48" t="str">
        <f>IF(E359="VOID","",VLOOKUP(_xlfn.CONCAT(B359,D359),'All Fixtures'!H:U,14,0))</f>
        <v>Ramblers Club</v>
      </c>
    </row>
    <row r="360" spans="1:7" ht="18" customHeight="1" x14ac:dyDescent="0.25">
      <c r="A360" s="55"/>
      <c r="B360" s="44">
        <v>5</v>
      </c>
      <c r="C360" s="45">
        <f>IFERROR(VLOOKUP(_xlfn.CONCAT(B360,$B353),'All Fixtures'!H:R,10,0),VLOOKUP(_xlfn.CONCAT(B360,$B353),'All Fixtures'!I:R,9,0))</f>
        <v>45566</v>
      </c>
      <c r="D360" s="46" t="str">
        <f>IFERROR(VLOOKUP(_xlfn.CONCAT(B360,$B353),'All Fixtures'!H:R,11,0),VLOOKUP(_xlfn.CONCAT(B360,$B353),'All Fixtures'!I:R,10,0))</f>
        <v>Rugger Sports</v>
      </c>
      <c r="E360" s="47" t="str">
        <f t="shared" si="9"/>
        <v>vs</v>
      </c>
      <c r="F360" s="46" t="str">
        <f>IFERROR(VLOOKUP(_xlfn.CONCAT(B360,$B353),'All Fixtures'!I:T,12,0),VLOOKUP(_xlfn.CONCAT(B360,$B353),'All Fixtures'!H:T,13,0))</f>
        <v>Holmleigh Rangers</v>
      </c>
      <c r="G360" s="48" t="str">
        <f>IF(E360="VOID","",VLOOKUP(_xlfn.CONCAT(B360,D360),'All Fixtures'!H:U,14,0))</f>
        <v>Longlevens Community Centre</v>
      </c>
    </row>
    <row r="361" spans="1:7" ht="18" customHeight="1" x14ac:dyDescent="0.25">
      <c r="A361" s="55"/>
      <c r="B361" s="44">
        <v>6</v>
      </c>
      <c r="C361" s="45">
        <f>IFERROR(VLOOKUP(_xlfn.CONCAT(B361,$B353),'All Fixtures'!H:R,10,0),VLOOKUP(_xlfn.CONCAT(B361,$B353),'All Fixtures'!I:R,9,0))</f>
        <v>45575</v>
      </c>
      <c r="D361" s="46" t="str">
        <f>IFERROR(VLOOKUP(_xlfn.CONCAT(B361,$B353),'All Fixtures'!H:R,11,0),VLOOKUP(_xlfn.CONCAT(B361,$B353),'All Fixtures'!I:R,10,0))</f>
        <v>Holmleigh Rangers</v>
      </c>
      <c r="E361" s="47" t="str">
        <f t="shared" si="9"/>
        <v>vs</v>
      </c>
      <c r="F361" s="46" t="str">
        <f>IFERROR(VLOOKUP(_xlfn.CONCAT(B361,$B353),'All Fixtures'!I:T,12,0),VLOOKUP(_xlfn.CONCAT(B361,$B353),'All Fixtures'!H:T,13,0))</f>
        <v>Arcadians</v>
      </c>
      <c r="G361" s="48" t="str">
        <f>IF(E361="VOID","",VLOOKUP(_xlfn.CONCAT(B361,D361),'All Fixtures'!H:U,14,0))</f>
        <v>Ramblers Club</v>
      </c>
    </row>
    <row r="362" spans="1:7" ht="18" customHeight="1" x14ac:dyDescent="0.25">
      <c r="A362" s="55"/>
      <c r="B362" s="44">
        <v>7</v>
      </c>
      <c r="C362" s="45">
        <f>IFERROR(VLOOKUP(_xlfn.CONCAT(B362,$B353),'All Fixtures'!H:R,10,0),VLOOKUP(_xlfn.CONCAT(B362,$B353),'All Fixtures'!I:R,9,0))</f>
        <v>45583</v>
      </c>
      <c r="D362" s="46" t="str">
        <f>IFERROR(VLOOKUP(_xlfn.CONCAT(B362,$B353),'All Fixtures'!H:R,11,0),VLOOKUP(_xlfn.CONCAT(B362,$B353),'All Fixtures'!I:R,10,0))</f>
        <v>Kingpins</v>
      </c>
      <c r="E362" s="47" t="str">
        <f t="shared" si="9"/>
        <v>vs</v>
      </c>
      <c r="F362" s="46" t="str">
        <f>IFERROR(VLOOKUP(_xlfn.CONCAT(B362,$B353),'All Fixtures'!I:T,12,0),VLOOKUP(_xlfn.CONCAT(B362,$B353),'All Fixtures'!H:T,13,0))</f>
        <v>Holmleigh Rangers</v>
      </c>
      <c r="G362" s="48" t="str">
        <f>IF(E362="VOID","",VLOOKUP(_xlfn.CONCAT(B362,D362),'All Fixtures'!H:U,14,0))</f>
        <v>Robinswood Hill Club 2</v>
      </c>
    </row>
    <row r="363" spans="1:7" ht="18" customHeight="1" x14ac:dyDescent="0.25">
      <c r="A363" s="55"/>
      <c r="B363" s="44">
        <v>8</v>
      </c>
      <c r="C363" s="45">
        <f>IFERROR(VLOOKUP(_xlfn.CONCAT(B363,$B353),'All Fixtures'!H:R,10,0),VLOOKUP(_xlfn.CONCAT(B363,$B353),'All Fixtures'!I:R,9,0))</f>
        <v>45589</v>
      </c>
      <c r="D363" s="46" t="str">
        <f>IFERROR(VLOOKUP(_xlfn.CONCAT(B363,$B353),'All Fixtures'!H:R,11,0),VLOOKUP(_xlfn.CONCAT(B363,$B353),'All Fixtures'!I:R,10,0))</f>
        <v>Holmleigh Rangers</v>
      </c>
      <c r="E363" s="47" t="str">
        <f t="shared" si="9"/>
        <v>vs</v>
      </c>
      <c r="F363" s="46" t="str">
        <f>IFERROR(VLOOKUP(_xlfn.CONCAT(B363,$B353),'All Fixtures'!I:T,12,0),VLOOKUP(_xlfn.CONCAT(B363,$B353),'All Fixtures'!H:T,13,0))</f>
        <v>R.G.H.O.C.</v>
      </c>
      <c r="G363" s="48" t="str">
        <f>IF(E363="VOID","",VLOOKUP(_xlfn.CONCAT(B363,D363),'All Fixtures'!H:U,14,0))</f>
        <v>Ramblers Club</v>
      </c>
    </row>
    <row r="364" spans="1:7" ht="18" customHeight="1" x14ac:dyDescent="0.25">
      <c r="A364" s="55"/>
      <c r="B364" s="44">
        <v>9</v>
      </c>
      <c r="C364" s="45">
        <f>IFERROR(VLOOKUP(_xlfn.CONCAT(B364,$B353),'All Fixtures'!H:R,10,0),VLOOKUP(_xlfn.CONCAT(B364,$B353),'All Fixtures'!I:R,9,0))</f>
        <v>45596</v>
      </c>
      <c r="D364" s="46" t="str">
        <f>IFERROR(VLOOKUP(_xlfn.CONCAT(B364,$B353),'All Fixtures'!H:R,11,0),VLOOKUP(_xlfn.CONCAT(B364,$B353),'All Fixtures'!I:R,10,0))</f>
        <v>Indians</v>
      </c>
      <c r="E364" s="47" t="str">
        <f t="shared" si="9"/>
        <v>vs</v>
      </c>
      <c r="F364" s="46" t="str">
        <f>IFERROR(VLOOKUP(_xlfn.CONCAT(B364,$B353),'All Fixtures'!I:T,12,0),VLOOKUP(_xlfn.CONCAT(B364,$B353),'All Fixtures'!H:T,13,0))</f>
        <v>Holmleigh Rangers</v>
      </c>
      <c r="G364" s="48" t="str">
        <f>IF(E364="VOID","",VLOOKUP(_xlfn.CONCAT(B364,D364),'All Fixtures'!H:U,14,0))</f>
        <v>Saintbridge Club 1</v>
      </c>
    </row>
    <row r="365" spans="1:7" ht="18" customHeight="1" x14ac:dyDescent="0.25">
      <c r="A365" s="55"/>
      <c r="B365" s="44">
        <v>10</v>
      </c>
      <c r="C365" s="45">
        <f>IFERROR(VLOOKUP(_xlfn.CONCAT(B365,$B353),'All Fixtures'!H:R,10,0),VLOOKUP(_xlfn.CONCAT(B365,$B353),'All Fixtures'!I:R,9,0))</f>
        <v>45603</v>
      </c>
      <c r="D365" s="46" t="str">
        <f>IFERROR(VLOOKUP(_xlfn.CONCAT(B365,$B353),'All Fixtures'!H:R,11,0),VLOOKUP(_xlfn.CONCAT(B365,$B353),'All Fixtures'!I:R,10,0))</f>
        <v>Holmleigh Rangers</v>
      </c>
      <c r="E365" s="47" t="str">
        <f t="shared" si="9"/>
        <v>vs</v>
      </c>
      <c r="F365" s="46" t="str">
        <f>IFERROR(VLOOKUP(_xlfn.CONCAT(B365,$B353),'All Fixtures'!I:T,12,0),VLOOKUP(_xlfn.CONCAT(B365,$B353),'All Fixtures'!H:T,13,0))</f>
        <v>Rockets</v>
      </c>
      <c r="G365" s="48" t="str">
        <f>IF(E365="VOID","",VLOOKUP(_xlfn.CONCAT(B365,D365),'All Fixtures'!H:U,14,0))</f>
        <v>Ramblers Club</v>
      </c>
    </row>
    <row r="366" spans="1:7" ht="18" customHeight="1" x14ac:dyDescent="0.25">
      <c r="A366" s="55"/>
      <c r="B366" s="44">
        <v>11</v>
      </c>
      <c r="C366" s="45">
        <f>IFERROR(VLOOKUP(_xlfn.CONCAT(B366,$B353),'All Fixtures'!H:R,10,0),VLOOKUP(_xlfn.CONCAT(B366,$B353),'All Fixtures'!I:R,9,0))</f>
        <v>45608</v>
      </c>
      <c r="D366" s="46" t="str">
        <f>IFERROR(VLOOKUP(_xlfn.CONCAT(B366,$B353),'All Fixtures'!H:R,11,0),VLOOKUP(_xlfn.CONCAT(B366,$B353),'All Fixtures'!I:R,10,0))</f>
        <v>Supermacs</v>
      </c>
      <c r="E366" s="47" t="str">
        <f t="shared" si="9"/>
        <v>vs</v>
      </c>
      <c r="F366" s="46" t="str">
        <f>IFERROR(VLOOKUP(_xlfn.CONCAT(B366,$B353),'All Fixtures'!I:T,12,0),VLOOKUP(_xlfn.CONCAT(B366,$B353),'All Fixtures'!H:T,13,0))</f>
        <v>Holmleigh Rangers</v>
      </c>
      <c r="G366" s="48" t="str">
        <f>IF(E366="VOID","",VLOOKUP(_xlfn.CONCAT(B366,D366),'All Fixtures'!H:U,14,0))</f>
        <v>Ramblers Club</v>
      </c>
    </row>
    <row r="367" spans="1:7" ht="18" customHeight="1" x14ac:dyDescent="0.25">
      <c r="A367" s="55"/>
      <c r="B367" s="44">
        <v>12</v>
      </c>
      <c r="C367" s="45">
        <f>IFERROR(VLOOKUP(_xlfn.CONCAT(B367,$B353),'All Fixtures'!H:R,10,0),VLOOKUP(_xlfn.CONCAT(B367,$B353),'All Fixtures'!I:R,9,0))</f>
        <v>45617</v>
      </c>
      <c r="D367" s="46" t="str">
        <f>IFERROR(VLOOKUP(_xlfn.CONCAT(B367,$B353),'All Fixtures'!H:R,11,0),VLOOKUP(_xlfn.CONCAT(B367,$B353),'All Fixtures'!I:R,10,0))</f>
        <v>Holmleigh Rangers</v>
      </c>
      <c r="E367" s="47" t="str">
        <f t="shared" si="9"/>
        <v>vs</v>
      </c>
      <c r="F367" s="46" t="str">
        <f>IFERROR(VLOOKUP(_xlfn.CONCAT(B367,$B353),'All Fixtures'!I:T,12,0),VLOOKUP(_xlfn.CONCAT(B367,$B353),'All Fixtures'!H:T,13,0))</f>
        <v>St James Extras</v>
      </c>
      <c r="G367" s="48" t="str">
        <f>IF(E367="VOID","",VLOOKUP(_xlfn.CONCAT(B367,D367),'All Fixtures'!H:U,14,0))</f>
        <v>Ramblers Club</v>
      </c>
    </row>
    <row r="368" spans="1:7" ht="18" customHeight="1" x14ac:dyDescent="0.25">
      <c r="A368" s="55"/>
      <c r="B368" s="44">
        <v>13</v>
      </c>
      <c r="C368" s="45">
        <f>IFERROR(VLOOKUP(_xlfn.CONCAT(B368,$B353),'All Fixtures'!H:R,10,0),VLOOKUP(_xlfn.CONCAT(B368,$B353),'All Fixtures'!I:R,9,0))</f>
        <v>45622</v>
      </c>
      <c r="D368" s="46" t="str">
        <f>IFERROR(VLOOKUP(_xlfn.CONCAT(B368,$B353),'All Fixtures'!H:R,11,0),VLOOKUP(_xlfn.CONCAT(B368,$B353),'All Fixtures'!I:R,10,0))</f>
        <v>Motor Rollers</v>
      </c>
      <c r="E368" s="47" t="str">
        <f t="shared" si="9"/>
        <v>vs</v>
      </c>
      <c r="F368" s="46" t="str">
        <f>IFERROR(VLOOKUP(_xlfn.CONCAT(B368,$B353),'All Fixtures'!I:T,12,0),VLOOKUP(_xlfn.CONCAT(B368,$B353),'All Fixtures'!H:T,13,0))</f>
        <v>Holmleigh Rangers</v>
      </c>
      <c r="G368" s="48" t="str">
        <f>IF(E368="VOID","",VLOOKUP(_xlfn.CONCAT(B368,D368),'All Fixtures'!H:U,14,0))</f>
        <v>Wotton Hall Club 1</v>
      </c>
    </row>
    <row r="369" spans="1:7" ht="18" customHeight="1" x14ac:dyDescent="0.25">
      <c r="A369" s="55"/>
      <c r="B369" s="44">
        <v>14</v>
      </c>
      <c r="C369" s="45">
        <f>IFERROR(VLOOKUP(_xlfn.CONCAT(B369,$B353),'All Fixtures'!H:R,10,0),VLOOKUP(_xlfn.CONCAT(B369,$B353),'All Fixtures'!I:R,9,0))</f>
        <v>45632</v>
      </c>
      <c r="D369" s="46" t="str">
        <f>IFERROR(VLOOKUP(_xlfn.CONCAT(B369,$B353),'All Fixtures'!H:R,11,0),VLOOKUP(_xlfn.CONCAT(B369,$B353),'All Fixtures'!I:R,10,0))</f>
        <v>Avenue Loungers</v>
      </c>
      <c r="E369" s="47" t="str">
        <f t="shared" si="9"/>
        <v>vs</v>
      </c>
      <c r="F369" s="46" t="str">
        <f>IFERROR(VLOOKUP(_xlfn.CONCAT(B369,$B353),'All Fixtures'!I:T,12,0),VLOOKUP(_xlfn.CONCAT(B369,$B353),'All Fixtures'!H:T,13,0))</f>
        <v>Holmleigh Rangers</v>
      </c>
      <c r="G369" s="48" t="str">
        <f>IF(E369="VOID","",VLOOKUP(_xlfn.CONCAT(B369,D369),'All Fixtures'!H:U,14,0))</f>
        <v>One Eyed Jacks</v>
      </c>
    </row>
    <row r="370" spans="1:7" ht="18" customHeight="1" x14ac:dyDescent="0.25">
      <c r="A370" s="55"/>
      <c r="B370" s="44">
        <v>15</v>
      </c>
      <c r="C370" s="45">
        <f>IFERROR(VLOOKUP(_xlfn.CONCAT(B370,$B353),'All Fixtures'!H:R,10,0),VLOOKUP(_xlfn.CONCAT(B370,$B353),'All Fixtures'!I:R,9,0))</f>
        <v>45638</v>
      </c>
      <c r="D370" s="46" t="str">
        <f>IFERROR(VLOOKUP(_xlfn.CONCAT(B370,$B353),'All Fixtures'!H:R,11,0),VLOOKUP(_xlfn.CONCAT(B370,$B353),'All Fixtures'!I:R,10,0))</f>
        <v>Holmleigh Rangers</v>
      </c>
      <c r="E370" s="47" t="str">
        <f t="shared" si="9"/>
        <v>vs</v>
      </c>
      <c r="F370" s="46" t="str">
        <f>IFERROR(VLOOKUP(_xlfn.CONCAT(B370,$B353),'All Fixtures'!I:T,12,0),VLOOKUP(_xlfn.CONCAT(B370,$B353),'All Fixtures'!H:T,13,0))</f>
        <v>Matson Wolfhounds</v>
      </c>
      <c r="G370" s="48" t="str">
        <f>IF(E370="VOID","",VLOOKUP(_xlfn.CONCAT(B370,D370),'All Fixtures'!H:U,14,0))</f>
        <v>Ramblers Club</v>
      </c>
    </row>
    <row r="371" spans="1:7" ht="24.6" customHeight="1" x14ac:dyDescent="0.25">
      <c r="A371" s="55"/>
      <c r="B371" s="122" t="s">
        <v>339</v>
      </c>
      <c r="C371" s="123"/>
      <c r="D371" s="123"/>
      <c r="E371" s="123"/>
      <c r="F371" s="123"/>
      <c r="G371" s="124"/>
    </row>
    <row r="372" spans="1:7" ht="18" customHeight="1" x14ac:dyDescent="0.25">
      <c r="A372" s="55"/>
      <c r="B372" s="44">
        <v>16</v>
      </c>
      <c r="C372" s="45">
        <f>IFERROR(VLOOKUP(_xlfn.CONCAT(B372,$B353),'All Fixtures'!H:R,10,0),VLOOKUP(_xlfn.CONCAT(B372,$B353),'All Fixtures'!I:R,9,0))</f>
        <v>45666</v>
      </c>
      <c r="D372" s="46" t="str">
        <f>IFERROR(VLOOKUP(_xlfn.CONCAT(B372,$B353),'All Fixtures'!H:R,11,0),VLOOKUP(_xlfn.CONCAT(B372,$B353),'All Fixtures'!I:R,10,0))</f>
        <v>Holmleigh Rangers</v>
      </c>
      <c r="E372" s="47" t="str">
        <f t="shared" si="9"/>
        <v>vs</v>
      </c>
      <c r="F372" s="46" t="str">
        <f>IFERROR(VLOOKUP(_xlfn.CONCAT(B372,$B353),'All Fixtures'!I:T,12,0),VLOOKUP(_xlfn.CONCAT(B372,$B353),'All Fixtures'!H:T,13,0))</f>
        <v>Exiles S.C.</v>
      </c>
      <c r="G372" s="48" t="str">
        <f>IF(E372="VOID","",VLOOKUP(_xlfn.CONCAT(B372,D372),'All Fixtures'!H:U,14,0))</f>
        <v>Ramblers Club</v>
      </c>
    </row>
    <row r="373" spans="1:7" ht="18" customHeight="1" x14ac:dyDescent="0.25">
      <c r="A373" s="55"/>
      <c r="B373" s="44">
        <v>17</v>
      </c>
      <c r="C373" s="45">
        <f>IFERROR(VLOOKUP(_xlfn.CONCAT(B373,$B353),'All Fixtures'!H:R,10,0),VLOOKUP(_xlfn.CONCAT(B373,$B353),'All Fixtures'!I:R,9,0))</f>
        <v>45670</v>
      </c>
      <c r="D373" s="46" t="str">
        <f>IFERROR(VLOOKUP(_xlfn.CONCAT(B373,$B353),'All Fixtures'!H:R,11,0),VLOOKUP(_xlfn.CONCAT(B373,$B353),'All Fixtures'!I:R,10,0))</f>
        <v>Valiants</v>
      </c>
      <c r="E373" s="47" t="str">
        <f t="shared" si="9"/>
        <v>vs</v>
      </c>
      <c r="F373" s="46" t="str">
        <f>IFERROR(VLOOKUP(_xlfn.CONCAT(B373,$B353),'All Fixtures'!I:T,12,0),VLOOKUP(_xlfn.CONCAT(B373,$B353),'All Fixtures'!H:T,13,0))</f>
        <v>Holmleigh Rangers</v>
      </c>
      <c r="G373" s="48" t="str">
        <f>IF(E373="VOID","",VLOOKUP(_xlfn.CONCAT(B373,D373),'All Fixtures'!H:U,14,0))</f>
        <v>Baker Street</v>
      </c>
    </row>
    <row r="374" spans="1:7" ht="18" customHeight="1" x14ac:dyDescent="0.25">
      <c r="A374" s="55"/>
      <c r="B374" s="44">
        <v>18</v>
      </c>
      <c r="C374" s="45">
        <f>IFERROR(VLOOKUP(_xlfn.CONCAT(B374,$B353),'All Fixtures'!H:R,10,0),VLOOKUP(_xlfn.CONCAT(B374,$B353),'All Fixtures'!I:R,9,0))</f>
        <v>45680</v>
      </c>
      <c r="D374" s="46" t="str">
        <f>IFERROR(VLOOKUP(_xlfn.CONCAT(B374,$B353),'All Fixtures'!H:R,11,0),VLOOKUP(_xlfn.CONCAT(B374,$B353),'All Fixtures'!I:R,10,0))</f>
        <v>Holmleigh Rangers</v>
      </c>
      <c r="E374" s="47" t="str">
        <f t="shared" si="9"/>
        <v>vs</v>
      </c>
      <c r="F374" s="46" t="str">
        <f>IFERROR(VLOOKUP(_xlfn.CONCAT(B374,$B353),'All Fixtures'!I:T,12,0),VLOOKUP(_xlfn.CONCAT(B374,$B353),'All Fixtures'!H:T,13,0))</f>
        <v>Walls Monkeys</v>
      </c>
      <c r="G374" s="48" t="str">
        <f>IF(E374="VOID","",VLOOKUP(_xlfn.CONCAT(B374,D374),'All Fixtures'!H:U,14,0))</f>
        <v>Ramblers Club</v>
      </c>
    </row>
    <row r="375" spans="1:7" ht="18" customHeight="1" x14ac:dyDescent="0.25">
      <c r="A375" s="55"/>
      <c r="B375" s="44">
        <v>19</v>
      </c>
      <c r="C375" s="45">
        <f>IFERROR(VLOOKUP(_xlfn.CONCAT(B375,$B353),'All Fixtures'!H:R,10,0),VLOOKUP(_xlfn.CONCAT(B375,$B353),'All Fixtures'!I:R,9,0))</f>
        <v>45686</v>
      </c>
      <c r="D375" s="46" t="str">
        <f>IFERROR(VLOOKUP(_xlfn.CONCAT(B375,$B353),'All Fixtures'!H:R,11,0),VLOOKUP(_xlfn.CONCAT(B375,$B353),'All Fixtures'!I:R,10,0))</f>
        <v>Willows</v>
      </c>
      <c r="E375" s="47" t="str">
        <f t="shared" si="9"/>
        <v>vs</v>
      </c>
      <c r="F375" s="46" t="str">
        <f>IFERROR(VLOOKUP(_xlfn.CONCAT(B375,$B353),'All Fixtures'!I:T,12,0),VLOOKUP(_xlfn.CONCAT(B375,$B353),'All Fixtures'!H:T,13,0))</f>
        <v>Holmleigh Rangers</v>
      </c>
      <c r="G375" s="48" t="str">
        <f>IF(E375="VOID","",VLOOKUP(_xlfn.CONCAT(B375,D375),'All Fixtures'!H:U,14,0))</f>
        <v>Ramblers Club</v>
      </c>
    </row>
    <row r="376" spans="1:7" ht="18" customHeight="1" x14ac:dyDescent="0.25">
      <c r="A376" s="55"/>
      <c r="B376" s="44">
        <v>20</v>
      </c>
      <c r="C376" s="45">
        <f>IFERROR(VLOOKUP(_xlfn.CONCAT(B376,$B353),'All Fixtures'!H:R,10,0),VLOOKUP(_xlfn.CONCAT(B376,$B353),'All Fixtures'!I:R,9,0))</f>
        <v>45694</v>
      </c>
      <c r="D376" s="46" t="str">
        <f>IFERROR(VLOOKUP(_xlfn.CONCAT(B376,$B353),'All Fixtures'!H:R,11,0),VLOOKUP(_xlfn.CONCAT(B376,$B353),'All Fixtures'!I:R,10,0))</f>
        <v>Holmleigh Rangers</v>
      </c>
      <c r="E376" s="47" t="str">
        <f t="shared" si="9"/>
        <v>vs</v>
      </c>
      <c r="F376" s="46" t="str">
        <f>IFERROR(VLOOKUP(_xlfn.CONCAT(B376,$B353),'All Fixtures'!I:T,12,0),VLOOKUP(_xlfn.CONCAT(B376,$B353),'All Fixtures'!H:T,13,0))</f>
        <v>Rugger Sports</v>
      </c>
      <c r="G376" s="48" t="str">
        <f>IF(E376="VOID","",VLOOKUP(_xlfn.CONCAT(B376,D376),'All Fixtures'!H:U,14,0))</f>
        <v>Ramblers Club</v>
      </c>
    </row>
    <row r="377" spans="1:7" ht="18" customHeight="1" x14ac:dyDescent="0.25">
      <c r="A377" s="55"/>
      <c r="B377" s="44">
        <v>21</v>
      </c>
      <c r="C377" s="45">
        <f>IFERROR(VLOOKUP(_xlfn.CONCAT(B377,$B353),'All Fixtures'!H:R,10,0),VLOOKUP(_xlfn.CONCAT(B377,$B353),'All Fixtures'!I:R,9,0))</f>
        <v>45701</v>
      </c>
      <c r="D377" s="46" t="str">
        <f>IFERROR(VLOOKUP(_xlfn.CONCAT(B377,$B353),'All Fixtures'!H:R,11,0),VLOOKUP(_xlfn.CONCAT(B377,$B353),'All Fixtures'!I:R,10,0))</f>
        <v>Arcadians</v>
      </c>
      <c r="E377" s="47" t="str">
        <f t="shared" si="9"/>
        <v>vs</v>
      </c>
      <c r="F377" s="46" t="str">
        <f>IFERROR(VLOOKUP(_xlfn.CONCAT(B377,$B353),'All Fixtures'!I:T,12,0),VLOOKUP(_xlfn.CONCAT(B377,$B353),'All Fixtures'!H:T,13,0))</f>
        <v>Holmleigh Rangers</v>
      </c>
      <c r="G377" s="48" t="str">
        <f>IF(E377="VOID","",VLOOKUP(_xlfn.CONCAT(B377,D377),'All Fixtures'!H:U,14,0))</f>
        <v>BMI Club</v>
      </c>
    </row>
    <row r="378" spans="1:7" ht="18" customHeight="1" x14ac:dyDescent="0.25">
      <c r="A378" s="55"/>
      <c r="B378" s="44">
        <v>22</v>
      </c>
      <c r="C378" s="45">
        <f>IFERROR(VLOOKUP(_xlfn.CONCAT(B378,$B353),'All Fixtures'!H:R,10,0),VLOOKUP(_xlfn.CONCAT(B378,$B353),'All Fixtures'!I:R,9,0))</f>
        <v>45708</v>
      </c>
      <c r="D378" s="46" t="str">
        <f>IFERROR(VLOOKUP(_xlfn.CONCAT(B378,$B353),'All Fixtures'!H:R,11,0),VLOOKUP(_xlfn.CONCAT(B378,$B353),'All Fixtures'!I:R,10,0))</f>
        <v>Holmleigh Rangers</v>
      </c>
      <c r="E378" s="47" t="str">
        <f t="shared" si="9"/>
        <v>vs</v>
      </c>
      <c r="F378" s="46" t="str">
        <f>IFERROR(VLOOKUP(_xlfn.CONCAT(B378,$B353),'All Fixtures'!I:T,12,0),VLOOKUP(_xlfn.CONCAT(B378,$B353),'All Fixtures'!H:T,13,0))</f>
        <v>Kingpins</v>
      </c>
      <c r="G378" s="48" t="str">
        <f>IF(E378="VOID","",VLOOKUP(_xlfn.CONCAT(B378,D378),'All Fixtures'!H:U,14,0))</f>
        <v>Ramblers Club</v>
      </c>
    </row>
    <row r="379" spans="1:7" ht="18" customHeight="1" x14ac:dyDescent="0.25">
      <c r="A379" s="55"/>
      <c r="B379" s="44">
        <v>23</v>
      </c>
      <c r="C379" s="45">
        <f>IFERROR(VLOOKUP(_xlfn.CONCAT(B379,$B353),'All Fixtures'!H:R,10,0),VLOOKUP(_xlfn.CONCAT(B379,$B353),'All Fixtures'!I:R,9,0))</f>
        <v>45716</v>
      </c>
      <c r="D379" s="46" t="str">
        <f>IFERROR(VLOOKUP(_xlfn.CONCAT(B379,$B353),'All Fixtures'!H:R,11,0),VLOOKUP(_xlfn.CONCAT(B379,$B353),'All Fixtures'!I:R,10,0))</f>
        <v>R.G.H.O.C.</v>
      </c>
      <c r="E379" s="47" t="str">
        <f t="shared" si="9"/>
        <v>vs</v>
      </c>
      <c r="F379" s="46" t="str">
        <f>IFERROR(VLOOKUP(_xlfn.CONCAT(B379,$B353),'All Fixtures'!I:T,12,0),VLOOKUP(_xlfn.CONCAT(B379,$B353),'All Fixtures'!H:T,13,0))</f>
        <v>Holmleigh Rangers</v>
      </c>
      <c r="G379" s="48" t="str">
        <f>IF(E379="VOID","",VLOOKUP(_xlfn.CONCAT(B379,D379),'All Fixtures'!H:U,14,0))</f>
        <v>Hardwicke RBL 2</v>
      </c>
    </row>
    <row r="380" spans="1:7" ht="18" customHeight="1" x14ac:dyDescent="0.25">
      <c r="A380" s="55"/>
      <c r="B380" s="44">
        <v>24</v>
      </c>
      <c r="C380" s="45">
        <f>IFERROR(VLOOKUP(_xlfn.CONCAT(B380,$B353),'All Fixtures'!H:R,10,0),VLOOKUP(_xlfn.CONCAT(B380,$B353),'All Fixtures'!I:R,9,0))</f>
        <v>45722</v>
      </c>
      <c r="D380" s="46" t="str">
        <f>IFERROR(VLOOKUP(_xlfn.CONCAT(B380,$B353),'All Fixtures'!H:R,11,0),VLOOKUP(_xlfn.CONCAT(B380,$B353),'All Fixtures'!I:R,10,0))</f>
        <v>Holmleigh Rangers</v>
      </c>
      <c r="E380" s="47" t="str">
        <f t="shared" si="9"/>
        <v>vs</v>
      </c>
      <c r="F380" s="46" t="str">
        <f>IFERROR(VLOOKUP(_xlfn.CONCAT(B380,$B353),'All Fixtures'!I:T,12,0),VLOOKUP(_xlfn.CONCAT(B380,$B353),'All Fixtures'!H:T,13,0))</f>
        <v>Indians</v>
      </c>
      <c r="G380" s="48" t="str">
        <f>IF(E380="VOID","",VLOOKUP(_xlfn.CONCAT(B380,D380),'All Fixtures'!H:U,14,0))</f>
        <v>Ramblers Club</v>
      </c>
    </row>
    <row r="381" spans="1:7" ht="18" customHeight="1" x14ac:dyDescent="0.25">
      <c r="A381" s="55"/>
      <c r="B381" s="44">
        <v>25</v>
      </c>
      <c r="C381" s="45">
        <f>IFERROR(VLOOKUP(_xlfn.CONCAT(B381,$B353),'All Fixtures'!H:R,10,0),VLOOKUP(_xlfn.CONCAT(B381,$B353),'All Fixtures'!I:R,9,0))</f>
        <v>45729</v>
      </c>
      <c r="D381" s="46" t="str">
        <f>IFERROR(VLOOKUP(_xlfn.CONCAT(B381,$B353),'All Fixtures'!H:R,11,0),VLOOKUP(_xlfn.CONCAT(B381,$B353),'All Fixtures'!I:R,10,0))</f>
        <v>Rockets</v>
      </c>
      <c r="E381" s="47" t="str">
        <f t="shared" si="9"/>
        <v>vs</v>
      </c>
      <c r="F381" s="46" t="str">
        <f>IFERROR(VLOOKUP(_xlfn.CONCAT(B381,$B353),'All Fixtures'!I:T,12,0),VLOOKUP(_xlfn.CONCAT(B381,$B353),'All Fixtures'!H:T,13,0))</f>
        <v>Holmleigh Rangers</v>
      </c>
      <c r="G381" s="48" t="str">
        <f>IF(E381="VOID","",VLOOKUP(_xlfn.CONCAT(B381,D381),'All Fixtures'!H:U,14,0))</f>
        <v>Old Richians RFC</v>
      </c>
    </row>
    <row r="382" spans="1:7" ht="18" customHeight="1" x14ac:dyDescent="0.25">
      <c r="A382" s="55"/>
      <c r="B382" s="44">
        <v>26</v>
      </c>
      <c r="C382" s="45">
        <f>IFERROR(VLOOKUP(_xlfn.CONCAT(B382,$B353),'All Fixtures'!H:R,10,0),VLOOKUP(_xlfn.CONCAT(B382,$B353),'All Fixtures'!I:R,9,0))</f>
        <v>45736</v>
      </c>
      <c r="D382" s="46" t="str">
        <f>IFERROR(VLOOKUP(_xlfn.CONCAT(B382,$B353),'All Fixtures'!H:R,11,0),VLOOKUP(_xlfn.CONCAT(B382,$B353),'All Fixtures'!I:R,10,0))</f>
        <v>Holmleigh Rangers</v>
      </c>
      <c r="E382" s="47" t="str">
        <f t="shared" si="9"/>
        <v>vs</v>
      </c>
      <c r="F382" s="46" t="str">
        <f>IFERROR(VLOOKUP(_xlfn.CONCAT(B382,$B353),'All Fixtures'!I:T,12,0),VLOOKUP(_xlfn.CONCAT(B382,$B353),'All Fixtures'!H:T,13,0))</f>
        <v>Supermacs</v>
      </c>
      <c r="G382" s="48" t="str">
        <f>IF(E382="VOID","",VLOOKUP(_xlfn.CONCAT(B382,D382),'All Fixtures'!H:U,14,0))</f>
        <v>Ramblers Club</v>
      </c>
    </row>
    <row r="383" spans="1:7" ht="18" customHeight="1" x14ac:dyDescent="0.25">
      <c r="A383" s="55"/>
      <c r="B383" s="44">
        <v>27</v>
      </c>
      <c r="C383" s="45">
        <f>IFERROR(VLOOKUP(_xlfn.CONCAT(B383,$B353),'All Fixtures'!H:R,10,0),VLOOKUP(_xlfn.CONCAT(B383,$B353),'All Fixtures'!I:R,9,0))</f>
        <v>45743</v>
      </c>
      <c r="D383" s="46" t="str">
        <f>IFERROR(VLOOKUP(_xlfn.CONCAT(B383,$B353),'All Fixtures'!H:R,11,0),VLOOKUP(_xlfn.CONCAT(B383,$B353),'All Fixtures'!I:R,10,0))</f>
        <v>St James Extras</v>
      </c>
      <c r="E383" s="47" t="str">
        <f t="shared" si="9"/>
        <v>vs</v>
      </c>
      <c r="F383" s="46" t="str">
        <f>IFERROR(VLOOKUP(_xlfn.CONCAT(B383,$B353),'All Fixtures'!I:T,12,0),VLOOKUP(_xlfn.CONCAT(B383,$B353),'All Fixtures'!H:T,13,0))</f>
        <v>Holmleigh Rangers</v>
      </c>
      <c r="G383" s="48" t="str">
        <f>IF(E383="VOID","",VLOOKUP(_xlfn.CONCAT(B383,D383),'All Fixtures'!H:U,14,0))</f>
        <v>One Eyed Jacks</v>
      </c>
    </row>
    <row r="384" spans="1:7" ht="18" customHeight="1" x14ac:dyDescent="0.25">
      <c r="A384" s="55"/>
      <c r="B384" s="44">
        <v>28</v>
      </c>
      <c r="C384" s="45">
        <f>IFERROR(VLOOKUP(_xlfn.CONCAT(B384,$B353),'All Fixtures'!H:R,10,0),VLOOKUP(_xlfn.CONCAT(B384,$B353),'All Fixtures'!I:R,9,0))</f>
        <v>45750</v>
      </c>
      <c r="D384" s="46" t="str">
        <f>IFERROR(VLOOKUP(_xlfn.CONCAT(B384,$B353),'All Fixtures'!H:R,11,0),VLOOKUP(_xlfn.CONCAT(B384,$B353),'All Fixtures'!I:R,10,0))</f>
        <v>Holmleigh Rangers</v>
      </c>
      <c r="E384" s="47" t="str">
        <f t="shared" si="9"/>
        <v>vs</v>
      </c>
      <c r="F384" s="46" t="str">
        <f>IFERROR(VLOOKUP(_xlfn.CONCAT(B384,$B353),'All Fixtures'!I:T,12,0),VLOOKUP(_xlfn.CONCAT(B384,$B353),'All Fixtures'!H:T,13,0))</f>
        <v>Motor Rollers</v>
      </c>
      <c r="G384" s="48" t="str">
        <f>IF(E384="VOID","",VLOOKUP(_xlfn.CONCAT(B384,D384),'All Fixtures'!H:U,14,0))</f>
        <v>Ramblers Club</v>
      </c>
    </row>
    <row r="385" spans="1:7" ht="18" customHeight="1" x14ac:dyDescent="0.25">
      <c r="A385" s="55"/>
      <c r="B385" s="44">
        <v>29</v>
      </c>
      <c r="C385" s="45">
        <f>IFERROR(VLOOKUP(_xlfn.CONCAT(B385,$B353),'All Fixtures'!H:R,10,0),VLOOKUP(_xlfn.CONCAT(B385,$B353),'All Fixtures'!I:R,9,0))</f>
        <v>45757</v>
      </c>
      <c r="D385" s="46" t="str">
        <f>IFERROR(VLOOKUP(_xlfn.CONCAT(B385,$B353),'All Fixtures'!H:R,11,0),VLOOKUP(_xlfn.CONCAT(B385,$B353),'All Fixtures'!I:R,10,0))</f>
        <v>Holmleigh Rangers</v>
      </c>
      <c r="E385" s="47" t="str">
        <f t="shared" si="9"/>
        <v>vs</v>
      </c>
      <c r="F385" s="46" t="str">
        <f>IFERROR(VLOOKUP(_xlfn.CONCAT(B385,$B353),'All Fixtures'!I:T,12,0),VLOOKUP(_xlfn.CONCAT(B385,$B353),'All Fixtures'!H:T,13,0))</f>
        <v>Avenue Loungers</v>
      </c>
      <c r="G385" s="48" t="str">
        <f>IF(E385="VOID","",VLOOKUP(_xlfn.CONCAT(B385,D385),'All Fixtures'!H:U,14,0))</f>
        <v>Ramblers Club</v>
      </c>
    </row>
    <row r="386" spans="1:7" ht="18" customHeight="1" x14ac:dyDescent="0.25">
      <c r="A386" s="55"/>
      <c r="B386" s="49">
        <v>30</v>
      </c>
      <c r="C386" s="50">
        <f>IFERROR(VLOOKUP(_xlfn.CONCAT(B386,$B353),'All Fixtures'!H:R,10,0),VLOOKUP(_xlfn.CONCAT(B386,$B353),'All Fixtures'!I:R,9,0))</f>
        <v>45765</v>
      </c>
      <c r="D386" s="51" t="str">
        <f>IFERROR(VLOOKUP(_xlfn.CONCAT(B386,$B353),'All Fixtures'!H:R,11,0),VLOOKUP(_xlfn.CONCAT(B386,$B353),'All Fixtures'!I:R,10,0))</f>
        <v>Matson Wolfhounds</v>
      </c>
      <c r="E386" s="52" t="str">
        <f t="shared" si="9"/>
        <v>vs</v>
      </c>
      <c r="F386" s="51" t="str">
        <f>IFERROR(VLOOKUP(_xlfn.CONCAT(B386,$B353),'All Fixtures'!I:T,12,0),VLOOKUP(_xlfn.CONCAT(B386,$B353),'All Fixtures'!H:T,13,0))</f>
        <v>Holmleigh Rangers</v>
      </c>
      <c r="G386" s="53" t="str">
        <f>IF(E386="VOID","",VLOOKUP(_xlfn.CONCAT(B386,D386),'All Fixtures'!H:U,14,0))</f>
        <v>Matson RFC</v>
      </c>
    </row>
    <row r="387" spans="1:7" ht="13.15" customHeight="1" x14ac:dyDescent="0.25">
      <c r="A387" s="55"/>
      <c r="B387" s="20"/>
      <c r="C387" s="20"/>
      <c r="D387" s="3"/>
      <c r="E387" s="20"/>
      <c r="F387" s="3"/>
      <c r="G387" s="3"/>
    </row>
    <row r="388" spans="1:7" ht="13.15" customHeight="1" x14ac:dyDescent="0.25">
      <c r="A388" s="55"/>
      <c r="B388" s="20"/>
      <c r="C388" s="20"/>
      <c r="D388" s="3"/>
      <c r="E388" s="20"/>
      <c r="F388" s="3"/>
      <c r="G388" s="3"/>
    </row>
    <row r="389" spans="1:7" ht="13.15" customHeight="1" x14ac:dyDescent="0.25">
      <c r="A389" s="55"/>
      <c r="B389" s="20"/>
      <c r="C389" s="20"/>
      <c r="D389" s="3"/>
      <c r="E389" s="20"/>
      <c r="F389" s="3"/>
      <c r="G389" s="3"/>
    </row>
    <row r="390" spans="1:7" ht="13.15" customHeight="1" x14ac:dyDescent="0.25">
      <c r="A390" s="55"/>
      <c r="B390" s="20"/>
      <c r="C390" s="20"/>
      <c r="D390" s="3"/>
      <c r="E390" s="20"/>
      <c r="F390" s="3"/>
      <c r="G390" s="3"/>
    </row>
    <row r="391" spans="1:7" ht="13.15" customHeight="1" x14ac:dyDescent="0.25">
      <c r="A391" s="55"/>
      <c r="B391" s="20"/>
      <c r="C391" s="20"/>
      <c r="D391" s="3"/>
      <c r="E391" s="20"/>
      <c r="F391" s="3"/>
      <c r="G391" s="3"/>
    </row>
    <row r="392" spans="1:7" ht="20.45" customHeight="1" x14ac:dyDescent="0.35">
      <c r="A392" s="55">
        <f>A353+1</f>
        <v>11</v>
      </c>
      <c r="B392" s="39" t="str">
        <f>C392</f>
        <v>St James Extras</v>
      </c>
      <c r="C392" s="121" t="str">
        <f>VLOOKUP(A392,Divisions!$H$3:$I$18,2,0)</f>
        <v>St James Extras</v>
      </c>
      <c r="D392" s="121"/>
      <c r="E392" s="121"/>
      <c r="F392" s="121"/>
      <c r="G392" s="121"/>
    </row>
    <row r="393" spans="1:7" ht="13.15" customHeight="1" x14ac:dyDescent="0.25">
      <c r="A393" s="55"/>
      <c r="B393" s="20"/>
      <c r="C393" s="20"/>
      <c r="D393" s="3"/>
      <c r="E393" s="20"/>
      <c r="F393" s="3"/>
      <c r="G393" s="3"/>
    </row>
    <row r="394" spans="1:7" ht="21.6" customHeight="1" x14ac:dyDescent="0.25">
      <c r="A394" s="55"/>
      <c r="B394" s="40" t="s">
        <v>328</v>
      </c>
      <c r="C394" s="41" t="s">
        <v>334</v>
      </c>
      <c r="D394" s="42" t="s">
        <v>340</v>
      </c>
      <c r="E394" s="42"/>
      <c r="F394" s="42" t="s">
        <v>341</v>
      </c>
      <c r="G394" s="43" t="s">
        <v>338</v>
      </c>
    </row>
    <row r="395" spans="1:7" ht="18" customHeight="1" x14ac:dyDescent="0.25">
      <c r="A395" s="55"/>
      <c r="B395" s="44">
        <v>1</v>
      </c>
      <c r="C395" s="45">
        <f>IFERROR(VLOOKUP(_xlfn.CONCAT(B395,$B392),'All Fixtures'!H:R,10,0),VLOOKUP(_xlfn.CONCAT(B395,$B392),'All Fixtures'!I:R,9,0))</f>
        <v>45537</v>
      </c>
      <c r="D395" s="46" t="str">
        <f>IFERROR(VLOOKUP(_xlfn.CONCAT(B395,$B392),'All Fixtures'!H:R,11,0),VLOOKUP(_xlfn.CONCAT(B395,$B392),'All Fixtures'!I:R,10,0))</f>
        <v>Valiants</v>
      </c>
      <c r="E395" s="47" t="str">
        <f>IF(F395="","VOID","vs")</f>
        <v>vs</v>
      </c>
      <c r="F395" s="46" t="str">
        <f>IFERROR(VLOOKUP(_xlfn.CONCAT(B395,$B392),'All Fixtures'!I:T,12,0),VLOOKUP(_xlfn.CONCAT(B395,$B392),'All Fixtures'!H:T,13,0))</f>
        <v>St James Extras</v>
      </c>
      <c r="G395" s="48" t="str">
        <f>IF(E395="VOID","",VLOOKUP(_xlfn.CONCAT(B395,D395),'All Fixtures'!H:U,14,0))</f>
        <v>Baker Street</v>
      </c>
    </row>
    <row r="396" spans="1:7" ht="18" customHeight="1" x14ac:dyDescent="0.25">
      <c r="A396" s="55"/>
      <c r="B396" s="44">
        <v>2</v>
      </c>
      <c r="C396" s="45">
        <f>IFERROR(VLOOKUP(_xlfn.CONCAT(B396,$B392),'All Fixtures'!H:R,10,0),VLOOKUP(_xlfn.CONCAT(B396,$B392),'All Fixtures'!I:R,9,0))</f>
        <v>45547</v>
      </c>
      <c r="D396" s="46" t="str">
        <f>IFERROR(VLOOKUP(_xlfn.CONCAT(B396,$B392),'All Fixtures'!H:R,11,0),VLOOKUP(_xlfn.CONCAT(B396,$B392),'All Fixtures'!I:R,10,0))</f>
        <v>St James Extras</v>
      </c>
      <c r="E396" s="47" t="str">
        <f t="shared" ref="E396:E425" si="10">IF(F396="","VOID","vs")</f>
        <v>vs</v>
      </c>
      <c r="F396" s="46" t="str">
        <f>IFERROR(VLOOKUP(_xlfn.CONCAT(B396,$B392),'All Fixtures'!I:T,12,0),VLOOKUP(_xlfn.CONCAT(B396,$B392),'All Fixtures'!H:T,13,0))</f>
        <v>Walls Monkeys</v>
      </c>
      <c r="G396" s="48" t="str">
        <f>IF(E396="VOID","",VLOOKUP(_xlfn.CONCAT(B396,D396),'All Fixtures'!H:U,14,0))</f>
        <v>One Eyed Jacks</v>
      </c>
    </row>
    <row r="397" spans="1:7" ht="18" customHeight="1" x14ac:dyDescent="0.25">
      <c r="A397" s="55"/>
      <c r="B397" s="44">
        <v>3</v>
      </c>
      <c r="C397" s="45">
        <f>IFERROR(VLOOKUP(_xlfn.CONCAT(B397,$B392),'All Fixtures'!H:R,10,0),VLOOKUP(_xlfn.CONCAT(B397,$B392),'All Fixtures'!I:R,9,0))</f>
        <v>45553</v>
      </c>
      <c r="D397" s="46" t="str">
        <f>IFERROR(VLOOKUP(_xlfn.CONCAT(B397,$B392),'All Fixtures'!H:R,11,0),VLOOKUP(_xlfn.CONCAT(B397,$B392),'All Fixtures'!I:R,10,0))</f>
        <v>Willows</v>
      </c>
      <c r="E397" s="47" t="str">
        <f t="shared" si="10"/>
        <v>vs</v>
      </c>
      <c r="F397" s="46" t="str">
        <f>IFERROR(VLOOKUP(_xlfn.CONCAT(B397,$B392),'All Fixtures'!I:T,12,0),VLOOKUP(_xlfn.CONCAT(B397,$B392),'All Fixtures'!H:T,13,0))</f>
        <v>St James Extras</v>
      </c>
      <c r="G397" s="48" t="str">
        <f>IF(E397="VOID","",VLOOKUP(_xlfn.CONCAT(B397,D397),'All Fixtures'!H:U,14,0))</f>
        <v>Ramblers Club</v>
      </c>
    </row>
    <row r="398" spans="1:7" ht="18" customHeight="1" x14ac:dyDescent="0.25">
      <c r="A398" s="55"/>
      <c r="B398" s="44">
        <v>4</v>
      </c>
      <c r="C398" s="45">
        <f>IFERROR(VLOOKUP(_xlfn.CONCAT(B398,$B392),'All Fixtures'!H:R,10,0),VLOOKUP(_xlfn.CONCAT(B398,$B392),'All Fixtures'!I:R,9,0))</f>
        <v>45561</v>
      </c>
      <c r="D398" s="46" t="str">
        <f>IFERROR(VLOOKUP(_xlfn.CONCAT(B398,$B392),'All Fixtures'!H:R,11,0),VLOOKUP(_xlfn.CONCAT(B398,$B392),'All Fixtures'!I:R,10,0))</f>
        <v>St James Extras</v>
      </c>
      <c r="E398" s="47" t="str">
        <f t="shared" si="10"/>
        <v>vs</v>
      </c>
      <c r="F398" s="46" t="str">
        <f>IFERROR(VLOOKUP(_xlfn.CONCAT(B398,$B392),'All Fixtures'!I:T,12,0),VLOOKUP(_xlfn.CONCAT(B398,$B392),'All Fixtures'!H:T,13,0))</f>
        <v>Rugger Sports</v>
      </c>
      <c r="G398" s="48" t="str">
        <f>IF(E398="VOID","",VLOOKUP(_xlfn.CONCAT(B398,D398),'All Fixtures'!H:U,14,0))</f>
        <v>One Eyed Jacks</v>
      </c>
    </row>
    <row r="399" spans="1:7" ht="18" customHeight="1" x14ac:dyDescent="0.25">
      <c r="A399" s="55"/>
      <c r="B399" s="44">
        <v>5</v>
      </c>
      <c r="C399" s="45">
        <f>IFERROR(VLOOKUP(_xlfn.CONCAT(B399,$B392),'All Fixtures'!H:R,10,0),VLOOKUP(_xlfn.CONCAT(B399,$B392),'All Fixtures'!I:R,9,0))</f>
        <v>45568</v>
      </c>
      <c r="D399" s="46" t="str">
        <f>IFERROR(VLOOKUP(_xlfn.CONCAT(B399,$B392),'All Fixtures'!H:R,11,0),VLOOKUP(_xlfn.CONCAT(B399,$B392),'All Fixtures'!I:R,10,0))</f>
        <v>Arcadians</v>
      </c>
      <c r="E399" s="47" t="str">
        <f t="shared" si="10"/>
        <v>vs</v>
      </c>
      <c r="F399" s="46" t="str">
        <f>IFERROR(VLOOKUP(_xlfn.CONCAT(B399,$B392),'All Fixtures'!I:T,12,0),VLOOKUP(_xlfn.CONCAT(B399,$B392),'All Fixtures'!H:T,13,0))</f>
        <v>St James Extras</v>
      </c>
      <c r="G399" s="48" t="str">
        <f>IF(E399="VOID","",VLOOKUP(_xlfn.CONCAT(B399,D399),'All Fixtures'!H:U,14,0))</f>
        <v>BMI Club</v>
      </c>
    </row>
    <row r="400" spans="1:7" ht="18" customHeight="1" x14ac:dyDescent="0.25">
      <c r="A400" s="55"/>
      <c r="B400" s="44">
        <v>6</v>
      </c>
      <c r="C400" s="45">
        <f>IFERROR(VLOOKUP(_xlfn.CONCAT(B400,$B392),'All Fixtures'!H:R,10,0),VLOOKUP(_xlfn.CONCAT(B400,$B392),'All Fixtures'!I:R,9,0))</f>
        <v>45575</v>
      </c>
      <c r="D400" s="46" t="str">
        <f>IFERROR(VLOOKUP(_xlfn.CONCAT(B400,$B392),'All Fixtures'!H:R,11,0),VLOOKUP(_xlfn.CONCAT(B400,$B392),'All Fixtures'!I:R,10,0))</f>
        <v>St James Extras</v>
      </c>
      <c r="E400" s="47" t="str">
        <f t="shared" si="10"/>
        <v>vs</v>
      </c>
      <c r="F400" s="46" t="str">
        <f>IFERROR(VLOOKUP(_xlfn.CONCAT(B400,$B392),'All Fixtures'!I:T,12,0),VLOOKUP(_xlfn.CONCAT(B400,$B392),'All Fixtures'!H:T,13,0))</f>
        <v>Kingpins</v>
      </c>
      <c r="G400" s="48" t="str">
        <f>IF(E400="VOID","",VLOOKUP(_xlfn.CONCAT(B400,D400),'All Fixtures'!H:U,14,0))</f>
        <v>One Eyed Jacks</v>
      </c>
    </row>
    <row r="401" spans="1:7" ht="18" customHeight="1" x14ac:dyDescent="0.25">
      <c r="A401" s="55"/>
      <c r="B401" s="44">
        <v>7</v>
      </c>
      <c r="C401" s="45">
        <f>IFERROR(VLOOKUP(_xlfn.CONCAT(B401,$B392),'All Fixtures'!H:R,10,0),VLOOKUP(_xlfn.CONCAT(B401,$B392),'All Fixtures'!I:R,9,0))</f>
        <v>45583</v>
      </c>
      <c r="D401" s="46" t="str">
        <f>IFERROR(VLOOKUP(_xlfn.CONCAT(B401,$B392),'All Fixtures'!H:R,11,0),VLOOKUP(_xlfn.CONCAT(B401,$B392),'All Fixtures'!I:R,10,0))</f>
        <v>R.G.H.O.C.</v>
      </c>
      <c r="E401" s="47" t="str">
        <f t="shared" si="10"/>
        <v>vs</v>
      </c>
      <c r="F401" s="46" t="str">
        <f>IFERROR(VLOOKUP(_xlfn.CONCAT(B401,$B392),'All Fixtures'!I:T,12,0),VLOOKUP(_xlfn.CONCAT(B401,$B392),'All Fixtures'!H:T,13,0))</f>
        <v>St James Extras</v>
      </c>
      <c r="G401" s="48" t="str">
        <f>IF(E401="VOID","",VLOOKUP(_xlfn.CONCAT(B401,D401),'All Fixtures'!H:U,14,0))</f>
        <v>Hardwicke RBL 2</v>
      </c>
    </row>
    <row r="402" spans="1:7" ht="18" customHeight="1" x14ac:dyDescent="0.25">
      <c r="A402" s="55"/>
      <c r="B402" s="44">
        <v>8</v>
      </c>
      <c r="C402" s="45">
        <f>IFERROR(VLOOKUP(_xlfn.CONCAT(B402,$B392),'All Fixtures'!H:R,10,0),VLOOKUP(_xlfn.CONCAT(B402,$B392),'All Fixtures'!I:R,9,0))</f>
        <v>45589</v>
      </c>
      <c r="D402" s="46" t="str">
        <f>IFERROR(VLOOKUP(_xlfn.CONCAT(B402,$B392),'All Fixtures'!H:R,11,0),VLOOKUP(_xlfn.CONCAT(B402,$B392),'All Fixtures'!I:R,10,0))</f>
        <v>St James Extras</v>
      </c>
      <c r="E402" s="47" t="str">
        <f t="shared" si="10"/>
        <v>vs</v>
      </c>
      <c r="F402" s="46" t="str">
        <f>IFERROR(VLOOKUP(_xlfn.CONCAT(B402,$B392),'All Fixtures'!I:T,12,0),VLOOKUP(_xlfn.CONCAT(B402,$B392),'All Fixtures'!H:T,13,0))</f>
        <v>Indians</v>
      </c>
      <c r="G402" s="48" t="str">
        <f>IF(E402="VOID","",VLOOKUP(_xlfn.CONCAT(B402,D402),'All Fixtures'!H:U,14,0))</f>
        <v>One Eyed Jacks</v>
      </c>
    </row>
    <row r="403" spans="1:7" ht="18" customHeight="1" x14ac:dyDescent="0.25">
      <c r="A403" s="55"/>
      <c r="B403" s="44">
        <v>9</v>
      </c>
      <c r="C403" s="45">
        <f>IFERROR(VLOOKUP(_xlfn.CONCAT(B403,$B392),'All Fixtures'!H:R,10,0),VLOOKUP(_xlfn.CONCAT(B403,$B392),'All Fixtures'!I:R,9,0))</f>
        <v>45596</v>
      </c>
      <c r="D403" s="46" t="str">
        <f>IFERROR(VLOOKUP(_xlfn.CONCAT(B403,$B392),'All Fixtures'!H:R,11,0),VLOOKUP(_xlfn.CONCAT(B403,$B392),'All Fixtures'!I:R,10,0))</f>
        <v>Rockets</v>
      </c>
      <c r="E403" s="47" t="str">
        <f t="shared" si="10"/>
        <v>vs</v>
      </c>
      <c r="F403" s="46" t="str">
        <f>IFERROR(VLOOKUP(_xlfn.CONCAT(B403,$B392),'All Fixtures'!I:T,12,0),VLOOKUP(_xlfn.CONCAT(B403,$B392),'All Fixtures'!H:T,13,0))</f>
        <v>St James Extras</v>
      </c>
      <c r="G403" s="48" t="str">
        <f>IF(E403="VOID","",VLOOKUP(_xlfn.CONCAT(B403,D403),'All Fixtures'!H:U,14,0))</f>
        <v>Old Richians RFC</v>
      </c>
    </row>
    <row r="404" spans="1:7" ht="18" customHeight="1" x14ac:dyDescent="0.25">
      <c r="A404" s="55"/>
      <c r="B404" s="44">
        <v>10</v>
      </c>
      <c r="C404" s="45">
        <f>IFERROR(VLOOKUP(_xlfn.CONCAT(B404,$B392),'All Fixtures'!H:R,10,0),VLOOKUP(_xlfn.CONCAT(B404,$B392),'All Fixtures'!I:R,9,0))</f>
        <v>45603</v>
      </c>
      <c r="D404" s="46" t="str">
        <f>IFERROR(VLOOKUP(_xlfn.CONCAT(B404,$B392),'All Fixtures'!H:R,11,0),VLOOKUP(_xlfn.CONCAT(B404,$B392),'All Fixtures'!I:R,10,0))</f>
        <v>St James Extras</v>
      </c>
      <c r="E404" s="47" t="str">
        <f t="shared" si="10"/>
        <v>vs</v>
      </c>
      <c r="F404" s="46" t="str">
        <f>IFERROR(VLOOKUP(_xlfn.CONCAT(B404,$B392),'All Fixtures'!I:T,12,0),VLOOKUP(_xlfn.CONCAT(B404,$B392),'All Fixtures'!H:T,13,0))</f>
        <v>Supermacs</v>
      </c>
      <c r="G404" s="48" t="str">
        <f>IF(E404="VOID","",VLOOKUP(_xlfn.CONCAT(B404,D404),'All Fixtures'!H:U,14,0))</f>
        <v>One Eyed Jacks</v>
      </c>
    </row>
    <row r="405" spans="1:7" ht="18" customHeight="1" x14ac:dyDescent="0.25">
      <c r="A405" s="55"/>
      <c r="B405" s="44">
        <v>11</v>
      </c>
      <c r="C405" s="45">
        <f>IFERROR(VLOOKUP(_xlfn.CONCAT(B405,$B392),'All Fixtures'!H:R,10,0),VLOOKUP(_xlfn.CONCAT(B405,$B392),'All Fixtures'!I:R,9,0))</f>
        <v>45608</v>
      </c>
      <c r="D405" s="46" t="str">
        <f>IFERROR(VLOOKUP(_xlfn.CONCAT(B405,$B392),'All Fixtures'!H:R,11,0),VLOOKUP(_xlfn.CONCAT(B405,$B392),'All Fixtures'!I:R,10,0))</f>
        <v>Motor Rollers</v>
      </c>
      <c r="E405" s="47" t="str">
        <f t="shared" si="10"/>
        <v>vs</v>
      </c>
      <c r="F405" s="46" t="str">
        <f>IFERROR(VLOOKUP(_xlfn.CONCAT(B405,$B392),'All Fixtures'!I:T,12,0),VLOOKUP(_xlfn.CONCAT(B405,$B392),'All Fixtures'!H:T,13,0))</f>
        <v>St James Extras</v>
      </c>
      <c r="G405" s="48" t="str">
        <f>IF(E405="VOID","",VLOOKUP(_xlfn.CONCAT(B405,D405),'All Fixtures'!H:U,14,0))</f>
        <v>Wotton Hall Club 1</v>
      </c>
    </row>
    <row r="406" spans="1:7" ht="18" customHeight="1" x14ac:dyDescent="0.25">
      <c r="A406" s="55"/>
      <c r="B406" s="44">
        <v>12</v>
      </c>
      <c r="C406" s="45">
        <f>IFERROR(VLOOKUP(_xlfn.CONCAT(B406,$B392),'All Fixtures'!H:R,10,0),VLOOKUP(_xlfn.CONCAT(B406,$B392),'All Fixtures'!I:R,9,0))</f>
        <v>45617</v>
      </c>
      <c r="D406" s="46" t="str">
        <f>IFERROR(VLOOKUP(_xlfn.CONCAT(B406,$B392),'All Fixtures'!H:R,11,0),VLOOKUP(_xlfn.CONCAT(B406,$B392),'All Fixtures'!I:R,10,0))</f>
        <v>Holmleigh Rangers</v>
      </c>
      <c r="E406" s="47" t="str">
        <f t="shared" si="10"/>
        <v>vs</v>
      </c>
      <c r="F406" s="46" t="str">
        <f>IFERROR(VLOOKUP(_xlfn.CONCAT(B406,$B392),'All Fixtures'!I:T,12,0),VLOOKUP(_xlfn.CONCAT(B406,$B392),'All Fixtures'!H:T,13,0))</f>
        <v>St James Extras</v>
      </c>
      <c r="G406" s="48" t="str">
        <f>IF(E406="VOID","",VLOOKUP(_xlfn.CONCAT(B406,D406),'All Fixtures'!H:U,14,0))</f>
        <v>Ramblers Club</v>
      </c>
    </row>
    <row r="407" spans="1:7" ht="18" customHeight="1" x14ac:dyDescent="0.25">
      <c r="A407" s="55"/>
      <c r="B407" s="44">
        <v>13</v>
      </c>
      <c r="C407" s="45">
        <f>IFERROR(VLOOKUP(_xlfn.CONCAT(B407,$B392),'All Fixtures'!H:R,10,0),VLOOKUP(_xlfn.CONCAT(B407,$B392),'All Fixtures'!I:R,9,0))</f>
        <v>45624</v>
      </c>
      <c r="D407" s="46" t="str">
        <f>IFERROR(VLOOKUP(_xlfn.CONCAT(B407,$B392),'All Fixtures'!H:R,11,0),VLOOKUP(_xlfn.CONCAT(B407,$B392),'All Fixtures'!I:R,10,0))</f>
        <v>St James Extras</v>
      </c>
      <c r="E407" s="47" t="str">
        <f t="shared" si="10"/>
        <v>vs</v>
      </c>
      <c r="F407" s="46" t="str">
        <f>IFERROR(VLOOKUP(_xlfn.CONCAT(B407,$B392),'All Fixtures'!I:T,12,0),VLOOKUP(_xlfn.CONCAT(B407,$B392),'All Fixtures'!H:T,13,0))</f>
        <v>Avenue Loungers</v>
      </c>
      <c r="G407" s="48" t="str">
        <f>IF(E407="VOID","",VLOOKUP(_xlfn.CONCAT(B407,D407),'All Fixtures'!H:U,14,0))</f>
        <v>One Eyed Jacks</v>
      </c>
    </row>
    <row r="408" spans="1:7" ht="18" customHeight="1" x14ac:dyDescent="0.25">
      <c r="A408" s="55"/>
      <c r="B408" s="44">
        <v>14</v>
      </c>
      <c r="C408" s="45">
        <f>IFERROR(VLOOKUP(_xlfn.CONCAT(B408,$B392),'All Fixtures'!H:R,10,0),VLOOKUP(_xlfn.CONCAT(B408,$B392),'All Fixtures'!I:R,9,0))</f>
        <v>45632</v>
      </c>
      <c r="D408" s="46" t="str">
        <f>IFERROR(VLOOKUP(_xlfn.CONCAT(B408,$B392),'All Fixtures'!H:R,11,0),VLOOKUP(_xlfn.CONCAT(B408,$B392),'All Fixtures'!I:R,10,0))</f>
        <v>Matson Wolfhounds</v>
      </c>
      <c r="E408" s="47" t="str">
        <f t="shared" si="10"/>
        <v>vs</v>
      </c>
      <c r="F408" s="46" t="str">
        <f>IFERROR(VLOOKUP(_xlfn.CONCAT(B408,$B392),'All Fixtures'!I:T,12,0),VLOOKUP(_xlfn.CONCAT(B408,$B392),'All Fixtures'!H:T,13,0))</f>
        <v>St James Extras</v>
      </c>
      <c r="G408" s="48" t="str">
        <f>IF(E408="VOID","",VLOOKUP(_xlfn.CONCAT(B408,D408),'All Fixtures'!H:U,14,0))</f>
        <v>Matson RFC</v>
      </c>
    </row>
    <row r="409" spans="1:7" ht="18" customHeight="1" x14ac:dyDescent="0.25">
      <c r="A409" s="55"/>
      <c r="B409" s="44">
        <v>15</v>
      </c>
      <c r="C409" s="45">
        <f>IFERROR(VLOOKUP(_xlfn.CONCAT(B409,$B392),'All Fixtures'!H:R,10,0),VLOOKUP(_xlfn.CONCAT(B409,$B392),'All Fixtures'!I:R,9,0))</f>
        <v>45638</v>
      </c>
      <c r="D409" s="46" t="str">
        <f>IFERROR(VLOOKUP(_xlfn.CONCAT(B409,$B392),'All Fixtures'!H:R,11,0),VLOOKUP(_xlfn.CONCAT(B409,$B392),'All Fixtures'!I:R,10,0))</f>
        <v>St James Extras</v>
      </c>
      <c r="E409" s="47" t="str">
        <f t="shared" si="10"/>
        <v>vs</v>
      </c>
      <c r="F409" s="46" t="str">
        <f>IFERROR(VLOOKUP(_xlfn.CONCAT(B409,$B392),'All Fixtures'!I:T,12,0),VLOOKUP(_xlfn.CONCAT(B409,$B392),'All Fixtures'!H:T,13,0))</f>
        <v>Exiles S.C.</v>
      </c>
      <c r="G409" s="48" t="str">
        <f>IF(E409="VOID","",VLOOKUP(_xlfn.CONCAT(B409,D409),'All Fixtures'!H:U,14,0))</f>
        <v>One Eyed Jacks</v>
      </c>
    </row>
    <row r="410" spans="1:7" ht="24.6" customHeight="1" x14ac:dyDescent="0.25">
      <c r="A410" s="55"/>
      <c r="B410" s="122" t="s">
        <v>339</v>
      </c>
      <c r="C410" s="123"/>
      <c r="D410" s="123"/>
      <c r="E410" s="123"/>
      <c r="F410" s="123"/>
      <c r="G410" s="124"/>
    </row>
    <row r="411" spans="1:7" ht="18" customHeight="1" x14ac:dyDescent="0.25">
      <c r="A411" s="55"/>
      <c r="B411" s="44">
        <v>16</v>
      </c>
      <c r="C411" s="45">
        <f>IFERROR(VLOOKUP(_xlfn.CONCAT(B411,$B392),'All Fixtures'!H:R,10,0),VLOOKUP(_xlfn.CONCAT(B411,$B392),'All Fixtures'!I:R,9,0))</f>
        <v>45666</v>
      </c>
      <c r="D411" s="46" t="str">
        <f>IFERROR(VLOOKUP(_xlfn.CONCAT(B411,$B392),'All Fixtures'!H:R,11,0),VLOOKUP(_xlfn.CONCAT(B411,$B392),'All Fixtures'!I:R,10,0))</f>
        <v>St James Extras</v>
      </c>
      <c r="E411" s="47" t="str">
        <f t="shared" si="10"/>
        <v>vs</v>
      </c>
      <c r="F411" s="46" t="str">
        <f>IFERROR(VLOOKUP(_xlfn.CONCAT(B411,$B392),'All Fixtures'!I:T,12,0),VLOOKUP(_xlfn.CONCAT(B411,$B392),'All Fixtures'!H:T,13,0))</f>
        <v>Valiants</v>
      </c>
      <c r="G411" s="48" t="str">
        <f>IF(E411="VOID","",VLOOKUP(_xlfn.CONCAT(B411,D411),'All Fixtures'!H:U,14,0))</f>
        <v>One Eyed Jacks</v>
      </c>
    </row>
    <row r="412" spans="1:7" ht="18" customHeight="1" x14ac:dyDescent="0.25">
      <c r="A412" s="55"/>
      <c r="B412" s="44">
        <v>17</v>
      </c>
      <c r="C412" s="45">
        <f>IFERROR(VLOOKUP(_xlfn.CONCAT(B412,$B392),'All Fixtures'!H:R,10,0),VLOOKUP(_xlfn.CONCAT(B412,$B392),'All Fixtures'!I:R,9,0))</f>
        <v>45670</v>
      </c>
      <c r="D412" s="46" t="str">
        <f>IFERROR(VLOOKUP(_xlfn.CONCAT(B412,$B392),'All Fixtures'!H:R,11,0),VLOOKUP(_xlfn.CONCAT(B412,$B392),'All Fixtures'!I:R,10,0))</f>
        <v>Walls Monkeys</v>
      </c>
      <c r="E412" s="47" t="str">
        <f t="shared" si="10"/>
        <v>vs</v>
      </c>
      <c r="F412" s="46" t="str">
        <f>IFERROR(VLOOKUP(_xlfn.CONCAT(B412,$B392),'All Fixtures'!I:T,12,0),VLOOKUP(_xlfn.CONCAT(B412,$B392),'All Fixtures'!H:T,13,0))</f>
        <v>St James Extras</v>
      </c>
      <c r="G412" s="48" t="str">
        <f>IF(E412="VOID","",VLOOKUP(_xlfn.CONCAT(B412,D412),'All Fixtures'!H:U,14,0))</f>
        <v>Robinswood Hill Club 1</v>
      </c>
    </row>
    <row r="413" spans="1:7" ht="18" customHeight="1" x14ac:dyDescent="0.25">
      <c r="A413" s="55"/>
      <c r="B413" s="44">
        <v>18</v>
      </c>
      <c r="C413" s="45">
        <f>IFERROR(VLOOKUP(_xlfn.CONCAT(B413,$B392),'All Fixtures'!H:R,10,0),VLOOKUP(_xlfn.CONCAT(B413,$B392),'All Fixtures'!I:R,9,0))</f>
        <v>45680</v>
      </c>
      <c r="D413" s="46" t="str">
        <f>IFERROR(VLOOKUP(_xlfn.CONCAT(B413,$B392),'All Fixtures'!H:R,11,0),VLOOKUP(_xlfn.CONCAT(B413,$B392),'All Fixtures'!I:R,10,0))</f>
        <v>St James Extras</v>
      </c>
      <c r="E413" s="47" t="str">
        <f t="shared" si="10"/>
        <v>vs</v>
      </c>
      <c r="F413" s="46" t="str">
        <f>IFERROR(VLOOKUP(_xlfn.CONCAT(B413,$B392),'All Fixtures'!I:T,12,0),VLOOKUP(_xlfn.CONCAT(B413,$B392),'All Fixtures'!H:T,13,0))</f>
        <v>Willows</v>
      </c>
      <c r="G413" s="48" t="str">
        <f>IF(E413="VOID","",VLOOKUP(_xlfn.CONCAT(B413,D413),'All Fixtures'!H:U,14,0))</f>
        <v>One Eyed Jacks</v>
      </c>
    </row>
    <row r="414" spans="1:7" ht="18" customHeight="1" x14ac:dyDescent="0.25">
      <c r="A414" s="55"/>
      <c r="B414" s="44">
        <v>19</v>
      </c>
      <c r="C414" s="45">
        <f>IFERROR(VLOOKUP(_xlfn.CONCAT(B414,$B392),'All Fixtures'!H:R,10,0),VLOOKUP(_xlfn.CONCAT(B414,$B392),'All Fixtures'!I:R,9,0))</f>
        <v>45685</v>
      </c>
      <c r="D414" s="46" t="str">
        <f>IFERROR(VLOOKUP(_xlfn.CONCAT(B414,$B392),'All Fixtures'!H:R,11,0),VLOOKUP(_xlfn.CONCAT(B414,$B392),'All Fixtures'!I:R,10,0))</f>
        <v>Rugger Sports</v>
      </c>
      <c r="E414" s="47" t="str">
        <f t="shared" si="10"/>
        <v>vs</v>
      </c>
      <c r="F414" s="46" t="str">
        <f>IFERROR(VLOOKUP(_xlfn.CONCAT(B414,$B392),'All Fixtures'!I:T,12,0),VLOOKUP(_xlfn.CONCAT(B414,$B392),'All Fixtures'!H:T,13,0))</f>
        <v>St James Extras</v>
      </c>
      <c r="G414" s="48" t="str">
        <f>IF(E414="VOID","",VLOOKUP(_xlfn.CONCAT(B414,D414),'All Fixtures'!H:U,14,0))</f>
        <v>Longlevens Community Centre</v>
      </c>
    </row>
    <row r="415" spans="1:7" ht="18" customHeight="1" x14ac:dyDescent="0.25">
      <c r="A415" s="55"/>
      <c r="B415" s="44">
        <v>20</v>
      </c>
      <c r="C415" s="45">
        <f>IFERROR(VLOOKUP(_xlfn.CONCAT(B415,$B392),'All Fixtures'!H:R,10,0),VLOOKUP(_xlfn.CONCAT(B415,$B392),'All Fixtures'!I:R,9,0))</f>
        <v>45694</v>
      </c>
      <c r="D415" s="46" t="str">
        <f>IFERROR(VLOOKUP(_xlfn.CONCAT(B415,$B392),'All Fixtures'!H:R,11,0),VLOOKUP(_xlfn.CONCAT(B415,$B392),'All Fixtures'!I:R,10,0))</f>
        <v>St James Extras</v>
      </c>
      <c r="E415" s="47" t="str">
        <f t="shared" si="10"/>
        <v>vs</v>
      </c>
      <c r="F415" s="46" t="str">
        <f>IFERROR(VLOOKUP(_xlfn.CONCAT(B415,$B392),'All Fixtures'!I:T,12,0),VLOOKUP(_xlfn.CONCAT(B415,$B392),'All Fixtures'!H:T,13,0))</f>
        <v>Arcadians</v>
      </c>
      <c r="G415" s="48" t="str">
        <f>IF(E415="VOID","",VLOOKUP(_xlfn.CONCAT(B415,D415),'All Fixtures'!H:U,14,0))</f>
        <v>One Eyed Jacks</v>
      </c>
    </row>
    <row r="416" spans="1:7" ht="18" customHeight="1" x14ac:dyDescent="0.25">
      <c r="A416" s="55"/>
      <c r="B416" s="44">
        <v>21</v>
      </c>
      <c r="C416" s="45">
        <f>IFERROR(VLOOKUP(_xlfn.CONCAT(B416,$B392),'All Fixtures'!H:R,10,0),VLOOKUP(_xlfn.CONCAT(B416,$B392),'All Fixtures'!I:R,9,0))</f>
        <v>45702</v>
      </c>
      <c r="D416" s="46" t="str">
        <f>IFERROR(VLOOKUP(_xlfn.CONCAT(B416,$B392),'All Fixtures'!H:R,11,0),VLOOKUP(_xlfn.CONCAT(B416,$B392),'All Fixtures'!I:R,10,0))</f>
        <v>Kingpins</v>
      </c>
      <c r="E416" s="47" t="str">
        <f t="shared" si="10"/>
        <v>vs</v>
      </c>
      <c r="F416" s="46" t="str">
        <f>IFERROR(VLOOKUP(_xlfn.CONCAT(B416,$B392),'All Fixtures'!I:T,12,0),VLOOKUP(_xlfn.CONCAT(B416,$B392),'All Fixtures'!H:T,13,0))</f>
        <v>St James Extras</v>
      </c>
      <c r="G416" s="48" t="str">
        <f>IF(E416="VOID","",VLOOKUP(_xlfn.CONCAT(B416,D416),'All Fixtures'!H:U,14,0))</f>
        <v>Robinswood Hill Club 2</v>
      </c>
    </row>
    <row r="417" spans="1:7" ht="18" customHeight="1" x14ac:dyDescent="0.25">
      <c r="A417" s="55"/>
      <c r="B417" s="44">
        <v>22</v>
      </c>
      <c r="C417" s="45">
        <f>IFERROR(VLOOKUP(_xlfn.CONCAT(B417,$B392),'All Fixtures'!H:R,10,0),VLOOKUP(_xlfn.CONCAT(B417,$B392),'All Fixtures'!I:R,9,0))</f>
        <v>45708</v>
      </c>
      <c r="D417" s="46" t="str">
        <f>IFERROR(VLOOKUP(_xlfn.CONCAT(B417,$B392),'All Fixtures'!H:R,11,0),VLOOKUP(_xlfn.CONCAT(B417,$B392),'All Fixtures'!I:R,10,0))</f>
        <v>St James Extras</v>
      </c>
      <c r="E417" s="47" t="str">
        <f t="shared" si="10"/>
        <v>vs</v>
      </c>
      <c r="F417" s="46" t="str">
        <f>IFERROR(VLOOKUP(_xlfn.CONCAT(B417,$B392),'All Fixtures'!I:T,12,0),VLOOKUP(_xlfn.CONCAT(B417,$B392),'All Fixtures'!H:T,13,0))</f>
        <v>R.G.H.O.C.</v>
      </c>
      <c r="G417" s="48" t="str">
        <f>IF(E417="VOID","",VLOOKUP(_xlfn.CONCAT(B417,D417),'All Fixtures'!H:U,14,0))</f>
        <v>One Eyed Jacks</v>
      </c>
    </row>
    <row r="418" spans="1:7" ht="18" customHeight="1" x14ac:dyDescent="0.25">
      <c r="A418" s="55"/>
      <c r="B418" s="44">
        <v>23</v>
      </c>
      <c r="C418" s="45">
        <f>IFERROR(VLOOKUP(_xlfn.CONCAT(B418,$B392),'All Fixtures'!H:R,10,0),VLOOKUP(_xlfn.CONCAT(B418,$B392),'All Fixtures'!I:R,9,0))</f>
        <v>45715</v>
      </c>
      <c r="D418" s="46" t="str">
        <f>IFERROR(VLOOKUP(_xlfn.CONCAT(B418,$B392),'All Fixtures'!H:R,11,0),VLOOKUP(_xlfn.CONCAT(B418,$B392),'All Fixtures'!I:R,10,0))</f>
        <v>Indians</v>
      </c>
      <c r="E418" s="47" t="str">
        <f t="shared" si="10"/>
        <v>vs</v>
      </c>
      <c r="F418" s="46" t="str">
        <f>IFERROR(VLOOKUP(_xlfn.CONCAT(B418,$B392),'All Fixtures'!I:T,12,0),VLOOKUP(_xlfn.CONCAT(B418,$B392),'All Fixtures'!H:T,13,0))</f>
        <v>St James Extras</v>
      </c>
      <c r="G418" s="48" t="str">
        <f>IF(E418="VOID","",VLOOKUP(_xlfn.CONCAT(B418,D418),'All Fixtures'!H:U,14,0))</f>
        <v>Saintbridge Club 1</v>
      </c>
    </row>
    <row r="419" spans="1:7" ht="18" customHeight="1" x14ac:dyDescent="0.25">
      <c r="A419" s="55"/>
      <c r="B419" s="44">
        <v>24</v>
      </c>
      <c r="C419" s="45">
        <f>IFERROR(VLOOKUP(_xlfn.CONCAT(B419,$B392),'All Fixtures'!H:R,10,0),VLOOKUP(_xlfn.CONCAT(B419,$B392),'All Fixtures'!I:R,9,0))</f>
        <v>45722</v>
      </c>
      <c r="D419" s="46" t="str">
        <f>IFERROR(VLOOKUP(_xlfn.CONCAT(B419,$B392),'All Fixtures'!H:R,11,0),VLOOKUP(_xlfn.CONCAT(B419,$B392),'All Fixtures'!I:R,10,0))</f>
        <v>St James Extras</v>
      </c>
      <c r="E419" s="47" t="str">
        <f t="shared" si="10"/>
        <v>vs</v>
      </c>
      <c r="F419" s="46" t="str">
        <f>IFERROR(VLOOKUP(_xlfn.CONCAT(B419,$B392),'All Fixtures'!I:T,12,0),VLOOKUP(_xlfn.CONCAT(B419,$B392),'All Fixtures'!H:T,13,0))</f>
        <v>Rockets</v>
      </c>
      <c r="G419" s="48" t="str">
        <f>IF(E419="VOID","",VLOOKUP(_xlfn.CONCAT(B419,D419),'All Fixtures'!H:U,14,0))</f>
        <v>One Eyed Jacks</v>
      </c>
    </row>
    <row r="420" spans="1:7" ht="18" customHeight="1" x14ac:dyDescent="0.25">
      <c r="A420" s="55"/>
      <c r="B420" s="44">
        <v>25</v>
      </c>
      <c r="C420" s="45">
        <f>IFERROR(VLOOKUP(_xlfn.CONCAT(B420,$B392),'All Fixtures'!H:R,10,0),VLOOKUP(_xlfn.CONCAT(B420,$B392),'All Fixtures'!I:R,9,0))</f>
        <v>45727</v>
      </c>
      <c r="D420" s="46" t="str">
        <f>IFERROR(VLOOKUP(_xlfn.CONCAT(B420,$B392),'All Fixtures'!H:R,11,0),VLOOKUP(_xlfn.CONCAT(B420,$B392),'All Fixtures'!I:R,10,0))</f>
        <v>Supermacs</v>
      </c>
      <c r="E420" s="47" t="str">
        <f t="shared" si="10"/>
        <v>vs</v>
      </c>
      <c r="F420" s="46" t="str">
        <f>IFERROR(VLOOKUP(_xlfn.CONCAT(B420,$B392),'All Fixtures'!I:T,12,0),VLOOKUP(_xlfn.CONCAT(B420,$B392),'All Fixtures'!H:T,13,0))</f>
        <v>St James Extras</v>
      </c>
      <c r="G420" s="48" t="str">
        <f>IF(E420="VOID","",VLOOKUP(_xlfn.CONCAT(B420,D420),'All Fixtures'!H:U,14,0))</f>
        <v>Ramblers Club</v>
      </c>
    </row>
    <row r="421" spans="1:7" ht="18" customHeight="1" x14ac:dyDescent="0.25">
      <c r="A421" s="55"/>
      <c r="B421" s="44">
        <v>26</v>
      </c>
      <c r="C421" s="45">
        <f>IFERROR(VLOOKUP(_xlfn.CONCAT(B421,$B392),'All Fixtures'!H:R,10,0),VLOOKUP(_xlfn.CONCAT(B421,$B392),'All Fixtures'!I:R,9,0))</f>
        <v>45736</v>
      </c>
      <c r="D421" s="46" t="str">
        <f>IFERROR(VLOOKUP(_xlfn.CONCAT(B421,$B392),'All Fixtures'!H:R,11,0),VLOOKUP(_xlfn.CONCAT(B421,$B392),'All Fixtures'!I:R,10,0))</f>
        <v>St James Extras</v>
      </c>
      <c r="E421" s="47" t="str">
        <f t="shared" si="10"/>
        <v>vs</v>
      </c>
      <c r="F421" s="46" t="str">
        <f>IFERROR(VLOOKUP(_xlfn.CONCAT(B421,$B392),'All Fixtures'!I:T,12,0),VLOOKUP(_xlfn.CONCAT(B421,$B392),'All Fixtures'!H:T,13,0))</f>
        <v>Motor Rollers</v>
      </c>
      <c r="G421" s="48" t="str">
        <f>IF(E421="VOID","",VLOOKUP(_xlfn.CONCAT(B421,D421),'All Fixtures'!H:U,14,0))</f>
        <v>One Eyed Jacks</v>
      </c>
    </row>
    <row r="422" spans="1:7" ht="18" customHeight="1" x14ac:dyDescent="0.25">
      <c r="A422" s="55"/>
      <c r="B422" s="44">
        <v>27</v>
      </c>
      <c r="C422" s="45">
        <f>IFERROR(VLOOKUP(_xlfn.CONCAT(B422,$B392),'All Fixtures'!H:R,10,0),VLOOKUP(_xlfn.CONCAT(B422,$B392),'All Fixtures'!I:R,9,0))</f>
        <v>45743</v>
      </c>
      <c r="D422" s="46" t="str">
        <f>IFERROR(VLOOKUP(_xlfn.CONCAT(B422,$B392),'All Fixtures'!H:R,11,0),VLOOKUP(_xlfn.CONCAT(B422,$B392),'All Fixtures'!I:R,10,0))</f>
        <v>St James Extras</v>
      </c>
      <c r="E422" s="47" t="str">
        <f t="shared" si="10"/>
        <v>vs</v>
      </c>
      <c r="F422" s="46" t="str">
        <f>IFERROR(VLOOKUP(_xlfn.CONCAT(B422,$B392),'All Fixtures'!I:T,12,0),VLOOKUP(_xlfn.CONCAT(B422,$B392),'All Fixtures'!H:T,13,0))</f>
        <v>Holmleigh Rangers</v>
      </c>
      <c r="G422" s="48" t="str">
        <f>IF(E422="VOID","",VLOOKUP(_xlfn.CONCAT(B422,D422),'All Fixtures'!H:U,14,0))</f>
        <v>One Eyed Jacks</v>
      </c>
    </row>
    <row r="423" spans="1:7" ht="18" customHeight="1" x14ac:dyDescent="0.25">
      <c r="A423" s="55"/>
      <c r="B423" s="44">
        <v>28</v>
      </c>
      <c r="C423" s="45">
        <f>IFERROR(VLOOKUP(_xlfn.CONCAT(B423,$B392),'All Fixtures'!H:R,10,0),VLOOKUP(_xlfn.CONCAT(B423,$B392),'All Fixtures'!I:R,9,0))</f>
        <v>45751</v>
      </c>
      <c r="D423" s="46" t="str">
        <f>IFERROR(VLOOKUP(_xlfn.CONCAT(B423,$B392),'All Fixtures'!H:R,11,0),VLOOKUP(_xlfn.CONCAT(B423,$B392),'All Fixtures'!I:R,10,0))</f>
        <v>Avenue Loungers</v>
      </c>
      <c r="E423" s="47" t="str">
        <f t="shared" si="10"/>
        <v>vs</v>
      </c>
      <c r="F423" s="46" t="str">
        <f>IFERROR(VLOOKUP(_xlfn.CONCAT(B423,$B392),'All Fixtures'!I:T,12,0),VLOOKUP(_xlfn.CONCAT(B423,$B392),'All Fixtures'!H:T,13,0))</f>
        <v>St James Extras</v>
      </c>
      <c r="G423" s="48" t="str">
        <f>IF(E423="VOID","",VLOOKUP(_xlfn.CONCAT(B423,D423),'All Fixtures'!H:U,14,0))</f>
        <v>One Eyed Jacks</v>
      </c>
    </row>
    <row r="424" spans="1:7" ht="18" customHeight="1" x14ac:dyDescent="0.25">
      <c r="A424" s="55"/>
      <c r="B424" s="44">
        <v>29</v>
      </c>
      <c r="C424" s="45">
        <f>IFERROR(VLOOKUP(_xlfn.CONCAT(B424,$B392),'All Fixtures'!H:R,10,0),VLOOKUP(_xlfn.CONCAT(B424,$B392),'All Fixtures'!I:R,9,0))</f>
        <v>45757</v>
      </c>
      <c r="D424" s="46" t="str">
        <f>IFERROR(VLOOKUP(_xlfn.CONCAT(B424,$B392),'All Fixtures'!H:R,11,0),VLOOKUP(_xlfn.CONCAT(B424,$B392),'All Fixtures'!I:R,10,0))</f>
        <v>St James Extras</v>
      </c>
      <c r="E424" s="47" t="str">
        <f t="shared" si="10"/>
        <v>vs</v>
      </c>
      <c r="F424" s="46" t="str">
        <f>IFERROR(VLOOKUP(_xlfn.CONCAT(B424,$B392),'All Fixtures'!I:T,12,0),VLOOKUP(_xlfn.CONCAT(B424,$B392),'All Fixtures'!H:T,13,0))</f>
        <v>Matson Wolfhounds</v>
      </c>
      <c r="G424" s="48" t="str">
        <f>IF(E424="VOID","",VLOOKUP(_xlfn.CONCAT(B424,D424),'All Fixtures'!H:U,14,0))</f>
        <v>One Eyed Jacks</v>
      </c>
    </row>
    <row r="425" spans="1:7" ht="18" customHeight="1" x14ac:dyDescent="0.25">
      <c r="A425" s="55"/>
      <c r="B425" s="49">
        <v>30</v>
      </c>
      <c r="C425" s="50">
        <f>IFERROR(VLOOKUP(_xlfn.CONCAT(B425,$B392),'All Fixtures'!H:R,10,0),VLOOKUP(_xlfn.CONCAT(B425,$B392),'All Fixtures'!I:R,9,0))</f>
        <v>45764</v>
      </c>
      <c r="D425" s="51" t="str">
        <f>IFERROR(VLOOKUP(_xlfn.CONCAT(B425,$B392),'All Fixtures'!H:R,11,0),VLOOKUP(_xlfn.CONCAT(B425,$B392),'All Fixtures'!I:R,10,0))</f>
        <v>Exiles S.C.</v>
      </c>
      <c r="E425" s="52" t="str">
        <f t="shared" si="10"/>
        <v>vs</v>
      </c>
      <c r="F425" s="51" t="str">
        <f>IFERROR(VLOOKUP(_xlfn.CONCAT(B425,$B392),'All Fixtures'!I:T,12,0),VLOOKUP(_xlfn.CONCAT(B425,$B392),'All Fixtures'!H:T,13,0))</f>
        <v>St James Extras</v>
      </c>
      <c r="G425" s="53" t="str">
        <f>IF(E425="VOID","",VLOOKUP(_xlfn.CONCAT(B425,D425),'All Fixtures'!H:U,14,0))</f>
        <v>Wotton Hall Club 1</v>
      </c>
    </row>
    <row r="426" spans="1:7" ht="13.15" customHeight="1" x14ac:dyDescent="0.25">
      <c r="A426" s="55"/>
      <c r="B426" s="20"/>
      <c r="C426" s="20"/>
      <c r="D426" s="3"/>
      <c r="E426" s="20"/>
      <c r="F426" s="3"/>
      <c r="G426" s="3"/>
    </row>
    <row r="427" spans="1:7" ht="13.15" customHeight="1" x14ac:dyDescent="0.25">
      <c r="A427" s="55"/>
      <c r="B427" s="20"/>
      <c r="C427" s="20"/>
      <c r="D427" s="3"/>
      <c r="E427" s="20"/>
      <c r="F427" s="3"/>
      <c r="G427" s="3"/>
    </row>
    <row r="428" spans="1:7" ht="13.15" customHeight="1" x14ac:dyDescent="0.25">
      <c r="A428" s="55"/>
      <c r="B428" s="20"/>
      <c r="C428" s="20"/>
      <c r="D428" s="3"/>
      <c r="E428" s="20"/>
      <c r="F428" s="3"/>
      <c r="G428" s="3"/>
    </row>
    <row r="429" spans="1:7" ht="13.15" customHeight="1" x14ac:dyDescent="0.25">
      <c r="A429" s="55"/>
      <c r="B429" s="20"/>
      <c r="C429" s="20"/>
      <c r="D429" s="3"/>
      <c r="E429" s="20"/>
      <c r="F429" s="3"/>
      <c r="G429" s="3"/>
    </row>
    <row r="430" spans="1:7" ht="13.15" customHeight="1" x14ac:dyDescent="0.25">
      <c r="A430" s="55"/>
      <c r="B430" s="20"/>
      <c r="C430" s="20"/>
      <c r="D430" s="3"/>
      <c r="E430" s="20"/>
      <c r="F430" s="3"/>
      <c r="G430" s="3"/>
    </row>
    <row r="431" spans="1:7" ht="20.45" customHeight="1" x14ac:dyDescent="0.35">
      <c r="A431" s="55">
        <f>A392+1</f>
        <v>12</v>
      </c>
      <c r="B431" s="39" t="str">
        <f>C431</f>
        <v>Supermacs</v>
      </c>
      <c r="C431" s="121" t="str">
        <f>VLOOKUP(A431,Divisions!$H$3:$I$18,2,0)</f>
        <v>Supermacs</v>
      </c>
      <c r="D431" s="121"/>
      <c r="E431" s="121"/>
      <c r="F431" s="121"/>
      <c r="G431" s="121"/>
    </row>
    <row r="432" spans="1:7" ht="13.15" customHeight="1" x14ac:dyDescent="0.25">
      <c r="A432" s="55"/>
      <c r="B432" s="20"/>
      <c r="C432" s="20"/>
      <c r="D432" s="3"/>
      <c r="E432" s="20"/>
      <c r="F432" s="3"/>
      <c r="G432" s="3"/>
    </row>
    <row r="433" spans="1:7" ht="21.6" customHeight="1" x14ac:dyDescent="0.25">
      <c r="A433" s="55"/>
      <c r="B433" s="40" t="s">
        <v>328</v>
      </c>
      <c r="C433" s="41" t="s">
        <v>334</v>
      </c>
      <c r="D433" s="42" t="s">
        <v>340</v>
      </c>
      <c r="E433" s="42"/>
      <c r="F433" s="42" t="s">
        <v>341</v>
      </c>
      <c r="G433" s="43" t="s">
        <v>338</v>
      </c>
    </row>
    <row r="434" spans="1:7" ht="18" customHeight="1" x14ac:dyDescent="0.25">
      <c r="A434" s="55"/>
      <c r="B434" s="44">
        <v>1</v>
      </c>
      <c r="C434" s="45">
        <f>IFERROR(VLOOKUP(_xlfn.CONCAT(B434,$B431),'All Fixtures'!H:R,10,0),VLOOKUP(_xlfn.CONCAT(B434,$B431),'All Fixtures'!I:R,9,0))</f>
        <v>45537</v>
      </c>
      <c r="D434" s="46" t="str">
        <f>IFERROR(VLOOKUP(_xlfn.CONCAT(B434,$B431),'All Fixtures'!H:R,11,0),VLOOKUP(_xlfn.CONCAT(B434,$B431),'All Fixtures'!I:R,10,0))</f>
        <v>Walls Monkeys</v>
      </c>
      <c r="E434" s="47" t="str">
        <f>IF(F434="","VOID","vs")</f>
        <v>vs</v>
      </c>
      <c r="F434" s="46" t="str">
        <f>IFERROR(VLOOKUP(_xlfn.CONCAT(B434,$B431),'All Fixtures'!I:T,12,0),VLOOKUP(_xlfn.CONCAT(B434,$B431),'All Fixtures'!H:T,13,0))</f>
        <v>Supermacs</v>
      </c>
      <c r="G434" s="48" t="str">
        <f>IF(E434="VOID","",VLOOKUP(_xlfn.CONCAT(B434,D434),'All Fixtures'!H:U,14,0))</f>
        <v>Robinswood Hill Club 1</v>
      </c>
    </row>
    <row r="435" spans="1:7" ht="18" customHeight="1" x14ac:dyDescent="0.25">
      <c r="A435" s="55"/>
      <c r="B435" s="44">
        <v>2</v>
      </c>
      <c r="C435" s="45">
        <f>IFERROR(VLOOKUP(_xlfn.CONCAT(B435,$B431),'All Fixtures'!H:R,10,0),VLOOKUP(_xlfn.CONCAT(B435,$B431),'All Fixtures'!I:R,9,0))</f>
        <v>45545</v>
      </c>
      <c r="D435" s="46" t="str">
        <f>IFERROR(VLOOKUP(_xlfn.CONCAT(B435,$B431),'All Fixtures'!H:R,11,0),VLOOKUP(_xlfn.CONCAT(B435,$B431),'All Fixtures'!I:R,10,0))</f>
        <v>Supermacs</v>
      </c>
      <c r="E435" s="47" t="str">
        <f t="shared" ref="E435:E464" si="11">IF(F435="","VOID","vs")</f>
        <v>vs</v>
      </c>
      <c r="F435" s="46" t="str">
        <f>IFERROR(VLOOKUP(_xlfn.CONCAT(B435,$B431),'All Fixtures'!I:T,12,0),VLOOKUP(_xlfn.CONCAT(B435,$B431),'All Fixtures'!H:T,13,0))</f>
        <v>Willows</v>
      </c>
      <c r="G435" s="48" t="str">
        <f>IF(E435="VOID","",VLOOKUP(_xlfn.CONCAT(B435,D435),'All Fixtures'!H:U,14,0))</f>
        <v>Ramblers Club</v>
      </c>
    </row>
    <row r="436" spans="1:7" ht="18" customHeight="1" x14ac:dyDescent="0.25">
      <c r="A436" s="55"/>
      <c r="B436" s="44">
        <v>3</v>
      </c>
      <c r="C436" s="45">
        <f>IFERROR(VLOOKUP(_xlfn.CONCAT(B436,$B431),'All Fixtures'!H:R,10,0),VLOOKUP(_xlfn.CONCAT(B436,$B431),'All Fixtures'!I:R,9,0))</f>
        <v>45552</v>
      </c>
      <c r="D436" s="46" t="str">
        <f>IFERROR(VLOOKUP(_xlfn.CONCAT(B436,$B431),'All Fixtures'!H:R,11,0),VLOOKUP(_xlfn.CONCAT(B436,$B431),'All Fixtures'!I:R,10,0))</f>
        <v>Rugger Sports</v>
      </c>
      <c r="E436" s="47" t="str">
        <f t="shared" si="11"/>
        <v>vs</v>
      </c>
      <c r="F436" s="46" t="str">
        <f>IFERROR(VLOOKUP(_xlfn.CONCAT(B436,$B431),'All Fixtures'!I:T,12,0),VLOOKUP(_xlfn.CONCAT(B436,$B431),'All Fixtures'!H:T,13,0))</f>
        <v>Supermacs</v>
      </c>
      <c r="G436" s="48" t="str">
        <f>IF(E436="VOID","",VLOOKUP(_xlfn.CONCAT(B436,D436),'All Fixtures'!H:U,14,0))</f>
        <v>Longlevens Community Centre</v>
      </c>
    </row>
    <row r="437" spans="1:7" ht="18" customHeight="1" x14ac:dyDescent="0.25">
      <c r="A437" s="55"/>
      <c r="B437" s="44">
        <v>4</v>
      </c>
      <c r="C437" s="45">
        <f>IFERROR(VLOOKUP(_xlfn.CONCAT(B437,$B431),'All Fixtures'!H:R,10,0),VLOOKUP(_xlfn.CONCAT(B437,$B431),'All Fixtures'!I:R,9,0))</f>
        <v>45559</v>
      </c>
      <c r="D437" s="46" t="str">
        <f>IFERROR(VLOOKUP(_xlfn.CONCAT(B437,$B431),'All Fixtures'!H:R,11,0),VLOOKUP(_xlfn.CONCAT(B437,$B431),'All Fixtures'!I:R,10,0))</f>
        <v>Supermacs</v>
      </c>
      <c r="E437" s="47" t="str">
        <f t="shared" si="11"/>
        <v>vs</v>
      </c>
      <c r="F437" s="46" t="str">
        <f>IFERROR(VLOOKUP(_xlfn.CONCAT(B437,$B431),'All Fixtures'!I:T,12,0),VLOOKUP(_xlfn.CONCAT(B437,$B431),'All Fixtures'!H:T,13,0))</f>
        <v>Arcadians</v>
      </c>
      <c r="G437" s="48" t="str">
        <f>IF(E437="VOID","",VLOOKUP(_xlfn.CONCAT(B437,D437),'All Fixtures'!H:U,14,0))</f>
        <v>Ramblers Club</v>
      </c>
    </row>
    <row r="438" spans="1:7" ht="18" customHeight="1" x14ac:dyDescent="0.25">
      <c r="A438" s="55"/>
      <c r="B438" s="44">
        <v>5</v>
      </c>
      <c r="C438" s="45">
        <f>IFERROR(VLOOKUP(_xlfn.CONCAT(B438,$B431),'All Fixtures'!H:R,10,0),VLOOKUP(_xlfn.CONCAT(B438,$B431),'All Fixtures'!I:R,9,0))</f>
        <v>45569</v>
      </c>
      <c r="D438" s="46" t="str">
        <f>IFERROR(VLOOKUP(_xlfn.CONCAT(B438,$B431),'All Fixtures'!H:R,11,0),VLOOKUP(_xlfn.CONCAT(B438,$B431),'All Fixtures'!I:R,10,0))</f>
        <v>Kingpins</v>
      </c>
      <c r="E438" s="47" t="str">
        <f t="shared" si="11"/>
        <v>vs</v>
      </c>
      <c r="F438" s="46" t="str">
        <f>IFERROR(VLOOKUP(_xlfn.CONCAT(B438,$B431),'All Fixtures'!I:T,12,0),VLOOKUP(_xlfn.CONCAT(B438,$B431),'All Fixtures'!H:T,13,0))</f>
        <v>Supermacs</v>
      </c>
      <c r="G438" s="48" t="str">
        <f>IF(E438="VOID","",VLOOKUP(_xlfn.CONCAT(B438,D438),'All Fixtures'!H:U,14,0))</f>
        <v>Robinswood Hill Club 2</v>
      </c>
    </row>
    <row r="439" spans="1:7" ht="18" customHeight="1" x14ac:dyDescent="0.25">
      <c r="A439" s="55"/>
      <c r="B439" s="44">
        <v>6</v>
      </c>
      <c r="C439" s="45">
        <f>IFERROR(VLOOKUP(_xlfn.CONCAT(B439,$B431),'All Fixtures'!H:R,10,0),VLOOKUP(_xlfn.CONCAT(B439,$B431),'All Fixtures'!I:R,9,0))</f>
        <v>45573</v>
      </c>
      <c r="D439" s="46" t="str">
        <f>IFERROR(VLOOKUP(_xlfn.CONCAT(B439,$B431),'All Fixtures'!H:R,11,0),VLOOKUP(_xlfn.CONCAT(B439,$B431),'All Fixtures'!I:R,10,0))</f>
        <v>Supermacs</v>
      </c>
      <c r="E439" s="47" t="str">
        <f t="shared" si="11"/>
        <v>vs</v>
      </c>
      <c r="F439" s="46" t="str">
        <f>IFERROR(VLOOKUP(_xlfn.CONCAT(B439,$B431),'All Fixtures'!I:T,12,0),VLOOKUP(_xlfn.CONCAT(B439,$B431),'All Fixtures'!H:T,13,0))</f>
        <v>R.G.H.O.C.</v>
      </c>
      <c r="G439" s="48" t="str">
        <f>IF(E439="VOID","",VLOOKUP(_xlfn.CONCAT(B439,D439),'All Fixtures'!H:U,14,0))</f>
        <v>Ramblers Club</v>
      </c>
    </row>
    <row r="440" spans="1:7" ht="18" customHeight="1" x14ac:dyDescent="0.25">
      <c r="A440" s="55"/>
      <c r="B440" s="44">
        <v>7</v>
      </c>
      <c r="C440" s="45">
        <f>IFERROR(VLOOKUP(_xlfn.CONCAT(B440,$B431),'All Fixtures'!H:R,10,0),VLOOKUP(_xlfn.CONCAT(B440,$B431),'All Fixtures'!I:R,9,0))</f>
        <v>45582</v>
      </c>
      <c r="D440" s="46" t="str">
        <f>IFERROR(VLOOKUP(_xlfn.CONCAT(B440,$B431),'All Fixtures'!H:R,11,0),VLOOKUP(_xlfn.CONCAT(B440,$B431),'All Fixtures'!I:R,10,0))</f>
        <v>Indians</v>
      </c>
      <c r="E440" s="47" t="str">
        <f t="shared" si="11"/>
        <v>vs</v>
      </c>
      <c r="F440" s="46" t="str">
        <f>IFERROR(VLOOKUP(_xlfn.CONCAT(B440,$B431),'All Fixtures'!I:T,12,0),VLOOKUP(_xlfn.CONCAT(B440,$B431),'All Fixtures'!H:T,13,0))</f>
        <v>Supermacs</v>
      </c>
      <c r="G440" s="48" t="str">
        <f>IF(E440="VOID","",VLOOKUP(_xlfn.CONCAT(B440,D440),'All Fixtures'!H:U,14,0))</f>
        <v>Saintbridge Club 1</v>
      </c>
    </row>
    <row r="441" spans="1:7" ht="18" customHeight="1" x14ac:dyDescent="0.25">
      <c r="A441" s="55"/>
      <c r="B441" s="44">
        <v>8</v>
      </c>
      <c r="C441" s="45">
        <f>IFERROR(VLOOKUP(_xlfn.CONCAT(B441,$B431),'All Fixtures'!H:R,10,0),VLOOKUP(_xlfn.CONCAT(B441,$B431),'All Fixtures'!I:R,9,0))</f>
        <v>45587</v>
      </c>
      <c r="D441" s="46" t="str">
        <f>IFERROR(VLOOKUP(_xlfn.CONCAT(B441,$B431),'All Fixtures'!H:R,11,0),VLOOKUP(_xlfn.CONCAT(B441,$B431),'All Fixtures'!I:R,10,0))</f>
        <v>Supermacs</v>
      </c>
      <c r="E441" s="47" t="str">
        <f t="shared" si="11"/>
        <v>vs</v>
      </c>
      <c r="F441" s="46" t="str">
        <f>IFERROR(VLOOKUP(_xlfn.CONCAT(B441,$B431),'All Fixtures'!I:T,12,0),VLOOKUP(_xlfn.CONCAT(B441,$B431),'All Fixtures'!H:T,13,0))</f>
        <v>Rockets</v>
      </c>
      <c r="G441" s="48" t="str">
        <f>IF(E441="VOID","",VLOOKUP(_xlfn.CONCAT(B441,D441),'All Fixtures'!H:U,14,0))</f>
        <v>Ramblers Club</v>
      </c>
    </row>
    <row r="442" spans="1:7" ht="18" customHeight="1" x14ac:dyDescent="0.25">
      <c r="A442" s="55"/>
      <c r="B442" s="44">
        <v>9</v>
      </c>
      <c r="C442" s="45">
        <f>IFERROR(VLOOKUP(_xlfn.CONCAT(B442,$B431),'All Fixtures'!H:R,10,0),VLOOKUP(_xlfn.CONCAT(B442,$B431),'All Fixtures'!I:R,9,0))</f>
        <v>45594</v>
      </c>
      <c r="D442" s="46" t="str">
        <f>IFERROR(VLOOKUP(_xlfn.CONCAT(B442,$B431),'All Fixtures'!H:R,11,0),VLOOKUP(_xlfn.CONCAT(B442,$B431),'All Fixtures'!I:R,10,0))</f>
        <v>Motor Rollers</v>
      </c>
      <c r="E442" s="47" t="str">
        <f t="shared" si="11"/>
        <v>vs</v>
      </c>
      <c r="F442" s="46" t="str">
        <f>IFERROR(VLOOKUP(_xlfn.CONCAT(B442,$B431),'All Fixtures'!I:T,12,0),VLOOKUP(_xlfn.CONCAT(B442,$B431),'All Fixtures'!H:T,13,0))</f>
        <v>Supermacs</v>
      </c>
      <c r="G442" s="48" t="str">
        <f>IF(E442="VOID","",VLOOKUP(_xlfn.CONCAT(B442,D442),'All Fixtures'!H:U,14,0))</f>
        <v>Wotton Hall Club 1</v>
      </c>
    </row>
    <row r="443" spans="1:7" ht="18" customHeight="1" x14ac:dyDescent="0.25">
      <c r="A443" s="55"/>
      <c r="B443" s="44">
        <v>10</v>
      </c>
      <c r="C443" s="45">
        <f>IFERROR(VLOOKUP(_xlfn.CONCAT(B443,$B431),'All Fixtures'!H:R,10,0),VLOOKUP(_xlfn.CONCAT(B443,$B431),'All Fixtures'!I:R,9,0))</f>
        <v>45603</v>
      </c>
      <c r="D443" s="46" t="str">
        <f>IFERROR(VLOOKUP(_xlfn.CONCAT(B443,$B431),'All Fixtures'!H:R,11,0),VLOOKUP(_xlfn.CONCAT(B443,$B431),'All Fixtures'!I:R,10,0))</f>
        <v>St James Extras</v>
      </c>
      <c r="E443" s="47" t="str">
        <f t="shared" si="11"/>
        <v>vs</v>
      </c>
      <c r="F443" s="46" t="str">
        <f>IFERROR(VLOOKUP(_xlfn.CONCAT(B443,$B431),'All Fixtures'!I:T,12,0),VLOOKUP(_xlfn.CONCAT(B443,$B431),'All Fixtures'!H:T,13,0))</f>
        <v>Supermacs</v>
      </c>
      <c r="G443" s="48" t="str">
        <f>IF(E443="VOID","",VLOOKUP(_xlfn.CONCAT(B443,D443),'All Fixtures'!H:U,14,0))</f>
        <v>One Eyed Jacks</v>
      </c>
    </row>
    <row r="444" spans="1:7" ht="18" customHeight="1" x14ac:dyDescent="0.25">
      <c r="A444" s="55"/>
      <c r="B444" s="44">
        <v>11</v>
      </c>
      <c r="C444" s="45">
        <f>IFERROR(VLOOKUP(_xlfn.CONCAT(B444,$B431),'All Fixtures'!H:R,10,0),VLOOKUP(_xlfn.CONCAT(B444,$B431),'All Fixtures'!I:R,9,0))</f>
        <v>45608</v>
      </c>
      <c r="D444" s="46" t="str">
        <f>IFERROR(VLOOKUP(_xlfn.CONCAT(B444,$B431),'All Fixtures'!H:R,11,0),VLOOKUP(_xlfn.CONCAT(B444,$B431),'All Fixtures'!I:R,10,0))</f>
        <v>Supermacs</v>
      </c>
      <c r="E444" s="47" t="str">
        <f t="shared" si="11"/>
        <v>vs</v>
      </c>
      <c r="F444" s="46" t="str">
        <f>IFERROR(VLOOKUP(_xlfn.CONCAT(B444,$B431),'All Fixtures'!I:T,12,0),VLOOKUP(_xlfn.CONCAT(B444,$B431),'All Fixtures'!H:T,13,0))</f>
        <v>Holmleigh Rangers</v>
      </c>
      <c r="G444" s="48" t="str">
        <f>IF(E444="VOID","",VLOOKUP(_xlfn.CONCAT(B444,D444),'All Fixtures'!H:U,14,0))</f>
        <v>Ramblers Club</v>
      </c>
    </row>
    <row r="445" spans="1:7" ht="18" customHeight="1" x14ac:dyDescent="0.25">
      <c r="A445" s="55"/>
      <c r="B445" s="44">
        <v>12</v>
      </c>
      <c r="C445" s="45">
        <f>IFERROR(VLOOKUP(_xlfn.CONCAT(B445,$B431),'All Fixtures'!H:R,10,0),VLOOKUP(_xlfn.CONCAT(B445,$B431),'All Fixtures'!I:R,9,0))</f>
        <v>45618</v>
      </c>
      <c r="D445" s="46" t="str">
        <f>IFERROR(VLOOKUP(_xlfn.CONCAT(B445,$B431),'All Fixtures'!H:R,11,0),VLOOKUP(_xlfn.CONCAT(B445,$B431),'All Fixtures'!I:R,10,0))</f>
        <v>Avenue Loungers</v>
      </c>
      <c r="E445" s="47" t="str">
        <f t="shared" si="11"/>
        <v>vs</v>
      </c>
      <c r="F445" s="46" t="str">
        <f>IFERROR(VLOOKUP(_xlfn.CONCAT(B445,$B431),'All Fixtures'!I:T,12,0),VLOOKUP(_xlfn.CONCAT(B445,$B431),'All Fixtures'!H:T,13,0))</f>
        <v>Supermacs</v>
      </c>
      <c r="G445" s="48" t="str">
        <f>IF(E445="VOID","",VLOOKUP(_xlfn.CONCAT(B445,D445),'All Fixtures'!H:U,14,0))</f>
        <v>One Eyed Jacks</v>
      </c>
    </row>
    <row r="446" spans="1:7" ht="18" customHeight="1" x14ac:dyDescent="0.25">
      <c r="A446" s="55"/>
      <c r="B446" s="44">
        <v>13</v>
      </c>
      <c r="C446" s="45">
        <f>IFERROR(VLOOKUP(_xlfn.CONCAT(B446,$B431),'All Fixtures'!H:R,10,0),VLOOKUP(_xlfn.CONCAT(B446,$B431),'All Fixtures'!I:R,9,0))</f>
        <v>45622</v>
      </c>
      <c r="D446" s="46" t="str">
        <f>IFERROR(VLOOKUP(_xlfn.CONCAT(B446,$B431),'All Fixtures'!H:R,11,0),VLOOKUP(_xlfn.CONCAT(B446,$B431),'All Fixtures'!I:R,10,0))</f>
        <v>Supermacs</v>
      </c>
      <c r="E446" s="47" t="str">
        <f t="shared" si="11"/>
        <v>vs</v>
      </c>
      <c r="F446" s="46" t="str">
        <f>IFERROR(VLOOKUP(_xlfn.CONCAT(B446,$B431),'All Fixtures'!I:T,12,0),VLOOKUP(_xlfn.CONCAT(B446,$B431),'All Fixtures'!H:T,13,0))</f>
        <v>Matson Wolfhounds</v>
      </c>
      <c r="G446" s="48" t="str">
        <f>IF(E446="VOID","",VLOOKUP(_xlfn.CONCAT(B446,D446),'All Fixtures'!H:U,14,0))</f>
        <v>Ramblers Club</v>
      </c>
    </row>
    <row r="447" spans="1:7" ht="18" customHeight="1" x14ac:dyDescent="0.25">
      <c r="A447" s="55"/>
      <c r="B447" s="44">
        <v>14</v>
      </c>
      <c r="C447" s="45">
        <f>IFERROR(VLOOKUP(_xlfn.CONCAT(B447,$B431),'All Fixtures'!H:R,10,0),VLOOKUP(_xlfn.CONCAT(B447,$B431),'All Fixtures'!I:R,9,0))</f>
        <v>45631</v>
      </c>
      <c r="D447" s="46" t="str">
        <f>IFERROR(VLOOKUP(_xlfn.CONCAT(B447,$B431),'All Fixtures'!H:R,11,0),VLOOKUP(_xlfn.CONCAT(B447,$B431),'All Fixtures'!I:R,10,0))</f>
        <v>Exiles S.C.</v>
      </c>
      <c r="E447" s="47" t="str">
        <f t="shared" si="11"/>
        <v>vs</v>
      </c>
      <c r="F447" s="46" t="str">
        <f>IFERROR(VLOOKUP(_xlfn.CONCAT(B447,$B431),'All Fixtures'!I:T,12,0),VLOOKUP(_xlfn.CONCAT(B447,$B431),'All Fixtures'!H:T,13,0))</f>
        <v>Supermacs</v>
      </c>
      <c r="G447" s="48" t="str">
        <f>IF(E447="VOID","",VLOOKUP(_xlfn.CONCAT(B447,D447),'All Fixtures'!H:U,14,0))</f>
        <v>Wotton Hall Club 1</v>
      </c>
    </row>
    <row r="448" spans="1:7" ht="18" customHeight="1" x14ac:dyDescent="0.25">
      <c r="A448" s="55"/>
      <c r="B448" s="44">
        <v>15</v>
      </c>
      <c r="C448" s="45">
        <f>IFERROR(VLOOKUP(_xlfn.CONCAT(B448,$B431),'All Fixtures'!H:R,10,0),VLOOKUP(_xlfn.CONCAT(B448,$B431),'All Fixtures'!I:R,9,0))</f>
        <v>45636</v>
      </c>
      <c r="D448" s="46" t="str">
        <f>IFERROR(VLOOKUP(_xlfn.CONCAT(B448,$B431),'All Fixtures'!H:R,11,0),VLOOKUP(_xlfn.CONCAT(B448,$B431),'All Fixtures'!I:R,10,0))</f>
        <v>Supermacs</v>
      </c>
      <c r="E448" s="47" t="str">
        <f t="shared" si="11"/>
        <v>vs</v>
      </c>
      <c r="F448" s="46" t="str">
        <f>IFERROR(VLOOKUP(_xlfn.CONCAT(B448,$B431),'All Fixtures'!I:T,12,0),VLOOKUP(_xlfn.CONCAT(B448,$B431),'All Fixtures'!H:T,13,0))</f>
        <v>Valiants</v>
      </c>
      <c r="G448" s="48" t="str">
        <f>IF(E448="VOID","",VLOOKUP(_xlfn.CONCAT(B448,D448),'All Fixtures'!H:U,14,0))</f>
        <v>Ramblers Club</v>
      </c>
    </row>
    <row r="449" spans="1:7" ht="24.6" customHeight="1" x14ac:dyDescent="0.25">
      <c r="A449" s="55"/>
      <c r="B449" s="122" t="s">
        <v>339</v>
      </c>
      <c r="C449" s="123"/>
      <c r="D449" s="123"/>
      <c r="E449" s="123"/>
      <c r="F449" s="123"/>
      <c r="G449" s="124"/>
    </row>
    <row r="450" spans="1:7" ht="18" customHeight="1" x14ac:dyDescent="0.25">
      <c r="A450" s="55"/>
      <c r="B450" s="44">
        <v>16</v>
      </c>
      <c r="C450" s="45">
        <f>IFERROR(VLOOKUP(_xlfn.CONCAT(B450,$B431),'All Fixtures'!H:R,10,0),VLOOKUP(_xlfn.CONCAT(B450,$B431),'All Fixtures'!I:R,9,0))</f>
        <v>45664</v>
      </c>
      <c r="D450" s="46" t="str">
        <f>IFERROR(VLOOKUP(_xlfn.CONCAT(B450,$B431),'All Fixtures'!H:R,11,0),VLOOKUP(_xlfn.CONCAT(B450,$B431),'All Fixtures'!I:R,10,0))</f>
        <v>Supermacs</v>
      </c>
      <c r="E450" s="47" t="str">
        <f t="shared" si="11"/>
        <v>vs</v>
      </c>
      <c r="F450" s="46" t="str">
        <f>IFERROR(VLOOKUP(_xlfn.CONCAT(B450,$B431),'All Fixtures'!I:T,12,0),VLOOKUP(_xlfn.CONCAT(B450,$B431),'All Fixtures'!H:T,13,0))</f>
        <v>Walls Monkeys</v>
      </c>
      <c r="G450" s="48" t="str">
        <f>IF(E450="VOID","",VLOOKUP(_xlfn.CONCAT(B450,D450),'All Fixtures'!H:U,14,0))</f>
        <v>Ramblers Club</v>
      </c>
    </row>
    <row r="451" spans="1:7" ht="18" customHeight="1" x14ac:dyDescent="0.25">
      <c r="A451" s="55"/>
      <c r="B451" s="44">
        <v>17</v>
      </c>
      <c r="C451" s="45">
        <f>IFERROR(VLOOKUP(_xlfn.CONCAT(B451,$B431),'All Fixtures'!H:R,10,0),VLOOKUP(_xlfn.CONCAT(B451,$B431),'All Fixtures'!I:R,9,0))</f>
        <v>45672</v>
      </c>
      <c r="D451" s="46" t="str">
        <f>IFERROR(VLOOKUP(_xlfn.CONCAT(B451,$B431),'All Fixtures'!H:R,11,0),VLOOKUP(_xlfn.CONCAT(B451,$B431),'All Fixtures'!I:R,10,0))</f>
        <v>Willows</v>
      </c>
      <c r="E451" s="47" t="str">
        <f t="shared" si="11"/>
        <v>vs</v>
      </c>
      <c r="F451" s="46" t="str">
        <f>IFERROR(VLOOKUP(_xlfn.CONCAT(B451,$B431),'All Fixtures'!I:T,12,0),VLOOKUP(_xlfn.CONCAT(B451,$B431),'All Fixtures'!H:T,13,0))</f>
        <v>Supermacs</v>
      </c>
      <c r="G451" s="48" t="str">
        <f>IF(E451="VOID","",VLOOKUP(_xlfn.CONCAT(B451,D451),'All Fixtures'!H:U,14,0))</f>
        <v>Ramblers Club</v>
      </c>
    </row>
    <row r="452" spans="1:7" ht="18" customHeight="1" x14ac:dyDescent="0.25">
      <c r="A452" s="55"/>
      <c r="B452" s="44">
        <v>18</v>
      </c>
      <c r="C452" s="45">
        <f>IFERROR(VLOOKUP(_xlfn.CONCAT(B452,$B431),'All Fixtures'!H:R,10,0),VLOOKUP(_xlfn.CONCAT(B452,$B431),'All Fixtures'!I:R,9,0))</f>
        <v>45678</v>
      </c>
      <c r="D452" s="46" t="str">
        <f>IFERROR(VLOOKUP(_xlfn.CONCAT(B452,$B431),'All Fixtures'!H:R,11,0),VLOOKUP(_xlfn.CONCAT(B452,$B431),'All Fixtures'!I:R,10,0))</f>
        <v>Supermacs</v>
      </c>
      <c r="E452" s="47" t="str">
        <f t="shared" si="11"/>
        <v>vs</v>
      </c>
      <c r="F452" s="46" t="str">
        <f>IFERROR(VLOOKUP(_xlfn.CONCAT(B452,$B431),'All Fixtures'!I:T,12,0),VLOOKUP(_xlfn.CONCAT(B452,$B431),'All Fixtures'!H:T,13,0))</f>
        <v>Rugger Sports</v>
      </c>
      <c r="G452" s="48" t="str">
        <f>IF(E452="VOID","",VLOOKUP(_xlfn.CONCAT(B452,D452),'All Fixtures'!H:U,14,0))</f>
        <v>Ramblers Club</v>
      </c>
    </row>
    <row r="453" spans="1:7" ht="18" customHeight="1" x14ac:dyDescent="0.25">
      <c r="A453" s="55"/>
      <c r="B453" s="44">
        <v>19</v>
      </c>
      <c r="C453" s="45">
        <f>IFERROR(VLOOKUP(_xlfn.CONCAT(B453,$B431),'All Fixtures'!H:R,10,0),VLOOKUP(_xlfn.CONCAT(B453,$B431),'All Fixtures'!I:R,9,0))</f>
        <v>45687</v>
      </c>
      <c r="D453" s="46" t="str">
        <f>IFERROR(VLOOKUP(_xlfn.CONCAT(B453,$B431),'All Fixtures'!H:R,11,0),VLOOKUP(_xlfn.CONCAT(B453,$B431),'All Fixtures'!I:R,10,0))</f>
        <v>Arcadians</v>
      </c>
      <c r="E453" s="47" t="str">
        <f t="shared" si="11"/>
        <v>vs</v>
      </c>
      <c r="F453" s="46" t="str">
        <f>IFERROR(VLOOKUP(_xlfn.CONCAT(B453,$B431),'All Fixtures'!I:T,12,0),VLOOKUP(_xlfn.CONCAT(B453,$B431),'All Fixtures'!H:T,13,0))</f>
        <v>Supermacs</v>
      </c>
      <c r="G453" s="48" t="str">
        <f>IF(E453="VOID","",VLOOKUP(_xlfn.CONCAT(B453,D453),'All Fixtures'!H:U,14,0))</f>
        <v>BMI Club</v>
      </c>
    </row>
    <row r="454" spans="1:7" ht="18" customHeight="1" x14ac:dyDescent="0.25">
      <c r="A454" s="55"/>
      <c r="B454" s="44">
        <v>20</v>
      </c>
      <c r="C454" s="45">
        <f>IFERROR(VLOOKUP(_xlfn.CONCAT(B454,$B431),'All Fixtures'!H:R,10,0),VLOOKUP(_xlfn.CONCAT(B454,$B431),'All Fixtures'!I:R,9,0))</f>
        <v>45692</v>
      </c>
      <c r="D454" s="46" t="str">
        <f>IFERROR(VLOOKUP(_xlfn.CONCAT(B454,$B431),'All Fixtures'!H:R,11,0),VLOOKUP(_xlfn.CONCAT(B454,$B431),'All Fixtures'!I:R,10,0))</f>
        <v>Supermacs</v>
      </c>
      <c r="E454" s="47" t="str">
        <f t="shared" si="11"/>
        <v>vs</v>
      </c>
      <c r="F454" s="46" t="str">
        <f>IFERROR(VLOOKUP(_xlfn.CONCAT(B454,$B431),'All Fixtures'!I:T,12,0),VLOOKUP(_xlfn.CONCAT(B454,$B431),'All Fixtures'!H:T,13,0))</f>
        <v>Kingpins</v>
      </c>
      <c r="G454" s="48" t="str">
        <f>IF(E454="VOID","",VLOOKUP(_xlfn.CONCAT(B454,D454),'All Fixtures'!H:U,14,0))</f>
        <v>Ramblers Club</v>
      </c>
    </row>
    <row r="455" spans="1:7" ht="18" customHeight="1" x14ac:dyDescent="0.25">
      <c r="A455" s="55"/>
      <c r="B455" s="44">
        <v>21</v>
      </c>
      <c r="C455" s="45">
        <f>IFERROR(VLOOKUP(_xlfn.CONCAT(B455,$B431),'All Fixtures'!H:R,10,0),VLOOKUP(_xlfn.CONCAT(B455,$B431),'All Fixtures'!I:R,9,0))</f>
        <v>45702</v>
      </c>
      <c r="D455" s="46" t="str">
        <f>IFERROR(VLOOKUP(_xlfn.CONCAT(B455,$B431),'All Fixtures'!H:R,11,0),VLOOKUP(_xlfn.CONCAT(B455,$B431),'All Fixtures'!I:R,10,0))</f>
        <v>R.G.H.O.C.</v>
      </c>
      <c r="E455" s="47" t="str">
        <f t="shared" si="11"/>
        <v>vs</v>
      </c>
      <c r="F455" s="46" t="str">
        <f>IFERROR(VLOOKUP(_xlfn.CONCAT(B455,$B431),'All Fixtures'!I:T,12,0),VLOOKUP(_xlfn.CONCAT(B455,$B431),'All Fixtures'!H:T,13,0))</f>
        <v>Supermacs</v>
      </c>
      <c r="G455" s="48" t="str">
        <f>IF(E455="VOID","",VLOOKUP(_xlfn.CONCAT(B455,D455),'All Fixtures'!H:U,14,0))</f>
        <v>Hardwicke RBL 2</v>
      </c>
    </row>
    <row r="456" spans="1:7" ht="18" customHeight="1" x14ac:dyDescent="0.25">
      <c r="A456" s="55"/>
      <c r="B456" s="44">
        <v>22</v>
      </c>
      <c r="C456" s="45">
        <f>IFERROR(VLOOKUP(_xlfn.CONCAT(B456,$B431),'All Fixtures'!H:R,10,0),VLOOKUP(_xlfn.CONCAT(B456,$B431),'All Fixtures'!I:R,9,0))</f>
        <v>45706</v>
      </c>
      <c r="D456" s="46" t="str">
        <f>IFERROR(VLOOKUP(_xlfn.CONCAT(B456,$B431),'All Fixtures'!H:R,11,0),VLOOKUP(_xlfn.CONCAT(B456,$B431),'All Fixtures'!I:R,10,0))</f>
        <v>Supermacs</v>
      </c>
      <c r="E456" s="47" t="str">
        <f t="shared" si="11"/>
        <v>vs</v>
      </c>
      <c r="F456" s="46" t="str">
        <f>IFERROR(VLOOKUP(_xlfn.CONCAT(B456,$B431),'All Fixtures'!I:T,12,0),VLOOKUP(_xlfn.CONCAT(B456,$B431),'All Fixtures'!H:T,13,0))</f>
        <v>Indians</v>
      </c>
      <c r="G456" s="48" t="str">
        <f>IF(E456="VOID","",VLOOKUP(_xlfn.CONCAT(B456,D456),'All Fixtures'!H:U,14,0))</f>
        <v>Ramblers Club</v>
      </c>
    </row>
    <row r="457" spans="1:7" ht="18" customHeight="1" x14ac:dyDescent="0.25">
      <c r="A457" s="55"/>
      <c r="B457" s="44">
        <v>23</v>
      </c>
      <c r="C457" s="45">
        <f>IFERROR(VLOOKUP(_xlfn.CONCAT(B457,$B431),'All Fixtures'!H:R,10,0),VLOOKUP(_xlfn.CONCAT(B457,$B431),'All Fixtures'!I:R,9,0))</f>
        <v>45715</v>
      </c>
      <c r="D457" s="46" t="str">
        <f>IFERROR(VLOOKUP(_xlfn.CONCAT(B457,$B431),'All Fixtures'!H:R,11,0),VLOOKUP(_xlfn.CONCAT(B457,$B431),'All Fixtures'!I:R,10,0))</f>
        <v>Rockets</v>
      </c>
      <c r="E457" s="47" t="str">
        <f t="shared" si="11"/>
        <v>vs</v>
      </c>
      <c r="F457" s="46" t="str">
        <f>IFERROR(VLOOKUP(_xlfn.CONCAT(B457,$B431),'All Fixtures'!I:T,12,0),VLOOKUP(_xlfn.CONCAT(B457,$B431),'All Fixtures'!H:T,13,0))</f>
        <v>Supermacs</v>
      </c>
      <c r="G457" s="48" t="str">
        <f>IF(E457="VOID","",VLOOKUP(_xlfn.CONCAT(B457,D457),'All Fixtures'!H:U,14,0))</f>
        <v>Old Richians RFC</v>
      </c>
    </row>
    <row r="458" spans="1:7" ht="18" customHeight="1" x14ac:dyDescent="0.25">
      <c r="A458" s="55"/>
      <c r="B458" s="44">
        <v>24</v>
      </c>
      <c r="C458" s="45">
        <f>IFERROR(VLOOKUP(_xlfn.CONCAT(B458,$B431),'All Fixtures'!H:R,10,0),VLOOKUP(_xlfn.CONCAT(B458,$B431),'All Fixtures'!I:R,9,0))</f>
        <v>45720</v>
      </c>
      <c r="D458" s="46" t="str">
        <f>IFERROR(VLOOKUP(_xlfn.CONCAT(B458,$B431),'All Fixtures'!H:R,11,0),VLOOKUP(_xlfn.CONCAT(B458,$B431),'All Fixtures'!I:R,10,0))</f>
        <v>Supermacs</v>
      </c>
      <c r="E458" s="47" t="str">
        <f t="shared" si="11"/>
        <v>vs</v>
      </c>
      <c r="F458" s="46" t="str">
        <f>IFERROR(VLOOKUP(_xlfn.CONCAT(B458,$B431),'All Fixtures'!I:T,12,0),VLOOKUP(_xlfn.CONCAT(B458,$B431),'All Fixtures'!H:T,13,0))</f>
        <v>Motor Rollers</v>
      </c>
      <c r="G458" s="48" t="str">
        <f>IF(E458="VOID","",VLOOKUP(_xlfn.CONCAT(B458,D458),'All Fixtures'!H:U,14,0))</f>
        <v>Ramblers Club</v>
      </c>
    </row>
    <row r="459" spans="1:7" ht="18" customHeight="1" x14ac:dyDescent="0.25">
      <c r="A459" s="55"/>
      <c r="B459" s="44">
        <v>25</v>
      </c>
      <c r="C459" s="45">
        <f>IFERROR(VLOOKUP(_xlfn.CONCAT(B459,$B431),'All Fixtures'!H:R,10,0),VLOOKUP(_xlfn.CONCAT(B459,$B431),'All Fixtures'!I:R,9,0))</f>
        <v>45727</v>
      </c>
      <c r="D459" s="46" t="str">
        <f>IFERROR(VLOOKUP(_xlfn.CONCAT(B459,$B431),'All Fixtures'!H:R,11,0),VLOOKUP(_xlfn.CONCAT(B459,$B431),'All Fixtures'!I:R,10,0))</f>
        <v>Supermacs</v>
      </c>
      <c r="E459" s="47" t="str">
        <f t="shared" si="11"/>
        <v>vs</v>
      </c>
      <c r="F459" s="46" t="str">
        <f>IFERROR(VLOOKUP(_xlfn.CONCAT(B459,$B431),'All Fixtures'!I:T,12,0),VLOOKUP(_xlfn.CONCAT(B459,$B431),'All Fixtures'!H:T,13,0))</f>
        <v>St James Extras</v>
      </c>
      <c r="G459" s="48" t="str">
        <f>IF(E459="VOID","",VLOOKUP(_xlfn.CONCAT(B459,D459),'All Fixtures'!H:U,14,0))</f>
        <v>Ramblers Club</v>
      </c>
    </row>
    <row r="460" spans="1:7" ht="18" customHeight="1" x14ac:dyDescent="0.25">
      <c r="A460" s="55"/>
      <c r="B460" s="44">
        <v>26</v>
      </c>
      <c r="C460" s="45">
        <f>IFERROR(VLOOKUP(_xlfn.CONCAT(B460,$B431),'All Fixtures'!H:R,10,0),VLOOKUP(_xlfn.CONCAT(B460,$B431),'All Fixtures'!I:R,9,0))</f>
        <v>45736</v>
      </c>
      <c r="D460" s="46" t="str">
        <f>IFERROR(VLOOKUP(_xlfn.CONCAT(B460,$B431),'All Fixtures'!H:R,11,0),VLOOKUP(_xlfn.CONCAT(B460,$B431),'All Fixtures'!I:R,10,0))</f>
        <v>Holmleigh Rangers</v>
      </c>
      <c r="E460" s="47" t="str">
        <f t="shared" si="11"/>
        <v>vs</v>
      </c>
      <c r="F460" s="46" t="str">
        <f>IFERROR(VLOOKUP(_xlfn.CONCAT(B460,$B431),'All Fixtures'!I:T,12,0),VLOOKUP(_xlfn.CONCAT(B460,$B431),'All Fixtures'!H:T,13,0))</f>
        <v>Supermacs</v>
      </c>
      <c r="G460" s="48" t="str">
        <f>IF(E460="VOID","",VLOOKUP(_xlfn.CONCAT(B460,D460),'All Fixtures'!H:U,14,0))</f>
        <v>Ramblers Club</v>
      </c>
    </row>
    <row r="461" spans="1:7" ht="18" customHeight="1" x14ac:dyDescent="0.25">
      <c r="A461" s="55"/>
      <c r="B461" s="44">
        <v>27</v>
      </c>
      <c r="C461" s="45">
        <f>IFERROR(VLOOKUP(_xlfn.CONCAT(B461,$B431),'All Fixtures'!H:R,10,0),VLOOKUP(_xlfn.CONCAT(B461,$B431),'All Fixtures'!I:R,9,0))</f>
        <v>45741</v>
      </c>
      <c r="D461" s="46" t="str">
        <f>IFERROR(VLOOKUP(_xlfn.CONCAT(B461,$B431),'All Fixtures'!H:R,11,0),VLOOKUP(_xlfn.CONCAT(B461,$B431),'All Fixtures'!I:R,10,0))</f>
        <v>Supermacs</v>
      </c>
      <c r="E461" s="47" t="str">
        <f t="shared" si="11"/>
        <v>vs</v>
      </c>
      <c r="F461" s="46" t="str">
        <f>IFERROR(VLOOKUP(_xlfn.CONCAT(B461,$B431),'All Fixtures'!I:T,12,0),VLOOKUP(_xlfn.CONCAT(B461,$B431),'All Fixtures'!H:T,13,0))</f>
        <v>Avenue Loungers</v>
      </c>
      <c r="G461" s="48" t="str">
        <f>IF(E461="VOID","",VLOOKUP(_xlfn.CONCAT(B461,D461),'All Fixtures'!H:U,14,0))</f>
        <v>Ramblers Club</v>
      </c>
    </row>
    <row r="462" spans="1:7" ht="18" customHeight="1" x14ac:dyDescent="0.25">
      <c r="A462" s="55"/>
      <c r="B462" s="44">
        <v>28</v>
      </c>
      <c r="C462" s="45">
        <f>IFERROR(VLOOKUP(_xlfn.CONCAT(B462,$B431),'All Fixtures'!H:R,10,0),VLOOKUP(_xlfn.CONCAT(B462,$B431),'All Fixtures'!I:R,9,0))</f>
        <v>45751</v>
      </c>
      <c r="D462" s="46" t="str">
        <f>IFERROR(VLOOKUP(_xlfn.CONCAT(B462,$B431),'All Fixtures'!H:R,11,0),VLOOKUP(_xlfn.CONCAT(B462,$B431),'All Fixtures'!I:R,10,0))</f>
        <v>Matson Wolfhounds</v>
      </c>
      <c r="E462" s="47" t="str">
        <f t="shared" si="11"/>
        <v>vs</v>
      </c>
      <c r="F462" s="46" t="str">
        <f>IFERROR(VLOOKUP(_xlfn.CONCAT(B462,$B431),'All Fixtures'!I:T,12,0),VLOOKUP(_xlfn.CONCAT(B462,$B431),'All Fixtures'!H:T,13,0))</f>
        <v>Supermacs</v>
      </c>
      <c r="G462" s="48" t="str">
        <f>IF(E462="VOID","",VLOOKUP(_xlfn.CONCAT(B462,D462),'All Fixtures'!H:U,14,0))</f>
        <v>Matson RFC</v>
      </c>
    </row>
    <row r="463" spans="1:7" ht="18" customHeight="1" x14ac:dyDescent="0.25">
      <c r="A463" s="55"/>
      <c r="B463" s="44">
        <v>29</v>
      </c>
      <c r="C463" s="45">
        <f>IFERROR(VLOOKUP(_xlfn.CONCAT(B463,$B431),'All Fixtures'!H:R,10,0),VLOOKUP(_xlfn.CONCAT(B463,$B431),'All Fixtures'!I:R,9,0))</f>
        <v>45755</v>
      </c>
      <c r="D463" s="46" t="str">
        <f>IFERROR(VLOOKUP(_xlfn.CONCAT(B463,$B431),'All Fixtures'!H:R,11,0),VLOOKUP(_xlfn.CONCAT(B463,$B431),'All Fixtures'!I:R,10,0))</f>
        <v>Supermacs</v>
      </c>
      <c r="E463" s="47" t="str">
        <f t="shared" si="11"/>
        <v>vs</v>
      </c>
      <c r="F463" s="46" t="str">
        <f>IFERROR(VLOOKUP(_xlfn.CONCAT(B463,$B431),'All Fixtures'!I:T,12,0),VLOOKUP(_xlfn.CONCAT(B463,$B431),'All Fixtures'!H:T,13,0))</f>
        <v>Exiles S.C.</v>
      </c>
      <c r="G463" s="48" t="str">
        <f>IF(E463="VOID","",VLOOKUP(_xlfn.CONCAT(B463,D463),'All Fixtures'!H:U,14,0))</f>
        <v>Ramblers Club</v>
      </c>
    </row>
    <row r="464" spans="1:7" ht="18" customHeight="1" x14ac:dyDescent="0.25">
      <c r="A464" s="55"/>
      <c r="B464" s="49">
        <v>30</v>
      </c>
      <c r="C464" s="50">
        <f>IFERROR(VLOOKUP(_xlfn.CONCAT(B464,$B431),'All Fixtures'!H:R,10,0),VLOOKUP(_xlfn.CONCAT(B464,$B431),'All Fixtures'!I:R,9,0))</f>
        <v>45761</v>
      </c>
      <c r="D464" s="51" t="str">
        <f>IFERROR(VLOOKUP(_xlfn.CONCAT(B464,$B431),'All Fixtures'!H:R,11,0),VLOOKUP(_xlfn.CONCAT(B464,$B431),'All Fixtures'!I:R,10,0))</f>
        <v>Valiants</v>
      </c>
      <c r="E464" s="52" t="str">
        <f t="shared" si="11"/>
        <v>vs</v>
      </c>
      <c r="F464" s="51" t="str">
        <f>IFERROR(VLOOKUP(_xlfn.CONCAT(B464,$B431),'All Fixtures'!I:T,12,0),VLOOKUP(_xlfn.CONCAT(B464,$B431),'All Fixtures'!H:T,13,0))</f>
        <v>Supermacs</v>
      </c>
      <c r="G464" s="53" t="str">
        <f>IF(E464="VOID","",VLOOKUP(_xlfn.CONCAT(B464,D464),'All Fixtures'!H:U,14,0))</f>
        <v>Baker Street</v>
      </c>
    </row>
    <row r="465" spans="1:7" ht="13.15" customHeight="1" x14ac:dyDescent="0.25">
      <c r="A465" s="55"/>
      <c r="B465" s="20"/>
      <c r="C465" s="20"/>
      <c r="D465" s="3"/>
      <c r="E465" s="20"/>
      <c r="F465" s="3"/>
      <c r="G465" s="3"/>
    </row>
    <row r="466" spans="1:7" ht="13.15" customHeight="1" x14ac:dyDescent="0.25">
      <c r="A466" s="55"/>
      <c r="B466" s="20"/>
      <c r="C466" s="20"/>
      <c r="D466" s="3"/>
      <c r="E466" s="20"/>
      <c r="F466" s="3"/>
      <c r="G466" s="3"/>
    </row>
    <row r="467" spans="1:7" ht="13.15" customHeight="1" x14ac:dyDescent="0.25">
      <c r="A467" s="55"/>
      <c r="B467" s="20"/>
      <c r="C467" s="20"/>
      <c r="D467" s="3"/>
      <c r="E467" s="20"/>
      <c r="F467" s="3"/>
      <c r="G467" s="3"/>
    </row>
    <row r="468" spans="1:7" ht="13.15" customHeight="1" x14ac:dyDescent="0.25">
      <c r="A468" s="55"/>
      <c r="B468" s="20"/>
      <c r="C468" s="20"/>
      <c r="D468" s="3"/>
      <c r="E468" s="20"/>
      <c r="F468" s="3"/>
      <c r="G468" s="3"/>
    </row>
    <row r="469" spans="1:7" ht="13.15" customHeight="1" x14ac:dyDescent="0.25">
      <c r="A469" s="55"/>
      <c r="B469" s="20"/>
      <c r="C469" s="20"/>
      <c r="D469" s="3"/>
      <c r="E469" s="20"/>
      <c r="F469" s="3"/>
      <c r="G469" s="3"/>
    </row>
    <row r="470" spans="1:7" ht="20.45" customHeight="1" x14ac:dyDescent="0.35">
      <c r="A470" s="55">
        <f>A431+1</f>
        <v>13</v>
      </c>
      <c r="B470" s="39" t="str">
        <f>C470</f>
        <v>Rockets</v>
      </c>
      <c r="C470" s="121" t="str">
        <f>VLOOKUP(A470,Divisions!$H$3:$I$18,2,0)</f>
        <v>Rockets</v>
      </c>
      <c r="D470" s="121"/>
      <c r="E470" s="121"/>
      <c r="F470" s="121"/>
      <c r="G470" s="121"/>
    </row>
    <row r="471" spans="1:7" ht="13.15" customHeight="1" x14ac:dyDescent="0.25">
      <c r="A471" s="55"/>
      <c r="B471" s="20"/>
      <c r="C471" s="20"/>
      <c r="D471" s="3"/>
      <c r="E471" s="20"/>
      <c r="F471" s="3"/>
      <c r="G471" s="3"/>
    </row>
    <row r="472" spans="1:7" ht="21.6" customHeight="1" x14ac:dyDescent="0.25">
      <c r="A472" s="55"/>
      <c r="B472" s="40" t="s">
        <v>328</v>
      </c>
      <c r="C472" s="41" t="s">
        <v>334</v>
      </c>
      <c r="D472" s="42" t="s">
        <v>340</v>
      </c>
      <c r="E472" s="42"/>
      <c r="F472" s="42" t="s">
        <v>341</v>
      </c>
      <c r="G472" s="43" t="s">
        <v>338</v>
      </c>
    </row>
    <row r="473" spans="1:7" ht="18" customHeight="1" x14ac:dyDescent="0.25">
      <c r="A473" s="55"/>
      <c r="B473" s="44">
        <v>1</v>
      </c>
      <c r="C473" s="45">
        <f>IFERROR(VLOOKUP(_xlfn.CONCAT(B473,$B470),'All Fixtures'!H:R,10,0),VLOOKUP(_xlfn.CONCAT(B473,$B470),'All Fixtures'!I:R,9,0))</f>
        <v>45539</v>
      </c>
      <c r="D473" s="46" t="str">
        <f>IFERROR(VLOOKUP(_xlfn.CONCAT(B473,$B470),'All Fixtures'!H:R,11,0),VLOOKUP(_xlfn.CONCAT(B473,$B470),'All Fixtures'!I:R,10,0))</f>
        <v>Willows</v>
      </c>
      <c r="E473" s="47" t="str">
        <f>IF(F473="","VOID","vs")</f>
        <v>vs</v>
      </c>
      <c r="F473" s="46" t="str">
        <f>IFERROR(VLOOKUP(_xlfn.CONCAT(B473,$B470),'All Fixtures'!I:T,12,0),VLOOKUP(_xlfn.CONCAT(B473,$B470),'All Fixtures'!H:T,13,0))</f>
        <v>Rockets</v>
      </c>
      <c r="G473" s="48" t="str">
        <f>IF(E473="VOID","",VLOOKUP(_xlfn.CONCAT(B473,D473),'All Fixtures'!H:U,14,0))</f>
        <v>Ramblers Club</v>
      </c>
    </row>
    <row r="474" spans="1:7" ht="18" customHeight="1" x14ac:dyDescent="0.25">
      <c r="A474" s="55"/>
      <c r="B474" s="44">
        <v>2</v>
      </c>
      <c r="C474" s="45">
        <f>IFERROR(VLOOKUP(_xlfn.CONCAT(B474,$B470),'All Fixtures'!H:R,10,0),VLOOKUP(_xlfn.CONCAT(B474,$B470),'All Fixtures'!I:R,9,0))</f>
        <v>45547</v>
      </c>
      <c r="D474" s="46" t="str">
        <f>IFERROR(VLOOKUP(_xlfn.CONCAT(B474,$B470),'All Fixtures'!H:R,11,0),VLOOKUP(_xlfn.CONCAT(B474,$B470),'All Fixtures'!I:R,10,0))</f>
        <v>Rockets</v>
      </c>
      <c r="E474" s="47" t="str">
        <f t="shared" ref="E474:E503" si="12">IF(F474="","VOID","vs")</f>
        <v>vs</v>
      </c>
      <c r="F474" s="46" t="str">
        <f>IFERROR(VLOOKUP(_xlfn.CONCAT(B474,$B470),'All Fixtures'!I:T,12,0),VLOOKUP(_xlfn.CONCAT(B474,$B470),'All Fixtures'!H:T,13,0))</f>
        <v>Rugger Sports</v>
      </c>
      <c r="G474" s="48" t="str">
        <f>IF(E474="VOID","",VLOOKUP(_xlfn.CONCAT(B474,D474),'All Fixtures'!H:U,14,0))</f>
        <v>Old Richians RFC</v>
      </c>
    </row>
    <row r="475" spans="1:7" ht="18" customHeight="1" x14ac:dyDescent="0.25">
      <c r="A475" s="55"/>
      <c r="B475" s="44">
        <v>3</v>
      </c>
      <c r="C475" s="45">
        <f>IFERROR(VLOOKUP(_xlfn.CONCAT(B475,$B470),'All Fixtures'!H:R,10,0),VLOOKUP(_xlfn.CONCAT(B475,$B470),'All Fixtures'!I:R,9,0))</f>
        <v>45554</v>
      </c>
      <c r="D475" s="46" t="str">
        <f>IFERROR(VLOOKUP(_xlfn.CONCAT(B475,$B470),'All Fixtures'!H:R,11,0),VLOOKUP(_xlfn.CONCAT(B475,$B470),'All Fixtures'!I:R,10,0))</f>
        <v>Arcadians</v>
      </c>
      <c r="E475" s="47" t="str">
        <f t="shared" si="12"/>
        <v>vs</v>
      </c>
      <c r="F475" s="46" t="str">
        <f>IFERROR(VLOOKUP(_xlfn.CONCAT(B475,$B470),'All Fixtures'!I:T,12,0),VLOOKUP(_xlfn.CONCAT(B475,$B470),'All Fixtures'!H:T,13,0))</f>
        <v>Rockets</v>
      </c>
      <c r="G475" s="48" t="str">
        <f>IF(E475="VOID","",VLOOKUP(_xlfn.CONCAT(B475,D475),'All Fixtures'!H:U,14,0))</f>
        <v>BMI Club</v>
      </c>
    </row>
    <row r="476" spans="1:7" ht="18" customHeight="1" x14ac:dyDescent="0.25">
      <c r="A476" s="55"/>
      <c r="B476" s="44">
        <v>4</v>
      </c>
      <c r="C476" s="45">
        <f>IFERROR(VLOOKUP(_xlfn.CONCAT(B476,$B470),'All Fixtures'!H:R,10,0),VLOOKUP(_xlfn.CONCAT(B476,$B470),'All Fixtures'!I:R,9,0))</f>
        <v>45561</v>
      </c>
      <c r="D476" s="46" t="str">
        <f>IFERROR(VLOOKUP(_xlfn.CONCAT(B476,$B470),'All Fixtures'!H:R,11,0),VLOOKUP(_xlfn.CONCAT(B476,$B470),'All Fixtures'!I:R,10,0))</f>
        <v>Rockets</v>
      </c>
      <c r="E476" s="47" t="str">
        <f t="shared" si="12"/>
        <v>vs</v>
      </c>
      <c r="F476" s="46" t="str">
        <f>IFERROR(VLOOKUP(_xlfn.CONCAT(B476,$B470),'All Fixtures'!I:T,12,0),VLOOKUP(_xlfn.CONCAT(B476,$B470),'All Fixtures'!H:T,13,0))</f>
        <v>Kingpins</v>
      </c>
      <c r="G476" s="48" t="str">
        <f>IF(E476="VOID","",VLOOKUP(_xlfn.CONCAT(B476,D476),'All Fixtures'!H:U,14,0))</f>
        <v>Old Richians RFC</v>
      </c>
    </row>
    <row r="477" spans="1:7" ht="18" customHeight="1" x14ac:dyDescent="0.25">
      <c r="A477" s="55"/>
      <c r="B477" s="44">
        <v>5</v>
      </c>
      <c r="C477" s="45">
        <f>IFERROR(VLOOKUP(_xlfn.CONCAT(B477,$B470),'All Fixtures'!H:R,10,0),VLOOKUP(_xlfn.CONCAT(B477,$B470),'All Fixtures'!I:R,9,0))</f>
        <v>45569</v>
      </c>
      <c r="D477" s="46" t="str">
        <f>IFERROR(VLOOKUP(_xlfn.CONCAT(B477,$B470),'All Fixtures'!H:R,11,0),VLOOKUP(_xlfn.CONCAT(B477,$B470),'All Fixtures'!I:R,10,0))</f>
        <v>R.G.H.O.C.</v>
      </c>
      <c r="E477" s="47" t="str">
        <f t="shared" si="12"/>
        <v>vs</v>
      </c>
      <c r="F477" s="46" t="str">
        <f>IFERROR(VLOOKUP(_xlfn.CONCAT(B477,$B470),'All Fixtures'!I:T,12,0),VLOOKUP(_xlfn.CONCAT(B477,$B470),'All Fixtures'!H:T,13,0))</f>
        <v>Rockets</v>
      </c>
      <c r="G477" s="48" t="str">
        <f>IF(E477="VOID","",VLOOKUP(_xlfn.CONCAT(B477,D477),'All Fixtures'!H:U,14,0))</f>
        <v>Hardwicke RBL 2</v>
      </c>
    </row>
    <row r="478" spans="1:7" ht="18" customHeight="1" x14ac:dyDescent="0.25">
      <c r="A478" s="55"/>
      <c r="B478" s="44">
        <v>6</v>
      </c>
      <c r="C478" s="45">
        <f>IFERROR(VLOOKUP(_xlfn.CONCAT(B478,$B470),'All Fixtures'!H:R,10,0),VLOOKUP(_xlfn.CONCAT(B478,$B470),'All Fixtures'!I:R,9,0))</f>
        <v>45575</v>
      </c>
      <c r="D478" s="46" t="str">
        <f>IFERROR(VLOOKUP(_xlfn.CONCAT(B478,$B470),'All Fixtures'!H:R,11,0),VLOOKUP(_xlfn.CONCAT(B478,$B470),'All Fixtures'!I:R,10,0))</f>
        <v>Rockets</v>
      </c>
      <c r="E478" s="47" t="str">
        <f t="shared" si="12"/>
        <v>vs</v>
      </c>
      <c r="F478" s="46" t="str">
        <f>IFERROR(VLOOKUP(_xlfn.CONCAT(B478,$B470),'All Fixtures'!I:T,12,0),VLOOKUP(_xlfn.CONCAT(B478,$B470),'All Fixtures'!H:T,13,0))</f>
        <v>Indians</v>
      </c>
      <c r="G478" s="48" t="str">
        <f>IF(E478="VOID","",VLOOKUP(_xlfn.CONCAT(B478,D478),'All Fixtures'!H:U,14,0))</f>
        <v>Old Richians RFC</v>
      </c>
    </row>
    <row r="479" spans="1:7" ht="18" customHeight="1" x14ac:dyDescent="0.25">
      <c r="A479" s="55"/>
      <c r="B479" s="44">
        <v>7</v>
      </c>
      <c r="C479" s="45">
        <f>IFERROR(VLOOKUP(_xlfn.CONCAT(B479,$B470),'All Fixtures'!H:R,10,0),VLOOKUP(_xlfn.CONCAT(B479,$B470),'All Fixtures'!I:R,9,0))</f>
        <v>45580</v>
      </c>
      <c r="D479" s="46" t="str">
        <f>IFERROR(VLOOKUP(_xlfn.CONCAT(B479,$B470),'All Fixtures'!H:R,11,0),VLOOKUP(_xlfn.CONCAT(B479,$B470),'All Fixtures'!I:R,10,0))</f>
        <v>Motor Rollers</v>
      </c>
      <c r="E479" s="47" t="str">
        <f t="shared" si="12"/>
        <v>vs</v>
      </c>
      <c r="F479" s="46" t="str">
        <f>IFERROR(VLOOKUP(_xlfn.CONCAT(B479,$B470),'All Fixtures'!I:T,12,0),VLOOKUP(_xlfn.CONCAT(B479,$B470),'All Fixtures'!H:T,13,0))</f>
        <v>Rockets</v>
      </c>
      <c r="G479" s="48" t="str">
        <f>IF(E479="VOID","",VLOOKUP(_xlfn.CONCAT(B479,D479),'All Fixtures'!H:U,14,0))</f>
        <v>Wotton Hall Club 1</v>
      </c>
    </row>
    <row r="480" spans="1:7" ht="18" customHeight="1" x14ac:dyDescent="0.25">
      <c r="A480" s="55"/>
      <c r="B480" s="44">
        <v>8</v>
      </c>
      <c r="C480" s="45">
        <f>IFERROR(VLOOKUP(_xlfn.CONCAT(B480,$B470),'All Fixtures'!H:R,10,0),VLOOKUP(_xlfn.CONCAT(B480,$B470),'All Fixtures'!I:R,9,0))</f>
        <v>45587</v>
      </c>
      <c r="D480" s="46" t="str">
        <f>IFERROR(VLOOKUP(_xlfn.CONCAT(B480,$B470),'All Fixtures'!H:R,11,0),VLOOKUP(_xlfn.CONCAT(B480,$B470),'All Fixtures'!I:R,10,0))</f>
        <v>Supermacs</v>
      </c>
      <c r="E480" s="47" t="str">
        <f t="shared" si="12"/>
        <v>vs</v>
      </c>
      <c r="F480" s="46" t="str">
        <f>IFERROR(VLOOKUP(_xlfn.CONCAT(B480,$B470),'All Fixtures'!I:T,12,0),VLOOKUP(_xlfn.CONCAT(B480,$B470),'All Fixtures'!H:T,13,0))</f>
        <v>Rockets</v>
      </c>
      <c r="G480" s="48" t="str">
        <f>IF(E480="VOID","",VLOOKUP(_xlfn.CONCAT(B480,D480),'All Fixtures'!H:U,14,0))</f>
        <v>Ramblers Club</v>
      </c>
    </row>
    <row r="481" spans="1:7" ht="18" customHeight="1" x14ac:dyDescent="0.25">
      <c r="A481" s="55"/>
      <c r="B481" s="44">
        <v>9</v>
      </c>
      <c r="C481" s="45">
        <f>IFERROR(VLOOKUP(_xlfn.CONCAT(B481,$B470),'All Fixtures'!H:R,10,0),VLOOKUP(_xlfn.CONCAT(B481,$B470),'All Fixtures'!I:R,9,0))</f>
        <v>45596</v>
      </c>
      <c r="D481" s="46" t="str">
        <f>IFERROR(VLOOKUP(_xlfn.CONCAT(B481,$B470),'All Fixtures'!H:R,11,0),VLOOKUP(_xlfn.CONCAT(B481,$B470),'All Fixtures'!I:R,10,0))</f>
        <v>Rockets</v>
      </c>
      <c r="E481" s="47" t="str">
        <f t="shared" si="12"/>
        <v>vs</v>
      </c>
      <c r="F481" s="46" t="str">
        <f>IFERROR(VLOOKUP(_xlfn.CONCAT(B481,$B470),'All Fixtures'!I:T,12,0),VLOOKUP(_xlfn.CONCAT(B481,$B470),'All Fixtures'!H:T,13,0))</f>
        <v>St James Extras</v>
      </c>
      <c r="G481" s="48" t="str">
        <f>IF(E481="VOID","",VLOOKUP(_xlfn.CONCAT(B481,D481),'All Fixtures'!H:U,14,0))</f>
        <v>Old Richians RFC</v>
      </c>
    </row>
    <row r="482" spans="1:7" ht="18" customHeight="1" x14ac:dyDescent="0.25">
      <c r="A482" s="55"/>
      <c r="B482" s="44">
        <v>10</v>
      </c>
      <c r="C482" s="45">
        <f>IFERROR(VLOOKUP(_xlfn.CONCAT(B482,$B470),'All Fixtures'!H:R,10,0),VLOOKUP(_xlfn.CONCAT(B482,$B470),'All Fixtures'!I:R,9,0))</f>
        <v>45603</v>
      </c>
      <c r="D482" s="46" t="str">
        <f>IFERROR(VLOOKUP(_xlfn.CONCAT(B482,$B470),'All Fixtures'!H:R,11,0),VLOOKUP(_xlfn.CONCAT(B482,$B470),'All Fixtures'!I:R,10,0))</f>
        <v>Holmleigh Rangers</v>
      </c>
      <c r="E482" s="47" t="str">
        <f t="shared" si="12"/>
        <v>vs</v>
      </c>
      <c r="F482" s="46" t="str">
        <f>IFERROR(VLOOKUP(_xlfn.CONCAT(B482,$B470),'All Fixtures'!I:T,12,0),VLOOKUP(_xlfn.CONCAT(B482,$B470),'All Fixtures'!H:T,13,0))</f>
        <v>Rockets</v>
      </c>
      <c r="G482" s="48" t="str">
        <f>IF(E482="VOID","",VLOOKUP(_xlfn.CONCAT(B482,D482),'All Fixtures'!H:U,14,0))</f>
        <v>Ramblers Club</v>
      </c>
    </row>
    <row r="483" spans="1:7" ht="18" customHeight="1" x14ac:dyDescent="0.25">
      <c r="A483" s="55"/>
      <c r="B483" s="44">
        <v>11</v>
      </c>
      <c r="C483" s="45">
        <f>IFERROR(VLOOKUP(_xlfn.CONCAT(B483,$B470),'All Fixtures'!H:R,10,0),VLOOKUP(_xlfn.CONCAT(B483,$B470),'All Fixtures'!I:R,9,0))</f>
        <v>45610</v>
      </c>
      <c r="D483" s="46" t="str">
        <f>IFERROR(VLOOKUP(_xlfn.CONCAT(B483,$B470),'All Fixtures'!H:R,11,0),VLOOKUP(_xlfn.CONCAT(B483,$B470),'All Fixtures'!I:R,10,0))</f>
        <v>Rockets</v>
      </c>
      <c r="E483" s="47" t="str">
        <f t="shared" si="12"/>
        <v>vs</v>
      </c>
      <c r="F483" s="46" t="str">
        <f>IFERROR(VLOOKUP(_xlfn.CONCAT(B483,$B470),'All Fixtures'!I:T,12,0),VLOOKUP(_xlfn.CONCAT(B483,$B470),'All Fixtures'!H:T,13,0))</f>
        <v>Avenue Loungers</v>
      </c>
      <c r="G483" s="48" t="str">
        <f>IF(E483="VOID","",VLOOKUP(_xlfn.CONCAT(B483,D483),'All Fixtures'!H:U,14,0))</f>
        <v>Old Richians RFC</v>
      </c>
    </row>
    <row r="484" spans="1:7" ht="18" customHeight="1" x14ac:dyDescent="0.25">
      <c r="A484" s="55"/>
      <c r="B484" s="44">
        <v>12</v>
      </c>
      <c r="C484" s="45">
        <f>IFERROR(VLOOKUP(_xlfn.CONCAT(B484,$B470),'All Fixtures'!H:R,10,0),VLOOKUP(_xlfn.CONCAT(B484,$B470),'All Fixtures'!I:R,9,0))</f>
        <v>45618</v>
      </c>
      <c r="D484" s="46" t="str">
        <f>IFERROR(VLOOKUP(_xlfn.CONCAT(B484,$B470),'All Fixtures'!H:R,11,0),VLOOKUP(_xlfn.CONCAT(B484,$B470),'All Fixtures'!I:R,10,0))</f>
        <v>Matson Wolfhounds</v>
      </c>
      <c r="E484" s="47" t="str">
        <f t="shared" si="12"/>
        <v>vs</v>
      </c>
      <c r="F484" s="46" t="str">
        <f>IFERROR(VLOOKUP(_xlfn.CONCAT(B484,$B470),'All Fixtures'!I:T,12,0),VLOOKUP(_xlfn.CONCAT(B484,$B470),'All Fixtures'!H:T,13,0))</f>
        <v>Rockets</v>
      </c>
      <c r="G484" s="48" t="str">
        <f>IF(E484="VOID","",VLOOKUP(_xlfn.CONCAT(B484,D484),'All Fixtures'!H:U,14,0))</f>
        <v>Matson RFC</v>
      </c>
    </row>
    <row r="485" spans="1:7" ht="18" customHeight="1" x14ac:dyDescent="0.25">
      <c r="A485" s="55"/>
      <c r="B485" s="44">
        <v>13</v>
      </c>
      <c r="C485" s="45">
        <f>IFERROR(VLOOKUP(_xlfn.CONCAT(B485,$B470),'All Fixtures'!H:R,10,0),VLOOKUP(_xlfn.CONCAT(B485,$B470),'All Fixtures'!I:R,9,0))</f>
        <v>45624</v>
      </c>
      <c r="D485" s="46" t="str">
        <f>IFERROR(VLOOKUP(_xlfn.CONCAT(B485,$B470),'All Fixtures'!H:R,11,0),VLOOKUP(_xlfn.CONCAT(B485,$B470),'All Fixtures'!I:R,10,0))</f>
        <v>Rockets</v>
      </c>
      <c r="E485" s="47" t="str">
        <f t="shared" si="12"/>
        <v>vs</v>
      </c>
      <c r="F485" s="46" t="str">
        <f>IFERROR(VLOOKUP(_xlfn.CONCAT(B485,$B470),'All Fixtures'!I:T,12,0),VLOOKUP(_xlfn.CONCAT(B485,$B470),'All Fixtures'!H:T,13,0))</f>
        <v>Exiles S.C.</v>
      </c>
      <c r="G485" s="48" t="str">
        <f>IF(E485="VOID","",VLOOKUP(_xlfn.CONCAT(B485,D485),'All Fixtures'!H:U,14,0))</f>
        <v>Old Richians RFC</v>
      </c>
    </row>
    <row r="486" spans="1:7" ht="18" customHeight="1" x14ac:dyDescent="0.25">
      <c r="A486" s="55"/>
      <c r="B486" s="44">
        <v>14</v>
      </c>
      <c r="C486" s="45">
        <f>IFERROR(VLOOKUP(_xlfn.CONCAT(B486,$B470),'All Fixtures'!H:R,10,0),VLOOKUP(_xlfn.CONCAT(B486,$B470),'All Fixtures'!I:R,9,0))</f>
        <v>45628</v>
      </c>
      <c r="D486" s="46" t="str">
        <f>IFERROR(VLOOKUP(_xlfn.CONCAT(B486,$B470),'All Fixtures'!H:R,11,0),VLOOKUP(_xlfn.CONCAT(B486,$B470),'All Fixtures'!I:R,10,0))</f>
        <v>Valiants</v>
      </c>
      <c r="E486" s="47" t="str">
        <f t="shared" si="12"/>
        <v>vs</v>
      </c>
      <c r="F486" s="46" t="str">
        <f>IFERROR(VLOOKUP(_xlfn.CONCAT(B486,$B470),'All Fixtures'!I:T,12,0),VLOOKUP(_xlfn.CONCAT(B486,$B470),'All Fixtures'!H:T,13,0))</f>
        <v>Rockets</v>
      </c>
      <c r="G486" s="48" t="str">
        <f>IF(E486="VOID","",VLOOKUP(_xlfn.CONCAT(B486,D486),'All Fixtures'!H:U,14,0))</f>
        <v>Baker Street</v>
      </c>
    </row>
    <row r="487" spans="1:7" ht="18" customHeight="1" x14ac:dyDescent="0.25">
      <c r="A487" s="55"/>
      <c r="B487" s="44">
        <v>15</v>
      </c>
      <c r="C487" s="45">
        <f>IFERROR(VLOOKUP(_xlfn.CONCAT(B487,$B470),'All Fixtures'!H:R,10,0),VLOOKUP(_xlfn.CONCAT(B487,$B470),'All Fixtures'!I:R,9,0))</f>
        <v>45638</v>
      </c>
      <c r="D487" s="46" t="str">
        <f>IFERROR(VLOOKUP(_xlfn.CONCAT(B487,$B470),'All Fixtures'!H:R,11,0),VLOOKUP(_xlfn.CONCAT(B487,$B470),'All Fixtures'!I:R,10,0))</f>
        <v>Rockets</v>
      </c>
      <c r="E487" s="47" t="str">
        <f t="shared" si="12"/>
        <v>vs</v>
      </c>
      <c r="F487" s="46" t="str">
        <f>IFERROR(VLOOKUP(_xlfn.CONCAT(B487,$B470),'All Fixtures'!I:T,12,0),VLOOKUP(_xlfn.CONCAT(B487,$B470),'All Fixtures'!H:T,13,0))</f>
        <v>Walls Monkeys</v>
      </c>
      <c r="G487" s="48" t="str">
        <f>IF(E487="VOID","",VLOOKUP(_xlfn.CONCAT(B487,D487),'All Fixtures'!H:U,14,0))</f>
        <v>Old Richians RFC</v>
      </c>
    </row>
    <row r="488" spans="1:7" ht="24.6" customHeight="1" x14ac:dyDescent="0.25">
      <c r="A488" s="55"/>
      <c r="B488" s="122" t="s">
        <v>339</v>
      </c>
      <c r="C488" s="123"/>
      <c r="D488" s="123"/>
      <c r="E488" s="123"/>
      <c r="F488" s="123"/>
      <c r="G488" s="124"/>
    </row>
    <row r="489" spans="1:7" ht="18" customHeight="1" x14ac:dyDescent="0.25">
      <c r="A489" s="55"/>
      <c r="B489" s="44">
        <v>16</v>
      </c>
      <c r="C489" s="45">
        <f>IFERROR(VLOOKUP(_xlfn.CONCAT(B489,$B470),'All Fixtures'!H:R,10,0),VLOOKUP(_xlfn.CONCAT(B489,$B470),'All Fixtures'!I:R,9,0))</f>
        <v>45666</v>
      </c>
      <c r="D489" s="46" t="str">
        <f>IFERROR(VLOOKUP(_xlfn.CONCAT(B489,$B470),'All Fixtures'!H:R,11,0),VLOOKUP(_xlfn.CONCAT(B489,$B470),'All Fixtures'!I:R,10,0))</f>
        <v>Rockets</v>
      </c>
      <c r="E489" s="47" t="str">
        <f t="shared" si="12"/>
        <v>vs</v>
      </c>
      <c r="F489" s="46" t="str">
        <f>IFERROR(VLOOKUP(_xlfn.CONCAT(B489,$B470),'All Fixtures'!I:T,12,0),VLOOKUP(_xlfn.CONCAT(B489,$B470),'All Fixtures'!H:T,13,0))</f>
        <v>Willows</v>
      </c>
      <c r="G489" s="48" t="str">
        <f>IF(E489="VOID","",VLOOKUP(_xlfn.CONCAT(B489,D489),'All Fixtures'!H:U,14,0))</f>
        <v>Old Richians RFC</v>
      </c>
    </row>
    <row r="490" spans="1:7" ht="18" customHeight="1" x14ac:dyDescent="0.25">
      <c r="A490" s="55"/>
      <c r="B490" s="44">
        <v>17</v>
      </c>
      <c r="C490" s="45">
        <f>IFERROR(VLOOKUP(_xlfn.CONCAT(B490,$B470),'All Fixtures'!H:R,10,0),VLOOKUP(_xlfn.CONCAT(B490,$B470),'All Fixtures'!I:R,9,0))</f>
        <v>45671</v>
      </c>
      <c r="D490" s="46" t="str">
        <f>IFERROR(VLOOKUP(_xlfn.CONCAT(B490,$B470),'All Fixtures'!H:R,11,0),VLOOKUP(_xlfn.CONCAT(B490,$B470),'All Fixtures'!I:R,10,0))</f>
        <v>Rugger Sports</v>
      </c>
      <c r="E490" s="47" t="str">
        <f t="shared" si="12"/>
        <v>vs</v>
      </c>
      <c r="F490" s="46" t="str">
        <f>IFERROR(VLOOKUP(_xlfn.CONCAT(B490,$B470),'All Fixtures'!I:T,12,0),VLOOKUP(_xlfn.CONCAT(B490,$B470),'All Fixtures'!H:T,13,0))</f>
        <v>Rockets</v>
      </c>
      <c r="G490" s="48" t="str">
        <f>IF(E490="VOID","",VLOOKUP(_xlfn.CONCAT(B490,D490),'All Fixtures'!H:U,14,0))</f>
        <v>Longlevens Community Centre</v>
      </c>
    </row>
    <row r="491" spans="1:7" ht="18" customHeight="1" x14ac:dyDescent="0.25">
      <c r="A491" s="55"/>
      <c r="B491" s="44">
        <v>18</v>
      </c>
      <c r="C491" s="45">
        <f>IFERROR(VLOOKUP(_xlfn.CONCAT(B491,$B470),'All Fixtures'!H:R,10,0),VLOOKUP(_xlfn.CONCAT(B491,$B470),'All Fixtures'!I:R,9,0))</f>
        <v>45680</v>
      </c>
      <c r="D491" s="46" t="str">
        <f>IFERROR(VLOOKUP(_xlfn.CONCAT(B491,$B470),'All Fixtures'!H:R,11,0),VLOOKUP(_xlfn.CONCAT(B491,$B470),'All Fixtures'!I:R,10,0))</f>
        <v>Rockets</v>
      </c>
      <c r="E491" s="47" t="str">
        <f t="shared" si="12"/>
        <v>vs</v>
      </c>
      <c r="F491" s="46" t="str">
        <f>IFERROR(VLOOKUP(_xlfn.CONCAT(B491,$B470),'All Fixtures'!I:T,12,0),VLOOKUP(_xlfn.CONCAT(B491,$B470),'All Fixtures'!H:T,13,0))</f>
        <v>Arcadians</v>
      </c>
      <c r="G491" s="48" t="str">
        <f>IF(E491="VOID","",VLOOKUP(_xlfn.CONCAT(B491,D491),'All Fixtures'!H:U,14,0))</f>
        <v>Old Richians RFC</v>
      </c>
    </row>
    <row r="492" spans="1:7" ht="18" customHeight="1" x14ac:dyDescent="0.25">
      <c r="A492" s="55"/>
      <c r="B492" s="44">
        <v>19</v>
      </c>
      <c r="C492" s="45">
        <f>IFERROR(VLOOKUP(_xlfn.CONCAT(B492,$B470),'All Fixtures'!H:R,10,0),VLOOKUP(_xlfn.CONCAT(B492,$B470),'All Fixtures'!I:R,9,0))</f>
        <v>45688</v>
      </c>
      <c r="D492" s="46" t="str">
        <f>IFERROR(VLOOKUP(_xlfn.CONCAT(B492,$B470),'All Fixtures'!H:R,11,0),VLOOKUP(_xlfn.CONCAT(B492,$B470),'All Fixtures'!I:R,10,0))</f>
        <v>Kingpins</v>
      </c>
      <c r="E492" s="47" t="str">
        <f t="shared" si="12"/>
        <v>vs</v>
      </c>
      <c r="F492" s="46" t="str">
        <f>IFERROR(VLOOKUP(_xlfn.CONCAT(B492,$B470),'All Fixtures'!I:T,12,0),VLOOKUP(_xlfn.CONCAT(B492,$B470),'All Fixtures'!H:T,13,0))</f>
        <v>Rockets</v>
      </c>
      <c r="G492" s="48" t="str">
        <f>IF(E492="VOID","",VLOOKUP(_xlfn.CONCAT(B492,D492),'All Fixtures'!H:U,14,0))</f>
        <v>Robinswood Hill Club 2</v>
      </c>
    </row>
    <row r="493" spans="1:7" ht="18" customHeight="1" x14ac:dyDescent="0.25">
      <c r="A493" s="55"/>
      <c r="B493" s="44">
        <v>20</v>
      </c>
      <c r="C493" s="45">
        <f>IFERROR(VLOOKUP(_xlfn.CONCAT(B493,$B470),'All Fixtures'!H:R,10,0),VLOOKUP(_xlfn.CONCAT(B493,$B470),'All Fixtures'!I:R,9,0))</f>
        <v>45694</v>
      </c>
      <c r="D493" s="46" t="str">
        <f>IFERROR(VLOOKUP(_xlfn.CONCAT(B493,$B470),'All Fixtures'!H:R,11,0),VLOOKUP(_xlfn.CONCAT(B493,$B470),'All Fixtures'!I:R,10,0))</f>
        <v>Rockets</v>
      </c>
      <c r="E493" s="47" t="str">
        <f t="shared" si="12"/>
        <v>vs</v>
      </c>
      <c r="F493" s="46" t="str">
        <f>IFERROR(VLOOKUP(_xlfn.CONCAT(B493,$B470),'All Fixtures'!I:T,12,0),VLOOKUP(_xlfn.CONCAT(B493,$B470),'All Fixtures'!H:T,13,0))</f>
        <v>R.G.H.O.C.</v>
      </c>
      <c r="G493" s="48" t="str">
        <f>IF(E493="VOID","",VLOOKUP(_xlfn.CONCAT(B493,D493),'All Fixtures'!H:U,14,0))</f>
        <v>Old Richians RFC</v>
      </c>
    </row>
    <row r="494" spans="1:7" ht="18" customHeight="1" x14ac:dyDescent="0.25">
      <c r="A494" s="55"/>
      <c r="B494" s="44">
        <v>21</v>
      </c>
      <c r="C494" s="45">
        <f>IFERROR(VLOOKUP(_xlfn.CONCAT(B494,$B470),'All Fixtures'!H:R,10,0),VLOOKUP(_xlfn.CONCAT(B494,$B470),'All Fixtures'!I:R,9,0))</f>
        <v>45701</v>
      </c>
      <c r="D494" s="46" t="str">
        <f>IFERROR(VLOOKUP(_xlfn.CONCAT(B494,$B470),'All Fixtures'!H:R,11,0),VLOOKUP(_xlfn.CONCAT(B494,$B470),'All Fixtures'!I:R,10,0))</f>
        <v>Indians</v>
      </c>
      <c r="E494" s="47" t="str">
        <f t="shared" si="12"/>
        <v>vs</v>
      </c>
      <c r="F494" s="46" t="str">
        <f>IFERROR(VLOOKUP(_xlfn.CONCAT(B494,$B470),'All Fixtures'!I:T,12,0),VLOOKUP(_xlfn.CONCAT(B494,$B470),'All Fixtures'!H:T,13,0))</f>
        <v>Rockets</v>
      </c>
      <c r="G494" s="48" t="str">
        <f>IF(E494="VOID","",VLOOKUP(_xlfn.CONCAT(B494,D494),'All Fixtures'!H:U,14,0))</f>
        <v>Saintbridge Club 1</v>
      </c>
    </row>
    <row r="495" spans="1:7" ht="18" customHeight="1" x14ac:dyDescent="0.25">
      <c r="A495" s="55"/>
      <c r="B495" s="44">
        <v>22</v>
      </c>
      <c r="C495" s="45">
        <f>IFERROR(VLOOKUP(_xlfn.CONCAT(B495,$B470),'All Fixtures'!H:R,10,0),VLOOKUP(_xlfn.CONCAT(B495,$B470),'All Fixtures'!I:R,9,0))</f>
        <v>45708</v>
      </c>
      <c r="D495" s="46" t="str">
        <f>IFERROR(VLOOKUP(_xlfn.CONCAT(B495,$B470),'All Fixtures'!H:R,11,0),VLOOKUP(_xlfn.CONCAT(B495,$B470),'All Fixtures'!I:R,10,0))</f>
        <v>Rockets</v>
      </c>
      <c r="E495" s="47" t="str">
        <f t="shared" si="12"/>
        <v>vs</v>
      </c>
      <c r="F495" s="46" t="str">
        <f>IFERROR(VLOOKUP(_xlfn.CONCAT(B495,$B470),'All Fixtures'!I:T,12,0),VLOOKUP(_xlfn.CONCAT(B495,$B470),'All Fixtures'!H:T,13,0))</f>
        <v>Motor Rollers</v>
      </c>
      <c r="G495" s="48" t="str">
        <f>IF(E495="VOID","",VLOOKUP(_xlfn.CONCAT(B495,D495),'All Fixtures'!H:U,14,0))</f>
        <v>Old Richians RFC</v>
      </c>
    </row>
    <row r="496" spans="1:7" ht="18" customHeight="1" x14ac:dyDescent="0.25">
      <c r="A496" s="55"/>
      <c r="B496" s="44">
        <v>23</v>
      </c>
      <c r="C496" s="45">
        <f>IFERROR(VLOOKUP(_xlfn.CONCAT(B496,$B470),'All Fixtures'!H:R,10,0),VLOOKUP(_xlfn.CONCAT(B496,$B470),'All Fixtures'!I:R,9,0))</f>
        <v>45715</v>
      </c>
      <c r="D496" s="46" t="str">
        <f>IFERROR(VLOOKUP(_xlfn.CONCAT(B496,$B470),'All Fixtures'!H:R,11,0),VLOOKUP(_xlfn.CONCAT(B496,$B470),'All Fixtures'!I:R,10,0))</f>
        <v>Rockets</v>
      </c>
      <c r="E496" s="47" t="str">
        <f t="shared" si="12"/>
        <v>vs</v>
      </c>
      <c r="F496" s="46" t="str">
        <f>IFERROR(VLOOKUP(_xlfn.CONCAT(B496,$B470),'All Fixtures'!I:T,12,0),VLOOKUP(_xlfn.CONCAT(B496,$B470),'All Fixtures'!H:T,13,0))</f>
        <v>Supermacs</v>
      </c>
      <c r="G496" s="48" t="str">
        <f>IF(E496="VOID","",VLOOKUP(_xlfn.CONCAT(B496,D496),'All Fixtures'!H:U,14,0))</f>
        <v>Old Richians RFC</v>
      </c>
    </row>
    <row r="497" spans="1:7" ht="18" customHeight="1" x14ac:dyDescent="0.25">
      <c r="A497" s="55"/>
      <c r="B497" s="44">
        <v>24</v>
      </c>
      <c r="C497" s="45">
        <f>IFERROR(VLOOKUP(_xlfn.CONCAT(B497,$B470),'All Fixtures'!H:R,10,0),VLOOKUP(_xlfn.CONCAT(B497,$B470),'All Fixtures'!I:R,9,0))</f>
        <v>45722</v>
      </c>
      <c r="D497" s="46" t="str">
        <f>IFERROR(VLOOKUP(_xlfn.CONCAT(B497,$B470),'All Fixtures'!H:R,11,0),VLOOKUP(_xlfn.CONCAT(B497,$B470),'All Fixtures'!I:R,10,0))</f>
        <v>St James Extras</v>
      </c>
      <c r="E497" s="47" t="str">
        <f t="shared" si="12"/>
        <v>vs</v>
      </c>
      <c r="F497" s="46" t="str">
        <f>IFERROR(VLOOKUP(_xlfn.CONCAT(B497,$B470),'All Fixtures'!I:T,12,0),VLOOKUP(_xlfn.CONCAT(B497,$B470),'All Fixtures'!H:T,13,0))</f>
        <v>Rockets</v>
      </c>
      <c r="G497" s="48" t="str">
        <f>IF(E497="VOID","",VLOOKUP(_xlfn.CONCAT(B497,D497),'All Fixtures'!H:U,14,0))</f>
        <v>One Eyed Jacks</v>
      </c>
    </row>
    <row r="498" spans="1:7" ht="18" customHeight="1" x14ac:dyDescent="0.25">
      <c r="A498" s="55"/>
      <c r="B498" s="44">
        <v>25</v>
      </c>
      <c r="C498" s="45">
        <f>IFERROR(VLOOKUP(_xlfn.CONCAT(B498,$B470),'All Fixtures'!H:R,10,0),VLOOKUP(_xlfn.CONCAT(B498,$B470),'All Fixtures'!I:R,9,0))</f>
        <v>45729</v>
      </c>
      <c r="D498" s="46" t="str">
        <f>IFERROR(VLOOKUP(_xlfn.CONCAT(B498,$B470),'All Fixtures'!H:R,11,0),VLOOKUP(_xlfn.CONCAT(B498,$B470),'All Fixtures'!I:R,10,0))</f>
        <v>Rockets</v>
      </c>
      <c r="E498" s="47" t="str">
        <f t="shared" si="12"/>
        <v>vs</v>
      </c>
      <c r="F498" s="46" t="str">
        <f>IFERROR(VLOOKUP(_xlfn.CONCAT(B498,$B470),'All Fixtures'!I:T,12,0),VLOOKUP(_xlfn.CONCAT(B498,$B470),'All Fixtures'!H:T,13,0))</f>
        <v>Holmleigh Rangers</v>
      </c>
      <c r="G498" s="48" t="str">
        <f>IF(E498="VOID","",VLOOKUP(_xlfn.CONCAT(B498,D498),'All Fixtures'!H:U,14,0))</f>
        <v>Old Richians RFC</v>
      </c>
    </row>
    <row r="499" spans="1:7" ht="18" customHeight="1" x14ac:dyDescent="0.25">
      <c r="A499" s="55"/>
      <c r="B499" s="44">
        <v>26</v>
      </c>
      <c r="C499" s="45">
        <f>IFERROR(VLOOKUP(_xlfn.CONCAT(B499,$B470),'All Fixtures'!H:R,10,0),VLOOKUP(_xlfn.CONCAT(B499,$B470),'All Fixtures'!I:R,9,0))</f>
        <v>45737</v>
      </c>
      <c r="D499" s="46" t="str">
        <f>IFERROR(VLOOKUP(_xlfn.CONCAT(B499,$B470),'All Fixtures'!H:R,11,0),VLOOKUP(_xlfn.CONCAT(B499,$B470),'All Fixtures'!I:R,10,0))</f>
        <v>Avenue Loungers</v>
      </c>
      <c r="E499" s="47" t="str">
        <f t="shared" si="12"/>
        <v>vs</v>
      </c>
      <c r="F499" s="46" t="str">
        <f>IFERROR(VLOOKUP(_xlfn.CONCAT(B499,$B470),'All Fixtures'!I:T,12,0),VLOOKUP(_xlfn.CONCAT(B499,$B470),'All Fixtures'!H:T,13,0))</f>
        <v>Rockets</v>
      </c>
      <c r="G499" s="48" t="str">
        <f>IF(E499="VOID","",VLOOKUP(_xlfn.CONCAT(B499,D499),'All Fixtures'!H:U,14,0))</f>
        <v>One Eyed Jacks</v>
      </c>
    </row>
    <row r="500" spans="1:7" ht="18" customHeight="1" x14ac:dyDescent="0.25">
      <c r="A500" s="55"/>
      <c r="B500" s="44">
        <v>27</v>
      </c>
      <c r="C500" s="45">
        <f>IFERROR(VLOOKUP(_xlfn.CONCAT(B500,$B470),'All Fixtures'!H:R,10,0),VLOOKUP(_xlfn.CONCAT(B500,$B470),'All Fixtures'!I:R,9,0))</f>
        <v>45743</v>
      </c>
      <c r="D500" s="46" t="str">
        <f>IFERROR(VLOOKUP(_xlfn.CONCAT(B500,$B470),'All Fixtures'!H:R,11,0),VLOOKUP(_xlfn.CONCAT(B500,$B470),'All Fixtures'!I:R,10,0))</f>
        <v>Rockets</v>
      </c>
      <c r="E500" s="47" t="str">
        <f t="shared" si="12"/>
        <v>vs</v>
      </c>
      <c r="F500" s="46" t="str">
        <f>IFERROR(VLOOKUP(_xlfn.CONCAT(B500,$B470),'All Fixtures'!I:T,12,0),VLOOKUP(_xlfn.CONCAT(B500,$B470),'All Fixtures'!H:T,13,0))</f>
        <v>Matson Wolfhounds</v>
      </c>
      <c r="G500" s="48" t="str">
        <f>IF(E500="VOID","",VLOOKUP(_xlfn.CONCAT(B500,D500),'All Fixtures'!H:U,14,0))</f>
        <v>Old Richians RFC</v>
      </c>
    </row>
    <row r="501" spans="1:7" ht="18" customHeight="1" x14ac:dyDescent="0.25">
      <c r="A501" s="55"/>
      <c r="B501" s="44">
        <v>28</v>
      </c>
      <c r="C501" s="45">
        <f>IFERROR(VLOOKUP(_xlfn.CONCAT(B501,$B470),'All Fixtures'!H:R,10,0),VLOOKUP(_xlfn.CONCAT(B501,$B470),'All Fixtures'!I:R,9,0))</f>
        <v>45750</v>
      </c>
      <c r="D501" s="46" t="str">
        <f>IFERROR(VLOOKUP(_xlfn.CONCAT(B501,$B470),'All Fixtures'!H:R,11,0),VLOOKUP(_xlfn.CONCAT(B501,$B470),'All Fixtures'!I:R,10,0))</f>
        <v>Exiles S.C.</v>
      </c>
      <c r="E501" s="47" t="str">
        <f t="shared" si="12"/>
        <v>vs</v>
      </c>
      <c r="F501" s="46" t="str">
        <f>IFERROR(VLOOKUP(_xlfn.CONCAT(B501,$B470),'All Fixtures'!I:T,12,0),VLOOKUP(_xlfn.CONCAT(B501,$B470),'All Fixtures'!H:T,13,0))</f>
        <v>Rockets</v>
      </c>
      <c r="G501" s="48" t="str">
        <f>IF(E501="VOID","",VLOOKUP(_xlfn.CONCAT(B501,D501),'All Fixtures'!H:U,14,0))</f>
        <v>Wotton Hall Club 1</v>
      </c>
    </row>
    <row r="502" spans="1:7" ht="18" customHeight="1" x14ac:dyDescent="0.25">
      <c r="A502" s="55"/>
      <c r="B502" s="44">
        <v>29</v>
      </c>
      <c r="C502" s="45">
        <f>IFERROR(VLOOKUP(_xlfn.CONCAT(B502,$B470),'All Fixtures'!H:R,10,0),VLOOKUP(_xlfn.CONCAT(B502,$B470),'All Fixtures'!I:R,9,0))</f>
        <v>45757</v>
      </c>
      <c r="D502" s="46" t="str">
        <f>IFERROR(VLOOKUP(_xlfn.CONCAT(B502,$B470),'All Fixtures'!H:R,11,0),VLOOKUP(_xlfn.CONCAT(B502,$B470),'All Fixtures'!I:R,10,0))</f>
        <v>Rockets</v>
      </c>
      <c r="E502" s="47" t="str">
        <f t="shared" si="12"/>
        <v>vs</v>
      </c>
      <c r="F502" s="46" t="str">
        <f>IFERROR(VLOOKUP(_xlfn.CONCAT(B502,$B470),'All Fixtures'!I:T,12,0),VLOOKUP(_xlfn.CONCAT(B502,$B470),'All Fixtures'!H:T,13,0))</f>
        <v>Valiants</v>
      </c>
      <c r="G502" s="48" t="str">
        <f>IF(E502="VOID","",VLOOKUP(_xlfn.CONCAT(B502,D502),'All Fixtures'!H:U,14,0))</f>
        <v>Old Richians RFC</v>
      </c>
    </row>
    <row r="503" spans="1:7" ht="18" customHeight="1" x14ac:dyDescent="0.25">
      <c r="A503" s="55"/>
      <c r="B503" s="49">
        <v>30</v>
      </c>
      <c r="C503" s="50">
        <f>IFERROR(VLOOKUP(_xlfn.CONCAT(B503,$B470),'All Fixtures'!H:R,10,0),VLOOKUP(_xlfn.CONCAT(B503,$B470),'All Fixtures'!I:R,9,0))</f>
        <v>45761</v>
      </c>
      <c r="D503" s="51" t="str">
        <f>IFERROR(VLOOKUP(_xlfn.CONCAT(B503,$B470),'All Fixtures'!H:R,11,0),VLOOKUP(_xlfn.CONCAT(B503,$B470),'All Fixtures'!I:R,10,0))</f>
        <v>Walls Monkeys</v>
      </c>
      <c r="E503" s="52" t="str">
        <f t="shared" si="12"/>
        <v>vs</v>
      </c>
      <c r="F503" s="51" t="str">
        <f>IFERROR(VLOOKUP(_xlfn.CONCAT(B503,$B470),'All Fixtures'!I:T,12,0),VLOOKUP(_xlfn.CONCAT(B503,$B470),'All Fixtures'!H:T,13,0))</f>
        <v>Rockets</v>
      </c>
      <c r="G503" s="53" t="str">
        <f>IF(E503="VOID","",VLOOKUP(_xlfn.CONCAT(B503,D503),'All Fixtures'!H:U,14,0))</f>
        <v>Robinswood Hill Club 1</v>
      </c>
    </row>
    <row r="504" spans="1:7" ht="13.15" customHeight="1" x14ac:dyDescent="0.25">
      <c r="A504" s="55"/>
      <c r="B504" s="20"/>
      <c r="C504" s="20"/>
      <c r="D504" s="3"/>
      <c r="E504" s="20"/>
      <c r="F504" s="3"/>
      <c r="G504" s="3"/>
    </row>
    <row r="505" spans="1:7" ht="13.15" customHeight="1" x14ac:dyDescent="0.25">
      <c r="A505" s="55"/>
      <c r="B505" s="20"/>
      <c r="C505" s="20"/>
      <c r="D505" s="3"/>
      <c r="E505" s="20"/>
      <c r="F505" s="3"/>
      <c r="G505" s="3"/>
    </row>
    <row r="506" spans="1:7" ht="13.15" customHeight="1" x14ac:dyDescent="0.25">
      <c r="A506" s="55"/>
      <c r="B506" s="20"/>
      <c r="C506" s="20"/>
      <c r="D506" s="3"/>
      <c r="E506" s="20"/>
      <c r="F506" s="3"/>
      <c r="G506" s="3"/>
    </row>
    <row r="507" spans="1:7" ht="13.15" customHeight="1" x14ac:dyDescent="0.25">
      <c r="A507" s="55"/>
      <c r="B507" s="20"/>
      <c r="C507" s="20"/>
      <c r="D507" s="3"/>
      <c r="E507" s="20"/>
      <c r="F507" s="3"/>
      <c r="G507" s="3"/>
    </row>
    <row r="508" spans="1:7" ht="13.15" customHeight="1" x14ac:dyDescent="0.25">
      <c r="A508" s="55"/>
      <c r="B508" s="20"/>
      <c r="C508" s="20"/>
      <c r="D508" s="3"/>
      <c r="E508" s="20"/>
      <c r="F508" s="3"/>
      <c r="G508" s="3"/>
    </row>
    <row r="509" spans="1:7" ht="20.45" customHeight="1" x14ac:dyDescent="0.35">
      <c r="A509" s="55">
        <f>A470+1</f>
        <v>14</v>
      </c>
      <c r="B509" s="39" t="str">
        <f>C509</f>
        <v>Indians</v>
      </c>
      <c r="C509" s="121" t="str">
        <f>VLOOKUP(A509,Divisions!$H$3:$I$18,2,0)</f>
        <v>Indians</v>
      </c>
      <c r="D509" s="121"/>
      <c r="E509" s="121"/>
      <c r="F509" s="121"/>
      <c r="G509" s="121"/>
    </row>
    <row r="510" spans="1:7" ht="13.15" customHeight="1" x14ac:dyDescent="0.25">
      <c r="A510" s="55"/>
      <c r="B510" s="20"/>
      <c r="C510" s="20"/>
      <c r="D510" s="3"/>
      <c r="E510" s="20"/>
      <c r="F510" s="3"/>
      <c r="G510" s="3"/>
    </row>
    <row r="511" spans="1:7" ht="21.6" customHeight="1" x14ac:dyDescent="0.25">
      <c r="A511" s="55"/>
      <c r="B511" s="40" t="s">
        <v>328</v>
      </c>
      <c r="C511" s="41" t="s">
        <v>334</v>
      </c>
      <c r="D511" s="42" t="s">
        <v>340</v>
      </c>
      <c r="E511" s="42"/>
      <c r="F511" s="42" t="s">
        <v>341</v>
      </c>
      <c r="G511" s="43" t="s">
        <v>338</v>
      </c>
    </row>
    <row r="512" spans="1:7" ht="18" customHeight="1" x14ac:dyDescent="0.25">
      <c r="A512" s="55"/>
      <c r="B512" s="44">
        <v>1</v>
      </c>
      <c r="C512" s="45">
        <f>IFERROR(VLOOKUP(_xlfn.CONCAT(B512,$B509),'All Fixtures'!H:R,10,0),VLOOKUP(_xlfn.CONCAT(B512,$B509),'All Fixtures'!I:R,9,0))</f>
        <v>45538</v>
      </c>
      <c r="D512" s="46" t="str">
        <f>IFERROR(VLOOKUP(_xlfn.CONCAT(B512,$B509),'All Fixtures'!H:R,11,0),VLOOKUP(_xlfn.CONCAT(B512,$B509),'All Fixtures'!I:R,10,0))</f>
        <v>Rugger Sports</v>
      </c>
      <c r="E512" s="47" t="str">
        <f>IF(F512="","VOID","vs")</f>
        <v>vs</v>
      </c>
      <c r="F512" s="46" t="str">
        <f>IFERROR(VLOOKUP(_xlfn.CONCAT(B512,$B509),'All Fixtures'!I:T,12,0),VLOOKUP(_xlfn.CONCAT(B512,$B509),'All Fixtures'!H:T,13,0))</f>
        <v>Indians</v>
      </c>
      <c r="G512" s="48" t="str">
        <f>IF(E512="VOID","",VLOOKUP(_xlfn.CONCAT(B512,D512),'All Fixtures'!H:U,14,0))</f>
        <v>Longlevens Community Centre</v>
      </c>
    </row>
    <row r="513" spans="1:7" ht="18" customHeight="1" x14ac:dyDescent="0.25">
      <c r="A513" s="55"/>
      <c r="B513" s="44">
        <v>2</v>
      </c>
      <c r="C513" s="45">
        <f>IFERROR(VLOOKUP(_xlfn.CONCAT(B513,$B509),'All Fixtures'!H:R,10,0),VLOOKUP(_xlfn.CONCAT(B513,$B509),'All Fixtures'!I:R,9,0))</f>
        <v>45547</v>
      </c>
      <c r="D513" s="46" t="str">
        <f>IFERROR(VLOOKUP(_xlfn.CONCAT(B513,$B509),'All Fixtures'!H:R,11,0),VLOOKUP(_xlfn.CONCAT(B513,$B509),'All Fixtures'!I:R,10,0))</f>
        <v>Indians</v>
      </c>
      <c r="E513" s="47" t="str">
        <f t="shared" ref="E513:E542" si="13">IF(F513="","VOID","vs")</f>
        <v>vs</v>
      </c>
      <c r="F513" s="46" t="str">
        <f>IFERROR(VLOOKUP(_xlfn.CONCAT(B513,$B509),'All Fixtures'!I:T,12,0),VLOOKUP(_xlfn.CONCAT(B513,$B509),'All Fixtures'!H:T,13,0))</f>
        <v>Arcadians</v>
      </c>
      <c r="G513" s="48" t="str">
        <f>IF(E513="VOID","",VLOOKUP(_xlfn.CONCAT(B513,D513),'All Fixtures'!H:U,14,0))</f>
        <v>Saintbridge Club 1</v>
      </c>
    </row>
    <row r="514" spans="1:7" ht="18" customHeight="1" x14ac:dyDescent="0.25">
      <c r="A514" s="55"/>
      <c r="B514" s="44">
        <v>3</v>
      </c>
      <c r="C514" s="45">
        <f>IFERROR(VLOOKUP(_xlfn.CONCAT(B514,$B509),'All Fixtures'!H:R,10,0),VLOOKUP(_xlfn.CONCAT(B514,$B509),'All Fixtures'!I:R,9,0))</f>
        <v>45555</v>
      </c>
      <c r="D514" s="46" t="str">
        <f>IFERROR(VLOOKUP(_xlfn.CONCAT(B514,$B509),'All Fixtures'!H:R,11,0),VLOOKUP(_xlfn.CONCAT(B514,$B509),'All Fixtures'!I:R,10,0))</f>
        <v>Kingpins</v>
      </c>
      <c r="E514" s="47" t="str">
        <f t="shared" si="13"/>
        <v>vs</v>
      </c>
      <c r="F514" s="46" t="str">
        <f>IFERROR(VLOOKUP(_xlfn.CONCAT(B514,$B509),'All Fixtures'!I:T,12,0),VLOOKUP(_xlfn.CONCAT(B514,$B509),'All Fixtures'!H:T,13,0))</f>
        <v>Indians</v>
      </c>
      <c r="G514" s="48" t="str">
        <f>IF(E514="VOID","",VLOOKUP(_xlfn.CONCAT(B514,D514),'All Fixtures'!H:U,14,0))</f>
        <v>Robinswood Hill Club 2</v>
      </c>
    </row>
    <row r="515" spans="1:7" ht="18" customHeight="1" x14ac:dyDescent="0.25">
      <c r="A515" s="55"/>
      <c r="B515" s="44">
        <v>4</v>
      </c>
      <c r="C515" s="45">
        <f>IFERROR(VLOOKUP(_xlfn.CONCAT(B515,$B509),'All Fixtures'!H:R,10,0),VLOOKUP(_xlfn.CONCAT(B515,$B509),'All Fixtures'!I:R,9,0))</f>
        <v>45561</v>
      </c>
      <c r="D515" s="46" t="str">
        <f>IFERROR(VLOOKUP(_xlfn.CONCAT(B515,$B509),'All Fixtures'!H:R,11,0),VLOOKUP(_xlfn.CONCAT(B515,$B509),'All Fixtures'!I:R,10,0))</f>
        <v>Indians</v>
      </c>
      <c r="E515" s="47" t="str">
        <f t="shared" si="13"/>
        <v>vs</v>
      </c>
      <c r="F515" s="46" t="str">
        <f>IFERROR(VLOOKUP(_xlfn.CONCAT(B515,$B509),'All Fixtures'!I:T,12,0),VLOOKUP(_xlfn.CONCAT(B515,$B509),'All Fixtures'!H:T,13,0))</f>
        <v>R.G.H.O.C.</v>
      </c>
      <c r="G515" s="48" t="str">
        <f>IF(E515="VOID","",VLOOKUP(_xlfn.CONCAT(B515,D515),'All Fixtures'!H:U,14,0))</f>
        <v>Saintbridge Club 1</v>
      </c>
    </row>
    <row r="516" spans="1:7" ht="18" customHeight="1" x14ac:dyDescent="0.25">
      <c r="A516" s="55"/>
      <c r="B516" s="44">
        <v>5</v>
      </c>
      <c r="C516" s="45">
        <f>IFERROR(VLOOKUP(_xlfn.CONCAT(B516,$B509),'All Fixtures'!H:R,10,0),VLOOKUP(_xlfn.CONCAT(B516,$B509),'All Fixtures'!I:R,9,0))</f>
        <v>45566</v>
      </c>
      <c r="D516" s="46" t="str">
        <f>IFERROR(VLOOKUP(_xlfn.CONCAT(B516,$B509),'All Fixtures'!H:R,11,0),VLOOKUP(_xlfn.CONCAT(B516,$B509),'All Fixtures'!I:R,10,0))</f>
        <v>Motor Rollers</v>
      </c>
      <c r="E516" s="47" t="str">
        <f t="shared" si="13"/>
        <v>vs</v>
      </c>
      <c r="F516" s="46" t="str">
        <f>IFERROR(VLOOKUP(_xlfn.CONCAT(B516,$B509),'All Fixtures'!I:T,12,0),VLOOKUP(_xlfn.CONCAT(B516,$B509),'All Fixtures'!H:T,13,0))</f>
        <v>Indians</v>
      </c>
      <c r="G516" s="48" t="str">
        <f>IF(E516="VOID","",VLOOKUP(_xlfn.CONCAT(B516,D516),'All Fixtures'!H:U,14,0))</f>
        <v>Wotton Hall Club 1</v>
      </c>
    </row>
    <row r="517" spans="1:7" ht="18" customHeight="1" x14ac:dyDescent="0.25">
      <c r="A517" s="55"/>
      <c r="B517" s="44">
        <v>6</v>
      </c>
      <c r="C517" s="45">
        <f>IFERROR(VLOOKUP(_xlfn.CONCAT(B517,$B509),'All Fixtures'!H:R,10,0),VLOOKUP(_xlfn.CONCAT(B517,$B509),'All Fixtures'!I:R,9,0))</f>
        <v>45575</v>
      </c>
      <c r="D517" s="46" t="str">
        <f>IFERROR(VLOOKUP(_xlfn.CONCAT(B517,$B509),'All Fixtures'!H:R,11,0),VLOOKUP(_xlfn.CONCAT(B517,$B509),'All Fixtures'!I:R,10,0))</f>
        <v>Rockets</v>
      </c>
      <c r="E517" s="47" t="str">
        <f t="shared" si="13"/>
        <v>vs</v>
      </c>
      <c r="F517" s="46" t="str">
        <f>IFERROR(VLOOKUP(_xlfn.CONCAT(B517,$B509),'All Fixtures'!I:T,12,0),VLOOKUP(_xlfn.CONCAT(B517,$B509),'All Fixtures'!H:T,13,0))</f>
        <v>Indians</v>
      </c>
      <c r="G517" s="48" t="str">
        <f>IF(E517="VOID","",VLOOKUP(_xlfn.CONCAT(B517,D517),'All Fixtures'!H:U,14,0))</f>
        <v>Old Richians RFC</v>
      </c>
    </row>
    <row r="518" spans="1:7" ht="18" customHeight="1" x14ac:dyDescent="0.25">
      <c r="A518" s="55"/>
      <c r="B518" s="44">
        <v>7</v>
      </c>
      <c r="C518" s="45">
        <f>IFERROR(VLOOKUP(_xlfn.CONCAT(B518,$B509),'All Fixtures'!H:R,10,0),VLOOKUP(_xlfn.CONCAT(B518,$B509),'All Fixtures'!I:R,9,0))</f>
        <v>45582</v>
      </c>
      <c r="D518" s="46" t="str">
        <f>IFERROR(VLOOKUP(_xlfn.CONCAT(B518,$B509),'All Fixtures'!H:R,11,0),VLOOKUP(_xlfn.CONCAT(B518,$B509),'All Fixtures'!I:R,10,0))</f>
        <v>Indians</v>
      </c>
      <c r="E518" s="47" t="str">
        <f t="shared" si="13"/>
        <v>vs</v>
      </c>
      <c r="F518" s="46" t="str">
        <f>IFERROR(VLOOKUP(_xlfn.CONCAT(B518,$B509),'All Fixtures'!I:T,12,0),VLOOKUP(_xlfn.CONCAT(B518,$B509),'All Fixtures'!H:T,13,0))</f>
        <v>Supermacs</v>
      </c>
      <c r="G518" s="48" t="str">
        <f>IF(E518="VOID","",VLOOKUP(_xlfn.CONCAT(B518,D518),'All Fixtures'!H:U,14,0))</f>
        <v>Saintbridge Club 1</v>
      </c>
    </row>
    <row r="519" spans="1:7" ht="18" customHeight="1" x14ac:dyDescent="0.25">
      <c r="A519" s="55"/>
      <c r="B519" s="44">
        <v>8</v>
      </c>
      <c r="C519" s="45">
        <f>IFERROR(VLOOKUP(_xlfn.CONCAT(B519,$B509),'All Fixtures'!H:R,10,0),VLOOKUP(_xlfn.CONCAT(B519,$B509),'All Fixtures'!I:R,9,0))</f>
        <v>45589</v>
      </c>
      <c r="D519" s="46" t="str">
        <f>IFERROR(VLOOKUP(_xlfn.CONCAT(B519,$B509),'All Fixtures'!H:R,11,0),VLOOKUP(_xlfn.CONCAT(B519,$B509),'All Fixtures'!I:R,10,0))</f>
        <v>St James Extras</v>
      </c>
      <c r="E519" s="47" t="str">
        <f t="shared" si="13"/>
        <v>vs</v>
      </c>
      <c r="F519" s="46" t="str">
        <f>IFERROR(VLOOKUP(_xlfn.CONCAT(B519,$B509),'All Fixtures'!I:T,12,0),VLOOKUP(_xlfn.CONCAT(B519,$B509),'All Fixtures'!H:T,13,0))</f>
        <v>Indians</v>
      </c>
      <c r="G519" s="48" t="str">
        <f>IF(E519="VOID","",VLOOKUP(_xlfn.CONCAT(B519,D519),'All Fixtures'!H:U,14,0))</f>
        <v>One Eyed Jacks</v>
      </c>
    </row>
    <row r="520" spans="1:7" ht="18" customHeight="1" x14ac:dyDescent="0.25">
      <c r="A520" s="55"/>
      <c r="B520" s="44">
        <v>9</v>
      </c>
      <c r="C520" s="45">
        <f>IFERROR(VLOOKUP(_xlfn.CONCAT(B520,$B509),'All Fixtures'!H:R,10,0),VLOOKUP(_xlfn.CONCAT(B520,$B509),'All Fixtures'!I:R,9,0))</f>
        <v>45596</v>
      </c>
      <c r="D520" s="46" t="str">
        <f>IFERROR(VLOOKUP(_xlfn.CONCAT(B520,$B509),'All Fixtures'!H:R,11,0),VLOOKUP(_xlfn.CONCAT(B520,$B509),'All Fixtures'!I:R,10,0))</f>
        <v>Indians</v>
      </c>
      <c r="E520" s="47" t="str">
        <f t="shared" si="13"/>
        <v>vs</v>
      </c>
      <c r="F520" s="46" t="str">
        <f>IFERROR(VLOOKUP(_xlfn.CONCAT(B520,$B509),'All Fixtures'!I:T,12,0),VLOOKUP(_xlfn.CONCAT(B520,$B509),'All Fixtures'!H:T,13,0))</f>
        <v>Holmleigh Rangers</v>
      </c>
      <c r="G520" s="48" t="str">
        <f>IF(E520="VOID","",VLOOKUP(_xlfn.CONCAT(B520,D520),'All Fixtures'!H:U,14,0))</f>
        <v>Saintbridge Club 1</v>
      </c>
    </row>
    <row r="521" spans="1:7" ht="18" customHeight="1" x14ac:dyDescent="0.25">
      <c r="A521" s="55"/>
      <c r="B521" s="44">
        <v>10</v>
      </c>
      <c r="C521" s="45">
        <f>IFERROR(VLOOKUP(_xlfn.CONCAT(B521,$B509),'All Fixtures'!H:R,10,0),VLOOKUP(_xlfn.CONCAT(B521,$B509),'All Fixtures'!I:R,9,0))</f>
        <v>45604</v>
      </c>
      <c r="D521" s="46" t="str">
        <f>IFERROR(VLOOKUP(_xlfn.CONCAT(B521,$B509),'All Fixtures'!H:R,11,0),VLOOKUP(_xlfn.CONCAT(B521,$B509),'All Fixtures'!I:R,10,0))</f>
        <v>Avenue Loungers</v>
      </c>
      <c r="E521" s="47" t="str">
        <f t="shared" si="13"/>
        <v>vs</v>
      </c>
      <c r="F521" s="46" t="str">
        <f>IFERROR(VLOOKUP(_xlfn.CONCAT(B521,$B509),'All Fixtures'!I:T,12,0),VLOOKUP(_xlfn.CONCAT(B521,$B509),'All Fixtures'!H:T,13,0))</f>
        <v>Indians</v>
      </c>
      <c r="G521" s="48" t="str">
        <f>IF(E521="VOID","",VLOOKUP(_xlfn.CONCAT(B521,D521),'All Fixtures'!H:U,14,0))</f>
        <v>One Eyed Jacks</v>
      </c>
    </row>
    <row r="522" spans="1:7" ht="18" customHeight="1" x14ac:dyDescent="0.25">
      <c r="A522" s="55"/>
      <c r="B522" s="44">
        <v>11</v>
      </c>
      <c r="C522" s="45">
        <f>IFERROR(VLOOKUP(_xlfn.CONCAT(B522,$B509),'All Fixtures'!H:R,10,0),VLOOKUP(_xlfn.CONCAT(B522,$B509),'All Fixtures'!I:R,9,0))</f>
        <v>45610</v>
      </c>
      <c r="D522" s="46" t="str">
        <f>IFERROR(VLOOKUP(_xlfn.CONCAT(B522,$B509),'All Fixtures'!H:R,11,0),VLOOKUP(_xlfn.CONCAT(B522,$B509),'All Fixtures'!I:R,10,0))</f>
        <v>Indians</v>
      </c>
      <c r="E522" s="47" t="str">
        <f t="shared" si="13"/>
        <v>vs</v>
      </c>
      <c r="F522" s="46" t="str">
        <f>IFERROR(VLOOKUP(_xlfn.CONCAT(B522,$B509),'All Fixtures'!I:T,12,0),VLOOKUP(_xlfn.CONCAT(B522,$B509),'All Fixtures'!H:T,13,0))</f>
        <v>Matson Wolfhounds</v>
      </c>
      <c r="G522" s="48" t="str">
        <f>IF(E522="VOID","",VLOOKUP(_xlfn.CONCAT(B522,D522),'All Fixtures'!H:U,14,0))</f>
        <v>Saintbridge Club 1</v>
      </c>
    </row>
    <row r="523" spans="1:7" ht="18" customHeight="1" x14ac:dyDescent="0.25">
      <c r="A523" s="55"/>
      <c r="B523" s="44">
        <v>12</v>
      </c>
      <c r="C523" s="45">
        <f>IFERROR(VLOOKUP(_xlfn.CONCAT(B523,$B509),'All Fixtures'!H:R,10,0),VLOOKUP(_xlfn.CONCAT(B523,$B509),'All Fixtures'!I:R,9,0))</f>
        <v>45617</v>
      </c>
      <c r="D523" s="46" t="str">
        <f>IFERROR(VLOOKUP(_xlfn.CONCAT(B523,$B509),'All Fixtures'!H:R,11,0),VLOOKUP(_xlfn.CONCAT(B523,$B509),'All Fixtures'!I:R,10,0))</f>
        <v>Exiles S.C.</v>
      </c>
      <c r="E523" s="47" t="str">
        <f t="shared" si="13"/>
        <v>vs</v>
      </c>
      <c r="F523" s="46" t="str">
        <f>IFERROR(VLOOKUP(_xlfn.CONCAT(B523,$B509),'All Fixtures'!I:T,12,0),VLOOKUP(_xlfn.CONCAT(B523,$B509),'All Fixtures'!H:T,13,0))</f>
        <v>Indians</v>
      </c>
      <c r="G523" s="48" t="str">
        <f>IF(E523="VOID","",VLOOKUP(_xlfn.CONCAT(B523,D523),'All Fixtures'!H:U,14,0))</f>
        <v>Wotton Hall Club 1</v>
      </c>
    </row>
    <row r="524" spans="1:7" ht="18" customHeight="1" x14ac:dyDescent="0.25">
      <c r="A524" s="55"/>
      <c r="B524" s="44">
        <v>13</v>
      </c>
      <c r="C524" s="45">
        <f>IFERROR(VLOOKUP(_xlfn.CONCAT(B524,$B509),'All Fixtures'!H:R,10,0),VLOOKUP(_xlfn.CONCAT(B524,$B509),'All Fixtures'!I:R,9,0))</f>
        <v>45624</v>
      </c>
      <c r="D524" s="46" t="str">
        <f>IFERROR(VLOOKUP(_xlfn.CONCAT(B524,$B509),'All Fixtures'!H:R,11,0),VLOOKUP(_xlfn.CONCAT(B524,$B509),'All Fixtures'!I:R,10,0))</f>
        <v>Indians</v>
      </c>
      <c r="E524" s="47" t="str">
        <f t="shared" si="13"/>
        <v>vs</v>
      </c>
      <c r="F524" s="46" t="str">
        <f>IFERROR(VLOOKUP(_xlfn.CONCAT(B524,$B509),'All Fixtures'!I:T,12,0),VLOOKUP(_xlfn.CONCAT(B524,$B509),'All Fixtures'!H:T,13,0))</f>
        <v>Valiants</v>
      </c>
      <c r="G524" s="48" t="str">
        <f>IF(E524="VOID","",VLOOKUP(_xlfn.CONCAT(B524,D524),'All Fixtures'!H:U,14,0))</f>
        <v>Saintbridge Club 1</v>
      </c>
    </row>
    <row r="525" spans="1:7" ht="18" customHeight="1" x14ac:dyDescent="0.25">
      <c r="A525" s="55"/>
      <c r="B525" s="44">
        <v>14</v>
      </c>
      <c r="C525" s="45">
        <f>IFERROR(VLOOKUP(_xlfn.CONCAT(B525,$B509),'All Fixtures'!H:R,10,0),VLOOKUP(_xlfn.CONCAT(B525,$B509),'All Fixtures'!I:R,9,0))</f>
        <v>45628</v>
      </c>
      <c r="D525" s="46" t="str">
        <f>IFERROR(VLOOKUP(_xlfn.CONCAT(B525,$B509),'All Fixtures'!H:R,11,0),VLOOKUP(_xlfn.CONCAT(B525,$B509),'All Fixtures'!I:R,10,0))</f>
        <v>Walls Monkeys</v>
      </c>
      <c r="E525" s="47" t="str">
        <f t="shared" si="13"/>
        <v>vs</v>
      </c>
      <c r="F525" s="46" t="str">
        <f>IFERROR(VLOOKUP(_xlfn.CONCAT(B525,$B509),'All Fixtures'!I:T,12,0),VLOOKUP(_xlfn.CONCAT(B525,$B509),'All Fixtures'!H:T,13,0))</f>
        <v>Indians</v>
      </c>
      <c r="G525" s="48" t="str">
        <f>IF(E525="VOID","",VLOOKUP(_xlfn.CONCAT(B525,D525),'All Fixtures'!H:U,14,0))</f>
        <v>Robinswood Hill Club 1</v>
      </c>
    </row>
    <row r="526" spans="1:7" ht="18" customHeight="1" x14ac:dyDescent="0.25">
      <c r="A526" s="55"/>
      <c r="B526" s="44">
        <v>15</v>
      </c>
      <c r="C526" s="45">
        <f>IFERROR(VLOOKUP(_xlfn.CONCAT(B526,$B509),'All Fixtures'!H:R,10,0),VLOOKUP(_xlfn.CONCAT(B526,$B509),'All Fixtures'!I:R,9,0))</f>
        <v>45638</v>
      </c>
      <c r="D526" s="46" t="str">
        <f>IFERROR(VLOOKUP(_xlfn.CONCAT(B526,$B509),'All Fixtures'!H:R,11,0),VLOOKUP(_xlfn.CONCAT(B526,$B509),'All Fixtures'!I:R,10,0))</f>
        <v>Indians</v>
      </c>
      <c r="E526" s="47" t="str">
        <f t="shared" si="13"/>
        <v>vs</v>
      </c>
      <c r="F526" s="46" t="str">
        <f>IFERROR(VLOOKUP(_xlfn.CONCAT(B526,$B509),'All Fixtures'!I:T,12,0),VLOOKUP(_xlfn.CONCAT(B526,$B509),'All Fixtures'!H:T,13,0))</f>
        <v>Willows</v>
      </c>
      <c r="G526" s="48" t="str">
        <f>IF(E526="VOID","",VLOOKUP(_xlfn.CONCAT(B526,D526),'All Fixtures'!H:U,14,0))</f>
        <v>Saintbridge Club 1</v>
      </c>
    </row>
    <row r="527" spans="1:7" ht="24.6" customHeight="1" x14ac:dyDescent="0.25">
      <c r="A527" s="55"/>
      <c r="B527" s="122" t="s">
        <v>339</v>
      </c>
      <c r="C527" s="123"/>
      <c r="D527" s="123"/>
      <c r="E527" s="123"/>
      <c r="F527" s="123"/>
      <c r="G527" s="124"/>
    </row>
    <row r="528" spans="1:7" ht="18" customHeight="1" x14ac:dyDescent="0.25">
      <c r="A528" s="55"/>
      <c r="B528" s="44">
        <v>16</v>
      </c>
      <c r="C528" s="45">
        <f>IFERROR(VLOOKUP(_xlfn.CONCAT(B528,$B509),'All Fixtures'!H:R,10,0),VLOOKUP(_xlfn.CONCAT(B528,$B509),'All Fixtures'!I:R,9,0))</f>
        <v>45666</v>
      </c>
      <c r="D528" s="46" t="str">
        <f>IFERROR(VLOOKUP(_xlfn.CONCAT(B528,$B509),'All Fixtures'!H:R,11,0),VLOOKUP(_xlfn.CONCAT(B528,$B509),'All Fixtures'!I:R,10,0))</f>
        <v>Indians</v>
      </c>
      <c r="E528" s="47" t="str">
        <f t="shared" si="13"/>
        <v>vs</v>
      </c>
      <c r="F528" s="46" t="str">
        <f>IFERROR(VLOOKUP(_xlfn.CONCAT(B528,$B509),'All Fixtures'!I:T,12,0),VLOOKUP(_xlfn.CONCAT(B528,$B509),'All Fixtures'!H:T,13,0))</f>
        <v>Rugger Sports</v>
      </c>
      <c r="G528" s="48" t="str">
        <f>IF(E528="VOID","",VLOOKUP(_xlfn.CONCAT(B528,D528),'All Fixtures'!H:U,14,0))</f>
        <v>Saintbridge Club 1</v>
      </c>
    </row>
    <row r="529" spans="1:7" ht="18" customHeight="1" x14ac:dyDescent="0.25">
      <c r="A529" s="55"/>
      <c r="B529" s="44">
        <v>17</v>
      </c>
      <c r="C529" s="45">
        <f>IFERROR(VLOOKUP(_xlfn.CONCAT(B529,$B509),'All Fixtures'!H:R,10,0),VLOOKUP(_xlfn.CONCAT(B529,$B509),'All Fixtures'!I:R,9,0))</f>
        <v>45673</v>
      </c>
      <c r="D529" s="46" t="str">
        <f>IFERROR(VLOOKUP(_xlfn.CONCAT(B529,$B509),'All Fixtures'!H:R,11,0),VLOOKUP(_xlfn.CONCAT(B529,$B509),'All Fixtures'!I:R,10,0))</f>
        <v>Arcadians</v>
      </c>
      <c r="E529" s="47" t="str">
        <f t="shared" si="13"/>
        <v>vs</v>
      </c>
      <c r="F529" s="46" t="str">
        <f>IFERROR(VLOOKUP(_xlfn.CONCAT(B529,$B509),'All Fixtures'!I:T,12,0),VLOOKUP(_xlfn.CONCAT(B529,$B509),'All Fixtures'!H:T,13,0))</f>
        <v>Indians</v>
      </c>
      <c r="G529" s="48" t="str">
        <f>IF(E529="VOID","",VLOOKUP(_xlfn.CONCAT(B529,D529),'All Fixtures'!H:U,14,0))</f>
        <v>BMI Club</v>
      </c>
    </row>
    <row r="530" spans="1:7" ht="18" customHeight="1" x14ac:dyDescent="0.25">
      <c r="A530" s="55"/>
      <c r="B530" s="44">
        <v>18</v>
      </c>
      <c r="C530" s="45">
        <f>IFERROR(VLOOKUP(_xlfn.CONCAT(B530,$B509),'All Fixtures'!H:R,10,0),VLOOKUP(_xlfn.CONCAT(B530,$B509),'All Fixtures'!I:R,9,0))</f>
        <v>45680</v>
      </c>
      <c r="D530" s="46" t="str">
        <f>IFERROR(VLOOKUP(_xlfn.CONCAT(B530,$B509),'All Fixtures'!H:R,11,0),VLOOKUP(_xlfn.CONCAT(B530,$B509),'All Fixtures'!I:R,10,0))</f>
        <v>Indians</v>
      </c>
      <c r="E530" s="47" t="str">
        <f t="shared" si="13"/>
        <v>vs</v>
      </c>
      <c r="F530" s="46" t="str">
        <f>IFERROR(VLOOKUP(_xlfn.CONCAT(B530,$B509),'All Fixtures'!I:T,12,0),VLOOKUP(_xlfn.CONCAT(B530,$B509),'All Fixtures'!H:T,13,0))</f>
        <v>Kingpins</v>
      </c>
      <c r="G530" s="48" t="str">
        <f>IF(E530="VOID","",VLOOKUP(_xlfn.CONCAT(B530,D530),'All Fixtures'!H:U,14,0))</f>
        <v>Saintbridge Club 1</v>
      </c>
    </row>
    <row r="531" spans="1:7" ht="18" customHeight="1" x14ac:dyDescent="0.25">
      <c r="A531" s="55"/>
      <c r="B531" s="44">
        <v>19</v>
      </c>
      <c r="C531" s="45">
        <f>IFERROR(VLOOKUP(_xlfn.CONCAT(B531,$B509),'All Fixtures'!H:R,10,0),VLOOKUP(_xlfn.CONCAT(B531,$B509),'All Fixtures'!I:R,9,0))</f>
        <v>45688</v>
      </c>
      <c r="D531" s="46" t="str">
        <f>IFERROR(VLOOKUP(_xlfn.CONCAT(B531,$B509),'All Fixtures'!H:R,11,0),VLOOKUP(_xlfn.CONCAT(B531,$B509),'All Fixtures'!I:R,10,0))</f>
        <v>R.G.H.O.C.</v>
      </c>
      <c r="E531" s="47" t="str">
        <f t="shared" si="13"/>
        <v>vs</v>
      </c>
      <c r="F531" s="46" t="str">
        <f>IFERROR(VLOOKUP(_xlfn.CONCAT(B531,$B509),'All Fixtures'!I:T,12,0),VLOOKUP(_xlfn.CONCAT(B531,$B509),'All Fixtures'!H:T,13,0))</f>
        <v>Indians</v>
      </c>
      <c r="G531" s="48" t="str">
        <f>IF(E531="VOID","",VLOOKUP(_xlfn.CONCAT(B531,D531),'All Fixtures'!H:U,14,0))</f>
        <v>Hardwicke RBL 2</v>
      </c>
    </row>
    <row r="532" spans="1:7" ht="18" customHeight="1" x14ac:dyDescent="0.25">
      <c r="A532" s="55"/>
      <c r="B532" s="44">
        <v>20</v>
      </c>
      <c r="C532" s="45">
        <f>IFERROR(VLOOKUP(_xlfn.CONCAT(B532,$B509),'All Fixtures'!H:R,10,0),VLOOKUP(_xlfn.CONCAT(B532,$B509),'All Fixtures'!I:R,9,0))</f>
        <v>45694</v>
      </c>
      <c r="D532" s="46" t="str">
        <f>IFERROR(VLOOKUP(_xlfn.CONCAT(B532,$B509),'All Fixtures'!H:R,11,0),VLOOKUP(_xlfn.CONCAT(B532,$B509),'All Fixtures'!I:R,10,0))</f>
        <v>Indians</v>
      </c>
      <c r="E532" s="47" t="str">
        <f t="shared" si="13"/>
        <v>vs</v>
      </c>
      <c r="F532" s="46" t="str">
        <f>IFERROR(VLOOKUP(_xlfn.CONCAT(B532,$B509),'All Fixtures'!I:T,12,0),VLOOKUP(_xlfn.CONCAT(B532,$B509),'All Fixtures'!H:T,13,0))</f>
        <v>Motor Rollers</v>
      </c>
      <c r="G532" s="48" t="str">
        <f>IF(E532="VOID","",VLOOKUP(_xlfn.CONCAT(B532,D532),'All Fixtures'!H:U,14,0))</f>
        <v>Saintbridge Club 1</v>
      </c>
    </row>
    <row r="533" spans="1:7" ht="18" customHeight="1" x14ac:dyDescent="0.25">
      <c r="A533" s="55"/>
      <c r="B533" s="44">
        <v>21</v>
      </c>
      <c r="C533" s="45">
        <f>IFERROR(VLOOKUP(_xlfn.CONCAT(B533,$B509),'All Fixtures'!H:R,10,0),VLOOKUP(_xlfn.CONCAT(B533,$B509),'All Fixtures'!I:R,9,0))</f>
        <v>45701</v>
      </c>
      <c r="D533" s="46" t="str">
        <f>IFERROR(VLOOKUP(_xlfn.CONCAT(B533,$B509),'All Fixtures'!H:R,11,0),VLOOKUP(_xlfn.CONCAT(B533,$B509),'All Fixtures'!I:R,10,0))</f>
        <v>Indians</v>
      </c>
      <c r="E533" s="47" t="str">
        <f t="shared" si="13"/>
        <v>vs</v>
      </c>
      <c r="F533" s="46" t="str">
        <f>IFERROR(VLOOKUP(_xlfn.CONCAT(B533,$B509),'All Fixtures'!I:T,12,0),VLOOKUP(_xlfn.CONCAT(B533,$B509),'All Fixtures'!H:T,13,0))</f>
        <v>Rockets</v>
      </c>
      <c r="G533" s="48" t="str">
        <f>IF(E533="VOID","",VLOOKUP(_xlfn.CONCAT(B533,D533),'All Fixtures'!H:U,14,0))</f>
        <v>Saintbridge Club 1</v>
      </c>
    </row>
    <row r="534" spans="1:7" ht="18" customHeight="1" x14ac:dyDescent="0.25">
      <c r="A534" s="55"/>
      <c r="B534" s="44">
        <v>22</v>
      </c>
      <c r="C534" s="45">
        <f>IFERROR(VLOOKUP(_xlfn.CONCAT(B534,$B509),'All Fixtures'!H:R,10,0),VLOOKUP(_xlfn.CONCAT(B534,$B509),'All Fixtures'!I:R,9,0))</f>
        <v>45706</v>
      </c>
      <c r="D534" s="46" t="str">
        <f>IFERROR(VLOOKUP(_xlfn.CONCAT(B534,$B509),'All Fixtures'!H:R,11,0),VLOOKUP(_xlfn.CONCAT(B534,$B509),'All Fixtures'!I:R,10,0))</f>
        <v>Supermacs</v>
      </c>
      <c r="E534" s="47" t="str">
        <f t="shared" si="13"/>
        <v>vs</v>
      </c>
      <c r="F534" s="46" t="str">
        <f>IFERROR(VLOOKUP(_xlfn.CONCAT(B534,$B509),'All Fixtures'!I:T,12,0),VLOOKUP(_xlfn.CONCAT(B534,$B509),'All Fixtures'!H:T,13,0))</f>
        <v>Indians</v>
      </c>
      <c r="G534" s="48" t="str">
        <f>IF(E534="VOID","",VLOOKUP(_xlfn.CONCAT(B534,D534),'All Fixtures'!H:U,14,0))</f>
        <v>Ramblers Club</v>
      </c>
    </row>
    <row r="535" spans="1:7" ht="18" customHeight="1" x14ac:dyDescent="0.25">
      <c r="A535" s="55"/>
      <c r="B535" s="44">
        <v>23</v>
      </c>
      <c r="C535" s="45">
        <f>IFERROR(VLOOKUP(_xlfn.CONCAT(B535,$B509),'All Fixtures'!H:R,10,0),VLOOKUP(_xlfn.CONCAT(B535,$B509),'All Fixtures'!I:R,9,0))</f>
        <v>45715</v>
      </c>
      <c r="D535" s="46" t="str">
        <f>IFERROR(VLOOKUP(_xlfn.CONCAT(B535,$B509),'All Fixtures'!H:R,11,0),VLOOKUP(_xlfn.CONCAT(B535,$B509),'All Fixtures'!I:R,10,0))</f>
        <v>Indians</v>
      </c>
      <c r="E535" s="47" t="str">
        <f t="shared" si="13"/>
        <v>vs</v>
      </c>
      <c r="F535" s="46" t="str">
        <f>IFERROR(VLOOKUP(_xlfn.CONCAT(B535,$B509),'All Fixtures'!I:T,12,0),VLOOKUP(_xlfn.CONCAT(B535,$B509),'All Fixtures'!H:T,13,0))</f>
        <v>St James Extras</v>
      </c>
      <c r="G535" s="48" t="str">
        <f>IF(E535="VOID","",VLOOKUP(_xlfn.CONCAT(B535,D535),'All Fixtures'!H:U,14,0))</f>
        <v>Saintbridge Club 1</v>
      </c>
    </row>
    <row r="536" spans="1:7" ht="18" customHeight="1" x14ac:dyDescent="0.25">
      <c r="A536" s="55"/>
      <c r="B536" s="44">
        <v>24</v>
      </c>
      <c r="C536" s="45">
        <f>IFERROR(VLOOKUP(_xlfn.CONCAT(B536,$B509),'All Fixtures'!H:R,10,0),VLOOKUP(_xlfn.CONCAT(B536,$B509),'All Fixtures'!I:R,9,0))</f>
        <v>45722</v>
      </c>
      <c r="D536" s="46" t="str">
        <f>IFERROR(VLOOKUP(_xlfn.CONCAT(B536,$B509),'All Fixtures'!H:R,11,0),VLOOKUP(_xlfn.CONCAT(B536,$B509),'All Fixtures'!I:R,10,0))</f>
        <v>Holmleigh Rangers</v>
      </c>
      <c r="E536" s="47" t="str">
        <f t="shared" si="13"/>
        <v>vs</v>
      </c>
      <c r="F536" s="46" t="str">
        <f>IFERROR(VLOOKUP(_xlfn.CONCAT(B536,$B509),'All Fixtures'!I:T,12,0),VLOOKUP(_xlfn.CONCAT(B536,$B509),'All Fixtures'!H:T,13,0))</f>
        <v>Indians</v>
      </c>
      <c r="G536" s="48" t="str">
        <f>IF(E536="VOID","",VLOOKUP(_xlfn.CONCAT(B536,D536),'All Fixtures'!H:U,14,0))</f>
        <v>Ramblers Club</v>
      </c>
    </row>
    <row r="537" spans="1:7" ht="18" customHeight="1" x14ac:dyDescent="0.25">
      <c r="A537" s="55"/>
      <c r="B537" s="44">
        <v>25</v>
      </c>
      <c r="C537" s="45">
        <f>IFERROR(VLOOKUP(_xlfn.CONCAT(B537,$B509),'All Fixtures'!H:R,10,0),VLOOKUP(_xlfn.CONCAT(B537,$B509),'All Fixtures'!I:R,9,0))</f>
        <v>45729</v>
      </c>
      <c r="D537" s="46" t="str">
        <f>IFERROR(VLOOKUP(_xlfn.CONCAT(B537,$B509),'All Fixtures'!H:R,11,0),VLOOKUP(_xlfn.CONCAT(B537,$B509),'All Fixtures'!I:R,10,0))</f>
        <v>Indians</v>
      </c>
      <c r="E537" s="47" t="str">
        <f t="shared" si="13"/>
        <v>vs</v>
      </c>
      <c r="F537" s="46" t="str">
        <f>IFERROR(VLOOKUP(_xlfn.CONCAT(B537,$B509),'All Fixtures'!I:T,12,0),VLOOKUP(_xlfn.CONCAT(B537,$B509),'All Fixtures'!H:T,13,0))</f>
        <v>Avenue Loungers</v>
      </c>
      <c r="G537" s="48" t="str">
        <f>IF(E537="VOID","",VLOOKUP(_xlfn.CONCAT(B537,D537),'All Fixtures'!H:U,14,0))</f>
        <v>Saintbridge Club 1</v>
      </c>
    </row>
    <row r="538" spans="1:7" ht="18" customHeight="1" x14ac:dyDescent="0.25">
      <c r="A538" s="55"/>
      <c r="B538" s="44">
        <v>26</v>
      </c>
      <c r="C538" s="45">
        <f>IFERROR(VLOOKUP(_xlfn.CONCAT(B538,$B509),'All Fixtures'!H:R,10,0),VLOOKUP(_xlfn.CONCAT(B538,$B509),'All Fixtures'!I:R,9,0))</f>
        <v>45737</v>
      </c>
      <c r="D538" s="46" t="str">
        <f>IFERROR(VLOOKUP(_xlfn.CONCAT(B538,$B509),'All Fixtures'!H:R,11,0),VLOOKUP(_xlfn.CONCAT(B538,$B509),'All Fixtures'!I:R,10,0))</f>
        <v>Matson Wolfhounds</v>
      </c>
      <c r="E538" s="47" t="str">
        <f t="shared" si="13"/>
        <v>vs</v>
      </c>
      <c r="F538" s="46" t="str">
        <f>IFERROR(VLOOKUP(_xlfn.CONCAT(B538,$B509),'All Fixtures'!I:T,12,0),VLOOKUP(_xlfn.CONCAT(B538,$B509),'All Fixtures'!H:T,13,0))</f>
        <v>Indians</v>
      </c>
      <c r="G538" s="48" t="str">
        <f>IF(E538="VOID","",VLOOKUP(_xlfn.CONCAT(B538,D538),'All Fixtures'!H:U,14,0))</f>
        <v>Matson RFC</v>
      </c>
    </row>
    <row r="539" spans="1:7" ht="18" customHeight="1" x14ac:dyDescent="0.25">
      <c r="A539" s="55"/>
      <c r="B539" s="44">
        <v>27</v>
      </c>
      <c r="C539" s="45">
        <f>IFERROR(VLOOKUP(_xlfn.CONCAT(B539,$B509),'All Fixtures'!H:R,10,0),VLOOKUP(_xlfn.CONCAT(B539,$B509),'All Fixtures'!I:R,9,0))</f>
        <v>45743</v>
      </c>
      <c r="D539" s="46" t="str">
        <f>IFERROR(VLOOKUP(_xlfn.CONCAT(B539,$B509),'All Fixtures'!H:R,11,0),VLOOKUP(_xlfn.CONCAT(B539,$B509),'All Fixtures'!I:R,10,0))</f>
        <v>Indians</v>
      </c>
      <c r="E539" s="47" t="str">
        <f t="shared" si="13"/>
        <v>vs</v>
      </c>
      <c r="F539" s="46" t="str">
        <f>IFERROR(VLOOKUP(_xlfn.CONCAT(B539,$B509),'All Fixtures'!I:T,12,0),VLOOKUP(_xlfn.CONCAT(B539,$B509),'All Fixtures'!H:T,13,0))</f>
        <v>Exiles S.C.</v>
      </c>
      <c r="G539" s="48" t="str">
        <f>IF(E539="VOID","",VLOOKUP(_xlfn.CONCAT(B539,D539),'All Fixtures'!H:U,14,0))</f>
        <v>Saintbridge Club 1</v>
      </c>
    </row>
    <row r="540" spans="1:7" ht="18" customHeight="1" x14ac:dyDescent="0.25">
      <c r="A540" s="55"/>
      <c r="B540" s="44">
        <v>28</v>
      </c>
      <c r="C540" s="45">
        <f>IFERROR(VLOOKUP(_xlfn.CONCAT(B540,$B509),'All Fixtures'!H:R,10,0),VLOOKUP(_xlfn.CONCAT(B540,$B509),'All Fixtures'!I:R,9,0))</f>
        <v>45747</v>
      </c>
      <c r="D540" s="46" t="str">
        <f>IFERROR(VLOOKUP(_xlfn.CONCAT(B540,$B509),'All Fixtures'!H:R,11,0),VLOOKUP(_xlfn.CONCAT(B540,$B509),'All Fixtures'!I:R,10,0))</f>
        <v>Valiants</v>
      </c>
      <c r="E540" s="47" t="str">
        <f t="shared" si="13"/>
        <v>vs</v>
      </c>
      <c r="F540" s="46" t="str">
        <f>IFERROR(VLOOKUP(_xlfn.CONCAT(B540,$B509),'All Fixtures'!I:T,12,0),VLOOKUP(_xlfn.CONCAT(B540,$B509),'All Fixtures'!H:T,13,0))</f>
        <v>Indians</v>
      </c>
      <c r="G540" s="48" t="str">
        <f>IF(E540="VOID","",VLOOKUP(_xlfn.CONCAT(B540,D540),'All Fixtures'!H:U,14,0))</f>
        <v>Baker Street</v>
      </c>
    </row>
    <row r="541" spans="1:7" ht="18" customHeight="1" x14ac:dyDescent="0.25">
      <c r="A541" s="55"/>
      <c r="B541" s="44">
        <v>29</v>
      </c>
      <c r="C541" s="45">
        <f>IFERROR(VLOOKUP(_xlfn.CONCAT(B541,$B509),'All Fixtures'!H:R,10,0),VLOOKUP(_xlfn.CONCAT(B541,$B509),'All Fixtures'!I:R,9,0))</f>
        <v>45757</v>
      </c>
      <c r="D541" s="46" t="str">
        <f>IFERROR(VLOOKUP(_xlfn.CONCAT(B541,$B509),'All Fixtures'!H:R,11,0),VLOOKUP(_xlfn.CONCAT(B541,$B509),'All Fixtures'!I:R,10,0))</f>
        <v>Indians</v>
      </c>
      <c r="E541" s="47" t="str">
        <f t="shared" si="13"/>
        <v>vs</v>
      </c>
      <c r="F541" s="46" t="str">
        <f>IFERROR(VLOOKUP(_xlfn.CONCAT(B541,$B509),'All Fixtures'!I:T,12,0),VLOOKUP(_xlfn.CONCAT(B541,$B509),'All Fixtures'!H:T,13,0))</f>
        <v>Walls Monkeys</v>
      </c>
      <c r="G541" s="48" t="str">
        <f>IF(E541="VOID","",VLOOKUP(_xlfn.CONCAT(B541,D541),'All Fixtures'!H:U,14,0))</f>
        <v>Saintbridge Club 1</v>
      </c>
    </row>
    <row r="542" spans="1:7" ht="18" customHeight="1" x14ac:dyDescent="0.25">
      <c r="A542" s="55"/>
      <c r="B542" s="49">
        <v>30</v>
      </c>
      <c r="C542" s="50">
        <f>IFERROR(VLOOKUP(_xlfn.CONCAT(B542,$B509),'All Fixtures'!H:R,10,0),VLOOKUP(_xlfn.CONCAT(B542,$B509),'All Fixtures'!I:R,9,0))</f>
        <v>45763</v>
      </c>
      <c r="D542" s="51" t="str">
        <f>IFERROR(VLOOKUP(_xlfn.CONCAT(B542,$B509),'All Fixtures'!H:R,11,0),VLOOKUP(_xlfn.CONCAT(B542,$B509),'All Fixtures'!I:R,10,0))</f>
        <v>Willows</v>
      </c>
      <c r="E542" s="52" t="str">
        <f t="shared" si="13"/>
        <v>vs</v>
      </c>
      <c r="F542" s="51" t="str">
        <f>IFERROR(VLOOKUP(_xlfn.CONCAT(B542,$B509),'All Fixtures'!I:T,12,0),VLOOKUP(_xlfn.CONCAT(B542,$B509),'All Fixtures'!H:T,13,0))</f>
        <v>Indians</v>
      </c>
      <c r="G542" s="53" t="str">
        <f>IF(E542="VOID","",VLOOKUP(_xlfn.CONCAT(B542,D542),'All Fixtures'!H:U,14,0))</f>
        <v>Ramblers Club</v>
      </c>
    </row>
    <row r="543" spans="1:7" ht="13.15" customHeight="1" x14ac:dyDescent="0.25">
      <c r="A543" s="55"/>
      <c r="B543" s="20"/>
      <c r="C543" s="20"/>
      <c r="D543" s="3"/>
      <c r="E543" s="20"/>
      <c r="F543" s="3"/>
      <c r="G543" s="3"/>
    </row>
    <row r="544" spans="1:7" ht="13.15" customHeight="1" x14ac:dyDescent="0.25">
      <c r="A544" s="55"/>
      <c r="B544" s="20"/>
      <c r="C544" s="20"/>
      <c r="D544" s="3"/>
      <c r="E544" s="20"/>
      <c r="F544" s="3"/>
      <c r="G544" s="3"/>
    </row>
    <row r="545" spans="1:7" ht="13.15" customHeight="1" x14ac:dyDescent="0.25">
      <c r="A545" s="55"/>
      <c r="B545" s="20"/>
      <c r="C545" s="20"/>
      <c r="D545" s="3"/>
      <c r="E545" s="20"/>
      <c r="F545" s="3"/>
      <c r="G545" s="3"/>
    </row>
    <row r="546" spans="1:7" ht="13.15" customHeight="1" x14ac:dyDescent="0.25">
      <c r="A546" s="55"/>
      <c r="B546" s="20"/>
      <c r="C546" s="20"/>
      <c r="D546" s="3"/>
      <c r="E546" s="20"/>
      <c r="F546" s="3"/>
      <c r="G546" s="3"/>
    </row>
    <row r="547" spans="1:7" ht="13.15" customHeight="1" x14ac:dyDescent="0.25">
      <c r="A547" s="55"/>
      <c r="B547" s="20"/>
      <c r="C547" s="20"/>
      <c r="D547" s="3"/>
      <c r="E547" s="20"/>
      <c r="F547" s="3"/>
      <c r="G547" s="3"/>
    </row>
    <row r="548" spans="1:7" ht="20.45" customHeight="1" x14ac:dyDescent="0.35">
      <c r="A548" s="55">
        <f>A509+1</f>
        <v>15</v>
      </c>
      <c r="B548" s="39" t="str">
        <f>C548</f>
        <v>R.G.H.O.C.</v>
      </c>
      <c r="C548" s="121" t="str">
        <f>VLOOKUP(A548,Divisions!$H$3:$I$18,2,0)</f>
        <v>R.G.H.O.C.</v>
      </c>
      <c r="D548" s="121"/>
      <c r="E548" s="121"/>
      <c r="F548" s="121"/>
      <c r="G548" s="121"/>
    </row>
    <row r="549" spans="1:7" ht="13.15" customHeight="1" x14ac:dyDescent="0.25">
      <c r="A549" s="55"/>
      <c r="B549" s="20"/>
      <c r="C549" s="20"/>
      <c r="D549" s="3"/>
      <c r="E549" s="20"/>
      <c r="F549" s="3"/>
      <c r="G549" s="3"/>
    </row>
    <row r="550" spans="1:7" ht="21.6" customHeight="1" x14ac:dyDescent="0.25">
      <c r="A550" s="55"/>
      <c r="B550" s="40" t="s">
        <v>328</v>
      </c>
      <c r="C550" s="41" t="s">
        <v>334</v>
      </c>
      <c r="D550" s="42" t="s">
        <v>340</v>
      </c>
      <c r="E550" s="42"/>
      <c r="F550" s="42" t="s">
        <v>341</v>
      </c>
      <c r="G550" s="43" t="s">
        <v>338</v>
      </c>
    </row>
    <row r="551" spans="1:7" ht="18" customHeight="1" x14ac:dyDescent="0.25">
      <c r="A551" s="55"/>
      <c r="B551" s="44">
        <v>1</v>
      </c>
      <c r="C551" s="45">
        <f>IFERROR(VLOOKUP(_xlfn.CONCAT(B551,$B548),'All Fixtures'!H:R,10,0),VLOOKUP(_xlfn.CONCAT(B551,$B548),'All Fixtures'!I:R,9,0))</f>
        <v>45540</v>
      </c>
      <c r="D551" s="46" t="str">
        <f>IFERROR(VLOOKUP(_xlfn.CONCAT(B551,$B548),'All Fixtures'!H:R,11,0),VLOOKUP(_xlfn.CONCAT(B551,$B548),'All Fixtures'!I:R,10,0))</f>
        <v>Arcadians</v>
      </c>
      <c r="E551" s="47" t="str">
        <f>IF(F551="","VOID","vs")</f>
        <v>vs</v>
      </c>
      <c r="F551" s="46" t="str">
        <f>IFERROR(VLOOKUP(_xlfn.CONCAT(B551,$B548),'All Fixtures'!I:T,12,0),VLOOKUP(_xlfn.CONCAT(B551,$B548),'All Fixtures'!H:T,13,0))</f>
        <v>R.G.H.O.C.</v>
      </c>
      <c r="G551" s="48" t="str">
        <f>IF(E551="VOID","",VLOOKUP(_xlfn.CONCAT(B551,D551),'All Fixtures'!H:U,14,0))</f>
        <v>BMI Club</v>
      </c>
    </row>
    <row r="552" spans="1:7" ht="18" customHeight="1" x14ac:dyDescent="0.25">
      <c r="A552" s="55"/>
      <c r="B552" s="44">
        <v>2</v>
      </c>
      <c r="C552" s="45">
        <f>IFERROR(VLOOKUP(_xlfn.CONCAT(B552,$B548),'All Fixtures'!H:R,10,0),VLOOKUP(_xlfn.CONCAT(B552,$B548),'All Fixtures'!I:R,9,0))</f>
        <v>45548</v>
      </c>
      <c r="D552" s="46" t="str">
        <f>IFERROR(VLOOKUP(_xlfn.CONCAT(B552,$B548),'All Fixtures'!H:R,11,0),VLOOKUP(_xlfn.CONCAT(B552,$B548),'All Fixtures'!I:R,10,0))</f>
        <v>R.G.H.O.C.</v>
      </c>
      <c r="E552" s="47" t="str">
        <f t="shared" ref="E552:E581" si="14">IF(F552="","VOID","vs")</f>
        <v>vs</v>
      </c>
      <c r="F552" s="46" t="str">
        <f>IFERROR(VLOOKUP(_xlfn.CONCAT(B552,$B548),'All Fixtures'!I:T,12,0),VLOOKUP(_xlfn.CONCAT(B552,$B548),'All Fixtures'!H:T,13,0))</f>
        <v>Kingpins</v>
      </c>
      <c r="G552" s="48" t="str">
        <f>IF(E552="VOID","",VLOOKUP(_xlfn.CONCAT(B552,D552),'All Fixtures'!H:U,14,0))</f>
        <v>Hardwicke RBL 2</v>
      </c>
    </row>
    <row r="553" spans="1:7" ht="18" customHeight="1" x14ac:dyDescent="0.25">
      <c r="A553" s="55"/>
      <c r="B553" s="44">
        <v>3</v>
      </c>
      <c r="C553" s="45">
        <f>IFERROR(VLOOKUP(_xlfn.CONCAT(B553,$B548),'All Fixtures'!H:R,10,0),VLOOKUP(_xlfn.CONCAT(B553,$B548),'All Fixtures'!I:R,9,0))</f>
        <v>45552</v>
      </c>
      <c r="D553" s="46" t="str">
        <f>IFERROR(VLOOKUP(_xlfn.CONCAT(B553,$B548),'All Fixtures'!H:R,11,0),VLOOKUP(_xlfn.CONCAT(B553,$B548),'All Fixtures'!I:R,10,0))</f>
        <v>Motor Rollers</v>
      </c>
      <c r="E553" s="47" t="str">
        <f t="shared" si="14"/>
        <v>vs</v>
      </c>
      <c r="F553" s="46" t="str">
        <f>IFERROR(VLOOKUP(_xlfn.CONCAT(B553,$B548),'All Fixtures'!I:T,12,0),VLOOKUP(_xlfn.CONCAT(B553,$B548),'All Fixtures'!H:T,13,0))</f>
        <v>R.G.H.O.C.</v>
      </c>
      <c r="G553" s="48" t="str">
        <f>IF(E553="VOID","",VLOOKUP(_xlfn.CONCAT(B553,D553),'All Fixtures'!H:U,14,0))</f>
        <v>Wotton Hall Club 1</v>
      </c>
    </row>
    <row r="554" spans="1:7" ht="18" customHeight="1" x14ac:dyDescent="0.25">
      <c r="A554" s="55"/>
      <c r="B554" s="44">
        <v>4</v>
      </c>
      <c r="C554" s="45">
        <f>IFERROR(VLOOKUP(_xlfn.CONCAT(B554,$B548),'All Fixtures'!H:R,10,0),VLOOKUP(_xlfn.CONCAT(B554,$B548),'All Fixtures'!I:R,9,0))</f>
        <v>45561</v>
      </c>
      <c r="D554" s="46" t="str">
        <f>IFERROR(VLOOKUP(_xlfn.CONCAT(B554,$B548),'All Fixtures'!H:R,11,0),VLOOKUP(_xlfn.CONCAT(B554,$B548),'All Fixtures'!I:R,10,0))</f>
        <v>Indians</v>
      </c>
      <c r="E554" s="47" t="str">
        <f t="shared" si="14"/>
        <v>vs</v>
      </c>
      <c r="F554" s="46" t="str">
        <f>IFERROR(VLOOKUP(_xlfn.CONCAT(B554,$B548),'All Fixtures'!I:T,12,0),VLOOKUP(_xlfn.CONCAT(B554,$B548),'All Fixtures'!H:T,13,0))</f>
        <v>R.G.H.O.C.</v>
      </c>
      <c r="G554" s="48" t="str">
        <f>IF(E554="VOID","",VLOOKUP(_xlfn.CONCAT(B554,D554),'All Fixtures'!H:U,14,0))</f>
        <v>Saintbridge Club 1</v>
      </c>
    </row>
    <row r="555" spans="1:7" ht="18" customHeight="1" x14ac:dyDescent="0.25">
      <c r="A555" s="55"/>
      <c r="B555" s="44">
        <v>5</v>
      </c>
      <c r="C555" s="45">
        <f>IFERROR(VLOOKUP(_xlfn.CONCAT(B555,$B548),'All Fixtures'!H:R,10,0),VLOOKUP(_xlfn.CONCAT(B555,$B548),'All Fixtures'!I:R,9,0))</f>
        <v>45569</v>
      </c>
      <c r="D555" s="46" t="str">
        <f>IFERROR(VLOOKUP(_xlfn.CONCAT(B555,$B548),'All Fixtures'!H:R,11,0),VLOOKUP(_xlfn.CONCAT(B555,$B548),'All Fixtures'!I:R,10,0))</f>
        <v>R.G.H.O.C.</v>
      </c>
      <c r="E555" s="47" t="str">
        <f t="shared" si="14"/>
        <v>vs</v>
      </c>
      <c r="F555" s="46" t="str">
        <f>IFERROR(VLOOKUP(_xlfn.CONCAT(B555,$B548),'All Fixtures'!I:T,12,0),VLOOKUP(_xlfn.CONCAT(B555,$B548),'All Fixtures'!H:T,13,0))</f>
        <v>Rockets</v>
      </c>
      <c r="G555" s="48" t="str">
        <f>IF(E555="VOID","",VLOOKUP(_xlfn.CONCAT(B555,D555),'All Fixtures'!H:U,14,0))</f>
        <v>Hardwicke RBL 2</v>
      </c>
    </row>
    <row r="556" spans="1:7" ht="18" customHeight="1" x14ac:dyDescent="0.25">
      <c r="A556" s="55"/>
      <c r="B556" s="44">
        <v>6</v>
      </c>
      <c r="C556" s="45">
        <f>IFERROR(VLOOKUP(_xlfn.CONCAT(B556,$B548),'All Fixtures'!H:R,10,0),VLOOKUP(_xlfn.CONCAT(B556,$B548),'All Fixtures'!I:R,9,0))</f>
        <v>45573</v>
      </c>
      <c r="D556" s="46" t="str">
        <f>IFERROR(VLOOKUP(_xlfn.CONCAT(B556,$B548),'All Fixtures'!H:R,11,0),VLOOKUP(_xlfn.CONCAT(B556,$B548),'All Fixtures'!I:R,10,0))</f>
        <v>Supermacs</v>
      </c>
      <c r="E556" s="47" t="str">
        <f t="shared" si="14"/>
        <v>vs</v>
      </c>
      <c r="F556" s="46" t="str">
        <f>IFERROR(VLOOKUP(_xlfn.CONCAT(B556,$B548),'All Fixtures'!I:T,12,0),VLOOKUP(_xlfn.CONCAT(B556,$B548),'All Fixtures'!H:T,13,0))</f>
        <v>R.G.H.O.C.</v>
      </c>
      <c r="G556" s="48" t="str">
        <f>IF(E556="VOID","",VLOOKUP(_xlfn.CONCAT(B556,D556),'All Fixtures'!H:U,14,0))</f>
        <v>Ramblers Club</v>
      </c>
    </row>
    <row r="557" spans="1:7" ht="18" customHeight="1" x14ac:dyDescent="0.25">
      <c r="A557" s="55"/>
      <c r="B557" s="44">
        <v>7</v>
      </c>
      <c r="C557" s="45">
        <f>IFERROR(VLOOKUP(_xlfn.CONCAT(B557,$B548),'All Fixtures'!H:R,10,0),VLOOKUP(_xlfn.CONCAT(B557,$B548),'All Fixtures'!I:R,9,0))</f>
        <v>45583</v>
      </c>
      <c r="D557" s="46" t="str">
        <f>IFERROR(VLOOKUP(_xlfn.CONCAT(B557,$B548),'All Fixtures'!H:R,11,0),VLOOKUP(_xlfn.CONCAT(B557,$B548),'All Fixtures'!I:R,10,0))</f>
        <v>R.G.H.O.C.</v>
      </c>
      <c r="E557" s="47" t="str">
        <f t="shared" si="14"/>
        <v>vs</v>
      </c>
      <c r="F557" s="46" t="str">
        <f>IFERROR(VLOOKUP(_xlfn.CONCAT(B557,$B548),'All Fixtures'!I:T,12,0),VLOOKUP(_xlfn.CONCAT(B557,$B548),'All Fixtures'!H:T,13,0))</f>
        <v>St James Extras</v>
      </c>
      <c r="G557" s="48" t="str">
        <f>IF(E557="VOID","",VLOOKUP(_xlfn.CONCAT(B557,D557),'All Fixtures'!H:U,14,0))</f>
        <v>Hardwicke RBL 2</v>
      </c>
    </row>
    <row r="558" spans="1:7" ht="18" customHeight="1" x14ac:dyDescent="0.25">
      <c r="A558" s="55"/>
      <c r="B558" s="44">
        <v>8</v>
      </c>
      <c r="C558" s="45">
        <f>IFERROR(VLOOKUP(_xlfn.CONCAT(B558,$B548),'All Fixtures'!H:R,10,0),VLOOKUP(_xlfn.CONCAT(B558,$B548),'All Fixtures'!I:R,9,0))</f>
        <v>45589</v>
      </c>
      <c r="D558" s="46" t="str">
        <f>IFERROR(VLOOKUP(_xlfn.CONCAT(B558,$B548),'All Fixtures'!H:R,11,0),VLOOKUP(_xlfn.CONCAT(B558,$B548),'All Fixtures'!I:R,10,0))</f>
        <v>Holmleigh Rangers</v>
      </c>
      <c r="E558" s="47" t="str">
        <f t="shared" si="14"/>
        <v>vs</v>
      </c>
      <c r="F558" s="46" t="str">
        <f>IFERROR(VLOOKUP(_xlfn.CONCAT(B558,$B548),'All Fixtures'!I:T,12,0),VLOOKUP(_xlfn.CONCAT(B558,$B548),'All Fixtures'!H:T,13,0))</f>
        <v>R.G.H.O.C.</v>
      </c>
      <c r="G558" s="48" t="str">
        <f>IF(E558="VOID","",VLOOKUP(_xlfn.CONCAT(B558,D558),'All Fixtures'!H:U,14,0))</f>
        <v>Ramblers Club</v>
      </c>
    </row>
    <row r="559" spans="1:7" ht="18" customHeight="1" x14ac:dyDescent="0.25">
      <c r="A559" s="55"/>
      <c r="B559" s="44">
        <v>9</v>
      </c>
      <c r="C559" s="45">
        <f>IFERROR(VLOOKUP(_xlfn.CONCAT(B559,$B548),'All Fixtures'!H:R,10,0),VLOOKUP(_xlfn.CONCAT(B559,$B548),'All Fixtures'!I:R,9,0))</f>
        <v>45597</v>
      </c>
      <c r="D559" s="46" t="str">
        <f>IFERROR(VLOOKUP(_xlfn.CONCAT(B559,$B548),'All Fixtures'!H:R,11,0),VLOOKUP(_xlfn.CONCAT(B559,$B548),'All Fixtures'!I:R,10,0))</f>
        <v>R.G.H.O.C.</v>
      </c>
      <c r="E559" s="47" t="str">
        <f t="shared" si="14"/>
        <v>vs</v>
      </c>
      <c r="F559" s="46" t="str">
        <f>IFERROR(VLOOKUP(_xlfn.CONCAT(B559,$B548),'All Fixtures'!I:T,12,0),VLOOKUP(_xlfn.CONCAT(B559,$B548),'All Fixtures'!H:T,13,0))</f>
        <v>Avenue Loungers</v>
      </c>
      <c r="G559" s="48" t="str">
        <f>IF(E559="VOID","",VLOOKUP(_xlfn.CONCAT(B559,D559),'All Fixtures'!H:U,14,0))</f>
        <v>Hardwicke RBL 2</v>
      </c>
    </row>
    <row r="560" spans="1:7" ht="18" customHeight="1" x14ac:dyDescent="0.25">
      <c r="A560" s="55"/>
      <c r="B560" s="44">
        <v>10</v>
      </c>
      <c r="C560" s="45">
        <f>IFERROR(VLOOKUP(_xlfn.CONCAT(B560,$B548),'All Fixtures'!H:R,10,0),VLOOKUP(_xlfn.CONCAT(B560,$B548),'All Fixtures'!I:R,9,0))</f>
        <v>45604</v>
      </c>
      <c r="D560" s="46" t="str">
        <f>IFERROR(VLOOKUP(_xlfn.CONCAT(B560,$B548),'All Fixtures'!H:R,11,0),VLOOKUP(_xlfn.CONCAT(B560,$B548),'All Fixtures'!I:R,10,0))</f>
        <v>Matson Wolfhounds</v>
      </c>
      <c r="E560" s="47" t="str">
        <f t="shared" si="14"/>
        <v>vs</v>
      </c>
      <c r="F560" s="46" t="str">
        <f>IFERROR(VLOOKUP(_xlfn.CONCAT(B560,$B548),'All Fixtures'!I:T,12,0),VLOOKUP(_xlfn.CONCAT(B560,$B548),'All Fixtures'!H:T,13,0))</f>
        <v>R.G.H.O.C.</v>
      </c>
      <c r="G560" s="48" t="str">
        <f>IF(E560="VOID","",VLOOKUP(_xlfn.CONCAT(B560,D560),'All Fixtures'!H:U,14,0))</f>
        <v>Matson RFC</v>
      </c>
    </row>
    <row r="561" spans="1:7" ht="18" customHeight="1" x14ac:dyDescent="0.25">
      <c r="A561" s="55"/>
      <c r="B561" s="44">
        <v>11</v>
      </c>
      <c r="C561" s="45">
        <f>IFERROR(VLOOKUP(_xlfn.CONCAT(B561,$B548),'All Fixtures'!H:R,10,0),VLOOKUP(_xlfn.CONCAT(B561,$B548),'All Fixtures'!I:R,9,0))</f>
        <v>45611</v>
      </c>
      <c r="D561" s="46" t="str">
        <f>IFERROR(VLOOKUP(_xlfn.CONCAT(B561,$B548),'All Fixtures'!H:R,11,0),VLOOKUP(_xlfn.CONCAT(B561,$B548),'All Fixtures'!I:R,10,0))</f>
        <v>R.G.H.O.C.</v>
      </c>
      <c r="E561" s="47" t="str">
        <f t="shared" si="14"/>
        <v>vs</v>
      </c>
      <c r="F561" s="46" t="str">
        <f>IFERROR(VLOOKUP(_xlfn.CONCAT(B561,$B548),'All Fixtures'!I:T,12,0),VLOOKUP(_xlfn.CONCAT(B561,$B548),'All Fixtures'!H:T,13,0))</f>
        <v>Exiles S.C.</v>
      </c>
      <c r="G561" s="48" t="str">
        <f>IF(E561="VOID","",VLOOKUP(_xlfn.CONCAT(B561,D561),'All Fixtures'!H:U,14,0))</f>
        <v>Hardwicke RBL 2</v>
      </c>
    </row>
    <row r="562" spans="1:7" ht="18" customHeight="1" x14ac:dyDescent="0.25">
      <c r="A562" s="55"/>
      <c r="B562" s="44">
        <v>12</v>
      </c>
      <c r="C562" s="45">
        <f>IFERROR(VLOOKUP(_xlfn.CONCAT(B562,$B548),'All Fixtures'!H:R,10,0),VLOOKUP(_xlfn.CONCAT(B562,$B548),'All Fixtures'!I:R,9,0))</f>
        <v>45614</v>
      </c>
      <c r="D562" s="46" t="str">
        <f>IFERROR(VLOOKUP(_xlfn.CONCAT(B562,$B548),'All Fixtures'!H:R,11,0),VLOOKUP(_xlfn.CONCAT(B562,$B548),'All Fixtures'!I:R,10,0))</f>
        <v>Valiants</v>
      </c>
      <c r="E562" s="47" t="str">
        <f t="shared" si="14"/>
        <v>vs</v>
      </c>
      <c r="F562" s="46" t="str">
        <f>IFERROR(VLOOKUP(_xlfn.CONCAT(B562,$B548),'All Fixtures'!I:T,12,0),VLOOKUP(_xlfn.CONCAT(B562,$B548),'All Fixtures'!H:T,13,0))</f>
        <v>R.G.H.O.C.</v>
      </c>
      <c r="G562" s="48" t="str">
        <f>IF(E562="VOID","",VLOOKUP(_xlfn.CONCAT(B562,D562),'All Fixtures'!H:U,14,0))</f>
        <v>Baker Street</v>
      </c>
    </row>
    <row r="563" spans="1:7" ht="18" customHeight="1" x14ac:dyDescent="0.25">
      <c r="A563" s="55"/>
      <c r="B563" s="44">
        <v>13</v>
      </c>
      <c r="C563" s="45">
        <f>IFERROR(VLOOKUP(_xlfn.CONCAT(B563,$B548),'All Fixtures'!H:R,10,0),VLOOKUP(_xlfn.CONCAT(B563,$B548),'All Fixtures'!I:R,9,0))</f>
        <v>45625</v>
      </c>
      <c r="D563" s="46" t="str">
        <f>IFERROR(VLOOKUP(_xlfn.CONCAT(B563,$B548),'All Fixtures'!H:R,11,0),VLOOKUP(_xlfn.CONCAT(B563,$B548),'All Fixtures'!I:R,10,0))</f>
        <v>R.G.H.O.C.</v>
      </c>
      <c r="E563" s="47" t="str">
        <f t="shared" si="14"/>
        <v>vs</v>
      </c>
      <c r="F563" s="46" t="str">
        <f>IFERROR(VLOOKUP(_xlfn.CONCAT(B563,$B548),'All Fixtures'!I:T,12,0),VLOOKUP(_xlfn.CONCAT(B563,$B548),'All Fixtures'!H:T,13,0))</f>
        <v>Walls Monkeys</v>
      </c>
      <c r="G563" s="48" t="str">
        <f>IF(E563="VOID","",VLOOKUP(_xlfn.CONCAT(B563,D563),'All Fixtures'!H:U,14,0))</f>
        <v>Hardwicke RBL 2</v>
      </c>
    </row>
    <row r="564" spans="1:7" ht="18" customHeight="1" x14ac:dyDescent="0.25">
      <c r="A564" s="55"/>
      <c r="B564" s="44">
        <v>14</v>
      </c>
      <c r="C564" s="45">
        <f>IFERROR(VLOOKUP(_xlfn.CONCAT(B564,$B548),'All Fixtures'!H:R,10,0),VLOOKUP(_xlfn.CONCAT(B564,$B548),'All Fixtures'!I:R,9,0))</f>
        <v>45630</v>
      </c>
      <c r="D564" s="46" t="str">
        <f>IFERROR(VLOOKUP(_xlfn.CONCAT(B564,$B548),'All Fixtures'!H:R,11,0),VLOOKUP(_xlfn.CONCAT(B564,$B548),'All Fixtures'!I:R,10,0))</f>
        <v>Willows</v>
      </c>
      <c r="E564" s="47" t="str">
        <f t="shared" si="14"/>
        <v>vs</v>
      </c>
      <c r="F564" s="46" t="str">
        <f>IFERROR(VLOOKUP(_xlfn.CONCAT(B564,$B548),'All Fixtures'!I:T,12,0),VLOOKUP(_xlfn.CONCAT(B564,$B548),'All Fixtures'!H:T,13,0))</f>
        <v>R.G.H.O.C.</v>
      </c>
      <c r="G564" s="48" t="str">
        <f>IF(E564="VOID","",VLOOKUP(_xlfn.CONCAT(B564,D564),'All Fixtures'!H:U,14,0))</f>
        <v>Ramblers Club</v>
      </c>
    </row>
    <row r="565" spans="1:7" ht="18" customHeight="1" x14ac:dyDescent="0.25">
      <c r="A565" s="55"/>
      <c r="B565" s="44">
        <v>15</v>
      </c>
      <c r="C565" s="45">
        <f>IFERROR(VLOOKUP(_xlfn.CONCAT(B565,$B548),'All Fixtures'!H:R,10,0),VLOOKUP(_xlfn.CONCAT(B565,$B548),'All Fixtures'!I:R,9,0))</f>
        <v>45639</v>
      </c>
      <c r="D565" s="46" t="str">
        <f>IFERROR(VLOOKUP(_xlfn.CONCAT(B565,$B548),'All Fixtures'!H:R,11,0),VLOOKUP(_xlfn.CONCAT(B565,$B548),'All Fixtures'!I:R,10,0))</f>
        <v>R.G.H.O.C.</v>
      </c>
      <c r="E565" s="47" t="str">
        <f t="shared" si="14"/>
        <v>vs</v>
      </c>
      <c r="F565" s="46" t="str">
        <f>IFERROR(VLOOKUP(_xlfn.CONCAT(B565,$B548),'All Fixtures'!I:T,12,0),VLOOKUP(_xlfn.CONCAT(B565,$B548),'All Fixtures'!H:T,13,0))</f>
        <v>Rugger Sports</v>
      </c>
      <c r="G565" s="48" t="str">
        <f>IF(E565="VOID","",VLOOKUP(_xlfn.CONCAT(B565,D565),'All Fixtures'!H:U,14,0))</f>
        <v>Hardwicke RBL 2</v>
      </c>
    </row>
    <row r="566" spans="1:7" ht="24.6" customHeight="1" x14ac:dyDescent="0.25">
      <c r="A566" s="55"/>
      <c r="B566" s="122" t="s">
        <v>339</v>
      </c>
      <c r="C566" s="123"/>
      <c r="D566" s="123"/>
      <c r="E566" s="123"/>
      <c r="F566" s="123"/>
      <c r="G566" s="124"/>
    </row>
    <row r="567" spans="1:7" ht="18" customHeight="1" x14ac:dyDescent="0.25">
      <c r="A567" s="55"/>
      <c r="B567" s="44">
        <v>16</v>
      </c>
      <c r="C567" s="45">
        <f>IFERROR(VLOOKUP(_xlfn.CONCAT(B567,$B548),'All Fixtures'!H:R,10,0),VLOOKUP(_xlfn.CONCAT(B567,$B548),'All Fixtures'!I:R,9,0))</f>
        <v>45667</v>
      </c>
      <c r="D567" s="46" t="str">
        <f>IFERROR(VLOOKUP(_xlfn.CONCAT(B567,$B548),'All Fixtures'!H:R,11,0),VLOOKUP(_xlfn.CONCAT(B567,$B548),'All Fixtures'!I:R,10,0))</f>
        <v>R.G.H.O.C.</v>
      </c>
      <c r="E567" s="47" t="str">
        <f t="shared" si="14"/>
        <v>vs</v>
      </c>
      <c r="F567" s="46" t="str">
        <f>IFERROR(VLOOKUP(_xlfn.CONCAT(B567,$B548),'All Fixtures'!I:T,12,0),VLOOKUP(_xlfn.CONCAT(B567,$B548),'All Fixtures'!H:T,13,0))</f>
        <v>Arcadians</v>
      </c>
      <c r="G567" s="48" t="str">
        <f>IF(E567="VOID","",VLOOKUP(_xlfn.CONCAT(B567,D567),'All Fixtures'!H:U,14,0))</f>
        <v>Hardwicke RBL 2</v>
      </c>
    </row>
    <row r="568" spans="1:7" ht="18" customHeight="1" x14ac:dyDescent="0.25">
      <c r="A568" s="55"/>
      <c r="B568" s="44">
        <v>17</v>
      </c>
      <c r="C568" s="45">
        <f>IFERROR(VLOOKUP(_xlfn.CONCAT(B568,$B548),'All Fixtures'!H:R,10,0),VLOOKUP(_xlfn.CONCAT(B568,$B548),'All Fixtures'!I:R,9,0))</f>
        <v>45674</v>
      </c>
      <c r="D568" s="46" t="str">
        <f>IFERROR(VLOOKUP(_xlfn.CONCAT(B568,$B548),'All Fixtures'!H:R,11,0),VLOOKUP(_xlfn.CONCAT(B568,$B548),'All Fixtures'!I:R,10,0))</f>
        <v>Kingpins</v>
      </c>
      <c r="E568" s="47" t="str">
        <f t="shared" si="14"/>
        <v>vs</v>
      </c>
      <c r="F568" s="46" t="str">
        <f>IFERROR(VLOOKUP(_xlfn.CONCAT(B568,$B548),'All Fixtures'!I:T,12,0),VLOOKUP(_xlfn.CONCAT(B568,$B548),'All Fixtures'!H:T,13,0))</f>
        <v>R.G.H.O.C.</v>
      </c>
      <c r="G568" s="48" t="str">
        <f>IF(E568="VOID","",VLOOKUP(_xlfn.CONCAT(B568,D568),'All Fixtures'!H:U,14,0))</f>
        <v>Robinswood Hill Club 2</v>
      </c>
    </row>
    <row r="569" spans="1:7" ht="18" customHeight="1" x14ac:dyDescent="0.25">
      <c r="A569" s="55"/>
      <c r="B569" s="44">
        <v>18</v>
      </c>
      <c r="C569" s="45">
        <f>IFERROR(VLOOKUP(_xlfn.CONCAT(B569,$B548),'All Fixtures'!H:R,10,0),VLOOKUP(_xlfn.CONCAT(B569,$B548),'All Fixtures'!I:R,9,0))</f>
        <v>45681</v>
      </c>
      <c r="D569" s="46" t="str">
        <f>IFERROR(VLOOKUP(_xlfn.CONCAT(B569,$B548),'All Fixtures'!H:R,11,0),VLOOKUP(_xlfn.CONCAT(B569,$B548),'All Fixtures'!I:R,10,0))</f>
        <v>R.G.H.O.C.</v>
      </c>
      <c r="E569" s="47" t="str">
        <f t="shared" si="14"/>
        <v>vs</v>
      </c>
      <c r="F569" s="46" t="str">
        <f>IFERROR(VLOOKUP(_xlfn.CONCAT(B569,$B548),'All Fixtures'!I:T,12,0),VLOOKUP(_xlfn.CONCAT(B569,$B548),'All Fixtures'!H:T,13,0))</f>
        <v>Motor Rollers</v>
      </c>
      <c r="G569" s="48" t="str">
        <f>IF(E569="VOID","",VLOOKUP(_xlfn.CONCAT(B569,D569),'All Fixtures'!H:U,14,0))</f>
        <v>Hardwicke RBL 2</v>
      </c>
    </row>
    <row r="570" spans="1:7" ht="18" customHeight="1" x14ac:dyDescent="0.25">
      <c r="A570" s="55"/>
      <c r="B570" s="44">
        <v>19</v>
      </c>
      <c r="C570" s="45">
        <f>IFERROR(VLOOKUP(_xlfn.CONCAT(B570,$B548),'All Fixtures'!H:R,10,0),VLOOKUP(_xlfn.CONCAT(B570,$B548),'All Fixtures'!I:R,9,0))</f>
        <v>45688</v>
      </c>
      <c r="D570" s="46" t="str">
        <f>IFERROR(VLOOKUP(_xlfn.CONCAT(B570,$B548),'All Fixtures'!H:R,11,0),VLOOKUP(_xlfn.CONCAT(B570,$B548),'All Fixtures'!I:R,10,0))</f>
        <v>R.G.H.O.C.</v>
      </c>
      <c r="E570" s="47" t="str">
        <f t="shared" si="14"/>
        <v>vs</v>
      </c>
      <c r="F570" s="46" t="str">
        <f>IFERROR(VLOOKUP(_xlfn.CONCAT(B570,$B548),'All Fixtures'!I:T,12,0),VLOOKUP(_xlfn.CONCAT(B570,$B548),'All Fixtures'!H:T,13,0))</f>
        <v>Indians</v>
      </c>
      <c r="G570" s="48" t="str">
        <f>IF(E570="VOID","",VLOOKUP(_xlfn.CONCAT(B570,D570),'All Fixtures'!H:U,14,0))</f>
        <v>Hardwicke RBL 2</v>
      </c>
    </row>
    <row r="571" spans="1:7" ht="18" customHeight="1" x14ac:dyDescent="0.25">
      <c r="A571" s="55"/>
      <c r="B571" s="44">
        <v>20</v>
      </c>
      <c r="C571" s="45">
        <f>IFERROR(VLOOKUP(_xlfn.CONCAT(B571,$B548),'All Fixtures'!H:R,10,0),VLOOKUP(_xlfn.CONCAT(B571,$B548),'All Fixtures'!I:R,9,0))</f>
        <v>45694</v>
      </c>
      <c r="D571" s="46" t="str">
        <f>IFERROR(VLOOKUP(_xlfn.CONCAT(B571,$B548),'All Fixtures'!H:R,11,0),VLOOKUP(_xlfn.CONCAT(B571,$B548),'All Fixtures'!I:R,10,0))</f>
        <v>Rockets</v>
      </c>
      <c r="E571" s="47" t="str">
        <f t="shared" si="14"/>
        <v>vs</v>
      </c>
      <c r="F571" s="46" t="str">
        <f>IFERROR(VLOOKUP(_xlfn.CONCAT(B571,$B548),'All Fixtures'!I:T,12,0),VLOOKUP(_xlfn.CONCAT(B571,$B548),'All Fixtures'!H:T,13,0))</f>
        <v>R.G.H.O.C.</v>
      </c>
      <c r="G571" s="48" t="str">
        <f>IF(E571="VOID","",VLOOKUP(_xlfn.CONCAT(B571,D571),'All Fixtures'!H:U,14,0))</f>
        <v>Old Richians RFC</v>
      </c>
    </row>
    <row r="572" spans="1:7" ht="18" customHeight="1" x14ac:dyDescent="0.25">
      <c r="A572" s="55"/>
      <c r="B572" s="44">
        <v>21</v>
      </c>
      <c r="C572" s="45">
        <f>IFERROR(VLOOKUP(_xlfn.CONCAT(B572,$B548),'All Fixtures'!H:R,10,0),VLOOKUP(_xlfn.CONCAT(B572,$B548),'All Fixtures'!I:R,9,0))</f>
        <v>45702</v>
      </c>
      <c r="D572" s="46" t="str">
        <f>IFERROR(VLOOKUP(_xlfn.CONCAT(B572,$B548),'All Fixtures'!H:R,11,0),VLOOKUP(_xlfn.CONCAT(B572,$B548),'All Fixtures'!I:R,10,0))</f>
        <v>R.G.H.O.C.</v>
      </c>
      <c r="E572" s="47" t="str">
        <f t="shared" si="14"/>
        <v>vs</v>
      </c>
      <c r="F572" s="46" t="str">
        <f>IFERROR(VLOOKUP(_xlfn.CONCAT(B572,$B548),'All Fixtures'!I:T,12,0),VLOOKUP(_xlfn.CONCAT(B572,$B548),'All Fixtures'!H:T,13,0))</f>
        <v>Supermacs</v>
      </c>
      <c r="G572" s="48" t="str">
        <f>IF(E572="VOID","",VLOOKUP(_xlfn.CONCAT(B572,D572),'All Fixtures'!H:U,14,0))</f>
        <v>Hardwicke RBL 2</v>
      </c>
    </row>
    <row r="573" spans="1:7" ht="18" customHeight="1" x14ac:dyDescent="0.25">
      <c r="A573" s="55"/>
      <c r="B573" s="44">
        <v>22</v>
      </c>
      <c r="C573" s="45">
        <f>IFERROR(VLOOKUP(_xlfn.CONCAT(B573,$B548),'All Fixtures'!H:R,10,0),VLOOKUP(_xlfn.CONCAT(B573,$B548),'All Fixtures'!I:R,9,0))</f>
        <v>45708</v>
      </c>
      <c r="D573" s="46" t="str">
        <f>IFERROR(VLOOKUP(_xlfn.CONCAT(B573,$B548),'All Fixtures'!H:R,11,0),VLOOKUP(_xlfn.CONCAT(B573,$B548),'All Fixtures'!I:R,10,0))</f>
        <v>St James Extras</v>
      </c>
      <c r="E573" s="47" t="str">
        <f t="shared" si="14"/>
        <v>vs</v>
      </c>
      <c r="F573" s="46" t="str">
        <f>IFERROR(VLOOKUP(_xlfn.CONCAT(B573,$B548),'All Fixtures'!I:T,12,0),VLOOKUP(_xlfn.CONCAT(B573,$B548),'All Fixtures'!H:T,13,0))</f>
        <v>R.G.H.O.C.</v>
      </c>
      <c r="G573" s="48" t="str">
        <f>IF(E573="VOID","",VLOOKUP(_xlfn.CONCAT(B573,D573),'All Fixtures'!H:U,14,0))</f>
        <v>One Eyed Jacks</v>
      </c>
    </row>
    <row r="574" spans="1:7" ht="18" customHeight="1" x14ac:dyDescent="0.25">
      <c r="A574" s="55"/>
      <c r="B574" s="44">
        <v>23</v>
      </c>
      <c r="C574" s="45">
        <f>IFERROR(VLOOKUP(_xlfn.CONCAT(B574,$B548),'All Fixtures'!H:R,10,0),VLOOKUP(_xlfn.CONCAT(B574,$B548),'All Fixtures'!I:R,9,0))</f>
        <v>45716</v>
      </c>
      <c r="D574" s="46" t="str">
        <f>IFERROR(VLOOKUP(_xlfn.CONCAT(B574,$B548),'All Fixtures'!H:R,11,0),VLOOKUP(_xlfn.CONCAT(B574,$B548),'All Fixtures'!I:R,10,0))</f>
        <v>R.G.H.O.C.</v>
      </c>
      <c r="E574" s="47" t="str">
        <f t="shared" si="14"/>
        <v>vs</v>
      </c>
      <c r="F574" s="46" t="str">
        <f>IFERROR(VLOOKUP(_xlfn.CONCAT(B574,$B548),'All Fixtures'!I:T,12,0),VLOOKUP(_xlfn.CONCAT(B574,$B548),'All Fixtures'!H:T,13,0))</f>
        <v>Holmleigh Rangers</v>
      </c>
      <c r="G574" s="48" t="str">
        <f>IF(E574="VOID","",VLOOKUP(_xlfn.CONCAT(B574,D574),'All Fixtures'!H:U,14,0))</f>
        <v>Hardwicke RBL 2</v>
      </c>
    </row>
    <row r="575" spans="1:7" ht="18" customHeight="1" x14ac:dyDescent="0.25">
      <c r="A575" s="55"/>
      <c r="B575" s="44">
        <v>24</v>
      </c>
      <c r="C575" s="45">
        <f>IFERROR(VLOOKUP(_xlfn.CONCAT(B575,$B548),'All Fixtures'!H:R,10,0),VLOOKUP(_xlfn.CONCAT(B575,$B548),'All Fixtures'!I:R,9,0))</f>
        <v>45723</v>
      </c>
      <c r="D575" s="46" t="str">
        <f>IFERROR(VLOOKUP(_xlfn.CONCAT(B575,$B548),'All Fixtures'!H:R,11,0),VLOOKUP(_xlfn.CONCAT(B575,$B548),'All Fixtures'!I:R,10,0))</f>
        <v>Avenue Loungers</v>
      </c>
      <c r="E575" s="47" t="str">
        <f t="shared" si="14"/>
        <v>vs</v>
      </c>
      <c r="F575" s="46" t="str">
        <f>IFERROR(VLOOKUP(_xlfn.CONCAT(B575,$B548),'All Fixtures'!I:T,12,0),VLOOKUP(_xlfn.CONCAT(B575,$B548),'All Fixtures'!H:T,13,0))</f>
        <v>R.G.H.O.C.</v>
      </c>
      <c r="G575" s="48" t="str">
        <f>IF(E575="VOID","",VLOOKUP(_xlfn.CONCAT(B575,D575),'All Fixtures'!H:U,14,0))</f>
        <v>One Eyed Jacks</v>
      </c>
    </row>
    <row r="576" spans="1:7" ht="18" customHeight="1" x14ac:dyDescent="0.25">
      <c r="A576" s="55"/>
      <c r="B576" s="44">
        <v>25</v>
      </c>
      <c r="C576" s="45">
        <f>IFERROR(VLOOKUP(_xlfn.CONCAT(B576,$B548),'All Fixtures'!H:R,10,0),VLOOKUP(_xlfn.CONCAT(B576,$B548),'All Fixtures'!I:R,9,0))</f>
        <v>45730</v>
      </c>
      <c r="D576" s="46" t="str">
        <f>IFERROR(VLOOKUP(_xlfn.CONCAT(B576,$B548),'All Fixtures'!H:R,11,0),VLOOKUP(_xlfn.CONCAT(B576,$B548),'All Fixtures'!I:R,10,0))</f>
        <v>R.G.H.O.C.</v>
      </c>
      <c r="E576" s="47" t="str">
        <f t="shared" si="14"/>
        <v>vs</v>
      </c>
      <c r="F576" s="46" t="str">
        <f>IFERROR(VLOOKUP(_xlfn.CONCAT(B576,$B548),'All Fixtures'!I:T,12,0),VLOOKUP(_xlfn.CONCAT(B576,$B548),'All Fixtures'!H:T,13,0))</f>
        <v>Matson Wolfhounds</v>
      </c>
      <c r="G576" s="48" t="str">
        <f>IF(E576="VOID","",VLOOKUP(_xlfn.CONCAT(B576,D576),'All Fixtures'!H:U,14,0))</f>
        <v>Hardwicke RBL 2</v>
      </c>
    </row>
    <row r="577" spans="1:7" ht="18" customHeight="1" x14ac:dyDescent="0.25">
      <c r="A577" s="55"/>
      <c r="B577" s="44">
        <v>26</v>
      </c>
      <c r="C577" s="45">
        <f>IFERROR(VLOOKUP(_xlfn.CONCAT(B577,$B548),'All Fixtures'!H:R,10,0),VLOOKUP(_xlfn.CONCAT(B577,$B548),'All Fixtures'!I:R,9,0))</f>
        <v>45736</v>
      </c>
      <c r="D577" s="46" t="str">
        <f>IFERROR(VLOOKUP(_xlfn.CONCAT(B577,$B548),'All Fixtures'!H:R,11,0),VLOOKUP(_xlfn.CONCAT(B577,$B548),'All Fixtures'!I:R,10,0))</f>
        <v>Exiles S.C.</v>
      </c>
      <c r="E577" s="47" t="str">
        <f t="shared" si="14"/>
        <v>vs</v>
      </c>
      <c r="F577" s="46" t="str">
        <f>IFERROR(VLOOKUP(_xlfn.CONCAT(B577,$B548),'All Fixtures'!I:T,12,0),VLOOKUP(_xlfn.CONCAT(B577,$B548),'All Fixtures'!H:T,13,0))</f>
        <v>R.G.H.O.C.</v>
      </c>
      <c r="G577" s="48" t="str">
        <f>IF(E577="VOID","",VLOOKUP(_xlfn.CONCAT(B577,D577),'All Fixtures'!H:U,14,0))</f>
        <v>Wotton Hall Club 1</v>
      </c>
    </row>
    <row r="578" spans="1:7" ht="18" customHeight="1" x14ac:dyDescent="0.25">
      <c r="A578" s="55"/>
      <c r="B578" s="44">
        <v>27</v>
      </c>
      <c r="C578" s="45">
        <f>IFERROR(VLOOKUP(_xlfn.CONCAT(B578,$B548),'All Fixtures'!H:R,10,0),VLOOKUP(_xlfn.CONCAT(B578,$B548),'All Fixtures'!I:R,9,0))</f>
        <v>45744</v>
      </c>
      <c r="D578" s="46" t="str">
        <f>IFERROR(VLOOKUP(_xlfn.CONCAT(B578,$B548),'All Fixtures'!H:R,11,0),VLOOKUP(_xlfn.CONCAT(B578,$B548),'All Fixtures'!I:R,10,0))</f>
        <v>R.G.H.O.C.</v>
      </c>
      <c r="E578" s="47" t="str">
        <f t="shared" si="14"/>
        <v>vs</v>
      </c>
      <c r="F578" s="46" t="str">
        <f>IFERROR(VLOOKUP(_xlfn.CONCAT(B578,$B548),'All Fixtures'!I:T,12,0),VLOOKUP(_xlfn.CONCAT(B578,$B548),'All Fixtures'!H:T,13,0))</f>
        <v>Valiants</v>
      </c>
      <c r="G578" s="48" t="str">
        <f>IF(E578="VOID","",VLOOKUP(_xlfn.CONCAT(B578,D578),'All Fixtures'!H:U,14,0))</f>
        <v>Hardwicke RBL 2</v>
      </c>
    </row>
    <row r="579" spans="1:7" ht="18" customHeight="1" x14ac:dyDescent="0.25">
      <c r="A579" s="55"/>
      <c r="B579" s="44">
        <v>28</v>
      </c>
      <c r="C579" s="45">
        <f>IFERROR(VLOOKUP(_xlfn.CONCAT(B579,$B548),'All Fixtures'!H:R,10,0),VLOOKUP(_xlfn.CONCAT(B579,$B548),'All Fixtures'!I:R,9,0))</f>
        <v>45747</v>
      </c>
      <c r="D579" s="46" t="str">
        <f>IFERROR(VLOOKUP(_xlfn.CONCAT(B579,$B548),'All Fixtures'!H:R,11,0),VLOOKUP(_xlfn.CONCAT(B579,$B548),'All Fixtures'!I:R,10,0))</f>
        <v>Walls Monkeys</v>
      </c>
      <c r="E579" s="47" t="str">
        <f t="shared" si="14"/>
        <v>vs</v>
      </c>
      <c r="F579" s="46" t="str">
        <f>IFERROR(VLOOKUP(_xlfn.CONCAT(B579,$B548),'All Fixtures'!I:T,12,0),VLOOKUP(_xlfn.CONCAT(B579,$B548),'All Fixtures'!H:T,13,0))</f>
        <v>R.G.H.O.C.</v>
      </c>
      <c r="G579" s="48" t="str">
        <f>IF(E579="VOID","",VLOOKUP(_xlfn.CONCAT(B579,D579),'All Fixtures'!H:U,14,0))</f>
        <v>Robinswood Hill Club 1</v>
      </c>
    </row>
    <row r="580" spans="1:7" ht="18" customHeight="1" x14ac:dyDescent="0.25">
      <c r="A580" s="55"/>
      <c r="B580" s="44">
        <v>29</v>
      </c>
      <c r="C580" s="45">
        <f>IFERROR(VLOOKUP(_xlfn.CONCAT(B580,$B548),'All Fixtures'!H:R,10,0),VLOOKUP(_xlfn.CONCAT(B580,$B548),'All Fixtures'!I:R,9,0))</f>
        <v>45758</v>
      </c>
      <c r="D580" s="46" t="str">
        <f>IFERROR(VLOOKUP(_xlfn.CONCAT(B580,$B548),'All Fixtures'!H:R,11,0),VLOOKUP(_xlfn.CONCAT(B580,$B548),'All Fixtures'!I:R,10,0))</f>
        <v>R.G.H.O.C.</v>
      </c>
      <c r="E580" s="47" t="str">
        <f t="shared" si="14"/>
        <v>vs</v>
      </c>
      <c r="F580" s="46" t="str">
        <f>IFERROR(VLOOKUP(_xlfn.CONCAT(B580,$B548),'All Fixtures'!I:T,12,0),VLOOKUP(_xlfn.CONCAT(B580,$B548),'All Fixtures'!H:T,13,0))</f>
        <v>Willows</v>
      </c>
      <c r="G580" s="48" t="str">
        <f>IF(E580="VOID","",VLOOKUP(_xlfn.CONCAT(B580,D580),'All Fixtures'!H:U,14,0))</f>
        <v>Hardwicke RBL 2</v>
      </c>
    </row>
    <row r="581" spans="1:7" ht="18" customHeight="1" x14ac:dyDescent="0.25">
      <c r="A581" s="55"/>
      <c r="B581" s="49">
        <v>30</v>
      </c>
      <c r="C581" s="50">
        <f>IFERROR(VLOOKUP(_xlfn.CONCAT(B581,$B548),'All Fixtures'!H:R,10,0),VLOOKUP(_xlfn.CONCAT(B581,$B548),'All Fixtures'!I:R,9,0))</f>
        <v>45762</v>
      </c>
      <c r="D581" s="51" t="str">
        <f>IFERROR(VLOOKUP(_xlfn.CONCAT(B581,$B548),'All Fixtures'!H:R,11,0),VLOOKUP(_xlfn.CONCAT(B581,$B548),'All Fixtures'!I:R,10,0))</f>
        <v>Rugger Sports</v>
      </c>
      <c r="E581" s="52" t="str">
        <f t="shared" si="14"/>
        <v>vs</v>
      </c>
      <c r="F581" s="51" t="str">
        <f>IFERROR(VLOOKUP(_xlfn.CONCAT(B581,$B548),'All Fixtures'!I:T,12,0),VLOOKUP(_xlfn.CONCAT(B581,$B548),'All Fixtures'!H:T,13,0))</f>
        <v>R.G.H.O.C.</v>
      </c>
      <c r="G581" s="53" t="str">
        <f>IF(E581="VOID","",VLOOKUP(_xlfn.CONCAT(B581,D581),'All Fixtures'!H:U,14,0))</f>
        <v>Longlevens Community Centre</v>
      </c>
    </row>
    <row r="582" spans="1:7" ht="13.15" customHeight="1" x14ac:dyDescent="0.25">
      <c r="A582" s="55"/>
      <c r="B582" s="20"/>
      <c r="C582" s="20"/>
      <c r="D582" s="3"/>
      <c r="E582" s="20"/>
      <c r="F582" s="3"/>
      <c r="G582" s="3"/>
    </row>
    <row r="583" spans="1:7" ht="13.15" customHeight="1" x14ac:dyDescent="0.25">
      <c r="A583" s="55"/>
      <c r="B583" s="20"/>
      <c r="C583" s="20"/>
      <c r="D583" s="3"/>
      <c r="E583" s="20"/>
      <c r="F583" s="3"/>
      <c r="G583" s="3"/>
    </row>
    <row r="584" spans="1:7" ht="13.15" customHeight="1" x14ac:dyDescent="0.25">
      <c r="A584" s="55"/>
      <c r="B584" s="20"/>
      <c r="C584" s="20"/>
      <c r="D584" s="3"/>
      <c r="E584" s="20"/>
      <c r="F584" s="3"/>
      <c r="G584" s="3"/>
    </row>
    <row r="585" spans="1:7" ht="13.15" customHeight="1" x14ac:dyDescent="0.25">
      <c r="A585" s="55"/>
      <c r="B585" s="20"/>
      <c r="C585" s="20"/>
      <c r="D585" s="3"/>
      <c r="E585" s="20"/>
      <c r="F585" s="3"/>
      <c r="G585" s="3"/>
    </row>
    <row r="586" spans="1:7" ht="13.15" customHeight="1" x14ac:dyDescent="0.25">
      <c r="A586" s="55"/>
      <c r="B586" s="20"/>
      <c r="C586" s="20"/>
      <c r="D586" s="3"/>
      <c r="E586" s="20"/>
      <c r="F586" s="3"/>
      <c r="G586" s="3"/>
    </row>
    <row r="587" spans="1:7" ht="20.45" customHeight="1" x14ac:dyDescent="0.35">
      <c r="A587" s="55">
        <f>A548+1</f>
        <v>16</v>
      </c>
      <c r="B587" s="39" t="str">
        <f>C587</f>
        <v>Motor Rollers</v>
      </c>
      <c r="C587" s="121" t="str">
        <f>VLOOKUP(A587,Divisions!$H$3:$I$18,2,0)</f>
        <v>Motor Rollers</v>
      </c>
      <c r="D587" s="121"/>
      <c r="E587" s="121"/>
      <c r="F587" s="121"/>
      <c r="G587" s="121"/>
    </row>
    <row r="588" spans="1:7" ht="13.15" customHeight="1" x14ac:dyDescent="0.25">
      <c r="A588" s="55"/>
      <c r="B588" s="20"/>
      <c r="C588" s="20"/>
      <c r="D588" s="3"/>
      <c r="E588" s="20"/>
      <c r="F588" s="3"/>
      <c r="G588" s="3"/>
    </row>
    <row r="589" spans="1:7" ht="21.6" customHeight="1" x14ac:dyDescent="0.25">
      <c r="A589" s="55"/>
      <c r="B589" s="40" t="s">
        <v>328</v>
      </c>
      <c r="C589" s="41" t="s">
        <v>334</v>
      </c>
      <c r="D589" s="42" t="s">
        <v>340</v>
      </c>
      <c r="E589" s="42"/>
      <c r="F589" s="42" t="s">
        <v>341</v>
      </c>
      <c r="G589" s="43" t="s">
        <v>338</v>
      </c>
    </row>
    <row r="590" spans="1:7" ht="18" customHeight="1" x14ac:dyDescent="0.25">
      <c r="A590" s="55"/>
      <c r="B590" s="44">
        <v>1</v>
      </c>
      <c r="C590" s="45">
        <f>IFERROR(VLOOKUP(_xlfn.CONCAT(B590,$B587),'All Fixtures'!H:R,10,0),VLOOKUP(_xlfn.CONCAT(B590,$B587),'All Fixtures'!I:R,9,0))</f>
        <v>45541</v>
      </c>
      <c r="D590" s="46" t="str">
        <f>IFERROR(VLOOKUP(_xlfn.CONCAT(B590,$B587),'All Fixtures'!H:R,11,0),VLOOKUP(_xlfn.CONCAT(B590,$B587),'All Fixtures'!I:R,10,0))</f>
        <v>Kingpins</v>
      </c>
      <c r="E590" s="47" t="str">
        <f>IF(F590="","VOID","vs")</f>
        <v>vs</v>
      </c>
      <c r="F590" s="46" t="str">
        <f>IFERROR(VLOOKUP(_xlfn.CONCAT(B590,$B587),'All Fixtures'!I:T,12,0),VLOOKUP(_xlfn.CONCAT(B590,$B587),'All Fixtures'!H:T,13,0))</f>
        <v>Motor Rollers</v>
      </c>
      <c r="G590" s="48" t="str">
        <f>IF(E590="VOID","",VLOOKUP(_xlfn.CONCAT(B590,D590),'All Fixtures'!H:U,14,0))</f>
        <v>Robinswood Hill Club 2</v>
      </c>
    </row>
    <row r="591" spans="1:7" ht="18" customHeight="1" x14ac:dyDescent="0.25">
      <c r="A591" s="55"/>
      <c r="B591" s="44">
        <v>2</v>
      </c>
      <c r="C591" s="45">
        <f>IFERROR(VLOOKUP(_xlfn.CONCAT(B591,$B587),'All Fixtures'!H:R,10,0),VLOOKUP(_xlfn.CONCAT(B591,$B587),'All Fixtures'!I:R,9,0))</f>
        <v>45545</v>
      </c>
      <c r="D591" s="46" t="str">
        <f>IFERROR(VLOOKUP(_xlfn.CONCAT(B591,$B587),'All Fixtures'!H:R,11,0),VLOOKUP(_xlfn.CONCAT(B591,$B587),'All Fixtures'!I:R,10,0))</f>
        <v>Motor Rollers</v>
      </c>
      <c r="E591" s="47" t="str">
        <f t="shared" ref="E591:E620" si="15">IF(F591="","VOID","vs")</f>
        <v>vs</v>
      </c>
      <c r="F591" s="46" t="str">
        <f>IFERROR(VLOOKUP(_xlfn.CONCAT(B591,$B587),'All Fixtures'!I:T,12,0),VLOOKUP(_xlfn.CONCAT(B591,$B587),'All Fixtures'!H:T,13,0))</f>
        <v>Matson Wolfhounds</v>
      </c>
      <c r="G591" s="48" t="str">
        <f>IF(E591="VOID","",VLOOKUP(_xlfn.CONCAT(B591,D591),'All Fixtures'!H:U,14,0))</f>
        <v>Wotton Hall Club 1</v>
      </c>
    </row>
    <row r="592" spans="1:7" ht="18" customHeight="1" x14ac:dyDescent="0.25">
      <c r="A592" s="55"/>
      <c r="B592" s="44">
        <v>3</v>
      </c>
      <c r="C592" s="45">
        <f>IFERROR(VLOOKUP(_xlfn.CONCAT(B592,$B587),'All Fixtures'!H:R,10,0),VLOOKUP(_xlfn.CONCAT(B592,$B587),'All Fixtures'!I:R,9,0))</f>
        <v>45552</v>
      </c>
      <c r="D592" s="46" t="str">
        <f>IFERROR(VLOOKUP(_xlfn.CONCAT(B592,$B587),'All Fixtures'!H:R,11,0),VLOOKUP(_xlfn.CONCAT(B592,$B587),'All Fixtures'!I:R,10,0))</f>
        <v>Motor Rollers</v>
      </c>
      <c r="E592" s="47" t="str">
        <f t="shared" si="15"/>
        <v>vs</v>
      </c>
      <c r="F592" s="46" t="str">
        <f>IFERROR(VLOOKUP(_xlfn.CONCAT(B592,$B587),'All Fixtures'!I:T,12,0),VLOOKUP(_xlfn.CONCAT(B592,$B587),'All Fixtures'!H:T,13,0))</f>
        <v>R.G.H.O.C.</v>
      </c>
      <c r="G592" s="48" t="str">
        <f>IF(E592="VOID","",VLOOKUP(_xlfn.CONCAT(B592,D592),'All Fixtures'!H:U,14,0))</f>
        <v>Wotton Hall Club 1</v>
      </c>
    </row>
    <row r="593" spans="1:7" ht="18" customHeight="1" x14ac:dyDescent="0.25">
      <c r="A593" s="55"/>
      <c r="B593" s="44">
        <v>4</v>
      </c>
      <c r="C593" s="45">
        <f>IFERROR(VLOOKUP(_xlfn.CONCAT(B593,$B587),'All Fixtures'!H:R,10,0),VLOOKUP(_xlfn.CONCAT(B593,$B587),'All Fixtures'!I:R,9,0))</f>
        <v>45561</v>
      </c>
      <c r="D593" s="46" t="str">
        <f>IFERROR(VLOOKUP(_xlfn.CONCAT(B593,$B587),'All Fixtures'!H:R,11,0),VLOOKUP(_xlfn.CONCAT(B593,$B587),'All Fixtures'!I:R,10,0))</f>
        <v>Exiles S.C.</v>
      </c>
      <c r="E593" s="47" t="str">
        <f t="shared" si="15"/>
        <v>vs</v>
      </c>
      <c r="F593" s="46" t="str">
        <f>IFERROR(VLOOKUP(_xlfn.CONCAT(B593,$B587),'All Fixtures'!I:T,12,0),VLOOKUP(_xlfn.CONCAT(B593,$B587),'All Fixtures'!H:T,13,0))</f>
        <v>Motor Rollers</v>
      </c>
      <c r="G593" s="48" t="str">
        <f>IF(E593="VOID","",VLOOKUP(_xlfn.CONCAT(B593,D593),'All Fixtures'!H:U,14,0))</f>
        <v>Wotton Hall Club 1</v>
      </c>
    </row>
    <row r="594" spans="1:7" ht="18" customHeight="1" x14ac:dyDescent="0.25">
      <c r="A594" s="55"/>
      <c r="B594" s="44">
        <v>5</v>
      </c>
      <c r="C594" s="45">
        <f>IFERROR(VLOOKUP(_xlfn.CONCAT(B594,$B587),'All Fixtures'!H:R,10,0),VLOOKUP(_xlfn.CONCAT(B594,$B587),'All Fixtures'!I:R,9,0))</f>
        <v>45566</v>
      </c>
      <c r="D594" s="46" t="str">
        <f>IFERROR(VLOOKUP(_xlfn.CONCAT(B594,$B587),'All Fixtures'!H:R,11,0),VLOOKUP(_xlfn.CONCAT(B594,$B587),'All Fixtures'!I:R,10,0))</f>
        <v>Motor Rollers</v>
      </c>
      <c r="E594" s="47" t="str">
        <f t="shared" si="15"/>
        <v>vs</v>
      </c>
      <c r="F594" s="46" t="str">
        <f>IFERROR(VLOOKUP(_xlfn.CONCAT(B594,$B587),'All Fixtures'!I:T,12,0),VLOOKUP(_xlfn.CONCAT(B594,$B587),'All Fixtures'!H:T,13,0))</f>
        <v>Indians</v>
      </c>
      <c r="G594" s="48" t="str">
        <f>IF(E594="VOID","",VLOOKUP(_xlfn.CONCAT(B594,D594),'All Fixtures'!H:U,14,0))</f>
        <v>Wotton Hall Club 1</v>
      </c>
    </row>
    <row r="595" spans="1:7" ht="18" customHeight="1" x14ac:dyDescent="0.25">
      <c r="A595" s="55"/>
      <c r="B595" s="44">
        <v>6</v>
      </c>
      <c r="C595" s="45">
        <f>IFERROR(VLOOKUP(_xlfn.CONCAT(B595,$B587),'All Fixtures'!H:R,10,0),VLOOKUP(_xlfn.CONCAT(B595,$B587),'All Fixtures'!I:R,9,0))</f>
        <v>45572</v>
      </c>
      <c r="D595" s="46" t="str">
        <f>IFERROR(VLOOKUP(_xlfn.CONCAT(B595,$B587),'All Fixtures'!H:R,11,0),VLOOKUP(_xlfn.CONCAT(B595,$B587),'All Fixtures'!I:R,10,0))</f>
        <v>Valiants</v>
      </c>
      <c r="E595" s="47" t="str">
        <f t="shared" si="15"/>
        <v>vs</v>
      </c>
      <c r="F595" s="46" t="str">
        <f>IFERROR(VLOOKUP(_xlfn.CONCAT(B595,$B587),'All Fixtures'!I:T,12,0),VLOOKUP(_xlfn.CONCAT(B595,$B587),'All Fixtures'!H:T,13,0))</f>
        <v>Motor Rollers</v>
      </c>
      <c r="G595" s="48" t="str">
        <f>IF(E595="VOID","",VLOOKUP(_xlfn.CONCAT(B595,D595),'All Fixtures'!H:U,14,0))</f>
        <v>Baker Street</v>
      </c>
    </row>
    <row r="596" spans="1:7" ht="18" customHeight="1" x14ac:dyDescent="0.25">
      <c r="A596" s="55"/>
      <c r="B596" s="44">
        <v>7</v>
      </c>
      <c r="C596" s="45">
        <f>IFERROR(VLOOKUP(_xlfn.CONCAT(B596,$B587),'All Fixtures'!H:R,10,0),VLOOKUP(_xlfn.CONCAT(B596,$B587),'All Fixtures'!I:R,9,0))</f>
        <v>45580</v>
      </c>
      <c r="D596" s="46" t="str">
        <f>IFERROR(VLOOKUP(_xlfn.CONCAT(B596,$B587),'All Fixtures'!H:R,11,0),VLOOKUP(_xlfn.CONCAT(B596,$B587),'All Fixtures'!I:R,10,0))</f>
        <v>Motor Rollers</v>
      </c>
      <c r="E596" s="47" t="str">
        <f t="shared" si="15"/>
        <v>vs</v>
      </c>
      <c r="F596" s="46" t="str">
        <f>IFERROR(VLOOKUP(_xlfn.CONCAT(B596,$B587),'All Fixtures'!I:T,12,0),VLOOKUP(_xlfn.CONCAT(B596,$B587),'All Fixtures'!H:T,13,0))</f>
        <v>Rockets</v>
      </c>
      <c r="G596" s="48" t="str">
        <f>IF(E596="VOID","",VLOOKUP(_xlfn.CONCAT(B596,D596),'All Fixtures'!H:U,14,0))</f>
        <v>Wotton Hall Club 1</v>
      </c>
    </row>
    <row r="597" spans="1:7" ht="18" customHeight="1" x14ac:dyDescent="0.25">
      <c r="A597" s="55"/>
      <c r="B597" s="44">
        <v>8</v>
      </c>
      <c r="C597" s="45">
        <f>IFERROR(VLOOKUP(_xlfn.CONCAT(B597,$B587),'All Fixtures'!H:R,10,0),VLOOKUP(_xlfn.CONCAT(B597,$B587),'All Fixtures'!I:R,9,0))</f>
        <v>45586</v>
      </c>
      <c r="D597" s="46" t="str">
        <f>IFERROR(VLOOKUP(_xlfn.CONCAT(B597,$B587),'All Fixtures'!H:R,11,0),VLOOKUP(_xlfn.CONCAT(B597,$B587),'All Fixtures'!I:R,10,0))</f>
        <v>Walls Monkeys</v>
      </c>
      <c r="E597" s="47" t="str">
        <f t="shared" si="15"/>
        <v>vs</v>
      </c>
      <c r="F597" s="46" t="str">
        <f>IFERROR(VLOOKUP(_xlfn.CONCAT(B597,$B587),'All Fixtures'!I:T,12,0),VLOOKUP(_xlfn.CONCAT(B597,$B587),'All Fixtures'!H:T,13,0))</f>
        <v>Motor Rollers</v>
      </c>
      <c r="G597" s="48" t="str">
        <f>IF(E597="VOID","",VLOOKUP(_xlfn.CONCAT(B597,D597),'All Fixtures'!H:U,14,0))</f>
        <v>Robinswood Hill Club 1</v>
      </c>
    </row>
    <row r="598" spans="1:7" ht="18" customHeight="1" x14ac:dyDescent="0.25">
      <c r="A598" s="55"/>
      <c r="B598" s="44">
        <v>9</v>
      </c>
      <c r="C598" s="45">
        <f>IFERROR(VLOOKUP(_xlfn.CONCAT(B598,$B587),'All Fixtures'!H:R,10,0),VLOOKUP(_xlfn.CONCAT(B598,$B587),'All Fixtures'!I:R,9,0))</f>
        <v>45594</v>
      </c>
      <c r="D598" s="46" t="str">
        <f>IFERROR(VLOOKUP(_xlfn.CONCAT(B598,$B587),'All Fixtures'!H:R,11,0),VLOOKUP(_xlfn.CONCAT(B598,$B587),'All Fixtures'!I:R,10,0))</f>
        <v>Motor Rollers</v>
      </c>
      <c r="E598" s="47" t="str">
        <f t="shared" si="15"/>
        <v>vs</v>
      </c>
      <c r="F598" s="46" t="str">
        <f>IFERROR(VLOOKUP(_xlfn.CONCAT(B598,$B587),'All Fixtures'!I:T,12,0),VLOOKUP(_xlfn.CONCAT(B598,$B587),'All Fixtures'!H:T,13,0))</f>
        <v>Supermacs</v>
      </c>
      <c r="G598" s="48" t="str">
        <f>IF(E598="VOID","",VLOOKUP(_xlfn.CONCAT(B598,D598),'All Fixtures'!H:U,14,0))</f>
        <v>Wotton Hall Club 1</v>
      </c>
    </row>
    <row r="599" spans="1:7" ht="18" customHeight="1" x14ac:dyDescent="0.25">
      <c r="A599" s="55"/>
      <c r="B599" s="44">
        <v>10</v>
      </c>
      <c r="C599" s="45">
        <f>IFERROR(VLOOKUP(_xlfn.CONCAT(B599,$B587),'All Fixtures'!H:R,10,0),VLOOKUP(_xlfn.CONCAT(B599,$B587),'All Fixtures'!I:R,9,0))</f>
        <v>45602</v>
      </c>
      <c r="D599" s="46" t="str">
        <f>IFERROR(VLOOKUP(_xlfn.CONCAT(B599,$B587),'All Fixtures'!H:R,11,0),VLOOKUP(_xlfn.CONCAT(B599,$B587),'All Fixtures'!I:R,10,0))</f>
        <v>Willows</v>
      </c>
      <c r="E599" s="47" t="str">
        <f t="shared" si="15"/>
        <v>vs</v>
      </c>
      <c r="F599" s="46" t="str">
        <f>IFERROR(VLOOKUP(_xlfn.CONCAT(B599,$B587),'All Fixtures'!I:T,12,0),VLOOKUP(_xlfn.CONCAT(B599,$B587),'All Fixtures'!H:T,13,0))</f>
        <v>Motor Rollers</v>
      </c>
      <c r="G599" s="48" t="str">
        <f>IF(E599="VOID","",VLOOKUP(_xlfn.CONCAT(B599,D599),'All Fixtures'!H:U,14,0))</f>
        <v>Ramblers Club</v>
      </c>
    </row>
    <row r="600" spans="1:7" ht="18" customHeight="1" x14ac:dyDescent="0.25">
      <c r="A600" s="55"/>
      <c r="B600" s="44">
        <v>11</v>
      </c>
      <c r="C600" s="45">
        <f>IFERROR(VLOOKUP(_xlfn.CONCAT(B600,$B587),'All Fixtures'!H:R,10,0),VLOOKUP(_xlfn.CONCAT(B600,$B587),'All Fixtures'!I:R,9,0))</f>
        <v>45608</v>
      </c>
      <c r="D600" s="46" t="str">
        <f>IFERROR(VLOOKUP(_xlfn.CONCAT(B600,$B587),'All Fixtures'!H:R,11,0),VLOOKUP(_xlfn.CONCAT(B600,$B587),'All Fixtures'!I:R,10,0))</f>
        <v>Motor Rollers</v>
      </c>
      <c r="E600" s="47" t="str">
        <f t="shared" si="15"/>
        <v>vs</v>
      </c>
      <c r="F600" s="46" t="str">
        <f>IFERROR(VLOOKUP(_xlfn.CONCAT(B600,$B587),'All Fixtures'!I:T,12,0),VLOOKUP(_xlfn.CONCAT(B600,$B587),'All Fixtures'!H:T,13,0))</f>
        <v>St James Extras</v>
      </c>
      <c r="G600" s="48" t="str">
        <f>IF(E600="VOID","",VLOOKUP(_xlfn.CONCAT(B600,D600),'All Fixtures'!H:U,14,0))</f>
        <v>Wotton Hall Club 1</v>
      </c>
    </row>
    <row r="601" spans="1:7" ht="18" customHeight="1" x14ac:dyDescent="0.25">
      <c r="A601" s="55"/>
      <c r="B601" s="44">
        <v>12</v>
      </c>
      <c r="C601" s="45">
        <f>IFERROR(VLOOKUP(_xlfn.CONCAT(B601,$B587),'All Fixtures'!H:R,10,0),VLOOKUP(_xlfn.CONCAT(B601,$B587),'All Fixtures'!I:R,9,0))</f>
        <v>45615</v>
      </c>
      <c r="D601" s="46" t="str">
        <f>IFERROR(VLOOKUP(_xlfn.CONCAT(B601,$B587),'All Fixtures'!H:R,11,0),VLOOKUP(_xlfn.CONCAT(B601,$B587),'All Fixtures'!I:R,10,0))</f>
        <v>Rugger Sports</v>
      </c>
      <c r="E601" s="47" t="str">
        <f t="shared" si="15"/>
        <v>vs</v>
      </c>
      <c r="F601" s="46" t="str">
        <f>IFERROR(VLOOKUP(_xlfn.CONCAT(B601,$B587),'All Fixtures'!I:T,12,0),VLOOKUP(_xlfn.CONCAT(B601,$B587),'All Fixtures'!H:T,13,0))</f>
        <v>Motor Rollers</v>
      </c>
      <c r="G601" s="48" t="str">
        <f>IF(E601="VOID","",VLOOKUP(_xlfn.CONCAT(B601,D601),'All Fixtures'!H:U,14,0))</f>
        <v>Longlevens Community Centre</v>
      </c>
    </row>
    <row r="602" spans="1:7" ht="18" customHeight="1" x14ac:dyDescent="0.25">
      <c r="A602" s="55"/>
      <c r="B602" s="44">
        <v>13</v>
      </c>
      <c r="C602" s="45">
        <f>IFERROR(VLOOKUP(_xlfn.CONCAT(B602,$B587),'All Fixtures'!H:R,10,0),VLOOKUP(_xlfn.CONCAT(B602,$B587),'All Fixtures'!I:R,9,0))</f>
        <v>45622</v>
      </c>
      <c r="D602" s="46" t="str">
        <f>IFERROR(VLOOKUP(_xlfn.CONCAT(B602,$B587),'All Fixtures'!H:R,11,0),VLOOKUP(_xlfn.CONCAT(B602,$B587),'All Fixtures'!I:R,10,0))</f>
        <v>Motor Rollers</v>
      </c>
      <c r="E602" s="47" t="str">
        <f t="shared" si="15"/>
        <v>vs</v>
      </c>
      <c r="F602" s="46" t="str">
        <f>IFERROR(VLOOKUP(_xlfn.CONCAT(B602,$B587),'All Fixtures'!I:T,12,0),VLOOKUP(_xlfn.CONCAT(B602,$B587),'All Fixtures'!H:T,13,0))</f>
        <v>Holmleigh Rangers</v>
      </c>
      <c r="G602" s="48" t="str">
        <f>IF(E602="VOID","",VLOOKUP(_xlfn.CONCAT(B602,D602),'All Fixtures'!H:U,14,0))</f>
        <v>Wotton Hall Club 1</v>
      </c>
    </row>
    <row r="603" spans="1:7" ht="18" customHeight="1" x14ac:dyDescent="0.25">
      <c r="A603" s="55"/>
      <c r="B603" s="44">
        <v>14</v>
      </c>
      <c r="C603" s="45">
        <f>IFERROR(VLOOKUP(_xlfn.CONCAT(B603,$B587),'All Fixtures'!H:R,10,0),VLOOKUP(_xlfn.CONCAT(B603,$B587),'All Fixtures'!I:R,9,0))</f>
        <v>45631</v>
      </c>
      <c r="D603" s="46" t="str">
        <f>IFERROR(VLOOKUP(_xlfn.CONCAT(B603,$B587),'All Fixtures'!H:R,11,0),VLOOKUP(_xlfn.CONCAT(B603,$B587),'All Fixtures'!I:R,10,0))</f>
        <v>Arcadians</v>
      </c>
      <c r="E603" s="47" t="str">
        <f t="shared" si="15"/>
        <v>vs</v>
      </c>
      <c r="F603" s="46" t="str">
        <f>IFERROR(VLOOKUP(_xlfn.CONCAT(B603,$B587),'All Fixtures'!I:T,12,0),VLOOKUP(_xlfn.CONCAT(B603,$B587),'All Fixtures'!H:T,13,0))</f>
        <v>Motor Rollers</v>
      </c>
      <c r="G603" s="48" t="str">
        <f>IF(E603="VOID","",VLOOKUP(_xlfn.CONCAT(B603,D603),'All Fixtures'!H:U,14,0))</f>
        <v>BMI Club</v>
      </c>
    </row>
    <row r="604" spans="1:7" ht="18" customHeight="1" x14ac:dyDescent="0.25">
      <c r="A604" s="55"/>
      <c r="B604" s="44">
        <v>15</v>
      </c>
      <c r="C604" s="45">
        <f>IFERROR(VLOOKUP(_xlfn.CONCAT(B604,$B587),'All Fixtures'!H:R,10,0),VLOOKUP(_xlfn.CONCAT(B604,$B587),'All Fixtures'!I:R,9,0))</f>
        <v>45636</v>
      </c>
      <c r="D604" s="46" t="str">
        <f>IFERROR(VLOOKUP(_xlfn.CONCAT(B604,$B587),'All Fixtures'!H:R,11,0),VLOOKUP(_xlfn.CONCAT(B604,$B587),'All Fixtures'!I:R,10,0))</f>
        <v>Motor Rollers</v>
      </c>
      <c r="E604" s="47" t="str">
        <f t="shared" si="15"/>
        <v>vs</v>
      </c>
      <c r="F604" s="46" t="str">
        <f>IFERROR(VLOOKUP(_xlfn.CONCAT(B604,$B587),'All Fixtures'!I:T,12,0),VLOOKUP(_xlfn.CONCAT(B604,$B587),'All Fixtures'!H:T,13,0))</f>
        <v>Avenue Loungers</v>
      </c>
      <c r="G604" s="48" t="str">
        <f>IF(E604="VOID","",VLOOKUP(_xlfn.CONCAT(B604,D604),'All Fixtures'!H:U,14,0))</f>
        <v>Wotton Hall Club 1</v>
      </c>
    </row>
    <row r="605" spans="1:7" ht="24.6" customHeight="1" x14ac:dyDescent="0.25">
      <c r="A605" s="55"/>
      <c r="B605" s="122" t="s">
        <v>339</v>
      </c>
      <c r="C605" s="123"/>
      <c r="D605" s="123"/>
      <c r="E605" s="123"/>
      <c r="F605" s="123"/>
      <c r="G605" s="124"/>
    </row>
    <row r="606" spans="1:7" ht="18" customHeight="1" x14ac:dyDescent="0.25">
      <c r="A606" s="55"/>
      <c r="B606" s="44">
        <v>16</v>
      </c>
      <c r="C606" s="45">
        <f>IFERROR(VLOOKUP(_xlfn.CONCAT(B606,$B587),'All Fixtures'!H:R,10,0),VLOOKUP(_xlfn.CONCAT(B606,$B587),'All Fixtures'!I:R,9,0))</f>
        <v>45664</v>
      </c>
      <c r="D606" s="46" t="str">
        <f>IFERROR(VLOOKUP(_xlfn.CONCAT(B606,$B587),'All Fixtures'!H:R,11,0),VLOOKUP(_xlfn.CONCAT(B606,$B587),'All Fixtures'!I:R,10,0))</f>
        <v>Motor Rollers</v>
      </c>
      <c r="E606" s="47" t="str">
        <f t="shared" si="15"/>
        <v>vs</v>
      </c>
      <c r="F606" s="46" t="str">
        <f>IFERROR(VLOOKUP(_xlfn.CONCAT(B606,$B587),'All Fixtures'!I:T,12,0),VLOOKUP(_xlfn.CONCAT(B606,$B587),'All Fixtures'!H:T,13,0))</f>
        <v>Kingpins</v>
      </c>
      <c r="G606" s="48" t="str">
        <f>IF(E606="VOID","",VLOOKUP(_xlfn.CONCAT(B606,D606),'All Fixtures'!H:U,14,0))</f>
        <v>Wotton Hall Club 1</v>
      </c>
    </row>
    <row r="607" spans="1:7" ht="18" customHeight="1" x14ac:dyDescent="0.25">
      <c r="A607" s="55"/>
      <c r="B607" s="44">
        <v>17</v>
      </c>
      <c r="C607" s="45">
        <f>IFERROR(VLOOKUP(_xlfn.CONCAT(B607,$B587),'All Fixtures'!H:R,10,0),VLOOKUP(_xlfn.CONCAT(B607,$B587),'All Fixtures'!I:R,9,0))</f>
        <v>45674</v>
      </c>
      <c r="D607" s="46" t="str">
        <f>IFERROR(VLOOKUP(_xlfn.CONCAT(B607,$B587),'All Fixtures'!H:R,11,0),VLOOKUP(_xlfn.CONCAT(B607,$B587),'All Fixtures'!I:R,10,0))</f>
        <v>Matson Wolfhounds</v>
      </c>
      <c r="E607" s="47" t="str">
        <f t="shared" si="15"/>
        <v>vs</v>
      </c>
      <c r="F607" s="46" t="str">
        <f>IFERROR(VLOOKUP(_xlfn.CONCAT(B607,$B587),'All Fixtures'!I:T,12,0),VLOOKUP(_xlfn.CONCAT(B607,$B587),'All Fixtures'!H:T,13,0))</f>
        <v>Motor Rollers</v>
      </c>
      <c r="G607" s="48" t="str">
        <f>IF(E607="VOID","",VLOOKUP(_xlfn.CONCAT(B607,D607),'All Fixtures'!H:U,14,0))</f>
        <v>Matson RFC</v>
      </c>
    </row>
    <row r="608" spans="1:7" ht="18" customHeight="1" x14ac:dyDescent="0.25">
      <c r="A608" s="55"/>
      <c r="B608" s="44">
        <v>18</v>
      </c>
      <c r="C608" s="45">
        <f>IFERROR(VLOOKUP(_xlfn.CONCAT(B608,$B587),'All Fixtures'!H:R,10,0),VLOOKUP(_xlfn.CONCAT(B608,$B587),'All Fixtures'!I:R,9,0))</f>
        <v>45681</v>
      </c>
      <c r="D608" s="46" t="str">
        <f>IFERROR(VLOOKUP(_xlfn.CONCAT(B608,$B587),'All Fixtures'!H:R,11,0),VLOOKUP(_xlfn.CONCAT(B608,$B587),'All Fixtures'!I:R,10,0))</f>
        <v>R.G.H.O.C.</v>
      </c>
      <c r="E608" s="47" t="str">
        <f t="shared" si="15"/>
        <v>vs</v>
      </c>
      <c r="F608" s="46" t="str">
        <f>IFERROR(VLOOKUP(_xlfn.CONCAT(B608,$B587),'All Fixtures'!I:T,12,0),VLOOKUP(_xlfn.CONCAT(B608,$B587),'All Fixtures'!H:T,13,0))</f>
        <v>Motor Rollers</v>
      </c>
      <c r="G608" s="48" t="str">
        <f>IF(E608="VOID","",VLOOKUP(_xlfn.CONCAT(B608,D608),'All Fixtures'!H:U,14,0))</f>
        <v>Hardwicke RBL 2</v>
      </c>
    </row>
    <row r="609" spans="1:7" ht="18" customHeight="1" x14ac:dyDescent="0.25">
      <c r="A609" s="55"/>
      <c r="B609" s="44">
        <v>19</v>
      </c>
      <c r="C609" s="45">
        <f>IFERROR(VLOOKUP(_xlfn.CONCAT(B609,$B587),'All Fixtures'!H:R,10,0),VLOOKUP(_xlfn.CONCAT(B609,$B587),'All Fixtures'!I:R,9,0))</f>
        <v>45685</v>
      </c>
      <c r="D609" s="46" t="str">
        <f>IFERROR(VLOOKUP(_xlfn.CONCAT(B609,$B587),'All Fixtures'!H:R,11,0),VLOOKUP(_xlfn.CONCAT(B609,$B587),'All Fixtures'!I:R,10,0))</f>
        <v>Motor Rollers</v>
      </c>
      <c r="E609" s="47" t="str">
        <f t="shared" si="15"/>
        <v>vs</v>
      </c>
      <c r="F609" s="46" t="str">
        <f>IFERROR(VLOOKUP(_xlfn.CONCAT(B609,$B587),'All Fixtures'!I:T,12,0),VLOOKUP(_xlfn.CONCAT(B609,$B587),'All Fixtures'!H:T,13,0))</f>
        <v>Exiles S.C.</v>
      </c>
      <c r="G609" s="48" t="str">
        <f>IF(E609="VOID","",VLOOKUP(_xlfn.CONCAT(B609,D609),'All Fixtures'!H:U,14,0))</f>
        <v>Wotton Hall Club 1</v>
      </c>
    </row>
    <row r="610" spans="1:7" ht="18" customHeight="1" x14ac:dyDescent="0.25">
      <c r="A610" s="55"/>
      <c r="B610" s="44">
        <v>20</v>
      </c>
      <c r="C610" s="45">
        <f>IFERROR(VLOOKUP(_xlfn.CONCAT(B610,$B587),'All Fixtures'!H:R,10,0),VLOOKUP(_xlfn.CONCAT(B610,$B587),'All Fixtures'!I:R,9,0))</f>
        <v>45694</v>
      </c>
      <c r="D610" s="46" t="str">
        <f>IFERROR(VLOOKUP(_xlfn.CONCAT(B610,$B587),'All Fixtures'!H:R,11,0),VLOOKUP(_xlfn.CONCAT(B610,$B587),'All Fixtures'!I:R,10,0))</f>
        <v>Indians</v>
      </c>
      <c r="E610" s="47" t="str">
        <f t="shared" si="15"/>
        <v>vs</v>
      </c>
      <c r="F610" s="46" t="str">
        <f>IFERROR(VLOOKUP(_xlfn.CONCAT(B610,$B587),'All Fixtures'!I:T,12,0),VLOOKUP(_xlfn.CONCAT(B610,$B587),'All Fixtures'!H:T,13,0))</f>
        <v>Motor Rollers</v>
      </c>
      <c r="G610" s="48" t="str">
        <f>IF(E610="VOID","",VLOOKUP(_xlfn.CONCAT(B610,D610),'All Fixtures'!H:U,14,0))</f>
        <v>Saintbridge Club 1</v>
      </c>
    </row>
    <row r="611" spans="1:7" ht="18" customHeight="1" x14ac:dyDescent="0.25">
      <c r="A611" s="55"/>
      <c r="B611" s="44">
        <v>21</v>
      </c>
      <c r="C611" s="45">
        <f>IFERROR(VLOOKUP(_xlfn.CONCAT(B611,$B587),'All Fixtures'!H:R,10,0),VLOOKUP(_xlfn.CONCAT(B611,$B587),'All Fixtures'!I:R,9,0))</f>
        <v>45699</v>
      </c>
      <c r="D611" s="46" t="str">
        <f>IFERROR(VLOOKUP(_xlfn.CONCAT(B611,$B587),'All Fixtures'!H:R,11,0),VLOOKUP(_xlfn.CONCAT(B611,$B587),'All Fixtures'!I:R,10,0))</f>
        <v>Motor Rollers</v>
      </c>
      <c r="E611" s="47" t="str">
        <f t="shared" si="15"/>
        <v>vs</v>
      </c>
      <c r="F611" s="46" t="str">
        <f>IFERROR(VLOOKUP(_xlfn.CONCAT(B611,$B587),'All Fixtures'!I:T,12,0),VLOOKUP(_xlfn.CONCAT(B611,$B587),'All Fixtures'!H:T,13,0))</f>
        <v>Valiants</v>
      </c>
      <c r="G611" s="48" t="str">
        <f>IF(E611="VOID","",VLOOKUP(_xlfn.CONCAT(B611,D611),'All Fixtures'!H:U,14,0))</f>
        <v>Wotton Hall Club 1</v>
      </c>
    </row>
    <row r="612" spans="1:7" ht="18" customHeight="1" x14ac:dyDescent="0.25">
      <c r="A612" s="55"/>
      <c r="B612" s="44">
        <v>22</v>
      </c>
      <c r="C612" s="45">
        <f>IFERROR(VLOOKUP(_xlfn.CONCAT(B612,$B587),'All Fixtures'!H:R,10,0),VLOOKUP(_xlfn.CONCAT(B612,$B587),'All Fixtures'!I:R,9,0))</f>
        <v>45708</v>
      </c>
      <c r="D612" s="46" t="str">
        <f>IFERROR(VLOOKUP(_xlfn.CONCAT(B612,$B587),'All Fixtures'!H:R,11,0),VLOOKUP(_xlfn.CONCAT(B612,$B587),'All Fixtures'!I:R,10,0))</f>
        <v>Rockets</v>
      </c>
      <c r="E612" s="47" t="str">
        <f t="shared" si="15"/>
        <v>vs</v>
      </c>
      <c r="F612" s="46" t="str">
        <f>IFERROR(VLOOKUP(_xlfn.CONCAT(B612,$B587),'All Fixtures'!I:T,12,0),VLOOKUP(_xlfn.CONCAT(B612,$B587),'All Fixtures'!H:T,13,0))</f>
        <v>Motor Rollers</v>
      </c>
      <c r="G612" s="48" t="str">
        <f>IF(E612="VOID","",VLOOKUP(_xlfn.CONCAT(B612,D612),'All Fixtures'!H:U,14,0))</f>
        <v>Old Richians RFC</v>
      </c>
    </row>
    <row r="613" spans="1:7" ht="18" customHeight="1" x14ac:dyDescent="0.25">
      <c r="A613" s="55"/>
      <c r="B613" s="44">
        <v>23</v>
      </c>
      <c r="C613" s="45">
        <f>IFERROR(VLOOKUP(_xlfn.CONCAT(B613,$B587),'All Fixtures'!H:R,10,0),VLOOKUP(_xlfn.CONCAT(B613,$B587),'All Fixtures'!I:R,9,0))</f>
        <v>45713</v>
      </c>
      <c r="D613" s="46" t="str">
        <f>IFERROR(VLOOKUP(_xlfn.CONCAT(B613,$B587),'All Fixtures'!H:R,11,0),VLOOKUP(_xlfn.CONCAT(B613,$B587),'All Fixtures'!I:R,10,0))</f>
        <v>Motor Rollers</v>
      </c>
      <c r="E613" s="47" t="str">
        <f t="shared" si="15"/>
        <v>vs</v>
      </c>
      <c r="F613" s="46" t="str">
        <f>IFERROR(VLOOKUP(_xlfn.CONCAT(B613,$B587),'All Fixtures'!I:T,12,0),VLOOKUP(_xlfn.CONCAT(B613,$B587),'All Fixtures'!H:T,13,0))</f>
        <v>Walls Monkeys</v>
      </c>
      <c r="G613" s="48" t="str">
        <f>IF(E613="VOID","",VLOOKUP(_xlfn.CONCAT(B613,D613),'All Fixtures'!H:U,14,0))</f>
        <v>Wotton Hall Club 1</v>
      </c>
    </row>
    <row r="614" spans="1:7" ht="18" customHeight="1" x14ac:dyDescent="0.25">
      <c r="A614" s="55"/>
      <c r="B614" s="44">
        <v>24</v>
      </c>
      <c r="C614" s="45">
        <f>IFERROR(VLOOKUP(_xlfn.CONCAT(B614,$B587),'All Fixtures'!H:R,10,0),VLOOKUP(_xlfn.CONCAT(B614,$B587),'All Fixtures'!I:R,9,0))</f>
        <v>45720</v>
      </c>
      <c r="D614" s="46" t="str">
        <f>IFERROR(VLOOKUP(_xlfn.CONCAT(B614,$B587),'All Fixtures'!H:R,11,0),VLOOKUP(_xlfn.CONCAT(B614,$B587),'All Fixtures'!I:R,10,0))</f>
        <v>Supermacs</v>
      </c>
      <c r="E614" s="47" t="str">
        <f t="shared" si="15"/>
        <v>vs</v>
      </c>
      <c r="F614" s="46" t="str">
        <f>IFERROR(VLOOKUP(_xlfn.CONCAT(B614,$B587),'All Fixtures'!I:T,12,0),VLOOKUP(_xlfn.CONCAT(B614,$B587),'All Fixtures'!H:T,13,0))</f>
        <v>Motor Rollers</v>
      </c>
      <c r="G614" s="48" t="str">
        <f>IF(E614="VOID","",VLOOKUP(_xlfn.CONCAT(B614,D614),'All Fixtures'!H:U,14,0))</f>
        <v>Ramblers Club</v>
      </c>
    </row>
    <row r="615" spans="1:7" ht="18" customHeight="1" x14ac:dyDescent="0.25">
      <c r="A615" s="55"/>
      <c r="B615" s="44">
        <v>25</v>
      </c>
      <c r="C615" s="45">
        <f>IFERROR(VLOOKUP(_xlfn.CONCAT(B615,$B587),'All Fixtures'!H:R,10,0),VLOOKUP(_xlfn.CONCAT(B615,$B587),'All Fixtures'!I:R,9,0))</f>
        <v>45727</v>
      </c>
      <c r="D615" s="46" t="str">
        <f>IFERROR(VLOOKUP(_xlfn.CONCAT(B615,$B587),'All Fixtures'!H:R,11,0),VLOOKUP(_xlfn.CONCAT(B615,$B587),'All Fixtures'!I:R,10,0))</f>
        <v>Motor Rollers</v>
      </c>
      <c r="E615" s="47" t="str">
        <f t="shared" si="15"/>
        <v>vs</v>
      </c>
      <c r="F615" s="46" t="str">
        <f>IFERROR(VLOOKUP(_xlfn.CONCAT(B615,$B587),'All Fixtures'!I:T,12,0),VLOOKUP(_xlfn.CONCAT(B615,$B587),'All Fixtures'!H:T,13,0))</f>
        <v>Willows</v>
      </c>
      <c r="G615" s="48" t="str">
        <f>IF(E615="VOID","",VLOOKUP(_xlfn.CONCAT(B615,D615),'All Fixtures'!H:U,14,0))</f>
        <v>Wotton Hall Club 1</v>
      </c>
    </row>
    <row r="616" spans="1:7" ht="18" customHeight="1" x14ac:dyDescent="0.25">
      <c r="A616" s="55"/>
      <c r="B616" s="44">
        <v>26</v>
      </c>
      <c r="C616" s="45">
        <f>IFERROR(VLOOKUP(_xlfn.CONCAT(B616,$B587),'All Fixtures'!H:R,10,0),VLOOKUP(_xlfn.CONCAT(B616,$B587),'All Fixtures'!I:R,9,0))</f>
        <v>45736</v>
      </c>
      <c r="D616" s="46" t="str">
        <f>IFERROR(VLOOKUP(_xlfn.CONCAT(B616,$B587),'All Fixtures'!H:R,11,0),VLOOKUP(_xlfn.CONCAT(B616,$B587),'All Fixtures'!I:R,10,0))</f>
        <v>St James Extras</v>
      </c>
      <c r="E616" s="47" t="str">
        <f t="shared" si="15"/>
        <v>vs</v>
      </c>
      <c r="F616" s="46" t="str">
        <f>IFERROR(VLOOKUP(_xlfn.CONCAT(B616,$B587),'All Fixtures'!I:T,12,0),VLOOKUP(_xlfn.CONCAT(B616,$B587),'All Fixtures'!H:T,13,0))</f>
        <v>Motor Rollers</v>
      </c>
      <c r="G616" s="48" t="str">
        <f>IF(E616="VOID","",VLOOKUP(_xlfn.CONCAT(B616,D616),'All Fixtures'!H:U,14,0))</f>
        <v>One Eyed Jacks</v>
      </c>
    </row>
    <row r="617" spans="1:7" ht="18" customHeight="1" x14ac:dyDescent="0.25">
      <c r="A617" s="55"/>
      <c r="B617" s="44">
        <v>27</v>
      </c>
      <c r="C617" s="45">
        <f>IFERROR(VLOOKUP(_xlfn.CONCAT(B617,$B587),'All Fixtures'!H:R,10,0),VLOOKUP(_xlfn.CONCAT(B617,$B587),'All Fixtures'!I:R,9,0))</f>
        <v>45741</v>
      </c>
      <c r="D617" s="46" t="str">
        <f>IFERROR(VLOOKUP(_xlfn.CONCAT(B617,$B587),'All Fixtures'!H:R,11,0),VLOOKUP(_xlfn.CONCAT(B617,$B587),'All Fixtures'!I:R,10,0))</f>
        <v>Motor Rollers</v>
      </c>
      <c r="E617" s="47" t="str">
        <f t="shared" si="15"/>
        <v>vs</v>
      </c>
      <c r="F617" s="46" t="str">
        <f>IFERROR(VLOOKUP(_xlfn.CONCAT(B617,$B587),'All Fixtures'!I:T,12,0),VLOOKUP(_xlfn.CONCAT(B617,$B587),'All Fixtures'!H:T,13,0))</f>
        <v>Rugger Sports</v>
      </c>
      <c r="G617" s="48" t="str">
        <f>IF(E617="VOID","",VLOOKUP(_xlfn.CONCAT(B617,D617),'All Fixtures'!H:U,14,0))</f>
        <v>Wotton Hall Club 1</v>
      </c>
    </row>
    <row r="618" spans="1:7" ht="18" customHeight="1" x14ac:dyDescent="0.25">
      <c r="A618" s="55"/>
      <c r="B618" s="44">
        <v>28</v>
      </c>
      <c r="C618" s="45">
        <f>IFERROR(VLOOKUP(_xlfn.CONCAT(B618,$B587),'All Fixtures'!H:R,10,0),VLOOKUP(_xlfn.CONCAT(B618,$B587),'All Fixtures'!I:R,9,0))</f>
        <v>45750</v>
      </c>
      <c r="D618" s="46" t="str">
        <f>IFERROR(VLOOKUP(_xlfn.CONCAT(B618,$B587),'All Fixtures'!H:R,11,0),VLOOKUP(_xlfn.CONCAT(B618,$B587),'All Fixtures'!I:R,10,0))</f>
        <v>Holmleigh Rangers</v>
      </c>
      <c r="E618" s="47" t="str">
        <f t="shared" si="15"/>
        <v>vs</v>
      </c>
      <c r="F618" s="46" t="str">
        <f>IFERROR(VLOOKUP(_xlfn.CONCAT(B618,$B587),'All Fixtures'!I:T,12,0),VLOOKUP(_xlfn.CONCAT(B618,$B587),'All Fixtures'!H:T,13,0))</f>
        <v>Motor Rollers</v>
      </c>
      <c r="G618" s="48" t="str">
        <f>IF(E618="VOID","",VLOOKUP(_xlfn.CONCAT(B618,D618),'All Fixtures'!H:U,14,0))</f>
        <v>Ramblers Club</v>
      </c>
    </row>
    <row r="619" spans="1:7" ht="18" customHeight="1" x14ac:dyDescent="0.25">
      <c r="A619" s="55"/>
      <c r="B619" s="44">
        <v>29</v>
      </c>
      <c r="C619" s="45">
        <f>IFERROR(VLOOKUP(_xlfn.CONCAT(B619,$B587),'All Fixtures'!H:R,10,0),VLOOKUP(_xlfn.CONCAT(B619,$B587),'All Fixtures'!I:R,9,0))</f>
        <v>45755</v>
      </c>
      <c r="D619" s="46" t="str">
        <f>IFERROR(VLOOKUP(_xlfn.CONCAT(B619,$B587),'All Fixtures'!H:R,11,0),VLOOKUP(_xlfn.CONCAT(B619,$B587),'All Fixtures'!I:R,10,0))</f>
        <v>Motor Rollers</v>
      </c>
      <c r="E619" s="47" t="str">
        <f t="shared" si="15"/>
        <v>vs</v>
      </c>
      <c r="F619" s="46" t="str">
        <f>IFERROR(VLOOKUP(_xlfn.CONCAT(B619,$B587),'All Fixtures'!I:T,12,0),VLOOKUP(_xlfn.CONCAT(B619,$B587),'All Fixtures'!H:T,13,0))</f>
        <v>Arcadians</v>
      </c>
      <c r="G619" s="48" t="str">
        <f>IF(E619="VOID","",VLOOKUP(_xlfn.CONCAT(B619,D619),'All Fixtures'!H:U,14,0))</f>
        <v>Wotton Hall Club 1</v>
      </c>
    </row>
    <row r="620" spans="1:7" ht="18" customHeight="1" x14ac:dyDescent="0.25">
      <c r="A620" s="55"/>
      <c r="B620" s="49">
        <v>30</v>
      </c>
      <c r="C620" s="50">
        <f>IFERROR(VLOOKUP(_xlfn.CONCAT(B620,$B587),'All Fixtures'!H:R,10,0),VLOOKUP(_xlfn.CONCAT(B620,$B587),'All Fixtures'!I:R,9,0))</f>
        <v>45765</v>
      </c>
      <c r="D620" s="51" t="str">
        <f>IFERROR(VLOOKUP(_xlfn.CONCAT(B620,$B587),'All Fixtures'!H:R,11,0),VLOOKUP(_xlfn.CONCAT(B620,$B587),'All Fixtures'!I:R,10,0))</f>
        <v>Avenue Loungers</v>
      </c>
      <c r="E620" s="52" t="str">
        <f t="shared" si="15"/>
        <v>vs</v>
      </c>
      <c r="F620" s="51" t="str">
        <f>IFERROR(VLOOKUP(_xlfn.CONCAT(B620,$B587),'All Fixtures'!I:T,12,0),VLOOKUP(_xlfn.CONCAT(B620,$B587),'All Fixtures'!H:T,13,0))</f>
        <v>Motor Rollers</v>
      </c>
      <c r="G620" s="53" t="str">
        <f>IF(E620="VOID","",VLOOKUP(_xlfn.CONCAT(B620,D620),'All Fixtures'!H:U,14,0))</f>
        <v>One Eyed Jacks</v>
      </c>
    </row>
  </sheetData>
  <mergeCells count="32">
    <mergeCell ref="B215:G215"/>
    <mergeCell ref="C2:G2"/>
    <mergeCell ref="B20:G20"/>
    <mergeCell ref="C41:G41"/>
    <mergeCell ref="B59:G59"/>
    <mergeCell ref="C80:G80"/>
    <mergeCell ref="B98:G98"/>
    <mergeCell ref="C119:G119"/>
    <mergeCell ref="B137:G137"/>
    <mergeCell ref="C158:G158"/>
    <mergeCell ref="B176:G176"/>
    <mergeCell ref="C197:G197"/>
    <mergeCell ref="B449:G449"/>
    <mergeCell ref="C236:G236"/>
    <mergeCell ref="B254:G254"/>
    <mergeCell ref="C275:G275"/>
    <mergeCell ref="B293:G293"/>
    <mergeCell ref="C314:G314"/>
    <mergeCell ref="B332:G332"/>
    <mergeCell ref="C353:G353"/>
    <mergeCell ref="B371:G371"/>
    <mergeCell ref="C392:G392"/>
    <mergeCell ref="B410:G410"/>
    <mergeCell ref="C431:G431"/>
    <mergeCell ref="C587:G587"/>
    <mergeCell ref="B605:G605"/>
    <mergeCell ref="C470:G470"/>
    <mergeCell ref="B488:G488"/>
    <mergeCell ref="C509:G509"/>
    <mergeCell ref="B527:G527"/>
    <mergeCell ref="C548:G548"/>
    <mergeCell ref="B566:G566"/>
  </mergeCells>
  <conditionalFormatting sqref="D5:D19 D21:D35">
    <cfRule type="expression" dxfId="347" priority="64">
      <formula>$D5=$B$2</formula>
    </cfRule>
  </conditionalFormatting>
  <conditionalFormatting sqref="D20">
    <cfRule type="expression" dxfId="346" priority="2">
      <formula>$D20=$B$587</formula>
    </cfRule>
  </conditionalFormatting>
  <conditionalFormatting sqref="D44:D58 D60:D74">
    <cfRule type="expression" dxfId="345" priority="62">
      <formula>$D44=$B$41</formula>
    </cfRule>
  </conditionalFormatting>
  <conditionalFormatting sqref="D59">
    <cfRule type="expression" dxfId="344" priority="4">
      <formula>$D59=$B$587</formula>
    </cfRule>
  </conditionalFormatting>
  <conditionalFormatting sqref="D83:D97 D99:D113">
    <cfRule type="expression" dxfId="343" priority="60">
      <formula>$D83=$B$80</formula>
    </cfRule>
  </conditionalFormatting>
  <conditionalFormatting sqref="D98">
    <cfRule type="expression" dxfId="342" priority="6">
      <formula>$D98=$B$587</formula>
    </cfRule>
  </conditionalFormatting>
  <conditionalFormatting sqref="D122:D136 D138:D152">
    <cfRule type="expression" dxfId="341" priority="58">
      <formula>$D122=$B$119</formula>
    </cfRule>
  </conditionalFormatting>
  <conditionalFormatting sqref="D137">
    <cfRule type="expression" dxfId="340" priority="8">
      <formula>$D137=$B$587</formula>
    </cfRule>
  </conditionalFormatting>
  <conditionalFormatting sqref="D161:D175 D177:D191">
    <cfRule type="expression" dxfId="339" priority="56">
      <formula>$D161=$B$158</formula>
    </cfRule>
  </conditionalFormatting>
  <conditionalFormatting sqref="D176">
    <cfRule type="expression" dxfId="338" priority="10">
      <formula>$D176=$B$587</formula>
    </cfRule>
  </conditionalFormatting>
  <conditionalFormatting sqref="D200:D214 D216:D230">
    <cfRule type="expression" dxfId="337" priority="54">
      <formula>$D200=$B$197</formula>
    </cfRule>
  </conditionalFormatting>
  <conditionalFormatting sqref="D215">
    <cfRule type="expression" dxfId="336" priority="12">
      <formula>$D215=$B$587</formula>
    </cfRule>
  </conditionalFormatting>
  <conditionalFormatting sqref="D239:D253 D255:D269">
    <cfRule type="expression" dxfId="335" priority="52">
      <formula>$D239=$B$236</formula>
    </cfRule>
  </conditionalFormatting>
  <conditionalFormatting sqref="D254">
    <cfRule type="expression" dxfId="334" priority="14">
      <formula>$D254=$B$587</formula>
    </cfRule>
  </conditionalFormatting>
  <conditionalFormatting sqref="D278:D292 D294:D308">
    <cfRule type="expression" dxfId="333" priority="50">
      <formula>$D278=$B$275</formula>
    </cfRule>
  </conditionalFormatting>
  <conditionalFormatting sqref="D293">
    <cfRule type="expression" dxfId="332" priority="16">
      <formula>$D293=$B$587</formula>
    </cfRule>
  </conditionalFormatting>
  <conditionalFormatting sqref="D317:D331 D333:D347">
    <cfRule type="expression" dxfId="331" priority="48">
      <formula>$D317=$B$314</formula>
    </cfRule>
  </conditionalFormatting>
  <conditionalFormatting sqref="D332">
    <cfRule type="expression" dxfId="330" priority="18">
      <formula>$D332=$B$587</formula>
    </cfRule>
  </conditionalFormatting>
  <conditionalFormatting sqref="D356:D370 D372:D386">
    <cfRule type="expression" dxfId="329" priority="46">
      <formula>$D356=$B$353</formula>
    </cfRule>
  </conditionalFormatting>
  <conditionalFormatting sqref="D371">
    <cfRule type="expression" dxfId="328" priority="20">
      <formula>$D371=$B$587</formula>
    </cfRule>
  </conditionalFormatting>
  <conditionalFormatting sqref="D395:D409 D411:D425">
    <cfRule type="expression" dxfId="327" priority="44">
      <formula>$D395=$B$392</formula>
    </cfRule>
  </conditionalFormatting>
  <conditionalFormatting sqref="D410">
    <cfRule type="expression" dxfId="326" priority="22">
      <formula>$D410=$B$587</formula>
    </cfRule>
  </conditionalFormatting>
  <conditionalFormatting sqref="D434:D448 D450:D464">
    <cfRule type="expression" dxfId="325" priority="42">
      <formula>$D434=$B$431</formula>
    </cfRule>
  </conditionalFormatting>
  <conditionalFormatting sqref="D449">
    <cfRule type="expression" dxfId="324" priority="24">
      <formula>$D449=$B$587</formula>
    </cfRule>
  </conditionalFormatting>
  <conditionalFormatting sqref="D473:D487 D489:D503">
    <cfRule type="expression" dxfId="323" priority="40">
      <formula>$D473=$B$470</formula>
    </cfRule>
  </conditionalFormatting>
  <conditionalFormatting sqref="D488">
    <cfRule type="expression" dxfId="322" priority="26">
      <formula>$D488=$B$587</formula>
    </cfRule>
  </conditionalFormatting>
  <conditionalFormatting sqref="D512:D526 D528:D542">
    <cfRule type="expression" dxfId="321" priority="38">
      <formula>$D512=$B$509</formula>
    </cfRule>
  </conditionalFormatting>
  <conditionalFormatting sqref="D527">
    <cfRule type="expression" dxfId="320" priority="28">
      <formula>$D527=$B$587</formula>
    </cfRule>
  </conditionalFormatting>
  <conditionalFormatting sqref="D551:D565 D567:D581">
    <cfRule type="expression" dxfId="319" priority="36">
      <formula>$D551=$B$548</formula>
    </cfRule>
  </conditionalFormatting>
  <conditionalFormatting sqref="D566">
    <cfRule type="expression" dxfId="318" priority="30">
      <formula>$D566=$B$587</formula>
    </cfRule>
  </conditionalFormatting>
  <conditionalFormatting sqref="D590:D620">
    <cfRule type="expression" dxfId="317" priority="32">
      <formula>$D590=$B$587</formula>
    </cfRule>
  </conditionalFormatting>
  <conditionalFormatting sqref="F5:F19 F21:F35">
    <cfRule type="expression" dxfId="316" priority="63">
      <formula>$F5=$B$2</formula>
    </cfRule>
  </conditionalFormatting>
  <conditionalFormatting sqref="F20">
    <cfRule type="expression" dxfId="315" priority="1">
      <formula>$F20=$B$587</formula>
    </cfRule>
  </conditionalFormatting>
  <conditionalFormatting sqref="F44:F58 F60:F74">
    <cfRule type="expression" dxfId="314" priority="61">
      <formula>$F44=$B$41</formula>
    </cfRule>
  </conditionalFormatting>
  <conditionalFormatting sqref="F59">
    <cfRule type="expression" dxfId="313" priority="3">
      <formula>$F59=$B$587</formula>
    </cfRule>
  </conditionalFormatting>
  <conditionalFormatting sqref="F83:F97 F99:F113">
    <cfRule type="expression" dxfId="312" priority="59">
      <formula>$F83=$B$80</formula>
    </cfRule>
  </conditionalFormatting>
  <conditionalFormatting sqref="F98">
    <cfRule type="expression" dxfId="311" priority="5">
      <formula>$F98=$B$587</formula>
    </cfRule>
  </conditionalFormatting>
  <conditionalFormatting sqref="F122:F136 F138:F152">
    <cfRule type="expression" dxfId="310" priority="57">
      <formula>$F122=$B$119</formula>
    </cfRule>
  </conditionalFormatting>
  <conditionalFormatting sqref="F137">
    <cfRule type="expression" dxfId="309" priority="7">
      <formula>$F137=$B$587</formula>
    </cfRule>
  </conditionalFormatting>
  <conditionalFormatting sqref="F161:F175 F177:F191">
    <cfRule type="expression" dxfId="308" priority="55">
      <formula>$F161=$B$158</formula>
    </cfRule>
  </conditionalFormatting>
  <conditionalFormatting sqref="F176">
    <cfRule type="expression" dxfId="307" priority="9">
      <formula>$F176=$B$587</formula>
    </cfRule>
  </conditionalFormatting>
  <conditionalFormatting sqref="F200:F214 F216:F230">
    <cfRule type="expression" dxfId="306" priority="53">
      <formula>$F200=$B$197</formula>
    </cfRule>
  </conditionalFormatting>
  <conditionalFormatting sqref="F215">
    <cfRule type="expression" dxfId="305" priority="11">
      <formula>$F215=$B$587</formula>
    </cfRule>
  </conditionalFormatting>
  <conditionalFormatting sqref="F239:F253 F255:F269">
    <cfRule type="expression" dxfId="304" priority="51">
      <formula>$F239=$B$236</formula>
    </cfRule>
  </conditionalFormatting>
  <conditionalFormatting sqref="F254">
    <cfRule type="expression" dxfId="303" priority="13">
      <formula>$F254=$B$587</formula>
    </cfRule>
  </conditionalFormatting>
  <conditionalFormatting sqref="F278:F292 F294:F308">
    <cfRule type="expression" dxfId="302" priority="49">
      <formula>$F278=$B$275</formula>
    </cfRule>
  </conditionalFormatting>
  <conditionalFormatting sqref="F293">
    <cfRule type="expression" dxfId="301" priority="15">
      <formula>$F293=$B$587</formula>
    </cfRule>
  </conditionalFormatting>
  <conditionalFormatting sqref="F317:F331 F333:F347">
    <cfRule type="expression" dxfId="300" priority="47">
      <formula>$F317=$B$314</formula>
    </cfRule>
  </conditionalFormatting>
  <conditionalFormatting sqref="F332">
    <cfRule type="expression" dxfId="299" priority="17">
      <formula>$F332=$B$587</formula>
    </cfRule>
  </conditionalFormatting>
  <conditionalFormatting sqref="F356:F370 F372:F386">
    <cfRule type="expression" dxfId="298" priority="45">
      <formula>$F356=$B$353</formula>
    </cfRule>
  </conditionalFormatting>
  <conditionalFormatting sqref="F371">
    <cfRule type="expression" dxfId="297" priority="19">
      <formula>$F371=$B$587</formula>
    </cfRule>
  </conditionalFormatting>
  <conditionalFormatting sqref="F395:F409 F411:F425">
    <cfRule type="expression" dxfId="296" priority="43">
      <formula>$F395=$B$392</formula>
    </cfRule>
  </conditionalFormatting>
  <conditionalFormatting sqref="F410">
    <cfRule type="expression" dxfId="295" priority="21">
      <formula>$F410=$B$587</formula>
    </cfRule>
  </conditionalFormatting>
  <conditionalFormatting sqref="F434:F448 F450:F464">
    <cfRule type="expression" dxfId="294" priority="41">
      <formula>$F434=$B$431</formula>
    </cfRule>
  </conditionalFormatting>
  <conditionalFormatting sqref="F449">
    <cfRule type="expression" dxfId="293" priority="23">
      <formula>$F449=$B$587</formula>
    </cfRule>
  </conditionalFormatting>
  <conditionalFormatting sqref="F473:F487 F489:F503">
    <cfRule type="expression" dxfId="292" priority="39">
      <formula>$F473=$B$470</formula>
    </cfRule>
  </conditionalFormatting>
  <conditionalFormatting sqref="F488">
    <cfRule type="expression" dxfId="291" priority="25">
      <formula>$F488=$B$587</formula>
    </cfRule>
  </conditionalFormatting>
  <conditionalFormatting sqref="F512:F526 F528:F542">
    <cfRule type="expression" dxfId="290" priority="37">
      <formula>$F512=$B$509</formula>
    </cfRule>
  </conditionalFormatting>
  <conditionalFormatting sqref="F527">
    <cfRule type="expression" dxfId="289" priority="27">
      <formula>$F527=$B$587</formula>
    </cfRule>
  </conditionalFormatting>
  <conditionalFormatting sqref="F551:F565 F567:F581">
    <cfRule type="expression" dxfId="288" priority="35">
      <formula>$F551=$B$548</formula>
    </cfRule>
  </conditionalFormatting>
  <conditionalFormatting sqref="F566">
    <cfRule type="expression" dxfId="287" priority="29">
      <formula>$F566=$B$587</formula>
    </cfRule>
  </conditionalFormatting>
  <conditionalFormatting sqref="F590:F620">
    <cfRule type="expression" dxfId="286" priority="31">
      <formula>$F590=$B$587</formula>
    </cfRule>
  </conditionalFormatting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5A4332-8C24-49D8-8149-2B4EDF05FD8C}">
          <x14:formula1>
            <xm:f>tbl_Teams!$C$2:$C$111</xm:f>
          </x14:formula1>
          <xm:sqref>C587 C2 C509 C470 C431 C392 C353 C314 C275 C236 C197 C158 C119 C80 C548 C41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2FEA-91D4-4498-B927-CBE6B938FB41}">
  <sheetPr codeName="Sheet12">
    <tabColor rgb="FFFFC000"/>
  </sheetPr>
  <dimension ref="A1:H620"/>
  <sheetViews>
    <sheetView topLeftCell="A193" workbookViewId="0">
      <selection activeCell="A583" sqref="A583:XFD583"/>
    </sheetView>
  </sheetViews>
  <sheetFormatPr defaultColWidth="8.85546875" defaultRowHeight="18" customHeight="1" x14ac:dyDescent="0.25"/>
  <cols>
    <col min="1" max="1" width="4.85546875" style="56" customWidth="1"/>
    <col min="2" max="2" width="3" style="54" customWidth="1"/>
    <col min="3" max="3" width="11.28515625" style="54" customWidth="1"/>
    <col min="4" max="4" width="21.5703125" style="54" customWidth="1"/>
    <col min="5" max="5" width="4.7109375" style="54" customWidth="1"/>
    <col min="6" max="6" width="21.5703125" style="54" customWidth="1"/>
    <col min="7" max="7" width="25.7109375" style="54" customWidth="1"/>
    <col min="8" max="8" width="4.85546875" style="54" customWidth="1"/>
    <col min="9" max="16384" width="8.85546875" style="54"/>
  </cols>
  <sheetData>
    <row r="1" spans="1:8" ht="13.15" customHeight="1" x14ac:dyDescent="0.25">
      <c r="A1" s="55"/>
      <c r="B1" s="20"/>
      <c r="C1" s="20"/>
      <c r="D1" s="3"/>
      <c r="E1" s="20"/>
      <c r="F1" s="3"/>
      <c r="G1" s="3"/>
      <c r="H1" s="3"/>
    </row>
    <row r="2" spans="1:8" ht="20.45" customHeight="1" x14ac:dyDescent="0.35">
      <c r="A2" s="55">
        <v>1</v>
      </c>
      <c r="B2" s="39" t="str">
        <f>C2</f>
        <v>Elementaries</v>
      </c>
      <c r="C2" s="121" t="str">
        <f>VLOOKUP(A2,Divisions!$M$3:$N$18,2,0)</f>
        <v>Elementaries</v>
      </c>
      <c r="D2" s="121"/>
      <c r="E2" s="121"/>
      <c r="F2" s="121"/>
      <c r="G2" s="121"/>
      <c r="H2" s="3"/>
    </row>
    <row r="3" spans="1:8" ht="13.15" customHeight="1" x14ac:dyDescent="0.25">
      <c r="A3" s="55"/>
      <c r="B3" s="20"/>
      <c r="C3" s="20"/>
      <c r="D3" s="3"/>
      <c r="E3" s="20"/>
      <c r="F3" s="3"/>
      <c r="G3" s="3"/>
      <c r="H3" s="3"/>
    </row>
    <row r="4" spans="1:8" ht="21.6" customHeight="1" x14ac:dyDescent="0.25">
      <c r="A4" s="55"/>
      <c r="B4" s="40" t="s">
        <v>328</v>
      </c>
      <c r="C4" s="41" t="s">
        <v>334</v>
      </c>
      <c r="D4" s="42" t="s">
        <v>340</v>
      </c>
      <c r="E4" s="42"/>
      <c r="F4" s="42" t="s">
        <v>341</v>
      </c>
      <c r="G4" s="43" t="s">
        <v>338</v>
      </c>
      <c r="H4" s="3"/>
    </row>
    <row r="5" spans="1:8" ht="18" customHeight="1" x14ac:dyDescent="0.25">
      <c r="A5" s="55"/>
      <c r="B5" s="44">
        <v>1</v>
      </c>
      <c r="C5" s="45">
        <f>IFERROR(VLOOKUP(_xlfn.CONCAT(B5,$B2),'All Fixtures'!H:R,10,0),VLOOKUP(_xlfn.CONCAT(B5,$B2),'All Fixtures'!I:R,9,0))</f>
        <v>45539</v>
      </c>
      <c r="D5" s="46" t="str">
        <f>IFERROR(VLOOKUP(_xlfn.CONCAT(B5,$B2),'All Fixtures'!H:R,11,0),VLOOKUP(_xlfn.CONCAT(B5,$B2),'All Fixtures'!I:R,10,0))</f>
        <v>Elementaries</v>
      </c>
      <c r="E5" s="47" t="str">
        <f>IF(F5="","VOID","vs")</f>
        <v>vs</v>
      </c>
      <c r="F5" s="46" t="str">
        <f>IFERROR(VLOOKUP(_xlfn.CONCAT(B5,$B2),'All Fixtures'!I:T,12,0),VLOOKUP(_xlfn.CONCAT(B5,$B2),'All Fixtures'!H:T,13,0))</f>
        <v>Spreaders</v>
      </c>
      <c r="G5" s="48" t="str">
        <f>IF(E5="VOID","",VLOOKUP(_xlfn.CONCAT(B5,D5),'All Fixtures'!H:U,14,0))</f>
        <v>Baker Street</v>
      </c>
      <c r="H5" s="3"/>
    </row>
    <row r="6" spans="1:8" ht="18" customHeight="1" x14ac:dyDescent="0.25">
      <c r="A6" s="55"/>
      <c r="B6" s="44">
        <v>2</v>
      </c>
      <c r="C6" s="45">
        <f>IFERROR(VLOOKUP(_xlfn.CONCAT(B6,$B2),'All Fixtures'!H:R,10,0),VLOOKUP(_xlfn.CONCAT(B6,$B2),'All Fixtures'!I:R,9,0))</f>
        <v>45546</v>
      </c>
      <c r="D6" s="46" t="str">
        <f>IFERROR(VLOOKUP(_xlfn.CONCAT(B6,$B2),'All Fixtures'!H:R,11,0),VLOOKUP(_xlfn.CONCAT(B6,$B2),'All Fixtures'!I:R,10,0))</f>
        <v>Meteors</v>
      </c>
      <c r="E6" s="47" t="str">
        <f t="shared" ref="E6:E35" si="0">IF(F6="","VOID","vs")</f>
        <v>vs</v>
      </c>
      <c r="F6" s="46" t="str">
        <f>IFERROR(VLOOKUP(_xlfn.CONCAT(B6,$B2),'All Fixtures'!I:T,12,0),VLOOKUP(_xlfn.CONCAT(B6,$B2),'All Fixtures'!H:T,13,0))</f>
        <v>Elementaries</v>
      </c>
      <c r="G6" s="48" t="str">
        <f>IF(E6="VOID","",VLOOKUP(_xlfn.CONCAT(B6,D6),'All Fixtures'!H:U,14,0))</f>
        <v>Farmer's Club 1</v>
      </c>
      <c r="H6" s="3"/>
    </row>
    <row r="7" spans="1:8" ht="18" customHeight="1" x14ac:dyDescent="0.25">
      <c r="A7" s="55"/>
      <c r="B7" s="44">
        <v>3</v>
      </c>
      <c r="C7" s="45">
        <f>IFERROR(VLOOKUP(_xlfn.CONCAT(B7,$B2),'All Fixtures'!H:R,10,0),VLOOKUP(_xlfn.CONCAT(B7,$B2),'All Fixtures'!I:R,9,0))</f>
        <v>45553</v>
      </c>
      <c r="D7" s="46" t="str">
        <f>IFERROR(VLOOKUP(_xlfn.CONCAT(B7,$B2),'All Fixtures'!H:R,11,0),VLOOKUP(_xlfn.CONCAT(B7,$B2),'All Fixtures'!I:R,10,0))</f>
        <v>Elementaries</v>
      </c>
      <c r="E7" s="47" t="str">
        <f t="shared" si="0"/>
        <v>vs</v>
      </c>
      <c r="F7" s="46" t="str">
        <f>IFERROR(VLOOKUP(_xlfn.CONCAT(B7,$B2),'All Fixtures'!I:T,12,0),VLOOKUP(_xlfn.CONCAT(B7,$B2),'All Fixtures'!H:T,13,0))</f>
        <v>Locals</v>
      </c>
      <c r="G7" s="48" t="str">
        <f>IF(E7="VOID","",VLOOKUP(_xlfn.CONCAT(B7,D7),'All Fixtures'!H:U,14,0))</f>
        <v>Baker Street</v>
      </c>
      <c r="H7" s="3"/>
    </row>
    <row r="8" spans="1:8" ht="18" customHeight="1" x14ac:dyDescent="0.25">
      <c r="A8" s="55"/>
      <c r="B8" s="44">
        <v>4</v>
      </c>
      <c r="C8" s="45">
        <f>IFERROR(VLOOKUP(_xlfn.CONCAT(B8,$B2),'All Fixtures'!H:R,10,0),VLOOKUP(_xlfn.CONCAT(B8,$B2),'All Fixtures'!I:R,9,0))</f>
        <v>45560</v>
      </c>
      <c r="D8" s="46" t="str">
        <f>IFERROR(VLOOKUP(_xlfn.CONCAT(B8,$B2),'All Fixtures'!H:R,11,0),VLOOKUP(_xlfn.CONCAT(B8,$B2),'All Fixtures'!I:R,10,0))</f>
        <v>Killer Instinct</v>
      </c>
      <c r="E8" s="47" t="str">
        <f t="shared" si="0"/>
        <v>vs</v>
      </c>
      <c r="F8" s="46" t="str">
        <f>IFERROR(VLOOKUP(_xlfn.CONCAT(B8,$B2),'All Fixtures'!I:T,12,0),VLOOKUP(_xlfn.CONCAT(B8,$B2),'All Fixtures'!H:T,13,0))</f>
        <v>Elementaries</v>
      </c>
      <c r="G8" s="48" t="str">
        <f>IF(E8="VOID","",VLOOKUP(_xlfn.CONCAT(B8,D8),'All Fixtures'!H:U,14,0))</f>
        <v>Matchplay Stroud 3</v>
      </c>
      <c r="H8" s="3"/>
    </row>
    <row r="9" spans="1:8" ht="18" customHeight="1" x14ac:dyDescent="0.25">
      <c r="A9" s="55"/>
      <c r="B9" s="44">
        <v>5</v>
      </c>
      <c r="C9" s="45">
        <f>IFERROR(VLOOKUP(_xlfn.CONCAT(B9,$B2),'All Fixtures'!H:R,10,0),VLOOKUP(_xlfn.CONCAT(B9,$B2),'All Fixtures'!I:R,9,0))</f>
        <v>45567</v>
      </c>
      <c r="D9" s="46" t="str">
        <f>IFERROR(VLOOKUP(_xlfn.CONCAT(B9,$B2),'All Fixtures'!H:R,11,0),VLOOKUP(_xlfn.CONCAT(B9,$B2),'All Fixtures'!I:R,10,0))</f>
        <v>Elementaries</v>
      </c>
      <c r="E9" s="47" t="str">
        <f t="shared" si="0"/>
        <v>vs</v>
      </c>
      <c r="F9" s="46" t="str">
        <f>IFERROR(VLOOKUP(_xlfn.CONCAT(B9,$B2),'All Fixtures'!I:T,12,0),VLOOKUP(_xlfn.CONCAT(B9,$B2),'All Fixtures'!H:T,13,0))</f>
        <v>DM4's</v>
      </c>
      <c r="G9" s="48" t="str">
        <f>IF(E9="VOID","",VLOOKUP(_xlfn.CONCAT(B9,D9),'All Fixtures'!H:U,14,0))</f>
        <v>Baker Street</v>
      </c>
      <c r="H9" s="3"/>
    </row>
    <row r="10" spans="1:8" ht="18" customHeight="1" x14ac:dyDescent="0.25">
      <c r="A10" s="55"/>
      <c r="B10" s="44">
        <v>6</v>
      </c>
      <c r="C10" s="45">
        <f>IFERROR(VLOOKUP(_xlfn.CONCAT(B10,$B2),'All Fixtures'!H:R,10,0),VLOOKUP(_xlfn.CONCAT(B10,$B2),'All Fixtures'!I:R,9,0))</f>
        <v>45575</v>
      </c>
      <c r="D10" s="46" t="str">
        <f>IFERROR(VLOOKUP(_xlfn.CONCAT(B10,$B2),'All Fixtures'!H:R,11,0),VLOOKUP(_xlfn.CONCAT(B10,$B2),'All Fixtures'!I:R,10,0))</f>
        <v>BIJI's S.C.</v>
      </c>
      <c r="E10" s="47" t="str">
        <f t="shared" si="0"/>
        <v>vs</v>
      </c>
      <c r="F10" s="46" t="str">
        <f>IFERROR(VLOOKUP(_xlfn.CONCAT(B10,$B2),'All Fixtures'!I:T,12,0),VLOOKUP(_xlfn.CONCAT(B10,$B2),'All Fixtures'!H:T,13,0))</f>
        <v>Elementaries</v>
      </c>
      <c r="G10" s="48" t="str">
        <f>IF(E10="VOID","",VLOOKUP(_xlfn.CONCAT(B10,D10),'All Fixtures'!H:U,14,0))</f>
        <v>Farmer's Club 2</v>
      </c>
      <c r="H10" s="3"/>
    </row>
    <row r="11" spans="1:8" ht="18" customHeight="1" x14ac:dyDescent="0.25">
      <c r="A11" s="55"/>
      <c r="B11" s="44">
        <v>7</v>
      </c>
      <c r="C11" s="45">
        <f>IFERROR(VLOOKUP(_xlfn.CONCAT(B11,$B2),'All Fixtures'!H:R,10,0),VLOOKUP(_xlfn.CONCAT(B11,$B2),'All Fixtures'!I:R,9,0))</f>
        <v>45581</v>
      </c>
      <c r="D11" s="46" t="str">
        <f>IFERROR(VLOOKUP(_xlfn.CONCAT(B11,$B2),'All Fixtures'!H:R,11,0),VLOOKUP(_xlfn.CONCAT(B11,$B2),'All Fixtures'!I:R,10,0))</f>
        <v>Elementaries</v>
      </c>
      <c r="E11" s="47" t="str">
        <f t="shared" si="0"/>
        <v>vs</v>
      </c>
      <c r="F11" s="46" t="str">
        <f>IFERROR(VLOOKUP(_xlfn.CONCAT(B11,$B2),'All Fixtures'!I:T,12,0),VLOOKUP(_xlfn.CONCAT(B11,$B2),'All Fixtures'!H:T,13,0))</f>
        <v>All Wood &amp; Balls</v>
      </c>
      <c r="G11" s="48" t="str">
        <f>IF(E11="VOID","",VLOOKUP(_xlfn.CONCAT(B11,D11),'All Fixtures'!H:U,14,0))</f>
        <v>Baker Street</v>
      </c>
      <c r="H11" s="3"/>
    </row>
    <row r="12" spans="1:8" ht="18" customHeight="1" x14ac:dyDescent="0.25">
      <c r="A12" s="55"/>
      <c r="B12" s="44">
        <v>8</v>
      </c>
      <c r="C12" s="45">
        <f>IFERROR(VLOOKUP(_xlfn.CONCAT(B12,$B2),'All Fixtures'!H:R,10,0),VLOOKUP(_xlfn.CONCAT(B12,$B2),'All Fixtures'!I:R,9,0))</f>
        <v>45590</v>
      </c>
      <c r="D12" s="46" t="str">
        <f>IFERROR(VLOOKUP(_xlfn.CONCAT(B12,$B2),'All Fixtures'!H:R,11,0),VLOOKUP(_xlfn.CONCAT(B12,$B2),'All Fixtures'!I:R,10,0))</f>
        <v>Flintstones</v>
      </c>
      <c r="E12" s="47" t="str">
        <f t="shared" si="0"/>
        <v>vs</v>
      </c>
      <c r="F12" s="46" t="str">
        <f>IFERROR(VLOOKUP(_xlfn.CONCAT(B12,$B2),'All Fixtures'!I:T,12,0),VLOOKUP(_xlfn.CONCAT(B12,$B2),'All Fixtures'!H:T,13,0))</f>
        <v>Elementaries</v>
      </c>
      <c r="G12" s="48" t="str">
        <f>IF(E12="VOID","",VLOOKUP(_xlfn.CONCAT(B12,D12),'All Fixtures'!H:U,14,0))</f>
        <v>England's Glory 1</v>
      </c>
      <c r="H12" s="3"/>
    </row>
    <row r="13" spans="1:8" ht="18" customHeight="1" x14ac:dyDescent="0.25">
      <c r="A13" s="55"/>
      <c r="B13" s="44">
        <v>9</v>
      </c>
      <c r="C13" s="45">
        <f>IFERROR(VLOOKUP(_xlfn.CONCAT(B13,$B2),'All Fixtures'!H:R,10,0),VLOOKUP(_xlfn.CONCAT(B13,$B2),'All Fixtures'!I:R,9,0))</f>
        <v>45595</v>
      </c>
      <c r="D13" s="46" t="str">
        <f>IFERROR(VLOOKUP(_xlfn.CONCAT(B13,$B2),'All Fixtures'!H:R,11,0),VLOOKUP(_xlfn.CONCAT(B13,$B2),'All Fixtures'!I:R,10,0))</f>
        <v>Elementaries</v>
      </c>
      <c r="E13" s="47" t="str">
        <f t="shared" si="0"/>
        <v>vs</v>
      </c>
      <c r="F13" s="46" t="str">
        <f>IFERROR(VLOOKUP(_xlfn.CONCAT(B13,$B2),'All Fixtures'!I:T,12,0),VLOOKUP(_xlfn.CONCAT(B13,$B2),'All Fixtures'!H:T,13,0))</f>
        <v>Madcaps</v>
      </c>
      <c r="G13" s="48" t="str">
        <f>IF(E13="VOID","",VLOOKUP(_xlfn.CONCAT(B13,D13),'All Fixtures'!H:U,14,0))</f>
        <v>Baker Street</v>
      </c>
      <c r="H13" s="3"/>
    </row>
    <row r="14" spans="1:8" ht="18" customHeight="1" x14ac:dyDescent="0.25">
      <c r="A14" s="55"/>
      <c r="B14" s="44">
        <v>10</v>
      </c>
      <c r="C14" s="45">
        <f>IFERROR(VLOOKUP(_xlfn.CONCAT(B14,$B2),'All Fixtures'!H:R,10,0),VLOOKUP(_xlfn.CONCAT(B14,$B2),'All Fixtures'!I:R,9,0))</f>
        <v>45603</v>
      </c>
      <c r="D14" s="46" t="str">
        <f>IFERROR(VLOOKUP(_xlfn.CONCAT(B14,$B2),'All Fixtures'!H:R,11,0),VLOOKUP(_xlfn.CONCAT(B14,$B2),'All Fixtures'!I:R,10,0))</f>
        <v>Hits &amp; Misses(City)</v>
      </c>
      <c r="E14" s="47" t="str">
        <f t="shared" si="0"/>
        <v>vs</v>
      </c>
      <c r="F14" s="46" t="str">
        <f>IFERROR(VLOOKUP(_xlfn.CONCAT(B14,$B2),'All Fixtures'!I:T,12,0),VLOOKUP(_xlfn.CONCAT(B14,$B2),'All Fixtures'!H:T,13,0))</f>
        <v>Elementaries</v>
      </c>
      <c r="G14" s="48" t="str">
        <f>IF(E14="VOID","",VLOOKUP(_xlfn.CONCAT(B14,D14),'All Fixtures'!H:U,14,0))</f>
        <v>Saintbridge Club 2</v>
      </c>
      <c r="H14" s="3"/>
    </row>
    <row r="15" spans="1:8" ht="18" customHeight="1" x14ac:dyDescent="0.25">
      <c r="A15" s="55"/>
      <c r="B15" s="44">
        <v>11</v>
      </c>
      <c r="C15" s="45">
        <f>IFERROR(VLOOKUP(_xlfn.CONCAT(B15,$B2),'All Fixtures'!H:R,10,0),VLOOKUP(_xlfn.CONCAT(B15,$B2),'All Fixtures'!I:R,9,0))</f>
        <v>45609</v>
      </c>
      <c r="D15" s="46" t="str">
        <f>IFERROR(VLOOKUP(_xlfn.CONCAT(B15,$B2),'All Fixtures'!H:R,11,0),VLOOKUP(_xlfn.CONCAT(B15,$B2),'All Fixtures'!I:R,10,0))</f>
        <v>Elementaries</v>
      </c>
      <c r="E15" s="47" t="str">
        <f t="shared" si="0"/>
        <v>vs</v>
      </c>
      <c r="F15" s="46" t="str">
        <f>IFERROR(VLOOKUP(_xlfn.CONCAT(B15,$B2),'All Fixtures'!I:T,12,0),VLOOKUP(_xlfn.CONCAT(B15,$B2),'All Fixtures'!H:T,13,0))</f>
        <v>Hip Hips</v>
      </c>
      <c r="G15" s="48" t="str">
        <f>IF(E15="VOID","",VLOOKUP(_xlfn.CONCAT(B15,D15),'All Fixtures'!H:U,14,0))</f>
        <v>Baker Street</v>
      </c>
      <c r="H15" s="3"/>
    </row>
    <row r="16" spans="1:8" ht="18" customHeight="1" x14ac:dyDescent="0.25">
      <c r="A16" s="55"/>
      <c r="B16" s="44">
        <v>12</v>
      </c>
      <c r="C16" s="45">
        <f>IFERROR(VLOOKUP(_xlfn.CONCAT(B16,$B2),'All Fixtures'!H:R,10,0),VLOOKUP(_xlfn.CONCAT(B16,$B2),'All Fixtures'!I:R,9,0))</f>
        <v>45617</v>
      </c>
      <c r="D16" s="46" t="str">
        <f>IFERROR(VLOOKUP(_xlfn.CONCAT(B16,$B2),'All Fixtures'!H:R,11,0),VLOOKUP(_xlfn.CONCAT(B16,$B2),'All Fixtures'!I:R,10,0))</f>
        <v>Grinders</v>
      </c>
      <c r="E16" s="47" t="str">
        <f t="shared" si="0"/>
        <v>vs</v>
      </c>
      <c r="F16" s="46" t="str">
        <f>IFERROR(VLOOKUP(_xlfn.CONCAT(B16,$B2),'All Fixtures'!I:T,12,0),VLOOKUP(_xlfn.CONCAT(B16,$B2),'All Fixtures'!H:T,13,0))</f>
        <v>Elementaries</v>
      </c>
      <c r="G16" s="48" t="str">
        <f>IF(E16="VOID","",VLOOKUP(_xlfn.CONCAT(B16,D16),'All Fixtures'!H:U,14,0))</f>
        <v>Churchdown Club</v>
      </c>
      <c r="H16" s="3"/>
    </row>
    <row r="17" spans="1:8" ht="18" customHeight="1" x14ac:dyDescent="0.25">
      <c r="A17" s="55"/>
      <c r="B17" s="44">
        <v>13</v>
      </c>
      <c r="C17" s="45">
        <f>IFERROR(VLOOKUP(_xlfn.CONCAT(B17,$B2),'All Fixtures'!H:R,10,0),VLOOKUP(_xlfn.CONCAT(B17,$B2),'All Fixtures'!I:R,9,0))</f>
        <v>45623</v>
      </c>
      <c r="D17" s="46" t="str">
        <f>IFERROR(VLOOKUP(_xlfn.CONCAT(B17,$B2),'All Fixtures'!H:R,11,0),VLOOKUP(_xlfn.CONCAT(B17,$B2),'All Fixtures'!I:R,10,0))</f>
        <v>Elementaries</v>
      </c>
      <c r="E17" s="47" t="str">
        <f t="shared" si="0"/>
        <v>vs</v>
      </c>
      <c r="F17" s="46" t="str">
        <f>IFERROR(VLOOKUP(_xlfn.CONCAT(B17,$B2),'All Fixtures'!I:T,12,0),VLOOKUP(_xlfn.CONCAT(B17,$B2),'All Fixtures'!H:T,13,0))</f>
        <v>Poets</v>
      </c>
      <c r="G17" s="48" t="str">
        <f>IF(E17="VOID","",VLOOKUP(_xlfn.CONCAT(B17,D17),'All Fixtures'!H:U,14,0))</f>
        <v>Baker Street</v>
      </c>
      <c r="H17" s="3"/>
    </row>
    <row r="18" spans="1:8" ht="18" customHeight="1" x14ac:dyDescent="0.25">
      <c r="A18" s="55"/>
      <c r="B18" s="44">
        <v>14</v>
      </c>
      <c r="C18" s="45">
        <f>IFERROR(VLOOKUP(_xlfn.CONCAT(B18,$B2),'All Fixtures'!H:R,10,0),VLOOKUP(_xlfn.CONCAT(B18,$B2),'All Fixtures'!I:R,9,0))</f>
        <v>45631</v>
      </c>
      <c r="D18" s="46" t="str">
        <f>IFERROR(VLOOKUP(_xlfn.CONCAT(B18,$B2),'All Fixtures'!H:R,11,0),VLOOKUP(_xlfn.CONCAT(B18,$B2),'All Fixtures'!I:R,10,0))</f>
        <v>Hucclers</v>
      </c>
      <c r="E18" s="47" t="str">
        <f t="shared" si="0"/>
        <v>vs</v>
      </c>
      <c r="F18" s="46" t="str">
        <f>IFERROR(VLOOKUP(_xlfn.CONCAT(B18,$B2),'All Fixtures'!I:T,12,0),VLOOKUP(_xlfn.CONCAT(B18,$B2),'All Fixtures'!H:T,13,0))</f>
        <v>Elementaries</v>
      </c>
      <c r="G18" s="48" t="str">
        <f>IF(E18="VOID","",VLOOKUP(_xlfn.CONCAT(B18,D18),'All Fixtures'!H:U,14,0))</f>
        <v>England's Glory 1</v>
      </c>
      <c r="H18" s="3"/>
    </row>
    <row r="19" spans="1:8" ht="18" customHeight="1" x14ac:dyDescent="0.25">
      <c r="A19" s="55"/>
      <c r="B19" s="44">
        <v>15</v>
      </c>
      <c r="C19" s="45">
        <f>IFERROR(VLOOKUP(_xlfn.CONCAT(B19,$B2),'All Fixtures'!H:R,10,0),VLOOKUP(_xlfn.CONCAT(B19,$B2),'All Fixtures'!I:R,9,0))</f>
        <v>45637</v>
      </c>
      <c r="D19" s="46" t="str">
        <f>IFERROR(VLOOKUP(_xlfn.CONCAT(B19,$B2),'All Fixtures'!H:R,11,0),VLOOKUP(_xlfn.CONCAT(B19,$B2),'All Fixtures'!I:R,10,0))</f>
        <v>Elementaries</v>
      </c>
      <c r="E19" s="47" t="str">
        <f t="shared" si="0"/>
        <v>vs</v>
      </c>
      <c r="F19" s="46" t="str">
        <f>IFERROR(VLOOKUP(_xlfn.CONCAT(B19,$B2),'All Fixtures'!I:T,12,0),VLOOKUP(_xlfn.CONCAT(B19,$B2),'All Fixtures'!H:T,13,0))</f>
        <v>Upleadon Wanderers</v>
      </c>
      <c r="G19" s="48" t="str">
        <f>IF(E19="VOID","",VLOOKUP(_xlfn.CONCAT(B19,D19),'All Fixtures'!H:U,14,0))</f>
        <v>Baker Street</v>
      </c>
      <c r="H19" s="3"/>
    </row>
    <row r="20" spans="1:8" ht="24.6" customHeight="1" x14ac:dyDescent="0.25">
      <c r="A20" s="55"/>
      <c r="B20" s="122" t="s">
        <v>339</v>
      </c>
      <c r="C20" s="123"/>
      <c r="D20" s="123"/>
      <c r="E20" s="123"/>
      <c r="F20" s="123"/>
      <c r="G20" s="124"/>
      <c r="H20" s="3"/>
    </row>
    <row r="21" spans="1:8" ht="18" customHeight="1" x14ac:dyDescent="0.25">
      <c r="A21" s="55"/>
      <c r="B21" s="44">
        <v>16</v>
      </c>
      <c r="C21" s="45">
        <f>IFERROR(VLOOKUP(_xlfn.CONCAT(B21,$B2),'All Fixtures'!H:R,10,0),VLOOKUP(_xlfn.CONCAT(B21,$B2),'All Fixtures'!I:R,9,0))</f>
        <v>45665</v>
      </c>
      <c r="D21" s="46" t="str">
        <f>IFERROR(VLOOKUP(_xlfn.CONCAT(B21,$B2),'All Fixtures'!H:R,11,0),VLOOKUP(_xlfn.CONCAT(B21,$B2),'All Fixtures'!I:R,10,0))</f>
        <v>Spreaders</v>
      </c>
      <c r="E21" s="47" t="str">
        <f t="shared" si="0"/>
        <v>vs</v>
      </c>
      <c r="F21" s="46" t="str">
        <f>IFERROR(VLOOKUP(_xlfn.CONCAT(B21,$B2),'All Fixtures'!I:T,12,0),VLOOKUP(_xlfn.CONCAT(B21,$B2),'All Fixtures'!H:T,13,0))</f>
        <v>Elementaries</v>
      </c>
      <c r="G21" s="48" t="str">
        <f>IF(E21="VOID","",VLOOKUP(_xlfn.CONCAT(B21,D21),'All Fixtures'!H:U,14,0))</f>
        <v>Churchdown Community Centre 2</v>
      </c>
      <c r="H21" s="3"/>
    </row>
    <row r="22" spans="1:8" ht="18" customHeight="1" x14ac:dyDescent="0.25">
      <c r="A22" s="55"/>
      <c r="B22" s="44">
        <v>17</v>
      </c>
      <c r="C22" s="45">
        <f>IFERROR(VLOOKUP(_xlfn.CONCAT(B22,$B2),'All Fixtures'!H:R,10,0),VLOOKUP(_xlfn.CONCAT(B22,$B2),'All Fixtures'!I:R,9,0))</f>
        <v>45672</v>
      </c>
      <c r="D22" s="46" t="str">
        <f>IFERROR(VLOOKUP(_xlfn.CONCAT(B22,$B2),'All Fixtures'!H:R,11,0),VLOOKUP(_xlfn.CONCAT(B22,$B2),'All Fixtures'!I:R,10,0))</f>
        <v>Elementaries</v>
      </c>
      <c r="E22" s="47" t="str">
        <f t="shared" si="0"/>
        <v>vs</v>
      </c>
      <c r="F22" s="46" t="str">
        <f>IFERROR(VLOOKUP(_xlfn.CONCAT(B22,$B2),'All Fixtures'!I:T,12,0),VLOOKUP(_xlfn.CONCAT(B22,$B2),'All Fixtures'!H:T,13,0))</f>
        <v>Meteors</v>
      </c>
      <c r="G22" s="48" t="str">
        <f>IF(E22="VOID","",VLOOKUP(_xlfn.CONCAT(B22,D22),'All Fixtures'!H:U,14,0))</f>
        <v>Baker Street</v>
      </c>
      <c r="H22" s="3"/>
    </row>
    <row r="23" spans="1:8" ht="18" customHeight="1" x14ac:dyDescent="0.25">
      <c r="A23" s="55"/>
      <c r="B23" s="44">
        <v>18</v>
      </c>
      <c r="C23" s="45">
        <f>IFERROR(VLOOKUP(_xlfn.CONCAT(B23,$B2),'All Fixtures'!H:R,10,0),VLOOKUP(_xlfn.CONCAT(B23,$B2),'All Fixtures'!I:R,9,0))</f>
        <v>45678</v>
      </c>
      <c r="D23" s="46" t="str">
        <f>IFERROR(VLOOKUP(_xlfn.CONCAT(B23,$B2),'All Fixtures'!H:R,11,0),VLOOKUP(_xlfn.CONCAT(B23,$B2),'All Fixtures'!I:R,10,0))</f>
        <v>Locals</v>
      </c>
      <c r="E23" s="47" t="str">
        <f t="shared" si="0"/>
        <v>vs</v>
      </c>
      <c r="F23" s="46" t="str">
        <f>IFERROR(VLOOKUP(_xlfn.CONCAT(B23,$B2),'All Fixtures'!I:T,12,0),VLOOKUP(_xlfn.CONCAT(B23,$B2),'All Fixtures'!H:T,13,0))</f>
        <v>Elementaries</v>
      </c>
      <c r="G23" s="48" t="str">
        <f>IF(E23="VOID","",VLOOKUP(_xlfn.CONCAT(B23,D23),'All Fixtures'!H:U,14,0))</f>
        <v>Junction Inn</v>
      </c>
      <c r="H23" s="3"/>
    </row>
    <row r="24" spans="1:8" ht="18" customHeight="1" x14ac:dyDescent="0.25">
      <c r="A24" s="55"/>
      <c r="B24" s="44">
        <v>19</v>
      </c>
      <c r="C24" s="45">
        <f>IFERROR(VLOOKUP(_xlfn.CONCAT(B24,$B2),'All Fixtures'!H:R,10,0),VLOOKUP(_xlfn.CONCAT(B24,$B2),'All Fixtures'!I:R,9,0))</f>
        <v>45686</v>
      </c>
      <c r="D24" s="46" t="str">
        <f>IFERROR(VLOOKUP(_xlfn.CONCAT(B24,$B2),'All Fixtures'!H:R,11,0),VLOOKUP(_xlfn.CONCAT(B24,$B2),'All Fixtures'!I:R,10,0))</f>
        <v>Elementaries</v>
      </c>
      <c r="E24" s="47" t="str">
        <f t="shared" si="0"/>
        <v>vs</v>
      </c>
      <c r="F24" s="46" t="str">
        <f>IFERROR(VLOOKUP(_xlfn.CONCAT(B24,$B2),'All Fixtures'!I:T,12,0),VLOOKUP(_xlfn.CONCAT(B24,$B2),'All Fixtures'!H:T,13,0))</f>
        <v>Killer Instinct</v>
      </c>
      <c r="G24" s="48" t="str">
        <f>IF(E24="VOID","",VLOOKUP(_xlfn.CONCAT(B24,D24),'All Fixtures'!H:U,14,0))</f>
        <v>Baker Street</v>
      </c>
      <c r="H24" s="3"/>
    </row>
    <row r="25" spans="1:8" ht="18" customHeight="1" x14ac:dyDescent="0.25">
      <c r="A25" s="55"/>
      <c r="B25" s="44">
        <v>20</v>
      </c>
      <c r="C25" s="45">
        <f>IFERROR(VLOOKUP(_xlfn.CONCAT(B25,$B2),'All Fixtures'!H:R,10,0),VLOOKUP(_xlfn.CONCAT(B25,$B2),'All Fixtures'!I:R,9,0))</f>
        <v>45694</v>
      </c>
      <c r="D25" s="46" t="str">
        <f>IFERROR(VLOOKUP(_xlfn.CONCAT(B25,$B2),'All Fixtures'!H:R,11,0),VLOOKUP(_xlfn.CONCAT(B25,$B2),'All Fixtures'!I:R,10,0))</f>
        <v>DM4's</v>
      </c>
      <c r="E25" s="47" t="str">
        <f t="shared" si="0"/>
        <v>vs</v>
      </c>
      <c r="F25" s="46" t="str">
        <f>IFERROR(VLOOKUP(_xlfn.CONCAT(B25,$B2),'All Fixtures'!I:T,12,0),VLOOKUP(_xlfn.CONCAT(B25,$B2),'All Fixtures'!H:T,13,0))</f>
        <v>Elementaries</v>
      </c>
      <c r="G25" s="48" t="str">
        <f>IF(E25="VOID","",VLOOKUP(_xlfn.CONCAT(B25,D25),'All Fixtures'!H:U,14,0))</f>
        <v>Spartans Club 1</v>
      </c>
      <c r="H25" s="3"/>
    </row>
    <row r="26" spans="1:8" ht="18" customHeight="1" x14ac:dyDescent="0.25">
      <c r="A26" s="55"/>
      <c r="B26" s="44">
        <v>21</v>
      </c>
      <c r="C26" s="45">
        <f>IFERROR(VLOOKUP(_xlfn.CONCAT(B26,$B2),'All Fixtures'!H:R,10,0),VLOOKUP(_xlfn.CONCAT(B26,$B2),'All Fixtures'!I:R,9,0))</f>
        <v>45700</v>
      </c>
      <c r="D26" s="46" t="str">
        <f>IFERROR(VLOOKUP(_xlfn.CONCAT(B26,$B2),'All Fixtures'!H:R,11,0),VLOOKUP(_xlfn.CONCAT(B26,$B2),'All Fixtures'!I:R,10,0))</f>
        <v>Elementaries</v>
      </c>
      <c r="E26" s="47" t="str">
        <f t="shared" si="0"/>
        <v>vs</v>
      </c>
      <c r="F26" s="46" t="str">
        <f>IFERROR(VLOOKUP(_xlfn.CONCAT(B26,$B2),'All Fixtures'!I:T,12,0),VLOOKUP(_xlfn.CONCAT(B26,$B2),'All Fixtures'!H:T,13,0))</f>
        <v>BIJI's S.C.</v>
      </c>
      <c r="G26" s="48" t="str">
        <f>IF(E26="VOID","",VLOOKUP(_xlfn.CONCAT(B26,D26),'All Fixtures'!H:U,14,0))</f>
        <v>Baker Street</v>
      </c>
      <c r="H26" s="3"/>
    </row>
    <row r="27" spans="1:8" ht="18" customHeight="1" x14ac:dyDescent="0.25">
      <c r="A27" s="55"/>
      <c r="B27" s="44">
        <v>22</v>
      </c>
      <c r="C27" s="45">
        <f>IFERROR(VLOOKUP(_xlfn.CONCAT(B27,$B2),'All Fixtures'!H:R,10,0),VLOOKUP(_xlfn.CONCAT(B27,$B2),'All Fixtures'!I:R,9,0))</f>
        <v>45708</v>
      </c>
      <c r="D27" s="46" t="str">
        <f>IFERROR(VLOOKUP(_xlfn.CONCAT(B27,$B2),'All Fixtures'!H:R,11,0),VLOOKUP(_xlfn.CONCAT(B27,$B2),'All Fixtures'!I:R,10,0))</f>
        <v>All Wood &amp; Balls</v>
      </c>
      <c r="E27" s="47" t="str">
        <f t="shared" si="0"/>
        <v>vs</v>
      </c>
      <c r="F27" s="46" t="str">
        <f>IFERROR(VLOOKUP(_xlfn.CONCAT(B27,$B2),'All Fixtures'!I:T,12,0),VLOOKUP(_xlfn.CONCAT(B27,$B2),'All Fixtures'!H:T,13,0))</f>
        <v>Elementaries</v>
      </c>
      <c r="G27" s="48" t="str">
        <f>IF(E27="VOID","",VLOOKUP(_xlfn.CONCAT(B27,D27),'All Fixtures'!H:U,14,0))</f>
        <v>Longlevens RFC</v>
      </c>
      <c r="H27" s="3"/>
    </row>
    <row r="28" spans="1:8" ht="18" customHeight="1" x14ac:dyDescent="0.25">
      <c r="A28" s="55"/>
      <c r="B28" s="44">
        <v>23</v>
      </c>
      <c r="C28" s="45">
        <f>IFERROR(VLOOKUP(_xlfn.CONCAT(B28,$B2),'All Fixtures'!H:R,10,0),VLOOKUP(_xlfn.CONCAT(B28,$B2),'All Fixtures'!I:R,9,0))</f>
        <v>45714</v>
      </c>
      <c r="D28" s="46" t="str">
        <f>IFERROR(VLOOKUP(_xlfn.CONCAT(B28,$B2),'All Fixtures'!H:R,11,0),VLOOKUP(_xlfn.CONCAT(B28,$B2),'All Fixtures'!I:R,10,0))</f>
        <v>Elementaries</v>
      </c>
      <c r="E28" s="47" t="str">
        <f t="shared" si="0"/>
        <v>vs</v>
      </c>
      <c r="F28" s="46" t="str">
        <f>IFERROR(VLOOKUP(_xlfn.CONCAT(B28,$B2),'All Fixtures'!I:T,12,0),VLOOKUP(_xlfn.CONCAT(B28,$B2),'All Fixtures'!H:T,13,0))</f>
        <v>Flintstones</v>
      </c>
      <c r="G28" s="48" t="str">
        <f>IF(E28="VOID","",VLOOKUP(_xlfn.CONCAT(B28,D28),'All Fixtures'!H:U,14,0))</f>
        <v>Baker Street</v>
      </c>
      <c r="H28" s="3"/>
    </row>
    <row r="29" spans="1:8" ht="18" customHeight="1" x14ac:dyDescent="0.25">
      <c r="A29" s="55"/>
      <c r="B29" s="44">
        <v>24</v>
      </c>
      <c r="C29" s="45">
        <f>IFERROR(VLOOKUP(_xlfn.CONCAT(B29,$B2),'All Fixtures'!H:R,10,0),VLOOKUP(_xlfn.CONCAT(B29,$B2),'All Fixtures'!I:R,9,0))</f>
        <v>45720</v>
      </c>
      <c r="D29" s="46" t="str">
        <f>IFERROR(VLOOKUP(_xlfn.CONCAT(B29,$B2),'All Fixtures'!H:R,11,0),VLOOKUP(_xlfn.CONCAT(B29,$B2),'All Fixtures'!I:R,10,0))</f>
        <v>Madcaps</v>
      </c>
      <c r="E29" s="47" t="str">
        <f t="shared" si="0"/>
        <v>vs</v>
      </c>
      <c r="F29" s="46" t="str">
        <f>IFERROR(VLOOKUP(_xlfn.CONCAT(B29,$B2),'All Fixtures'!I:T,12,0),VLOOKUP(_xlfn.CONCAT(B29,$B2),'All Fixtures'!H:T,13,0))</f>
        <v>Elementaries</v>
      </c>
      <c r="G29" s="48" t="str">
        <f>IF(E29="VOID","",VLOOKUP(_xlfn.CONCAT(B29,D29),'All Fixtures'!H:U,14,0))</f>
        <v>Spartans Club 2</v>
      </c>
      <c r="H29" s="3"/>
    </row>
    <row r="30" spans="1:8" ht="18" customHeight="1" x14ac:dyDescent="0.25">
      <c r="A30" s="55"/>
      <c r="B30" s="44">
        <v>25</v>
      </c>
      <c r="C30" s="45">
        <f>IFERROR(VLOOKUP(_xlfn.CONCAT(B30,$B2),'All Fixtures'!H:R,10,0),VLOOKUP(_xlfn.CONCAT(B30,$B2),'All Fixtures'!I:R,9,0))</f>
        <v>45728</v>
      </c>
      <c r="D30" s="46" t="str">
        <f>IFERROR(VLOOKUP(_xlfn.CONCAT(B30,$B2),'All Fixtures'!H:R,11,0),VLOOKUP(_xlfn.CONCAT(B30,$B2),'All Fixtures'!I:R,10,0))</f>
        <v>Elementaries</v>
      </c>
      <c r="E30" s="47" t="str">
        <f t="shared" si="0"/>
        <v>vs</v>
      </c>
      <c r="F30" s="46" t="str">
        <f>IFERROR(VLOOKUP(_xlfn.CONCAT(B30,$B2),'All Fixtures'!I:T,12,0),VLOOKUP(_xlfn.CONCAT(B30,$B2),'All Fixtures'!H:T,13,0))</f>
        <v>Hits &amp; Misses(City)</v>
      </c>
      <c r="G30" s="48" t="str">
        <f>IF(E30="VOID","",VLOOKUP(_xlfn.CONCAT(B30,D30),'All Fixtures'!H:U,14,0))</f>
        <v>Baker Street</v>
      </c>
      <c r="H30" s="3"/>
    </row>
    <row r="31" spans="1:8" ht="18" customHeight="1" x14ac:dyDescent="0.25">
      <c r="A31" s="55"/>
      <c r="B31" s="44">
        <v>26</v>
      </c>
      <c r="C31" s="45">
        <f>IFERROR(VLOOKUP(_xlfn.CONCAT(B31,$B2),'All Fixtures'!H:R,10,0),VLOOKUP(_xlfn.CONCAT(B31,$B2),'All Fixtures'!I:R,9,0))</f>
        <v>45736</v>
      </c>
      <c r="D31" s="46" t="str">
        <f>IFERROR(VLOOKUP(_xlfn.CONCAT(B31,$B2),'All Fixtures'!H:R,11,0),VLOOKUP(_xlfn.CONCAT(B31,$B2),'All Fixtures'!I:R,10,0))</f>
        <v>Hip Hips</v>
      </c>
      <c r="E31" s="47" t="str">
        <f t="shared" si="0"/>
        <v>vs</v>
      </c>
      <c r="F31" s="46" t="str">
        <f>IFERROR(VLOOKUP(_xlfn.CONCAT(B31,$B2),'All Fixtures'!I:T,12,0),VLOOKUP(_xlfn.CONCAT(B31,$B2),'All Fixtures'!H:T,13,0))</f>
        <v>Elementaries</v>
      </c>
      <c r="G31" s="48" t="str">
        <f>IF(E31="VOID","",VLOOKUP(_xlfn.CONCAT(B31,D31),'All Fixtures'!H:U,14,0))</f>
        <v>Saintbridge Club 1</v>
      </c>
      <c r="H31" s="3"/>
    </row>
    <row r="32" spans="1:8" ht="18" customHeight="1" x14ac:dyDescent="0.25">
      <c r="A32" s="55"/>
      <c r="B32" s="44">
        <v>27</v>
      </c>
      <c r="C32" s="45">
        <f>IFERROR(VLOOKUP(_xlfn.CONCAT(B32,$B2),'All Fixtures'!H:R,10,0),VLOOKUP(_xlfn.CONCAT(B32,$B2),'All Fixtures'!I:R,9,0))</f>
        <v>45742</v>
      </c>
      <c r="D32" s="46" t="str">
        <f>IFERROR(VLOOKUP(_xlfn.CONCAT(B32,$B2),'All Fixtures'!H:R,11,0),VLOOKUP(_xlfn.CONCAT(B32,$B2),'All Fixtures'!I:R,10,0))</f>
        <v>Elementaries</v>
      </c>
      <c r="E32" s="47" t="str">
        <f t="shared" si="0"/>
        <v>vs</v>
      </c>
      <c r="F32" s="46" t="str">
        <f>IFERROR(VLOOKUP(_xlfn.CONCAT(B32,$B2),'All Fixtures'!I:T,12,0),VLOOKUP(_xlfn.CONCAT(B32,$B2),'All Fixtures'!H:T,13,0))</f>
        <v>Grinders</v>
      </c>
      <c r="G32" s="48" t="str">
        <f>IF(E32="VOID","",VLOOKUP(_xlfn.CONCAT(B32,D32),'All Fixtures'!H:U,14,0))</f>
        <v>Baker Street</v>
      </c>
      <c r="H32" s="3"/>
    </row>
    <row r="33" spans="1:8" ht="18" customHeight="1" x14ac:dyDescent="0.25">
      <c r="A33" s="55"/>
      <c r="B33" s="44">
        <v>28</v>
      </c>
      <c r="C33" s="45">
        <f>IFERROR(VLOOKUP(_xlfn.CONCAT(B33,$B2),'All Fixtures'!H:R,10,0),VLOOKUP(_xlfn.CONCAT(B33,$B2),'All Fixtures'!I:R,9,0))</f>
        <v>45748</v>
      </c>
      <c r="D33" s="46" t="str">
        <f>IFERROR(VLOOKUP(_xlfn.CONCAT(B33,$B2),'All Fixtures'!H:R,11,0),VLOOKUP(_xlfn.CONCAT(B33,$B2),'All Fixtures'!I:R,10,0))</f>
        <v>Poets</v>
      </c>
      <c r="E33" s="47" t="str">
        <f t="shared" si="0"/>
        <v>vs</v>
      </c>
      <c r="F33" s="46" t="str">
        <f>IFERROR(VLOOKUP(_xlfn.CONCAT(B33,$B2),'All Fixtures'!I:T,12,0),VLOOKUP(_xlfn.CONCAT(B33,$B2),'All Fixtures'!H:T,13,0))</f>
        <v>Elementaries</v>
      </c>
      <c r="G33" s="48" t="str">
        <f>IF(E33="VOID","",VLOOKUP(_xlfn.CONCAT(B33,D33),'All Fixtures'!H:U,14,0))</f>
        <v>Farmer's Club 2</v>
      </c>
      <c r="H33" s="3"/>
    </row>
    <row r="34" spans="1:8" ht="18" customHeight="1" x14ac:dyDescent="0.25">
      <c r="A34" s="55"/>
      <c r="B34" s="44">
        <v>29</v>
      </c>
      <c r="C34" s="45">
        <f>IFERROR(VLOOKUP(_xlfn.CONCAT(B34,$B2),'All Fixtures'!H:R,10,0),VLOOKUP(_xlfn.CONCAT(B34,$B2),'All Fixtures'!I:R,9,0))</f>
        <v>45756</v>
      </c>
      <c r="D34" s="46" t="str">
        <f>IFERROR(VLOOKUP(_xlfn.CONCAT(B34,$B2),'All Fixtures'!H:R,11,0),VLOOKUP(_xlfn.CONCAT(B34,$B2),'All Fixtures'!I:R,10,0))</f>
        <v>Elementaries</v>
      </c>
      <c r="E34" s="47" t="str">
        <f t="shared" si="0"/>
        <v>vs</v>
      </c>
      <c r="F34" s="46" t="str">
        <f>IFERROR(VLOOKUP(_xlfn.CONCAT(B34,$B2),'All Fixtures'!I:T,12,0),VLOOKUP(_xlfn.CONCAT(B34,$B2),'All Fixtures'!H:T,13,0))</f>
        <v>Hucclers</v>
      </c>
      <c r="G34" s="48" t="str">
        <f>IF(E34="VOID","",VLOOKUP(_xlfn.CONCAT(B34,D34),'All Fixtures'!H:U,14,0))</f>
        <v>Baker Street</v>
      </c>
      <c r="H34" s="3"/>
    </row>
    <row r="35" spans="1:8" ht="18" customHeight="1" x14ac:dyDescent="0.25">
      <c r="A35" s="55"/>
      <c r="B35" s="49">
        <v>30</v>
      </c>
      <c r="C35" s="50">
        <f>IFERROR(VLOOKUP(_xlfn.CONCAT(B35,$B2),'All Fixtures'!H:R,10,0),VLOOKUP(_xlfn.CONCAT(B35,$B2),'All Fixtures'!I:R,9,0))</f>
        <v>45762</v>
      </c>
      <c r="D35" s="51" t="str">
        <f>IFERROR(VLOOKUP(_xlfn.CONCAT(B35,$B2),'All Fixtures'!H:R,11,0),VLOOKUP(_xlfn.CONCAT(B35,$B2),'All Fixtures'!I:R,10,0))</f>
        <v>Upleadon Wanderers</v>
      </c>
      <c r="E35" s="52" t="str">
        <f t="shared" si="0"/>
        <v>vs</v>
      </c>
      <c r="F35" s="51" t="str">
        <f>IFERROR(VLOOKUP(_xlfn.CONCAT(B35,$B2),'All Fixtures'!I:T,12,0),VLOOKUP(_xlfn.CONCAT(B35,$B2),'All Fixtures'!H:T,13,0))</f>
        <v>Elementaries</v>
      </c>
      <c r="G35" s="53" t="str">
        <f>IF(E35="VOID","",VLOOKUP(_xlfn.CONCAT(B35,D35),'All Fixtures'!H:U,14,0))</f>
        <v>Circle Club Newent</v>
      </c>
      <c r="H35" s="3"/>
    </row>
    <row r="36" spans="1:8" ht="13.15" customHeight="1" x14ac:dyDescent="0.25">
      <c r="A36" s="55"/>
      <c r="B36" s="20"/>
      <c r="C36" s="20"/>
      <c r="D36" s="3"/>
      <c r="E36" s="20"/>
      <c r="F36" s="3"/>
      <c r="G36" s="3"/>
      <c r="H36" s="3"/>
    </row>
    <row r="37" spans="1:8" ht="13.15" customHeight="1" x14ac:dyDescent="0.25">
      <c r="A37" s="55"/>
      <c r="B37" s="20"/>
      <c r="C37" s="20"/>
      <c r="D37" s="3"/>
      <c r="E37" s="20"/>
      <c r="F37" s="3"/>
      <c r="G37" s="3"/>
      <c r="H37" s="3"/>
    </row>
    <row r="38" spans="1:8" ht="13.15" customHeight="1" x14ac:dyDescent="0.25">
      <c r="A38" s="55"/>
      <c r="B38" s="20"/>
      <c r="C38" s="20"/>
      <c r="D38" s="3"/>
      <c r="E38" s="20"/>
      <c r="F38" s="3"/>
      <c r="G38" s="3"/>
      <c r="H38" s="3"/>
    </row>
    <row r="39" spans="1:8" ht="13.15" customHeight="1" x14ac:dyDescent="0.25">
      <c r="A39" s="55"/>
      <c r="B39" s="20"/>
      <c r="C39" s="20"/>
      <c r="D39" s="3"/>
      <c r="E39" s="20"/>
      <c r="F39" s="3"/>
      <c r="G39" s="3"/>
      <c r="H39" s="3"/>
    </row>
    <row r="40" spans="1:8" ht="13.15" customHeight="1" x14ac:dyDescent="0.25">
      <c r="A40" s="55"/>
      <c r="B40" s="20"/>
      <c r="C40" s="20"/>
      <c r="D40" s="3"/>
      <c r="E40" s="20"/>
      <c r="F40" s="3"/>
      <c r="G40" s="3"/>
      <c r="H40" s="3"/>
    </row>
    <row r="41" spans="1:8" ht="20.45" customHeight="1" x14ac:dyDescent="0.35">
      <c r="A41" s="55">
        <f>A2+1</f>
        <v>2</v>
      </c>
      <c r="B41" s="39" t="str">
        <f>C41</f>
        <v>Upleadon Wanderers</v>
      </c>
      <c r="C41" s="121" t="str">
        <f>VLOOKUP(A41,Divisions!$M$3:$N$18,2,0)</f>
        <v>Upleadon Wanderers</v>
      </c>
      <c r="D41" s="121"/>
      <c r="E41" s="121"/>
      <c r="F41" s="121"/>
      <c r="G41" s="121"/>
      <c r="H41" s="3"/>
    </row>
    <row r="42" spans="1:8" ht="13.15" customHeight="1" x14ac:dyDescent="0.25">
      <c r="A42" s="55"/>
      <c r="B42" s="20"/>
      <c r="C42" s="20"/>
      <c r="D42" s="3"/>
      <c r="E42" s="20"/>
      <c r="F42" s="3"/>
      <c r="G42" s="3"/>
      <c r="H42" s="3"/>
    </row>
    <row r="43" spans="1:8" ht="21.6" customHeight="1" x14ac:dyDescent="0.25">
      <c r="A43" s="55"/>
      <c r="B43" s="40" t="s">
        <v>328</v>
      </c>
      <c r="C43" s="41" t="s">
        <v>334</v>
      </c>
      <c r="D43" s="42" t="s">
        <v>340</v>
      </c>
      <c r="E43" s="42"/>
      <c r="F43" s="42" t="s">
        <v>341</v>
      </c>
      <c r="G43" s="43" t="s">
        <v>338</v>
      </c>
      <c r="H43" s="3"/>
    </row>
    <row r="44" spans="1:8" ht="18" customHeight="1" x14ac:dyDescent="0.25">
      <c r="A44" s="55"/>
      <c r="B44" s="44">
        <v>1</v>
      </c>
      <c r="C44" s="45">
        <f>IFERROR(VLOOKUP(_xlfn.CONCAT(B44,$B41),'All Fixtures'!H:R,10,0),VLOOKUP(_xlfn.CONCAT(B44,$B41),'All Fixtures'!I:R,9,0))</f>
        <v>45538</v>
      </c>
      <c r="D44" s="46" t="str">
        <f>IFERROR(VLOOKUP(_xlfn.CONCAT(B44,$B41),'All Fixtures'!H:R,11,0),VLOOKUP(_xlfn.CONCAT(B44,$B41),'All Fixtures'!I:R,10,0))</f>
        <v>Upleadon Wanderers</v>
      </c>
      <c r="E44" s="47" t="str">
        <f>IF(F44="","VOID","vs")</f>
        <v>vs</v>
      </c>
      <c r="F44" s="46" t="str">
        <f>IFERROR(VLOOKUP(_xlfn.CONCAT(B44,$B41),'All Fixtures'!I:T,12,0),VLOOKUP(_xlfn.CONCAT(B44,$B41),'All Fixtures'!H:T,13,0))</f>
        <v>Meteors</v>
      </c>
      <c r="G44" s="48" t="str">
        <f>IF(E44="VOID","",VLOOKUP(_xlfn.CONCAT(B44,D44),'All Fixtures'!H:U,14,0))</f>
        <v>Circle Club Newent</v>
      </c>
    </row>
    <row r="45" spans="1:8" ht="18" customHeight="1" x14ac:dyDescent="0.25">
      <c r="A45" s="55"/>
      <c r="B45" s="44">
        <v>2</v>
      </c>
      <c r="C45" s="45">
        <f>IFERROR(VLOOKUP(_xlfn.CONCAT(B45,$B41),'All Fixtures'!H:R,10,0),VLOOKUP(_xlfn.CONCAT(B45,$B41),'All Fixtures'!I:R,9,0))</f>
        <v>45545</v>
      </c>
      <c r="D45" s="46" t="str">
        <f>IFERROR(VLOOKUP(_xlfn.CONCAT(B45,$B41),'All Fixtures'!H:R,11,0),VLOOKUP(_xlfn.CONCAT(B45,$B41),'All Fixtures'!I:R,10,0))</f>
        <v>Locals</v>
      </c>
      <c r="E45" s="47" t="str">
        <f t="shared" ref="E45:E74" si="1">IF(F45="","VOID","vs")</f>
        <v>vs</v>
      </c>
      <c r="F45" s="46" t="str">
        <f>IFERROR(VLOOKUP(_xlfn.CONCAT(B45,$B41),'All Fixtures'!I:T,12,0),VLOOKUP(_xlfn.CONCAT(B45,$B41),'All Fixtures'!H:T,13,0))</f>
        <v>Upleadon Wanderers</v>
      </c>
      <c r="G45" s="48" t="str">
        <f>IF(E45="VOID","",VLOOKUP(_xlfn.CONCAT(B45,D45),'All Fixtures'!H:U,14,0))</f>
        <v>Junction Inn</v>
      </c>
    </row>
    <row r="46" spans="1:8" ht="18" customHeight="1" x14ac:dyDescent="0.25">
      <c r="A46" s="55"/>
      <c r="B46" s="44">
        <v>3</v>
      </c>
      <c r="C46" s="45">
        <f>IFERROR(VLOOKUP(_xlfn.CONCAT(B46,$B41),'All Fixtures'!H:R,10,0),VLOOKUP(_xlfn.CONCAT(B46,$B41),'All Fixtures'!I:R,9,0))</f>
        <v>45552</v>
      </c>
      <c r="D46" s="46" t="str">
        <f>IFERROR(VLOOKUP(_xlfn.CONCAT(B46,$B41),'All Fixtures'!H:R,11,0),VLOOKUP(_xlfn.CONCAT(B46,$B41),'All Fixtures'!I:R,10,0))</f>
        <v>Upleadon Wanderers</v>
      </c>
      <c r="E46" s="47" t="str">
        <f t="shared" si="1"/>
        <v>vs</v>
      </c>
      <c r="F46" s="46" t="str">
        <f>IFERROR(VLOOKUP(_xlfn.CONCAT(B46,$B41),'All Fixtures'!I:T,12,0),VLOOKUP(_xlfn.CONCAT(B46,$B41),'All Fixtures'!H:T,13,0))</f>
        <v>Killer Instinct</v>
      </c>
      <c r="G46" s="48" t="str">
        <f>IF(E46="VOID","",VLOOKUP(_xlfn.CONCAT(B46,D46),'All Fixtures'!H:U,14,0))</f>
        <v>Circle Club Newent</v>
      </c>
    </row>
    <row r="47" spans="1:8" ht="18" customHeight="1" x14ac:dyDescent="0.25">
      <c r="A47" s="55"/>
      <c r="B47" s="44">
        <v>4</v>
      </c>
      <c r="C47" s="45">
        <f>IFERROR(VLOOKUP(_xlfn.CONCAT(B47,$B41),'All Fixtures'!H:R,10,0),VLOOKUP(_xlfn.CONCAT(B47,$B41),'All Fixtures'!I:R,9,0))</f>
        <v>45561</v>
      </c>
      <c r="D47" s="46" t="str">
        <f>IFERROR(VLOOKUP(_xlfn.CONCAT(B47,$B41),'All Fixtures'!H:R,11,0),VLOOKUP(_xlfn.CONCAT(B47,$B41),'All Fixtures'!I:R,10,0))</f>
        <v>DM4's</v>
      </c>
      <c r="E47" s="47" t="str">
        <f t="shared" si="1"/>
        <v>vs</v>
      </c>
      <c r="F47" s="46" t="str">
        <f>IFERROR(VLOOKUP(_xlfn.CONCAT(B47,$B41),'All Fixtures'!I:T,12,0),VLOOKUP(_xlfn.CONCAT(B47,$B41),'All Fixtures'!H:T,13,0))</f>
        <v>Upleadon Wanderers</v>
      </c>
      <c r="G47" s="48" t="str">
        <f>IF(E47="VOID","",VLOOKUP(_xlfn.CONCAT(B47,D47),'All Fixtures'!H:U,14,0))</f>
        <v>Spartans Club 1</v>
      </c>
    </row>
    <row r="48" spans="1:8" ht="18" customHeight="1" x14ac:dyDescent="0.25">
      <c r="A48" s="55"/>
      <c r="B48" s="44">
        <v>5</v>
      </c>
      <c r="C48" s="45">
        <f>IFERROR(VLOOKUP(_xlfn.CONCAT(B48,$B41),'All Fixtures'!H:R,10,0),VLOOKUP(_xlfn.CONCAT(B48,$B41),'All Fixtures'!I:R,9,0))</f>
        <v>45566</v>
      </c>
      <c r="D48" s="46" t="str">
        <f>IFERROR(VLOOKUP(_xlfn.CONCAT(B48,$B41),'All Fixtures'!H:R,11,0),VLOOKUP(_xlfn.CONCAT(B48,$B41),'All Fixtures'!I:R,10,0))</f>
        <v>Upleadon Wanderers</v>
      </c>
      <c r="E48" s="47" t="str">
        <f t="shared" si="1"/>
        <v>vs</v>
      </c>
      <c r="F48" s="46" t="str">
        <f>IFERROR(VLOOKUP(_xlfn.CONCAT(B48,$B41),'All Fixtures'!I:T,12,0),VLOOKUP(_xlfn.CONCAT(B48,$B41),'All Fixtures'!H:T,13,0))</f>
        <v>BIJI's S.C.</v>
      </c>
      <c r="G48" s="48" t="str">
        <f>IF(E48="VOID","",VLOOKUP(_xlfn.CONCAT(B48,D48),'All Fixtures'!H:U,14,0))</f>
        <v>Circle Club Newent</v>
      </c>
    </row>
    <row r="49" spans="1:7" ht="18" customHeight="1" x14ac:dyDescent="0.25">
      <c r="A49" s="55"/>
      <c r="B49" s="44">
        <v>6</v>
      </c>
      <c r="C49" s="45">
        <f>IFERROR(VLOOKUP(_xlfn.CONCAT(B49,$B41),'All Fixtures'!H:R,10,0),VLOOKUP(_xlfn.CONCAT(B49,$B41),'All Fixtures'!I:R,9,0))</f>
        <v>45575</v>
      </c>
      <c r="D49" s="46" t="str">
        <f>IFERROR(VLOOKUP(_xlfn.CONCAT(B49,$B41),'All Fixtures'!H:R,11,0),VLOOKUP(_xlfn.CONCAT(B49,$B41),'All Fixtures'!I:R,10,0))</f>
        <v>All Wood &amp; Balls</v>
      </c>
      <c r="E49" s="47" t="str">
        <f t="shared" si="1"/>
        <v>vs</v>
      </c>
      <c r="F49" s="46" t="str">
        <f>IFERROR(VLOOKUP(_xlfn.CONCAT(B49,$B41),'All Fixtures'!I:T,12,0),VLOOKUP(_xlfn.CONCAT(B49,$B41),'All Fixtures'!H:T,13,0))</f>
        <v>Upleadon Wanderers</v>
      </c>
      <c r="G49" s="48" t="str">
        <f>IF(E49="VOID","",VLOOKUP(_xlfn.CONCAT(B49,D49),'All Fixtures'!H:U,14,0))</f>
        <v>Longlevens RFC</v>
      </c>
    </row>
    <row r="50" spans="1:7" ht="18" customHeight="1" x14ac:dyDescent="0.25">
      <c r="A50" s="55"/>
      <c r="B50" s="44">
        <v>7</v>
      </c>
      <c r="C50" s="45">
        <f>IFERROR(VLOOKUP(_xlfn.CONCAT(B50,$B41),'All Fixtures'!H:R,10,0),VLOOKUP(_xlfn.CONCAT(B50,$B41),'All Fixtures'!I:R,9,0))</f>
        <v>45580</v>
      </c>
      <c r="D50" s="46" t="str">
        <f>IFERROR(VLOOKUP(_xlfn.CONCAT(B50,$B41),'All Fixtures'!H:R,11,0),VLOOKUP(_xlfn.CONCAT(B50,$B41),'All Fixtures'!I:R,10,0))</f>
        <v>Upleadon Wanderers</v>
      </c>
      <c r="E50" s="47" t="str">
        <f t="shared" si="1"/>
        <v>vs</v>
      </c>
      <c r="F50" s="46" t="str">
        <f>IFERROR(VLOOKUP(_xlfn.CONCAT(B50,$B41),'All Fixtures'!I:T,12,0),VLOOKUP(_xlfn.CONCAT(B50,$B41),'All Fixtures'!H:T,13,0))</f>
        <v>Flintstones</v>
      </c>
      <c r="G50" s="48" t="str">
        <f>IF(E50="VOID","",VLOOKUP(_xlfn.CONCAT(B50,D50),'All Fixtures'!H:U,14,0))</f>
        <v>Circle Club Newent</v>
      </c>
    </row>
    <row r="51" spans="1:7" ht="18" customHeight="1" x14ac:dyDescent="0.25">
      <c r="A51" s="55"/>
      <c r="B51" s="44">
        <v>8</v>
      </c>
      <c r="C51" s="45">
        <f>IFERROR(VLOOKUP(_xlfn.CONCAT(B51,$B41),'All Fixtures'!H:R,10,0),VLOOKUP(_xlfn.CONCAT(B51,$B41),'All Fixtures'!I:R,9,0))</f>
        <v>45587</v>
      </c>
      <c r="D51" s="46" t="str">
        <f>IFERROR(VLOOKUP(_xlfn.CONCAT(B51,$B41),'All Fixtures'!H:R,11,0),VLOOKUP(_xlfn.CONCAT(B51,$B41),'All Fixtures'!I:R,10,0))</f>
        <v>Madcaps</v>
      </c>
      <c r="E51" s="47" t="str">
        <f t="shared" si="1"/>
        <v>vs</v>
      </c>
      <c r="F51" s="46" t="str">
        <f>IFERROR(VLOOKUP(_xlfn.CONCAT(B51,$B41),'All Fixtures'!I:T,12,0),VLOOKUP(_xlfn.CONCAT(B51,$B41),'All Fixtures'!H:T,13,0))</f>
        <v>Upleadon Wanderers</v>
      </c>
      <c r="G51" s="48" t="str">
        <f>IF(E51="VOID","",VLOOKUP(_xlfn.CONCAT(B51,D51),'All Fixtures'!H:U,14,0))</f>
        <v>Spartans Club 2</v>
      </c>
    </row>
    <row r="52" spans="1:7" ht="18" customHeight="1" x14ac:dyDescent="0.25">
      <c r="A52" s="55"/>
      <c r="B52" s="44">
        <v>9</v>
      </c>
      <c r="C52" s="45">
        <f>IFERROR(VLOOKUP(_xlfn.CONCAT(B52,$B41),'All Fixtures'!H:R,10,0),VLOOKUP(_xlfn.CONCAT(B52,$B41),'All Fixtures'!I:R,9,0))</f>
        <v>45594</v>
      </c>
      <c r="D52" s="46" t="str">
        <f>IFERROR(VLOOKUP(_xlfn.CONCAT(B52,$B41),'All Fixtures'!H:R,11,0),VLOOKUP(_xlfn.CONCAT(B52,$B41),'All Fixtures'!I:R,10,0))</f>
        <v>Upleadon Wanderers</v>
      </c>
      <c r="E52" s="47" t="str">
        <f t="shared" si="1"/>
        <v>vs</v>
      </c>
      <c r="F52" s="46" t="str">
        <f>IFERROR(VLOOKUP(_xlfn.CONCAT(B52,$B41),'All Fixtures'!I:T,12,0),VLOOKUP(_xlfn.CONCAT(B52,$B41),'All Fixtures'!H:T,13,0))</f>
        <v>Hits &amp; Misses(City)</v>
      </c>
      <c r="G52" s="48" t="str">
        <f>IF(E52="VOID","",VLOOKUP(_xlfn.CONCAT(B52,D52),'All Fixtures'!H:U,14,0))</f>
        <v>Circle Club Newent</v>
      </c>
    </row>
    <row r="53" spans="1:7" ht="18" customHeight="1" x14ac:dyDescent="0.25">
      <c r="A53" s="55"/>
      <c r="B53" s="44">
        <v>10</v>
      </c>
      <c r="C53" s="45">
        <f>IFERROR(VLOOKUP(_xlfn.CONCAT(B53,$B41),'All Fixtures'!H:R,10,0),VLOOKUP(_xlfn.CONCAT(B53,$B41),'All Fixtures'!I:R,9,0))</f>
        <v>45603</v>
      </c>
      <c r="D53" s="46" t="str">
        <f>IFERROR(VLOOKUP(_xlfn.CONCAT(B53,$B41),'All Fixtures'!H:R,11,0),VLOOKUP(_xlfn.CONCAT(B53,$B41),'All Fixtures'!I:R,10,0))</f>
        <v>Hip Hips</v>
      </c>
      <c r="E53" s="47" t="str">
        <f t="shared" si="1"/>
        <v>vs</v>
      </c>
      <c r="F53" s="46" t="str">
        <f>IFERROR(VLOOKUP(_xlfn.CONCAT(B53,$B41),'All Fixtures'!I:T,12,0),VLOOKUP(_xlfn.CONCAT(B53,$B41),'All Fixtures'!H:T,13,0))</f>
        <v>Upleadon Wanderers</v>
      </c>
      <c r="G53" s="48" t="str">
        <f>IF(E53="VOID","",VLOOKUP(_xlfn.CONCAT(B53,D53),'All Fixtures'!H:U,14,0))</f>
        <v>Saintbridge Club 1</v>
      </c>
    </row>
    <row r="54" spans="1:7" ht="18" customHeight="1" x14ac:dyDescent="0.25">
      <c r="A54" s="55"/>
      <c r="B54" s="44">
        <v>11</v>
      </c>
      <c r="C54" s="45">
        <f>IFERROR(VLOOKUP(_xlfn.CONCAT(B54,$B41),'All Fixtures'!H:R,10,0),VLOOKUP(_xlfn.CONCAT(B54,$B41),'All Fixtures'!I:R,9,0))</f>
        <v>45608</v>
      </c>
      <c r="D54" s="46" t="str">
        <f>IFERROR(VLOOKUP(_xlfn.CONCAT(B54,$B41),'All Fixtures'!H:R,11,0),VLOOKUP(_xlfn.CONCAT(B54,$B41),'All Fixtures'!I:R,10,0))</f>
        <v>Upleadon Wanderers</v>
      </c>
      <c r="E54" s="47" t="str">
        <f t="shared" si="1"/>
        <v>vs</v>
      </c>
      <c r="F54" s="46" t="str">
        <f>IFERROR(VLOOKUP(_xlfn.CONCAT(B54,$B41),'All Fixtures'!I:T,12,0),VLOOKUP(_xlfn.CONCAT(B54,$B41),'All Fixtures'!H:T,13,0))</f>
        <v>Grinders</v>
      </c>
      <c r="G54" s="48" t="str">
        <f>IF(E54="VOID","",VLOOKUP(_xlfn.CONCAT(B54,D54),'All Fixtures'!H:U,14,0))</f>
        <v>Circle Club Newent</v>
      </c>
    </row>
    <row r="55" spans="1:7" ht="18" customHeight="1" x14ac:dyDescent="0.25">
      <c r="A55" s="55"/>
      <c r="B55" s="44">
        <v>12</v>
      </c>
      <c r="C55" s="45">
        <f>IFERROR(VLOOKUP(_xlfn.CONCAT(B55,$B41),'All Fixtures'!H:R,10,0),VLOOKUP(_xlfn.CONCAT(B55,$B41),'All Fixtures'!I:R,9,0))</f>
        <v>45615</v>
      </c>
      <c r="D55" s="46" t="str">
        <f>IFERROR(VLOOKUP(_xlfn.CONCAT(B55,$B41),'All Fixtures'!H:R,11,0),VLOOKUP(_xlfn.CONCAT(B55,$B41),'All Fixtures'!I:R,10,0))</f>
        <v>Poets</v>
      </c>
      <c r="E55" s="47" t="str">
        <f t="shared" si="1"/>
        <v>vs</v>
      </c>
      <c r="F55" s="46" t="str">
        <f>IFERROR(VLOOKUP(_xlfn.CONCAT(B55,$B41),'All Fixtures'!I:T,12,0),VLOOKUP(_xlfn.CONCAT(B55,$B41),'All Fixtures'!H:T,13,0))</f>
        <v>Upleadon Wanderers</v>
      </c>
      <c r="G55" s="48" t="str">
        <f>IF(E55="VOID","",VLOOKUP(_xlfn.CONCAT(B55,D55),'All Fixtures'!H:U,14,0))</f>
        <v>Farmer's Club 2</v>
      </c>
    </row>
    <row r="56" spans="1:7" ht="18" customHeight="1" x14ac:dyDescent="0.25">
      <c r="A56" s="55"/>
      <c r="B56" s="44">
        <v>13</v>
      </c>
      <c r="C56" s="45">
        <f>IFERROR(VLOOKUP(_xlfn.CONCAT(B56,$B41),'All Fixtures'!H:R,10,0),VLOOKUP(_xlfn.CONCAT(B56,$B41),'All Fixtures'!I:R,9,0))</f>
        <v>45622</v>
      </c>
      <c r="D56" s="46" t="str">
        <f>IFERROR(VLOOKUP(_xlfn.CONCAT(B56,$B41),'All Fixtures'!H:R,11,0),VLOOKUP(_xlfn.CONCAT(B56,$B41),'All Fixtures'!I:R,10,0))</f>
        <v>Upleadon Wanderers</v>
      </c>
      <c r="E56" s="47" t="str">
        <f t="shared" si="1"/>
        <v>vs</v>
      </c>
      <c r="F56" s="46" t="str">
        <f>IFERROR(VLOOKUP(_xlfn.CONCAT(B56,$B41),'All Fixtures'!I:T,12,0),VLOOKUP(_xlfn.CONCAT(B56,$B41),'All Fixtures'!H:T,13,0))</f>
        <v>Hucclers</v>
      </c>
      <c r="G56" s="48" t="str">
        <f>IF(E56="VOID","",VLOOKUP(_xlfn.CONCAT(B56,D56),'All Fixtures'!H:U,14,0))</f>
        <v>Circle Club Newent</v>
      </c>
    </row>
    <row r="57" spans="1:7" ht="18" customHeight="1" x14ac:dyDescent="0.25">
      <c r="A57" s="55"/>
      <c r="B57" s="44">
        <v>14</v>
      </c>
      <c r="C57" s="45">
        <f>IFERROR(VLOOKUP(_xlfn.CONCAT(B57,$B41),'All Fixtures'!H:R,10,0),VLOOKUP(_xlfn.CONCAT(B57,$B41),'All Fixtures'!I:R,9,0))</f>
        <v>45629</v>
      </c>
      <c r="D57" s="46" t="str">
        <f>IFERROR(VLOOKUP(_xlfn.CONCAT(B57,$B41),'All Fixtures'!H:R,11,0),VLOOKUP(_xlfn.CONCAT(B57,$B41),'All Fixtures'!I:R,10,0))</f>
        <v>Upleadon Wanderers</v>
      </c>
      <c r="E57" s="47" t="str">
        <f t="shared" si="1"/>
        <v>vs</v>
      </c>
      <c r="F57" s="46" t="str">
        <f>IFERROR(VLOOKUP(_xlfn.CONCAT(B57,$B41),'All Fixtures'!I:T,12,0),VLOOKUP(_xlfn.CONCAT(B57,$B41),'All Fixtures'!H:T,13,0))</f>
        <v>Spreaders</v>
      </c>
      <c r="G57" s="48" t="str">
        <f>IF(E57="VOID","",VLOOKUP(_xlfn.CONCAT(B57,D57),'All Fixtures'!H:U,14,0))</f>
        <v>Circle Club Newent</v>
      </c>
    </row>
    <row r="58" spans="1:7" ht="18" customHeight="1" x14ac:dyDescent="0.25">
      <c r="A58" s="55"/>
      <c r="B58" s="44">
        <v>15</v>
      </c>
      <c r="C58" s="45">
        <f>IFERROR(VLOOKUP(_xlfn.CONCAT(B58,$B41),'All Fixtures'!H:R,10,0),VLOOKUP(_xlfn.CONCAT(B58,$B41),'All Fixtures'!I:R,9,0))</f>
        <v>45637</v>
      </c>
      <c r="D58" s="46" t="str">
        <f>IFERROR(VLOOKUP(_xlfn.CONCAT(B58,$B41),'All Fixtures'!H:R,11,0),VLOOKUP(_xlfn.CONCAT(B58,$B41),'All Fixtures'!I:R,10,0))</f>
        <v>Elementaries</v>
      </c>
      <c r="E58" s="47" t="str">
        <f t="shared" si="1"/>
        <v>vs</v>
      </c>
      <c r="F58" s="46" t="str">
        <f>IFERROR(VLOOKUP(_xlfn.CONCAT(B58,$B41),'All Fixtures'!I:T,12,0),VLOOKUP(_xlfn.CONCAT(B58,$B41),'All Fixtures'!H:T,13,0))</f>
        <v>Upleadon Wanderers</v>
      </c>
      <c r="G58" s="48" t="str">
        <f>IF(E58="VOID","",VLOOKUP(_xlfn.CONCAT(B58,D58),'All Fixtures'!H:U,14,0))</f>
        <v>Baker Street</v>
      </c>
    </row>
    <row r="59" spans="1:7" ht="24.6" customHeight="1" x14ac:dyDescent="0.25">
      <c r="A59" s="55"/>
      <c r="B59" s="122" t="s">
        <v>339</v>
      </c>
      <c r="C59" s="123"/>
      <c r="D59" s="123"/>
      <c r="E59" s="123"/>
      <c r="F59" s="123"/>
      <c r="G59" s="124"/>
    </row>
    <row r="60" spans="1:7" ht="18" customHeight="1" x14ac:dyDescent="0.25">
      <c r="A60" s="55"/>
      <c r="B60" s="44">
        <v>16</v>
      </c>
      <c r="C60" s="45">
        <f>IFERROR(VLOOKUP(_xlfn.CONCAT(B60,$B41),'All Fixtures'!H:R,10,0),VLOOKUP(_xlfn.CONCAT(B60,$B41),'All Fixtures'!I:R,9,0))</f>
        <v>45665</v>
      </c>
      <c r="D60" s="46" t="str">
        <f>IFERROR(VLOOKUP(_xlfn.CONCAT(B60,$B41),'All Fixtures'!H:R,11,0),VLOOKUP(_xlfn.CONCAT(B60,$B41),'All Fixtures'!I:R,10,0))</f>
        <v>Meteors</v>
      </c>
      <c r="E60" s="47" t="str">
        <f t="shared" si="1"/>
        <v>vs</v>
      </c>
      <c r="F60" s="46" t="str">
        <f>IFERROR(VLOOKUP(_xlfn.CONCAT(B60,$B41),'All Fixtures'!I:T,12,0),VLOOKUP(_xlfn.CONCAT(B60,$B41),'All Fixtures'!H:T,13,0))</f>
        <v>Upleadon Wanderers</v>
      </c>
      <c r="G60" s="48" t="str">
        <f>IF(E60="VOID","",VLOOKUP(_xlfn.CONCAT(B60,D60),'All Fixtures'!H:U,14,0))</f>
        <v>Farmer's Club 1</v>
      </c>
    </row>
    <row r="61" spans="1:7" ht="18" customHeight="1" x14ac:dyDescent="0.25">
      <c r="A61" s="55"/>
      <c r="B61" s="44">
        <v>17</v>
      </c>
      <c r="C61" s="45">
        <f>IFERROR(VLOOKUP(_xlfn.CONCAT(B61,$B41),'All Fixtures'!H:R,10,0),VLOOKUP(_xlfn.CONCAT(B61,$B41),'All Fixtures'!I:R,9,0))</f>
        <v>45671</v>
      </c>
      <c r="D61" s="46" t="str">
        <f>IFERROR(VLOOKUP(_xlfn.CONCAT(B61,$B41),'All Fixtures'!H:R,11,0),VLOOKUP(_xlfn.CONCAT(B61,$B41),'All Fixtures'!I:R,10,0))</f>
        <v>Upleadon Wanderers</v>
      </c>
      <c r="E61" s="47" t="str">
        <f t="shared" si="1"/>
        <v>vs</v>
      </c>
      <c r="F61" s="46" t="str">
        <f>IFERROR(VLOOKUP(_xlfn.CONCAT(B61,$B41),'All Fixtures'!I:T,12,0),VLOOKUP(_xlfn.CONCAT(B61,$B41),'All Fixtures'!H:T,13,0))</f>
        <v>Locals</v>
      </c>
      <c r="G61" s="48" t="str">
        <f>IF(E61="VOID","",VLOOKUP(_xlfn.CONCAT(B61,D61),'All Fixtures'!H:U,14,0))</f>
        <v>Circle Club Newent</v>
      </c>
    </row>
    <row r="62" spans="1:7" ht="18" customHeight="1" x14ac:dyDescent="0.25">
      <c r="A62" s="55"/>
      <c r="B62" s="44">
        <v>18</v>
      </c>
      <c r="C62" s="45">
        <f>IFERROR(VLOOKUP(_xlfn.CONCAT(B62,$B41),'All Fixtures'!H:R,10,0),VLOOKUP(_xlfn.CONCAT(B62,$B41),'All Fixtures'!I:R,9,0))</f>
        <v>45679</v>
      </c>
      <c r="D62" s="46" t="str">
        <f>IFERROR(VLOOKUP(_xlfn.CONCAT(B62,$B41),'All Fixtures'!H:R,11,0),VLOOKUP(_xlfn.CONCAT(B62,$B41),'All Fixtures'!I:R,10,0))</f>
        <v>Killer Instinct</v>
      </c>
      <c r="E62" s="47" t="str">
        <f t="shared" si="1"/>
        <v>vs</v>
      </c>
      <c r="F62" s="46" t="str">
        <f>IFERROR(VLOOKUP(_xlfn.CONCAT(B62,$B41),'All Fixtures'!I:T,12,0),VLOOKUP(_xlfn.CONCAT(B62,$B41),'All Fixtures'!H:T,13,0))</f>
        <v>Upleadon Wanderers</v>
      </c>
      <c r="G62" s="48" t="str">
        <f>IF(E62="VOID","",VLOOKUP(_xlfn.CONCAT(B62,D62),'All Fixtures'!H:U,14,0))</f>
        <v>Matchplay Stroud 3</v>
      </c>
    </row>
    <row r="63" spans="1:7" ht="18" customHeight="1" x14ac:dyDescent="0.25">
      <c r="A63" s="55"/>
      <c r="B63" s="44">
        <v>19</v>
      </c>
      <c r="C63" s="45">
        <f>IFERROR(VLOOKUP(_xlfn.CONCAT(B63,$B41),'All Fixtures'!H:R,10,0),VLOOKUP(_xlfn.CONCAT(B63,$B41),'All Fixtures'!I:R,9,0))</f>
        <v>45685</v>
      </c>
      <c r="D63" s="46" t="str">
        <f>IFERROR(VLOOKUP(_xlfn.CONCAT(B63,$B41),'All Fixtures'!H:R,11,0),VLOOKUP(_xlfn.CONCAT(B63,$B41),'All Fixtures'!I:R,10,0))</f>
        <v>Upleadon Wanderers</v>
      </c>
      <c r="E63" s="47" t="str">
        <f t="shared" si="1"/>
        <v>vs</v>
      </c>
      <c r="F63" s="46" t="str">
        <f>IFERROR(VLOOKUP(_xlfn.CONCAT(B63,$B41),'All Fixtures'!I:T,12,0),VLOOKUP(_xlfn.CONCAT(B63,$B41),'All Fixtures'!H:T,13,0))</f>
        <v>DM4's</v>
      </c>
      <c r="G63" s="48" t="str">
        <f>IF(E63="VOID","",VLOOKUP(_xlfn.CONCAT(B63,D63),'All Fixtures'!H:U,14,0))</f>
        <v>Circle Club Newent</v>
      </c>
    </row>
    <row r="64" spans="1:7" ht="18" customHeight="1" x14ac:dyDescent="0.25">
      <c r="A64" s="55"/>
      <c r="B64" s="44">
        <v>20</v>
      </c>
      <c r="C64" s="45">
        <f>IFERROR(VLOOKUP(_xlfn.CONCAT(B64,$B41),'All Fixtures'!H:R,10,0),VLOOKUP(_xlfn.CONCAT(B64,$B41),'All Fixtures'!I:R,9,0))</f>
        <v>45694</v>
      </c>
      <c r="D64" s="46" t="str">
        <f>IFERROR(VLOOKUP(_xlfn.CONCAT(B64,$B41),'All Fixtures'!H:R,11,0),VLOOKUP(_xlfn.CONCAT(B64,$B41),'All Fixtures'!I:R,10,0))</f>
        <v>BIJI's S.C.</v>
      </c>
      <c r="E64" s="47" t="str">
        <f t="shared" si="1"/>
        <v>vs</v>
      </c>
      <c r="F64" s="46" t="str">
        <f>IFERROR(VLOOKUP(_xlfn.CONCAT(B64,$B41),'All Fixtures'!I:T,12,0),VLOOKUP(_xlfn.CONCAT(B64,$B41),'All Fixtures'!H:T,13,0))</f>
        <v>Upleadon Wanderers</v>
      </c>
      <c r="G64" s="48" t="str">
        <f>IF(E64="VOID","",VLOOKUP(_xlfn.CONCAT(B64,D64),'All Fixtures'!H:U,14,0))</f>
        <v>Farmer's Club 2</v>
      </c>
    </row>
    <row r="65" spans="1:7" ht="18" customHeight="1" x14ac:dyDescent="0.25">
      <c r="A65" s="55"/>
      <c r="B65" s="44">
        <v>21</v>
      </c>
      <c r="C65" s="45">
        <f>IFERROR(VLOOKUP(_xlfn.CONCAT(B65,$B41),'All Fixtures'!H:R,10,0),VLOOKUP(_xlfn.CONCAT(B65,$B41),'All Fixtures'!I:R,9,0))</f>
        <v>45699</v>
      </c>
      <c r="D65" s="46" t="str">
        <f>IFERROR(VLOOKUP(_xlfn.CONCAT(B65,$B41),'All Fixtures'!H:R,11,0),VLOOKUP(_xlfn.CONCAT(B65,$B41),'All Fixtures'!I:R,10,0))</f>
        <v>Upleadon Wanderers</v>
      </c>
      <c r="E65" s="47" t="str">
        <f t="shared" si="1"/>
        <v>vs</v>
      </c>
      <c r="F65" s="46" t="str">
        <f>IFERROR(VLOOKUP(_xlfn.CONCAT(B65,$B41),'All Fixtures'!I:T,12,0),VLOOKUP(_xlfn.CONCAT(B65,$B41),'All Fixtures'!H:T,13,0))</f>
        <v>All Wood &amp; Balls</v>
      </c>
      <c r="G65" s="48" t="str">
        <f>IF(E65="VOID","",VLOOKUP(_xlfn.CONCAT(B65,D65),'All Fixtures'!H:U,14,0))</f>
        <v>Circle Club Newent</v>
      </c>
    </row>
    <row r="66" spans="1:7" ht="18" customHeight="1" x14ac:dyDescent="0.25">
      <c r="A66" s="55"/>
      <c r="B66" s="44">
        <v>22</v>
      </c>
      <c r="C66" s="45">
        <f>IFERROR(VLOOKUP(_xlfn.CONCAT(B66,$B41),'All Fixtures'!H:R,10,0),VLOOKUP(_xlfn.CONCAT(B66,$B41),'All Fixtures'!I:R,9,0))</f>
        <v>45709</v>
      </c>
      <c r="D66" s="46" t="str">
        <f>IFERROR(VLOOKUP(_xlfn.CONCAT(B66,$B41),'All Fixtures'!H:R,11,0),VLOOKUP(_xlfn.CONCAT(B66,$B41),'All Fixtures'!I:R,10,0))</f>
        <v>Flintstones</v>
      </c>
      <c r="E66" s="47" t="str">
        <f t="shared" si="1"/>
        <v>vs</v>
      </c>
      <c r="F66" s="46" t="str">
        <f>IFERROR(VLOOKUP(_xlfn.CONCAT(B66,$B41),'All Fixtures'!I:T,12,0),VLOOKUP(_xlfn.CONCAT(B66,$B41),'All Fixtures'!H:T,13,0))</f>
        <v>Upleadon Wanderers</v>
      </c>
      <c r="G66" s="48" t="str">
        <f>IF(E66="VOID","",VLOOKUP(_xlfn.CONCAT(B66,D66),'All Fixtures'!H:U,14,0))</f>
        <v>England's Glory 1</v>
      </c>
    </row>
    <row r="67" spans="1:7" ht="18" customHeight="1" x14ac:dyDescent="0.25">
      <c r="A67" s="55"/>
      <c r="B67" s="44">
        <v>23</v>
      </c>
      <c r="C67" s="45">
        <f>IFERROR(VLOOKUP(_xlfn.CONCAT(B67,$B41),'All Fixtures'!H:R,10,0),VLOOKUP(_xlfn.CONCAT(B67,$B41),'All Fixtures'!I:R,9,0))</f>
        <v>45713</v>
      </c>
      <c r="D67" s="46" t="str">
        <f>IFERROR(VLOOKUP(_xlfn.CONCAT(B67,$B41),'All Fixtures'!H:R,11,0),VLOOKUP(_xlfn.CONCAT(B67,$B41),'All Fixtures'!I:R,10,0))</f>
        <v>Upleadon Wanderers</v>
      </c>
      <c r="E67" s="47" t="str">
        <f t="shared" si="1"/>
        <v>vs</v>
      </c>
      <c r="F67" s="46" t="str">
        <f>IFERROR(VLOOKUP(_xlfn.CONCAT(B67,$B41),'All Fixtures'!I:T,12,0),VLOOKUP(_xlfn.CONCAT(B67,$B41),'All Fixtures'!H:T,13,0))</f>
        <v>Madcaps</v>
      </c>
      <c r="G67" s="48" t="str">
        <f>IF(E67="VOID","",VLOOKUP(_xlfn.CONCAT(B67,D67),'All Fixtures'!H:U,14,0))</f>
        <v>Circle Club Newent</v>
      </c>
    </row>
    <row r="68" spans="1:7" ht="18" customHeight="1" x14ac:dyDescent="0.25">
      <c r="A68" s="55"/>
      <c r="B68" s="44">
        <v>24</v>
      </c>
      <c r="C68" s="45">
        <f>IFERROR(VLOOKUP(_xlfn.CONCAT(B68,$B41),'All Fixtures'!H:R,10,0),VLOOKUP(_xlfn.CONCAT(B68,$B41),'All Fixtures'!I:R,9,0))</f>
        <v>45722</v>
      </c>
      <c r="D68" s="46" t="str">
        <f>IFERROR(VLOOKUP(_xlfn.CONCAT(B68,$B41),'All Fixtures'!H:R,11,0),VLOOKUP(_xlfn.CONCAT(B68,$B41),'All Fixtures'!I:R,10,0))</f>
        <v>Hits &amp; Misses(City)</v>
      </c>
      <c r="E68" s="47" t="str">
        <f t="shared" si="1"/>
        <v>vs</v>
      </c>
      <c r="F68" s="46" t="str">
        <f>IFERROR(VLOOKUP(_xlfn.CONCAT(B68,$B41),'All Fixtures'!I:T,12,0),VLOOKUP(_xlfn.CONCAT(B68,$B41),'All Fixtures'!H:T,13,0))</f>
        <v>Upleadon Wanderers</v>
      </c>
      <c r="G68" s="48" t="str">
        <f>IF(E68="VOID","",VLOOKUP(_xlfn.CONCAT(B68,D68),'All Fixtures'!H:U,14,0))</f>
        <v>Saintbridge Club 2</v>
      </c>
    </row>
    <row r="69" spans="1:7" ht="18" customHeight="1" x14ac:dyDescent="0.25">
      <c r="A69" s="55"/>
      <c r="B69" s="44">
        <v>25</v>
      </c>
      <c r="C69" s="45">
        <f>IFERROR(VLOOKUP(_xlfn.CONCAT(B69,$B41),'All Fixtures'!H:R,10,0),VLOOKUP(_xlfn.CONCAT(B69,$B41),'All Fixtures'!I:R,9,0))</f>
        <v>45727</v>
      </c>
      <c r="D69" s="46" t="str">
        <f>IFERROR(VLOOKUP(_xlfn.CONCAT(B69,$B41),'All Fixtures'!H:R,11,0),VLOOKUP(_xlfn.CONCAT(B69,$B41),'All Fixtures'!I:R,10,0))</f>
        <v>Upleadon Wanderers</v>
      </c>
      <c r="E69" s="47" t="str">
        <f t="shared" si="1"/>
        <v>vs</v>
      </c>
      <c r="F69" s="46" t="str">
        <f>IFERROR(VLOOKUP(_xlfn.CONCAT(B69,$B41),'All Fixtures'!I:T,12,0),VLOOKUP(_xlfn.CONCAT(B69,$B41),'All Fixtures'!H:T,13,0))</f>
        <v>Hip Hips</v>
      </c>
      <c r="G69" s="48" t="str">
        <f>IF(E69="VOID","",VLOOKUP(_xlfn.CONCAT(B69,D69),'All Fixtures'!H:U,14,0))</f>
        <v>Circle Club Newent</v>
      </c>
    </row>
    <row r="70" spans="1:7" ht="18" customHeight="1" x14ac:dyDescent="0.25">
      <c r="A70" s="55"/>
      <c r="B70" s="44">
        <v>26</v>
      </c>
      <c r="C70" s="45">
        <f>IFERROR(VLOOKUP(_xlfn.CONCAT(B70,$B41),'All Fixtures'!H:R,10,0),VLOOKUP(_xlfn.CONCAT(B70,$B41),'All Fixtures'!I:R,9,0))</f>
        <v>45736</v>
      </c>
      <c r="D70" s="46" t="str">
        <f>IFERROR(VLOOKUP(_xlfn.CONCAT(B70,$B41),'All Fixtures'!H:R,11,0),VLOOKUP(_xlfn.CONCAT(B70,$B41),'All Fixtures'!I:R,10,0))</f>
        <v>Grinders</v>
      </c>
      <c r="E70" s="47" t="str">
        <f t="shared" si="1"/>
        <v>vs</v>
      </c>
      <c r="F70" s="46" t="str">
        <f>IFERROR(VLOOKUP(_xlfn.CONCAT(B70,$B41),'All Fixtures'!I:T,12,0),VLOOKUP(_xlfn.CONCAT(B70,$B41),'All Fixtures'!H:T,13,0))</f>
        <v>Upleadon Wanderers</v>
      </c>
      <c r="G70" s="48" t="str">
        <f>IF(E70="VOID","",VLOOKUP(_xlfn.CONCAT(B70,D70),'All Fixtures'!H:U,14,0))</f>
        <v>Churchdown Club</v>
      </c>
    </row>
    <row r="71" spans="1:7" ht="18" customHeight="1" x14ac:dyDescent="0.25">
      <c r="A71" s="55"/>
      <c r="B71" s="44">
        <v>27</v>
      </c>
      <c r="C71" s="45">
        <f>IFERROR(VLOOKUP(_xlfn.CONCAT(B71,$B41),'All Fixtures'!H:R,10,0),VLOOKUP(_xlfn.CONCAT(B71,$B41),'All Fixtures'!I:R,9,0))</f>
        <v>45741</v>
      </c>
      <c r="D71" s="46" t="str">
        <f>IFERROR(VLOOKUP(_xlfn.CONCAT(B71,$B41),'All Fixtures'!H:R,11,0),VLOOKUP(_xlfn.CONCAT(B71,$B41),'All Fixtures'!I:R,10,0))</f>
        <v>Upleadon Wanderers</v>
      </c>
      <c r="E71" s="47" t="str">
        <f t="shared" si="1"/>
        <v>vs</v>
      </c>
      <c r="F71" s="46" t="str">
        <f>IFERROR(VLOOKUP(_xlfn.CONCAT(B71,$B41),'All Fixtures'!I:T,12,0),VLOOKUP(_xlfn.CONCAT(B71,$B41),'All Fixtures'!H:T,13,0))</f>
        <v>Poets</v>
      </c>
      <c r="G71" s="48" t="str">
        <f>IF(E71="VOID","",VLOOKUP(_xlfn.CONCAT(B71,D71),'All Fixtures'!H:U,14,0))</f>
        <v>Circle Club Newent</v>
      </c>
    </row>
    <row r="72" spans="1:7" ht="18" customHeight="1" x14ac:dyDescent="0.25">
      <c r="A72" s="55"/>
      <c r="B72" s="44">
        <v>28</v>
      </c>
      <c r="C72" s="45">
        <f>IFERROR(VLOOKUP(_xlfn.CONCAT(B72,$B41),'All Fixtures'!H:R,10,0),VLOOKUP(_xlfn.CONCAT(B72,$B41),'All Fixtures'!I:R,9,0))</f>
        <v>45750</v>
      </c>
      <c r="D72" s="46" t="str">
        <f>IFERROR(VLOOKUP(_xlfn.CONCAT(B72,$B41),'All Fixtures'!H:R,11,0),VLOOKUP(_xlfn.CONCAT(B72,$B41),'All Fixtures'!I:R,10,0))</f>
        <v>Hucclers</v>
      </c>
      <c r="E72" s="47" t="str">
        <f t="shared" si="1"/>
        <v>vs</v>
      </c>
      <c r="F72" s="46" t="str">
        <f>IFERROR(VLOOKUP(_xlfn.CONCAT(B72,$B41),'All Fixtures'!I:T,12,0),VLOOKUP(_xlfn.CONCAT(B72,$B41),'All Fixtures'!H:T,13,0))</f>
        <v>Upleadon Wanderers</v>
      </c>
      <c r="G72" s="48" t="str">
        <f>IF(E72="VOID","",VLOOKUP(_xlfn.CONCAT(B72,D72),'All Fixtures'!H:U,14,0))</f>
        <v>England's Glory 1</v>
      </c>
    </row>
    <row r="73" spans="1:7" ht="18" customHeight="1" x14ac:dyDescent="0.25">
      <c r="A73" s="55"/>
      <c r="B73" s="44">
        <v>29</v>
      </c>
      <c r="C73" s="45">
        <f>IFERROR(VLOOKUP(_xlfn.CONCAT(B73,$B41),'All Fixtures'!H:R,10,0),VLOOKUP(_xlfn.CONCAT(B73,$B41),'All Fixtures'!I:R,9,0))</f>
        <v>45756</v>
      </c>
      <c r="D73" s="46" t="str">
        <f>IFERROR(VLOOKUP(_xlfn.CONCAT(B73,$B41),'All Fixtures'!H:R,11,0),VLOOKUP(_xlfn.CONCAT(B73,$B41),'All Fixtures'!I:R,10,0))</f>
        <v>Spreaders</v>
      </c>
      <c r="E73" s="47" t="str">
        <f t="shared" si="1"/>
        <v>vs</v>
      </c>
      <c r="F73" s="46" t="str">
        <f>IFERROR(VLOOKUP(_xlfn.CONCAT(B73,$B41),'All Fixtures'!I:T,12,0),VLOOKUP(_xlfn.CONCAT(B73,$B41),'All Fixtures'!H:T,13,0))</f>
        <v>Upleadon Wanderers</v>
      </c>
      <c r="G73" s="48" t="str">
        <f>IF(E73="VOID","",VLOOKUP(_xlfn.CONCAT(B73,D73),'All Fixtures'!H:U,14,0))</f>
        <v>Churchdown Community Centre 2</v>
      </c>
    </row>
    <row r="74" spans="1:7" ht="18" customHeight="1" x14ac:dyDescent="0.25">
      <c r="A74" s="55"/>
      <c r="B74" s="49">
        <v>30</v>
      </c>
      <c r="C74" s="50">
        <f>IFERROR(VLOOKUP(_xlfn.CONCAT(B74,$B41),'All Fixtures'!H:R,10,0),VLOOKUP(_xlfn.CONCAT(B74,$B41),'All Fixtures'!I:R,9,0))</f>
        <v>45762</v>
      </c>
      <c r="D74" s="51" t="str">
        <f>IFERROR(VLOOKUP(_xlfn.CONCAT(B74,$B41),'All Fixtures'!H:R,11,0),VLOOKUP(_xlfn.CONCAT(B74,$B41),'All Fixtures'!I:R,10,0))</f>
        <v>Upleadon Wanderers</v>
      </c>
      <c r="E74" s="52" t="str">
        <f t="shared" si="1"/>
        <v>vs</v>
      </c>
      <c r="F74" s="51" t="str">
        <f>IFERROR(VLOOKUP(_xlfn.CONCAT(B74,$B41),'All Fixtures'!I:T,12,0),VLOOKUP(_xlfn.CONCAT(B74,$B41),'All Fixtures'!H:T,13,0))</f>
        <v>Elementaries</v>
      </c>
      <c r="G74" s="53" t="str">
        <f>IF(E74="VOID","",VLOOKUP(_xlfn.CONCAT(B74,D74),'All Fixtures'!H:U,14,0))</f>
        <v>Circle Club Newent</v>
      </c>
    </row>
    <row r="75" spans="1:7" ht="13.15" customHeight="1" x14ac:dyDescent="0.25">
      <c r="A75" s="55"/>
      <c r="B75" s="20"/>
      <c r="C75" s="20"/>
      <c r="D75" s="3"/>
      <c r="E75" s="20"/>
      <c r="F75" s="3"/>
      <c r="G75" s="3"/>
    </row>
    <row r="76" spans="1:7" ht="13.15" customHeight="1" x14ac:dyDescent="0.25">
      <c r="A76" s="55"/>
      <c r="B76" s="20"/>
      <c r="C76" s="20"/>
      <c r="D76" s="3"/>
      <c r="E76" s="20"/>
      <c r="F76" s="3"/>
      <c r="G76" s="3"/>
    </row>
    <row r="77" spans="1:7" ht="13.15" customHeight="1" x14ac:dyDescent="0.25">
      <c r="A77" s="55"/>
      <c r="B77" s="20"/>
      <c r="C77" s="20"/>
      <c r="D77" s="3"/>
      <c r="E77" s="20"/>
      <c r="F77" s="3"/>
      <c r="G77" s="3"/>
    </row>
    <row r="78" spans="1:7" ht="13.15" customHeight="1" x14ac:dyDescent="0.25">
      <c r="A78" s="55"/>
      <c r="B78" s="20"/>
      <c r="C78" s="20"/>
      <c r="D78" s="3"/>
      <c r="E78" s="20"/>
      <c r="F78" s="3"/>
      <c r="G78" s="3"/>
    </row>
    <row r="79" spans="1:7" ht="13.15" customHeight="1" x14ac:dyDescent="0.25">
      <c r="A79" s="55"/>
      <c r="B79" s="20"/>
      <c r="C79" s="20"/>
      <c r="D79" s="3"/>
      <c r="E79" s="20"/>
      <c r="F79" s="3"/>
      <c r="G79" s="3"/>
    </row>
    <row r="80" spans="1:7" ht="20.45" customHeight="1" x14ac:dyDescent="0.35">
      <c r="A80" s="55">
        <f>A41+1</f>
        <v>3</v>
      </c>
      <c r="B80" s="39" t="str">
        <f>C80</f>
        <v>Hucclers</v>
      </c>
      <c r="C80" s="121" t="str">
        <f>VLOOKUP(A80,Divisions!$M$3:$N$18,2,0)</f>
        <v>Hucclers</v>
      </c>
      <c r="D80" s="121"/>
      <c r="E80" s="121"/>
      <c r="F80" s="121"/>
      <c r="G80" s="121"/>
    </row>
    <row r="81" spans="1:7" ht="13.15" customHeight="1" x14ac:dyDescent="0.25">
      <c r="A81" s="55"/>
      <c r="B81" s="20"/>
      <c r="C81" s="20"/>
      <c r="D81" s="3"/>
      <c r="E81" s="20"/>
      <c r="F81" s="3"/>
      <c r="G81" s="3"/>
    </row>
    <row r="82" spans="1:7" ht="21.6" customHeight="1" x14ac:dyDescent="0.25">
      <c r="A82" s="55"/>
      <c r="B82" s="40" t="s">
        <v>328</v>
      </c>
      <c r="C82" s="41" t="s">
        <v>334</v>
      </c>
      <c r="D82" s="42" t="s">
        <v>340</v>
      </c>
      <c r="E82" s="42"/>
      <c r="F82" s="42" t="s">
        <v>341</v>
      </c>
      <c r="G82" s="43" t="s">
        <v>338</v>
      </c>
    </row>
    <row r="83" spans="1:7" ht="18" customHeight="1" x14ac:dyDescent="0.25">
      <c r="A83" s="55"/>
      <c r="B83" s="44">
        <v>1</v>
      </c>
      <c r="C83" s="45">
        <f>IFERROR(VLOOKUP(_xlfn.CONCAT(B83,$B80),'All Fixtures'!H:R,10,0),VLOOKUP(_xlfn.CONCAT(B83,$B80),'All Fixtures'!I:R,9,0))</f>
        <v>45540</v>
      </c>
      <c r="D83" s="46" t="str">
        <f>IFERROR(VLOOKUP(_xlfn.CONCAT(B83,$B80),'All Fixtures'!H:R,11,0),VLOOKUP(_xlfn.CONCAT(B83,$B80),'All Fixtures'!I:R,10,0))</f>
        <v>Hucclers</v>
      </c>
      <c r="E83" s="47" t="str">
        <f>IF(F83="","VOID","vs")</f>
        <v>vs</v>
      </c>
      <c r="F83" s="46" t="str">
        <f>IFERROR(VLOOKUP(_xlfn.CONCAT(B83,$B80),'All Fixtures'!I:T,12,0),VLOOKUP(_xlfn.CONCAT(B83,$B80),'All Fixtures'!H:T,13,0))</f>
        <v>Locals</v>
      </c>
      <c r="G83" s="48" t="str">
        <f>IF(E83="VOID","",VLOOKUP(_xlfn.CONCAT(B83,D83),'All Fixtures'!H:U,14,0))</f>
        <v>England's Glory 1</v>
      </c>
    </row>
    <row r="84" spans="1:7" ht="18" customHeight="1" x14ac:dyDescent="0.25">
      <c r="A84" s="55"/>
      <c r="B84" s="44">
        <v>2</v>
      </c>
      <c r="C84" s="45">
        <f>IFERROR(VLOOKUP(_xlfn.CONCAT(B84,$B80),'All Fixtures'!H:R,10,0),VLOOKUP(_xlfn.CONCAT(B84,$B80),'All Fixtures'!I:R,9,0))</f>
        <v>45546</v>
      </c>
      <c r="D84" s="46" t="str">
        <f>IFERROR(VLOOKUP(_xlfn.CONCAT(B84,$B80),'All Fixtures'!H:R,11,0),VLOOKUP(_xlfn.CONCAT(B84,$B80),'All Fixtures'!I:R,10,0))</f>
        <v>Killer Instinct</v>
      </c>
      <c r="E84" s="47" t="str">
        <f t="shared" ref="E84:E113" si="2">IF(F84="","VOID","vs")</f>
        <v>vs</v>
      </c>
      <c r="F84" s="46" t="str">
        <f>IFERROR(VLOOKUP(_xlfn.CONCAT(B84,$B80),'All Fixtures'!I:T,12,0),VLOOKUP(_xlfn.CONCAT(B84,$B80),'All Fixtures'!H:T,13,0))</f>
        <v>Hucclers</v>
      </c>
      <c r="G84" s="48" t="str">
        <f>IF(E84="VOID","",VLOOKUP(_xlfn.CONCAT(B84,D84),'All Fixtures'!H:U,14,0))</f>
        <v>Matchplay Stroud 3</v>
      </c>
    </row>
    <row r="85" spans="1:7" ht="18" customHeight="1" x14ac:dyDescent="0.25">
      <c r="A85" s="55"/>
      <c r="B85" s="44">
        <v>3</v>
      </c>
      <c r="C85" s="45">
        <f>IFERROR(VLOOKUP(_xlfn.CONCAT(B85,$B80),'All Fixtures'!H:R,10,0),VLOOKUP(_xlfn.CONCAT(B85,$B80),'All Fixtures'!I:R,9,0))</f>
        <v>45554</v>
      </c>
      <c r="D85" s="46" t="str">
        <f>IFERROR(VLOOKUP(_xlfn.CONCAT(B85,$B80),'All Fixtures'!H:R,11,0),VLOOKUP(_xlfn.CONCAT(B85,$B80),'All Fixtures'!I:R,10,0))</f>
        <v>Hucclers</v>
      </c>
      <c r="E85" s="47" t="str">
        <f t="shared" si="2"/>
        <v>vs</v>
      </c>
      <c r="F85" s="46" t="str">
        <f>IFERROR(VLOOKUP(_xlfn.CONCAT(B85,$B80),'All Fixtures'!I:T,12,0),VLOOKUP(_xlfn.CONCAT(B85,$B80),'All Fixtures'!H:T,13,0))</f>
        <v>DM4's</v>
      </c>
      <c r="G85" s="48" t="str">
        <f>IF(E85="VOID","",VLOOKUP(_xlfn.CONCAT(B85,D85),'All Fixtures'!H:U,14,0))</f>
        <v>England's Glory 1</v>
      </c>
    </row>
    <row r="86" spans="1:7" ht="18" customHeight="1" x14ac:dyDescent="0.25">
      <c r="A86" s="55"/>
      <c r="B86" s="44">
        <v>4</v>
      </c>
      <c r="C86" s="45">
        <f>IFERROR(VLOOKUP(_xlfn.CONCAT(B86,$B80),'All Fixtures'!H:R,10,0),VLOOKUP(_xlfn.CONCAT(B86,$B80),'All Fixtures'!I:R,9,0))</f>
        <v>45561</v>
      </c>
      <c r="D86" s="46" t="str">
        <f>IFERROR(VLOOKUP(_xlfn.CONCAT(B86,$B80),'All Fixtures'!H:R,11,0),VLOOKUP(_xlfn.CONCAT(B86,$B80),'All Fixtures'!I:R,10,0))</f>
        <v>BIJI's S.C.</v>
      </c>
      <c r="E86" s="47" t="str">
        <f t="shared" si="2"/>
        <v>vs</v>
      </c>
      <c r="F86" s="46" t="str">
        <f>IFERROR(VLOOKUP(_xlfn.CONCAT(B86,$B80),'All Fixtures'!I:T,12,0),VLOOKUP(_xlfn.CONCAT(B86,$B80),'All Fixtures'!H:T,13,0))</f>
        <v>Hucclers</v>
      </c>
      <c r="G86" s="48" t="str">
        <f>IF(E86="VOID","",VLOOKUP(_xlfn.CONCAT(B86,D86),'All Fixtures'!H:U,14,0))</f>
        <v>Farmer's Club 2</v>
      </c>
    </row>
    <row r="87" spans="1:7" ht="18" customHeight="1" x14ac:dyDescent="0.25">
      <c r="A87" s="55"/>
      <c r="B87" s="44">
        <v>5</v>
      </c>
      <c r="C87" s="45">
        <f>IFERROR(VLOOKUP(_xlfn.CONCAT(B87,$B80),'All Fixtures'!H:R,10,0),VLOOKUP(_xlfn.CONCAT(B87,$B80),'All Fixtures'!I:R,9,0))</f>
        <v>45568</v>
      </c>
      <c r="D87" s="46" t="str">
        <f>IFERROR(VLOOKUP(_xlfn.CONCAT(B87,$B80),'All Fixtures'!H:R,11,0),VLOOKUP(_xlfn.CONCAT(B87,$B80),'All Fixtures'!I:R,10,0))</f>
        <v>Hucclers</v>
      </c>
      <c r="E87" s="47" t="str">
        <f t="shared" si="2"/>
        <v>vs</v>
      </c>
      <c r="F87" s="46" t="str">
        <f>IFERROR(VLOOKUP(_xlfn.CONCAT(B87,$B80),'All Fixtures'!I:T,12,0),VLOOKUP(_xlfn.CONCAT(B87,$B80),'All Fixtures'!H:T,13,0))</f>
        <v>All Wood &amp; Balls</v>
      </c>
      <c r="G87" s="48" t="str">
        <f>IF(E87="VOID","",VLOOKUP(_xlfn.CONCAT(B87,D87),'All Fixtures'!H:U,14,0))</f>
        <v>England's Glory 1</v>
      </c>
    </row>
    <row r="88" spans="1:7" ht="18" customHeight="1" x14ac:dyDescent="0.25">
      <c r="A88" s="55"/>
      <c r="B88" s="44">
        <v>6</v>
      </c>
      <c r="C88" s="45">
        <f>IFERROR(VLOOKUP(_xlfn.CONCAT(B88,$B80),'All Fixtures'!H:R,10,0),VLOOKUP(_xlfn.CONCAT(B88,$B80),'All Fixtures'!I:R,9,0))</f>
        <v>45576</v>
      </c>
      <c r="D88" s="46" t="str">
        <f>IFERROR(VLOOKUP(_xlfn.CONCAT(B88,$B80),'All Fixtures'!H:R,11,0),VLOOKUP(_xlfn.CONCAT(B88,$B80),'All Fixtures'!I:R,10,0))</f>
        <v>Flintstones</v>
      </c>
      <c r="E88" s="47" t="str">
        <f t="shared" si="2"/>
        <v>vs</v>
      </c>
      <c r="F88" s="46" t="str">
        <f>IFERROR(VLOOKUP(_xlfn.CONCAT(B88,$B80),'All Fixtures'!I:T,12,0),VLOOKUP(_xlfn.CONCAT(B88,$B80),'All Fixtures'!H:T,13,0))</f>
        <v>Hucclers</v>
      </c>
      <c r="G88" s="48" t="str">
        <f>IF(E88="VOID","",VLOOKUP(_xlfn.CONCAT(B88,D88),'All Fixtures'!H:U,14,0))</f>
        <v>England's Glory 1</v>
      </c>
    </row>
    <row r="89" spans="1:7" ht="18" customHeight="1" x14ac:dyDescent="0.25">
      <c r="A89" s="55"/>
      <c r="B89" s="44">
        <v>7</v>
      </c>
      <c r="C89" s="45">
        <f>IFERROR(VLOOKUP(_xlfn.CONCAT(B89,$B80),'All Fixtures'!H:R,10,0),VLOOKUP(_xlfn.CONCAT(B89,$B80),'All Fixtures'!I:R,9,0))</f>
        <v>45582</v>
      </c>
      <c r="D89" s="46" t="str">
        <f>IFERROR(VLOOKUP(_xlfn.CONCAT(B89,$B80),'All Fixtures'!H:R,11,0),VLOOKUP(_xlfn.CONCAT(B89,$B80),'All Fixtures'!I:R,10,0))</f>
        <v>Hucclers</v>
      </c>
      <c r="E89" s="47" t="str">
        <f t="shared" si="2"/>
        <v>vs</v>
      </c>
      <c r="F89" s="46" t="str">
        <f>IFERROR(VLOOKUP(_xlfn.CONCAT(B89,$B80),'All Fixtures'!I:T,12,0),VLOOKUP(_xlfn.CONCAT(B89,$B80),'All Fixtures'!H:T,13,0))</f>
        <v>Madcaps</v>
      </c>
      <c r="G89" s="48" t="str">
        <f>IF(E89="VOID","",VLOOKUP(_xlfn.CONCAT(B89,D89),'All Fixtures'!H:U,14,0))</f>
        <v>England's Glory 1</v>
      </c>
    </row>
    <row r="90" spans="1:7" ht="18" customHeight="1" x14ac:dyDescent="0.25">
      <c r="A90" s="55"/>
      <c r="B90" s="44">
        <v>8</v>
      </c>
      <c r="C90" s="45">
        <f>IFERROR(VLOOKUP(_xlfn.CONCAT(B90,$B80),'All Fixtures'!H:R,10,0),VLOOKUP(_xlfn.CONCAT(B90,$B80),'All Fixtures'!I:R,9,0))</f>
        <v>45589</v>
      </c>
      <c r="D90" s="46" t="str">
        <f>IFERROR(VLOOKUP(_xlfn.CONCAT(B90,$B80),'All Fixtures'!H:R,11,0),VLOOKUP(_xlfn.CONCAT(B90,$B80),'All Fixtures'!I:R,10,0))</f>
        <v>Hits &amp; Misses(City)</v>
      </c>
      <c r="E90" s="47" t="str">
        <f t="shared" si="2"/>
        <v>vs</v>
      </c>
      <c r="F90" s="46" t="str">
        <f>IFERROR(VLOOKUP(_xlfn.CONCAT(B90,$B80),'All Fixtures'!I:T,12,0),VLOOKUP(_xlfn.CONCAT(B90,$B80),'All Fixtures'!H:T,13,0))</f>
        <v>Hucclers</v>
      </c>
      <c r="G90" s="48" t="str">
        <f>IF(E90="VOID","",VLOOKUP(_xlfn.CONCAT(B90,D90),'All Fixtures'!H:U,14,0))</f>
        <v>Saintbridge Club 2</v>
      </c>
    </row>
    <row r="91" spans="1:7" ht="18" customHeight="1" x14ac:dyDescent="0.25">
      <c r="A91" s="55"/>
      <c r="B91" s="44">
        <v>9</v>
      </c>
      <c r="C91" s="45">
        <f>IFERROR(VLOOKUP(_xlfn.CONCAT(B91,$B80),'All Fixtures'!H:R,10,0),VLOOKUP(_xlfn.CONCAT(B91,$B80),'All Fixtures'!I:R,9,0))</f>
        <v>45596</v>
      </c>
      <c r="D91" s="46" t="str">
        <f>IFERROR(VLOOKUP(_xlfn.CONCAT(B91,$B80),'All Fixtures'!H:R,11,0),VLOOKUP(_xlfn.CONCAT(B91,$B80),'All Fixtures'!I:R,10,0))</f>
        <v>Hucclers</v>
      </c>
      <c r="E91" s="47" t="str">
        <f t="shared" si="2"/>
        <v>vs</v>
      </c>
      <c r="F91" s="46" t="str">
        <f>IFERROR(VLOOKUP(_xlfn.CONCAT(B91,$B80),'All Fixtures'!I:T,12,0),VLOOKUP(_xlfn.CONCAT(B91,$B80),'All Fixtures'!H:T,13,0))</f>
        <v>Hip Hips</v>
      </c>
      <c r="G91" s="48" t="str">
        <f>IF(E91="VOID","",VLOOKUP(_xlfn.CONCAT(B91,D91),'All Fixtures'!H:U,14,0))</f>
        <v>England's Glory 1</v>
      </c>
    </row>
    <row r="92" spans="1:7" ht="18" customHeight="1" x14ac:dyDescent="0.25">
      <c r="A92" s="55"/>
      <c r="B92" s="44">
        <v>10</v>
      </c>
      <c r="C92" s="45">
        <f>IFERROR(VLOOKUP(_xlfn.CONCAT(B92,$B80),'All Fixtures'!H:R,10,0),VLOOKUP(_xlfn.CONCAT(B92,$B80),'All Fixtures'!I:R,9,0))</f>
        <v>45603</v>
      </c>
      <c r="D92" s="46" t="str">
        <f>IFERROR(VLOOKUP(_xlfn.CONCAT(B92,$B80),'All Fixtures'!H:R,11,0),VLOOKUP(_xlfn.CONCAT(B92,$B80),'All Fixtures'!I:R,10,0))</f>
        <v>Grinders</v>
      </c>
      <c r="E92" s="47" t="str">
        <f t="shared" si="2"/>
        <v>vs</v>
      </c>
      <c r="F92" s="46" t="str">
        <f>IFERROR(VLOOKUP(_xlfn.CONCAT(B92,$B80),'All Fixtures'!I:T,12,0),VLOOKUP(_xlfn.CONCAT(B92,$B80),'All Fixtures'!H:T,13,0))</f>
        <v>Hucclers</v>
      </c>
      <c r="G92" s="48" t="str">
        <f>IF(E92="VOID","",VLOOKUP(_xlfn.CONCAT(B92,D92),'All Fixtures'!H:U,14,0))</f>
        <v>Churchdown Club</v>
      </c>
    </row>
    <row r="93" spans="1:7" ht="18" customHeight="1" x14ac:dyDescent="0.25">
      <c r="A93" s="55"/>
      <c r="B93" s="44">
        <v>11</v>
      </c>
      <c r="C93" s="45">
        <f>IFERROR(VLOOKUP(_xlfn.CONCAT(B93,$B80),'All Fixtures'!H:R,10,0),VLOOKUP(_xlfn.CONCAT(B93,$B80),'All Fixtures'!I:R,9,0))</f>
        <v>45610</v>
      </c>
      <c r="D93" s="46" t="str">
        <f>IFERROR(VLOOKUP(_xlfn.CONCAT(B93,$B80),'All Fixtures'!H:R,11,0),VLOOKUP(_xlfn.CONCAT(B93,$B80),'All Fixtures'!I:R,10,0))</f>
        <v>Hucclers</v>
      </c>
      <c r="E93" s="47" t="str">
        <f t="shared" si="2"/>
        <v>vs</v>
      </c>
      <c r="F93" s="46" t="str">
        <f>IFERROR(VLOOKUP(_xlfn.CONCAT(B93,$B80),'All Fixtures'!I:T,12,0),VLOOKUP(_xlfn.CONCAT(B93,$B80),'All Fixtures'!H:T,13,0))</f>
        <v>Poets</v>
      </c>
      <c r="G93" s="48" t="str">
        <f>IF(E93="VOID","",VLOOKUP(_xlfn.CONCAT(B93,D93),'All Fixtures'!H:U,14,0))</f>
        <v>England's Glory 1</v>
      </c>
    </row>
    <row r="94" spans="1:7" ht="18" customHeight="1" x14ac:dyDescent="0.25">
      <c r="A94" s="55"/>
      <c r="B94" s="44">
        <v>12</v>
      </c>
      <c r="C94" s="45">
        <f>IFERROR(VLOOKUP(_xlfn.CONCAT(B94,$B80),'All Fixtures'!H:R,10,0),VLOOKUP(_xlfn.CONCAT(B94,$B80),'All Fixtures'!I:R,9,0))</f>
        <v>45617</v>
      </c>
      <c r="D94" s="46" t="str">
        <f>IFERROR(VLOOKUP(_xlfn.CONCAT(B94,$B80),'All Fixtures'!H:R,11,0),VLOOKUP(_xlfn.CONCAT(B94,$B80),'All Fixtures'!I:R,10,0))</f>
        <v>Hucclers</v>
      </c>
      <c r="E94" s="47" t="str">
        <f t="shared" si="2"/>
        <v>vs</v>
      </c>
      <c r="F94" s="46" t="str">
        <f>IFERROR(VLOOKUP(_xlfn.CONCAT(B94,$B80),'All Fixtures'!I:T,12,0),VLOOKUP(_xlfn.CONCAT(B94,$B80),'All Fixtures'!H:T,13,0))</f>
        <v>Spreaders</v>
      </c>
      <c r="G94" s="48" t="str">
        <f>IF(E94="VOID","",VLOOKUP(_xlfn.CONCAT(B94,D94),'All Fixtures'!H:U,14,0))</f>
        <v>England's Glory 1</v>
      </c>
    </row>
    <row r="95" spans="1:7" ht="18" customHeight="1" x14ac:dyDescent="0.25">
      <c r="A95" s="55"/>
      <c r="B95" s="44">
        <v>13</v>
      </c>
      <c r="C95" s="45">
        <f>IFERROR(VLOOKUP(_xlfn.CONCAT(B95,$B80),'All Fixtures'!H:R,10,0),VLOOKUP(_xlfn.CONCAT(B95,$B80),'All Fixtures'!I:R,9,0))</f>
        <v>45622</v>
      </c>
      <c r="D95" s="46" t="str">
        <f>IFERROR(VLOOKUP(_xlfn.CONCAT(B95,$B80),'All Fixtures'!H:R,11,0),VLOOKUP(_xlfn.CONCAT(B95,$B80),'All Fixtures'!I:R,10,0))</f>
        <v>Upleadon Wanderers</v>
      </c>
      <c r="E95" s="47" t="str">
        <f t="shared" si="2"/>
        <v>vs</v>
      </c>
      <c r="F95" s="46" t="str">
        <f>IFERROR(VLOOKUP(_xlfn.CONCAT(B95,$B80),'All Fixtures'!I:T,12,0),VLOOKUP(_xlfn.CONCAT(B95,$B80),'All Fixtures'!H:T,13,0))</f>
        <v>Hucclers</v>
      </c>
      <c r="G95" s="48" t="str">
        <f>IF(E95="VOID","",VLOOKUP(_xlfn.CONCAT(B95,D95),'All Fixtures'!H:U,14,0))</f>
        <v>Circle Club Newent</v>
      </c>
    </row>
    <row r="96" spans="1:7" ht="18" customHeight="1" x14ac:dyDescent="0.25">
      <c r="A96" s="55"/>
      <c r="B96" s="44">
        <v>14</v>
      </c>
      <c r="C96" s="45">
        <f>IFERROR(VLOOKUP(_xlfn.CONCAT(B96,$B80),'All Fixtures'!H:R,10,0),VLOOKUP(_xlfn.CONCAT(B96,$B80),'All Fixtures'!I:R,9,0))</f>
        <v>45631</v>
      </c>
      <c r="D96" s="46" t="str">
        <f>IFERROR(VLOOKUP(_xlfn.CONCAT(B96,$B80),'All Fixtures'!H:R,11,0),VLOOKUP(_xlfn.CONCAT(B96,$B80),'All Fixtures'!I:R,10,0))</f>
        <v>Hucclers</v>
      </c>
      <c r="E96" s="47" t="str">
        <f t="shared" si="2"/>
        <v>vs</v>
      </c>
      <c r="F96" s="46" t="str">
        <f>IFERROR(VLOOKUP(_xlfn.CONCAT(B96,$B80),'All Fixtures'!I:T,12,0),VLOOKUP(_xlfn.CONCAT(B96,$B80),'All Fixtures'!H:T,13,0))</f>
        <v>Elementaries</v>
      </c>
      <c r="G96" s="48" t="str">
        <f>IF(E96="VOID","",VLOOKUP(_xlfn.CONCAT(B96,D96),'All Fixtures'!H:U,14,0))</f>
        <v>England's Glory 1</v>
      </c>
    </row>
    <row r="97" spans="1:7" ht="18" customHeight="1" x14ac:dyDescent="0.25">
      <c r="A97" s="55"/>
      <c r="B97" s="44">
        <v>15</v>
      </c>
      <c r="C97" s="45">
        <f>IFERROR(VLOOKUP(_xlfn.CONCAT(B97,$B80),'All Fixtures'!H:R,10,0),VLOOKUP(_xlfn.CONCAT(B97,$B80),'All Fixtures'!I:R,9,0))</f>
        <v>45637</v>
      </c>
      <c r="D97" s="46" t="str">
        <f>IFERROR(VLOOKUP(_xlfn.CONCAT(B97,$B80),'All Fixtures'!H:R,11,0),VLOOKUP(_xlfn.CONCAT(B97,$B80),'All Fixtures'!I:R,10,0))</f>
        <v>Meteors</v>
      </c>
      <c r="E97" s="47" t="str">
        <f t="shared" si="2"/>
        <v>vs</v>
      </c>
      <c r="F97" s="46" t="str">
        <f>IFERROR(VLOOKUP(_xlfn.CONCAT(B97,$B80),'All Fixtures'!I:T,12,0),VLOOKUP(_xlfn.CONCAT(B97,$B80),'All Fixtures'!H:T,13,0))</f>
        <v>Hucclers</v>
      </c>
      <c r="G97" s="48" t="str">
        <f>IF(E97="VOID","",VLOOKUP(_xlfn.CONCAT(B97,D97),'All Fixtures'!H:U,14,0))</f>
        <v>Farmer's Club 1</v>
      </c>
    </row>
    <row r="98" spans="1:7" ht="24.6" customHeight="1" x14ac:dyDescent="0.25">
      <c r="A98" s="55"/>
      <c r="B98" s="122" t="s">
        <v>339</v>
      </c>
      <c r="C98" s="123"/>
      <c r="D98" s="123"/>
      <c r="E98" s="123"/>
      <c r="F98" s="123"/>
      <c r="G98" s="124"/>
    </row>
    <row r="99" spans="1:7" ht="18" customHeight="1" x14ac:dyDescent="0.25">
      <c r="A99" s="55"/>
      <c r="B99" s="44">
        <v>16</v>
      </c>
      <c r="C99" s="45">
        <f>IFERROR(VLOOKUP(_xlfn.CONCAT(B99,$B80),'All Fixtures'!H:R,10,0),VLOOKUP(_xlfn.CONCAT(B99,$B80),'All Fixtures'!I:R,9,0))</f>
        <v>45664</v>
      </c>
      <c r="D99" s="46" t="str">
        <f>IFERROR(VLOOKUP(_xlfn.CONCAT(B99,$B80),'All Fixtures'!H:R,11,0),VLOOKUP(_xlfn.CONCAT(B99,$B80),'All Fixtures'!I:R,10,0))</f>
        <v>Locals</v>
      </c>
      <c r="E99" s="47" t="str">
        <f t="shared" si="2"/>
        <v>vs</v>
      </c>
      <c r="F99" s="46" t="str">
        <f>IFERROR(VLOOKUP(_xlfn.CONCAT(B99,$B80),'All Fixtures'!I:T,12,0),VLOOKUP(_xlfn.CONCAT(B99,$B80),'All Fixtures'!H:T,13,0))</f>
        <v>Hucclers</v>
      </c>
      <c r="G99" s="48" t="str">
        <f>IF(E99="VOID","",VLOOKUP(_xlfn.CONCAT(B99,D99),'All Fixtures'!H:U,14,0))</f>
        <v>Junction Inn</v>
      </c>
    </row>
    <row r="100" spans="1:7" ht="18" customHeight="1" x14ac:dyDescent="0.25">
      <c r="A100" s="55"/>
      <c r="B100" s="44">
        <v>17</v>
      </c>
      <c r="C100" s="45">
        <f>IFERROR(VLOOKUP(_xlfn.CONCAT(B100,$B80),'All Fixtures'!H:R,10,0),VLOOKUP(_xlfn.CONCAT(B100,$B80),'All Fixtures'!I:R,9,0))</f>
        <v>45673</v>
      </c>
      <c r="D100" s="46" t="str">
        <f>IFERROR(VLOOKUP(_xlfn.CONCAT(B100,$B80),'All Fixtures'!H:R,11,0),VLOOKUP(_xlfn.CONCAT(B100,$B80),'All Fixtures'!I:R,10,0))</f>
        <v>Hucclers</v>
      </c>
      <c r="E100" s="47" t="str">
        <f t="shared" si="2"/>
        <v>vs</v>
      </c>
      <c r="F100" s="46" t="str">
        <f>IFERROR(VLOOKUP(_xlfn.CONCAT(B100,$B80),'All Fixtures'!I:T,12,0),VLOOKUP(_xlfn.CONCAT(B100,$B80),'All Fixtures'!H:T,13,0))</f>
        <v>Killer Instinct</v>
      </c>
      <c r="G100" s="48" t="str">
        <f>IF(E100="VOID","",VLOOKUP(_xlfn.CONCAT(B100,D100),'All Fixtures'!H:U,14,0))</f>
        <v>England's Glory 1</v>
      </c>
    </row>
    <row r="101" spans="1:7" ht="18" customHeight="1" x14ac:dyDescent="0.25">
      <c r="A101" s="55"/>
      <c r="B101" s="44">
        <v>18</v>
      </c>
      <c r="C101" s="45">
        <f>IFERROR(VLOOKUP(_xlfn.CONCAT(B101,$B80),'All Fixtures'!H:R,10,0),VLOOKUP(_xlfn.CONCAT(B101,$B80),'All Fixtures'!I:R,9,0))</f>
        <v>45680</v>
      </c>
      <c r="D101" s="46" t="str">
        <f>IFERROR(VLOOKUP(_xlfn.CONCAT(B101,$B80),'All Fixtures'!H:R,11,0),VLOOKUP(_xlfn.CONCAT(B101,$B80),'All Fixtures'!I:R,10,0))</f>
        <v>DM4's</v>
      </c>
      <c r="E101" s="47" t="str">
        <f t="shared" si="2"/>
        <v>vs</v>
      </c>
      <c r="F101" s="46" t="str">
        <f>IFERROR(VLOOKUP(_xlfn.CONCAT(B101,$B80),'All Fixtures'!I:T,12,0),VLOOKUP(_xlfn.CONCAT(B101,$B80),'All Fixtures'!H:T,13,0))</f>
        <v>Hucclers</v>
      </c>
      <c r="G101" s="48" t="str">
        <f>IF(E101="VOID","",VLOOKUP(_xlfn.CONCAT(B101,D101),'All Fixtures'!H:U,14,0))</f>
        <v>Spartans Club 1</v>
      </c>
    </row>
    <row r="102" spans="1:7" ht="18" customHeight="1" x14ac:dyDescent="0.25">
      <c r="A102" s="55"/>
      <c r="B102" s="44">
        <v>19</v>
      </c>
      <c r="C102" s="45">
        <f>IFERROR(VLOOKUP(_xlfn.CONCAT(B102,$B80),'All Fixtures'!H:R,10,0),VLOOKUP(_xlfn.CONCAT(B102,$B80),'All Fixtures'!I:R,9,0))</f>
        <v>45687</v>
      </c>
      <c r="D102" s="46" t="str">
        <f>IFERROR(VLOOKUP(_xlfn.CONCAT(B102,$B80),'All Fixtures'!H:R,11,0),VLOOKUP(_xlfn.CONCAT(B102,$B80),'All Fixtures'!I:R,10,0))</f>
        <v>Hucclers</v>
      </c>
      <c r="E102" s="47" t="str">
        <f t="shared" si="2"/>
        <v>vs</v>
      </c>
      <c r="F102" s="46" t="str">
        <f>IFERROR(VLOOKUP(_xlfn.CONCAT(B102,$B80),'All Fixtures'!I:T,12,0),VLOOKUP(_xlfn.CONCAT(B102,$B80),'All Fixtures'!H:T,13,0))</f>
        <v>BIJI's S.C.</v>
      </c>
      <c r="G102" s="48" t="str">
        <f>IF(E102="VOID","",VLOOKUP(_xlfn.CONCAT(B102,D102),'All Fixtures'!H:U,14,0))</f>
        <v>England's Glory 1</v>
      </c>
    </row>
    <row r="103" spans="1:7" ht="18" customHeight="1" x14ac:dyDescent="0.25">
      <c r="A103" s="55"/>
      <c r="B103" s="44">
        <v>20</v>
      </c>
      <c r="C103" s="45">
        <f>IFERROR(VLOOKUP(_xlfn.CONCAT(B103,$B80),'All Fixtures'!H:R,10,0),VLOOKUP(_xlfn.CONCAT(B103,$B80),'All Fixtures'!I:R,9,0))</f>
        <v>45694</v>
      </c>
      <c r="D103" s="46" t="str">
        <f>IFERROR(VLOOKUP(_xlfn.CONCAT(B103,$B80),'All Fixtures'!H:R,11,0),VLOOKUP(_xlfn.CONCAT(B103,$B80),'All Fixtures'!I:R,10,0))</f>
        <v>All Wood &amp; Balls</v>
      </c>
      <c r="E103" s="47" t="str">
        <f t="shared" si="2"/>
        <v>vs</v>
      </c>
      <c r="F103" s="46" t="str">
        <f>IFERROR(VLOOKUP(_xlfn.CONCAT(B103,$B80),'All Fixtures'!I:T,12,0),VLOOKUP(_xlfn.CONCAT(B103,$B80),'All Fixtures'!H:T,13,0))</f>
        <v>Hucclers</v>
      </c>
      <c r="G103" s="48" t="str">
        <f>IF(E103="VOID","",VLOOKUP(_xlfn.CONCAT(B103,D103),'All Fixtures'!H:U,14,0))</f>
        <v>Longlevens RFC</v>
      </c>
    </row>
    <row r="104" spans="1:7" ht="18" customHeight="1" x14ac:dyDescent="0.25">
      <c r="A104" s="55"/>
      <c r="B104" s="44">
        <v>21</v>
      </c>
      <c r="C104" s="45">
        <f>IFERROR(VLOOKUP(_xlfn.CONCAT(B104,$B80),'All Fixtures'!H:R,10,0),VLOOKUP(_xlfn.CONCAT(B104,$B80),'All Fixtures'!I:R,9,0))</f>
        <v>45701</v>
      </c>
      <c r="D104" s="46" t="str">
        <f>IFERROR(VLOOKUP(_xlfn.CONCAT(B104,$B80),'All Fixtures'!H:R,11,0),VLOOKUP(_xlfn.CONCAT(B104,$B80),'All Fixtures'!I:R,10,0))</f>
        <v>Hucclers</v>
      </c>
      <c r="E104" s="47" t="str">
        <f t="shared" si="2"/>
        <v>vs</v>
      </c>
      <c r="F104" s="46" t="str">
        <f>IFERROR(VLOOKUP(_xlfn.CONCAT(B104,$B80),'All Fixtures'!I:T,12,0),VLOOKUP(_xlfn.CONCAT(B104,$B80),'All Fixtures'!H:T,13,0))</f>
        <v>Flintstones</v>
      </c>
      <c r="G104" s="48" t="str">
        <f>IF(E104="VOID","",VLOOKUP(_xlfn.CONCAT(B104,D104),'All Fixtures'!H:U,14,0))</f>
        <v>England's Glory 1</v>
      </c>
    </row>
    <row r="105" spans="1:7" ht="18" customHeight="1" x14ac:dyDescent="0.25">
      <c r="A105" s="55"/>
      <c r="B105" s="44">
        <v>22</v>
      </c>
      <c r="C105" s="45">
        <f>IFERROR(VLOOKUP(_xlfn.CONCAT(B105,$B80),'All Fixtures'!H:R,10,0),VLOOKUP(_xlfn.CONCAT(B105,$B80),'All Fixtures'!I:R,9,0))</f>
        <v>45706</v>
      </c>
      <c r="D105" s="46" t="str">
        <f>IFERROR(VLOOKUP(_xlfn.CONCAT(B105,$B80),'All Fixtures'!H:R,11,0),VLOOKUP(_xlfn.CONCAT(B105,$B80),'All Fixtures'!I:R,10,0))</f>
        <v>Madcaps</v>
      </c>
      <c r="E105" s="47" t="str">
        <f t="shared" si="2"/>
        <v>vs</v>
      </c>
      <c r="F105" s="46" t="str">
        <f>IFERROR(VLOOKUP(_xlfn.CONCAT(B105,$B80),'All Fixtures'!I:T,12,0),VLOOKUP(_xlfn.CONCAT(B105,$B80),'All Fixtures'!H:T,13,0))</f>
        <v>Hucclers</v>
      </c>
      <c r="G105" s="48" t="str">
        <f>IF(E105="VOID","",VLOOKUP(_xlfn.CONCAT(B105,D105),'All Fixtures'!H:U,14,0))</f>
        <v>Spartans Club 2</v>
      </c>
    </row>
    <row r="106" spans="1:7" ht="18" customHeight="1" x14ac:dyDescent="0.25">
      <c r="A106" s="55"/>
      <c r="B106" s="44">
        <v>23</v>
      </c>
      <c r="C106" s="45">
        <f>IFERROR(VLOOKUP(_xlfn.CONCAT(B106,$B80),'All Fixtures'!H:R,10,0),VLOOKUP(_xlfn.CONCAT(B106,$B80),'All Fixtures'!I:R,9,0))</f>
        <v>45715</v>
      </c>
      <c r="D106" s="46" t="str">
        <f>IFERROR(VLOOKUP(_xlfn.CONCAT(B106,$B80),'All Fixtures'!H:R,11,0),VLOOKUP(_xlfn.CONCAT(B106,$B80),'All Fixtures'!I:R,10,0))</f>
        <v>Hucclers</v>
      </c>
      <c r="E106" s="47" t="str">
        <f t="shared" si="2"/>
        <v>vs</v>
      </c>
      <c r="F106" s="46" t="str">
        <f>IFERROR(VLOOKUP(_xlfn.CONCAT(B106,$B80),'All Fixtures'!I:T,12,0),VLOOKUP(_xlfn.CONCAT(B106,$B80),'All Fixtures'!H:T,13,0))</f>
        <v>Hits &amp; Misses(City)</v>
      </c>
      <c r="G106" s="48" t="str">
        <f>IF(E106="VOID","",VLOOKUP(_xlfn.CONCAT(B106,D106),'All Fixtures'!H:U,14,0))</f>
        <v>England's Glory 1</v>
      </c>
    </row>
    <row r="107" spans="1:7" ht="18" customHeight="1" x14ac:dyDescent="0.25">
      <c r="A107" s="55"/>
      <c r="B107" s="44">
        <v>24</v>
      </c>
      <c r="C107" s="45">
        <f>IFERROR(VLOOKUP(_xlfn.CONCAT(B107,$B80),'All Fixtures'!H:R,10,0),VLOOKUP(_xlfn.CONCAT(B107,$B80),'All Fixtures'!I:R,9,0))</f>
        <v>45722</v>
      </c>
      <c r="D107" s="46" t="str">
        <f>IFERROR(VLOOKUP(_xlfn.CONCAT(B107,$B80),'All Fixtures'!H:R,11,0),VLOOKUP(_xlfn.CONCAT(B107,$B80),'All Fixtures'!I:R,10,0))</f>
        <v>Hip Hips</v>
      </c>
      <c r="E107" s="47" t="str">
        <f t="shared" si="2"/>
        <v>vs</v>
      </c>
      <c r="F107" s="46" t="str">
        <f>IFERROR(VLOOKUP(_xlfn.CONCAT(B107,$B80),'All Fixtures'!I:T,12,0),VLOOKUP(_xlfn.CONCAT(B107,$B80),'All Fixtures'!H:T,13,0))</f>
        <v>Hucclers</v>
      </c>
      <c r="G107" s="48" t="str">
        <f>IF(E107="VOID","",VLOOKUP(_xlfn.CONCAT(B107,D107),'All Fixtures'!H:U,14,0))</f>
        <v>Saintbridge Club 1</v>
      </c>
    </row>
    <row r="108" spans="1:7" ht="18" customHeight="1" x14ac:dyDescent="0.25">
      <c r="A108" s="55"/>
      <c r="B108" s="44">
        <v>25</v>
      </c>
      <c r="C108" s="45">
        <f>IFERROR(VLOOKUP(_xlfn.CONCAT(B108,$B80),'All Fixtures'!H:R,10,0),VLOOKUP(_xlfn.CONCAT(B108,$B80),'All Fixtures'!I:R,9,0))</f>
        <v>45729</v>
      </c>
      <c r="D108" s="46" t="str">
        <f>IFERROR(VLOOKUP(_xlfn.CONCAT(B108,$B80),'All Fixtures'!H:R,11,0),VLOOKUP(_xlfn.CONCAT(B108,$B80),'All Fixtures'!I:R,10,0))</f>
        <v>Hucclers</v>
      </c>
      <c r="E108" s="47" t="str">
        <f t="shared" si="2"/>
        <v>vs</v>
      </c>
      <c r="F108" s="46" t="str">
        <f>IFERROR(VLOOKUP(_xlfn.CONCAT(B108,$B80),'All Fixtures'!I:T,12,0),VLOOKUP(_xlfn.CONCAT(B108,$B80),'All Fixtures'!H:T,13,0))</f>
        <v>Grinders</v>
      </c>
      <c r="G108" s="48" t="str">
        <f>IF(E108="VOID","",VLOOKUP(_xlfn.CONCAT(B108,D108),'All Fixtures'!H:U,14,0))</f>
        <v>England's Glory 1</v>
      </c>
    </row>
    <row r="109" spans="1:7" ht="18" customHeight="1" x14ac:dyDescent="0.25">
      <c r="A109" s="55"/>
      <c r="B109" s="44">
        <v>26</v>
      </c>
      <c r="C109" s="45">
        <f>IFERROR(VLOOKUP(_xlfn.CONCAT(B109,$B80),'All Fixtures'!H:R,10,0),VLOOKUP(_xlfn.CONCAT(B109,$B80),'All Fixtures'!I:R,9,0))</f>
        <v>45734</v>
      </c>
      <c r="D109" s="46" t="str">
        <f>IFERROR(VLOOKUP(_xlfn.CONCAT(B109,$B80),'All Fixtures'!H:R,11,0),VLOOKUP(_xlfn.CONCAT(B109,$B80),'All Fixtures'!I:R,10,0))</f>
        <v>Poets</v>
      </c>
      <c r="E109" s="47" t="str">
        <f t="shared" si="2"/>
        <v>vs</v>
      </c>
      <c r="F109" s="46" t="str">
        <f>IFERROR(VLOOKUP(_xlfn.CONCAT(B109,$B80),'All Fixtures'!I:T,12,0),VLOOKUP(_xlfn.CONCAT(B109,$B80),'All Fixtures'!H:T,13,0))</f>
        <v>Hucclers</v>
      </c>
      <c r="G109" s="48" t="str">
        <f>IF(E109="VOID","",VLOOKUP(_xlfn.CONCAT(B109,D109),'All Fixtures'!H:U,14,0))</f>
        <v>Farmer's Club 2</v>
      </c>
    </row>
    <row r="110" spans="1:7" ht="18" customHeight="1" x14ac:dyDescent="0.25">
      <c r="A110" s="55"/>
      <c r="B110" s="44">
        <v>27</v>
      </c>
      <c r="C110" s="45">
        <f>IFERROR(VLOOKUP(_xlfn.CONCAT(B110,$B80),'All Fixtures'!H:R,10,0),VLOOKUP(_xlfn.CONCAT(B110,$B80),'All Fixtures'!I:R,9,0))</f>
        <v>45742</v>
      </c>
      <c r="D110" s="46" t="str">
        <f>IFERROR(VLOOKUP(_xlfn.CONCAT(B110,$B80),'All Fixtures'!H:R,11,0),VLOOKUP(_xlfn.CONCAT(B110,$B80),'All Fixtures'!I:R,10,0))</f>
        <v>Spreaders</v>
      </c>
      <c r="E110" s="47" t="str">
        <f t="shared" si="2"/>
        <v>vs</v>
      </c>
      <c r="F110" s="46" t="str">
        <f>IFERROR(VLOOKUP(_xlfn.CONCAT(B110,$B80),'All Fixtures'!I:T,12,0),VLOOKUP(_xlfn.CONCAT(B110,$B80),'All Fixtures'!H:T,13,0))</f>
        <v>Hucclers</v>
      </c>
      <c r="G110" s="48" t="str">
        <f>IF(E110="VOID","",VLOOKUP(_xlfn.CONCAT(B110,D110),'All Fixtures'!H:U,14,0))</f>
        <v>Churchdown Community Centre 2</v>
      </c>
    </row>
    <row r="111" spans="1:7" ht="18" customHeight="1" x14ac:dyDescent="0.25">
      <c r="A111" s="55"/>
      <c r="B111" s="44">
        <v>28</v>
      </c>
      <c r="C111" s="45">
        <f>IFERROR(VLOOKUP(_xlfn.CONCAT(B111,$B80),'All Fixtures'!H:R,10,0),VLOOKUP(_xlfn.CONCAT(B111,$B80),'All Fixtures'!I:R,9,0))</f>
        <v>45750</v>
      </c>
      <c r="D111" s="46" t="str">
        <f>IFERROR(VLOOKUP(_xlfn.CONCAT(B111,$B80),'All Fixtures'!H:R,11,0),VLOOKUP(_xlfn.CONCAT(B111,$B80),'All Fixtures'!I:R,10,0))</f>
        <v>Hucclers</v>
      </c>
      <c r="E111" s="47" t="str">
        <f t="shared" si="2"/>
        <v>vs</v>
      </c>
      <c r="F111" s="46" t="str">
        <f>IFERROR(VLOOKUP(_xlfn.CONCAT(B111,$B80),'All Fixtures'!I:T,12,0),VLOOKUP(_xlfn.CONCAT(B111,$B80),'All Fixtures'!H:T,13,0))</f>
        <v>Upleadon Wanderers</v>
      </c>
      <c r="G111" s="48" t="str">
        <f>IF(E111="VOID","",VLOOKUP(_xlfn.CONCAT(B111,D111),'All Fixtures'!H:U,14,0))</f>
        <v>England's Glory 1</v>
      </c>
    </row>
    <row r="112" spans="1:7" ht="18" customHeight="1" x14ac:dyDescent="0.25">
      <c r="A112" s="55"/>
      <c r="B112" s="44">
        <v>29</v>
      </c>
      <c r="C112" s="45">
        <f>IFERROR(VLOOKUP(_xlfn.CONCAT(B112,$B80),'All Fixtures'!H:R,10,0),VLOOKUP(_xlfn.CONCAT(B112,$B80),'All Fixtures'!I:R,9,0))</f>
        <v>45756</v>
      </c>
      <c r="D112" s="46" t="str">
        <f>IFERROR(VLOOKUP(_xlfn.CONCAT(B112,$B80),'All Fixtures'!H:R,11,0),VLOOKUP(_xlfn.CONCAT(B112,$B80),'All Fixtures'!I:R,10,0))</f>
        <v>Elementaries</v>
      </c>
      <c r="E112" s="47" t="str">
        <f t="shared" si="2"/>
        <v>vs</v>
      </c>
      <c r="F112" s="46" t="str">
        <f>IFERROR(VLOOKUP(_xlfn.CONCAT(B112,$B80),'All Fixtures'!I:T,12,0),VLOOKUP(_xlfn.CONCAT(B112,$B80),'All Fixtures'!H:T,13,0))</f>
        <v>Hucclers</v>
      </c>
      <c r="G112" s="48" t="str">
        <f>IF(E112="VOID","",VLOOKUP(_xlfn.CONCAT(B112,D112),'All Fixtures'!H:U,14,0))</f>
        <v>Baker Street</v>
      </c>
    </row>
    <row r="113" spans="1:7" ht="18" customHeight="1" x14ac:dyDescent="0.25">
      <c r="A113" s="55"/>
      <c r="B113" s="49">
        <v>30</v>
      </c>
      <c r="C113" s="50">
        <f>IFERROR(VLOOKUP(_xlfn.CONCAT(B113,$B80),'All Fixtures'!H:R,10,0),VLOOKUP(_xlfn.CONCAT(B113,$B80),'All Fixtures'!I:R,9,0))</f>
        <v>45764</v>
      </c>
      <c r="D113" s="51" t="str">
        <f>IFERROR(VLOOKUP(_xlfn.CONCAT(B113,$B80),'All Fixtures'!H:R,11,0),VLOOKUP(_xlfn.CONCAT(B113,$B80),'All Fixtures'!I:R,10,0))</f>
        <v>Hucclers</v>
      </c>
      <c r="E113" s="52" t="str">
        <f t="shared" si="2"/>
        <v>vs</v>
      </c>
      <c r="F113" s="51" t="str">
        <f>IFERROR(VLOOKUP(_xlfn.CONCAT(B113,$B80),'All Fixtures'!I:T,12,0),VLOOKUP(_xlfn.CONCAT(B113,$B80),'All Fixtures'!H:T,13,0))</f>
        <v>Meteors</v>
      </c>
      <c r="G113" s="53" t="str">
        <f>IF(E113="VOID","",VLOOKUP(_xlfn.CONCAT(B113,D113),'All Fixtures'!H:U,14,0))</f>
        <v>England's Glory 1</v>
      </c>
    </row>
    <row r="114" spans="1:7" ht="13.15" customHeight="1" x14ac:dyDescent="0.25">
      <c r="A114" s="55"/>
      <c r="B114" s="20"/>
      <c r="C114" s="20"/>
      <c r="D114" s="3"/>
      <c r="E114" s="20"/>
      <c r="F114" s="3"/>
      <c r="G114" s="3"/>
    </row>
    <row r="115" spans="1:7" ht="13.15" customHeight="1" x14ac:dyDescent="0.25">
      <c r="A115" s="55"/>
      <c r="B115" s="20"/>
      <c r="C115" s="20"/>
      <c r="D115" s="3"/>
      <c r="E115" s="20"/>
      <c r="F115" s="3"/>
      <c r="G115" s="3"/>
    </row>
    <row r="116" spans="1:7" ht="13.15" customHeight="1" x14ac:dyDescent="0.25">
      <c r="A116" s="55"/>
      <c r="B116" s="20"/>
      <c r="C116" s="20"/>
      <c r="D116" s="3"/>
      <c r="E116" s="20"/>
      <c r="F116" s="3"/>
      <c r="G116" s="3"/>
    </row>
    <row r="117" spans="1:7" ht="13.15" customHeight="1" x14ac:dyDescent="0.25">
      <c r="A117" s="55"/>
      <c r="B117" s="20"/>
      <c r="C117" s="20"/>
      <c r="D117" s="3"/>
      <c r="E117" s="20"/>
      <c r="F117" s="3"/>
      <c r="G117" s="3"/>
    </row>
    <row r="118" spans="1:7" ht="13.15" customHeight="1" x14ac:dyDescent="0.25">
      <c r="A118" s="55"/>
      <c r="B118" s="20"/>
      <c r="C118" s="20"/>
      <c r="D118" s="3"/>
      <c r="E118" s="20"/>
      <c r="F118" s="3"/>
      <c r="G118" s="3"/>
    </row>
    <row r="119" spans="1:7" ht="20.45" customHeight="1" x14ac:dyDescent="0.35">
      <c r="A119" s="55">
        <f>A80+1</f>
        <v>4</v>
      </c>
      <c r="B119" s="39" t="str">
        <f>C119</f>
        <v>Poets</v>
      </c>
      <c r="C119" s="121" t="str">
        <f>VLOOKUP(A119,Divisions!$M$3:$N$18,2,0)</f>
        <v>Poets</v>
      </c>
      <c r="D119" s="121"/>
      <c r="E119" s="121"/>
      <c r="F119" s="121"/>
      <c r="G119" s="121"/>
    </row>
    <row r="120" spans="1:7" ht="13.15" customHeight="1" x14ac:dyDescent="0.25">
      <c r="A120" s="55"/>
      <c r="B120" s="20"/>
      <c r="C120" s="20"/>
      <c r="D120" s="3"/>
      <c r="E120" s="20"/>
      <c r="F120" s="3"/>
      <c r="G120" s="3"/>
    </row>
    <row r="121" spans="1:7" ht="21.6" customHeight="1" x14ac:dyDescent="0.25">
      <c r="A121" s="55"/>
      <c r="B121" s="40" t="s">
        <v>328</v>
      </c>
      <c r="C121" s="41" t="s">
        <v>334</v>
      </c>
      <c r="D121" s="42" t="s">
        <v>340</v>
      </c>
      <c r="E121" s="42"/>
      <c r="F121" s="42" t="s">
        <v>341</v>
      </c>
      <c r="G121" s="43" t="s">
        <v>338</v>
      </c>
    </row>
    <row r="122" spans="1:7" ht="18" customHeight="1" x14ac:dyDescent="0.25">
      <c r="A122" s="55"/>
      <c r="B122" s="44">
        <v>1</v>
      </c>
      <c r="C122" s="45">
        <f>IFERROR(VLOOKUP(_xlfn.CONCAT(B122,$B119),'All Fixtures'!H:R,10,0),VLOOKUP(_xlfn.CONCAT(B122,$B119),'All Fixtures'!I:R,9,0))</f>
        <v>45538</v>
      </c>
      <c r="D122" s="46" t="str">
        <f>IFERROR(VLOOKUP(_xlfn.CONCAT(B122,$B119),'All Fixtures'!H:R,11,0),VLOOKUP(_xlfn.CONCAT(B122,$B119),'All Fixtures'!I:R,10,0))</f>
        <v>Poets</v>
      </c>
      <c r="E122" s="47" t="str">
        <f>IF(F122="","VOID","vs")</f>
        <v>vs</v>
      </c>
      <c r="F122" s="46" t="str">
        <f>IFERROR(VLOOKUP(_xlfn.CONCAT(B122,$B119),'All Fixtures'!I:T,12,0),VLOOKUP(_xlfn.CONCAT(B122,$B119),'All Fixtures'!H:T,13,0))</f>
        <v>Killer Instinct</v>
      </c>
      <c r="G122" s="48" t="str">
        <f>IF(E122="VOID","",VLOOKUP(_xlfn.CONCAT(B122,D122),'All Fixtures'!H:U,14,0))</f>
        <v>Farmer's Club 2</v>
      </c>
    </row>
    <row r="123" spans="1:7" ht="18" customHeight="1" x14ac:dyDescent="0.25">
      <c r="A123" s="55"/>
      <c r="B123" s="44">
        <v>2</v>
      </c>
      <c r="C123" s="45">
        <f>IFERROR(VLOOKUP(_xlfn.CONCAT(B123,$B119),'All Fixtures'!H:R,10,0),VLOOKUP(_xlfn.CONCAT(B123,$B119),'All Fixtures'!I:R,9,0))</f>
        <v>45547</v>
      </c>
      <c r="D123" s="46" t="str">
        <f>IFERROR(VLOOKUP(_xlfn.CONCAT(B123,$B119),'All Fixtures'!H:R,11,0),VLOOKUP(_xlfn.CONCAT(B123,$B119),'All Fixtures'!I:R,10,0))</f>
        <v>DM4's</v>
      </c>
      <c r="E123" s="47" t="str">
        <f t="shared" ref="E123:E152" si="3">IF(F123="","VOID","vs")</f>
        <v>vs</v>
      </c>
      <c r="F123" s="46" t="str">
        <f>IFERROR(VLOOKUP(_xlfn.CONCAT(B123,$B119),'All Fixtures'!I:T,12,0),VLOOKUP(_xlfn.CONCAT(B123,$B119),'All Fixtures'!H:T,13,0))</f>
        <v>Poets</v>
      </c>
      <c r="G123" s="48" t="str">
        <f>IF(E123="VOID","",VLOOKUP(_xlfn.CONCAT(B123,D123),'All Fixtures'!H:U,14,0))</f>
        <v>Spartans Club 1</v>
      </c>
    </row>
    <row r="124" spans="1:7" ht="18" customHeight="1" x14ac:dyDescent="0.25">
      <c r="A124" s="55"/>
      <c r="B124" s="44">
        <v>3</v>
      </c>
      <c r="C124" s="45">
        <f>IFERROR(VLOOKUP(_xlfn.CONCAT(B124,$B119),'All Fixtures'!H:R,10,0),VLOOKUP(_xlfn.CONCAT(B124,$B119),'All Fixtures'!I:R,9,0))</f>
        <v>45552</v>
      </c>
      <c r="D124" s="46" t="str">
        <f>IFERROR(VLOOKUP(_xlfn.CONCAT(B124,$B119),'All Fixtures'!H:R,11,0),VLOOKUP(_xlfn.CONCAT(B124,$B119),'All Fixtures'!I:R,10,0))</f>
        <v>Poets</v>
      </c>
      <c r="E124" s="47" t="str">
        <f t="shared" si="3"/>
        <v>vs</v>
      </c>
      <c r="F124" s="46" t="str">
        <f>IFERROR(VLOOKUP(_xlfn.CONCAT(B124,$B119),'All Fixtures'!I:T,12,0),VLOOKUP(_xlfn.CONCAT(B124,$B119),'All Fixtures'!H:T,13,0))</f>
        <v>BIJI's S.C.</v>
      </c>
      <c r="G124" s="48" t="str">
        <f>IF(E124="VOID","",VLOOKUP(_xlfn.CONCAT(B124,D124),'All Fixtures'!H:U,14,0))</f>
        <v>Farmer's Club 2</v>
      </c>
    </row>
    <row r="125" spans="1:7" ht="18" customHeight="1" x14ac:dyDescent="0.25">
      <c r="A125" s="55"/>
      <c r="B125" s="44">
        <v>4</v>
      </c>
      <c r="C125" s="45">
        <f>IFERROR(VLOOKUP(_xlfn.CONCAT(B125,$B119),'All Fixtures'!H:R,10,0),VLOOKUP(_xlfn.CONCAT(B125,$B119),'All Fixtures'!I:R,9,0))</f>
        <v>45561</v>
      </c>
      <c r="D125" s="46" t="str">
        <f>IFERROR(VLOOKUP(_xlfn.CONCAT(B125,$B119),'All Fixtures'!H:R,11,0),VLOOKUP(_xlfn.CONCAT(B125,$B119),'All Fixtures'!I:R,10,0))</f>
        <v>All Wood &amp; Balls</v>
      </c>
      <c r="E125" s="47" t="str">
        <f t="shared" si="3"/>
        <v>vs</v>
      </c>
      <c r="F125" s="46" t="str">
        <f>IFERROR(VLOOKUP(_xlfn.CONCAT(B125,$B119),'All Fixtures'!I:T,12,0),VLOOKUP(_xlfn.CONCAT(B125,$B119),'All Fixtures'!H:T,13,0))</f>
        <v>Poets</v>
      </c>
      <c r="G125" s="48" t="str">
        <f>IF(E125="VOID","",VLOOKUP(_xlfn.CONCAT(B125,D125),'All Fixtures'!H:U,14,0))</f>
        <v>Longlevens RFC</v>
      </c>
    </row>
    <row r="126" spans="1:7" ht="18" customHeight="1" x14ac:dyDescent="0.25">
      <c r="A126" s="55"/>
      <c r="B126" s="44">
        <v>5</v>
      </c>
      <c r="C126" s="45">
        <f>IFERROR(VLOOKUP(_xlfn.CONCAT(B126,$B119),'All Fixtures'!H:R,10,0),VLOOKUP(_xlfn.CONCAT(B126,$B119),'All Fixtures'!I:R,9,0))</f>
        <v>45566</v>
      </c>
      <c r="D126" s="46" t="str">
        <f>IFERROR(VLOOKUP(_xlfn.CONCAT(B126,$B119),'All Fixtures'!H:R,11,0),VLOOKUP(_xlfn.CONCAT(B126,$B119),'All Fixtures'!I:R,10,0))</f>
        <v>Poets</v>
      </c>
      <c r="E126" s="47" t="str">
        <f t="shared" si="3"/>
        <v>vs</v>
      </c>
      <c r="F126" s="46" t="str">
        <f>IFERROR(VLOOKUP(_xlfn.CONCAT(B126,$B119),'All Fixtures'!I:T,12,0),VLOOKUP(_xlfn.CONCAT(B126,$B119),'All Fixtures'!H:T,13,0))</f>
        <v>Flintstones</v>
      </c>
      <c r="G126" s="48" t="str">
        <f>IF(E126="VOID","",VLOOKUP(_xlfn.CONCAT(B126,D126),'All Fixtures'!H:U,14,0))</f>
        <v>Farmer's Club 2</v>
      </c>
    </row>
    <row r="127" spans="1:7" ht="18" customHeight="1" x14ac:dyDescent="0.25">
      <c r="A127" s="55"/>
      <c r="B127" s="44">
        <v>6</v>
      </c>
      <c r="C127" s="45">
        <f>IFERROR(VLOOKUP(_xlfn.CONCAT(B127,$B119),'All Fixtures'!H:R,10,0),VLOOKUP(_xlfn.CONCAT(B127,$B119),'All Fixtures'!I:R,9,0))</f>
        <v>45573</v>
      </c>
      <c r="D127" s="46" t="str">
        <f>IFERROR(VLOOKUP(_xlfn.CONCAT(B127,$B119),'All Fixtures'!H:R,11,0),VLOOKUP(_xlfn.CONCAT(B127,$B119),'All Fixtures'!I:R,10,0))</f>
        <v>Madcaps</v>
      </c>
      <c r="E127" s="47" t="str">
        <f t="shared" si="3"/>
        <v>vs</v>
      </c>
      <c r="F127" s="46" t="str">
        <f>IFERROR(VLOOKUP(_xlfn.CONCAT(B127,$B119),'All Fixtures'!I:T,12,0),VLOOKUP(_xlfn.CONCAT(B127,$B119),'All Fixtures'!H:T,13,0))</f>
        <v>Poets</v>
      </c>
      <c r="G127" s="48" t="str">
        <f>IF(E127="VOID","",VLOOKUP(_xlfn.CONCAT(B127,D127),'All Fixtures'!H:U,14,0))</f>
        <v>Spartans Club 2</v>
      </c>
    </row>
    <row r="128" spans="1:7" ht="18" customHeight="1" x14ac:dyDescent="0.25">
      <c r="A128" s="55"/>
      <c r="B128" s="44">
        <v>7</v>
      </c>
      <c r="C128" s="45">
        <f>IFERROR(VLOOKUP(_xlfn.CONCAT(B128,$B119),'All Fixtures'!H:R,10,0),VLOOKUP(_xlfn.CONCAT(B128,$B119),'All Fixtures'!I:R,9,0))</f>
        <v>45580</v>
      </c>
      <c r="D128" s="46" t="str">
        <f>IFERROR(VLOOKUP(_xlfn.CONCAT(B128,$B119),'All Fixtures'!H:R,11,0),VLOOKUP(_xlfn.CONCAT(B128,$B119),'All Fixtures'!I:R,10,0))</f>
        <v>Poets</v>
      </c>
      <c r="E128" s="47" t="str">
        <f t="shared" si="3"/>
        <v>vs</v>
      </c>
      <c r="F128" s="46" t="str">
        <f>IFERROR(VLOOKUP(_xlfn.CONCAT(B128,$B119),'All Fixtures'!I:T,12,0),VLOOKUP(_xlfn.CONCAT(B128,$B119),'All Fixtures'!H:T,13,0))</f>
        <v>Hits &amp; Misses(City)</v>
      </c>
      <c r="G128" s="48" t="str">
        <f>IF(E128="VOID","",VLOOKUP(_xlfn.CONCAT(B128,D128),'All Fixtures'!H:U,14,0))</f>
        <v>Farmer's Club 2</v>
      </c>
    </row>
    <row r="129" spans="1:7" ht="18" customHeight="1" x14ac:dyDescent="0.25">
      <c r="A129" s="55"/>
      <c r="B129" s="44">
        <v>8</v>
      </c>
      <c r="C129" s="45">
        <f>IFERROR(VLOOKUP(_xlfn.CONCAT(B129,$B119),'All Fixtures'!H:R,10,0),VLOOKUP(_xlfn.CONCAT(B129,$B119),'All Fixtures'!I:R,9,0))</f>
        <v>45589</v>
      </c>
      <c r="D129" s="46" t="str">
        <f>IFERROR(VLOOKUP(_xlfn.CONCAT(B129,$B119),'All Fixtures'!H:R,11,0),VLOOKUP(_xlfn.CONCAT(B129,$B119),'All Fixtures'!I:R,10,0))</f>
        <v>Hip Hips</v>
      </c>
      <c r="E129" s="47" t="str">
        <f t="shared" si="3"/>
        <v>vs</v>
      </c>
      <c r="F129" s="46" t="str">
        <f>IFERROR(VLOOKUP(_xlfn.CONCAT(B129,$B119),'All Fixtures'!I:T,12,0),VLOOKUP(_xlfn.CONCAT(B129,$B119),'All Fixtures'!H:T,13,0))</f>
        <v>Poets</v>
      </c>
      <c r="G129" s="48" t="str">
        <f>IF(E129="VOID","",VLOOKUP(_xlfn.CONCAT(B129,D129),'All Fixtures'!H:U,14,0))</f>
        <v>Saintbridge Club 1</v>
      </c>
    </row>
    <row r="130" spans="1:7" ht="18" customHeight="1" x14ac:dyDescent="0.25">
      <c r="A130" s="55"/>
      <c r="B130" s="44">
        <v>9</v>
      </c>
      <c r="C130" s="45">
        <f>IFERROR(VLOOKUP(_xlfn.CONCAT(B130,$B119),'All Fixtures'!H:R,10,0),VLOOKUP(_xlfn.CONCAT(B130,$B119),'All Fixtures'!I:R,9,0))</f>
        <v>45594</v>
      </c>
      <c r="D130" s="46" t="str">
        <f>IFERROR(VLOOKUP(_xlfn.CONCAT(B130,$B119),'All Fixtures'!H:R,11,0),VLOOKUP(_xlfn.CONCAT(B130,$B119),'All Fixtures'!I:R,10,0))</f>
        <v>Poets</v>
      </c>
      <c r="E130" s="47" t="str">
        <f t="shared" si="3"/>
        <v>vs</v>
      </c>
      <c r="F130" s="46" t="str">
        <f>IFERROR(VLOOKUP(_xlfn.CONCAT(B130,$B119),'All Fixtures'!I:T,12,0),VLOOKUP(_xlfn.CONCAT(B130,$B119),'All Fixtures'!H:T,13,0))</f>
        <v>Grinders</v>
      </c>
      <c r="G130" s="48" t="str">
        <f>IF(E130="VOID","",VLOOKUP(_xlfn.CONCAT(B130,D130),'All Fixtures'!H:U,14,0))</f>
        <v>Farmer's Club 2</v>
      </c>
    </row>
    <row r="131" spans="1:7" ht="18" customHeight="1" x14ac:dyDescent="0.25">
      <c r="A131" s="55"/>
      <c r="B131" s="44">
        <v>10</v>
      </c>
      <c r="C131" s="45">
        <f>IFERROR(VLOOKUP(_xlfn.CONCAT(B131,$B119),'All Fixtures'!H:R,10,0),VLOOKUP(_xlfn.CONCAT(B131,$B119),'All Fixtures'!I:R,9,0))</f>
        <v>45601</v>
      </c>
      <c r="D131" s="46" t="str">
        <f>IFERROR(VLOOKUP(_xlfn.CONCAT(B131,$B119),'All Fixtures'!H:R,11,0),VLOOKUP(_xlfn.CONCAT(B131,$B119),'All Fixtures'!I:R,10,0))</f>
        <v>Poets</v>
      </c>
      <c r="E131" s="47" t="str">
        <f t="shared" si="3"/>
        <v>vs</v>
      </c>
      <c r="F131" s="46" t="str">
        <f>IFERROR(VLOOKUP(_xlfn.CONCAT(B131,$B119),'All Fixtures'!I:T,12,0),VLOOKUP(_xlfn.CONCAT(B131,$B119),'All Fixtures'!H:T,13,0))</f>
        <v>Spreaders</v>
      </c>
      <c r="G131" s="48" t="str">
        <f>IF(E131="VOID","",VLOOKUP(_xlfn.CONCAT(B131,D131),'All Fixtures'!H:U,14,0))</f>
        <v>Farmer's Club 2</v>
      </c>
    </row>
    <row r="132" spans="1:7" ht="18" customHeight="1" x14ac:dyDescent="0.25">
      <c r="A132" s="55"/>
      <c r="B132" s="44">
        <v>11</v>
      </c>
      <c r="C132" s="45">
        <f>IFERROR(VLOOKUP(_xlfn.CONCAT(B132,$B119),'All Fixtures'!H:R,10,0),VLOOKUP(_xlfn.CONCAT(B132,$B119),'All Fixtures'!I:R,9,0))</f>
        <v>45610</v>
      </c>
      <c r="D132" s="46" t="str">
        <f>IFERROR(VLOOKUP(_xlfn.CONCAT(B132,$B119),'All Fixtures'!H:R,11,0),VLOOKUP(_xlfn.CONCAT(B132,$B119),'All Fixtures'!I:R,10,0))</f>
        <v>Hucclers</v>
      </c>
      <c r="E132" s="47" t="str">
        <f t="shared" si="3"/>
        <v>vs</v>
      </c>
      <c r="F132" s="46" t="str">
        <f>IFERROR(VLOOKUP(_xlfn.CONCAT(B132,$B119),'All Fixtures'!I:T,12,0),VLOOKUP(_xlfn.CONCAT(B132,$B119),'All Fixtures'!H:T,13,0))</f>
        <v>Poets</v>
      </c>
      <c r="G132" s="48" t="str">
        <f>IF(E132="VOID","",VLOOKUP(_xlfn.CONCAT(B132,D132),'All Fixtures'!H:U,14,0))</f>
        <v>England's Glory 1</v>
      </c>
    </row>
    <row r="133" spans="1:7" ht="18" customHeight="1" x14ac:dyDescent="0.25">
      <c r="A133" s="55"/>
      <c r="B133" s="44">
        <v>12</v>
      </c>
      <c r="C133" s="45">
        <f>IFERROR(VLOOKUP(_xlfn.CONCAT(B133,$B119),'All Fixtures'!H:R,10,0),VLOOKUP(_xlfn.CONCAT(B133,$B119),'All Fixtures'!I:R,9,0))</f>
        <v>45615</v>
      </c>
      <c r="D133" s="46" t="str">
        <f>IFERROR(VLOOKUP(_xlfn.CONCAT(B133,$B119),'All Fixtures'!H:R,11,0),VLOOKUP(_xlfn.CONCAT(B133,$B119),'All Fixtures'!I:R,10,0))</f>
        <v>Poets</v>
      </c>
      <c r="E133" s="47" t="str">
        <f t="shared" si="3"/>
        <v>vs</v>
      </c>
      <c r="F133" s="46" t="str">
        <f>IFERROR(VLOOKUP(_xlfn.CONCAT(B133,$B119),'All Fixtures'!I:T,12,0),VLOOKUP(_xlfn.CONCAT(B133,$B119),'All Fixtures'!H:T,13,0))</f>
        <v>Upleadon Wanderers</v>
      </c>
      <c r="G133" s="48" t="str">
        <f>IF(E133="VOID","",VLOOKUP(_xlfn.CONCAT(B133,D133),'All Fixtures'!H:U,14,0))</f>
        <v>Farmer's Club 2</v>
      </c>
    </row>
    <row r="134" spans="1:7" ht="18" customHeight="1" x14ac:dyDescent="0.25">
      <c r="A134" s="55"/>
      <c r="B134" s="44">
        <v>13</v>
      </c>
      <c r="C134" s="45">
        <f>IFERROR(VLOOKUP(_xlfn.CONCAT(B134,$B119),'All Fixtures'!H:R,10,0),VLOOKUP(_xlfn.CONCAT(B134,$B119),'All Fixtures'!I:R,9,0))</f>
        <v>45623</v>
      </c>
      <c r="D134" s="46" t="str">
        <f>IFERROR(VLOOKUP(_xlfn.CONCAT(B134,$B119),'All Fixtures'!H:R,11,0),VLOOKUP(_xlfn.CONCAT(B134,$B119),'All Fixtures'!I:R,10,0))</f>
        <v>Elementaries</v>
      </c>
      <c r="E134" s="47" t="str">
        <f t="shared" si="3"/>
        <v>vs</v>
      </c>
      <c r="F134" s="46" t="str">
        <f>IFERROR(VLOOKUP(_xlfn.CONCAT(B134,$B119),'All Fixtures'!I:T,12,0),VLOOKUP(_xlfn.CONCAT(B134,$B119),'All Fixtures'!H:T,13,0))</f>
        <v>Poets</v>
      </c>
      <c r="G134" s="48" t="str">
        <f>IF(E134="VOID","",VLOOKUP(_xlfn.CONCAT(B134,D134),'All Fixtures'!H:U,14,0))</f>
        <v>Baker Street</v>
      </c>
    </row>
    <row r="135" spans="1:7" ht="18" customHeight="1" x14ac:dyDescent="0.25">
      <c r="A135" s="55"/>
      <c r="B135" s="44">
        <v>14</v>
      </c>
      <c r="C135" s="45">
        <f>IFERROR(VLOOKUP(_xlfn.CONCAT(B135,$B119),'All Fixtures'!H:R,10,0),VLOOKUP(_xlfn.CONCAT(B135,$B119),'All Fixtures'!I:R,9,0))</f>
        <v>45629</v>
      </c>
      <c r="D135" s="46" t="str">
        <f>IFERROR(VLOOKUP(_xlfn.CONCAT(B135,$B119),'All Fixtures'!H:R,11,0),VLOOKUP(_xlfn.CONCAT(B135,$B119),'All Fixtures'!I:R,10,0))</f>
        <v>Poets</v>
      </c>
      <c r="E135" s="47" t="str">
        <f t="shared" si="3"/>
        <v>vs</v>
      </c>
      <c r="F135" s="46" t="str">
        <f>IFERROR(VLOOKUP(_xlfn.CONCAT(B135,$B119),'All Fixtures'!I:T,12,0),VLOOKUP(_xlfn.CONCAT(B135,$B119),'All Fixtures'!H:T,13,0))</f>
        <v>Meteors</v>
      </c>
      <c r="G135" s="48" t="str">
        <f>IF(E135="VOID","",VLOOKUP(_xlfn.CONCAT(B135,D135),'All Fixtures'!H:U,14,0))</f>
        <v>Farmer's Club 2</v>
      </c>
    </row>
    <row r="136" spans="1:7" ht="18" customHeight="1" x14ac:dyDescent="0.25">
      <c r="A136" s="55"/>
      <c r="B136" s="44">
        <v>15</v>
      </c>
      <c r="C136" s="45">
        <f>IFERROR(VLOOKUP(_xlfn.CONCAT(B136,$B119),'All Fixtures'!H:R,10,0),VLOOKUP(_xlfn.CONCAT(B136,$B119),'All Fixtures'!I:R,9,0))</f>
        <v>45636</v>
      </c>
      <c r="D136" s="46" t="str">
        <f>IFERROR(VLOOKUP(_xlfn.CONCAT(B136,$B119),'All Fixtures'!H:R,11,0),VLOOKUP(_xlfn.CONCAT(B136,$B119),'All Fixtures'!I:R,10,0))</f>
        <v>Locals</v>
      </c>
      <c r="E136" s="47" t="str">
        <f t="shared" si="3"/>
        <v>vs</v>
      </c>
      <c r="F136" s="46" t="str">
        <f>IFERROR(VLOOKUP(_xlfn.CONCAT(B136,$B119),'All Fixtures'!I:T,12,0),VLOOKUP(_xlfn.CONCAT(B136,$B119),'All Fixtures'!H:T,13,0))</f>
        <v>Poets</v>
      </c>
      <c r="G136" s="48" t="str">
        <f>IF(E136="VOID","",VLOOKUP(_xlfn.CONCAT(B136,D136),'All Fixtures'!H:U,14,0))</f>
        <v>Junction Inn</v>
      </c>
    </row>
    <row r="137" spans="1:7" ht="24.6" customHeight="1" x14ac:dyDescent="0.25">
      <c r="A137" s="55"/>
      <c r="B137" s="122" t="s">
        <v>339</v>
      </c>
      <c r="C137" s="123"/>
      <c r="D137" s="123"/>
      <c r="E137" s="123"/>
      <c r="F137" s="123"/>
      <c r="G137" s="124"/>
    </row>
    <row r="138" spans="1:7" ht="18" customHeight="1" x14ac:dyDescent="0.25">
      <c r="A138" s="55"/>
      <c r="B138" s="44">
        <v>16</v>
      </c>
      <c r="C138" s="45">
        <f>IFERROR(VLOOKUP(_xlfn.CONCAT(B138,$B119),'All Fixtures'!H:R,10,0),VLOOKUP(_xlfn.CONCAT(B138,$B119),'All Fixtures'!I:R,9,0))</f>
        <v>45665</v>
      </c>
      <c r="D138" s="46" t="str">
        <f>IFERROR(VLOOKUP(_xlfn.CONCAT(B138,$B119),'All Fixtures'!H:R,11,0),VLOOKUP(_xlfn.CONCAT(B138,$B119),'All Fixtures'!I:R,10,0))</f>
        <v>Killer Instinct</v>
      </c>
      <c r="E138" s="47" t="str">
        <f t="shared" si="3"/>
        <v>vs</v>
      </c>
      <c r="F138" s="46" t="str">
        <f>IFERROR(VLOOKUP(_xlfn.CONCAT(B138,$B119),'All Fixtures'!I:T,12,0),VLOOKUP(_xlfn.CONCAT(B138,$B119),'All Fixtures'!H:T,13,0))</f>
        <v>Poets</v>
      </c>
      <c r="G138" s="48" t="str">
        <f>IF(E138="VOID","",VLOOKUP(_xlfn.CONCAT(B138,D138),'All Fixtures'!H:U,14,0))</f>
        <v>Matchplay Stroud 3</v>
      </c>
    </row>
    <row r="139" spans="1:7" ht="18" customHeight="1" x14ac:dyDescent="0.25">
      <c r="A139" s="55"/>
      <c r="B139" s="44">
        <v>17</v>
      </c>
      <c r="C139" s="45">
        <f>IFERROR(VLOOKUP(_xlfn.CONCAT(B139,$B119),'All Fixtures'!H:R,10,0),VLOOKUP(_xlfn.CONCAT(B139,$B119),'All Fixtures'!I:R,9,0))</f>
        <v>45671</v>
      </c>
      <c r="D139" s="46" t="str">
        <f>IFERROR(VLOOKUP(_xlfn.CONCAT(B139,$B119),'All Fixtures'!H:R,11,0),VLOOKUP(_xlfn.CONCAT(B139,$B119),'All Fixtures'!I:R,10,0))</f>
        <v>Poets</v>
      </c>
      <c r="E139" s="47" t="str">
        <f t="shared" si="3"/>
        <v>vs</v>
      </c>
      <c r="F139" s="46" t="str">
        <f>IFERROR(VLOOKUP(_xlfn.CONCAT(B139,$B119),'All Fixtures'!I:T,12,0),VLOOKUP(_xlfn.CONCAT(B139,$B119),'All Fixtures'!H:T,13,0))</f>
        <v>DM4's</v>
      </c>
      <c r="G139" s="48" t="str">
        <f>IF(E139="VOID","",VLOOKUP(_xlfn.CONCAT(B139,D139),'All Fixtures'!H:U,14,0))</f>
        <v>Farmer's Club 2</v>
      </c>
    </row>
    <row r="140" spans="1:7" ht="18" customHeight="1" x14ac:dyDescent="0.25">
      <c r="A140" s="55"/>
      <c r="B140" s="44">
        <v>18</v>
      </c>
      <c r="C140" s="45">
        <f>IFERROR(VLOOKUP(_xlfn.CONCAT(B140,$B119),'All Fixtures'!H:R,10,0),VLOOKUP(_xlfn.CONCAT(B140,$B119),'All Fixtures'!I:R,9,0))</f>
        <v>45680</v>
      </c>
      <c r="D140" s="46" t="str">
        <f>IFERROR(VLOOKUP(_xlfn.CONCAT(B140,$B119),'All Fixtures'!H:R,11,0),VLOOKUP(_xlfn.CONCAT(B140,$B119),'All Fixtures'!I:R,10,0))</f>
        <v>BIJI's S.C.</v>
      </c>
      <c r="E140" s="47" t="str">
        <f t="shared" si="3"/>
        <v>vs</v>
      </c>
      <c r="F140" s="46" t="str">
        <f>IFERROR(VLOOKUP(_xlfn.CONCAT(B140,$B119),'All Fixtures'!I:T,12,0),VLOOKUP(_xlfn.CONCAT(B140,$B119),'All Fixtures'!H:T,13,0))</f>
        <v>Poets</v>
      </c>
      <c r="G140" s="48" t="str">
        <f>IF(E140="VOID","",VLOOKUP(_xlfn.CONCAT(B140,D140),'All Fixtures'!H:U,14,0))</f>
        <v>Farmer's Club 2</v>
      </c>
    </row>
    <row r="141" spans="1:7" ht="18" customHeight="1" x14ac:dyDescent="0.25">
      <c r="A141" s="55"/>
      <c r="B141" s="44">
        <v>19</v>
      </c>
      <c r="C141" s="45">
        <f>IFERROR(VLOOKUP(_xlfn.CONCAT(B141,$B119),'All Fixtures'!H:R,10,0),VLOOKUP(_xlfn.CONCAT(B141,$B119),'All Fixtures'!I:R,9,0))</f>
        <v>45685</v>
      </c>
      <c r="D141" s="46" t="str">
        <f>IFERROR(VLOOKUP(_xlfn.CONCAT(B141,$B119),'All Fixtures'!H:R,11,0),VLOOKUP(_xlfn.CONCAT(B141,$B119),'All Fixtures'!I:R,10,0))</f>
        <v>Poets</v>
      </c>
      <c r="E141" s="47" t="str">
        <f t="shared" si="3"/>
        <v>vs</v>
      </c>
      <c r="F141" s="46" t="str">
        <f>IFERROR(VLOOKUP(_xlfn.CONCAT(B141,$B119),'All Fixtures'!I:T,12,0),VLOOKUP(_xlfn.CONCAT(B141,$B119),'All Fixtures'!H:T,13,0))</f>
        <v>All Wood &amp; Balls</v>
      </c>
      <c r="G141" s="48" t="str">
        <f>IF(E141="VOID","",VLOOKUP(_xlfn.CONCAT(B141,D141),'All Fixtures'!H:U,14,0))</f>
        <v>Farmer's Club 2</v>
      </c>
    </row>
    <row r="142" spans="1:7" ht="18" customHeight="1" x14ac:dyDescent="0.25">
      <c r="A142" s="55"/>
      <c r="B142" s="44">
        <v>20</v>
      </c>
      <c r="C142" s="45">
        <f>IFERROR(VLOOKUP(_xlfn.CONCAT(B142,$B119),'All Fixtures'!H:R,10,0),VLOOKUP(_xlfn.CONCAT(B142,$B119),'All Fixtures'!I:R,9,0))</f>
        <v>45695</v>
      </c>
      <c r="D142" s="46" t="str">
        <f>IFERROR(VLOOKUP(_xlfn.CONCAT(B142,$B119),'All Fixtures'!H:R,11,0),VLOOKUP(_xlfn.CONCAT(B142,$B119),'All Fixtures'!I:R,10,0))</f>
        <v>Flintstones</v>
      </c>
      <c r="E142" s="47" t="str">
        <f t="shared" si="3"/>
        <v>vs</v>
      </c>
      <c r="F142" s="46" t="str">
        <f>IFERROR(VLOOKUP(_xlfn.CONCAT(B142,$B119),'All Fixtures'!I:T,12,0),VLOOKUP(_xlfn.CONCAT(B142,$B119),'All Fixtures'!H:T,13,0))</f>
        <v>Poets</v>
      </c>
      <c r="G142" s="48" t="str">
        <f>IF(E142="VOID","",VLOOKUP(_xlfn.CONCAT(B142,D142),'All Fixtures'!H:U,14,0))</f>
        <v>England's Glory 1</v>
      </c>
    </row>
    <row r="143" spans="1:7" ht="18" customHeight="1" x14ac:dyDescent="0.25">
      <c r="A143" s="55"/>
      <c r="B143" s="44">
        <v>21</v>
      </c>
      <c r="C143" s="45">
        <f>IFERROR(VLOOKUP(_xlfn.CONCAT(B143,$B119),'All Fixtures'!H:R,10,0),VLOOKUP(_xlfn.CONCAT(B143,$B119),'All Fixtures'!I:R,9,0))</f>
        <v>45699</v>
      </c>
      <c r="D143" s="46" t="str">
        <f>IFERROR(VLOOKUP(_xlfn.CONCAT(B143,$B119),'All Fixtures'!H:R,11,0),VLOOKUP(_xlfn.CONCAT(B143,$B119),'All Fixtures'!I:R,10,0))</f>
        <v>Poets</v>
      </c>
      <c r="E143" s="47" t="str">
        <f t="shared" si="3"/>
        <v>vs</v>
      </c>
      <c r="F143" s="46" t="str">
        <f>IFERROR(VLOOKUP(_xlfn.CONCAT(B143,$B119),'All Fixtures'!I:T,12,0),VLOOKUP(_xlfn.CONCAT(B143,$B119),'All Fixtures'!H:T,13,0))</f>
        <v>Madcaps</v>
      </c>
      <c r="G143" s="48" t="str">
        <f>IF(E143="VOID","",VLOOKUP(_xlfn.CONCAT(B143,D143),'All Fixtures'!H:U,14,0))</f>
        <v>Farmer's Club 2</v>
      </c>
    </row>
    <row r="144" spans="1:7" ht="18" customHeight="1" x14ac:dyDescent="0.25">
      <c r="A144" s="55"/>
      <c r="B144" s="44">
        <v>22</v>
      </c>
      <c r="C144" s="45">
        <f>IFERROR(VLOOKUP(_xlfn.CONCAT(B144,$B119),'All Fixtures'!H:R,10,0),VLOOKUP(_xlfn.CONCAT(B144,$B119),'All Fixtures'!I:R,9,0))</f>
        <v>45708</v>
      </c>
      <c r="D144" s="46" t="str">
        <f>IFERROR(VLOOKUP(_xlfn.CONCAT(B144,$B119),'All Fixtures'!H:R,11,0),VLOOKUP(_xlfn.CONCAT(B144,$B119),'All Fixtures'!I:R,10,0))</f>
        <v>Hits &amp; Misses(City)</v>
      </c>
      <c r="E144" s="47" t="str">
        <f t="shared" si="3"/>
        <v>vs</v>
      </c>
      <c r="F144" s="46" t="str">
        <f>IFERROR(VLOOKUP(_xlfn.CONCAT(B144,$B119),'All Fixtures'!I:T,12,0),VLOOKUP(_xlfn.CONCAT(B144,$B119),'All Fixtures'!H:T,13,0))</f>
        <v>Poets</v>
      </c>
      <c r="G144" s="48" t="str">
        <f>IF(E144="VOID","",VLOOKUP(_xlfn.CONCAT(B144,D144),'All Fixtures'!H:U,14,0))</f>
        <v>Saintbridge Club 2</v>
      </c>
    </row>
    <row r="145" spans="1:7" ht="18" customHeight="1" x14ac:dyDescent="0.25">
      <c r="A145" s="55"/>
      <c r="B145" s="44">
        <v>23</v>
      </c>
      <c r="C145" s="45">
        <f>IFERROR(VLOOKUP(_xlfn.CONCAT(B145,$B119),'All Fixtures'!H:R,10,0),VLOOKUP(_xlfn.CONCAT(B145,$B119),'All Fixtures'!I:R,9,0))</f>
        <v>45713</v>
      </c>
      <c r="D145" s="46" t="str">
        <f>IFERROR(VLOOKUP(_xlfn.CONCAT(B145,$B119),'All Fixtures'!H:R,11,0),VLOOKUP(_xlfn.CONCAT(B145,$B119),'All Fixtures'!I:R,10,0))</f>
        <v>Poets</v>
      </c>
      <c r="E145" s="47" t="str">
        <f t="shared" si="3"/>
        <v>vs</v>
      </c>
      <c r="F145" s="46" t="str">
        <f>IFERROR(VLOOKUP(_xlfn.CONCAT(B145,$B119),'All Fixtures'!I:T,12,0),VLOOKUP(_xlfn.CONCAT(B145,$B119),'All Fixtures'!H:T,13,0))</f>
        <v>Hip Hips</v>
      </c>
      <c r="G145" s="48" t="str">
        <f>IF(E145="VOID","",VLOOKUP(_xlfn.CONCAT(B145,D145),'All Fixtures'!H:U,14,0))</f>
        <v>Farmer's Club 2</v>
      </c>
    </row>
    <row r="146" spans="1:7" ht="18" customHeight="1" x14ac:dyDescent="0.25">
      <c r="A146" s="55"/>
      <c r="B146" s="44">
        <v>24</v>
      </c>
      <c r="C146" s="45">
        <f>IFERROR(VLOOKUP(_xlfn.CONCAT(B146,$B119),'All Fixtures'!H:R,10,0),VLOOKUP(_xlfn.CONCAT(B146,$B119),'All Fixtures'!I:R,9,0))</f>
        <v>45722</v>
      </c>
      <c r="D146" s="46" t="str">
        <f>IFERROR(VLOOKUP(_xlfn.CONCAT(B146,$B119),'All Fixtures'!H:R,11,0),VLOOKUP(_xlfn.CONCAT(B146,$B119),'All Fixtures'!I:R,10,0))</f>
        <v>Grinders</v>
      </c>
      <c r="E146" s="47" t="str">
        <f t="shared" si="3"/>
        <v>vs</v>
      </c>
      <c r="F146" s="46" t="str">
        <f>IFERROR(VLOOKUP(_xlfn.CONCAT(B146,$B119),'All Fixtures'!I:T,12,0),VLOOKUP(_xlfn.CONCAT(B146,$B119),'All Fixtures'!H:T,13,0))</f>
        <v>Poets</v>
      </c>
      <c r="G146" s="48" t="str">
        <f>IF(E146="VOID","",VLOOKUP(_xlfn.CONCAT(B146,D146),'All Fixtures'!H:U,14,0))</f>
        <v>Churchdown Club</v>
      </c>
    </row>
    <row r="147" spans="1:7" ht="18" customHeight="1" x14ac:dyDescent="0.25">
      <c r="A147" s="55"/>
      <c r="B147" s="44">
        <v>25</v>
      </c>
      <c r="C147" s="45">
        <f>IFERROR(VLOOKUP(_xlfn.CONCAT(B147,$B119),'All Fixtures'!H:R,10,0),VLOOKUP(_xlfn.CONCAT(B147,$B119),'All Fixtures'!I:R,9,0))</f>
        <v>45728</v>
      </c>
      <c r="D147" s="46" t="str">
        <f>IFERROR(VLOOKUP(_xlfn.CONCAT(B147,$B119),'All Fixtures'!H:R,11,0),VLOOKUP(_xlfn.CONCAT(B147,$B119),'All Fixtures'!I:R,10,0))</f>
        <v>Spreaders</v>
      </c>
      <c r="E147" s="47" t="str">
        <f t="shared" si="3"/>
        <v>vs</v>
      </c>
      <c r="F147" s="46" t="str">
        <f>IFERROR(VLOOKUP(_xlfn.CONCAT(B147,$B119),'All Fixtures'!I:T,12,0),VLOOKUP(_xlfn.CONCAT(B147,$B119),'All Fixtures'!H:T,13,0))</f>
        <v>Poets</v>
      </c>
      <c r="G147" s="48" t="str">
        <f>IF(E147="VOID","",VLOOKUP(_xlfn.CONCAT(B147,D147),'All Fixtures'!H:U,14,0))</f>
        <v>Churchdown Community Centre 2</v>
      </c>
    </row>
    <row r="148" spans="1:7" ht="18" customHeight="1" x14ac:dyDescent="0.25">
      <c r="A148" s="55"/>
      <c r="B148" s="44">
        <v>26</v>
      </c>
      <c r="C148" s="45">
        <f>IFERROR(VLOOKUP(_xlfn.CONCAT(B148,$B119),'All Fixtures'!H:R,10,0),VLOOKUP(_xlfn.CONCAT(B148,$B119),'All Fixtures'!I:R,9,0))</f>
        <v>45734</v>
      </c>
      <c r="D148" s="46" t="str">
        <f>IFERROR(VLOOKUP(_xlfn.CONCAT(B148,$B119),'All Fixtures'!H:R,11,0),VLOOKUP(_xlfn.CONCAT(B148,$B119),'All Fixtures'!I:R,10,0))</f>
        <v>Poets</v>
      </c>
      <c r="E148" s="47" t="str">
        <f t="shared" si="3"/>
        <v>vs</v>
      </c>
      <c r="F148" s="46" t="str">
        <f>IFERROR(VLOOKUP(_xlfn.CONCAT(B148,$B119),'All Fixtures'!I:T,12,0),VLOOKUP(_xlfn.CONCAT(B148,$B119),'All Fixtures'!H:T,13,0))</f>
        <v>Hucclers</v>
      </c>
      <c r="G148" s="48" t="str">
        <f>IF(E148="VOID","",VLOOKUP(_xlfn.CONCAT(B148,D148),'All Fixtures'!H:U,14,0))</f>
        <v>Farmer's Club 2</v>
      </c>
    </row>
    <row r="149" spans="1:7" ht="18" customHeight="1" x14ac:dyDescent="0.25">
      <c r="A149" s="55"/>
      <c r="B149" s="44">
        <v>27</v>
      </c>
      <c r="C149" s="45">
        <f>IFERROR(VLOOKUP(_xlfn.CONCAT(B149,$B119),'All Fixtures'!H:R,10,0),VLOOKUP(_xlfn.CONCAT(B149,$B119),'All Fixtures'!I:R,9,0))</f>
        <v>45741</v>
      </c>
      <c r="D149" s="46" t="str">
        <f>IFERROR(VLOOKUP(_xlfn.CONCAT(B149,$B119),'All Fixtures'!H:R,11,0),VLOOKUP(_xlfn.CONCAT(B149,$B119),'All Fixtures'!I:R,10,0))</f>
        <v>Upleadon Wanderers</v>
      </c>
      <c r="E149" s="47" t="str">
        <f t="shared" si="3"/>
        <v>vs</v>
      </c>
      <c r="F149" s="46" t="str">
        <f>IFERROR(VLOOKUP(_xlfn.CONCAT(B149,$B119),'All Fixtures'!I:T,12,0),VLOOKUP(_xlfn.CONCAT(B149,$B119),'All Fixtures'!H:T,13,0))</f>
        <v>Poets</v>
      </c>
      <c r="G149" s="48" t="str">
        <f>IF(E149="VOID","",VLOOKUP(_xlfn.CONCAT(B149,D149),'All Fixtures'!H:U,14,0))</f>
        <v>Circle Club Newent</v>
      </c>
    </row>
    <row r="150" spans="1:7" ht="18" customHeight="1" x14ac:dyDescent="0.25">
      <c r="A150" s="55"/>
      <c r="B150" s="44">
        <v>28</v>
      </c>
      <c r="C150" s="45">
        <f>IFERROR(VLOOKUP(_xlfn.CONCAT(B150,$B119),'All Fixtures'!H:R,10,0),VLOOKUP(_xlfn.CONCAT(B150,$B119),'All Fixtures'!I:R,9,0))</f>
        <v>45748</v>
      </c>
      <c r="D150" s="46" t="str">
        <f>IFERROR(VLOOKUP(_xlfn.CONCAT(B150,$B119),'All Fixtures'!H:R,11,0),VLOOKUP(_xlfn.CONCAT(B150,$B119),'All Fixtures'!I:R,10,0))</f>
        <v>Poets</v>
      </c>
      <c r="E150" s="47" t="str">
        <f t="shared" si="3"/>
        <v>vs</v>
      </c>
      <c r="F150" s="46" t="str">
        <f>IFERROR(VLOOKUP(_xlfn.CONCAT(B150,$B119),'All Fixtures'!I:T,12,0),VLOOKUP(_xlfn.CONCAT(B150,$B119),'All Fixtures'!H:T,13,0))</f>
        <v>Elementaries</v>
      </c>
      <c r="G150" s="48" t="str">
        <f>IF(E150="VOID","",VLOOKUP(_xlfn.CONCAT(B150,D150),'All Fixtures'!H:U,14,0))</f>
        <v>Farmer's Club 2</v>
      </c>
    </row>
    <row r="151" spans="1:7" ht="18" customHeight="1" x14ac:dyDescent="0.25">
      <c r="A151" s="55"/>
      <c r="B151" s="44">
        <v>29</v>
      </c>
      <c r="C151" s="45">
        <f>IFERROR(VLOOKUP(_xlfn.CONCAT(B151,$B119),'All Fixtures'!H:R,10,0),VLOOKUP(_xlfn.CONCAT(B151,$B119),'All Fixtures'!I:R,9,0))</f>
        <v>45756</v>
      </c>
      <c r="D151" s="46" t="str">
        <f>IFERROR(VLOOKUP(_xlfn.CONCAT(B151,$B119),'All Fixtures'!H:R,11,0),VLOOKUP(_xlfn.CONCAT(B151,$B119),'All Fixtures'!I:R,10,0))</f>
        <v>Meteors</v>
      </c>
      <c r="E151" s="47" t="str">
        <f t="shared" si="3"/>
        <v>vs</v>
      </c>
      <c r="F151" s="46" t="str">
        <f>IFERROR(VLOOKUP(_xlfn.CONCAT(B151,$B119),'All Fixtures'!I:T,12,0),VLOOKUP(_xlfn.CONCAT(B151,$B119),'All Fixtures'!H:T,13,0))</f>
        <v>Poets</v>
      </c>
      <c r="G151" s="48" t="str">
        <f>IF(E151="VOID","",VLOOKUP(_xlfn.CONCAT(B151,D151),'All Fixtures'!H:U,14,0))</f>
        <v>Farmer's Club 1</v>
      </c>
    </row>
    <row r="152" spans="1:7" ht="18" customHeight="1" x14ac:dyDescent="0.25">
      <c r="A152" s="55"/>
      <c r="B152" s="49">
        <v>30</v>
      </c>
      <c r="C152" s="50">
        <f>IFERROR(VLOOKUP(_xlfn.CONCAT(B152,$B119),'All Fixtures'!H:R,10,0),VLOOKUP(_xlfn.CONCAT(B152,$B119),'All Fixtures'!I:R,9,0))</f>
        <v>45762</v>
      </c>
      <c r="D152" s="51" t="str">
        <f>IFERROR(VLOOKUP(_xlfn.CONCAT(B152,$B119),'All Fixtures'!H:R,11,0),VLOOKUP(_xlfn.CONCAT(B152,$B119),'All Fixtures'!I:R,10,0))</f>
        <v>Poets</v>
      </c>
      <c r="E152" s="52" t="str">
        <f t="shared" si="3"/>
        <v>vs</v>
      </c>
      <c r="F152" s="51" t="str">
        <f>IFERROR(VLOOKUP(_xlfn.CONCAT(B152,$B119),'All Fixtures'!I:T,12,0),VLOOKUP(_xlfn.CONCAT(B152,$B119),'All Fixtures'!H:T,13,0))</f>
        <v>Locals</v>
      </c>
      <c r="G152" s="53" t="str">
        <f>IF(E152="VOID","",VLOOKUP(_xlfn.CONCAT(B152,D152),'All Fixtures'!H:U,14,0))</f>
        <v>Farmer's Club 2</v>
      </c>
    </row>
    <row r="153" spans="1:7" ht="13.15" customHeight="1" x14ac:dyDescent="0.25">
      <c r="A153" s="55"/>
      <c r="B153" s="20"/>
      <c r="C153" s="20"/>
      <c r="D153" s="3"/>
      <c r="E153" s="20"/>
      <c r="F153" s="3"/>
      <c r="G153" s="3"/>
    </row>
    <row r="154" spans="1:7" ht="13.15" customHeight="1" x14ac:dyDescent="0.25">
      <c r="A154" s="55"/>
      <c r="B154" s="20"/>
      <c r="C154" s="20"/>
      <c r="D154" s="3"/>
      <c r="E154" s="20"/>
      <c r="F154" s="3"/>
      <c r="G154" s="3"/>
    </row>
    <row r="155" spans="1:7" ht="13.15" customHeight="1" x14ac:dyDescent="0.25">
      <c r="A155" s="55"/>
      <c r="B155" s="20"/>
      <c r="C155" s="20"/>
      <c r="D155" s="3"/>
      <c r="E155" s="20"/>
      <c r="F155" s="3"/>
      <c r="G155" s="3"/>
    </row>
    <row r="156" spans="1:7" ht="13.15" customHeight="1" x14ac:dyDescent="0.25">
      <c r="A156" s="55"/>
      <c r="B156" s="20"/>
      <c r="C156" s="20"/>
      <c r="D156" s="3"/>
      <c r="E156" s="20"/>
      <c r="F156" s="3"/>
      <c r="G156" s="3"/>
    </row>
    <row r="157" spans="1:7" ht="13.15" customHeight="1" x14ac:dyDescent="0.25">
      <c r="A157" s="55"/>
      <c r="B157" s="20"/>
      <c r="C157" s="20"/>
      <c r="D157" s="3"/>
      <c r="E157" s="20"/>
      <c r="F157" s="3"/>
      <c r="G157" s="3"/>
    </row>
    <row r="158" spans="1:7" ht="20.45" customHeight="1" x14ac:dyDescent="0.35">
      <c r="A158" s="55">
        <f>A119+1</f>
        <v>5</v>
      </c>
      <c r="B158" s="39" t="str">
        <f>C158</f>
        <v>Grinders</v>
      </c>
      <c r="C158" s="121" t="str">
        <f>VLOOKUP(A158,Divisions!$M$3:$N$18,2,0)</f>
        <v>Grinders</v>
      </c>
      <c r="D158" s="121"/>
      <c r="E158" s="121"/>
      <c r="F158" s="121"/>
      <c r="G158" s="121"/>
    </row>
    <row r="159" spans="1:7" ht="13.15" customHeight="1" x14ac:dyDescent="0.25">
      <c r="A159" s="55"/>
      <c r="B159" s="20"/>
      <c r="C159" s="20"/>
      <c r="D159" s="3"/>
      <c r="E159" s="20"/>
      <c r="F159" s="3"/>
      <c r="G159" s="3"/>
    </row>
    <row r="160" spans="1:7" ht="21.6" customHeight="1" x14ac:dyDescent="0.25">
      <c r="A160" s="55"/>
      <c r="B160" s="40" t="s">
        <v>328</v>
      </c>
      <c r="C160" s="41" t="s">
        <v>334</v>
      </c>
      <c r="D160" s="42" t="s">
        <v>340</v>
      </c>
      <c r="E160" s="42"/>
      <c r="F160" s="42" t="s">
        <v>341</v>
      </c>
      <c r="G160" s="43" t="s">
        <v>338</v>
      </c>
    </row>
    <row r="161" spans="1:7" ht="18" customHeight="1" x14ac:dyDescent="0.25">
      <c r="A161" s="55"/>
      <c r="B161" s="44">
        <v>1</v>
      </c>
      <c r="C161" s="45">
        <f>IFERROR(VLOOKUP(_xlfn.CONCAT(B161,$B158),'All Fixtures'!H:R,10,0),VLOOKUP(_xlfn.CONCAT(B161,$B158),'All Fixtures'!I:R,9,0))</f>
        <v>45540</v>
      </c>
      <c r="D161" s="46" t="str">
        <f>IFERROR(VLOOKUP(_xlfn.CONCAT(B161,$B158),'All Fixtures'!H:R,11,0),VLOOKUP(_xlfn.CONCAT(B161,$B158),'All Fixtures'!I:R,10,0))</f>
        <v>Grinders</v>
      </c>
      <c r="E161" s="47" t="str">
        <f>IF(F161="","VOID","vs")</f>
        <v>vs</v>
      </c>
      <c r="F161" s="46" t="str">
        <f>IFERROR(VLOOKUP(_xlfn.CONCAT(B161,$B158),'All Fixtures'!I:T,12,0),VLOOKUP(_xlfn.CONCAT(B161,$B158),'All Fixtures'!H:T,13,0))</f>
        <v>DM4's</v>
      </c>
      <c r="G161" s="48" t="str">
        <f>IF(E161="VOID","",VLOOKUP(_xlfn.CONCAT(B161,D161),'All Fixtures'!H:U,14,0))</f>
        <v>Churchdown Club</v>
      </c>
    </row>
    <row r="162" spans="1:7" ht="18" customHeight="1" x14ac:dyDescent="0.25">
      <c r="A162" s="55"/>
      <c r="B162" s="44">
        <v>2</v>
      </c>
      <c r="C162" s="45">
        <f>IFERROR(VLOOKUP(_xlfn.CONCAT(B162,$B158),'All Fixtures'!H:R,10,0),VLOOKUP(_xlfn.CONCAT(B162,$B158),'All Fixtures'!I:R,9,0))</f>
        <v>45547</v>
      </c>
      <c r="D162" s="46" t="str">
        <f>IFERROR(VLOOKUP(_xlfn.CONCAT(B162,$B158),'All Fixtures'!H:R,11,0),VLOOKUP(_xlfn.CONCAT(B162,$B158),'All Fixtures'!I:R,10,0))</f>
        <v>BIJI's S.C.</v>
      </c>
      <c r="E162" s="47" t="str">
        <f t="shared" ref="E162:E191" si="4">IF(F162="","VOID","vs")</f>
        <v>vs</v>
      </c>
      <c r="F162" s="46" t="str">
        <f>IFERROR(VLOOKUP(_xlfn.CONCAT(B162,$B158),'All Fixtures'!I:T,12,0),VLOOKUP(_xlfn.CONCAT(B162,$B158),'All Fixtures'!H:T,13,0))</f>
        <v>Grinders</v>
      </c>
      <c r="G162" s="48" t="str">
        <f>IF(E162="VOID","",VLOOKUP(_xlfn.CONCAT(B162,D162),'All Fixtures'!H:U,14,0))</f>
        <v>Farmer's Club 2</v>
      </c>
    </row>
    <row r="163" spans="1:7" ht="18" customHeight="1" x14ac:dyDescent="0.25">
      <c r="A163" s="55"/>
      <c r="B163" s="44">
        <v>3</v>
      </c>
      <c r="C163" s="45">
        <f>IFERROR(VLOOKUP(_xlfn.CONCAT(B163,$B158),'All Fixtures'!H:R,10,0),VLOOKUP(_xlfn.CONCAT(B163,$B158),'All Fixtures'!I:R,9,0))</f>
        <v>45554</v>
      </c>
      <c r="D163" s="46" t="str">
        <f>IFERROR(VLOOKUP(_xlfn.CONCAT(B163,$B158),'All Fixtures'!H:R,11,0),VLOOKUP(_xlfn.CONCAT(B163,$B158),'All Fixtures'!I:R,10,0))</f>
        <v>Grinders</v>
      </c>
      <c r="E163" s="47" t="str">
        <f t="shared" si="4"/>
        <v>vs</v>
      </c>
      <c r="F163" s="46" t="str">
        <f>IFERROR(VLOOKUP(_xlfn.CONCAT(B163,$B158),'All Fixtures'!I:T,12,0),VLOOKUP(_xlfn.CONCAT(B163,$B158),'All Fixtures'!H:T,13,0))</f>
        <v>All Wood &amp; Balls</v>
      </c>
      <c r="G163" s="48" t="str">
        <f>IF(E163="VOID","",VLOOKUP(_xlfn.CONCAT(B163,D163),'All Fixtures'!H:U,14,0))</f>
        <v>Churchdown Club</v>
      </c>
    </row>
    <row r="164" spans="1:7" ht="18" customHeight="1" x14ac:dyDescent="0.25">
      <c r="A164" s="55"/>
      <c r="B164" s="44">
        <v>4</v>
      </c>
      <c r="C164" s="45">
        <f>IFERROR(VLOOKUP(_xlfn.CONCAT(B164,$B158),'All Fixtures'!H:R,10,0),VLOOKUP(_xlfn.CONCAT(B164,$B158),'All Fixtures'!I:R,9,0))</f>
        <v>45562</v>
      </c>
      <c r="D164" s="46" t="str">
        <f>IFERROR(VLOOKUP(_xlfn.CONCAT(B164,$B158),'All Fixtures'!H:R,11,0),VLOOKUP(_xlfn.CONCAT(B164,$B158),'All Fixtures'!I:R,10,0))</f>
        <v>Flintstones</v>
      </c>
      <c r="E164" s="47" t="str">
        <f t="shared" si="4"/>
        <v>vs</v>
      </c>
      <c r="F164" s="46" t="str">
        <f>IFERROR(VLOOKUP(_xlfn.CONCAT(B164,$B158),'All Fixtures'!I:T,12,0),VLOOKUP(_xlfn.CONCAT(B164,$B158),'All Fixtures'!H:T,13,0))</f>
        <v>Grinders</v>
      </c>
      <c r="G164" s="48" t="str">
        <f>IF(E164="VOID","",VLOOKUP(_xlfn.CONCAT(B164,D164),'All Fixtures'!H:U,14,0))</f>
        <v>England's Glory 1</v>
      </c>
    </row>
    <row r="165" spans="1:7" ht="18" customHeight="1" x14ac:dyDescent="0.25">
      <c r="A165" s="55"/>
      <c r="B165" s="44">
        <v>5</v>
      </c>
      <c r="C165" s="45">
        <f>IFERROR(VLOOKUP(_xlfn.CONCAT(B165,$B158),'All Fixtures'!H:R,10,0),VLOOKUP(_xlfn.CONCAT(B165,$B158),'All Fixtures'!I:R,9,0))</f>
        <v>45568</v>
      </c>
      <c r="D165" s="46" t="str">
        <f>IFERROR(VLOOKUP(_xlfn.CONCAT(B165,$B158),'All Fixtures'!H:R,11,0),VLOOKUP(_xlfn.CONCAT(B165,$B158),'All Fixtures'!I:R,10,0))</f>
        <v>Grinders</v>
      </c>
      <c r="E165" s="47" t="str">
        <f t="shared" si="4"/>
        <v>vs</v>
      </c>
      <c r="F165" s="46" t="str">
        <f>IFERROR(VLOOKUP(_xlfn.CONCAT(B165,$B158),'All Fixtures'!I:T,12,0),VLOOKUP(_xlfn.CONCAT(B165,$B158),'All Fixtures'!H:T,13,0))</f>
        <v>Madcaps</v>
      </c>
      <c r="G165" s="48" t="str">
        <f>IF(E165="VOID","",VLOOKUP(_xlfn.CONCAT(B165,D165),'All Fixtures'!H:U,14,0))</f>
        <v>Churchdown Club</v>
      </c>
    </row>
    <row r="166" spans="1:7" ht="18" customHeight="1" x14ac:dyDescent="0.25">
      <c r="A166" s="55"/>
      <c r="B166" s="44">
        <v>6</v>
      </c>
      <c r="C166" s="45">
        <f>IFERROR(VLOOKUP(_xlfn.CONCAT(B166,$B158),'All Fixtures'!H:R,10,0),VLOOKUP(_xlfn.CONCAT(B166,$B158),'All Fixtures'!I:R,9,0))</f>
        <v>45575</v>
      </c>
      <c r="D166" s="46" t="str">
        <f>IFERROR(VLOOKUP(_xlfn.CONCAT(B166,$B158),'All Fixtures'!H:R,11,0),VLOOKUP(_xlfn.CONCAT(B166,$B158),'All Fixtures'!I:R,10,0))</f>
        <v>Hits &amp; Misses(City)</v>
      </c>
      <c r="E166" s="47" t="str">
        <f t="shared" si="4"/>
        <v>vs</v>
      </c>
      <c r="F166" s="46" t="str">
        <f>IFERROR(VLOOKUP(_xlfn.CONCAT(B166,$B158),'All Fixtures'!I:T,12,0),VLOOKUP(_xlfn.CONCAT(B166,$B158),'All Fixtures'!H:T,13,0))</f>
        <v>Grinders</v>
      </c>
      <c r="G166" s="48" t="str">
        <f>IF(E166="VOID","",VLOOKUP(_xlfn.CONCAT(B166,D166),'All Fixtures'!H:U,14,0))</f>
        <v>Saintbridge Club 2</v>
      </c>
    </row>
    <row r="167" spans="1:7" ht="18" customHeight="1" x14ac:dyDescent="0.25">
      <c r="A167" s="55"/>
      <c r="B167" s="44">
        <v>7</v>
      </c>
      <c r="C167" s="45">
        <f>IFERROR(VLOOKUP(_xlfn.CONCAT(B167,$B158),'All Fixtures'!H:R,10,0),VLOOKUP(_xlfn.CONCAT(B167,$B158),'All Fixtures'!I:R,9,0))</f>
        <v>45582</v>
      </c>
      <c r="D167" s="46" t="str">
        <f>IFERROR(VLOOKUP(_xlfn.CONCAT(B167,$B158),'All Fixtures'!H:R,11,0),VLOOKUP(_xlfn.CONCAT(B167,$B158),'All Fixtures'!I:R,10,0))</f>
        <v>Grinders</v>
      </c>
      <c r="E167" s="47" t="str">
        <f t="shared" si="4"/>
        <v>vs</v>
      </c>
      <c r="F167" s="46" t="str">
        <f>IFERROR(VLOOKUP(_xlfn.CONCAT(B167,$B158),'All Fixtures'!I:T,12,0),VLOOKUP(_xlfn.CONCAT(B167,$B158),'All Fixtures'!H:T,13,0))</f>
        <v>Hip Hips</v>
      </c>
      <c r="G167" s="48" t="str">
        <f>IF(E167="VOID","",VLOOKUP(_xlfn.CONCAT(B167,D167),'All Fixtures'!H:U,14,0))</f>
        <v>Churchdown Club</v>
      </c>
    </row>
    <row r="168" spans="1:7" ht="18" customHeight="1" x14ac:dyDescent="0.25">
      <c r="A168" s="55"/>
      <c r="B168" s="44">
        <v>8</v>
      </c>
      <c r="C168" s="45">
        <f>IFERROR(VLOOKUP(_xlfn.CONCAT(B168,$B158),'All Fixtures'!H:R,10,0),VLOOKUP(_xlfn.CONCAT(B168,$B158),'All Fixtures'!I:R,9,0))</f>
        <v>45589</v>
      </c>
      <c r="D168" s="46" t="str">
        <f>IFERROR(VLOOKUP(_xlfn.CONCAT(B168,$B158),'All Fixtures'!H:R,11,0),VLOOKUP(_xlfn.CONCAT(B168,$B158),'All Fixtures'!I:R,10,0))</f>
        <v>Grinders</v>
      </c>
      <c r="E168" s="47" t="str">
        <f t="shared" si="4"/>
        <v>vs</v>
      </c>
      <c r="F168" s="46" t="str">
        <f>IFERROR(VLOOKUP(_xlfn.CONCAT(B168,$B158),'All Fixtures'!I:T,12,0),VLOOKUP(_xlfn.CONCAT(B168,$B158),'All Fixtures'!H:T,13,0))</f>
        <v>Spreaders</v>
      </c>
      <c r="G168" s="48" t="str">
        <f>IF(E168="VOID","",VLOOKUP(_xlfn.CONCAT(B168,D168),'All Fixtures'!H:U,14,0))</f>
        <v>Churchdown Club</v>
      </c>
    </row>
    <row r="169" spans="1:7" ht="18" customHeight="1" x14ac:dyDescent="0.25">
      <c r="A169" s="55"/>
      <c r="B169" s="44">
        <v>9</v>
      </c>
      <c r="C169" s="45">
        <f>IFERROR(VLOOKUP(_xlfn.CONCAT(B169,$B158),'All Fixtures'!H:R,10,0),VLOOKUP(_xlfn.CONCAT(B169,$B158),'All Fixtures'!I:R,9,0))</f>
        <v>45594</v>
      </c>
      <c r="D169" s="46" t="str">
        <f>IFERROR(VLOOKUP(_xlfn.CONCAT(B169,$B158),'All Fixtures'!H:R,11,0),VLOOKUP(_xlfn.CONCAT(B169,$B158),'All Fixtures'!I:R,10,0))</f>
        <v>Poets</v>
      </c>
      <c r="E169" s="47" t="str">
        <f t="shared" si="4"/>
        <v>vs</v>
      </c>
      <c r="F169" s="46" t="str">
        <f>IFERROR(VLOOKUP(_xlfn.CONCAT(B169,$B158),'All Fixtures'!I:T,12,0),VLOOKUP(_xlfn.CONCAT(B169,$B158),'All Fixtures'!H:T,13,0))</f>
        <v>Grinders</v>
      </c>
      <c r="G169" s="48" t="str">
        <f>IF(E169="VOID","",VLOOKUP(_xlfn.CONCAT(B169,D169),'All Fixtures'!H:U,14,0))</f>
        <v>Farmer's Club 2</v>
      </c>
    </row>
    <row r="170" spans="1:7" ht="18" customHeight="1" x14ac:dyDescent="0.25">
      <c r="A170" s="55"/>
      <c r="B170" s="44">
        <v>10</v>
      </c>
      <c r="C170" s="45">
        <f>IFERROR(VLOOKUP(_xlfn.CONCAT(B170,$B158),'All Fixtures'!H:R,10,0),VLOOKUP(_xlfn.CONCAT(B170,$B158),'All Fixtures'!I:R,9,0))</f>
        <v>45603</v>
      </c>
      <c r="D170" s="46" t="str">
        <f>IFERROR(VLOOKUP(_xlfn.CONCAT(B170,$B158),'All Fixtures'!H:R,11,0),VLOOKUP(_xlfn.CONCAT(B170,$B158),'All Fixtures'!I:R,10,0))</f>
        <v>Grinders</v>
      </c>
      <c r="E170" s="47" t="str">
        <f t="shared" si="4"/>
        <v>vs</v>
      </c>
      <c r="F170" s="46" t="str">
        <f>IFERROR(VLOOKUP(_xlfn.CONCAT(B170,$B158),'All Fixtures'!I:T,12,0),VLOOKUP(_xlfn.CONCAT(B170,$B158),'All Fixtures'!H:T,13,0))</f>
        <v>Hucclers</v>
      </c>
      <c r="G170" s="48" t="str">
        <f>IF(E170="VOID","",VLOOKUP(_xlfn.CONCAT(B170,D170),'All Fixtures'!H:U,14,0))</f>
        <v>Churchdown Club</v>
      </c>
    </row>
    <row r="171" spans="1:7" ht="18" customHeight="1" x14ac:dyDescent="0.25">
      <c r="A171" s="55"/>
      <c r="B171" s="44">
        <v>11</v>
      </c>
      <c r="C171" s="45">
        <f>IFERROR(VLOOKUP(_xlfn.CONCAT(B171,$B158),'All Fixtures'!H:R,10,0),VLOOKUP(_xlfn.CONCAT(B171,$B158),'All Fixtures'!I:R,9,0))</f>
        <v>45608</v>
      </c>
      <c r="D171" s="46" t="str">
        <f>IFERROR(VLOOKUP(_xlfn.CONCAT(B171,$B158),'All Fixtures'!H:R,11,0),VLOOKUP(_xlfn.CONCAT(B171,$B158),'All Fixtures'!I:R,10,0))</f>
        <v>Upleadon Wanderers</v>
      </c>
      <c r="E171" s="47" t="str">
        <f t="shared" si="4"/>
        <v>vs</v>
      </c>
      <c r="F171" s="46" t="str">
        <f>IFERROR(VLOOKUP(_xlfn.CONCAT(B171,$B158),'All Fixtures'!I:T,12,0),VLOOKUP(_xlfn.CONCAT(B171,$B158),'All Fixtures'!H:T,13,0))</f>
        <v>Grinders</v>
      </c>
      <c r="G171" s="48" t="str">
        <f>IF(E171="VOID","",VLOOKUP(_xlfn.CONCAT(B171,D171),'All Fixtures'!H:U,14,0))</f>
        <v>Circle Club Newent</v>
      </c>
    </row>
    <row r="172" spans="1:7" ht="18" customHeight="1" x14ac:dyDescent="0.25">
      <c r="A172" s="55"/>
      <c r="B172" s="44">
        <v>12</v>
      </c>
      <c r="C172" s="45">
        <f>IFERROR(VLOOKUP(_xlfn.CONCAT(B172,$B158),'All Fixtures'!H:R,10,0),VLOOKUP(_xlfn.CONCAT(B172,$B158),'All Fixtures'!I:R,9,0))</f>
        <v>45617</v>
      </c>
      <c r="D172" s="46" t="str">
        <f>IFERROR(VLOOKUP(_xlfn.CONCAT(B172,$B158),'All Fixtures'!H:R,11,0),VLOOKUP(_xlfn.CONCAT(B172,$B158),'All Fixtures'!I:R,10,0))</f>
        <v>Grinders</v>
      </c>
      <c r="E172" s="47" t="str">
        <f t="shared" si="4"/>
        <v>vs</v>
      </c>
      <c r="F172" s="46" t="str">
        <f>IFERROR(VLOOKUP(_xlfn.CONCAT(B172,$B158),'All Fixtures'!I:T,12,0),VLOOKUP(_xlfn.CONCAT(B172,$B158),'All Fixtures'!H:T,13,0))</f>
        <v>Elementaries</v>
      </c>
      <c r="G172" s="48" t="str">
        <f>IF(E172="VOID","",VLOOKUP(_xlfn.CONCAT(B172,D172),'All Fixtures'!H:U,14,0))</f>
        <v>Churchdown Club</v>
      </c>
    </row>
    <row r="173" spans="1:7" ht="18" customHeight="1" x14ac:dyDescent="0.25">
      <c r="A173" s="55"/>
      <c r="B173" s="44">
        <v>13</v>
      </c>
      <c r="C173" s="45">
        <f>IFERROR(VLOOKUP(_xlfn.CONCAT(B173,$B158),'All Fixtures'!H:R,10,0),VLOOKUP(_xlfn.CONCAT(B173,$B158),'All Fixtures'!I:R,9,0))</f>
        <v>45623</v>
      </c>
      <c r="D173" s="46" t="str">
        <f>IFERROR(VLOOKUP(_xlfn.CONCAT(B173,$B158),'All Fixtures'!H:R,11,0),VLOOKUP(_xlfn.CONCAT(B173,$B158),'All Fixtures'!I:R,10,0))</f>
        <v>Meteors</v>
      </c>
      <c r="E173" s="47" t="str">
        <f t="shared" si="4"/>
        <v>vs</v>
      </c>
      <c r="F173" s="46" t="str">
        <f>IFERROR(VLOOKUP(_xlfn.CONCAT(B173,$B158),'All Fixtures'!I:T,12,0),VLOOKUP(_xlfn.CONCAT(B173,$B158),'All Fixtures'!H:T,13,0))</f>
        <v>Grinders</v>
      </c>
      <c r="G173" s="48" t="str">
        <f>IF(E173="VOID","",VLOOKUP(_xlfn.CONCAT(B173,D173),'All Fixtures'!H:U,14,0))</f>
        <v>Farmer's Club 1</v>
      </c>
    </row>
    <row r="174" spans="1:7" ht="18" customHeight="1" x14ac:dyDescent="0.25">
      <c r="A174" s="55"/>
      <c r="B174" s="44">
        <v>14</v>
      </c>
      <c r="C174" s="45">
        <f>IFERROR(VLOOKUP(_xlfn.CONCAT(B174,$B158),'All Fixtures'!H:R,10,0),VLOOKUP(_xlfn.CONCAT(B174,$B158),'All Fixtures'!I:R,9,0))</f>
        <v>45631</v>
      </c>
      <c r="D174" s="46" t="str">
        <f>IFERROR(VLOOKUP(_xlfn.CONCAT(B174,$B158),'All Fixtures'!H:R,11,0),VLOOKUP(_xlfn.CONCAT(B174,$B158),'All Fixtures'!I:R,10,0))</f>
        <v>Grinders</v>
      </c>
      <c r="E174" s="47" t="str">
        <f t="shared" si="4"/>
        <v>vs</v>
      </c>
      <c r="F174" s="46" t="str">
        <f>IFERROR(VLOOKUP(_xlfn.CONCAT(B174,$B158),'All Fixtures'!I:T,12,0),VLOOKUP(_xlfn.CONCAT(B174,$B158),'All Fixtures'!H:T,13,0))</f>
        <v>Locals</v>
      </c>
      <c r="G174" s="48" t="str">
        <f>IF(E174="VOID","",VLOOKUP(_xlfn.CONCAT(B174,D174),'All Fixtures'!H:U,14,0))</f>
        <v>Churchdown Club</v>
      </c>
    </row>
    <row r="175" spans="1:7" ht="18" customHeight="1" x14ac:dyDescent="0.25">
      <c r="A175" s="55"/>
      <c r="B175" s="44">
        <v>15</v>
      </c>
      <c r="C175" s="45">
        <f>IFERROR(VLOOKUP(_xlfn.CONCAT(B175,$B158),'All Fixtures'!H:R,10,0),VLOOKUP(_xlfn.CONCAT(B175,$B158),'All Fixtures'!I:R,9,0))</f>
        <v>45637</v>
      </c>
      <c r="D175" s="46" t="str">
        <f>IFERROR(VLOOKUP(_xlfn.CONCAT(B175,$B158),'All Fixtures'!H:R,11,0),VLOOKUP(_xlfn.CONCAT(B175,$B158),'All Fixtures'!I:R,10,0))</f>
        <v>Killer Instinct</v>
      </c>
      <c r="E175" s="47" t="str">
        <f t="shared" si="4"/>
        <v>vs</v>
      </c>
      <c r="F175" s="46" t="str">
        <f>IFERROR(VLOOKUP(_xlfn.CONCAT(B175,$B158),'All Fixtures'!I:T,12,0),VLOOKUP(_xlfn.CONCAT(B175,$B158),'All Fixtures'!H:T,13,0))</f>
        <v>Grinders</v>
      </c>
      <c r="G175" s="48" t="str">
        <f>IF(E175="VOID","",VLOOKUP(_xlfn.CONCAT(B175,D175),'All Fixtures'!H:U,14,0))</f>
        <v>Matchplay Stroud 3</v>
      </c>
    </row>
    <row r="176" spans="1:7" ht="24.6" customHeight="1" x14ac:dyDescent="0.25">
      <c r="A176" s="55"/>
      <c r="B176" s="122" t="s">
        <v>339</v>
      </c>
      <c r="C176" s="123"/>
      <c r="D176" s="123"/>
      <c r="E176" s="123"/>
      <c r="F176" s="123"/>
      <c r="G176" s="124"/>
    </row>
    <row r="177" spans="1:7" ht="18" customHeight="1" x14ac:dyDescent="0.25">
      <c r="A177" s="55"/>
      <c r="B177" s="44">
        <v>16</v>
      </c>
      <c r="C177" s="45">
        <f>IFERROR(VLOOKUP(_xlfn.CONCAT(B177,$B158),'All Fixtures'!H:R,10,0),VLOOKUP(_xlfn.CONCAT(B177,$B158),'All Fixtures'!I:R,9,0))</f>
        <v>45666</v>
      </c>
      <c r="D177" s="46" t="str">
        <f>IFERROR(VLOOKUP(_xlfn.CONCAT(B177,$B158),'All Fixtures'!H:R,11,0),VLOOKUP(_xlfn.CONCAT(B177,$B158),'All Fixtures'!I:R,10,0))</f>
        <v>DM4's</v>
      </c>
      <c r="E177" s="47" t="str">
        <f t="shared" si="4"/>
        <v>vs</v>
      </c>
      <c r="F177" s="46" t="str">
        <f>IFERROR(VLOOKUP(_xlfn.CONCAT(B177,$B158),'All Fixtures'!I:T,12,0),VLOOKUP(_xlfn.CONCAT(B177,$B158),'All Fixtures'!H:T,13,0))</f>
        <v>Grinders</v>
      </c>
      <c r="G177" s="48" t="str">
        <f>IF(E177="VOID","",VLOOKUP(_xlfn.CONCAT(B177,D177),'All Fixtures'!H:U,14,0))</f>
        <v>Spartans Club 1</v>
      </c>
    </row>
    <row r="178" spans="1:7" ht="18" customHeight="1" x14ac:dyDescent="0.25">
      <c r="A178" s="55"/>
      <c r="B178" s="44">
        <v>17</v>
      </c>
      <c r="C178" s="45">
        <f>IFERROR(VLOOKUP(_xlfn.CONCAT(B178,$B158),'All Fixtures'!H:R,10,0),VLOOKUP(_xlfn.CONCAT(B178,$B158),'All Fixtures'!I:R,9,0))</f>
        <v>45673</v>
      </c>
      <c r="D178" s="46" t="str">
        <f>IFERROR(VLOOKUP(_xlfn.CONCAT(B178,$B158),'All Fixtures'!H:R,11,0),VLOOKUP(_xlfn.CONCAT(B178,$B158),'All Fixtures'!I:R,10,0))</f>
        <v>Grinders</v>
      </c>
      <c r="E178" s="47" t="str">
        <f t="shared" si="4"/>
        <v>vs</v>
      </c>
      <c r="F178" s="46" t="str">
        <f>IFERROR(VLOOKUP(_xlfn.CONCAT(B178,$B158),'All Fixtures'!I:T,12,0),VLOOKUP(_xlfn.CONCAT(B178,$B158),'All Fixtures'!H:T,13,0))</f>
        <v>BIJI's S.C.</v>
      </c>
      <c r="G178" s="48" t="str">
        <f>IF(E178="VOID","",VLOOKUP(_xlfn.CONCAT(B178,D178),'All Fixtures'!H:U,14,0))</f>
        <v>Churchdown Club</v>
      </c>
    </row>
    <row r="179" spans="1:7" ht="18" customHeight="1" x14ac:dyDescent="0.25">
      <c r="A179" s="55"/>
      <c r="B179" s="44">
        <v>18</v>
      </c>
      <c r="C179" s="45">
        <f>IFERROR(VLOOKUP(_xlfn.CONCAT(B179,$B158),'All Fixtures'!H:R,10,0),VLOOKUP(_xlfn.CONCAT(B179,$B158),'All Fixtures'!I:R,9,0))</f>
        <v>45680</v>
      </c>
      <c r="D179" s="46" t="str">
        <f>IFERROR(VLOOKUP(_xlfn.CONCAT(B179,$B158),'All Fixtures'!H:R,11,0),VLOOKUP(_xlfn.CONCAT(B179,$B158),'All Fixtures'!I:R,10,0))</f>
        <v>All Wood &amp; Balls</v>
      </c>
      <c r="E179" s="47" t="str">
        <f t="shared" si="4"/>
        <v>vs</v>
      </c>
      <c r="F179" s="46" t="str">
        <f>IFERROR(VLOOKUP(_xlfn.CONCAT(B179,$B158),'All Fixtures'!I:T,12,0),VLOOKUP(_xlfn.CONCAT(B179,$B158),'All Fixtures'!H:T,13,0))</f>
        <v>Grinders</v>
      </c>
      <c r="G179" s="48" t="str">
        <f>IF(E179="VOID","",VLOOKUP(_xlfn.CONCAT(B179,D179),'All Fixtures'!H:U,14,0))</f>
        <v>Longlevens RFC</v>
      </c>
    </row>
    <row r="180" spans="1:7" ht="18" customHeight="1" x14ac:dyDescent="0.25">
      <c r="A180" s="55"/>
      <c r="B180" s="44">
        <v>19</v>
      </c>
      <c r="C180" s="45">
        <f>IFERROR(VLOOKUP(_xlfn.CONCAT(B180,$B158),'All Fixtures'!H:R,10,0),VLOOKUP(_xlfn.CONCAT(B180,$B158),'All Fixtures'!I:R,9,0))</f>
        <v>45687</v>
      </c>
      <c r="D180" s="46" t="str">
        <f>IFERROR(VLOOKUP(_xlfn.CONCAT(B180,$B158),'All Fixtures'!H:R,11,0),VLOOKUP(_xlfn.CONCAT(B180,$B158),'All Fixtures'!I:R,10,0))</f>
        <v>Grinders</v>
      </c>
      <c r="E180" s="47" t="str">
        <f t="shared" si="4"/>
        <v>vs</v>
      </c>
      <c r="F180" s="46" t="str">
        <f>IFERROR(VLOOKUP(_xlfn.CONCAT(B180,$B158),'All Fixtures'!I:T,12,0),VLOOKUP(_xlfn.CONCAT(B180,$B158),'All Fixtures'!H:T,13,0))</f>
        <v>Flintstones</v>
      </c>
      <c r="G180" s="48" t="str">
        <f>IF(E180="VOID","",VLOOKUP(_xlfn.CONCAT(B180,D180),'All Fixtures'!H:U,14,0))</f>
        <v>Churchdown Club</v>
      </c>
    </row>
    <row r="181" spans="1:7" ht="18" customHeight="1" x14ac:dyDescent="0.25">
      <c r="A181" s="55"/>
      <c r="B181" s="44">
        <v>20</v>
      </c>
      <c r="C181" s="45">
        <f>IFERROR(VLOOKUP(_xlfn.CONCAT(B181,$B158),'All Fixtures'!H:R,10,0),VLOOKUP(_xlfn.CONCAT(B181,$B158),'All Fixtures'!I:R,9,0))</f>
        <v>45692</v>
      </c>
      <c r="D181" s="46" t="str">
        <f>IFERROR(VLOOKUP(_xlfn.CONCAT(B181,$B158),'All Fixtures'!H:R,11,0),VLOOKUP(_xlfn.CONCAT(B181,$B158),'All Fixtures'!I:R,10,0))</f>
        <v>Madcaps</v>
      </c>
      <c r="E181" s="47" t="str">
        <f t="shared" si="4"/>
        <v>vs</v>
      </c>
      <c r="F181" s="46" t="str">
        <f>IFERROR(VLOOKUP(_xlfn.CONCAT(B181,$B158),'All Fixtures'!I:T,12,0),VLOOKUP(_xlfn.CONCAT(B181,$B158),'All Fixtures'!H:T,13,0))</f>
        <v>Grinders</v>
      </c>
      <c r="G181" s="48" t="str">
        <f>IF(E181="VOID","",VLOOKUP(_xlfn.CONCAT(B181,D181),'All Fixtures'!H:U,14,0))</f>
        <v>Spartans Club 2</v>
      </c>
    </row>
    <row r="182" spans="1:7" ht="18" customHeight="1" x14ac:dyDescent="0.25">
      <c r="A182" s="55"/>
      <c r="B182" s="44">
        <v>21</v>
      </c>
      <c r="C182" s="45">
        <f>IFERROR(VLOOKUP(_xlfn.CONCAT(B182,$B158),'All Fixtures'!H:R,10,0),VLOOKUP(_xlfn.CONCAT(B182,$B158),'All Fixtures'!I:R,9,0))</f>
        <v>45701</v>
      </c>
      <c r="D182" s="46" t="str">
        <f>IFERROR(VLOOKUP(_xlfn.CONCAT(B182,$B158),'All Fixtures'!H:R,11,0),VLOOKUP(_xlfn.CONCAT(B182,$B158),'All Fixtures'!I:R,10,0))</f>
        <v>Grinders</v>
      </c>
      <c r="E182" s="47" t="str">
        <f t="shared" si="4"/>
        <v>vs</v>
      </c>
      <c r="F182" s="46" t="str">
        <f>IFERROR(VLOOKUP(_xlfn.CONCAT(B182,$B158),'All Fixtures'!I:T,12,0),VLOOKUP(_xlfn.CONCAT(B182,$B158),'All Fixtures'!H:T,13,0))</f>
        <v>Hits &amp; Misses(City)</v>
      </c>
      <c r="G182" s="48" t="str">
        <f>IF(E182="VOID","",VLOOKUP(_xlfn.CONCAT(B182,D182),'All Fixtures'!H:U,14,0))</f>
        <v>Churchdown Club</v>
      </c>
    </row>
    <row r="183" spans="1:7" ht="18" customHeight="1" x14ac:dyDescent="0.25">
      <c r="A183" s="55"/>
      <c r="B183" s="44">
        <v>22</v>
      </c>
      <c r="C183" s="45">
        <f>IFERROR(VLOOKUP(_xlfn.CONCAT(B183,$B158),'All Fixtures'!H:R,10,0),VLOOKUP(_xlfn.CONCAT(B183,$B158),'All Fixtures'!I:R,9,0))</f>
        <v>45708</v>
      </c>
      <c r="D183" s="46" t="str">
        <f>IFERROR(VLOOKUP(_xlfn.CONCAT(B183,$B158),'All Fixtures'!H:R,11,0),VLOOKUP(_xlfn.CONCAT(B183,$B158),'All Fixtures'!I:R,10,0))</f>
        <v>Hip Hips</v>
      </c>
      <c r="E183" s="47" t="str">
        <f t="shared" si="4"/>
        <v>vs</v>
      </c>
      <c r="F183" s="46" t="str">
        <f>IFERROR(VLOOKUP(_xlfn.CONCAT(B183,$B158),'All Fixtures'!I:T,12,0),VLOOKUP(_xlfn.CONCAT(B183,$B158),'All Fixtures'!H:T,13,0))</f>
        <v>Grinders</v>
      </c>
      <c r="G183" s="48" t="str">
        <f>IF(E183="VOID","",VLOOKUP(_xlfn.CONCAT(B183,D183),'All Fixtures'!H:U,14,0))</f>
        <v>Saintbridge Club 1</v>
      </c>
    </row>
    <row r="184" spans="1:7" ht="18" customHeight="1" x14ac:dyDescent="0.25">
      <c r="A184" s="55"/>
      <c r="B184" s="44">
        <v>23</v>
      </c>
      <c r="C184" s="45">
        <f>IFERROR(VLOOKUP(_xlfn.CONCAT(B184,$B158),'All Fixtures'!H:R,10,0),VLOOKUP(_xlfn.CONCAT(B184,$B158),'All Fixtures'!I:R,9,0))</f>
        <v>45714</v>
      </c>
      <c r="D184" s="46" t="str">
        <f>IFERROR(VLOOKUP(_xlfn.CONCAT(B184,$B158),'All Fixtures'!H:R,11,0),VLOOKUP(_xlfn.CONCAT(B184,$B158),'All Fixtures'!I:R,10,0))</f>
        <v>Spreaders</v>
      </c>
      <c r="E184" s="47" t="str">
        <f t="shared" si="4"/>
        <v>vs</v>
      </c>
      <c r="F184" s="46" t="str">
        <f>IFERROR(VLOOKUP(_xlfn.CONCAT(B184,$B158),'All Fixtures'!I:T,12,0),VLOOKUP(_xlfn.CONCAT(B184,$B158),'All Fixtures'!H:T,13,0))</f>
        <v>Grinders</v>
      </c>
      <c r="G184" s="48" t="str">
        <f>IF(E184="VOID","",VLOOKUP(_xlfn.CONCAT(B184,D184),'All Fixtures'!H:U,14,0))</f>
        <v>Churchdown Community Centre 2</v>
      </c>
    </row>
    <row r="185" spans="1:7" ht="18" customHeight="1" x14ac:dyDescent="0.25">
      <c r="A185" s="55"/>
      <c r="B185" s="44">
        <v>24</v>
      </c>
      <c r="C185" s="45">
        <f>IFERROR(VLOOKUP(_xlfn.CONCAT(B185,$B158),'All Fixtures'!H:R,10,0),VLOOKUP(_xlfn.CONCAT(B185,$B158),'All Fixtures'!I:R,9,0))</f>
        <v>45722</v>
      </c>
      <c r="D185" s="46" t="str">
        <f>IFERROR(VLOOKUP(_xlfn.CONCAT(B185,$B158),'All Fixtures'!H:R,11,0),VLOOKUP(_xlfn.CONCAT(B185,$B158),'All Fixtures'!I:R,10,0))</f>
        <v>Grinders</v>
      </c>
      <c r="E185" s="47" t="str">
        <f t="shared" si="4"/>
        <v>vs</v>
      </c>
      <c r="F185" s="46" t="str">
        <f>IFERROR(VLOOKUP(_xlfn.CONCAT(B185,$B158),'All Fixtures'!I:T,12,0),VLOOKUP(_xlfn.CONCAT(B185,$B158),'All Fixtures'!H:T,13,0))</f>
        <v>Poets</v>
      </c>
      <c r="G185" s="48" t="str">
        <f>IF(E185="VOID","",VLOOKUP(_xlfn.CONCAT(B185,D185),'All Fixtures'!H:U,14,0))</f>
        <v>Churchdown Club</v>
      </c>
    </row>
    <row r="186" spans="1:7" ht="18" customHeight="1" x14ac:dyDescent="0.25">
      <c r="A186" s="55"/>
      <c r="B186" s="44">
        <v>25</v>
      </c>
      <c r="C186" s="45">
        <f>IFERROR(VLOOKUP(_xlfn.CONCAT(B186,$B158),'All Fixtures'!H:R,10,0),VLOOKUP(_xlfn.CONCAT(B186,$B158),'All Fixtures'!I:R,9,0))</f>
        <v>45729</v>
      </c>
      <c r="D186" s="46" t="str">
        <f>IFERROR(VLOOKUP(_xlfn.CONCAT(B186,$B158),'All Fixtures'!H:R,11,0),VLOOKUP(_xlfn.CONCAT(B186,$B158),'All Fixtures'!I:R,10,0))</f>
        <v>Hucclers</v>
      </c>
      <c r="E186" s="47" t="str">
        <f t="shared" si="4"/>
        <v>vs</v>
      </c>
      <c r="F186" s="46" t="str">
        <f>IFERROR(VLOOKUP(_xlfn.CONCAT(B186,$B158),'All Fixtures'!I:T,12,0),VLOOKUP(_xlfn.CONCAT(B186,$B158),'All Fixtures'!H:T,13,0))</f>
        <v>Grinders</v>
      </c>
      <c r="G186" s="48" t="str">
        <f>IF(E186="VOID","",VLOOKUP(_xlfn.CONCAT(B186,D186),'All Fixtures'!H:U,14,0))</f>
        <v>England's Glory 1</v>
      </c>
    </row>
    <row r="187" spans="1:7" ht="18" customHeight="1" x14ac:dyDescent="0.25">
      <c r="A187" s="55"/>
      <c r="B187" s="44">
        <v>26</v>
      </c>
      <c r="C187" s="45">
        <f>IFERROR(VLOOKUP(_xlfn.CONCAT(B187,$B158),'All Fixtures'!H:R,10,0),VLOOKUP(_xlfn.CONCAT(B187,$B158),'All Fixtures'!I:R,9,0))</f>
        <v>45736</v>
      </c>
      <c r="D187" s="46" t="str">
        <f>IFERROR(VLOOKUP(_xlfn.CONCAT(B187,$B158),'All Fixtures'!H:R,11,0),VLOOKUP(_xlfn.CONCAT(B187,$B158),'All Fixtures'!I:R,10,0))</f>
        <v>Grinders</v>
      </c>
      <c r="E187" s="47" t="str">
        <f t="shared" si="4"/>
        <v>vs</v>
      </c>
      <c r="F187" s="46" t="str">
        <f>IFERROR(VLOOKUP(_xlfn.CONCAT(B187,$B158),'All Fixtures'!I:T,12,0),VLOOKUP(_xlfn.CONCAT(B187,$B158),'All Fixtures'!H:T,13,0))</f>
        <v>Upleadon Wanderers</v>
      </c>
      <c r="G187" s="48" t="str">
        <f>IF(E187="VOID","",VLOOKUP(_xlfn.CONCAT(B187,D187),'All Fixtures'!H:U,14,0))</f>
        <v>Churchdown Club</v>
      </c>
    </row>
    <row r="188" spans="1:7" ht="18" customHeight="1" x14ac:dyDescent="0.25">
      <c r="A188" s="55"/>
      <c r="B188" s="44">
        <v>27</v>
      </c>
      <c r="C188" s="45">
        <f>IFERROR(VLOOKUP(_xlfn.CONCAT(B188,$B158),'All Fixtures'!H:R,10,0),VLOOKUP(_xlfn.CONCAT(B188,$B158),'All Fixtures'!I:R,9,0))</f>
        <v>45742</v>
      </c>
      <c r="D188" s="46" t="str">
        <f>IFERROR(VLOOKUP(_xlfn.CONCAT(B188,$B158),'All Fixtures'!H:R,11,0),VLOOKUP(_xlfn.CONCAT(B188,$B158),'All Fixtures'!I:R,10,0))</f>
        <v>Elementaries</v>
      </c>
      <c r="E188" s="47" t="str">
        <f t="shared" si="4"/>
        <v>vs</v>
      </c>
      <c r="F188" s="46" t="str">
        <f>IFERROR(VLOOKUP(_xlfn.CONCAT(B188,$B158),'All Fixtures'!I:T,12,0),VLOOKUP(_xlfn.CONCAT(B188,$B158),'All Fixtures'!H:T,13,0))</f>
        <v>Grinders</v>
      </c>
      <c r="G188" s="48" t="str">
        <f>IF(E188="VOID","",VLOOKUP(_xlfn.CONCAT(B188,D188),'All Fixtures'!H:U,14,0))</f>
        <v>Baker Street</v>
      </c>
    </row>
    <row r="189" spans="1:7" ht="18" customHeight="1" x14ac:dyDescent="0.25">
      <c r="A189" s="55"/>
      <c r="B189" s="44">
        <v>28</v>
      </c>
      <c r="C189" s="45">
        <f>IFERROR(VLOOKUP(_xlfn.CONCAT(B189,$B158),'All Fixtures'!H:R,10,0),VLOOKUP(_xlfn.CONCAT(B189,$B158),'All Fixtures'!I:R,9,0))</f>
        <v>45750</v>
      </c>
      <c r="D189" s="46" t="str">
        <f>IFERROR(VLOOKUP(_xlfn.CONCAT(B189,$B158),'All Fixtures'!H:R,11,0),VLOOKUP(_xlfn.CONCAT(B189,$B158),'All Fixtures'!I:R,10,0))</f>
        <v>Grinders</v>
      </c>
      <c r="E189" s="47" t="str">
        <f t="shared" si="4"/>
        <v>vs</v>
      </c>
      <c r="F189" s="46" t="str">
        <f>IFERROR(VLOOKUP(_xlfn.CONCAT(B189,$B158),'All Fixtures'!I:T,12,0),VLOOKUP(_xlfn.CONCAT(B189,$B158),'All Fixtures'!H:T,13,0))</f>
        <v>Meteors</v>
      </c>
      <c r="G189" s="48" t="str">
        <f>IF(E189="VOID","",VLOOKUP(_xlfn.CONCAT(B189,D189),'All Fixtures'!H:U,14,0))</f>
        <v>Churchdown Club</v>
      </c>
    </row>
    <row r="190" spans="1:7" ht="18" customHeight="1" x14ac:dyDescent="0.25">
      <c r="A190" s="55"/>
      <c r="B190" s="44">
        <v>29</v>
      </c>
      <c r="C190" s="45">
        <f>IFERROR(VLOOKUP(_xlfn.CONCAT(B190,$B158),'All Fixtures'!H:R,10,0),VLOOKUP(_xlfn.CONCAT(B190,$B158),'All Fixtures'!I:R,9,0))</f>
        <v>45755</v>
      </c>
      <c r="D190" s="46" t="str">
        <f>IFERROR(VLOOKUP(_xlfn.CONCAT(B190,$B158),'All Fixtures'!H:R,11,0),VLOOKUP(_xlfn.CONCAT(B190,$B158),'All Fixtures'!I:R,10,0))</f>
        <v>Locals</v>
      </c>
      <c r="E190" s="47" t="str">
        <f t="shared" si="4"/>
        <v>vs</v>
      </c>
      <c r="F190" s="46" t="str">
        <f>IFERROR(VLOOKUP(_xlfn.CONCAT(B190,$B158),'All Fixtures'!I:T,12,0),VLOOKUP(_xlfn.CONCAT(B190,$B158),'All Fixtures'!H:T,13,0))</f>
        <v>Grinders</v>
      </c>
      <c r="G190" s="48" t="str">
        <f>IF(E190="VOID","",VLOOKUP(_xlfn.CONCAT(B190,D190),'All Fixtures'!H:U,14,0))</f>
        <v>Junction Inn</v>
      </c>
    </row>
    <row r="191" spans="1:7" ht="18" customHeight="1" x14ac:dyDescent="0.25">
      <c r="A191" s="55"/>
      <c r="B191" s="49">
        <v>30</v>
      </c>
      <c r="C191" s="50">
        <f>IFERROR(VLOOKUP(_xlfn.CONCAT(B191,$B158),'All Fixtures'!H:R,10,0),VLOOKUP(_xlfn.CONCAT(B191,$B158),'All Fixtures'!I:R,9,0))</f>
        <v>45764</v>
      </c>
      <c r="D191" s="51" t="str">
        <f>IFERROR(VLOOKUP(_xlfn.CONCAT(B191,$B158),'All Fixtures'!H:R,11,0),VLOOKUP(_xlfn.CONCAT(B191,$B158),'All Fixtures'!I:R,10,0))</f>
        <v>Grinders</v>
      </c>
      <c r="E191" s="52" t="str">
        <f t="shared" si="4"/>
        <v>vs</v>
      </c>
      <c r="F191" s="51" t="str">
        <f>IFERROR(VLOOKUP(_xlfn.CONCAT(B191,$B158),'All Fixtures'!I:T,12,0),VLOOKUP(_xlfn.CONCAT(B191,$B158),'All Fixtures'!H:T,13,0))</f>
        <v>Killer Instinct</v>
      </c>
      <c r="G191" s="53" t="str">
        <f>IF(E191="VOID","",VLOOKUP(_xlfn.CONCAT(B191,D191),'All Fixtures'!H:U,14,0))</f>
        <v>Churchdown Club</v>
      </c>
    </row>
    <row r="192" spans="1:7" ht="13.15" customHeight="1" x14ac:dyDescent="0.25">
      <c r="A192" s="55"/>
      <c r="B192" s="20"/>
      <c r="C192" s="20"/>
      <c r="D192" s="3"/>
      <c r="E192" s="20"/>
      <c r="F192" s="3"/>
      <c r="G192" s="3"/>
    </row>
    <row r="193" spans="1:7" ht="13.15" customHeight="1" x14ac:dyDescent="0.25">
      <c r="A193" s="55"/>
      <c r="B193" s="20"/>
      <c r="C193" s="20"/>
      <c r="D193" s="3"/>
      <c r="E193" s="20"/>
      <c r="F193" s="3"/>
      <c r="G193" s="3"/>
    </row>
    <row r="194" spans="1:7" ht="13.15" customHeight="1" x14ac:dyDescent="0.25">
      <c r="A194" s="55"/>
      <c r="B194" s="20"/>
      <c r="C194" s="20"/>
      <c r="D194" s="3"/>
      <c r="E194" s="20"/>
      <c r="F194" s="3"/>
      <c r="G194" s="3"/>
    </row>
    <row r="195" spans="1:7" ht="13.15" customHeight="1" x14ac:dyDescent="0.25">
      <c r="A195" s="55"/>
      <c r="B195" s="20"/>
      <c r="C195" s="20"/>
      <c r="D195" s="3"/>
      <c r="E195" s="20"/>
      <c r="F195" s="3"/>
      <c r="G195" s="3"/>
    </row>
    <row r="196" spans="1:7" ht="13.15" customHeight="1" x14ac:dyDescent="0.25">
      <c r="A196" s="55"/>
      <c r="B196" s="20"/>
      <c r="C196" s="20"/>
      <c r="D196" s="3"/>
      <c r="E196" s="20"/>
      <c r="F196" s="3"/>
      <c r="G196" s="3"/>
    </row>
    <row r="197" spans="1:7" ht="20.45" customHeight="1" x14ac:dyDescent="0.35">
      <c r="A197" s="55">
        <f>A158+1</f>
        <v>6</v>
      </c>
      <c r="B197" s="39" t="str">
        <f>C197</f>
        <v>Hip Hips</v>
      </c>
      <c r="C197" s="121" t="str">
        <f>VLOOKUP(A197,Divisions!$M$3:$N$18,2,0)</f>
        <v>Hip Hips</v>
      </c>
      <c r="D197" s="121"/>
      <c r="E197" s="121"/>
      <c r="F197" s="121"/>
      <c r="G197" s="121"/>
    </row>
    <row r="198" spans="1:7" ht="13.15" customHeight="1" x14ac:dyDescent="0.25">
      <c r="A198" s="55"/>
      <c r="B198" s="20"/>
      <c r="C198" s="20"/>
      <c r="D198" s="3"/>
      <c r="E198" s="20"/>
      <c r="F198" s="3"/>
      <c r="G198" s="3"/>
    </row>
    <row r="199" spans="1:7" ht="21.6" customHeight="1" x14ac:dyDescent="0.25">
      <c r="A199" s="55"/>
      <c r="B199" s="40" t="s">
        <v>328</v>
      </c>
      <c r="C199" s="41" t="s">
        <v>334</v>
      </c>
      <c r="D199" s="42" t="s">
        <v>340</v>
      </c>
      <c r="E199" s="42"/>
      <c r="F199" s="42" t="s">
        <v>341</v>
      </c>
      <c r="G199" s="43" t="s">
        <v>338</v>
      </c>
    </row>
    <row r="200" spans="1:7" ht="18" customHeight="1" x14ac:dyDescent="0.25">
      <c r="A200" s="55"/>
      <c r="B200" s="44">
        <v>1</v>
      </c>
      <c r="C200" s="45">
        <f>IFERROR(VLOOKUP(_xlfn.CONCAT(B200,$B197),'All Fixtures'!H:R,10,0),VLOOKUP(_xlfn.CONCAT(B200,$B197),'All Fixtures'!I:R,9,0))</f>
        <v>45540</v>
      </c>
      <c r="D200" s="46" t="str">
        <f>IFERROR(VLOOKUP(_xlfn.CONCAT(B200,$B197),'All Fixtures'!H:R,11,0),VLOOKUP(_xlfn.CONCAT(B200,$B197),'All Fixtures'!I:R,10,0))</f>
        <v>Hip Hips</v>
      </c>
      <c r="E200" s="47" t="str">
        <f>IF(F200="","VOID","vs")</f>
        <v>vs</v>
      </c>
      <c r="F200" s="46" t="str">
        <f>IFERROR(VLOOKUP(_xlfn.CONCAT(B200,$B197),'All Fixtures'!I:T,12,0),VLOOKUP(_xlfn.CONCAT(B200,$B197),'All Fixtures'!H:T,13,0))</f>
        <v>BIJI's S.C.</v>
      </c>
      <c r="G200" s="48" t="str">
        <f>IF(E200="VOID","",VLOOKUP(_xlfn.CONCAT(B200,D200),'All Fixtures'!H:U,14,0))</f>
        <v>Saintbridge Club 1</v>
      </c>
    </row>
    <row r="201" spans="1:7" ht="18" customHeight="1" x14ac:dyDescent="0.25">
      <c r="A201" s="55"/>
      <c r="B201" s="44">
        <v>2</v>
      </c>
      <c r="C201" s="45">
        <f>IFERROR(VLOOKUP(_xlfn.CONCAT(B201,$B197),'All Fixtures'!H:R,10,0),VLOOKUP(_xlfn.CONCAT(B201,$B197),'All Fixtures'!I:R,9,0))</f>
        <v>45547</v>
      </c>
      <c r="D201" s="46" t="str">
        <f>IFERROR(VLOOKUP(_xlfn.CONCAT(B201,$B197),'All Fixtures'!H:R,11,0),VLOOKUP(_xlfn.CONCAT(B201,$B197),'All Fixtures'!I:R,10,0))</f>
        <v>All Wood &amp; Balls</v>
      </c>
      <c r="E201" s="47" t="str">
        <f t="shared" ref="E201:E230" si="5">IF(F201="","VOID","vs")</f>
        <v>vs</v>
      </c>
      <c r="F201" s="46" t="str">
        <f>IFERROR(VLOOKUP(_xlfn.CONCAT(B201,$B197),'All Fixtures'!I:T,12,0),VLOOKUP(_xlfn.CONCAT(B201,$B197),'All Fixtures'!H:T,13,0))</f>
        <v>Hip Hips</v>
      </c>
      <c r="G201" s="48" t="str">
        <f>IF(E201="VOID","",VLOOKUP(_xlfn.CONCAT(B201,D201),'All Fixtures'!H:U,14,0))</f>
        <v>Longlevens RFC</v>
      </c>
    </row>
    <row r="202" spans="1:7" ht="18" customHeight="1" x14ac:dyDescent="0.25">
      <c r="A202" s="55"/>
      <c r="B202" s="44">
        <v>3</v>
      </c>
      <c r="C202" s="45">
        <f>IFERROR(VLOOKUP(_xlfn.CONCAT(B202,$B197),'All Fixtures'!H:R,10,0),VLOOKUP(_xlfn.CONCAT(B202,$B197),'All Fixtures'!I:R,9,0))</f>
        <v>45554</v>
      </c>
      <c r="D202" s="46" t="str">
        <f>IFERROR(VLOOKUP(_xlfn.CONCAT(B202,$B197),'All Fixtures'!H:R,11,0),VLOOKUP(_xlfn.CONCAT(B202,$B197),'All Fixtures'!I:R,10,0))</f>
        <v>Hip Hips</v>
      </c>
      <c r="E202" s="47" t="str">
        <f t="shared" si="5"/>
        <v>vs</v>
      </c>
      <c r="F202" s="46" t="str">
        <f>IFERROR(VLOOKUP(_xlfn.CONCAT(B202,$B197),'All Fixtures'!I:T,12,0),VLOOKUP(_xlfn.CONCAT(B202,$B197),'All Fixtures'!H:T,13,0))</f>
        <v>Flintstones</v>
      </c>
      <c r="G202" s="48" t="str">
        <f>IF(E202="VOID","",VLOOKUP(_xlfn.CONCAT(B202,D202),'All Fixtures'!H:U,14,0))</f>
        <v>Saintbridge Club 1</v>
      </c>
    </row>
    <row r="203" spans="1:7" ht="18" customHeight="1" x14ac:dyDescent="0.25">
      <c r="A203" s="55"/>
      <c r="B203" s="44">
        <v>4</v>
      </c>
      <c r="C203" s="45">
        <f>IFERROR(VLOOKUP(_xlfn.CONCAT(B203,$B197),'All Fixtures'!H:R,10,0),VLOOKUP(_xlfn.CONCAT(B203,$B197),'All Fixtures'!I:R,9,0))</f>
        <v>45559</v>
      </c>
      <c r="D203" s="46" t="str">
        <f>IFERROR(VLOOKUP(_xlfn.CONCAT(B203,$B197),'All Fixtures'!H:R,11,0),VLOOKUP(_xlfn.CONCAT(B203,$B197),'All Fixtures'!I:R,10,0))</f>
        <v>Madcaps</v>
      </c>
      <c r="E203" s="47" t="str">
        <f t="shared" si="5"/>
        <v>vs</v>
      </c>
      <c r="F203" s="46" t="str">
        <f>IFERROR(VLOOKUP(_xlfn.CONCAT(B203,$B197),'All Fixtures'!I:T,12,0),VLOOKUP(_xlfn.CONCAT(B203,$B197),'All Fixtures'!H:T,13,0))</f>
        <v>Hip Hips</v>
      </c>
      <c r="G203" s="48" t="str">
        <f>IF(E203="VOID","",VLOOKUP(_xlfn.CONCAT(B203,D203),'All Fixtures'!H:U,14,0))</f>
        <v>Spartans Club 2</v>
      </c>
    </row>
    <row r="204" spans="1:7" ht="18" customHeight="1" x14ac:dyDescent="0.25">
      <c r="A204" s="55"/>
      <c r="B204" s="44">
        <v>5</v>
      </c>
      <c r="C204" s="45">
        <f>IFERROR(VLOOKUP(_xlfn.CONCAT(B204,$B197),'All Fixtures'!H:R,10,0),VLOOKUP(_xlfn.CONCAT(B204,$B197),'All Fixtures'!I:R,9,0))</f>
        <v>45568</v>
      </c>
      <c r="D204" s="46" t="str">
        <f>IFERROR(VLOOKUP(_xlfn.CONCAT(B204,$B197),'All Fixtures'!H:R,11,0),VLOOKUP(_xlfn.CONCAT(B204,$B197),'All Fixtures'!I:R,10,0))</f>
        <v>Hip Hips</v>
      </c>
      <c r="E204" s="47" t="str">
        <f t="shared" si="5"/>
        <v>vs</v>
      </c>
      <c r="F204" s="46" t="str">
        <f>IFERROR(VLOOKUP(_xlfn.CONCAT(B204,$B197),'All Fixtures'!I:T,12,0),VLOOKUP(_xlfn.CONCAT(B204,$B197),'All Fixtures'!H:T,13,0))</f>
        <v>Hits &amp; Misses(City)</v>
      </c>
      <c r="G204" s="48" t="str">
        <f>IF(E204="VOID","",VLOOKUP(_xlfn.CONCAT(B204,D204),'All Fixtures'!H:U,14,0))</f>
        <v>Saintbridge Club 1</v>
      </c>
    </row>
    <row r="205" spans="1:7" ht="18" customHeight="1" x14ac:dyDescent="0.25">
      <c r="A205" s="55"/>
      <c r="B205" s="44">
        <v>6</v>
      </c>
      <c r="C205" s="45">
        <f>IFERROR(VLOOKUP(_xlfn.CONCAT(B205,$B197),'All Fixtures'!H:R,10,0),VLOOKUP(_xlfn.CONCAT(B205,$B197),'All Fixtures'!I:R,9,0))</f>
        <v>45575</v>
      </c>
      <c r="D205" s="46" t="str">
        <f>IFERROR(VLOOKUP(_xlfn.CONCAT(B205,$B197),'All Fixtures'!H:R,11,0),VLOOKUP(_xlfn.CONCAT(B205,$B197),'All Fixtures'!I:R,10,0))</f>
        <v>Hip Hips</v>
      </c>
      <c r="E205" s="47" t="str">
        <f t="shared" si="5"/>
        <v>vs</v>
      </c>
      <c r="F205" s="46" t="str">
        <f>IFERROR(VLOOKUP(_xlfn.CONCAT(B205,$B197),'All Fixtures'!I:T,12,0),VLOOKUP(_xlfn.CONCAT(B205,$B197),'All Fixtures'!H:T,13,0))</f>
        <v>Spreaders</v>
      </c>
      <c r="G205" s="48" t="str">
        <f>IF(E205="VOID","",VLOOKUP(_xlfn.CONCAT(B205,D205),'All Fixtures'!H:U,14,0))</f>
        <v>Saintbridge Club 1</v>
      </c>
    </row>
    <row r="206" spans="1:7" ht="18" customHeight="1" x14ac:dyDescent="0.25">
      <c r="A206" s="55"/>
      <c r="B206" s="44">
        <v>7</v>
      </c>
      <c r="C206" s="45">
        <f>IFERROR(VLOOKUP(_xlfn.CONCAT(B206,$B197),'All Fixtures'!H:R,10,0),VLOOKUP(_xlfn.CONCAT(B206,$B197),'All Fixtures'!I:R,9,0))</f>
        <v>45582</v>
      </c>
      <c r="D206" s="46" t="str">
        <f>IFERROR(VLOOKUP(_xlfn.CONCAT(B206,$B197),'All Fixtures'!H:R,11,0),VLOOKUP(_xlfn.CONCAT(B206,$B197),'All Fixtures'!I:R,10,0))</f>
        <v>Grinders</v>
      </c>
      <c r="E206" s="47" t="str">
        <f t="shared" si="5"/>
        <v>vs</v>
      </c>
      <c r="F206" s="46" t="str">
        <f>IFERROR(VLOOKUP(_xlfn.CONCAT(B206,$B197),'All Fixtures'!I:T,12,0),VLOOKUP(_xlfn.CONCAT(B206,$B197),'All Fixtures'!H:T,13,0))</f>
        <v>Hip Hips</v>
      </c>
      <c r="G206" s="48" t="str">
        <f>IF(E206="VOID","",VLOOKUP(_xlfn.CONCAT(B206,D206),'All Fixtures'!H:U,14,0))</f>
        <v>Churchdown Club</v>
      </c>
    </row>
    <row r="207" spans="1:7" ht="18" customHeight="1" x14ac:dyDescent="0.25">
      <c r="A207" s="55"/>
      <c r="B207" s="44">
        <v>8</v>
      </c>
      <c r="C207" s="45">
        <f>IFERROR(VLOOKUP(_xlfn.CONCAT(B207,$B197),'All Fixtures'!H:R,10,0),VLOOKUP(_xlfn.CONCAT(B207,$B197),'All Fixtures'!I:R,9,0))</f>
        <v>45589</v>
      </c>
      <c r="D207" s="46" t="str">
        <f>IFERROR(VLOOKUP(_xlfn.CONCAT(B207,$B197),'All Fixtures'!H:R,11,0),VLOOKUP(_xlfn.CONCAT(B207,$B197),'All Fixtures'!I:R,10,0))</f>
        <v>Hip Hips</v>
      </c>
      <c r="E207" s="47" t="str">
        <f t="shared" si="5"/>
        <v>vs</v>
      </c>
      <c r="F207" s="46" t="str">
        <f>IFERROR(VLOOKUP(_xlfn.CONCAT(B207,$B197),'All Fixtures'!I:T,12,0),VLOOKUP(_xlfn.CONCAT(B207,$B197),'All Fixtures'!H:T,13,0))</f>
        <v>Poets</v>
      </c>
      <c r="G207" s="48" t="str">
        <f>IF(E207="VOID","",VLOOKUP(_xlfn.CONCAT(B207,D207),'All Fixtures'!H:U,14,0))</f>
        <v>Saintbridge Club 1</v>
      </c>
    </row>
    <row r="208" spans="1:7" ht="18" customHeight="1" x14ac:dyDescent="0.25">
      <c r="A208" s="55"/>
      <c r="B208" s="44">
        <v>9</v>
      </c>
      <c r="C208" s="45">
        <f>IFERROR(VLOOKUP(_xlfn.CONCAT(B208,$B197),'All Fixtures'!H:R,10,0),VLOOKUP(_xlfn.CONCAT(B208,$B197),'All Fixtures'!I:R,9,0))</f>
        <v>45596</v>
      </c>
      <c r="D208" s="46" t="str">
        <f>IFERROR(VLOOKUP(_xlfn.CONCAT(B208,$B197),'All Fixtures'!H:R,11,0),VLOOKUP(_xlfn.CONCAT(B208,$B197),'All Fixtures'!I:R,10,0))</f>
        <v>Hucclers</v>
      </c>
      <c r="E208" s="47" t="str">
        <f t="shared" si="5"/>
        <v>vs</v>
      </c>
      <c r="F208" s="46" t="str">
        <f>IFERROR(VLOOKUP(_xlfn.CONCAT(B208,$B197),'All Fixtures'!I:T,12,0),VLOOKUP(_xlfn.CONCAT(B208,$B197),'All Fixtures'!H:T,13,0))</f>
        <v>Hip Hips</v>
      </c>
      <c r="G208" s="48" t="str">
        <f>IF(E208="VOID","",VLOOKUP(_xlfn.CONCAT(B208,D208),'All Fixtures'!H:U,14,0))</f>
        <v>England's Glory 1</v>
      </c>
    </row>
    <row r="209" spans="1:7" ht="18" customHeight="1" x14ac:dyDescent="0.25">
      <c r="A209" s="55"/>
      <c r="B209" s="44">
        <v>10</v>
      </c>
      <c r="C209" s="45">
        <f>IFERROR(VLOOKUP(_xlfn.CONCAT(B209,$B197),'All Fixtures'!H:R,10,0),VLOOKUP(_xlfn.CONCAT(B209,$B197),'All Fixtures'!I:R,9,0))</f>
        <v>45603</v>
      </c>
      <c r="D209" s="46" t="str">
        <f>IFERROR(VLOOKUP(_xlfn.CONCAT(B209,$B197),'All Fixtures'!H:R,11,0),VLOOKUP(_xlfn.CONCAT(B209,$B197),'All Fixtures'!I:R,10,0))</f>
        <v>Hip Hips</v>
      </c>
      <c r="E209" s="47" t="str">
        <f t="shared" si="5"/>
        <v>vs</v>
      </c>
      <c r="F209" s="46" t="str">
        <f>IFERROR(VLOOKUP(_xlfn.CONCAT(B209,$B197),'All Fixtures'!I:T,12,0),VLOOKUP(_xlfn.CONCAT(B209,$B197),'All Fixtures'!H:T,13,0))</f>
        <v>Upleadon Wanderers</v>
      </c>
      <c r="G209" s="48" t="str">
        <f>IF(E209="VOID","",VLOOKUP(_xlfn.CONCAT(B209,D209),'All Fixtures'!H:U,14,0))</f>
        <v>Saintbridge Club 1</v>
      </c>
    </row>
    <row r="210" spans="1:7" ht="18" customHeight="1" x14ac:dyDescent="0.25">
      <c r="A210" s="55"/>
      <c r="B210" s="44">
        <v>11</v>
      </c>
      <c r="C210" s="45">
        <f>IFERROR(VLOOKUP(_xlfn.CONCAT(B210,$B197),'All Fixtures'!H:R,10,0),VLOOKUP(_xlfn.CONCAT(B210,$B197),'All Fixtures'!I:R,9,0))</f>
        <v>45609</v>
      </c>
      <c r="D210" s="46" t="str">
        <f>IFERROR(VLOOKUP(_xlfn.CONCAT(B210,$B197),'All Fixtures'!H:R,11,0),VLOOKUP(_xlfn.CONCAT(B210,$B197),'All Fixtures'!I:R,10,0))</f>
        <v>Elementaries</v>
      </c>
      <c r="E210" s="47" t="str">
        <f t="shared" si="5"/>
        <v>vs</v>
      </c>
      <c r="F210" s="46" t="str">
        <f>IFERROR(VLOOKUP(_xlfn.CONCAT(B210,$B197),'All Fixtures'!I:T,12,0),VLOOKUP(_xlfn.CONCAT(B210,$B197),'All Fixtures'!H:T,13,0))</f>
        <v>Hip Hips</v>
      </c>
      <c r="G210" s="48" t="str">
        <f>IF(E210="VOID","",VLOOKUP(_xlfn.CONCAT(B210,D210),'All Fixtures'!H:U,14,0))</f>
        <v>Baker Street</v>
      </c>
    </row>
    <row r="211" spans="1:7" ht="18" customHeight="1" x14ac:dyDescent="0.25">
      <c r="A211" s="55"/>
      <c r="B211" s="44">
        <v>12</v>
      </c>
      <c r="C211" s="45">
        <f>IFERROR(VLOOKUP(_xlfn.CONCAT(B211,$B197),'All Fixtures'!H:R,10,0),VLOOKUP(_xlfn.CONCAT(B211,$B197),'All Fixtures'!I:R,9,0))</f>
        <v>45617</v>
      </c>
      <c r="D211" s="46" t="str">
        <f>IFERROR(VLOOKUP(_xlfn.CONCAT(B211,$B197),'All Fixtures'!H:R,11,0),VLOOKUP(_xlfn.CONCAT(B211,$B197),'All Fixtures'!I:R,10,0))</f>
        <v>Hip Hips</v>
      </c>
      <c r="E211" s="47" t="str">
        <f t="shared" si="5"/>
        <v>vs</v>
      </c>
      <c r="F211" s="46" t="str">
        <f>IFERROR(VLOOKUP(_xlfn.CONCAT(B211,$B197),'All Fixtures'!I:T,12,0),VLOOKUP(_xlfn.CONCAT(B211,$B197),'All Fixtures'!H:T,13,0))</f>
        <v>Meteors</v>
      </c>
      <c r="G211" s="48" t="str">
        <f>IF(E211="VOID","",VLOOKUP(_xlfn.CONCAT(B211,D211),'All Fixtures'!H:U,14,0))</f>
        <v>Saintbridge Club 1</v>
      </c>
    </row>
    <row r="212" spans="1:7" ht="18" customHeight="1" x14ac:dyDescent="0.25">
      <c r="A212" s="55"/>
      <c r="B212" s="44">
        <v>13</v>
      </c>
      <c r="C212" s="45">
        <f>IFERROR(VLOOKUP(_xlfn.CONCAT(B212,$B197),'All Fixtures'!H:R,10,0),VLOOKUP(_xlfn.CONCAT(B212,$B197),'All Fixtures'!I:R,9,0))</f>
        <v>45622</v>
      </c>
      <c r="D212" s="46" t="str">
        <f>IFERROR(VLOOKUP(_xlfn.CONCAT(B212,$B197),'All Fixtures'!H:R,11,0),VLOOKUP(_xlfn.CONCAT(B212,$B197),'All Fixtures'!I:R,10,0))</f>
        <v>Locals</v>
      </c>
      <c r="E212" s="47" t="str">
        <f t="shared" si="5"/>
        <v>vs</v>
      </c>
      <c r="F212" s="46" t="str">
        <f>IFERROR(VLOOKUP(_xlfn.CONCAT(B212,$B197),'All Fixtures'!I:T,12,0),VLOOKUP(_xlfn.CONCAT(B212,$B197),'All Fixtures'!H:T,13,0))</f>
        <v>Hip Hips</v>
      </c>
      <c r="G212" s="48" t="str">
        <f>IF(E212="VOID","",VLOOKUP(_xlfn.CONCAT(B212,D212),'All Fixtures'!H:U,14,0))</f>
        <v>Junction Inn</v>
      </c>
    </row>
    <row r="213" spans="1:7" ht="18" customHeight="1" x14ac:dyDescent="0.25">
      <c r="A213" s="55"/>
      <c r="B213" s="44">
        <v>14</v>
      </c>
      <c r="C213" s="45">
        <f>IFERROR(VLOOKUP(_xlfn.CONCAT(B213,$B197),'All Fixtures'!H:R,10,0),VLOOKUP(_xlfn.CONCAT(B213,$B197),'All Fixtures'!I:R,9,0))</f>
        <v>45631</v>
      </c>
      <c r="D213" s="46" t="str">
        <f>IFERROR(VLOOKUP(_xlfn.CONCAT(B213,$B197),'All Fixtures'!H:R,11,0),VLOOKUP(_xlfn.CONCAT(B213,$B197),'All Fixtures'!I:R,10,0))</f>
        <v>Hip Hips</v>
      </c>
      <c r="E213" s="47" t="str">
        <f t="shared" si="5"/>
        <v>vs</v>
      </c>
      <c r="F213" s="46" t="str">
        <f>IFERROR(VLOOKUP(_xlfn.CONCAT(B213,$B197),'All Fixtures'!I:T,12,0),VLOOKUP(_xlfn.CONCAT(B213,$B197),'All Fixtures'!H:T,13,0))</f>
        <v>Killer Instinct</v>
      </c>
      <c r="G213" s="48" t="str">
        <f>IF(E213="VOID","",VLOOKUP(_xlfn.CONCAT(B213,D213),'All Fixtures'!H:U,14,0))</f>
        <v>Saintbridge Club 1</v>
      </c>
    </row>
    <row r="214" spans="1:7" ht="18" customHeight="1" x14ac:dyDescent="0.25">
      <c r="A214" s="55"/>
      <c r="B214" s="44">
        <v>15</v>
      </c>
      <c r="C214" s="45">
        <f>IFERROR(VLOOKUP(_xlfn.CONCAT(B214,$B197),'All Fixtures'!H:R,10,0),VLOOKUP(_xlfn.CONCAT(B214,$B197),'All Fixtures'!I:R,9,0))</f>
        <v>45638</v>
      </c>
      <c r="D214" s="46" t="str">
        <f>IFERROR(VLOOKUP(_xlfn.CONCAT(B214,$B197),'All Fixtures'!H:R,11,0),VLOOKUP(_xlfn.CONCAT(B214,$B197),'All Fixtures'!I:R,10,0))</f>
        <v>DM4's</v>
      </c>
      <c r="E214" s="47" t="str">
        <f t="shared" si="5"/>
        <v>vs</v>
      </c>
      <c r="F214" s="46" t="str">
        <f>IFERROR(VLOOKUP(_xlfn.CONCAT(B214,$B197),'All Fixtures'!I:T,12,0),VLOOKUP(_xlfn.CONCAT(B214,$B197),'All Fixtures'!H:T,13,0))</f>
        <v>Hip Hips</v>
      </c>
      <c r="G214" s="48" t="str">
        <f>IF(E214="VOID","",VLOOKUP(_xlfn.CONCAT(B214,D214),'All Fixtures'!H:U,14,0))</f>
        <v>Spartans Club 1</v>
      </c>
    </row>
    <row r="215" spans="1:7" ht="24.6" customHeight="1" x14ac:dyDescent="0.25">
      <c r="A215" s="55"/>
      <c r="B215" s="122" t="s">
        <v>339</v>
      </c>
      <c r="C215" s="123"/>
      <c r="D215" s="123"/>
      <c r="E215" s="123"/>
      <c r="F215" s="123"/>
      <c r="G215" s="124"/>
    </row>
    <row r="216" spans="1:7" ht="18" customHeight="1" x14ac:dyDescent="0.25">
      <c r="A216" s="55"/>
      <c r="B216" s="44">
        <v>16</v>
      </c>
      <c r="C216" s="45">
        <f>IFERROR(VLOOKUP(_xlfn.CONCAT(B216,$B197),'All Fixtures'!H:R,10,0),VLOOKUP(_xlfn.CONCAT(B216,$B197),'All Fixtures'!I:R,9,0))</f>
        <v>45666</v>
      </c>
      <c r="D216" s="46" t="str">
        <f>IFERROR(VLOOKUP(_xlfn.CONCAT(B216,$B197),'All Fixtures'!H:R,11,0),VLOOKUP(_xlfn.CONCAT(B216,$B197),'All Fixtures'!I:R,10,0))</f>
        <v>BIJI's S.C.</v>
      </c>
      <c r="E216" s="47" t="str">
        <f t="shared" si="5"/>
        <v>vs</v>
      </c>
      <c r="F216" s="46" t="str">
        <f>IFERROR(VLOOKUP(_xlfn.CONCAT(B216,$B197),'All Fixtures'!I:T,12,0),VLOOKUP(_xlfn.CONCAT(B216,$B197),'All Fixtures'!H:T,13,0))</f>
        <v>Hip Hips</v>
      </c>
      <c r="G216" s="48" t="str">
        <f>IF(E216="VOID","",VLOOKUP(_xlfn.CONCAT(B216,D216),'All Fixtures'!H:U,14,0))</f>
        <v>Farmer's Club 2</v>
      </c>
    </row>
    <row r="217" spans="1:7" ht="18" customHeight="1" x14ac:dyDescent="0.25">
      <c r="A217" s="55"/>
      <c r="B217" s="44">
        <v>17</v>
      </c>
      <c r="C217" s="45">
        <f>IFERROR(VLOOKUP(_xlfn.CONCAT(B217,$B197),'All Fixtures'!H:R,10,0),VLOOKUP(_xlfn.CONCAT(B217,$B197),'All Fixtures'!I:R,9,0))</f>
        <v>45673</v>
      </c>
      <c r="D217" s="46" t="str">
        <f>IFERROR(VLOOKUP(_xlfn.CONCAT(B217,$B197),'All Fixtures'!H:R,11,0),VLOOKUP(_xlfn.CONCAT(B217,$B197),'All Fixtures'!I:R,10,0))</f>
        <v>Hip Hips</v>
      </c>
      <c r="E217" s="47" t="str">
        <f t="shared" si="5"/>
        <v>vs</v>
      </c>
      <c r="F217" s="46" t="str">
        <f>IFERROR(VLOOKUP(_xlfn.CONCAT(B217,$B197),'All Fixtures'!I:T,12,0),VLOOKUP(_xlfn.CONCAT(B217,$B197),'All Fixtures'!H:T,13,0))</f>
        <v>All Wood &amp; Balls</v>
      </c>
      <c r="G217" s="48" t="str">
        <f>IF(E217="VOID","",VLOOKUP(_xlfn.CONCAT(B217,D217),'All Fixtures'!H:U,14,0))</f>
        <v>Saintbridge Club 1</v>
      </c>
    </row>
    <row r="218" spans="1:7" ht="18" customHeight="1" x14ac:dyDescent="0.25">
      <c r="A218" s="55"/>
      <c r="B218" s="44">
        <v>18</v>
      </c>
      <c r="C218" s="45">
        <f>IFERROR(VLOOKUP(_xlfn.CONCAT(B218,$B197),'All Fixtures'!H:R,10,0),VLOOKUP(_xlfn.CONCAT(B218,$B197),'All Fixtures'!I:R,9,0))</f>
        <v>45681</v>
      </c>
      <c r="D218" s="46" t="str">
        <f>IFERROR(VLOOKUP(_xlfn.CONCAT(B218,$B197),'All Fixtures'!H:R,11,0),VLOOKUP(_xlfn.CONCAT(B218,$B197),'All Fixtures'!I:R,10,0))</f>
        <v>Flintstones</v>
      </c>
      <c r="E218" s="47" t="str">
        <f t="shared" si="5"/>
        <v>vs</v>
      </c>
      <c r="F218" s="46" t="str">
        <f>IFERROR(VLOOKUP(_xlfn.CONCAT(B218,$B197),'All Fixtures'!I:T,12,0),VLOOKUP(_xlfn.CONCAT(B218,$B197),'All Fixtures'!H:T,13,0))</f>
        <v>Hip Hips</v>
      </c>
      <c r="G218" s="48" t="str">
        <f>IF(E218="VOID","",VLOOKUP(_xlfn.CONCAT(B218,D218),'All Fixtures'!H:U,14,0))</f>
        <v>England's Glory 1</v>
      </c>
    </row>
    <row r="219" spans="1:7" ht="18" customHeight="1" x14ac:dyDescent="0.25">
      <c r="A219" s="55"/>
      <c r="B219" s="44">
        <v>19</v>
      </c>
      <c r="C219" s="45">
        <f>IFERROR(VLOOKUP(_xlfn.CONCAT(B219,$B197),'All Fixtures'!H:R,10,0),VLOOKUP(_xlfn.CONCAT(B219,$B197),'All Fixtures'!I:R,9,0))</f>
        <v>45687</v>
      </c>
      <c r="D219" s="46" t="str">
        <f>IFERROR(VLOOKUP(_xlfn.CONCAT(B219,$B197),'All Fixtures'!H:R,11,0),VLOOKUP(_xlfn.CONCAT(B219,$B197),'All Fixtures'!I:R,10,0))</f>
        <v>Hip Hips</v>
      </c>
      <c r="E219" s="47" t="str">
        <f t="shared" si="5"/>
        <v>vs</v>
      </c>
      <c r="F219" s="46" t="str">
        <f>IFERROR(VLOOKUP(_xlfn.CONCAT(B219,$B197),'All Fixtures'!I:T,12,0),VLOOKUP(_xlfn.CONCAT(B219,$B197),'All Fixtures'!H:T,13,0))</f>
        <v>Madcaps</v>
      </c>
      <c r="G219" s="48" t="str">
        <f>IF(E219="VOID","",VLOOKUP(_xlfn.CONCAT(B219,D219),'All Fixtures'!H:U,14,0))</f>
        <v>Saintbridge Club 1</v>
      </c>
    </row>
    <row r="220" spans="1:7" ht="18" customHeight="1" x14ac:dyDescent="0.25">
      <c r="A220" s="55"/>
      <c r="B220" s="44">
        <v>20</v>
      </c>
      <c r="C220" s="45">
        <f>IFERROR(VLOOKUP(_xlfn.CONCAT(B220,$B197),'All Fixtures'!H:R,10,0),VLOOKUP(_xlfn.CONCAT(B220,$B197),'All Fixtures'!I:R,9,0))</f>
        <v>45694</v>
      </c>
      <c r="D220" s="46" t="str">
        <f>IFERROR(VLOOKUP(_xlfn.CONCAT(B220,$B197),'All Fixtures'!H:R,11,0),VLOOKUP(_xlfn.CONCAT(B220,$B197),'All Fixtures'!I:R,10,0))</f>
        <v>Hits &amp; Misses(City)</v>
      </c>
      <c r="E220" s="47" t="str">
        <f t="shared" si="5"/>
        <v>vs</v>
      </c>
      <c r="F220" s="46" t="str">
        <f>IFERROR(VLOOKUP(_xlfn.CONCAT(B220,$B197),'All Fixtures'!I:T,12,0),VLOOKUP(_xlfn.CONCAT(B220,$B197),'All Fixtures'!H:T,13,0))</f>
        <v>Hip Hips</v>
      </c>
      <c r="G220" s="48" t="str">
        <f>IF(E220="VOID","",VLOOKUP(_xlfn.CONCAT(B220,D220),'All Fixtures'!H:U,14,0))</f>
        <v>Saintbridge Club 2</v>
      </c>
    </row>
    <row r="221" spans="1:7" ht="18" customHeight="1" x14ac:dyDescent="0.25">
      <c r="A221" s="55"/>
      <c r="B221" s="44">
        <v>21</v>
      </c>
      <c r="C221" s="45">
        <f>IFERROR(VLOOKUP(_xlfn.CONCAT(B221,$B197),'All Fixtures'!H:R,10,0),VLOOKUP(_xlfn.CONCAT(B221,$B197),'All Fixtures'!I:R,9,0))</f>
        <v>45700</v>
      </c>
      <c r="D221" s="46" t="str">
        <f>IFERROR(VLOOKUP(_xlfn.CONCAT(B221,$B197),'All Fixtures'!H:R,11,0),VLOOKUP(_xlfn.CONCAT(B221,$B197),'All Fixtures'!I:R,10,0))</f>
        <v>Spreaders</v>
      </c>
      <c r="E221" s="47" t="str">
        <f t="shared" si="5"/>
        <v>vs</v>
      </c>
      <c r="F221" s="46" t="str">
        <f>IFERROR(VLOOKUP(_xlfn.CONCAT(B221,$B197),'All Fixtures'!I:T,12,0),VLOOKUP(_xlfn.CONCAT(B221,$B197),'All Fixtures'!H:T,13,0))</f>
        <v>Hip Hips</v>
      </c>
      <c r="G221" s="48" t="str">
        <f>IF(E221="VOID","",VLOOKUP(_xlfn.CONCAT(B221,D221),'All Fixtures'!H:U,14,0))</f>
        <v>Churchdown Community Centre 2</v>
      </c>
    </row>
    <row r="222" spans="1:7" ht="18" customHeight="1" x14ac:dyDescent="0.25">
      <c r="A222" s="55"/>
      <c r="B222" s="44">
        <v>22</v>
      </c>
      <c r="C222" s="45">
        <f>IFERROR(VLOOKUP(_xlfn.CONCAT(B222,$B197),'All Fixtures'!H:R,10,0),VLOOKUP(_xlfn.CONCAT(B222,$B197),'All Fixtures'!I:R,9,0))</f>
        <v>45708</v>
      </c>
      <c r="D222" s="46" t="str">
        <f>IFERROR(VLOOKUP(_xlfn.CONCAT(B222,$B197),'All Fixtures'!H:R,11,0),VLOOKUP(_xlfn.CONCAT(B222,$B197),'All Fixtures'!I:R,10,0))</f>
        <v>Hip Hips</v>
      </c>
      <c r="E222" s="47" t="str">
        <f t="shared" si="5"/>
        <v>vs</v>
      </c>
      <c r="F222" s="46" t="str">
        <f>IFERROR(VLOOKUP(_xlfn.CONCAT(B222,$B197),'All Fixtures'!I:T,12,0),VLOOKUP(_xlfn.CONCAT(B222,$B197),'All Fixtures'!H:T,13,0))</f>
        <v>Grinders</v>
      </c>
      <c r="G222" s="48" t="str">
        <f>IF(E222="VOID","",VLOOKUP(_xlfn.CONCAT(B222,D222),'All Fixtures'!H:U,14,0))</f>
        <v>Saintbridge Club 1</v>
      </c>
    </row>
    <row r="223" spans="1:7" ht="18" customHeight="1" x14ac:dyDescent="0.25">
      <c r="A223" s="55"/>
      <c r="B223" s="44">
        <v>23</v>
      </c>
      <c r="C223" s="45">
        <f>IFERROR(VLOOKUP(_xlfn.CONCAT(B223,$B197),'All Fixtures'!H:R,10,0),VLOOKUP(_xlfn.CONCAT(B223,$B197),'All Fixtures'!I:R,9,0))</f>
        <v>45713</v>
      </c>
      <c r="D223" s="46" t="str">
        <f>IFERROR(VLOOKUP(_xlfn.CONCAT(B223,$B197),'All Fixtures'!H:R,11,0),VLOOKUP(_xlfn.CONCAT(B223,$B197),'All Fixtures'!I:R,10,0))</f>
        <v>Poets</v>
      </c>
      <c r="E223" s="47" t="str">
        <f t="shared" si="5"/>
        <v>vs</v>
      </c>
      <c r="F223" s="46" t="str">
        <f>IFERROR(VLOOKUP(_xlfn.CONCAT(B223,$B197),'All Fixtures'!I:T,12,0),VLOOKUP(_xlfn.CONCAT(B223,$B197),'All Fixtures'!H:T,13,0))</f>
        <v>Hip Hips</v>
      </c>
      <c r="G223" s="48" t="str">
        <f>IF(E223="VOID","",VLOOKUP(_xlfn.CONCAT(B223,D223),'All Fixtures'!H:U,14,0))</f>
        <v>Farmer's Club 2</v>
      </c>
    </row>
    <row r="224" spans="1:7" ht="18" customHeight="1" x14ac:dyDescent="0.25">
      <c r="A224" s="55"/>
      <c r="B224" s="44">
        <v>24</v>
      </c>
      <c r="C224" s="45">
        <f>IFERROR(VLOOKUP(_xlfn.CONCAT(B224,$B197),'All Fixtures'!H:R,10,0),VLOOKUP(_xlfn.CONCAT(B224,$B197),'All Fixtures'!I:R,9,0))</f>
        <v>45722</v>
      </c>
      <c r="D224" s="46" t="str">
        <f>IFERROR(VLOOKUP(_xlfn.CONCAT(B224,$B197),'All Fixtures'!H:R,11,0),VLOOKUP(_xlfn.CONCAT(B224,$B197),'All Fixtures'!I:R,10,0))</f>
        <v>Hip Hips</v>
      </c>
      <c r="E224" s="47" t="str">
        <f t="shared" si="5"/>
        <v>vs</v>
      </c>
      <c r="F224" s="46" t="str">
        <f>IFERROR(VLOOKUP(_xlfn.CONCAT(B224,$B197),'All Fixtures'!I:T,12,0),VLOOKUP(_xlfn.CONCAT(B224,$B197),'All Fixtures'!H:T,13,0))</f>
        <v>Hucclers</v>
      </c>
      <c r="G224" s="48" t="str">
        <f>IF(E224="VOID","",VLOOKUP(_xlfn.CONCAT(B224,D224),'All Fixtures'!H:U,14,0))</f>
        <v>Saintbridge Club 1</v>
      </c>
    </row>
    <row r="225" spans="1:7" ht="18" customHeight="1" x14ac:dyDescent="0.25">
      <c r="A225" s="55"/>
      <c r="B225" s="44">
        <v>25</v>
      </c>
      <c r="C225" s="45">
        <f>IFERROR(VLOOKUP(_xlfn.CONCAT(B225,$B197),'All Fixtures'!H:R,10,0),VLOOKUP(_xlfn.CONCAT(B225,$B197),'All Fixtures'!I:R,9,0))</f>
        <v>45727</v>
      </c>
      <c r="D225" s="46" t="str">
        <f>IFERROR(VLOOKUP(_xlfn.CONCAT(B225,$B197),'All Fixtures'!H:R,11,0),VLOOKUP(_xlfn.CONCAT(B225,$B197),'All Fixtures'!I:R,10,0))</f>
        <v>Upleadon Wanderers</v>
      </c>
      <c r="E225" s="47" t="str">
        <f t="shared" si="5"/>
        <v>vs</v>
      </c>
      <c r="F225" s="46" t="str">
        <f>IFERROR(VLOOKUP(_xlfn.CONCAT(B225,$B197),'All Fixtures'!I:T,12,0),VLOOKUP(_xlfn.CONCAT(B225,$B197),'All Fixtures'!H:T,13,0))</f>
        <v>Hip Hips</v>
      </c>
      <c r="G225" s="48" t="str">
        <f>IF(E225="VOID","",VLOOKUP(_xlfn.CONCAT(B225,D225),'All Fixtures'!H:U,14,0))</f>
        <v>Circle Club Newent</v>
      </c>
    </row>
    <row r="226" spans="1:7" ht="18" customHeight="1" x14ac:dyDescent="0.25">
      <c r="A226" s="55"/>
      <c r="B226" s="44">
        <v>26</v>
      </c>
      <c r="C226" s="45">
        <f>IFERROR(VLOOKUP(_xlfn.CONCAT(B226,$B197),'All Fixtures'!H:R,10,0),VLOOKUP(_xlfn.CONCAT(B226,$B197),'All Fixtures'!I:R,9,0))</f>
        <v>45736</v>
      </c>
      <c r="D226" s="46" t="str">
        <f>IFERROR(VLOOKUP(_xlfn.CONCAT(B226,$B197),'All Fixtures'!H:R,11,0),VLOOKUP(_xlfn.CONCAT(B226,$B197),'All Fixtures'!I:R,10,0))</f>
        <v>Hip Hips</v>
      </c>
      <c r="E226" s="47" t="str">
        <f t="shared" si="5"/>
        <v>vs</v>
      </c>
      <c r="F226" s="46" t="str">
        <f>IFERROR(VLOOKUP(_xlfn.CONCAT(B226,$B197),'All Fixtures'!I:T,12,0),VLOOKUP(_xlfn.CONCAT(B226,$B197),'All Fixtures'!H:T,13,0))</f>
        <v>Elementaries</v>
      </c>
      <c r="G226" s="48" t="str">
        <f>IF(E226="VOID","",VLOOKUP(_xlfn.CONCAT(B226,D226),'All Fixtures'!H:U,14,0))</f>
        <v>Saintbridge Club 1</v>
      </c>
    </row>
    <row r="227" spans="1:7" ht="18" customHeight="1" x14ac:dyDescent="0.25">
      <c r="A227" s="55"/>
      <c r="B227" s="44">
        <v>27</v>
      </c>
      <c r="C227" s="45">
        <f>IFERROR(VLOOKUP(_xlfn.CONCAT(B227,$B197),'All Fixtures'!H:R,10,0),VLOOKUP(_xlfn.CONCAT(B227,$B197),'All Fixtures'!I:R,9,0))</f>
        <v>45742</v>
      </c>
      <c r="D227" s="46" t="str">
        <f>IFERROR(VLOOKUP(_xlfn.CONCAT(B227,$B197),'All Fixtures'!H:R,11,0),VLOOKUP(_xlfn.CONCAT(B227,$B197),'All Fixtures'!I:R,10,0))</f>
        <v>Meteors</v>
      </c>
      <c r="E227" s="47" t="str">
        <f t="shared" si="5"/>
        <v>vs</v>
      </c>
      <c r="F227" s="46" t="str">
        <f>IFERROR(VLOOKUP(_xlfn.CONCAT(B227,$B197),'All Fixtures'!I:T,12,0),VLOOKUP(_xlfn.CONCAT(B227,$B197),'All Fixtures'!H:T,13,0))</f>
        <v>Hip Hips</v>
      </c>
      <c r="G227" s="48" t="str">
        <f>IF(E227="VOID","",VLOOKUP(_xlfn.CONCAT(B227,D227),'All Fixtures'!H:U,14,0))</f>
        <v>Farmer's Club 1</v>
      </c>
    </row>
    <row r="228" spans="1:7" ht="18" customHeight="1" x14ac:dyDescent="0.25">
      <c r="A228" s="55"/>
      <c r="B228" s="44">
        <v>28</v>
      </c>
      <c r="C228" s="45">
        <f>IFERROR(VLOOKUP(_xlfn.CONCAT(B228,$B197),'All Fixtures'!H:R,10,0),VLOOKUP(_xlfn.CONCAT(B228,$B197),'All Fixtures'!I:R,9,0))</f>
        <v>45750</v>
      </c>
      <c r="D228" s="46" t="str">
        <f>IFERROR(VLOOKUP(_xlfn.CONCAT(B228,$B197),'All Fixtures'!H:R,11,0),VLOOKUP(_xlfn.CONCAT(B228,$B197),'All Fixtures'!I:R,10,0))</f>
        <v>Hip Hips</v>
      </c>
      <c r="E228" s="47" t="str">
        <f t="shared" si="5"/>
        <v>vs</v>
      </c>
      <c r="F228" s="46" t="str">
        <f>IFERROR(VLOOKUP(_xlfn.CONCAT(B228,$B197),'All Fixtures'!I:T,12,0),VLOOKUP(_xlfn.CONCAT(B228,$B197),'All Fixtures'!H:T,13,0))</f>
        <v>Locals</v>
      </c>
      <c r="G228" s="48" t="str">
        <f>IF(E228="VOID","",VLOOKUP(_xlfn.CONCAT(B228,D228),'All Fixtures'!H:U,14,0))</f>
        <v>Saintbridge Club 1</v>
      </c>
    </row>
    <row r="229" spans="1:7" ht="18" customHeight="1" x14ac:dyDescent="0.25">
      <c r="A229" s="55"/>
      <c r="B229" s="44">
        <v>29</v>
      </c>
      <c r="C229" s="45">
        <f>IFERROR(VLOOKUP(_xlfn.CONCAT(B229,$B197),'All Fixtures'!H:R,10,0),VLOOKUP(_xlfn.CONCAT(B229,$B197),'All Fixtures'!I:R,9,0))</f>
        <v>45756</v>
      </c>
      <c r="D229" s="46" t="str">
        <f>IFERROR(VLOOKUP(_xlfn.CONCAT(B229,$B197),'All Fixtures'!H:R,11,0),VLOOKUP(_xlfn.CONCAT(B229,$B197),'All Fixtures'!I:R,10,0))</f>
        <v>Killer Instinct</v>
      </c>
      <c r="E229" s="47" t="str">
        <f t="shared" si="5"/>
        <v>vs</v>
      </c>
      <c r="F229" s="46" t="str">
        <f>IFERROR(VLOOKUP(_xlfn.CONCAT(B229,$B197),'All Fixtures'!I:T,12,0),VLOOKUP(_xlfn.CONCAT(B229,$B197),'All Fixtures'!H:T,13,0))</f>
        <v>Hip Hips</v>
      </c>
      <c r="G229" s="48" t="str">
        <f>IF(E229="VOID","",VLOOKUP(_xlfn.CONCAT(B229,D229),'All Fixtures'!H:U,14,0))</f>
        <v>Matchplay Stroud 3</v>
      </c>
    </row>
    <row r="230" spans="1:7" ht="18" customHeight="1" x14ac:dyDescent="0.25">
      <c r="A230" s="55"/>
      <c r="B230" s="49">
        <v>30</v>
      </c>
      <c r="C230" s="50">
        <f>IFERROR(VLOOKUP(_xlfn.CONCAT(B230,$B197),'All Fixtures'!H:R,10,0),VLOOKUP(_xlfn.CONCAT(B230,$B197),'All Fixtures'!I:R,9,0))</f>
        <v>45764</v>
      </c>
      <c r="D230" s="51" t="str">
        <f>IFERROR(VLOOKUP(_xlfn.CONCAT(B230,$B197),'All Fixtures'!H:R,11,0),VLOOKUP(_xlfn.CONCAT(B230,$B197),'All Fixtures'!I:R,10,0))</f>
        <v>Hip Hips</v>
      </c>
      <c r="E230" s="52" t="str">
        <f t="shared" si="5"/>
        <v>vs</v>
      </c>
      <c r="F230" s="51" t="str">
        <f>IFERROR(VLOOKUP(_xlfn.CONCAT(B230,$B197),'All Fixtures'!I:T,12,0),VLOOKUP(_xlfn.CONCAT(B230,$B197),'All Fixtures'!H:T,13,0))</f>
        <v>DM4's</v>
      </c>
      <c r="G230" s="53" t="str">
        <f>IF(E230="VOID","",VLOOKUP(_xlfn.CONCAT(B230,D230),'All Fixtures'!H:U,14,0))</f>
        <v>Saintbridge Club 1</v>
      </c>
    </row>
    <row r="231" spans="1:7" ht="13.15" customHeight="1" x14ac:dyDescent="0.25">
      <c r="A231" s="55"/>
      <c r="B231" s="20"/>
      <c r="C231" s="20"/>
      <c r="D231" s="3"/>
      <c r="E231" s="20"/>
      <c r="F231" s="3"/>
      <c r="G231" s="3"/>
    </row>
    <row r="232" spans="1:7" ht="13.15" customHeight="1" x14ac:dyDescent="0.25">
      <c r="A232" s="55"/>
      <c r="B232" s="20"/>
      <c r="C232" s="20"/>
      <c r="D232" s="3"/>
      <c r="E232" s="20"/>
      <c r="F232" s="3"/>
      <c r="G232" s="3"/>
    </row>
    <row r="233" spans="1:7" ht="13.15" customHeight="1" x14ac:dyDescent="0.25">
      <c r="A233" s="55"/>
      <c r="B233" s="20"/>
      <c r="C233" s="20"/>
      <c r="D233" s="3"/>
      <c r="E233" s="20"/>
      <c r="F233" s="3"/>
      <c r="G233" s="3"/>
    </row>
    <row r="234" spans="1:7" ht="13.15" customHeight="1" x14ac:dyDescent="0.25">
      <c r="A234" s="55"/>
      <c r="B234" s="20"/>
      <c r="C234" s="20"/>
      <c r="D234" s="3"/>
      <c r="E234" s="20"/>
      <c r="F234" s="3"/>
      <c r="G234" s="3"/>
    </row>
    <row r="235" spans="1:7" ht="13.15" customHeight="1" x14ac:dyDescent="0.25">
      <c r="A235" s="55"/>
      <c r="B235" s="20"/>
      <c r="C235" s="20"/>
      <c r="D235" s="3"/>
      <c r="E235" s="20"/>
      <c r="F235" s="3"/>
      <c r="G235" s="3"/>
    </row>
    <row r="236" spans="1:7" ht="20.45" customHeight="1" x14ac:dyDescent="0.35">
      <c r="A236" s="55">
        <f>A197+1</f>
        <v>7</v>
      </c>
      <c r="B236" s="39" t="str">
        <f>C236</f>
        <v>Hits &amp; Misses(City)</v>
      </c>
      <c r="C236" s="121" t="str">
        <f>VLOOKUP(A236,Divisions!$M$3:$N$18,2,0)</f>
        <v>Hits &amp; Misses(City)</v>
      </c>
      <c r="D236" s="121"/>
      <c r="E236" s="121"/>
      <c r="F236" s="121"/>
      <c r="G236" s="121"/>
    </row>
    <row r="237" spans="1:7" ht="13.15" customHeight="1" x14ac:dyDescent="0.25">
      <c r="A237" s="55"/>
      <c r="B237" s="20"/>
      <c r="C237" s="20"/>
      <c r="D237" s="3"/>
      <c r="E237" s="20"/>
      <c r="F237" s="3"/>
      <c r="G237" s="3"/>
    </row>
    <row r="238" spans="1:7" ht="21.6" customHeight="1" x14ac:dyDescent="0.25">
      <c r="A238" s="55"/>
      <c r="B238" s="40" t="s">
        <v>328</v>
      </c>
      <c r="C238" s="41" t="s">
        <v>334</v>
      </c>
      <c r="D238" s="42" t="s">
        <v>340</v>
      </c>
      <c r="E238" s="42"/>
      <c r="F238" s="42" t="s">
        <v>341</v>
      </c>
      <c r="G238" s="43" t="s">
        <v>338</v>
      </c>
    </row>
    <row r="239" spans="1:7" ht="18" customHeight="1" x14ac:dyDescent="0.25">
      <c r="A239" s="55"/>
      <c r="B239" s="44">
        <v>1</v>
      </c>
      <c r="C239" s="45">
        <f>IFERROR(VLOOKUP(_xlfn.CONCAT(B239,$B236),'All Fixtures'!H:R,10,0),VLOOKUP(_xlfn.CONCAT(B239,$B236),'All Fixtures'!I:R,9,0))</f>
        <v>45540</v>
      </c>
      <c r="D239" s="46" t="str">
        <f>IFERROR(VLOOKUP(_xlfn.CONCAT(B239,$B236),'All Fixtures'!H:R,11,0),VLOOKUP(_xlfn.CONCAT(B239,$B236),'All Fixtures'!I:R,10,0))</f>
        <v>Hits &amp; Misses(City)</v>
      </c>
      <c r="E239" s="47" t="str">
        <f>IF(F239="","VOID","vs")</f>
        <v>vs</v>
      </c>
      <c r="F239" s="46" t="str">
        <f>IFERROR(VLOOKUP(_xlfn.CONCAT(B239,$B236),'All Fixtures'!I:T,12,0),VLOOKUP(_xlfn.CONCAT(B239,$B236),'All Fixtures'!H:T,13,0))</f>
        <v>All Wood &amp; Balls</v>
      </c>
      <c r="G239" s="48" t="str">
        <f>IF(E239="VOID","",VLOOKUP(_xlfn.CONCAT(B239,D239),'All Fixtures'!H:U,14,0))</f>
        <v>Saintbridge Club 2</v>
      </c>
    </row>
    <row r="240" spans="1:7" ht="18" customHeight="1" x14ac:dyDescent="0.25">
      <c r="A240" s="55"/>
      <c r="B240" s="44">
        <v>2</v>
      </c>
      <c r="C240" s="45">
        <f>IFERROR(VLOOKUP(_xlfn.CONCAT(B240,$B236),'All Fixtures'!H:R,10,0),VLOOKUP(_xlfn.CONCAT(B240,$B236),'All Fixtures'!I:R,9,0))</f>
        <v>45548</v>
      </c>
      <c r="D240" s="46" t="str">
        <f>IFERROR(VLOOKUP(_xlfn.CONCAT(B240,$B236),'All Fixtures'!H:R,11,0),VLOOKUP(_xlfn.CONCAT(B240,$B236),'All Fixtures'!I:R,10,0))</f>
        <v>Flintstones</v>
      </c>
      <c r="E240" s="47" t="str">
        <f t="shared" ref="E240:E269" si="6">IF(F240="","VOID","vs")</f>
        <v>vs</v>
      </c>
      <c r="F240" s="46" t="str">
        <f>IFERROR(VLOOKUP(_xlfn.CONCAT(B240,$B236),'All Fixtures'!I:T,12,0),VLOOKUP(_xlfn.CONCAT(B240,$B236),'All Fixtures'!H:T,13,0))</f>
        <v>Hits &amp; Misses(City)</v>
      </c>
      <c r="G240" s="48" t="str">
        <f>IF(E240="VOID","",VLOOKUP(_xlfn.CONCAT(B240,D240),'All Fixtures'!H:U,14,0))</f>
        <v>England's Glory 1</v>
      </c>
    </row>
    <row r="241" spans="1:7" ht="18" customHeight="1" x14ac:dyDescent="0.25">
      <c r="A241" s="55"/>
      <c r="B241" s="44">
        <v>3</v>
      </c>
      <c r="C241" s="45">
        <f>IFERROR(VLOOKUP(_xlfn.CONCAT(B241,$B236),'All Fixtures'!H:R,10,0),VLOOKUP(_xlfn.CONCAT(B241,$B236),'All Fixtures'!I:R,9,0))</f>
        <v>45554</v>
      </c>
      <c r="D241" s="46" t="str">
        <f>IFERROR(VLOOKUP(_xlfn.CONCAT(B241,$B236),'All Fixtures'!H:R,11,0),VLOOKUP(_xlfn.CONCAT(B241,$B236),'All Fixtures'!I:R,10,0))</f>
        <v>Hits &amp; Misses(City)</v>
      </c>
      <c r="E241" s="47" t="str">
        <f t="shared" si="6"/>
        <v>vs</v>
      </c>
      <c r="F241" s="46" t="str">
        <f>IFERROR(VLOOKUP(_xlfn.CONCAT(B241,$B236),'All Fixtures'!I:T,12,0),VLOOKUP(_xlfn.CONCAT(B241,$B236),'All Fixtures'!H:T,13,0))</f>
        <v>Madcaps</v>
      </c>
      <c r="G241" s="48" t="str">
        <f>IF(E241="VOID","",VLOOKUP(_xlfn.CONCAT(B241,D241),'All Fixtures'!H:U,14,0))</f>
        <v>Saintbridge Club 2</v>
      </c>
    </row>
    <row r="242" spans="1:7" ht="18" customHeight="1" x14ac:dyDescent="0.25">
      <c r="A242" s="55"/>
      <c r="B242" s="44">
        <v>4</v>
      </c>
      <c r="C242" s="45">
        <f>IFERROR(VLOOKUP(_xlfn.CONCAT(B242,$B236),'All Fixtures'!H:R,10,0),VLOOKUP(_xlfn.CONCAT(B242,$B236),'All Fixtures'!I:R,9,0))</f>
        <v>45561</v>
      </c>
      <c r="D242" s="46" t="str">
        <f>IFERROR(VLOOKUP(_xlfn.CONCAT(B242,$B236),'All Fixtures'!H:R,11,0),VLOOKUP(_xlfn.CONCAT(B242,$B236),'All Fixtures'!I:R,10,0))</f>
        <v>Hits &amp; Misses(City)</v>
      </c>
      <c r="E242" s="47" t="str">
        <f t="shared" si="6"/>
        <v>vs</v>
      </c>
      <c r="F242" s="46" t="str">
        <f>IFERROR(VLOOKUP(_xlfn.CONCAT(B242,$B236),'All Fixtures'!I:T,12,0),VLOOKUP(_xlfn.CONCAT(B242,$B236),'All Fixtures'!H:T,13,0))</f>
        <v>Spreaders</v>
      </c>
      <c r="G242" s="48" t="str">
        <f>IF(E242="VOID","",VLOOKUP(_xlfn.CONCAT(B242,D242),'All Fixtures'!H:U,14,0))</f>
        <v>Saintbridge Club 2</v>
      </c>
    </row>
    <row r="243" spans="1:7" ht="18" customHeight="1" x14ac:dyDescent="0.25">
      <c r="A243" s="55"/>
      <c r="B243" s="44">
        <v>5</v>
      </c>
      <c r="C243" s="45">
        <f>IFERROR(VLOOKUP(_xlfn.CONCAT(B243,$B236),'All Fixtures'!H:R,10,0),VLOOKUP(_xlfn.CONCAT(B243,$B236),'All Fixtures'!I:R,9,0))</f>
        <v>45568</v>
      </c>
      <c r="D243" s="46" t="str">
        <f>IFERROR(VLOOKUP(_xlfn.CONCAT(B243,$B236),'All Fixtures'!H:R,11,0),VLOOKUP(_xlfn.CONCAT(B243,$B236),'All Fixtures'!I:R,10,0))</f>
        <v>Hip Hips</v>
      </c>
      <c r="E243" s="47" t="str">
        <f t="shared" si="6"/>
        <v>vs</v>
      </c>
      <c r="F243" s="46" t="str">
        <f>IFERROR(VLOOKUP(_xlfn.CONCAT(B243,$B236),'All Fixtures'!I:T,12,0),VLOOKUP(_xlfn.CONCAT(B243,$B236),'All Fixtures'!H:T,13,0))</f>
        <v>Hits &amp; Misses(City)</v>
      </c>
      <c r="G243" s="48" t="str">
        <f>IF(E243="VOID","",VLOOKUP(_xlfn.CONCAT(B243,D243),'All Fixtures'!H:U,14,0))</f>
        <v>Saintbridge Club 1</v>
      </c>
    </row>
    <row r="244" spans="1:7" ht="18" customHeight="1" x14ac:dyDescent="0.25">
      <c r="A244" s="55"/>
      <c r="B244" s="44">
        <v>6</v>
      </c>
      <c r="C244" s="45">
        <f>IFERROR(VLOOKUP(_xlfn.CONCAT(B244,$B236),'All Fixtures'!H:R,10,0),VLOOKUP(_xlfn.CONCAT(B244,$B236),'All Fixtures'!I:R,9,0))</f>
        <v>45575</v>
      </c>
      <c r="D244" s="46" t="str">
        <f>IFERROR(VLOOKUP(_xlfn.CONCAT(B244,$B236),'All Fixtures'!H:R,11,0),VLOOKUP(_xlfn.CONCAT(B244,$B236),'All Fixtures'!I:R,10,0))</f>
        <v>Hits &amp; Misses(City)</v>
      </c>
      <c r="E244" s="47" t="str">
        <f t="shared" si="6"/>
        <v>vs</v>
      </c>
      <c r="F244" s="46" t="str">
        <f>IFERROR(VLOOKUP(_xlfn.CONCAT(B244,$B236),'All Fixtures'!I:T,12,0),VLOOKUP(_xlfn.CONCAT(B244,$B236),'All Fixtures'!H:T,13,0))</f>
        <v>Grinders</v>
      </c>
      <c r="G244" s="48" t="str">
        <f>IF(E244="VOID","",VLOOKUP(_xlfn.CONCAT(B244,D244),'All Fixtures'!H:U,14,0))</f>
        <v>Saintbridge Club 2</v>
      </c>
    </row>
    <row r="245" spans="1:7" ht="18" customHeight="1" x14ac:dyDescent="0.25">
      <c r="A245" s="55"/>
      <c r="B245" s="44">
        <v>7</v>
      </c>
      <c r="C245" s="45">
        <f>IFERROR(VLOOKUP(_xlfn.CONCAT(B245,$B236),'All Fixtures'!H:R,10,0),VLOOKUP(_xlfn.CONCAT(B245,$B236),'All Fixtures'!I:R,9,0))</f>
        <v>45580</v>
      </c>
      <c r="D245" s="46" t="str">
        <f>IFERROR(VLOOKUP(_xlfn.CONCAT(B245,$B236),'All Fixtures'!H:R,11,0),VLOOKUP(_xlfn.CONCAT(B245,$B236),'All Fixtures'!I:R,10,0))</f>
        <v>Poets</v>
      </c>
      <c r="E245" s="47" t="str">
        <f t="shared" si="6"/>
        <v>vs</v>
      </c>
      <c r="F245" s="46" t="str">
        <f>IFERROR(VLOOKUP(_xlfn.CONCAT(B245,$B236),'All Fixtures'!I:T,12,0),VLOOKUP(_xlfn.CONCAT(B245,$B236),'All Fixtures'!H:T,13,0))</f>
        <v>Hits &amp; Misses(City)</v>
      </c>
      <c r="G245" s="48" t="str">
        <f>IF(E245="VOID","",VLOOKUP(_xlfn.CONCAT(B245,D245),'All Fixtures'!H:U,14,0))</f>
        <v>Farmer's Club 2</v>
      </c>
    </row>
    <row r="246" spans="1:7" ht="18" customHeight="1" x14ac:dyDescent="0.25">
      <c r="A246" s="55"/>
      <c r="B246" s="44">
        <v>8</v>
      </c>
      <c r="C246" s="45">
        <f>IFERROR(VLOOKUP(_xlfn.CONCAT(B246,$B236),'All Fixtures'!H:R,10,0),VLOOKUP(_xlfn.CONCAT(B246,$B236),'All Fixtures'!I:R,9,0))</f>
        <v>45589</v>
      </c>
      <c r="D246" s="46" t="str">
        <f>IFERROR(VLOOKUP(_xlfn.CONCAT(B246,$B236),'All Fixtures'!H:R,11,0),VLOOKUP(_xlfn.CONCAT(B246,$B236),'All Fixtures'!I:R,10,0))</f>
        <v>Hits &amp; Misses(City)</v>
      </c>
      <c r="E246" s="47" t="str">
        <f t="shared" si="6"/>
        <v>vs</v>
      </c>
      <c r="F246" s="46" t="str">
        <f>IFERROR(VLOOKUP(_xlfn.CONCAT(B246,$B236),'All Fixtures'!I:T,12,0),VLOOKUP(_xlfn.CONCAT(B246,$B236),'All Fixtures'!H:T,13,0))</f>
        <v>Hucclers</v>
      </c>
      <c r="G246" s="48" t="str">
        <f>IF(E246="VOID","",VLOOKUP(_xlfn.CONCAT(B246,D246),'All Fixtures'!H:U,14,0))</f>
        <v>Saintbridge Club 2</v>
      </c>
    </row>
    <row r="247" spans="1:7" ht="18" customHeight="1" x14ac:dyDescent="0.25">
      <c r="A247" s="55"/>
      <c r="B247" s="44">
        <v>9</v>
      </c>
      <c r="C247" s="45">
        <f>IFERROR(VLOOKUP(_xlfn.CONCAT(B247,$B236),'All Fixtures'!H:R,10,0),VLOOKUP(_xlfn.CONCAT(B247,$B236),'All Fixtures'!I:R,9,0))</f>
        <v>45594</v>
      </c>
      <c r="D247" s="46" t="str">
        <f>IFERROR(VLOOKUP(_xlfn.CONCAT(B247,$B236),'All Fixtures'!H:R,11,0),VLOOKUP(_xlfn.CONCAT(B247,$B236),'All Fixtures'!I:R,10,0))</f>
        <v>Upleadon Wanderers</v>
      </c>
      <c r="E247" s="47" t="str">
        <f t="shared" si="6"/>
        <v>vs</v>
      </c>
      <c r="F247" s="46" t="str">
        <f>IFERROR(VLOOKUP(_xlfn.CONCAT(B247,$B236),'All Fixtures'!I:T,12,0),VLOOKUP(_xlfn.CONCAT(B247,$B236),'All Fixtures'!H:T,13,0))</f>
        <v>Hits &amp; Misses(City)</v>
      </c>
      <c r="G247" s="48" t="str">
        <f>IF(E247="VOID","",VLOOKUP(_xlfn.CONCAT(B247,D247),'All Fixtures'!H:U,14,0))</f>
        <v>Circle Club Newent</v>
      </c>
    </row>
    <row r="248" spans="1:7" ht="18" customHeight="1" x14ac:dyDescent="0.25">
      <c r="A248" s="55"/>
      <c r="B248" s="44">
        <v>10</v>
      </c>
      <c r="C248" s="45">
        <f>IFERROR(VLOOKUP(_xlfn.CONCAT(B248,$B236),'All Fixtures'!H:R,10,0),VLOOKUP(_xlfn.CONCAT(B248,$B236),'All Fixtures'!I:R,9,0))</f>
        <v>45603</v>
      </c>
      <c r="D248" s="46" t="str">
        <f>IFERROR(VLOOKUP(_xlfn.CONCAT(B248,$B236),'All Fixtures'!H:R,11,0),VLOOKUP(_xlfn.CONCAT(B248,$B236),'All Fixtures'!I:R,10,0))</f>
        <v>Hits &amp; Misses(City)</v>
      </c>
      <c r="E248" s="47" t="str">
        <f t="shared" si="6"/>
        <v>vs</v>
      </c>
      <c r="F248" s="46" t="str">
        <f>IFERROR(VLOOKUP(_xlfn.CONCAT(B248,$B236),'All Fixtures'!I:T,12,0),VLOOKUP(_xlfn.CONCAT(B248,$B236),'All Fixtures'!H:T,13,0))</f>
        <v>Elementaries</v>
      </c>
      <c r="G248" s="48" t="str">
        <f>IF(E248="VOID","",VLOOKUP(_xlfn.CONCAT(B248,D248),'All Fixtures'!H:U,14,0))</f>
        <v>Saintbridge Club 2</v>
      </c>
    </row>
    <row r="249" spans="1:7" ht="18" customHeight="1" x14ac:dyDescent="0.25">
      <c r="A249" s="55"/>
      <c r="B249" s="44">
        <v>11</v>
      </c>
      <c r="C249" s="45">
        <f>IFERROR(VLOOKUP(_xlfn.CONCAT(B249,$B236),'All Fixtures'!H:R,10,0),VLOOKUP(_xlfn.CONCAT(B249,$B236),'All Fixtures'!I:R,9,0))</f>
        <v>45609</v>
      </c>
      <c r="D249" s="46" t="str">
        <f>IFERROR(VLOOKUP(_xlfn.CONCAT(B249,$B236),'All Fixtures'!H:R,11,0),VLOOKUP(_xlfn.CONCAT(B249,$B236),'All Fixtures'!I:R,10,0))</f>
        <v>Meteors</v>
      </c>
      <c r="E249" s="47" t="str">
        <f t="shared" si="6"/>
        <v>vs</v>
      </c>
      <c r="F249" s="46" t="str">
        <f>IFERROR(VLOOKUP(_xlfn.CONCAT(B249,$B236),'All Fixtures'!I:T,12,0),VLOOKUP(_xlfn.CONCAT(B249,$B236),'All Fixtures'!H:T,13,0))</f>
        <v>Hits &amp; Misses(City)</v>
      </c>
      <c r="G249" s="48" t="str">
        <f>IF(E249="VOID","",VLOOKUP(_xlfn.CONCAT(B249,D249),'All Fixtures'!H:U,14,0))</f>
        <v>Farmer's Club 1</v>
      </c>
    </row>
    <row r="250" spans="1:7" ht="18" customHeight="1" x14ac:dyDescent="0.25">
      <c r="A250" s="55"/>
      <c r="B250" s="44">
        <v>12</v>
      </c>
      <c r="C250" s="45">
        <f>IFERROR(VLOOKUP(_xlfn.CONCAT(B250,$B236),'All Fixtures'!H:R,10,0),VLOOKUP(_xlfn.CONCAT(B250,$B236),'All Fixtures'!I:R,9,0))</f>
        <v>45617</v>
      </c>
      <c r="D250" s="46" t="str">
        <f>IFERROR(VLOOKUP(_xlfn.CONCAT(B250,$B236),'All Fixtures'!H:R,11,0),VLOOKUP(_xlfn.CONCAT(B250,$B236),'All Fixtures'!I:R,10,0))</f>
        <v>Hits &amp; Misses(City)</v>
      </c>
      <c r="E250" s="47" t="str">
        <f t="shared" si="6"/>
        <v>vs</v>
      </c>
      <c r="F250" s="46" t="str">
        <f>IFERROR(VLOOKUP(_xlfn.CONCAT(B250,$B236),'All Fixtures'!I:T,12,0),VLOOKUP(_xlfn.CONCAT(B250,$B236),'All Fixtures'!H:T,13,0))</f>
        <v>Locals</v>
      </c>
      <c r="G250" s="48" t="str">
        <f>IF(E250="VOID","",VLOOKUP(_xlfn.CONCAT(B250,D250),'All Fixtures'!H:U,14,0))</f>
        <v>Saintbridge Club 2</v>
      </c>
    </row>
    <row r="251" spans="1:7" ht="18" customHeight="1" x14ac:dyDescent="0.25">
      <c r="A251" s="55"/>
      <c r="B251" s="44">
        <v>13</v>
      </c>
      <c r="C251" s="45">
        <f>IFERROR(VLOOKUP(_xlfn.CONCAT(B251,$B236),'All Fixtures'!H:R,10,0),VLOOKUP(_xlfn.CONCAT(B251,$B236),'All Fixtures'!I:R,9,0))</f>
        <v>45623</v>
      </c>
      <c r="D251" s="46" t="str">
        <f>IFERROR(VLOOKUP(_xlfn.CONCAT(B251,$B236),'All Fixtures'!H:R,11,0),VLOOKUP(_xlfn.CONCAT(B251,$B236),'All Fixtures'!I:R,10,0))</f>
        <v>Killer Instinct</v>
      </c>
      <c r="E251" s="47" t="str">
        <f t="shared" si="6"/>
        <v>vs</v>
      </c>
      <c r="F251" s="46" t="str">
        <f>IFERROR(VLOOKUP(_xlfn.CONCAT(B251,$B236),'All Fixtures'!I:T,12,0),VLOOKUP(_xlfn.CONCAT(B251,$B236),'All Fixtures'!H:T,13,0))</f>
        <v>Hits &amp; Misses(City)</v>
      </c>
      <c r="G251" s="48" t="str">
        <f>IF(E251="VOID","",VLOOKUP(_xlfn.CONCAT(B251,D251),'All Fixtures'!H:U,14,0))</f>
        <v>Matchplay Stroud 3</v>
      </c>
    </row>
    <row r="252" spans="1:7" ht="18" customHeight="1" x14ac:dyDescent="0.25">
      <c r="A252" s="55"/>
      <c r="B252" s="44">
        <v>14</v>
      </c>
      <c r="C252" s="45">
        <f>IFERROR(VLOOKUP(_xlfn.CONCAT(B252,$B236),'All Fixtures'!H:R,10,0),VLOOKUP(_xlfn.CONCAT(B252,$B236),'All Fixtures'!I:R,9,0))</f>
        <v>45631</v>
      </c>
      <c r="D252" s="46" t="str">
        <f>IFERROR(VLOOKUP(_xlfn.CONCAT(B252,$B236),'All Fixtures'!H:R,11,0),VLOOKUP(_xlfn.CONCAT(B252,$B236),'All Fixtures'!I:R,10,0))</f>
        <v>Hits &amp; Misses(City)</v>
      </c>
      <c r="E252" s="47" t="str">
        <f t="shared" si="6"/>
        <v>vs</v>
      </c>
      <c r="F252" s="46" t="str">
        <f>IFERROR(VLOOKUP(_xlfn.CONCAT(B252,$B236),'All Fixtures'!I:T,12,0),VLOOKUP(_xlfn.CONCAT(B252,$B236),'All Fixtures'!H:T,13,0))</f>
        <v>DM4's</v>
      </c>
      <c r="G252" s="48" t="str">
        <f>IF(E252="VOID","",VLOOKUP(_xlfn.CONCAT(B252,D252),'All Fixtures'!H:U,14,0))</f>
        <v>Saintbridge Club 2</v>
      </c>
    </row>
    <row r="253" spans="1:7" ht="18" customHeight="1" x14ac:dyDescent="0.25">
      <c r="A253" s="55"/>
      <c r="B253" s="44">
        <v>15</v>
      </c>
      <c r="C253" s="45">
        <f>IFERROR(VLOOKUP(_xlfn.CONCAT(B253,$B236),'All Fixtures'!H:R,10,0),VLOOKUP(_xlfn.CONCAT(B253,$B236),'All Fixtures'!I:R,9,0))</f>
        <v>45638</v>
      </c>
      <c r="D253" s="46" t="str">
        <f>IFERROR(VLOOKUP(_xlfn.CONCAT(B253,$B236),'All Fixtures'!H:R,11,0),VLOOKUP(_xlfn.CONCAT(B253,$B236),'All Fixtures'!I:R,10,0))</f>
        <v>BIJI's S.C.</v>
      </c>
      <c r="E253" s="47" t="str">
        <f t="shared" si="6"/>
        <v>vs</v>
      </c>
      <c r="F253" s="46" t="str">
        <f>IFERROR(VLOOKUP(_xlfn.CONCAT(B253,$B236),'All Fixtures'!I:T,12,0),VLOOKUP(_xlfn.CONCAT(B253,$B236),'All Fixtures'!H:T,13,0))</f>
        <v>Hits &amp; Misses(City)</v>
      </c>
      <c r="G253" s="48" t="str">
        <f>IF(E253="VOID","",VLOOKUP(_xlfn.CONCAT(B253,D253),'All Fixtures'!H:U,14,0))</f>
        <v>Farmer's Club 2</v>
      </c>
    </row>
    <row r="254" spans="1:7" ht="24.6" customHeight="1" x14ac:dyDescent="0.25">
      <c r="A254" s="55"/>
      <c r="B254" s="122" t="s">
        <v>339</v>
      </c>
      <c r="C254" s="123"/>
      <c r="D254" s="123"/>
      <c r="E254" s="123"/>
      <c r="F254" s="123"/>
      <c r="G254" s="124"/>
    </row>
    <row r="255" spans="1:7" ht="18" customHeight="1" x14ac:dyDescent="0.25">
      <c r="A255" s="55"/>
      <c r="B255" s="44">
        <v>16</v>
      </c>
      <c r="C255" s="45">
        <f>IFERROR(VLOOKUP(_xlfn.CONCAT(B255,$B236),'All Fixtures'!H:R,10,0),VLOOKUP(_xlfn.CONCAT(B255,$B236),'All Fixtures'!I:R,9,0))</f>
        <v>45666</v>
      </c>
      <c r="D255" s="46" t="str">
        <f>IFERROR(VLOOKUP(_xlfn.CONCAT(B255,$B236),'All Fixtures'!H:R,11,0),VLOOKUP(_xlfn.CONCAT(B255,$B236),'All Fixtures'!I:R,10,0))</f>
        <v>All Wood &amp; Balls</v>
      </c>
      <c r="E255" s="47" t="str">
        <f t="shared" si="6"/>
        <v>vs</v>
      </c>
      <c r="F255" s="46" t="str">
        <f>IFERROR(VLOOKUP(_xlfn.CONCAT(B255,$B236),'All Fixtures'!I:T,12,0),VLOOKUP(_xlfn.CONCAT(B255,$B236),'All Fixtures'!H:T,13,0))</f>
        <v>Hits &amp; Misses(City)</v>
      </c>
      <c r="G255" s="48" t="str">
        <f>IF(E255="VOID","",VLOOKUP(_xlfn.CONCAT(B255,D255),'All Fixtures'!H:U,14,0))</f>
        <v>Longlevens RFC</v>
      </c>
    </row>
    <row r="256" spans="1:7" ht="18" customHeight="1" x14ac:dyDescent="0.25">
      <c r="A256" s="55"/>
      <c r="B256" s="44">
        <v>17</v>
      </c>
      <c r="C256" s="45">
        <f>IFERROR(VLOOKUP(_xlfn.CONCAT(B256,$B236),'All Fixtures'!H:R,10,0),VLOOKUP(_xlfn.CONCAT(B256,$B236),'All Fixtures'!I:R,9,0))</f>
        <v>45673</v>
      </c>
      <c r="D256" s="46" t="str">
        <f>IFERROR(VLOOKUP(_xlfn.CONCAT(B256,$B236),'All Fixtures'!H:R,11,0),VLOOKUP(_xlfn.CONCAT(B256,$B236),'All Fixtures'!I:R,10,0))</f>
        <v>Hits &amp; Misses(City)</v>
      </c>
      <c r="E256" s="47" t="str">
        <f t="shared" si="6"/>
        <v>vs</v>
      </c>
      <c r="F256" s="46" t="str">
        <f>IFERROR(VLOOKUP(_xlfn.CONCAT(B256,$B236),'All Fixtures'!I:T,12,0),VLOOKUP(_xlfn.CONCAT(B256,$B236),'All Fixtures'!H:T,13,0))</f>
        <v>Flintstones</v>
      </c>
      <c r="G256" s="48" t="str">
        <f>IF(E256="VOID","",VLOOKUP(_xlfn.CONCAT(B256,D256),'All Fixtures'!H:U,14,0))</f>
        <v>Saintbridge Club 2</v>
      </c>
    </row>
    <row r="257" spans="1:7" ht="18" customHeight="1" x14ac:dyDescent="0.25">
      <c r="A257" s="55"/>
      <c r="B257" s="44">
        <v>18</v>
      </c>
      <c r="C257" s="45">
        <f>IFERROR(VLOOKUP(_xlfn.CONCAT(B257,$B236),'All Fixtures'!H:R,10,0),VLOOKUP(_xlfn.CONCAT(B257,$B236),'All Fixtures'!I:R,9,0))</f>
        <v>45678</v>
      </c>
      <c r="D257" s="46" t="str">
        <f>IFERROR(VLOOKUP(_xlfn.CONCAT(B257,$B236),'All Fixtures'!H:R,11,0),VLOOKUP(_xlfn.CONCAT(B257,$B236),'All Fixtures'!I:R,10,0))</f>
        <v>Madcaps</v>
      </c>
      <c r="E257" s="47" t="str">
        <f t="shared" si="6"/>
        <v>vs</v>
      </c>
      <c r="F257" s="46" t="str">
        <f>IFERROR(VLOOKUP(_xlfn.CONCAT(B257,$B236),'All Fixtures'!I:T,12,0),VLOOKUP(_xlfn.CONCAT(B257,$B236),'All Fixtures'!H:T,13,0))</f>
        <v>Hits &amp; Misses(City)</v>
      </c>
      <c r="G257" s="48" t="str">
        <f>IF(E257="VOID","",VLOOKUP(_xlfn.CONCAT(B257,D257),'All Fixtures'!H:U,14,0))</f>
        <v>Spartans Club 2</v>
      </c>
    </row>
    <row r="258" spans="1:7" ht="18" customHeight="1" x14ac:dyDescent="0.25">
      <c r="A258" s="55"/>
      <c r="B258" s="44">
        <v>19</v>
      </c>
      <c r="C258" s="45">
        <f>IFERROR(VLOOKUP(_xlfn.CONCAT(B258,$B236),'All Fixtures'!H:R,10,0),VLOOKUP(_xlfn.CONCAT(B258,$B236),'All Fixtures'!I:R,9,0))</f>
        <v>45686</v>
      </c>
      <c r="D258" s="46" t="str">
        <f>IFERROR(VLOOKUP(_xlfn.CONCAT(B258,$B236),'All Fixtures'!H:R,11,0),VLOOKUP(_xlfn.CONCAT(B258,$B236),'All Fixtures'!I:R,10,0))</f>
        <v>Spreaders</v>
      </c>
      <c r="E258" s="47" t="str">
        <f t="shared" si="6"/>
        <v>vs</v>
      </c>
      <c r="F258" s="46" t="str">
        <f>IFERROR(VLOOKUP(_xlfn.CONCAT(B258,$B236),'All Fixtures'!I:T,12,0),VLOOKUP(_xlfn.CONCAT(B258,$B236),'All Fixtures'!H:T,13,0))</f>
        <v>Hits &amp; Misses(City)</v>
      </c>
      <c r="G258" s="48" t="str">
        <f>IF(E258="VOID","",VLOOKUP(_xlfn.CONCAT(B258,D258),'All Fixtures'!H:U,14,0))</f>
        <v>Churchdown Community Centre 2</v>
      </c>
    </row>
    <row r="259" spans="1:7" ht="18" customHeight="1" x14ac:dyDescent="0.25">
      <c r="A259" s="55"/>
      <c r="B259" s="44">
        <v>20</v>
      </c>
      <c r="C259" s="45">
        <f>IFERROR(VLOOKUP(_xlfn.CONCAT(B259,$B236),'All Fixtures'!H:R,10,0),VLOOKUP(_xlfn.CONCAT(B259,$B236),'All Fixtures'!I:R,9,0))</f>
        <v>45694</v>
      </c>
      <c r="D259" s="46" t="str">
        <f>IFERROR(VLOOKUP(_xlfn.CONCAT(B259,$B236),'All Fixtures'!H:R,11,0),VLOOKUP(_xlfn.CONCAT(B259,$B236),'All Fixtures'!I:R,10,0))</f>
        <v>Hits &amp; Misses(City)</v>
      </c>
      <c r="E259" s="47" t="str">
        <f t="shared" si="6"/>
        <v>vs</v>
      </c>
      <c r="F259" s="46" t="str">
        <f>IFERROR(VLOOKUP(_xlfn.CONCAT(B259,$B236),'All Fixtures'!I:T,12,0),VLOOKUP(_xlfn.CONCAT(B259,$B236),'All Fixtures'!H:T,13,0))</f>
        <v>Hip Hips</v>
      </c>
      <c r="G259" s="48" t="str">
        <f>IF(E259="VOID","",VLOOKUP(_xlfn.CONCAT(B259,D259),'All Fixtures'!H:U,14,0))</f>
        <v>Saintbridge Club 2</v>
      </c>
    </row>
    <row r="260" spans="1:7" ht="18" customHeight="1" x14ac:dyDescent="0.25">
      <c r="A260" s="55"/>
      <c r="B260" s="44">
        <v>21</v>
      </c>
      <c r="C260" s="45">
        <f>IFERROR(VLOOKUP(_xlfn.CONCAT(B260,$B236),'All Fixtures'!H:R,10,0),VLOOKUP(_xlfn.CONCAT(B260,$B236),'All Fixtures'!I:R,9,0))</f>
        <v>45701</v>
      </c>
      <c r="D260" s="46" t="str">
        <f>IFERROR(VLOOKUP(_xlfn.CONCAT(B260,$B236),'All Fixtures'!H:R,11,0),VLOOKUP(_xlfn.CONCAT(B260,$B236),'All Fixtures'!I:R,10,0))</f>
        <v>Grinders</v>
      </c>
      <c r="E260" s="47" t="str">
        <f t="shared" si="6"/>
        <v>vs</v>
      </c>
      <c r="F260" s="46" t="str">
        <f>IFERROR(VLOOKUP(_xlfn.CONCAT(B260,$B236),'All Fixtures'!I:T,12,0),VLOOKUP(_xlfn.CONCAT(B260,$B236),'All Fixtures'!H:T,13,0))</f>
        <v>Hits &amp; Misses(City)</v>
      </c>
      <c r="G260" s="48" t="str">
        <f>IF(E260="VOID","",VLOOKUP(_xlfn.CONCAT(B260,D260),'All Fixtures'!H:U,14,0))</f>
        <v>Churchdown Club</v>
      </c>
    </row>
    <row r="261" spans="1:7" ht="18" customHeight="1" x14ac:dyDescent="0.25">
      <c r="A261" s="55"/>
      <c r="B261" s="44">
        <v>22</v>
      </c>
      <c r="C261" s="45">
        <f>IFERROR(VLOOKUP(_xlfn.CONCAT(B261,$B236),'All Fixtures'!H:R,10,0),VLOOKUP(_xlfn.CONCAT(B261,$B236),'All Fixtures'!I:R,9,0))</f>
        <v>45708</v>
      </c>
      <c r="D261" s="46" t="str">
        <f>IFERROR(VLOOKUP(_xlfn.CONCAT(B261,$B236),'All Fixtures'!H:R,11,0),VLOOKUP(_xlfn.CONCAT(B261,$B236),'All Fixtures'!I:R,10,0))</f>
        <v>Hits &amp; Misses(City)</v>
      </c>
      <c r="E261" s="47" t="str">
        <f t="shared" si="6"/>
        <v>vs</v>
      </c>
      <c r="F261" s="46" t="str">
        <f>IFERROR(VLOOKUP(_xlfn.CONCAT(B261,$B236),'All Fixtures'!I:T,12,0),VLOOKUP(_xlfn.CONCAT(B261,$B236),'All Fixtures'!H:T,13,0))</f>
        <v>Poets</v>
      </c>
      <c r="G261" s="48" t="str">
        <f>IF(E261="VOID","",VLOOKUP(_xlfn.CONCAT(B261,D261),'All Fixtures'!H:U,14,0))</f>
        <v>Saintbridge Club 2</v>
      </c>
    </row>
    <row r="262" spans="1:7" ht="18" customHeight="1" x14ac:dyDescent="0.25">
      <c r="A262" s="55"/>
      <c r="B262" s="44">
        <v>23</v>
      </c>
      <c r="C262" s="45">
        <f>IFERROR(VLOOKUP(_xlfn.CONCAT(B262,$B236),'All Fixtures'!H:R,10,0),VLOOKUP(_xlfn.CONCAT(B262,$B236),'All Fixtures'!I:R,9,0))</f>
        <v>45715</v>
      </c>
      <c r="D262" s="46" t="str">
        <f>IFERROR(VLOOKUP(_xlfn.CONCAT(B262,$B236),'All Fixtures'!H:R,11,0),VLOOKUP(_xlfn.CONCAT(B262,$B236),'All Fixtures'!I:R,10,0))</f>
        <v>Hucclers</v>
      </c>
      <c r="E262" s="47" t="str">
        <f t="shared" si="6"/>
        <v>vs</v>
      </c>
      <c r="F262" s="46" t="str">
        <f>IFERROR(VLOOKUP(_xlfn.CONCAT(B262,$B236),'All Fixtures'!I:T,12,0),VLOOKUP(_xlfn.CONCAT(B262,$B236),'All Fixtures'!H:T,13,0))</f>
        <v>Hits &amp; Misses(City)</v>
      </c>
      <c r="G262" s="48" t="str">
        <f>IF(E262="VOID","",VLOOKUP(_xlfn.CONCAT(B262,D262),'All Fixtures'!H:U,14,0))</f>
        <v>England's Glory 1</v>
      </c>
    </row>
    <row r="263" spans="1:7" ht="18" customHeight="1" x14ac:dyDescent="0.25">
      <c r="A263" s="55"/>
      <c r="B263" s="44">
        <v>24</v>
      </c>
      <c r="C263" s="45">
        <f>IFERROR(VLOOKUP(_xlfn.CONCAT(B263,$B236),'All Fixtures'!H:R,10,0),VLOOKUP(_xlfn.CONCAT(B263,$B236),'All Fixtures'!I:R,9,0))</f>
        <v>45722</v>
      </c>
      <c r="D263" s="46" t="str">
        <f>IFERROR(VLOOKUP(_xlfn.CONCAT(B263,$B236),'All Fixtures'!H:R,11,0),VLOOKUP(_xlfn.CONCAT(B263,$B236),'All Fixtures'!I:R,10,0))</f>
        <v>Hits &amp; Misses(City)</v>
      </c>
      <c r="E263" s="47" t="str">
        <f t="shared" si="6"/>
        <v>vs</v>
      </c>
      <c r="F263" s="46" t="str">
        <f>IFERROR(VLOOKUP(_xlfn.CONCAT(B263,$B236),'All Fixtures'!I:T,12,0),VLOOKUP(_xlfn.CONCAT(B263,$B236),'All Fixtures'!H:T,13,0))</f>
        <v>Upleadon Wanderers</v>
      </c>
      <c r="G263" s="48" t="str">
        <f>IF(E263="VOID","",VLOOKUP(_xlfn.CONCAT(B263,D263),'All Fixtures'!H:U,14,0))</f>
        <v>Saintbridge Club 2</v>
      </c>
    </row>
    <row r="264" spans="1:7" ht="18" customHeight="1" x14ac:dyDescent="0.25">
      <c r="A264" s="55"/>
      <c r="B264" s="44">
        <v>25</v>
      </c>
      <c r="C264" s="45">
        <f>IFERROR(VLOOKUP(_xlfn.CONCAT(B264,$B236),'All Fixtures'!H:R,10,0),VLOOKUP(_xlfn.CONCAT(B264,$B236),'All Fixtures'!I:R,9,0))</f>
        <v>45728</v>
      </c>
      <c r="D264" s="46" t="str">
        <f>IFERROR(VLOOKUP(_xlfn.CONCAT(B264,$B236),'All Fixtures'!H:R,11,0),VLOOKUP(_xlfn.CONCAT(B264,$B236),'All Fixtures'!I:R,10,0))</f>
        <v>Elementaries</v>
      </c>
      <c r="E264" s="47" t="str">
        <f t="shared" si="6"/>
        <v>vs</v>
      </c>
      <c r="F264" s="46" t="str">
        <f>IFERROR(VLOOKUP(_xlfn.CONCAT(B264,$B236),'All Fixtures'!I:T,12,0),VLOOKUP(_xlfn.CONCAT(B264,$B236),'All Fixtures'!H:T,13,0))</f>
        <v>Hits &amp; Misses(City)</v>
      </c>
      <c r="G264" s="48" t="str">
        <f>IF(E264="VOID","",VLOOKUP(_xlfn.CONCAT(B264,D264),'All Fixtures'!H:U,14,0))</f>
        <v>Baker Street</v>
      </c>
    </row>
    <row r="265" spans="1:7" ht="18" customHeight="1" x14ac:dyDescent="0.25">
      <c r="A265" s="55"/>
      <c r="B265" s="44">
        <v>26</v>
      </c>
      <c r="C265" s="45">
        <f>IFERROR(VLOOKUP(_xlfn.CONCAT(B265,$B236),'All Fixtures'!H:R,10,0),VLOOKUP(_xlfn.CONCAT(B265,$B236),'All Fixtures'!I:R,9,0))</f>
        <v>45736</v>
      </c>
      <c r="D265" s="46" t="str">
        <f>IFERROR(VLOOKUP(_xlfn.CONCAT(B265,$B236),'All Fixtures'!H:R,11,0),VLOOKUP(_xlfn.CONCAT(B265,$B236),'All Fixtures'!I:R,10,0))</f>
        <v>Hits &amp; Misses(City)</v>
      </c>
      <c r="E265" s="47" t="str">
        <f t="shared" si="6"/>
        <v>vs</v>
      </c>
      <c r="F265" s="46" t="str">
        <f>IFERROR(VLOOKUP(_xlfn.CONCAT(B265,$B236),'All Fixtures'!I:T,12,0),VLOOKUP(_xlfn.CONCAT(B265,$B236),'All Fixtures'!H:T,13,0))</f>
        <v>Meteors</v>
      </c>
      <c r="G265" s="48" t="str">
        <f>IF(E265="VOID","",VLOOKUP(_xlfn.CONCAT(B265,D265),'All Fixtures'!H:U,14,0))</f>
        <v>Saintbridge Club 2</v>
      </c>
    </row>
    <row r="266" spans="1:7" ht="18" customHeight="1" x14ac:dyDescent="0.25">
      <c r="A266" s="55"/>
      <c r="B266" s="44">
        <v>27</v>
      </c>
      <c r="C266" s="45">
        <f>IFERROR(VLOOKUP(_xlfn.CONCAT(B266,$B236),'All Fixtures'!H:R,10,0),VLOOKUP(_xlfn.CONCAT(B266,$B236),'All Fixtures'!I:R,9,0))</f>
        <v>45741</v>
      </c>
      <c r="D266" s="46" t="str">
        <f>IFERROR(VLOOKUP(_xlfn.CONCAT(B266,$B236),'All Fixtures'!H:R,11,0),VLOOKUP(_xlfn.CONCAT(B266,$B236),'All Fixtures'!I:R,10,0))</f>
        <v>Locals</v>
      </c>
      <c r="E266" s="47" t="str">
        <f t="shared" si="6"/>
        <v>vs</v>
      </c>
      <c r="F266" s="46" t="str">
        <f>IFERROR(VLOOKUP(_xlfn.CONCAT(B266,$B236),'All Fixtures'!I:T,12,0),VLOOKUP(_xlfn.CONCAT(B266,$B236),'All Fixtures'!H:T,13,0))</f>
        <v>Hits &amp; Misses(City)</v>
      </c>
      <c r="G266" s="48" t="str">
        <f>IF(E266="VOID","",VLOOKUP(_xlfn.CONCAT(B266,D266),'All Fixtures'!H:U,14,0))</f>
        <v>Junction Inn</v>
      </c>
    </row>
    <row r="267" spans="1:7" ht="18" customHeight="1" x14ac:dyDescent="0.25">
      <c r="A267" s="55"/>
      <c r="B267" s="44">
        <v>28</v>
      </c>
      <c r="C267" s="45">
        <f>IFERROR(VLOOKUP(_xlfn.CONCAT(B267,$B236),'All Fixtures'!H:R,10,0),VLOOKUP(_xlfn.CONCAT(B267,$B236),'All Fixtures'!I:R,9,0))</f>
        <v>45750</v>
      </c>
      <c r="D267" s="46" t="str">
        <f>IFERROR(VLOOKUP(_xlfn.CONCAT(B267,$B236),'All Fixtures'!H:R,11,0),VLOOKUP(_xlfn.CONCAT(B267,$B236),'All Fixtures'!I:R,10,0))</f>
        <v>Hits &amp; Misses(City)</v>
      </c>
      <c r="E267" s="47" t="str">
        <f t="shared" si="6"/>
        <v>vs</v>
      </c>
      <c r="F267" s="46" t="str">
        <f>IFERROR(VLOOKUP(_xlfn.CONCAT(B267,$B236),'All Fixtures'!I:T,12,0),VLOOKUP(_xlfn.CONCAT(B267,$B236),'All Fixtures'!H:T,13,0))</f>
        <v>Killer Instinct</v>
      </c>
      <c r="G267" s="48" t="str">
        <f>IF(E267="VOID","",VLOOKUP(_xlfn.CONCAT(B267,D267),'All Fixtures'!H:U,14,0))</f>
        <v>Saintbridge Club 2</v>
      </c>
    </row>
    <row r="268" spans="1:7" ht="18" customHeight="1" x14ac:dyDescent="0.25">
      <c r="A268" s="55"/>
      <c r="B268" s="44">
        <v>29</v>
      </c>
      <c r="C268" s="45">
        <f>IFERROR(VLOOKUP(_xlfn.CONCAT(B268,$B236),'All Fixtures'!H:R,10,0),VLOOKUP(_xlfn.CONCAT(B268,$B236),'All Fixtures'!I:R,9,0))</f>
        <v>45757</v>
      </c>
      <c r="D268" s="46" t="str">
        <f>IFERROR(VLOOKUP(_xlfn.CONCAT(B268,$B236),'All Fixtures'!H:R,11,0),VLOOKUP(_xlfn.CONCAT(B268,$B236),'All Fixtures'!I:R,10,0))</f>
        <v>DM4's</v>
      </c>
      <c r="E268" s="47" t="str">
        <f t="shared" si="6"/>
        <v>vs</v>
      </c>
      <c r="F268" s="46" t="str">
        <f>IFERROR(VLOOKUP(_xlfn.CONCAT(B268,$B236),'All Fixtures'!I:T,12,0),VLOOKUP(_xlfn.CONCAT(B268,$B236),'All Fixtures'!H:T,13,0))</f>
        <v>Hits &amp; Misses(City)</v>
      </c>
      <c r="G268" s="48" t="str">
        <f>IF(E268="VOID","",VLOOKUP(_xlfn.CONCAT(B268,D268),'All Fixtures'!H:U,14,0))</f>
        <v>Spartans Club 1</v>
      </c>
    </row>
    <row r="269" spans="1:7" ht="18" customHeight="1" x14ac:dyDescent="0.25">
      <c r="A269" s="55"/>
      <c r="B269" s="49">
        <v>30</v>
      </c>
      <c r="C269" s="50">
        <f>IFERROR(VLOOKUP(_xlfn.CONCAT(B269,$B236),'All Fixtures'!H:R,10,0),VLOOKUP(_xlfn.CONCAT(B269,$B236),'All Fixtures'!I:R,9,0))</f>
        <v>45764</v>
      </c>
      <c r="D269" s="51" t="str">
        <f>IFERROR(VLOOKUP(_xlfn.CONCAT(B269,$B236),'All Fixtures'!H:R,11,0),VLOOKUP(_xlfn.CONCAT(B269,$B236),'All Fixtures'!I:R,10,0))</f>
        <v>Hits &amp; Misses(City)</v>
      </c>
      <c r="E269" s="52" t="str">
        <f t="shared" si="6"/>
        <v>vs</v>
      </c>
      <c r="F269" s="51" t="str">
        <f>IFERROR(VLOOKUP(_xlfn.CONCAT(B269,$B236),'All Fixtures'!I:T,12,0),VLOOKUP(_xlfn.CONCAT(B269,$B236),'All Fixtures'!H:T,13,0))</f>
        <v>BIJI's S.C.</v>
      </c>
      <c r="G269" s="53" t="str">
        <f>IF(E269="VOID","",VLOOKUP(_xlfn.CONCAT(B269,D269),'All Fixtures'!H:U,14,0))</f>
        <v>Saintbridge Club 2</v>
      </c>
    </row>
    <row r="270" spans="1:7" ht="13.15" customHeight="1" x14ac:dyDescent="0.25">
      <c r="A270" s="55"/>
      <c r="B270" s="20"/>
      <c r="C270" s="20"/>
      <c r="D270" s="3"/>
      <c r="E270" s="20"/>
      <c r="F270" s="3"/>
      <c r="G270" s="3"/>
    </row>
    <row r="271" spans="1:7" ht="13.15" customHeight="1" x14ac:dyDescent="0.25">
      <c r="A271" s="55"/>
      <c r="B271" s="20"/>
      <c r="C271" s="20"/>
      <c r="D271" s="3"/>
      <c r="E271" s="20"/>
      <c r="F271" s="3"/>
      <c r="G271" s="3"/>
    </row>
    <row r="272" spans="1:7" ht="13.15" customHeight="1" x14ac:dyDescent="0.25">
      <c r="A272" s="55"/>
      <c r="B272" s="20"/>
      <c r="C272" s="20"/>
      <c r="D272" s="3"/>
      <c r="E272" s="20"/>
      <c r="F272" s="3"/>
      <c r="G272" s="3"/>
    </row>
    <row r="273" spans="1:7" ht="13.15" customHeight="1" x14ac:dyDescent="0.25">
      <c r="A273" s="55"/>
      <c r="B273" s="20"/>
      <c r="C273" s="20"/>
      <c r="D273" s="3"/>
      <c r="E273" s="20"/>
      <c r="F273" s="3"/>
      <c r="G273" s="3"/>
    </row>
    <row r="274" spans="1:7" ht="13.15" customHeight="1" x14ac:dyDescent="0.25">
      <c r="A274" s="55"/>
      <c r="B274" s="20"/>
      <c r="C274" s="20"/>
      <c r="D274" s="3"/>
      <c r="E274" s="20"/>
      <c r="F274" s="3"/>
      <c r="G274" s="3"/>
    </row>
    <row r="275" spans="1:7" ht="20.45" customHeight="1" x14ac:dyDescent="0.35">
      <c r="A275" s="55">
        <f>A236+1</f>
        <v>8</v>
      </c>
      <c r="B275" s="39" t="str">
        <f>C275</f>
        <v>Madcaps</v>
      </c>
      <c r="C275" s="121" t="str">
        <f>VLOOKUP(A275,Divisions!$M$3:$N$18,2,0)</f>
        <v>Madcaps</v>
      </c>
      <c r="D275" s="121"/>
      <c r="E275" s="121"/>
      <c r="F275" s="121"/>
      <c r="G275" s="121"/>
    </row>
    <row r="276" spans="1:7" ht="13.15" customHeight="1" x14ac:dyDescent="0.25">
      <c r="A276" s="55"/>
      <c r="B276" s="20"/>
      <c r="C276" s="20"/>
      <c r="D276" s="3"/>
      <c r="E276" s="20"/>
      <c r="F276" s="3"/>
      <c r="G276" s="3"/>
    </row>
    <row r="277" spans="1:7" ht="21.6" customHeight="1" x14ac:dyDescent="0.25">
      <c r="A277" s="55"/>
      <c r="B277" s="40" t="s">
        <v>328</v>
      </c>
      <c r="C277" s="41" t="s">
        <v>334</v>
      </c>
      <c r="D277" s="42" t="s">
        <v>340</v>
      </c>
      <c r="E277" s="42"/>
      <c r="F277" s="42" t="s">
        <v>341</v>
      </c>
      <c r="G277" s="43" t="s">
        <v>338</v>
      </c>
    </row>
    <row r="278" spans="1:7" ht="18" customHeight="1" x14ac:dyDescent="0.25">
      <c r="A278" s="55"/>
      <c r="B278" s="44">
        <v>1</v>
      </c>
      <c r="C278" s="45">
        <f>IFERROR(VLOOKUP(_xlfn.CONCAT(B278,$B275),'All Fixtures'!H:R,10,0),VLOOKUP(_xlfn.CONCAT(B278,$B275),'All Fixtures'!I:R,9,0))</f>
        <v>45538</v>
      </c>
      <c r="D278" s="46" t="str">
        <f>IFERROR(VLOOKUP(_xlfn.CONCAT(B278,$B275),'All Fixtures'!H:R,11,0),VLOOKUP(_xlfn.CONCAT(B278,$B275),'All Fixtures'!I:R,10,0))</f>
        <v>Madcaps</v>
      </c>
      <c r="E278" s="47" t="str">
        <f>IF(F278="","VOID","vs")</f>
        <v>vs</v>
      </c>
      <c r="F278" s="46" t="str">
        <f>IFERROR(VLOOKUP(_xlfn.CONCAT(B278,$B275),'All Fixtures'!I:T,12,0),VLOOKUP(_xlfn.CONCAT(B278,$B275),'All Fixtures'!H:T,13,0))</f>
        <v>Flintstones</v>
      </c>
      <c r="G278" s="48" t="str">
        <f>IF(E278="VOID","",VLOOKUP(_xlfn.CONCAT(B278,D278),'All Fixtures'!H:U,14,0))</f>
        <v>Spartans Club 2</v>
      </c>
    </row>
    <row r="279" spans="1:7" ht="18" customHeight="1" x14ac:dyDescent="0.25">
      <c r="A279" s="55"/>
      <c r="B279" s="44">
        <v>2</v>
      </c>
      <c r="C279" s="45">
        <f>IFERROR(VLOOKUP(_xlfn.CONCAT(B279,$B275),'All Fixtures'!H:R,10,0),VLOOKUP(_xlfn.CONCAT(B279,$B275),'All Fixtures'!I:R,9,0))</f>
        <v>45546</v>
      </c>
      <c r="D279" s="46" t="str">
        <f>IFERROR(VLOOKUP(_xlfn.CONCAT(B279,$B275),'All Fixtures'!H:R,11,0),VLOOKUP(_xlfn.CONCAT(B279,$B275),'All Fixtures'!I:R,10,0))</f>
        <v>Spreaders</v>
      </c>
      <c r="E279" s="47" t="str">
        <f t="shared" ref="E279:E308" si="7">IF(F279="","VOID","vs")</f>
        <v>vs</v>
      </c>
      <c r="F279" s="46" t="str">
        <f>IFERROR(VLOOKUP(_xlfn.CONCAT(B279,$B275),'All Fixtures'!I:T,12,0),VLOOKUP(_xlfn.CONCAT(B279,$B275),'All Fixtures'!H:T,13,0))</f>
        <v>Madcaps</v>
      </c>
      <c r="G279" s="48" t="str">
        <f>IF(E279="VOID","",VLOOKUP(_xlfn.CONCAT(B279,D279),'All Fixtures'!H:U,14,0))</f>
        <v>Churchdown Community Centre 2</v>
      </c>
    </row>
    <row r="280" spans="1:7" ht="18" customHeight="1" x14ac:dyDescent="0.25">
      <c r="A280" s="55"/>
      <c r="B280" s="44">
        <v>3</v>
      </c>
      <c r="C280" s="45">
        <f>IFERROR(VLOOKUP(_xlfn.CONCAT(B280,$B275),'All Fixtures'!H:R,10,0),VLOOKUP(_xlfn.CONCAT(B280,$B275),'All Fixtures'!I:R,9,0))</f>
        <v>45554</v>
      </c>
      <c r="D280" s="46" t="str">
        <f>IFERROR(VLOOKUP(_xlfn.CONCAT(B280,$B275),'All Fixtures'!H:R,11,0),VLOOKUP(_xlfn.CONCAT(B280,$B275),'All Fixtures'!I:R,10,0))</f>
        <v>Hits &amp; Misses(City)</v>
      </c>
      <c r="E280" s="47" t="str">
        <f t="shared" si="7"/>
        <v>vs</v>
      </c>
      <c r="F280" s="46" t="str">
        <f>IFERROR(VLOOKUP(_xlfn.CONCAT(B280,$B275),'All Fixtures'!I:T,12,0),VLOOKUP(_xlfn.CONCAT(B280,$B275),'All Fixtures'!H:T,13,0))</f>
        <v>Madcaps</v>
      </c>
      <c r="G280" s="48" t="str">
        <f>IF(E280="VOID","",VLOOKUP(_xlfn.CONCAT(B280,D280),'All Fixtures'!H:U,14,0))</f>
        <v>Saintbridge Club 2</v>
      </c>
    </row>
    <row r="281" spans="1:7" ht="18" customHeight="1" x14ac:dyDescent="0.25">
      <c r="A281" s="55"/>
      <c r="B281" s="44">
        <v>4</v>
      </c>
      <c r="C281" s="45">
        <f>IFERROR(VLOOKUP(_xlfn.CONCAT(B281,$B275),'All Fixtures'!H:R,10,0),VLOOKUP(_xlfn.CONCAT(B281,$B275),'All Fixtures'!I:R,9,0))</f>
        <v>45559</v>
      </c>
      <c r="D281" s="46" t="str">
        <f>IFERROR(VLOOKUP(_xlfn.CONCAT(B281,$B275),'All Fixtures'!H:R,11,0),VLOOKUP(_xlfn.CONCAT(B281,$B275),'All Fixtures'!I:R,10,0))</f>
        <v>Madcaps</v>
      </c>
      <c r="E281" s="47" t="str">
        <f t="shared" si="7"/>
        <v>vs</v>
      </c>
      <c r="F281" s="46" t="str">
        <f>IFERROR(VLOOKUP(_xlfn.CONCAT(B281,$B275),'All Fixtures'!I:T,12,0),VLOOKUP(_xlfn.CONCAT(B281,$B275),'All Fixtures'!H:T,13,0))</f>
        <v>Hip Hips</v>
      </c>
      <c r="G281" s="48" t="str">
        <f>IF(E281="VOID","",VLOOKUP(_xlfn.CONCAT(B281,D281),'All Fixtures'!H:U,14,0))</f>
        <v>Spartans Club 2</v>
      </c>
    </row>
    <row r="282" spans="1:7" ht="18" customHeight="1" x14ac:dyDescent="0.25">
      <c r="A282" s="55"/>
      <c r="B282" s="44">
        <v>5</v>
      </c>
      <c r="C282" s="45">
        <f>IFERROR(VLOOKUP(_xlfn.CONCAT(B282,$B275),'All Fixtures'!H:R,10,0),VLOOKUP(_xlfn.CONCAT(B282,$B275),'All Fixtures'!I:R,9,0))</f>
        <v>45568</v>
      </c>
      <c r="D282" s="46" t="str">
        <f>IFERROR(VLOOKUP(_xlfn.CONCAT(B282,$B275),'All Fixtures'!H:R,11,0),VLOOKUP(_xlfn.CONCAT(B282,$B275),'All Fixtures'!I:R,10,0))</f>
        <v>Grinders</v>
      </c>
      <c r="E282" s="47" t="str">
        <f t="shared" si="7"/>
        <v>vs</v>
      </c>
      <c r="F282" s="46" t="str">
        <f>IFERROR(VLOOKUP(_xlfn.CONCAT(B282,$B275),'All Fixtures'!I:T,12,0),VLOOKUP(_xlfn.CONCAT(B282,$B275),'All Fixtures'!H:T,13,0))</f>
        <v>Madcaps</v>
      </c>
      <c r="G282" s="48" t="str">
        <f>IF(E282="VOID","",VLOOKUP(_xlfn.CONCAT(B282,D282),'All Fixtures'!H:U,14,0))</f>
        <v>Churchdown Club</v>
      </c>
    </row>
    <row r="283" spans="1:7" ht="18" customHeight="1" x14ac:dyDescent="0.25">
      <c r="A283" s="55"/>
      <c r="B283" s="44">
        <v>6</v>
      </c>
      <c r="C283" s="45">
        <f>IFERROR(VLOOKUP(_xlfn.CONCAT(B283,$B275),'All Fixtures'!H:R,10,0),VLOOKUP(_xlfn.CONCAT(B283,$B275),'All Fixtures'!I:R,9,0))</f>
        <v>45573</v>
      </c>
      <c r="D283" s="46" t="str">
        <f>IFERROR(VLOOKUP(_xlfn.CONCAT(B283,$B275),'All Fixtures'!H:R,11,0),VLOOKUP(_xlfn.CONCAT(B283,$B275),'All Fixtures'!I:R,10,0))</f>
        <v>Madcaps</v>
      </c>
      <c r="E283" s="47" t="str">
        <f t="shared" si="7"/>
        <v>vs</v>
      </c>
      <c r="F283" s="46" t="str">
        <f>IFERROR(VLOOKUP(_xlfn.CONCAT(B283,$B275),'All Fixtures'!I:T,12,0),VLOOKUP(_xlfn.CONCAT(B283,$B275),'All Fixtures'!H:T,13,0))</f>
        <v>Poets</v>
      </c>
      <c r="G283" s="48" t="str">
        <f>IF(E283="VOID","",VLOOKUP(_xlfn.CONCAT(B283,D283),'All Fixtures'!H:U,14,0))</f>
        <v>Spartans Club 2</v>
      </c>
    </row>
    <row r="284" spans="1:7" ht="18" customHeight="1" x14ac:dyDescent="0.25">
      <c r="A284" s="55"/>
      <c r="B284" s="44">
        <v>7</v>
      </c>
      <c r="C284" s="45">
        <f>IFERROR(VLOOKUP(_xlfn.CONCAT(B284,$B275),'All Fixtures'!H:R,10,0),VLOOKUP(_xlfn.CONCAT(B284,$B275),'All Fixtures'!I:R,9,0))</f>
        <v>45582</v>
      </c>
      <c r="D284" s="46" t="str">
        <f>IFERROR(VLOOKUP(_xlfn.CONCAT(B284,$B275),'All Fixtures'!H:R,11,0),VLOOKUP(_xlfn.CONCAT(B284,$B275),'All Fixtures'!I:R,10,0))</f>
        <v>Hucclers</v>
      </c>
      <c r="E284" s="47" t="str">
        <f t="shared" si="7"/>
        <v>vs</v>
      </c>
      <c r="F284" s="46" t="str">
        <f>IFERROR(VLOOKUP(_xlfn.CONCAT(B284,$B275),'All Fixtures'!I:T,12,0),VLOOKUP(_xlfn.CONCAT(B284,$B275),'All Fixtures'!H:T,13,0))</f>
        <v>Madcaps</v>
      </c>
      <c r="G284" s="48" t="str">
        <f>IF(E284="VOID","",VLOOKUP(_xlfn.CONCAT(B284,D284),'All Fixtures'!H:U,14,0))</f>
        <v>England's Glory 1</v>
      </c>
    </row>
    <row r="285" spans="1:7" ht="18" customHeight="1" x14ac:dyDescent="0.25">
      <c r="A285" s="55"/>
      <c r="B285" s="44">
        <v>8</v>
      </c>
      <c r="C285" s="45">
        <f>IFERROR(VLOOKUP(_xlfn.CONCAT(B285,$B275),'All Fixtures'!H:R,10,0),VLOOKUP(_xlfn.CONCAT(B285,$B275),'All Fixtures'!I:R,9,0))</f>
        <v>45587</v>
      </c>
      <c r="D285" s="46" t="str">
        <f>IFERROR(VLOOKUP(_xlfn.CONCAT(B285,$B275),'All Fixtures'!H:R,11,0),VLOOKUP(_xlfn.CONCAT(B285,$B275),'All Fixtures'!I:R,10,0))</f>
        <v>Madcaps</v>
      </c>
      <c r="E285" s="47" t="str">
        <f t="shared" si="7"/>
        <v>vs</v>
      </c>
      <c r="F285" s="46" t="str">
        <f>IFERROR(VLOOKUP(_xlfn.CONCAT(B285,$B275),'All Fixtures'!I:T,12,0),VLOOKUP(_xlfn.CONCAT(B285,$B275),'All Fixtures'!H:T,13,0))</f>
        <v>Upleadon Wanderers</v>
      </c>
      <c r="G285" s="48" t="str">
        <f>IF(E285="VOID","",VLOOKUP(_xlfn.CONCAT(B285,D285),'All Fixtures'!H:U,14,0))</f>
        <v>Spartans Club 2</v>
      </c>
    </row>
    <row r="286" spans="1:7" ht="18" customHeight="1" x14ac:dyDescent="0.25">
      <c r="A286" s="55"/>
      <c r="B286" s="44">
        <v>9</v>
      </c>
      <c r="C286" s="45">
        <f>IFERROR(VLOOKUP(_xlfn.CONCAT(B286,$B275),'All Fixtures'!H:R,10,0),VLOOKUP(_xlfn.CONCAT(B286,$B275),'All Fixtures'!I:R,9,0))</f>
        <v>45595</v>
      </c>
      <c r="D286" s="46" t="str">
        <f>IFERROR(VLOOKUP(_xlfn.CONCAT(B286,$B275),'All Fixtures'!H:R,11,0),VLOOKUP(_xlfn.CONCAT(B286,$B275),'All Fixtures'!I:R,10,0))</f>
        <v>Elementaries</v>
      </c>
      <c r="E286" s="47" t="str">
        <f t="shared" si="7"/>
        <v>vs</v>
      </c>
      <c r="F286" s="46" t="str">
        <f>IFERROR(VLOOKUP(_xlfn.CONCAT(B286,$B275),'All Fixtures'!I:T,12,0),VLOOKUP(_xlfn.CONCAT(B286,$B275),'All Fixtures'!H:T,13,0))</f>
        <v>Madcaps</v>
      </c>
      <c r="G286" s="48" t="str">
        <f>IF(E286="VOID","",VLOOKUP(_xlfn.CONCAT(B286,D286),'All Fixtures'!H:U,14,0))</f>
        <v>Baker Street</v>
      </c>
    </row>
    <row r="287" spans="1:7" ht="18" customHeight="1" x14ac:dyDescent="0.25">
      <c r="A287" s="55"/>
      <c r="B287" s="44">
        <v>10</v>
      </c>
      <c r="C287" s="45">
        <f>IFERROR(VLOOKUP(_xlfn.CONCAT(B287,$B275),'All Fixtures'!H:R,10,0),VLOOKUP(_xlfn.CONCAT(B287,$B275),'All Fixtures'!I:R,9,0))</f>
        <v>45601</v>
      </c>
      <c r="D287" s="46" t="str">
        <f>IFERROR(VLOOKUP(_xlfn.CONCAT(B287,$B275),'All Fixtures'!H:R,11,0),VLOOKUP(_xlfn.CONCAT(B287,$B275),'All Fixtures'!I:R,10,0))</f>
        <v>Madcaps</v>
      </c>
      <c r="E287" s="47" t="str">
        <f t="shared" si="7"/>
        <v>vs</v>
      </c>
      <c r="F287" s="46" t="str">
        <f>IFERROR(VLOOKUP(_xlfn.CONCAT(B287,$B275),'All Fixtures'!I:T,12,0),VLOOKUP(_xlfn.CONCAT(B287,$B275),'All Fixtures'!H:T,13,0))</f>
        <v>Meteors</v>
      </c>
      <c r="G287" s="48" t="str">
        <f>IF(E287="VOID","",VLOOKUP(_xlfn.CONCAT(B287,D287),'All Fixtures'!H:U,14,0))</f>
        <v>Spartans Club 2</v>
      </c>
    </row>
    <row r="288" spans="1:7" ht="18" customHeight="1" x14ac:dyDescent="0.25">
      <c r="A288" s="55"/>
      <c r="B288" s="44">
        <v>11</v>
      </c>
      <c r="C288" s="45">
        <f>IFERROR(VLOOKUP(_xlfn.CONCAT(B288,$B275),'All Fixtures'!H:R,10,0),VLOOKUP(_xlfn.CONCAT(B288,$B275),'All Fixtures'!I:R,9,0))</f>
        <v>45608</v>
      </c>
      <c r="D288" s="46" t="str">
        <f>IFERROR(VLOOKUP(_xlfn.CONCAT(B288,$B275),'All Fixtures'!H:R,11,0),VLOOKUP(_xlfn.CONCAT(B288,$B275),'All Fixtures'!I:R,10,0))</f>
        <v>Locals</v>
      </c>
      <c r="E288" s="47" t="str">
        <f t="shared" si="7"/>
        <v>vs</v>
      </c>
      <c r="F288" s="46" t="str">
        <f>IFERROR(VLOOKUP(_xlfn.CONCAT(B288,$B275),'All Fixtures'!I:T,12,0),VLOOKUP(_xlfn.CONCAT(B288,$B275),'All Fixtures'!H:T,13,0))</f>
        <v>Madcaps</v>
      </c>
      <c r="G288" s="48" t="str">
        <f>IF(E288="VOID","",VLOOKUP(_xlfn.CONCAT(B288,D288),'All Fixtures'!H:U,14,0))</f>
        <v>Junction Inn</v>
      </c>
    </row>
    <row r="289" spans="1:7" ht="18" customHeight="1" x14ac:dyDescent="0.25">
      <c r="A289" s="55"/>
      <c r="B289" s="44">
        <v>12</v>
      </c>
      <c r="C289" s="45">
        <f>IFERROR(VLOOKUP(_xlfn.CONCAT(B289,$B275),'All Fixtures'!H:R,10,0),VLOOKUP(_xlfn.CONCAT(B289,$B275),'All Fixtures'!I:R,9,0))</f>
        <v>45615</v>
      </c>
      <c r="D289" s="46" t="str">
        <f>IFERROR(VLOOKUP(_xlfn.CONCAT(B289,$B275),'All Fixtures'!H:R,11,0),VLOOKUP(_xlfn.CONCAT(B289,$B275),'All Fixtures'!I:R,10,0))</f>
        <v>Madcaps</v>
      </c>
      <c r="E289" s="47" t="str">
        <f t="shared" si="7"/>
        <v>vs</v>
      </c>
      <c r="F289" s="46" t="str">
        <f>IFERROR(VLOOKUP(_xlfn.CONCAT(B289,$B275),'All Fixtures'!I:T,12,0),VLOOKUP(_xlfn.CONCAT(B289,$B275),'All Fixtures'!H:T,13,0))</f>
        <v>Killer Instinct</v>
      </c>
      <c r="G289" s="48" t="str">
        <f>IF(E289="VOID","",VLOOKUP(_xlfn.CONCAT(B289,D289),'All Fixtures'!H:U,14,0))</f>
        <v>Spartans Club 2</v>
      </c>
    </row>
    <row r="290" spans="1:7" ht="18" customHeight="1" x14ac:dyDescent="0.25">
      <c r="A290" s="55"/>
      <c r="B290" s="44">
        <v>13</v>
      </c>
      <c r="C290" s="45">
        <f>IFERROR(VLOOKUP(_xlfn.CONCAT(B290,$B275),'All Fixtures'!H:R,10,0),VLOOKUP(_xlfn.CONCAT(B290,$B275),'All Fixtures'!I:R,9,0))</f>
        <v>45624</v>
      </c>
      <c r="D290" s="46" t="str">
        <f>IFERROR(VLOOKUP(_xlfn.CONCAT(B290,$B275),'All Fixtures'!H:R,11,0),VLOOKUP(_xlfn.CONCAT(B290,$B275),'All Fixtures'!I:R,10,0))</f>
        <v>DM4's</v>
      </c>
      <c r="E290" s="47" t="str">
        <f t="shared" si="7"/>
        <v>vs</v>
      </c>
      <c r="F290" s="46" t="str">
        <f>IFERROR(VLOOKUP(_xlfn.CONCAT(B290,$B275),'All Fixtures'!I:T,12,0),VLOOKUP(_xlfn.CONCAT(B290,$B275),'All Fixtures'!H:T,13,0))</f>
        <v>Madcaps</v>
      </c>
      <c r="G290" s="48" t="str">
        <f>IF(E290="VOID","",VLOOKUP(_xlfn.CONCAT(B290,D290),'All Fixtures'!H:U,14,0))</f>
        <v>Spartans Club 1</v>
      </c>
    </row>
    <row r="291" spans="1:7" ht="18" customHeight="1" x14ac:dyDescent="0.25">
      <c r="A291" s="55"/>
      <c r="B291" s="44">
        <v>14</v>
      </c>
      <c r="C291" s="45">
        <f>IFERROR(VLOOKUP(_xlfn.CONCAT(B291,$B275),'All Fixtures'!H:R,10,0),VLOOKUP(_xlfn.CONCAT(B291,$B275),'All Fixtures'!I:R,9,0))</f>
        <v>45629</v>
      </c>
      <c r="D291" s="46" t="str">
        <f>IFERROR(VLOOKUP(_xlfn.CONCAT(B291,$B275),'All Fixtures'!H:R,11,0),VLOOKUP(_xlfn.CONCAT(B291,$B275),'All Fixtures'!I:R,10,0))</f>
        <v>Madcaps</v>
      </c>
      <c r="E291" s="47" t="str">
        <f t="shared" si="7"/>
        <v>vs</v>
      </c>
      <c r="F291" s="46" t="str">
        <f>IFERROR(VLOOKUP(_xlfn.CONCAT(B291,$B275),'All Fixtures'!I:T,12,0),VLOOKUP(_xlfn.CONCAT(B291,$B275),'All Fixtures'!H:T,13,0))</f>
        <v>BIJI's S.C.</v>
      </c>
      <c r="G291" s="48" t="str">
        <f>IF(E291="VOID","",VLOOKUP(_xlfn.CONCAT(B291,D291),'All Fixtures'!H:U,14,0))</f>
        <v>Spartans Club 2</v>
      </c>
    </row>
    <row r="292" spans="1:7" ht="18" customHeight="1" x14ac:dyDescent="0.25">
      <c r="A292" s="55"/>
      <c r="B292" s="44">
        <v>15</v>
      </c>
      <c r="C292" s="45">
        <f>IFERROR(VLOOKUP(_xlfn.CONCAT(B292,$B275),'All Fixtures'!H:R,10,0),VLOOKUP(_xlfn.CONCAT(B292,$B275),'All Fixtures'!I:R,9,0))</f>
        <v>45638</v>
      </c>
      <c r="D292" s="46" t="str">
        <f>IFERROR(VLOOKUP(_xlfn.CONCAT(B292,$B275),'All Fixtures'!H:R,11,0),VLOOKUP(_xlfn.CONCAT(B292,$B275),'All Fixtures'!I:R,10,0))</f>
        <v>All Wood &amp; Balls</v>
      </c>
      <c r="E292" s="47" t="str">
        <f t="shared" si="7"/>
        <v>vs</v>
      </c>
      <c r="F292" s="46" t="str">
        <f>IFERROR(VLOOKUP(_xlfn.CONCAT(B292,$B275),'All Fixtures'!I:T,12,0),VLOOKUP(_xlfn.CONCAT(B292,$B275),'All Fixtures'!H:T,13,0))</f>
        <v>Madcaps</v>
      </c>
      <c r="G292" s="48" t="str">
        <f>IF(E292="VOID","",VLOOKUP(_xlfn.CONCAT(B292,D292),'All Fixtures'!H:U,14,0))</f>
        <v>Longlevens RFC</v>
      </c>
    </row>
    <row r="293" spans="1:7" ht="24.6" customHeight="1" x14ac:dyDescent="0.25">
      <c r="A293" s="55"/>
      <c r="B293" s="122" t="s">
        <v>339</v>
      </c>
      <c r="C293" s="123"/>
      <c r="D293" s="123"/>
      <c r="E293" s="123"/>
      <c r="F293" s="123"/>
      <c r="G293" s="124"/>
    </row>
    <row r="294" spans="1:7" ht="18" customHeight="1" x14ac:dyDescent="0.25">
      <c r="A294" s="55"/>
      <c r="B294" s="44">
        <v>16</v>
      </c>
      <c r="C294" s="45">
        <f>IFERROR(VLOOKUP(_xlfn.CONCAT(B294,$B275),'All Fixtures'!H:R,10,0),VLOOKUP(_xlfn.CONCAT(B294,$B275),'All Fixtures'!I:R,9,0))</f>
        <v>45667</v>
      </c>
      <c r="D294" s="46" t="str">
        <f>IFERROR(VLOOKUP(_xlfn.CONCAT(B294,$B275),'All Fixtures'!H:R,11,0),VLOOKUP(_xlfn.CONCAT(B294,$B275),'All Fixtures'!I:R,10,0))</f>
        <v>Flintstones</v>
      </c>
      <c r="E294" s="47" t="str">
        <f t="shared" si="7"/>
        <v>vs</v>
      </c>
      <c r="F294" s="46" t="str">
        <f>IFERROR(VLOOKUP(_xlfn.CONCAT(B294,$B275),'All Fixtures'!I:T,12,0),VLOOKUP(_xlfn.CONCAT(B294,$B275),'All Fixtures'!H:T,13,0))</f>
        <v>Madcaps</v>
      </c>
      <c r="G294" s="48" t="str">
        <f>IF(E294="VOID","",VLOOKUP(_xlfn.CONCAT(B294,D294),'All Fixtures'!H:U,14,0))</f>
        <v>England's Glory 1</v>
      </c>
    </row>
    <row r="295" spans="1:7" ht="18" customHeight="1" x14ac:dyDescent="0.25">
      <c r="A295" s="55"/>
      <c r="B295" s="44">
        <v>17</v>
      </c>
      <c r="C295" s="45">
        <f>IFERROR(VLOOKUP(_xlfn.CONCAT(B295,$B275),'All Fixtures'!H:R,10,0),VLOOKUP(_xlfn.CONCAT(B295,$B275),'All Fixtures'!I:R,9,0))</f>
        <v>45671</v>
      </c>
      <c r="D295" s="46" t="str">
        <f>IFERROR(VLOOKUP(_xlfn.CONCAT(B295,$B275),'All Fixtures'!H:R,11,0),VLOOKUP(_xlfn.CONCAT(B295,$B275),'All Fixtures'!I:R,10,0))</f>
        <v>Madcaps</v>
      </c>
      <c r="E295" s="47" t="str">
        <f t="shared" si="7"/>
        <v>vs</v>
      </c>
      <c r="F295" s="46" t="str">
        <f>IFERROR(VLOOKUP(_xlfn.CONCAT(B295,$B275),'All Fixtures'!I:T,12,0),VLOOKUP(_xlfn.CONCAT(B295,$B275),'All Fixtures'!H:T,13,0))</f>
        <v>Spreaders</v>
      </c>
      <c r="G295" s="48" t="str">
        <f>IF(E295="VOID","",VLOOKUP(_xlfn.CONCAT(B295,D295),'All Fixtures'!H:U,14,0))</f>
        <v>Spartans Club 2</v>
      </c>
    </row>
    <row r="296" spans="1:7" ht="18" customHeight="1" x14ac:dyDescent="0.25">
      <c r="A296" s="55"/>
      <c r="B296" s="44">
        <v>18</v>
      </c>
      <c r="C296" s="45">
        <f>IFERROR(VLOOKUP(_xlfn.CONCAT(B296,$B275),'All Fixtures'!H:R,10,0),VLOOKUP(_xlfn.CONCAT(B296,$B275),'All Fixtures'!I:R,9,0))</f>
        <v>45678</v>
      </c>
      <c r="D296" s="46" t="str">
        <f>IFERROR(VLOOKUP(_xlfn.CONCAT(B296,$B275),'All Fixtures'!H:R,11,0),VLOOKUP(_xlfn.CONCAT(B296,$B275),'All Fixtures'!I:R,10,0))</f>
        <v>Madcaps</v>
      </c>
      <c r="E296" s="47" t="str">
        <f t="shared" si="7"/>
        <v>vs</v>
      </c>
      <c r="F296" s="46" t="str">
        <f>IFERROR(VLOOKUP(_xlfn.CONCAT(B296,$B275),'All Fixtures'!I:T,12,0),VLOOKUP(_xlfn.CONCAT(B296,$B275),'All Fixtures'!H:T,13,0))</f>
        <v>Hits &amp; Misses(City)</v>
      </c>
      <c r="G296" s="48" t="str">
        <f>IF(E296="VOID","",VLOOKUP(_xlfn.CONCAT(B296,D296),'All Fixtures'!H:U,14,0))</f>
        <v>Spartans Club 2</v>
      </c>
    </row>
    <row r="297" spans="1:7" ht="18" customHeight="1" x14ac:dyDescent="0.25">
      <c r="A297" s="55"/>
      <c r="B297" s="44">
        <v>19</v>
      </c>
      <c r="C297" s="45">
        <f>IFERROR(VLOOKUP(_xlfn.CONCAT(B297,$B275),'All Fixtures'!H:R,10,0),VLOOKUP(_xlfn.CONCAT(B297,$B275),'All Fixtures'!I:R,9,0))</f>
        <v>45687</v>
      </c>
      <c r="D297" s="46" t="str">
        <f>IFERROR(VLOOKUP(_xlfn.CONCAT(B297,$B275),'All Fixtures'!H:R,11,0),VLOOKUP(_xlfn.CONCAT(B297,$B275),'All Fixtures'!I:R,10,0))</f>
        <v>Hip Hips</v>
      </c>
      <c r="E297" s="47" t="str">
        <f t="shared" si="7"/>
        <v>vs</v>
      </c>
      <c r="F297" s="46" t="str">
        <f>IFERROR(VLOOKUP(_xlfn.CONCAT(B297,$B275),'All Fixtures'!I:T,12,0),VLOOKUP(_xlfn.CONCAT(B297,$B275),'All Fixtures'!H:T,13,0))</f>
        <v>Madcaps</v>
      </c>
      <c r="G297" s="48" t="str">
        <f>IF(E297="VOID","",VLOOKUP(_xlfn.CONCAT(B297,D297),'All Fixtures'!H:U,14,0))</f>
        <v>Saintbridge Club 1</v>
      </c>
    </row>
    <row r="298" spans="1:7" ht="18" customHeight="1" x14ac:dyDescent="0.25">
      <c r="A298" s="55"/>
      <c r="B298" s="44">
        <v>20</v>
      </c>
      <c r="C298" s="45">
        <f>IFERROR(VLOOKUP(_xlfn.CONCAT(B298,$B275),'All Fixtures'!H:R,10,0),VLOOKUP(_xlfn.CONCAT(B298,$B275),'All Fixtures'!I:R,9,0))</f>
        <v>45692</v>
      </c>
      <c r="D298" s="46" t="str">
        <f>IFERROR(VLOOKUP(_xlfn.CONCAT(B298,$B275),'All Fixtures'!H:R,11,0),VLOOKUP(_xlfn.CONCAT(B298,$B275),'All Fixtures'!I:R,10,0))</f>
        <v>Madcaps</v>
      </c>
      <c r="E298" s="47" t="str">
        <f t="shared" si="7"/>
        <v>vs</v>
      </c>
      <c r="F298" s="46" t="str">
        <f>IFERROR(VLOOKUP(_xlfn.CONCAT(B298,$B275),'All Fixtures'!I:T,12,0),VLOOKUP(_xlfn.CONCAT(B298,$B275),'All Fixtures'!H:T,13,0))</f>
        <v>Grinders</v>
      </c>
      <c r="G298" s="48" t="str">
        <f>IF(E298="VOID","",VLOOKUP(_xlfn.CONCAT(B298,D298),'All Fixtures'!H:U,14,0))</f>
        <v>Spartans Club 2</v>
      </c>
    </row>
    <row r="299" spans="1:7" ht="18" customHeight="1" x14ac:dyDescent="0.25">
      <c r="A299" s="55"/>
      <c r="B299" s="44">
        <v>21</v>
      </c>
      <c r="C299" s="45">
        <f>IFERROR(VLOOKUP(_xlfn.CONCAT(B299,$B275),'All Fixtures'!H:R,10,0),VLOOKUP(_xlfn.CONCAT(B299,$B275),'All Fixtures'!I:R,9,0))</f>
        <v>45699</v>
      </c>
      <c r="D299" s="46" t="str">
        <f>IFERROR(VLOOKUP(_xlfn.CONCAT(B299,$B275),'All Fixtures'!H:R,11,0),VLOOKUP(_xlfn.CONCAT(B299,$B275),'All Fixtures'!I:R,10,0))</f>
        <v>Poets</v>
      </c>
      <c r="E299" s="47" t="str">
        <f t="shared" si="7"/>
        <v>vs</v>
      </c>
      <c r="F299" s="46" t="str">
        <f>IFERROR(VLOOKUP(_xlfn.CONCAT(B299,$B275),'All Fixtures'!I:T,12,0),VLOOKUP(_xlfn.CONCAT(B299,$B275),'All Fixtures'!H:T,13,0))</f>
        <v>Madcaps</v>
      </c>
      <c r="G299" s="48" t="str">
        <f>IF(E299="VOID","",VLOOKUP(_xlfn.CONCAT(B299,D299),'All Fixtures'!H:U,14,0))</f>
        <v>Farmer's Club 2</v>
      </c>
    </row>
    <row r="300" spans="1:7" ht="18" customHeight="1" x14ac:dyDescent="0.25">
      <c r="A300" s="55"/>
      <c r="B300" s="44">
        <v>22</v>
      </c>
      <c r="C300" s="45">
        <f>IFERROR(VLOOKUP(_xlfn.CONCAT(B300,$B275),'All Fixtures'!H:R,10,0),VLOOKUP(_xlfn.CONCAT(B300,$B275),'All Fixtures'!I:R,9,0))</f>
        <v>45706</v>
      </c>
      <c r="D300" s="46" t="str">
        <f>IFERROR(VLOOKUP(_xlfn.CONCAT(B300,$B275),'All Fixtures'!H:R,11,0),VLOOKUP(_xlfn.CONCAT(B300,$B275),'All Fixtures'!I:R,10,0))</f>
        <v>Madcaps</v>
      </c>
      <c r="E300" s="47" t="str">
        <f t="shared" si="7"/>
        <v>vs</v>
      </c>
      <c r="F300" s="46" t="str">
        <f>IFERROR(VLOOKUP(_xlfn.CONCAT(B300,$B275),'All Fixtures'!I:T,12,0),VLOOKUP(_xlfn.CONCAT(B300,$B275),'All Fixtures'!H:T,13,0))</f>
        <v>Hucclers</v>
      </c>
      <c r="G300" s="48" t="str">
        <f>IF(E300="VOID","",VLOOKUP(_xlfn.CONCAT(B300,D300),'All Fixtures'!H:U,14,0))</f>
        <v>Spartans Club 2</v>
      </c>
    </row>
    <row r="301" spans="1:7" ht="18" customHeight="1" x14ac:dyDescent="0.25">
      <c r="A301" s="55"/>
      <c r="B301" s="44">
        <v>23</v>
      </c>
      <c r="C301" s="45">
        <f>IFERROR(VLOOKUP(_xlfn.CONCAT(B301,$B275),'All Fixtures'!H:R,10,0),VLOOKUP(_xlfn.CONCAT(B301,$B275),'All Fixtures'!I:R,9,0))</f>
        <v>45713</v>
      </c>
      <c r="D301" s="46" t="str">
        <f>IFERROR(VLOOKUP(_xlfn.CONCAT(B301,$B275),'All Fixtures'!H:R,11,0),VLOOKUP(_xlfn.CONCAT(B301,$B275),'All Fixtures'!I:R,10,0))</f>
        <v>Upleadon Wanderers</v>
      </c>
      <c r="E301" s="47" t="str">
        <f t="shared" si="7"/>
        <v>vs</v>
      </c>
      <c r="F301" s="46" t="str">
        <f>IFERROR(VLOOKUP(_xlfn.CONCAT(B301,$B275),'All Fixtures'!I:T,12,0),VLOOKUP(_xlfn.CONCAT(B301,$B275),'All Fixtures'!H:T,13,0))</f>
        <v>Madcaps</v>
      </c>
      <c r="G301" s="48" t="str">
        <f>IF(E301="VOID","",VLOOKUP(_xlfn.CONCAT(B301,D301),'All Fixtures'!H:U,14,0))</f>
        <v>Circle Club Newent</v>
      </c>
    </row>
    <row r="302" spans="1:7" ht="18" customHeight="1" x14ac:dyDescent="0.25">
      <c r="A302" s="55"/>
      <c r="B302" s="44">
        <v>24</v>
      </c>
      <c r="C302" s="45">
        <f>IFERROR(VLOOKUP(_xlfn.CONCAT(B302,$B275),'All Fixtures'!H:R,10,0),VLOOKUP(_xlfn.CONCAT(B302,$B275),'All Fixtures'!I:R,9,0))</f>
        <v>45720</v>
      </c>
      <c r="D302" s="46" t="str">
        <f>IFERROR(VLOOKUP(_xlfn.CONCAT(B302,$B275),'All Fixtures'!H:R,11,0),VLOOKUP(_xlfn.CONCAT(B302,$B275),'All Fixtures'!I:R,10,0))</f>
        <v>Madcaps</v>
      </c>
      <c r="E302" s="47" t="str">
        <f t="shared" si="7"/>
        <v>vs</v>
      </c>
      <c r="F302" s="46" t="str">
        <f>IFERROR(VLOOKUP(_xlfn.CONCAT(B302,$B275),'All Fixtures'!I:T,12,0),VLOOKUP(_xlfn.CONCAT(B302,$B275),'All Fixtures'!H:T,13,0))</f>
        <v>Elementaries</v>
      </c>
      <c r="G302" s="48" t="str">
        <f>IF(E302="VOID","",VLOOKUP(_xlfn.CONCAT(B302,D302),'All Fixtures'!H:U,14,0))</f>
        <v>Spartans Club 2</v>
      </c>
    </row>
    <row r="303" spans="1:7" ht="18" customHeight="1" x14ac:dyDescent="0.25">
      <c r="A303" s="55"/>
      <c r="B303" s="44">
        <v>25</v>
      </c>
      <c r="C303" s="45">
        <f>IFERROR(VLOOKUP(_xlfn.CONCAT(B303,$B275),'All Fixtures'!H:R,10,0),VLOOKUP(_xlfn.CONCAT(B303,$B275),'All Fixtures'!I:R,9,0))</f>
        <v>45728</v>
      </c>
      <c r="D303" s="46" t="str">
        <f>IFERROR(VLOOKUP(_xlfn.CONCAT(B303,$B275),'All Fixtures'!H:R,11,0),VLOOKUP(_xlfn.CONCAT(B303,$B275),'All Fixtures'!I:R,10,0))</f>
        <v>Meteors</v>
      </c>
      <c r="E303" s="47" t="str">
        <f t="shared" si="7"/>
        <v>vs</v>
      </c>
      <c r="F303" s="46" t="str">
        <f>IFERROR(VLOOKUP(_xlfn.CONCAT(B303,$B275),'All Fixtures'!I:T,12,0),VLOOKUP(_xlfn.CONCAT(B303,$B275),'All Fixtures'!H:T,13,0))</f>
        <v>Madcaps</v>
      </c>
      <c r="G303" s="48" t="str">
        <f>IF(E303="VOID","",VLOOKUP(_xlfn.CONCAT(B303,D303),'All Fixtures'!H:U,14,0))</f>
        <v>Farmer's Club 1</v>
      </c>
    </row>
    <row r="304" spans="1:7" ht="18" customHeight="1" x14ac:dyDescent="0.25">
      <c r="A304" s="55"/>
      <c r="B304" s="44">
        <v>26</v>
      </c>
      <c r="C304" s="45">
        <f>IFERROR(VLOOKUP(_xlfn.CONCAT(B304,$B275),'All Fixtures'!H:R,10,0),VLOOKUP(_xlfn.CONCAT(B304,$B275),'All Fixtures'!I:R,9,0))</f>
        <v>45734</v>
      </c>
      <c r="D304" s="46" t="str">
        <f>IFERROR(VLOOKUP(_xlfn.CONCAT(B304,$B275),'All Fixtures'!H:R,11,0),VLOOKUP(_xlfn.CONCAT(B304,$B275),'All Fixtures'!I:R,10,0))</f>
        <v>Madcaps</v>
      </c>
      <c r="E304" s="47" t="str">
        <f t="shared" si="7"/>
        <v>vs</v>
      </c>
      <c r="F304" s="46" t="str">
        <f>IFERROR(VLOOKUP(_xlfn.CONCAT(B304,$B275),'All Fixtures'!I:T,12,0),VLOOKUP(_xlfn.CONCAT(B304,$B275),'All Fixtures'!H:T,13,0))</f>
        <v>Locals</v>
      </c>
      <c r="G304" s="48" t="str">
        <f>IF(E304="VOID","",VLOOKUP(_xlfn.CONCAT(B304,D304),'All Fixtures'!H:U,14,0))</f>
        <v>Spartans Club 2</v>
      </c>
    </row>
    <row r="305" spans="1:7" ht="18" customHeight="1" x14ac:dyDescent="0.25">
      <c r="A305" s="55"/>
      <c r="B305" s="44">
        <v>27</v>
      </c>
      <c r="C305" s="45">
        <f>IFERROR(VLOOKUP(_xlfn.CONCAT(B305,$B275),'All Fixtures'!H:R,10,0),VLOOKUP(_xlfn.CONCAT(B305,$B275),'All Fixtures'!I:R,9,0))</f>
        <v>45742</v>
      </c>
      <c r="D305" s="46" t="str">
        <f>IFERROR(VLOOKUP(_xlfn.CONCAT(B305,$B275),'All Fixtures'!H:R,11,0),VLOOKUP(_xlfn.CONCAT(B305,$B275),'All Fixtures'!I:R,10,0))</f>
        <v>Killer Instinct</v>
      </c>
      <c r="E305" s="47" t="str">
        <f t="shared" si="7"/>
        <v>vs</v>
      </c>
      <c r="F305" s="46" t="str">
        <f>IFERROR(VLOOKUP(_xlfn.CONCAT(B305,$B275),'All Fixtures'!I:T,12,0),VLOOKUP(_xlfn.CONCAT(B305,$B275),'All Fixtures'!H:T,13,0))</f>
        <v>Madcaps</v>
      </c>
      <c r="G305" s="48" t="str">
        <f>IF(E305="VOID","",VLOOKUP(_xlfn.CONCAT(B305,D305),'All Fixtures'!H:U,14,0))</f>
        <v>Matchplay Stroud 3</v>
      </c>
    </row>
    <row r="306" spans="1:7" ht="18" customHeight="1" x14ac:dyDescent="0.25">
      <c r="A306" s="55"/>
      <c r="B306" s="44">
        <v>28</v>
      </c>
      <c r="C306" s="45">
        <f>IFERROR(VLOOKUP(_xlfn.CONCAT(B306,$B275),'All Fixtures'!H:R,10,0),VLOOKUP(_xlfn.CONCAT(B306,$B275),'All Fixtures'!I:R,9,0))</f>
        <v>45748</v>
      </c>
      <c r="D306" s="46" t="str">
        <f>IFERROR(VLOOKUP(_xlfn.CONCAT(B306,$B275),'All Fixtures'!H:R,11,0),VLOOKUP(_xlfn.CONCAT(B306,$B275),'All Fixtures'!I:R,10,0))</f>
        <v>Madcaps</v>
      </c>
      <c r="E306" s="47" t="str">
        <f t="shared" si="7"/>
        <v>vs</v>
      </c>
      <c r="F306" s="46" t="str">
        <f>IFERROR(VLOOKUP(_xlfn.CONCAT(B306,$B275),'All Fixtures'!I:T,12,0),VLOOKUP(_xlfn.CONCAT(B306,$B275),'All Fixtures'!H:T,13,0))</f>
        <v>DM4's</v>
      </c>
      <c r="G306" s="48" t="str">
        <f>IF(E306="VOID","",VLOOKUP(_xlfn.CONCAT(B306,D306),'All Fixtures'!H:U,14,0))</f>
        <v>Spartans Club 2</v>
      </c>
    </row>
    <row r="307" spans="1:7" ht="18" customHeight="1" x14ac:dyDescent="0.25">
      <c r="A307" s="55"/>
      <c r="B307" s="44">
        <v>29</v>
      </c>
      <c r="C307" s="45">
        <f>IFERROR(VLOOKUP(_xlfn.CONCAT(B307,$B275),'All Fixtures'!H:R,10,0),VLOOKUP(_xlfn.CONCAT(B307,$B275),'All Fixtures'!I:R,9,0))</f>
        <v>45757</v>
      </c>
      <c r="D307" s="46" t="str">
        <f>IFERROR(VLOOKUP(_xlfn.CONCAT(B307,$B275),'All Fixtures'!H:R,11,0),VLOOKUP(_xlfn.CONCAT(B307,$B275),'All Fixtures'!I:R,10,0))</f>
        <v>BIJI's S.C.</v>
      </c>
      <c r="E307" s="47" t="str">
        <f t="shared" si="7"/>
        <v>vs</v>
      </c>
      <c r="F307" s="46" t="str">
        <f>IFERROR(VLOOKUP(_xlfn.CONCAT(B307,$B275),'All Fixtures'!I:T,12,0),VLOOKUP(_xlfn.CONCAT(B307,$B275),'All Fixtures'!H:T,13,0))</f>
        <v>Madcaps</v>
      </c>
      <c r="G307" s="48" t="str">
        <f>IF(E307="VOID","",VLOOKUP(_xlfn.CONCAT(B307,D307),'All Fixtures'!H:U,14,0))</f>
        <v>Farmer's Club 2</v>
      </c>
    </row>
    <row r="308" spans="1:7" ht="18" customHeight="1" x14ac:dyDescent="0.25">
      <c r="A308" s="55"/>
      <c r="B308" s="49">
        <v>30</v>
      </c>
      <c r="C308" s="50">
        <f>IFERROR(VLOOKUP(_xlfn.CONCAT(B308,$B275),'All Fixtures'!H:R,10,0),VLOOKUP(_xlfn.CONCAT(B308,$B275),'All Fixtures'!I:R,9,0))</f>
        <v>45762</v>
      </c>
      <c r="D308" s="51" t="str">
        <f>IFERROR(VLOOKUP(_xlfn.CONCAT(B308,$B275),'All Fixtures'!H:R,11,0),VLOOKUP(_xlfn.CONCAT(B308,$B275),'All Fixtures'!I:R,10,0))</f>
        <v>Madcaps</v>
      </c>
      <c r="E308" s="52" t="str">
        <f t="shared" si="7"/>
        <v>vs</v>
      </c>
      <c r="F308" s="51" t="str">
        <f>IFERROR(VLOOKUP(_xlfn.CONCAT(B308,$B275),'All Fixtures'!I:T,12,0),VLOOKUP(_xlfn.CONCAT(B308,$B275),'All Fixtures'!H:T,13,0))</f>
        <v>All Wood &amp; Balls</v>
      </c>
      <c r="G308" s="53" t="str">
        <f>IF(E308="VOID","",VLOOKUP(_xlfn.CONCAT(B308,D308),'All Fixtures'!H:U,14,0))</f>
        <v>Spartans Club 2</v>
      </c>
    </row>
    <row r="309" spans="1:7" ht="13.15" customHeight="1" x14ac:dyDescent="0.25">
      <c r="A309" s="55"/>
      <c r="B309" s="20"/>
      <c r="C309" s="20"/>
      <c r="D309" s="3"/>
      <c r="E309" s="20"/>
      <c r="F309" s="3"/>
      <c r="G309" s="3"/>
    </row>
    <row r="310" spans="1:7" ht="13.15" customHeight="1" x14ac:dyDescent="0.25">
      <c r="A310" s="55"/>
      <c r="B310" s="20"/>
      <c r="C310" s="20"/>
      <c r="D310" s="3"/>
      <c r="E310" s="20"/>
      <c r="F310" s="3"/>
      <c r="G310" s="3"/>
    </row>
    <row r="311" spans="1:7" ht="13.15" customHeight="1" x14ac:dyDescent="0.25">
      <c r="A311" s="55"/>
      <c r="B311" s="20"/>
      <c r="C311" s="20"/>
      <c r="D311" s="3"/>
      <c r="E311" s="20"/>
      <c r="F311" s="3"/>
      <c r="G311" s="3"/>
    </row>
    <row r="312" spans="1:7" ht="13.15" customHeight="1" x14ac:dyDescent="0.25">
      <c r="A312" s="55"/>
      <c r="B312" s="20"/>
      <c r="C312" s="20"/>
      <c r="D312" s="3"/>
      <c r="E312" s="20"/>
      <c r="F312" s="3"/>
      <c r="G312" s="3"/>
    </row>
    <row r="313" spans="1:7" ht="13.15" customHeight="1" x14ac:dyDescent="0.25">
      <c r="A313" s="55"/>
      <c r="B313" s="20"/>
      <c r="C313" s="20"/>
      <c r="D313" s="3"/>
      <c r="E313" s="20"/>
      <c r="F313" s="3"/>
      <c r="G313" s="3"/>
    </row>
    <row r="314" spans="1:7" ht="20.45" customHeight="1" x14ac:dyDescent="0.35">
      <c r="A314" s="55">
        <f>A275+1</f>
        <v>9</v>
      </c>
      <c r="B314" s="39" t="str">
        <f>C314</f>
        <v>Flintstones</v>
      </c>
      <c r="C314" s="121" t="str">
        <f>VLOOKUP(A314,Divisions!$M$3:$N$18,2,0)</f>
        <v>Flintstones</v>
      </c>
      <c r="D314" s="121"/>
      <c r="E314" s="121"/>
      <c r="F314" s="121"/>
      <c r="G314" s="121"/>
    </row>
    <row r="315" spans="1:7" ht="13.15" customHeight="1" x14ac:dyDescent="0.25">
      <c r="A315" s="55"/>
      <c r="B315" s="20"/>
      <c r="C315" s="20"/>
      <c r="D315" s="3"/>
      <c r="E315" s="20"/>
      <c r="F315" s="3"/>
      <c r="G315" s="3"/>
    </row>
    <row r="316" spans="1:7" ht="21.6" customHeight="1" x14ac:dyDescent="0.25">
      <c r="A316" s="55"/>
      <c r="B316" s="40" t="s">
        <v>328</v>
      </c>
      <c r="C316" s="41" t="s">
        <v>334</v>
      </c>
      <c r="D316" s="42" t="s">
        <v>340</v>
      </c>
      <c r="E316" s="42"/>
      <c r="F316" s="42" t="s">
        <v>341</v>
      </c>
      <c r="G316" s="43" t="s">
        <v>338</v>
      </c>
    </row>
    <row r="317" spans="1:7" ht="18" customHeight="1" x14ac:dyDescent="0.25">
      <c r="A317" s="55"/>
      <c r="B317" s="44">
        <v>1</v>
      </c>
      <c r="C317" s="45">
        <f>IFERROR(VLOOKUP(_xlfn.CONCAT(B317,$B314),'All Fixtures'!H:R,10,0),VLOOKUP(_xlfn.CONCAT(B317,$B314),'All Fixtures'!I:R,9,0))</f>
        <v>45538</v>
      </c>
      <c r="D317" s="46" t="str">
        <f>IFERROR(VLOOKUP(_xlfn.CONCAT(B317,$B314),'All Fixtures'!H:R,11,0),VLOOKUP(_xlfn.CONCAT(B317,$B314),'All Fixtures'!I:R,10,0))</f>
        <v>Madcaps</v>
      </c>
      <c r="E317" s="47" t="str">
        <f>IF(F317="","VOID","vs")</f>
        <v>vs</v>
      </c>
      <c r="F317" s="46" t="str">
        <f>IFERROR(VLOOKUP(_xlfn.CONCAT(B317,$B314),'All Fixtures'!I:T,12,0),VLOOKUP(_xlfn.CONCAT(B317,$B314),'All Fixtures'!H:T,13,0))</f>
        <v>Flintstones</v>
      </c>
      <c r="G317" s="48" t="str">
        <f>IF(E317="VOID","",VLOOKUP(_xlfn.CONCAT(B317,D317),'All Fixtures'!H:U,14,0))</f>
        <v>Spartans Club 2</v>
      </c>
    </row>
    <row r="318" spans="1:7" ht="18" customHeight="1" x14ac:dyDescent="0.25">
      <c r="A318" s="55"/>
      <c r="B318" s="44">
        <v>2</v>
      </c>
      <c r="C318" s="45">
        <f>IFERROR(VLOOKUP(_xlfn.CONCAT(B318,$B314),'All Fixtures'!H:R,10,0),VLOOKUP(_xlfn.CONCAT(B318,$B314),'All Fixtures'!I:R,9,0))</f>
        <v>45548</v>
      </c>
      <c r="D318" s="46" t="str">
        <f>IFERROR(VLOOKUP(_xlfn.CONCAT(B318,$B314),'All Fixtures'!H:R,11,0),VLOOKUP(_xlfn.CONCAT(B318,$B314),'All Fixtures'!I:R,10,0))</f>
        <v>Flintstones</v>
      </c>
      <c r="E318" s="47" t="str">
        <f t="shared" ref="E318:E347" si="8">IF(F318="","VOID","vs")</f>
        <v>vs</v>
      </c>
      <c r="F318" s="46" t="str">
        <f>IFERROR(VLOOKUP(_xlfn.CONCAT(B318,$B314),'All Fixtures'!I:T,12,0),VLOOKUP(_xlfn.CONCAT(B318,$B314),'All Fixtures'!H:T,13,0))</f>
        <v>Hits &amp; Misses(City)</v>
      </c>
      <c r="G318" s="48" t="str">
        <f>IF(E318="VOID","",VLOOKUP(_xlfn.CONCAT(B318,D318),'All Fixtures'!H:U,14,0))</f>
        <v>England's Glory 1</v>
      </c>
    </row>
    <row r="319" spans="1:7" ht="18" customHeight="1" x14ac:dyDescent="0.25">
      <c r="A319" s="55"/>
      <c r="B319" s="44">
        <v>3</v>
      </c>
      <c r="C319" s="45">
        <f>IFERROR(VLOOKUP(_xlfn.CONCAT(B319,$B314),'All Fixtures'!H:R,10,0),VLOOKUP(_xlfn.CONCAT(B319,$B314),'All Fixtures'!I:R,9,0))</f>
        <v>45554</v>
      </c>
      <c r="D319" s="46" t="str">
        <f>IFERROR(VLOOKUP(_xlfn.CONCAT(B319,$B314),'All Fixtures'!H:R,11,0),VLOOKUP(_xlfn.CONCAT(B319,$B314),'All Fixtures'!I:R,10,0))</f>
        <v>Hip Hips</v>
      </c>
      <c r="E319" s="47" t="str">
        <f t="shared" si="8"/>
        <v>vs</v>
      </c>
      <c r="F319" s="46" t="str">
        <f>IFERROR(VLOOKUP(_xlfn.CONCAT(B319,$B314),'All Fixtures'!I:T,12,0),VLOOKUP(_xlfn.CONCAT(B319,$B314),'All Fixtures'!H:T,13,0))</f>
        <v>Flintstones</v>
      </c>
      <c r="G319" s="48" t="str">
        <f>IF(E319="VOID","",VLOOKUP(_xlfn.CONCAT(B319,D319),'All Fixtures'!H:U,14,0))</f>
        <v>Saintbridge Club 1</v>
      </c>
    </row>
    <row r="320" spans="1:7" ht="18" customHeight="1" x14ac:dyDescent="0.25">
      <c r="A320" s="55"/>
      <c r="B320" s="44">
        <v>4</v>
      </c>
      <c r="C320" s="45">
        <f>IFERROR(VLOOKUP(_xlfn.CONCAT(B320,$B314),'All Fixtures'!H:R,10,0),VLOOKUP(_xlfn.CONCAT(B320,$B314),'All Fixtures'!I:R,9,0))</f>
        <v>45562</v>
      </c>
      <c r="D320" s="46" t="str">
        <f>IFERROR(VLOOKUP(_xlfn.CONCAT(B320,$B314),'All Fixtures'!H:R,11,0),VLOOKUP(_xlfn.CONCAT(B320,$B314),'All Fixtures'!I:R,10,0))</f>
        <v>Flintstones</v>
      </c>
      <c r="E320" s="47" t="str">
        <f t="shared" si="8"/>
        <v>vs</v>
      </c>
      <c r="F320" s="46" t="str">
        <f>IFERROR(VLOOKUP(_xlfn.CONCAT(B320,$B314),'All Fixtures'!I:T,12,0),VLOOKUP(_xlfn.CONCAT(B320,$B314),'All Fixtures'!H:T,13,0))</f>
        <v>Grinders</v>
      </c>
      <c r="G320" s="48" t="str">
        <f>IF(E320="VOID","",VLOOKUP(_xlfn.CONCAT(B320,D320),'All Fixtures'!H:U,14,0))</f>
        <v>England's Glory 1</v>
      </c>
    </row>
    <row r="321" spans="1:7" ht="18" customHeight="1" x14ac:dyDescent="0.25">
      <c r="A321" s="55"/>
      <c r="B321" s="44">
        <v>5</v>
      </c>
      <c r="C321" s="45">
        <f>IFERROR(VLOOKUP(_xlfn.CONCAT(B321,$B314),'All Fixtures'!H:R,10,0),VLOOKUP(_xlfn.CONCAT(B321,$B314),'All Fixtures'!I:R,9,0))</f>
        <v>45566</v>
      </c>
      <c r="D321" s="46" t="str">
        <f>IFERROR(VLOOKUP(_xlfn.CONCAT(B321,$B314),'All Fixtures'!H:R,11,0),VLOOKUP(_xlfn.CONCAT(B321,$B314),'All Fixtures'!I:R,10,0))</f>
        <v>Poets</v>
      </c>
      <c r="E321" s="47" t="str">
        <f t="shared" si="8"/>
        <v>vs</v>
      </c>
      <c r="F321" s="46" t="str">
        <f>IFERROR(VLOOKUP(_xlfn.CONCAT(B321,$B314),'All Fixtures'!I:T,12,0),VLOOKUP(_xlfn.CONCAT(B321,$B314),'All Fixtures'!H:T,13,0))</f>
        <v>Flintstones</v>
      </c>
      <c r="G321" s="48" t="str">
        <f>IF(E321="VOID","",VLOOKUP(_xlfn.CONCAT(B321,D321),'All Fixtures'!H:U,14,0))</f>
        <v>Farmer's Club 2</v>
      </c>
    </row>
    <row r="322" spans="1:7" ht="18" customHeight="1" x14ac:dyDescent="0.25">
      <c r="A322" s="55"/>
      <c r="B322" s="44">
        <v>6</v>
      </c>
      <c r="C322" s="45">
        <f>IFERROR(VLOOKUP(_xlfn.CONCAT(B322,$B314),'All Fixtures'!H:R,10,0),VLOOKUP(_xlfn.CONCAT(B322,$B314),'All Fixtures'!I:R,9,0))</f>
        <v>45576</v>
      </c>
      <c r="D322" s="46" t="str">
        <f>IFERROR(VLOOKUP(_xlfn.CONCAT(B322,$B314),'All Fixtures'!H:R,11,0),VLOOKUP(_xlfn.CONCAT(B322,$B314),'All Fixtures'!I:R,10,0))</f>
        <v>Flintstones</v>
      </c>
      <c r="E322" s="47" t="str">
        <f t="shared" si="8"/>
        <v>vs</v>
      </c>
      <c r="F322" s="46" t="str">
        <f>IFERROR(VLOOKUP(_xlfn.CONCAT(B322,$B314),'All Fixtures'!I:T,12,0),VLOOKUP(_xlfn.CONCAT(B322,$B314),'All Fixtures'!H:T,13,0))</f>
        <v>Hucclers</v>
      </c>
      <c r="G322" s="48" t="str">
        <f>IF(E322="VOID","",VLOOKUP(_xlfn.CONCAT(B322,D322),'All Fixtures'!H:U,14,0))</f>
        <v>England's Glory 1</v>
      </c>
    </row>
    <row r="323" spans="1:7" ht="18" customHeight="1" x14ac:dyDescent="0.25">
      <c r="A323" s="55"/>
      <c r="B323" s="44">
        <v>7</v>
      </c>
      <c r="C323" s="45">
        <f>IFERROR(VLOOKUP(_xlfn.CONCAT(B323,$B314),'All Fixtures'!H:R,10,0),VLOOKUP(_xlfn.CONCAT(B323,$B314),'All Fixtures'!I:R,9,0))</f>
        <v>45580</v>
      </c>
      <c r="D323" s="46" t="str">
        <f>IFERROR(VLOOKUP(_xlfn.CONCAT(B323,$B314),'All Fixtures'!H:R,11,0),VLOOKUP(_xlfn.CONCAT(B323,$B314),'All Fixtures'!I:R,10,0))</f>
        <v>Upleadon Wanderers</v>
      </c>
      <c r="E323" s="47" t="str">
        <f t="shared" si="8"/>
        <v>vs</v>
      </c>
      <c r="F323" s="46" t="str">
        <f>IFERROR(VLOOKUP(_xlfn.CONCAT(B323,$B314),'All Fixtures'!I:T,12,0),VLOOKUP(_xlfn.CONCAT(B323,$B314),'All Fixtures'!H:T,13,0))</f>
        <v>Flintstones</v>
      </c>
      <c r="G323" s="48" t="str">
        <f>IF(E323="VOID","",VLOOKUP(_xlfn.CONCAT(B323,D323),'All Fixtures'!H:U,14,0))</f>
        <v>Circle Club Newent</v>
      </c>
    </row>
    <row r="324" spans="1:7" ht="18" customHeight="1" x14ac:dyDescent="0.25">
      <c r="A324" s="55"/>
      <c r="B324" s="44">
        <v>8</v>
      </c>
      <c r="C324" s="45">
        <f>IFERROR(VLOOKUP(_xlfn.CONCAT(B324,$B314),'All Fixtures'!H:R,10,0),VLOOKUP(_xlfn.CONCAT(B324,$B314),'All Fixtures'!I:R,9,0))</f>
        <v>45590</v>
      </c>
      <c r="D324" s="46" t="str">
        <f>IFERROR(VLOOKUP(_xlfn.CONCAT(B324,$B314),'All Fixtures'!H:R,11,0),VLOOKUP(_xlfn.CONCAT(B324,$B314),'All Fixtures'!I:R,10,0))</f>
        <v>Flintstones</v>
      </c>
      <c r="E324" s="47" t="str">
        <f t="shared" si="8"/>
        <v>vs</v>
      </c>
      <c r="F324" s="46" t="str">
        <f>IFERROR(VLOOKUP(_xlfn.CONCAT(B324,$B314),'All Fixtures'!I:T,12,0),VLOOKUP(_xlfn.CONCAT(B324,$B314),'All Fixtures'!H:T,13,0))</f>
        <v>Elementaries</v>
      </c>
      <c r="G324" s="48" t="str">
        <f>IF(E324="VOID","",VLOOKUP(_xlfn.CONCAT(B324,D324),'All Fixtures'!H:U,14,0))</f>
        <v>England's Glory 1</v>
      </c>
    </row>
    <row r="325" spans="1:7" ht="18" customHeight="1" x14ac:dyDescent="0.25">
      <c r="A325" s="55"/>
      <c r="B325" s="44">
        <v>9</v>
      </c>
      <c r="C325" s="45">
        <f>IFERROR(VLOOKUP(_xlfn.CONCAT(B325,$B314),'All Fixtures'!H:R,10,0),VLOOKUP(_xlfn.CONCAT(B325,$B314),'All Fixtures'!I:R,9,0))</f>
        <v>45595</v>
      </c>
      <c r="D325" s="46" t="str">
        <f>IFERROR(VLOOKUP(_xlfn.CONCAT(B325,$B314),'All Fixtures'!H:R,11,0),VLOOKUP(_xlfn.CONCAT(B325,$B314),'All Fixtures'!I:R,10,0))</f>
        <v>Meteors</v>
      </c>
      <c r="E325" s="47" t="str">
        <f t="shared" si="8"/>
        <v>vs</v>
      </c>
      <c r="F325" s="46" t="str">
        <f>IFERROR(VLOOKUP(_xlfn.CONCAT(B325,$B314),'All Fixtures'!I:T,12,0),VLOOKUP(_xlfn.CONCAT(B325,$B314),'All Fixtures'!H:T,13,0))</f>
        <v>Flintstones</v>
      </c>
      <c r="G325" s="48" t="str">
        <f>IF(E325="VOID","",VLOOKUP(_xlfn.CONCAT(B325,D325),'All Fixtures'!H:U,14,0))</f>
        <v>Farmer's Club 1</v>
      </c>
    </row>
    <row r="326" spans="1:7" ht="18" customHeight="1" x14ac:dyDescent="0.25">
      <c r="A326" s="55"/>
      <c r="B326" s="44">
        <v>10</v>
      </c>
      <c r="C326" s="45">
        <f>IFERROR(VLOOKUP(_xlfn.CONCAT(B326,$B314),'All Fixtures'!H:R,10,0),VLOOKUP(_xlfn.CONCAT(B326,$B314),'All Fixtures'!I:R,9,0))</f>
        <v>45604</v>
      </c>
      <c r="D326" s="46" t="str">
        <f>IFERROR(VLOOKUP(_xlfn.CONCAT(B326,$B314),'All Fixtures'!H:R,11,0),VLOOKUP(_xlfn.CONCAT(B326,$B314),'All Fixtures'!I:R,10,0))</f>
        <v>Flintstones</v>
      </c>
      <c r="E326" s="47" t="str">
        <f t="shared" si="8"/>
        <v>vs</v>
      </c>
      <c r="F326" s="46" t="str">
        <f>IFERROR(VLOOKUP(_xlfn.CONCAT(B326,$B314),'All Fixtures'!I:T,12,0),VLOOKUP(_xlfn.CONCAT(B326,$B314),'All Fixtures'!H:T,13,0))</f>
        <v>Locals</v>
      </c>
      <c r="G326" s="48" t="str">
        <f>IF(E326="VOID","",VLOOKUP(_xlfn.CONCAT(B326,D326),'All Fixtures'!H:U,14,0))</f>
        <v>England's Glory 1</v>
      </c>
    </row>
    <row r="327" spans="1:7" ht="18" customHeight="1" x14ac:dyDescent="0.25">
      <c r="A327" s="55"/>
      <c r="B327" s="44">
        <v>11</v>
      </c>
      <c r="C327" s="45">
        <f>IFERROR(VLOOKUP(_xlfn.CONCAT(B327,$B314),'All Fixtures'!H:R,10,0),VLOOKUP(_xlfn.CONCAT(B327,$B314),'All Fixtures'!I:R,9,0))</f>
        <v>45609</v>
      </c>
      <c r="D327" s="46" t="str">
        <f>IFERROR(VLOOKUP(_xlfn.CONCAT(B327,$B314),'All Fixtures'!H:R,11,0),VLOOKUP(_xlfn.CONCAT(B327,$B314),'All Fixtures'!I:R,10,0))</f>
        <v>Killer Instinct</v>
      </c>
      <c r="E327" s="47" t="str">
        <f t="shared" si="8"/>
        <v>vs</v>
      </c>
      <c r="F327" s="46" t="str">
        <f>IFERROR(VLOOKUP(_xlfn.CONCAT(B327,$B314),'All Fixtures'!I:T,12,0),VLOOKUP(_xlfn.CONCAT(B327,$B314),'All Fixtures'!H:T,13,0))</f>
        <v>Flintstones</v>
      </c>
      <c r="G327" s="48" t="str">
        <f>IF(E327="VOID","",VLOOKUP(_xlfn.CONCAT(B327,D327),'All Fixtures'!H:U,14,0))</f>
        <v>Matchplay Stroud 3</v>
      </c>
    </row>
    <row r="328" spans="1:7" ht="18" customHeight="1" x14ac:dyDescent="0.25">
      <c r="A328" s="55"/>
      <c r="B328" s="44">
        <v>12</v>
      </c>
      <c r="C328" s="45">
        <f>IFERROR(VLOOKUP(_xlfn.CONCAT(B328,$B314),'All Fixtures'!H:R,10,0),VLOOKUP(_xlfn.CONCAT(B328,$B314),'All Fixtures'!I:R,9,0))</f>
        <v>45618</v>
      </c>
      <c r="D328" s="46" t="str">
        <f>IFERROR(VLOOKUP(_xlfn.CONCAT(B328,$B314),'All Fixtures'!H:R,11,0),VLOOKUP(_xlfn.CONCAT(B328,$B314),'All Fixtures'!I:R,10,0))</f>
        <v>Flintstones</v>
      </c>
      <c r="E328" s="47" t="str">
        <f t="shared" si="8"/>
        <v>vs</v>
      </c>
      <c r="F328" s="46" t="str">
        <f>IFERROR(VLOOKUP(_xlfn.CONCAT(B328,$B314),'All Fixtures'!I:T,12,0),VLOOKUP(_xlfn.CONCAT(B328,$B314),'All Fixtures'!H:T,13,0))</f>
        <v>DM4's</v>
      </c>
      <c r="G328" s="48" t="str">
        <f>IF(E328="VOID","",VLOOKUP(_xlfn.CONCAT(B328,D328),'All Fixtures'!H:U,14,0))</f>
        <v>England's Glory 1</v>
      </c>
    </row>
    <row r="329" spans="1:7" ht="18" customHeight="1" x14ac:dyDescent="0.25">
      <c r="A329" s="55"/>
      <c r="B329" s="44">
        <v>13</v>
      </c>
      <c r="C329" s="45">
        <f>IFERROR(VLOOKUP(_xlfn.CONCAT(B329,$B314),'All Fixtures'!H:R,10,0),VLOOKUP(_xlfn.CONCAT(B329,$B314),'All Fixtures'!I:R,9,0))</f>
        <v>45624</v>
      </c>
      <c r="D329" s="46" t="str">
        <f>IFERROR(VLOOKUP(_xlfn.CONCAT(B329,$B314),'All Fixtures'!H:R,11,0),VLOOKUP(_xlfn.CONCAT(B329,$B314),'All Fixtures'!I:R,10,0))</f>
        <v>BIJI's S.C.</v>
      </c>
      <c r="E329" s="47" t="str">
        <f t="shared" si="8"/>
        <v>vs</v>
      </c>
      <c r="F329" s="46" t="str">
        <f>IFERROR(VLOOKUP(_xlfn.CONCAT(B329,$B314),'All Fixtures'!I:T,12,0),VLOOKUP(_xlfn.CONCAT(B329,$B314),'All Fixtures'!H:T,13,0))</f>
        <v>Flintstones</v>
      </c>
      <c r="G329" s="48" t="str">
        <f>IF(E329="VOID","",VLOOKUP(_xlfn.CONCAT(B329,D329),'All Fixtures'!H:U,14,0))</f>
        <v>Farmer's Club 2</v>
      </c>
    </row>
    <row r="330" spans="1:7" ht="18" customHeight="1" x14ac:dyDescent="0.25">
      <c r="A330" s="55"/>
      <c r="B330" s="44">
        <v>14</v>
      </c>
      <c r="C330" s="45">
        <f>IFERROR(VLOOKUP(_xlfn.CONCAT(B330,$B314),'All Fixtures'!H:R,10,0),VLOOKUP(_xlfn.CONCAT(B330,$B314),'All Fixtures'!I:R,9,0))</f>
        <v>45632</v>
      </c>
      <c r="D330" s="46" t="str">
        <f>IFERROR(VLOOKUP(_xlfn.CONCAT(B330,$B314),'All Fixtures'!H:R,11,0),VLOOKUP(_xlfn.CONCAT(B330,$B314),'All Fixtures'!I:R,10,0))</f>
        <v>Flintstones</v>
      </c>
      <c r="E330" s="47" t="str">
        <f t="shared" si="8"/>
        <v>vs</v>
      </c>
      <c r="F330" s="46" t="str">
        <f>IFERROR(VLOOKUP(_xlfn.CONCAT(B330,$B314),'All Fixtures'!I:T,12,0),VLOOKUP(_xlfn.CONCAT(B330,$B314),'All Fixtures'!H:T,13,0))</f>
        <v>All Wood &amp; Balls</v>
      </c>
      <c r="G330" s="48" t="str">
        <f>IF(E330="VOID","",VLOOKUP(_xlfn.CONCAT(B330,D330),'All Fixtures'!H:U,14,0))</f>
        <v>England's Glory 1</v>
      </c>
    </row>
    <row r="331" spans="1:7" ht="18" customHeight="1" x14ac:dyDescent="0.25">
      <c r="A331" s="55"/>
      <c r="B331" s="44">
        <v>15</v>
      </c>
      <c r="C331" s="45">
        <f>IFERROR(VLOOKUP(_xlfn.CONCAT(B331,$B314),'All Fixtures'!H:R,10,0),VLOOKUP(_xlfn.CONCAT(B331,$B314),'All Fixtures'!I:R,9,0))</f>
        <v>45637</v>
      </c>
      <c r="D331" s="46" t="str">
        <f>IFERROR(VLOOKUP(_xlfn.CONCAT(B331,$B314),'All Fixtures'!H:R,11,0),VLOOKUP(_xlfn.CONCAT(B331,$B314),'All Fixtures'!I:R,10,0))</f>
        <v>Spreaders</v>
      </c>
      <c r="E331" s="47" t="str">
        <f t="shared" si="8"/>
        <v>vs</v>
      </c>
      <c r="F331" s="46" t="str">
        <f>IFERROR(VLOOKUP(_xlfn.CONCAT(B331,$B314),'All Fixtures'!I:T,12,0),VLOOKUP(_xlfn.CONCAT(B331,$B314),'All Fixtures'!H:T,13,0))</f>
        <v>Flintstones</v>
      </c>
      <c r="G331" s="48" t="str">
        <f>IF(E331="VOID","",VLOOKUP(_xlfn.CONCAT(B331,D331),'All Fixtures'!H:U,14,0))</f>
        <v>Churchdown Community Centre 2</v>
      </c>
    </row>
    <row r="332" spans="1:7" ht="24.6" customHeight="1" x14ac:dyDescent="0.25">
      <c r="A332" s="55"/>
      <c r="B332" s="122" t="s">
        <v>339</v>
      </c>
      <c r="C332" s="123"/>
      <c r="D332" s="123"/>
      <c r="E332" s="123"/>
      <c r="F332" s="123"/>
      <c r="G332" s="124"/>
    </row>
    <row r="333" spans="1:7" ht="18" customHeight="1" x14ac:dyDescent="0.25">
      <c r="A333" s="55"/>
      <c r="B333" s="44">
        <v>16</v>
      </c>
      <c r="C333" s="45">
        <f>IFERROR(VLOOKUP(_xlfn.CONCAT(B333,$B314),'All Fixtures'!H:R,10,0),VLOOKUP(_xlfn.CONCAT(B333,$B314),'All Fixtures'!I:R,9,0))</f>
        <v>45667</v>
      </c>
      <c r="D333" s="46" t="str">
        <f>IFERROR(VLOOKUP(_xlfn.CONCAT(B333,$B314),'All Fixtures'!H:R,11,0),VLOOKUP(_xlfn.CONCAT(B333,$B314),'All Fixtures'!I:R,10,0))</f>
        <v>Flintstones</v>
      </c>
      <c r="E333" s="47" t="str">
        <f t="shared" si="8"/>
        <v>vs</v>
      </c>
      <c r="F333" s="46" t="str">
        <f>IFERROR(VLOOKUP(_xlfn.CONCAT(B333,$B314),'All Fixtures'!I:T,12,0),VLOOKUP(_xlfn.CONCAT(B333,$B314),'All Fixtures'!H:T,13,0))</f>
        <v>Madcaps</v>
      </c>
      <c r="G333" s="48" t="str">
        <f>IF(E333="VOID","",VLOOKUP(_xlfn.CONCAT(B333,D333),'All Fixtures'!H:U,14,0))</f>
        <v>England's Glory 1</v>
      </c>
    </row>
    <row r="334" spans="1:7" ht="18" customHeight="1" x14ac:dyDescent="0.25">
      <c r="A334" s="55"/>
      <c r="B334" s="44">
        <v>17</v>
      </c>
      <c r="C334" s="45">
        <f>IFERROR(VLOOKUP(_xlfn.CONCAT(B334,$B314),'All Fixtures'!H:R,10,0),VLOOKUP(_xlfn.CONCAT(B334,$B314),'All Fixtures'!I:R,9,0))</f>
        <v>45673</v>
      </c>
      <c r="D334" s="46" t="str">
        <f>IFERROR(VLOOKUP(_xlfn.CONCAT(B334,$B314),'All Fixtures'!H:R,11,0),VLOOKUP(_xlfn.CONCAT(B334,$B314),'All Fixtures'!I:R,10,0))</f>
        <v>Hits &amp; Misses(City)</v>
      </c>
      <c r="E334" s="47" t="str">
        <f t="shared" si="8"/>
        <v>vs</v>
      </c>
      <c r="F334" s="46" t="str">
        <f>IFERROR(VLOOKUP(_xlfn.CONCAT(B334,$B314),'All Fixtures'!I:T,12,0),VLOOKUP(_xlfn.CONCAT(B334,$B314),'All Fixtures'!H:T,13,0))</f>
        <v>Flintstones</v>
      </c>
      <c r="G334" s="48" t="str">
        <f>IF(E334="VOID","",VLOOKUP(_xlfn.CONCAT(B334,D334),'All Fixtures'!H:U,14,0))</f>
        <v>Saintbridge Club 2</v>
      </c>
    </row>
    <row r="335" spans="1:7" ht="18" customHeight="1" x14ac:dyDescent="0.25">
      <c r="A335" s="55"/>
      <c r="B335" s="44">
        <v>18</v>
      </c>
      <c r="C335" s="45">
        <f>IFERROR(VLOOKUP(_xlfn.CONCAT(B335,$B314),'All Fixtures'!H:R,10,0),VLOOKUP(_xlfn.CONCAT(B335,$B314),'All Fixtures'!I:R,9,0))</f>
        <v>45681</v>
      </c>
      <c r="D335" s="46" t="str">
        <f>IFERROR(VLOOKUP(_xlfn.CONCAT(B335,$B314),'All Fixtures'!H:R,11,0),VLOOKUP(_xlfn.CONCAT(B335,$B314),'All Fixtures'!I:R,10,0))</f>
        <v>Flintstones</v>
      </c>
      <c r="E335" s="47" t="str">
        <f t="shared" si="8"/>
        <v>vs</v>
      </c>
      <c r="F335" s="46" t="str">
        <f>IFERROR(VLOOKUP(_xlfn.CONCAT(B335,$B314),'All Fixtures'!I:T,12,0),VLOOKUP(_xlfn.CONCAT(B335,$B314),'All Fixtures'!H:T,13,0))</f>
        <v>Hip Hips</v>
      </c>
      <c r="G335" s="48" t="str">
        <f>IF(E335="VOID","",VLOOKUP(_xlfn.CONCAT(B335,D335),'All Fixtures'!H:U,14,0))</f>
        <v>England's Glory 1</v>
      </c>
    </row>
    <row r="336" spans="1:7" ht="18" customHeight="1" x14ac:dyDescent="0.25">
      <c r="A336" s="55"/>
      <c r="B336" s="44">
        <v>19</v>
      </c>
      <c r="C336" s="45">
        <f>IFERROR(VLOOKUP(_xlfn.CONCAT(B336,$B314),'All Fixtures'!H:R,10,0),VLOOKUP(_xlfn.CONCAT(B336,$B314),'All Fixtures'!I:R,9,0))</f>
        <v>45687</v>
      </c>
      <c r="D336" s="46" t="str">
        <f>IFERROR(VLOOKUP(_xlfn.CONCAT(B336,$B314),'All Fixtures'!H:R,11,0),VLOOKUP(_xlfn.CONCAT(B336,$B314),'All Fixtures'!I:R,10,0))</f>
        <v>Grinders</v>
      </c>
      <c r="E336" s="47" t="str">
        <f t="shared" si="8"/>
        <v>vs</v>
      </c>
      <c r="F336" s="46" t="str">
        <f>IFERROR(VLOOKUP(_xlfn.CONCAT(B336,$B314),'All Fixtures'!I:T,12,0),VLOOKUP(_xlfn.CONCAT(B336,$B314),'All Fixtures'!H:T,13,0))</f>
        <v>Flintstones</v>
      </c>
      <c r="G336" s="48" t="str">
        <f>IF(E336="VOID","",VLOOKUP(_xlfn.CONCAT(B336,D336),'All Fixtures'!H:U,14,0))</f>
        <v>Churchdown Club</v>
      </c>
    </row>
    <row r="337" spans="1:7" ht="18" customHeight="1" x14ac:dyDescent="0.25">
      <c r="A337" s="55"/>
      <c r="B337" s="44">
        <v>20</v>
      </c>
      <c r="C337" s="45">
        <f>IFERROR(VLOOKUP(_xlfn.CONCAT(B337,$B314),'All Fixtures'!H:R,10,0),VLOOKUP(_xlfn.CONCAT(B337,$B314),'All Fixtures'!I:R,9,0))</f>
        <v>45695</v>
      </c>
      <c r="D337" s="46" t="str">
        <f>IFERROR(VLOOKUP(_xlfn.CONCAT(B337,$B314),'All Fixtures'!H:R,11,0),VLOOKUP(_xlfn.CONCAT(B337,$B314),'All Fixtures'!I:R,10,0))</f>
        <v>Flintstones</v>
      </c>
      <c r="E337" s="47" t="str">
        <f t="shared" si="8"/>
        <v>vs</v>
      </c>
      <c r="F337" s="46" t="str">
        <f>IFERROR(VLOOKUP(_xlfn.CONCAT(B337,$B314),'All Fixtures'!I:T,12,0),VLOOKUP(_xlfn.CONCAT(B337,$B314),'All Fixtures'!H:T,13,0))</f>
        <v>Poets</v>
      </c>
      <c r="G337" s="48" t="str">
        <f>IF(E337="VOID","",VLOOKUP(_xlfn.CONCAT(B337,D337),'All Fixtures'!H:U,14,0))</f>
        <v>England's Glory 1</v>
      </c>
    </row>
    <row r="338" spans="1:7" ht="18" customHeight="1" x14ac:dyDescent="0.25">
      <c r="A338" s="55"/>
      <c r="B338" s="44">
        <v>21</v>
      </c>
      <c r="C338" s="45">
        <f>IFERROR(VLOOKUP(_xlfn.CONCAT(B338,$B314),'All Fixtures'!H:R,10,0),VLOOKUP(_xlfn.CONCAT(B338,$B314),'All Fixtures'!I:R,9,0))</f>
        <v>45701</v>
      </c>
      <c r="D338" s="46" t="str">
        <f>IFERROR(VLOOKUP(_xlfn.CONCAT(B338,$B314),'All Fixtures'!H:R,11,0),VLOOKUP(_xlfn.CONCAT(B338,$B314),'All Fixtures'!I:R,10,0))</f>
        <v>Hucclers</v>
      </c>
      <c r="E338" s="47" t="str">
        <f t="shared" si="8"/>
        <v>vs</v>
      </c>
      <c r="F338" s="46" t="str">
        <f>IFERROR(VLOOKUP(_xlfn.CONCAT(B338,$B314),'All Fixtures'!I:T,12,0),VLOOKUP(_xlfn.CONCAT(B338,$B314),'All Fixtures'!H:T,13,0))</f>
        <v>Flintstones</v>
      </c>
      <c r="G338" s="48" t="str">
        <f>IF(E338="VOID","",VLOOKUP(_xlfn.CONCAT(B338,D338),'All Fixtures'!H:U,14,0))</f>
        <v>England's Glory 1</v>
      </c>
    </row>
    <row r="339" spans="1:7" ht="18" customHeight="1" x14ac:dyDescent="0.25">
      <c r="A339" s="55"/>
      <c r="B339" s="44">
        <v>22</v>
      </c>
      <c r="C339" s="45">
        <f>IFERROR(VLOOKUP(_xlfn.CONCAT(B339,$B314),'All Fixtures'!H:R,10,0),VLOOKUP(_xlfn.CONCAT(B339,$B314),'All Fixtures'!I:R,9,0))</f>
        <v>45709</v>
      </c>
      <c r="D339" s="46" t="str">
        <f>IFERROR(VLOOKUP(_xlfn.CONCAT(B339,$B314),'All Fixtures'!H:R,11,0),VLOOKUP(_xlfn.CONCAT(B339,$B314),'All Fixtures'!I:R,10,0))</f>
        <v>Flintstones</v>
      </c>
      <c r="E339" s="47" t="str">
        <f t="shared" si="8"/>
        <v>vs</v>
      </c>
      <c r="F339" s="46" t="str">
        <f>IFERROR(VLOOKUP(_xlfn.CONCAT(B339,$B314),'All Fixtures'!I:T,12,0),VLOOKUP(_xlfn.CONCAT(B339,$B314),'All Fixtures'!H:T,13,0))</f>
        <v>Upleadon Wanderers</v>
      </c>
      <c r="G339" s="48" t="str">
        <f>IF(E339="VOID","",VLOOKUP(_xlfn.CONCAT(B339,D339),'All Fixtures'!H:U,14,0))</f>
        <v>England's Glory 1</v>
      </c>
    </row>
    <row r="340" spans="1:7" ht="18" customHeight="1" x14ac:dyDescent="0.25">
      <c r="A340" s="55"/>
      <c r="B340" s="44">
        <v>23</v>
      </c>
      <c r="C340" s="45">
        <f>IFERROR(VLOOKUP(_xlfn.CONCAT(B340,$B314),'All Fixtures'!H:R,10,0),VLOOKUP(_xlfn.CONCAT(B340,$B314),'All Fixtures'!I:R,9,0))</f>
        <v>45714</v>
      </c>
      <c r="D340" s="46" t="str">
        <f>IFERROR(VLOOKUP(_xlfn.CONCAT(B340,$B314),'All Fixtures'!H:R,11,0),VLOOKUP(_xlfn.CONCAT(B340,$B314),'All Fixtures'!I:R,10,0))</f>
        <v>Elementaries</v>
      </c>
      <c r="E340" s="47" t="str">
        <f t="shared" si="8"/>
        <v>vs</v>
      </c>
      <c r="F340" s="46" t="str">
        <f>IFERROR(VLOOKUP(_xlfn.CONCAT(B340,$B314),'All Fixtures'!I:T,12,0),VLOOKUP(_xlfn.CONCAT(B340,$B314),'All Fixtures'!H:T,13,0))</f>
        <v>Flintstones</v>
      </c>
      <c r="G340" s="48" t="str">
        <f>IF(E340="VOID","",VLOOKUP(_xlfn.CONCAT(B340,D340),'All Fixtures'!H:U,14,0))</f>
        <v>Baker Street</v>
      </c>
    </row>
    <row r="341" spans="1:7" ht="18" customHeight="1" x14ac:dyDescent="0.25">
      <c r="A341" s="55"/>
      <c r="B341" s="44">
        <v>24</v>
      </c>
      <c r="C341" s="45">
        <f>IFERROR(VLOOKUP(_xlfn.CONCAT(B341,$B314),'All Fixtures'!H:R,10,0),VLOOKUP(_xlfn.CONCAT(B341,$B314),'All Fixtures'!I:R,9,0))</f>
        <v>45723</v>
      </c>
      <c r="D341" s="46" t="str">
        <f>IFERROR(VLOOKUP(_xlfn.CONCAT(B341,$B314),'All Fixtures'!H:R,11,0),VLOOKUP(_xlfn.CONCAT(B341,$B314),'All Fixtures'!I:R,10,0))</f>
        <v>Flintstones</v>
      </c>
      <c r="E341" s="47" t="str">
        <f t="shared" si="8"/>
        <v>vs</v>
      </c>
      <c r="F341" s="46" t="str">
        <f>IFERROR(VLOOKUP(_xlfn.CONCAT(B341,$B314),'All Fixtures'!I:T,12,0),VLOOKUP(_xlfn.CONCAT(B341,$B314),'All Fixtures'!H:T,13,0))</f>
        <v>Meteors</v>
      </c>
      <c r="G341" s="48" t="str">
        <f>IF(E341="VOID","",VLOOKUP(_xlfn.CONCAT(B341,D341),'All Fixtures'!H:U,14,0))</f>
        <v>England's Glory 1</v>
      </c>
    </row>
    <row r="342" spans="1:7" ht="18" customHeight="1" x14ac:dyDescent="0.25">
      <c r="A342" s="55"/>
      <c r="B342" s="44">
        <v>25</v>
      </c>
      <c r="C342" s="45">
        <f>IFERROR(VLOOKUP(_xlfn.CONCAT(B342,$B314),'All Fixtures'!H:R,10,0),VLOOKUP(_xlfn.CONCAT(B342,$B314),'All Fixtures'!I:R,9,0))</f>
        <v>45727</v>
      </c>
      <c r="D342" s="46" t="str">
        <f>IFERROR(VLOOKUP(_xlfn.CONCAT(B342,$B314),'All Fixtures'!H:R,11,0),VLOOKUP(_xlfn.CONCAT(B342,$B314),'All Fixtures'!I:R,10,0))</f>
        <v>Locals</v>
      </c>
      <c r="E342" s="47" t="str">
        <f t="shared" si="8"/>
        <v>vs</v>
      </c>
      <c r="F342" s="46" t="str">
        <f>IFERROR(VLOOKUP(_xlfn.CONCAT(B342,$B314),'All Fixtures'!I:T,12,0),VLOOKUP(_xlfn.CONCAT(B342,$B314),'All Fixtures'!H:T,13,0))</f>
        <v>Flintstones</v>
      </c>
      <c r="G342" s="48" t="str">
        <f>IF(E342="VOID","",VLOOKUP(_xlfn.CONCAT(B342,D342),'All Fixtures'!H:U,14,0))</f>
        <v>Junction Inn</v>
      </c>
    </row>
    <row r="343" spans="1:7" ht="18" customHeight="1" x14ac:dyDescent="0.25">
      <c r="A343" s="55"/>
      <c r="B343" s="44">
        <v>26</v>
      </c>
      <c r="C343" s="45">
        <f>IFERROR(VLOOKUP(_xlfn.CONCAT(B343,$B314),'All Fixtures'!H:R,10,0),VLOOKUP(_xlfn.CONCAT(B343,$B314),'All Fixtures'!I:R,9,0))</f>
        <v>45737</v>
      </c>
      <c r="D343" s="46" t="str">
        <f>IFERROR(VLOOKUP(_xlfn.CONCAT(B343,$B314),'All Fixtures'!H:R,11,0),VLOOKUP(_xlfn.CONCAT(B343,$B314),'All Fixtures'!I:R,10,0))</f>
        <v>Flintstones</v>
      </c>
      <c r="E343" s="47" t="str">
        <f t="shared" si="8"/>
        <v>vs</v>
      </c>
      <c r="F343" s="46" t="str">
        <f>IFERROR(VLOOKUP(_xlfn.CONCAT(B343,$B314),'All Fixtures'!I:T,12,0),VLOOKUP(_xlfn.CONCAT(B343,$B314),'All Fixtures'!H:T,13,0))</f>
        <v>Killer Instinct</v>
      </c>
      <c r="G343" s="48" t="str">
        <f>IF(E343="VOID","",VLOOKUP(_xlfn.CONCAT(B343,D343),'All Fixtures'!H:U,14,0))</f>
        <v>England's Glory 1</v>
      </c>
    </row>
    <row r="344" spans="1:7" ht="18" customHeight="1" x14ac:dyDescent="0.25">
      <c r="A344" s="55"/>
      <c r="B344" s="44">
        <v>27</v>
      </c>
      <c r="C344" s="45">
        <f>IFERROR(VLOOKUP(_xlfn.CONCAT(B344,$B314),'All Fixtures'!H:R,10,0),VLOOKUP(_xlfn.CONCAT(B344,$B314),'All Fixtures'!I:R,9,0))</f>
        <v>45743</v>
      </c>
      <c r="D344" s="46" t="str">
        <f>IFERROR(VLOOKUP(_xlfn.CONCAT(B344,$B314),'All Fixtures'!H:R,11,0),VLOOKUP(_xlfn.CONCAT(B344,$B314),'All Fixtures'!I:R,10,0))</f>
        <v>DM4's</v>
      </c>
      <c r="E344" s="47" t="str">
        <f t="shared" si="8"/>
        <v>vs</v>
      </c>
      <c r="F344" s="46" t="str">
        <f>IFERROR(VLOOKUP(_xlfn.CONCAT(B344,$B314),'All Fixtures'!I:T,12,0),VLOOKUP(_xlfn.CONCAT(B344,$B314),'All Fixtures'!H:T,13,0))</f>
        <v>Flintstones</v>
      </c>
      <c r="G344" s="48" t="str">
        <f>IF(E344="VOID","",VLOOKUP(_xlfn.CONCAT(B344,D344),'All Fixtures'!H:U,14,0))</f>
        <v>Spartans Club 1</v>
      </c>
    </row>
    <row r="345" spans="1:7" ht="18" customHeight="1" x14ac:dyDescent="0.25">
      <c r="A345" s="55"/>
      <c r="B345" s="44">
        <v>28</v>
      </c>
      <c r="C345" s="45">
        <f>IFERROR(VLOOKUP(_xlfn.CONCAT(B345,$B314),'All Fixtures'!H:R,10,0),VLOOKUP(_xlfn.CONCAT(B345,$B314),'All Fixtures'!I:R,9,0))</f>
        <v>45751</v>
      </c>
      <c r="D345" s="46" t="str">
        <f>IFERROR(VLOOKUP(_xlfn.CONCAT(B345,$B314),'All Fixtures'!H:R,11,0),VLOOKUP(_xlfn.CONCAT(B345,$B314),'All Fixtures'!I:R,10,0))</f>
        <v>Flintstones</v>
      </c>
      <c r="E345" s="47" t="str">
        <f t="shared" si="8"/>
        <v>vs</v>
      </c>
      <c r="F345" s="46" t="str">
        <f>IFERROR(VLOOKUP(_xlfn.CONCAT(B345,$B314),'All Fixtures'!I:T,12,0),VLOOKUP(_xlfn.CONCAT(B345,$B314),'All Fixtures'!H:T,13,0))</f>
        <v>BIJI's S.C.</v>
      </c>
      <c r="G345" s="48" t="str">
        <f>IF(E345="VOID","",VLOOKUP(_xlfn.CONCAT(B345,D345),'All Fixtures'!H:U,14,0))</f>
        <v>England's Glory 1</v>
      </c>
    </row>
    <row r="346" spans="1:7" ht="18" customHeight="1" x14ac:dyDescent="0.25">
      <c r="A346" s="55"/>
      <c r="B346" s="44">
        <v>29</v>
      </c>
      <c r="C346" s="45">
        <f>IFERROR(VLOOKUP(_xlfn.CONCAT(B346,$B314),'All Fixtures'!H:R,10,0),VLOOKUP(_xlfn.CONCAT(B346,$B314),'All Fixtures'!I:R,9,0))</f>
        <v>45757</v>
      </c>
      <c r="D346" s="46" t="str">
        <f>IFERROR(VLOOKUP(_xlfn.CONCAT(B346,$B314),'All Fixtures'!H:R,11,0),VLOOKUP(_xlfn.CONCAT(B346,$B314),'All Fixtures'!I:R,10,0))</f>
        <v>All Wood &amp; Balls</v>
      </c>
      <c r="E346" s="47" t="str">
        <f t="shared" si="8"/>
        <v>vs</v>
      </c>
      <c r="F346" s="46" t="str">
        <f>IFERROR(VLOOKUP(_xlfn.CONCAT(B346,$B314),'All Fixtures'!I:T,12,0),VLOOKUP(_xlfn.CONCAT(B346,$B314),'All Fixtures'!H:T,13,0))</f>
        <v>Flintstones</v>
      </c>
      <c r="G346" s="48" t="str">
        <f>IF(E346="VOID","",VLOOKUP(_xlfn.CONCAT(B346,D346),'All Fixtures'!H:U,14,0))</f>
        <v>Longlevens RFC</v>
      </c>
    </row>
    <row r="347" spans="1:7" ht="18" customHeight="1" x14ac:dyDescent="0.25">
      <c r="A347" s="55"/>
      <c r="B347" s="49">
        <v>30</v>
      </c>
      <c r="C347" s="50">
        <f>IFERROR(VLOOKUP(_xlfn.CONCAT(B347,$B314),'All Fixtures'!H:R,10,0),VLOOKUP(_xlfn.CONCAT(B347,$B314),'All Fixtures'!I:R,9,0))</f>
        <v>45765</v>
      </c>
      <c r="D347" s="51" t="str">
        <f>IFERROR(VLOOKUP(_xlfn.CONCAT(B347,$B314),'All Fixtures'!H:R,11,0),VLOOKUP(_xlfn.CONCAT(B347,$B314),'All Fixtures'!I:R,10,0))</f>
        <v>Flintstones</v>
      </c>
      <c r="E347" s="52" t="str">
        <f t="shared" si="8"/>
        <v>vs</v>
      </c>
      <c r="F347" s="51" t="str">
        <f>IFERROR(VLOOKUP(_xlfn.CONCAT(B347,$B314),'All Fixtures'!I:T,12,0),VLOOKUP(_xlfn.CONCAT(B347,$B314),'All Fixtures'!H:T,13,0))</f>
        <v>Spreaders</v>
      </c>
      <c r="G347" s="53" t="str">
        <f>IF(E347="VOID","",VLOOKUP(_xlfn.CONCAT(B347,D347),'All Fixtures'!H:U,14,0))</f>
        <v>England's Glory 1</v>
      </c>
    </row>
    <row r="348" spans="1:7" ht="13.15" customHeight="1" x14ac:dyDescent="0.25">
      <c r="A348" s="55"/>
      <c r="B348" s="20"/>
      <c r="C348" s="20"/>
      <c r="D348" s="3"/>
      <c r="E348" s="20"/>
      <c r="F348" s="3"/>
      <c r="G348" s="3"/>
    </row>
    <row r="349" spans="1:7" ht="13.15" customHeight="1" x14ac:dyDescent="0.25">
      <c r="A349" s="55"/>
      <c r="B349" s="20"/>
      <c r="C349" s="20"/>
      <c r="D349" s="3"/>
      <c r="E349" s="20"/>
      <c r="F349" s="3"/>
      <c r="G349" s="3"/>
    </row>
    <row r="350" spans="1:7" ht="13.15" customHeight="1" x14ac:dyDescent="0.25">
      <c r="A350" s="55"/>
      <c r="B350" s="20"/>
      <c r="C350" s="20"/>
      <c r="D350" s="3"/>
      <c r="E350" s="20"/>
      <c r="F350" s="3"/>
      <c r="G350" s="3"/>
    </row>
    <row r="351" spans="1:7" ht="13.15" customHeight="1" x14ac:dyDescent="0.25">
      <c r="A351" s="55"/>
      <c r="B351" s="20"/>
      <c r="C351" s="20"/>
      <c r="D351" s="3"/>
      <c r="E351" s="20"/>
      <c r="F351" s="3"/>
      <c r="G351" s="3"/>
    </row>
    <row r="352" spans="1:7" ht="13.15" customHeight="1" x14ac:dyDescent="0.25">
      <c r="A352" s="55"/>
      <c r="B352" s="20"/>
      <c r="C352" s="20"/>
      <c r="D352" s="3"/>
      <c r="E352" s="20"/>
      <c r="F352" s="3"/>
      <c r="G352" s="3"/>
    </row>
    <row r="353" spans="1:7" ht="20.45" customHeight="1" x14ac:dyDescent="0.35">
      <c r="A353" s="55">
        <f>A314+1</f>
        <v>10</v>
      </c>
      <c r="B353" s="39" t="str">
        <f>C353</f>
        <v>All Wood &amp; Balls</v>
      </c>
      <c r="C353" s="121" t="str">
        <f>VLOOKUP(A353,Divisions!$M$3:$N$18,2,0)</f>
        <v>All Wood &amp; Balls</v>
      </c>
      <c r="D353" s="121"/>
      <c r="E353" s="121"/>
      <c r="F353" s="121"/>
      <c r="G353" s="121"/>
    </row>
    <row r="354" spans="1:7" ht="13.15" customHeight="1" x14ac:dyDescent="0.25">
      <c r="A354" s="55"/>
      <c r="B354" s="20"/>
      <c r="C354" s="20"/>
      <c r="D354" s="3"/>
      <c r="E354" s="20"/>
      <c r="F354" s="3"/>
      <c r="G354" s="3"/>
    </row>
    <row r="355" spans="1:7" ht="21.6" customHeight="1" x14ac:dyDescent="0.25">
      <c r="A355" s="55"/>
      <c r="B355" s="40" t="s">
        <v>328</v>
      </c>
      <c r="C355" s="41" t="s">
        <v>334</v>
      </c>
      <c r="D355" s="42" t="s">
        <v>340</v>
      </c>
      <c r="E355" s="42"/>
      <c r="F355" s="42" t="s">
        <v>341</v>
      </c>
      <c r="G355" s="43" t="s">
        <v>338</v>
      </c>
    </row>
    <row r="356" spans="1:7" ht="18" customHeight="1" x14ac:dyDescent="0.25">
      <c r="A356" s="55"/>
      <c r="B356" s="44">
        <v>1</v>
      </c>
      <c r="C356" s="45">
        <f>IFERROR(VLOOKUP(_xlfn.CONCAT(B356,$B353),'All Fixtures'!H:R,10,0),VLOOKUP(_xlfn.CONCAT(B356,$B353),'All Fixtures'!I:R,9,0))</f>
        <v>45540</v>
      </c>
      <c r="D356" s="46" t="str">
        <f>IFERROR(VLOOKUP(_xlfn.CONCAT(B356,$B353),'All Fixtures'!H:R,11,0),VLOOKUP(_xlfn.CONCAT(B356,$B353),'All Fixtures'!I:R,10,0))</f>
        <v>Hits &amp; Misses(City)</v>
      </c>
      <c r="E356" s="47" t="str">
        <f>IF(F356="","VOID","vs")</f>
        <v>vs</v>
      </c>
      <c r="F356" s="46" t="str">
        <f>IFERROR(VLOOKUP(_xlfn.CONCAT(B356,$B353),'All Fixtures'!I:T,12,0),VLOOKUP(_xlfn.CONCAT(B356,$B353),'All Fixtures'!H:T,13,0))</f>
        <v>All Wood &amp; Balls</v>
      </c>
      <c r="G356" s="48" t="str">
        <f>IF(E356="VOID","",VLOOKUP(_xlfn.CONCAT(B356,D356),'All Fixtures'!H:U,14,0))</f>
        <v>Saintbridge Club 2</v>
      </c>
    </row>
    <row r="357" spans="1:7" ht="18" customHeight="1" x14ac:dyDescent="0.25">
      <c r="A357" s="55"/>
      <c r="B357" s="44">
        <v>2</v>
      </c>
      <c r="C357" s="45">
        <f>IFERROR(VLOOKUP(_xlfn.CONCAT(B357,$B353),'All Fixtures'!H:R,10,0),VLOOKUP(_xlfn.CONCAT(B357,$B353),'All Fixtures'!I:R,9,0))</f>
        <v>45547</v>
      </c>
      <c r="D357" s="46" t="str">
        <f>IFERROR(VLOOKUP(_xlfn.CONCAT(B357,$B353),'All Fixtures'!H:R,11,0),VLOOKUP(_xlfn.CONCAT(B357,$B353),'All Fixtures'!I:R,10,0))</f>
        <v>All Wood &amp; Balls</v>
      </c>
      <c r="E357" s="47" t="str">
        <f t="shared" ref="E357:E386" si="9">IF(F357="","VOID","vs")</f>
        <v>vs</v>
      </c>
      <c r="F357" s="46" t="str">
        <f>IFERROR(VLOOKUP(_xlfn.CONCAT(B357,$B353),'All Fixtures'!I:T,12,0),VLOOKUP(_xlfn.CONCAT(B357,$B353),'All Fixtures'!H:T,13,0))</f>
        <v>Hip Hips</v>
      </c>
      <c r="G357" s="48" t="str">
        <f>IF(E357="VOID","",VLOOKUP(_xlfn.CONCAT(B357,D357),'All Fixtures'!H:U,14,0))</f>
        <v>Longlevens RFC</v>
      </c>
    </row>
    <row r="358" spans="1:7" ht="18" customHeight="1" x14ac:dyDescent="0.25">
      <c r="A358" s="55"/>
      <c r="B358" s="44">
        <v>3</v>
      </c>
      <c r="C358" s="45">
        <f>IFERROR(VLOOKUP(_xlfn.CONCAT(B358,$B353),'All Fixtures'!H:R,10,0),VLOOKUP(_xlfn.CONCAT(B358,$B353),'All Fixtures'!I:R,9,0))</f>
        <v>45554</v>
      </c>
      <c r="D358" s="46" t="str">
        <f>IFERROR(VLOOKUP(_xlfn.CONCAT(B358,$B353),'All Fixtures'!H:R,11,0),VLOOKUP(_xlfn.CONCAT(B358,$B353),'All Fixtures'!I:R,10,0))</f>
        <v>Grinders</v>
      </c>
      <c r="E358" s="47" t="str">
        <f t="shared" si="9"/>
        <v>vs</v>
      </c>
      <c r="F358" s="46" t="str">
        <f>IFERROR(VLOOKUP(_xlfn.CONCAT(B358,$B353),'All Fixtures'!I:T,12,0),VLOOKUP(_xlfn.CONCAT(B358,$B353),'All Fixtures'!H:T,13,0))</f>
        <v>All Wood &amp; Balls</v>
      </c>
      <c r="G358" s="48" t="str">
        <f>IF(E358="VOID","",VLOOKUP(_xlfn.CONCAT(B358,D358),'All Fixtures'!H:U,14,0))</f>
        <v>Churchdown Club</v>
      </c>
    </row>
    <row r="359" spans="1:7" ht="18" customHeight="1" x14ac:dyDescent="0.25">
      <c r="A359" s="55"/>
      <c r="B359" s="44">
        <v>4</v>
      </c>
      <c r="C359" s="45">
        <f>IFERROR(VLOOKUP(_xlfn.CONCAT(B359,$B353),'All Fixtures'!H:R,10,0),VLOOKUP(_xlfn.CONCAT(B359,$B353),'All Fixtures'!I:R,9,0))</f>
        <v>45561</v>
      </c>
      <c r="D359" s="46" t="str">
        <f>IFERROR(VLOOKUP(_xlfn.CONCAT(B359,$B353),'All Fixtures'!H:R,11,0),VLOOKUP(_xlfn.CONCAT(B359,$B353),'All Fixtures'!I:R,10,0))</f>
        <v>All Wood &amp; Balls</v>
      </c>
      <c r="E359" s="47" t="str">
        <f t="shared" si="9"/>
        <v>vs</v>
      </c>
      <c r="F359" s="46" t="str">
        <f>IFERROR(VLOOKUP(_xlfn.CONCAT(B359,$B353),'All Fixtures'!I:T,12,0),VLOOKUP(_xlfn.CONCAT(B359,$B353),'All Fixtures'!H:T,13,0))</f>
        <v>Poets</v>
      </c>
      <c r="G359" s="48" t="str">
        <f>IF(E359="VOID","",VLOOKUP(_xlfn.CONCAT(B359,D359),'All Fixtures'!H:U,14,0))</f>
        <v>Longlevens RFC</v>
      </c>
    </row>
    <row r="360" spans="1:7" ht="18" customHeight="1" x14ac:dyDescent="0.25">
      <c r="A360" s="55"/>
      <c r="B360" s="44">
        <v>5</v>
      </c>
      <c r="C360" s="45">
        <f>IFERROR(VLOOKUP(_xlfn.CONCAT(B360,$B353),'All Fixtures'!H:R,10,0),VLOOKUP(_xlfn.CONCAT(B360,$B353),'All Fixtures'!I:R,9,0))</f>
        <v>45568</v>
      </c>
      <c r="D360" s="46" t="str">
        <f>IFERROR(VLOOKUP(_xlfn.CONCAT(B360,$B353),'All Fixtures'!H:R,11,0),VLOOKUP(_xlfn.CONCAT(B360,$B353),'All Fixtures'!I:R,10,0))</f>
        <v>Hucclers</v>
      </c>
      <c r="E360" s="47" t="str">
        <f t="shared" si="9"/>
        <v>vs</v>
      </c>
      <c r="F360" s="46" t="str">
        <f>IFERROR(VLOOKUP(_xlfn.CONCAT(B360,$B353),'All Fixtures'!I:T,12,0),VLOOKUP(_xlfn.CONCAT(B360,$B353),'All Fixtures'!H:T,13,0))</f>
        <v>All Wood &amp; Balls</v>
      </c>
      <c r="G360" s="48" t="str">
        <f>IF(E360="VOID","",VLOOKUP(_xlfn.CONCAT(B360,D360),'All Fixtures'!H:U,14,0))</f>
        <v>England's Glory 1</v>
      </c>
    </row>
    <row r="361" spans="1:7" ht="18" customHeight="1" x14ac:dyDescent="0.25">
      <c r="A361" s="55"/>
      <c r="B361" s="44">
        <v>6</v>
      </c>
      <c r="C361" s="45">
        <f>IFERROR(VLOOKUP(_xlfn.CONCAT(B361,$B353),'All Fixtures'!H:R,10,0),VLOOKUP(_xlfn.CONCAT(B361,$B353),'All Fixtures'!I:R,9,0))</f>
        <v>45575</v>
      </c>
      <c r="D361" s="46" t="str">
        <f>IFERROR(VLOOKUP(_xlfn.CONCAT(B361,$B353),'All Fixtures'!H:R,11,0),VLOOKUP(_xlfn.CONCAT(B361,$B353),'All Fixtures'!I:R,10,0))</f>
        <v>All Wood &amp; Balls</v>
      </c>
      <c r="E361" s="47" t="str">
        <f t="shared" si="9"/>
        <v>vs</v>
      </c>
      <c r="F361" s="46" t="str">
        <f>IFERROR(VLOOKUP(_xlfn.CONCAT(B361,$B353),'All Fixtures'!I:T,12,0),VLOOKUP(_xlfn.CONCAT(B361,$B353),'All Fixtures'!H:T,13,0))</f>
        <v>Upleadon Wanderers</v>
      </c>
      <c r="G361" s="48" t="str">
        <f>IF(E361="VOID","",VLOOKUP(_xlfn.CONCAT(B361,D361),'All Fixtures'!H:U,14,0))</f>
        <v>Longlevens RFC</v>
      </c>
    </row>
    <row r="362" spans="1:7" ht="18" customHeight="1" x14ac:dyDescent="0.25">
      <c r="A362" s="55"/>
      <c r="B362" s="44">
        <v>7</v>
      </c>
      <c r="C362" s="45">
        <f>IFERROR(VLOOKUP(_xlfn.CONCAT(B362,$B353),'All Fixtures'!H:R,10,0),VLOOKUP(_xlfn.CONCAT(B362,$B353),'All Fixtures'!I:R,9,0))</f>
        <v>45581</v>
      </c>
      <c r="D362" s="46" t="str">
        <f>IFERROR(VLOOKUP(_xlfn.CONCAT(B362,$B353),'All Fixtures'!H:R,11,0),VLOOKUP(_xlfn.CONCAT(B362,$B353),'All Fixtures'!I:R,10,0))</f>
        <v>Elementaries</v>
      </c>
      <c r="E362" s="47" t="str">
        <f t="shared" si="9"/>
        <v>vs</v>
      </c>
      <c r="F362" s="46" t="str">
        <f>IFERROR(VLOOKUP(_xlfn.CONCAT(B362,$B353),'All Fixtures'!I:T,12,0),VLOOKUP(_xlfn.CONCAT(B362,$B353),'All Fixtures'!H:T,13,0))</f>
        <v>All Wood &amp; Balls</v>
      </c>
      <c r="G362" s="48" t="str">
        <f>IF(E362="VOID","",VLOOKUP(_xlfn.CONCAT(B362,D362),'All Fixtures'!H:U,14,0))</f>
        <v>Baker Street</v>
      </c>
    </row>
    <row r="363" spans="1:7" ht="18" customHeight="1" x14ac:dyDescent="0.25">
      <c r="A363" s="55"/>
      <c r="B363" s="44">
        <v>8</v>
      </c>
      <c r="C363" s="45">
        <f>IFERROR(VLOOKUP(_xlfn.CONCAT(B363,$B353),'All Fixtures'!H:R,10,0),VLOOKUP(_xlfn.CONCAT(B363,$B353),'All Fixtures'!I:R,9,0))</f>
        <v>45589</v>
      </c>
      <c r="D363" s="46" t="str">
        <f>IFERROR(VLOOKUP(_xlfn.CONCAT(B363,$B353),'All Fixtures'!H:R,11,0),VLOOKUP(_xlfn.CONCAT(B363,$B353),'All Fixtures'!I:R,10,0))</f>
        <v>All Wood &amp; Balls</v>
      </c>
      <c r="E363" s="47" t="str">
        <f t="shared" si="9"/>
        <v>vs</v>
      </c>
      <c r="F363" s="46" t="str">
        <f>IFERROR(VLOOKUP(_xlfn.CONCAT(B363,$B353),'All Fixtures'!I:T,12,0),VLOOKUP(_xlfn.CONCAT(B363,$B353),'All Fixtures'!H:T,13,0))</f>
        <v>Meteors</v>
      </c>
      <c r="G363" s="48" t="str">
        <f>IF(E363="VOID","",VLOOKUP(_xlfn.CONCAT(B363,D363),'All Fixtures'!H:U,14,0))</f>
        <v>Longlevens RFC</v>
      </c>
    </row>
    <row r="364" spans="1:7" ht="18" customHeight="1" x14ac:dyDescent="0.25">
      <c r="A364" s="55"/>
      <c r="B364" s="44">
        <v>9</v>
      </c>
      <c r="C364" s="45">
        <f>IFERROR(VLOOKUP(_xlfn.CONCAT(B364,$B353),'All Fixtures'!H:R,10,0),VLOOKUP(_xlfn.CONCAT(B364,$B353),'All Fixtures'!I:R,9,0))</f>
        <v>45594</v>
      </c>
      <c r="D364" s="46" t="str">
        <f>IFERROR(VLOOKUP(_xlfn.CONCAT(B364,$B353),'All Fixtures'!H:R,11,0),VLOOKUP(_xlfn.CONCAT(B364,$B353),'All Fixtures'!I:R,10,0))</f>
        <v>Locals</v>
      </c>
      <c r="E364" s="47" t="str">
        <f t="shared" si="9"/>
        <v>vs</v>
      </c>
      <c r="F364" s="46" t="str">
        <f>IFERROR(VLOOKUP(_xlfn.CONCAT(B364,$B353),'All Fixtures'!I:T,12,0),VLOOKUP(_xlfn.CONCAT(B364,$B353),'All Fixtures'!H:T,13,0))</f>
        <v>All Wood &amp; Balls</v>
      </c>
      <c r="G364" s="48" t="str">
        <f>IF(E364="VOID","",VLOOKUP(_xlfn.CONCAT(B364,D364),'All Fixtures'!H:U,14,0))</f>
        <v>Junction Inn</v>
      </c>
    </row>
    <row r="365" spans="1:7" ht="18" customHeight="1" x14ac:dyDescent="0.25">
      <c r="A365" s="55"/>
      <c r="B365" s="44">
        <v>10</v>
      </c>
      <c r="C365" s="45">
        <f>IFERROR(VLOOKUP(_xlfn.CONCAT(B365,$B353),'All Fixtures'!H:R,10,0),VLOOKUP(_xlfn.CONCAT(B365,$B353),'All Fixtures'!I:R,9,0))</f>
        <v>45603</v>
      </c>
      <c r="D365" s="46" t="str">
        <f>IFERROR(VLOOKUP(_xlfn.CONCAT(B365,$B353),'All Fixtures'!H:R,11,0),VLOOKUP(_xlfn.CONCAT(B365,$B353),'All Fixtures'!I:R,10,0))</f>
        <v>All Wood &amp; Balls</v>
      </c>
      <c r="E365" s="47" t="str">
        <f t="shared" si="9"/>
        <v>vs</v>
      </c>
      <c r="F365" s="46" t="str">
        <f>IFERROR(VLOOKUP(_xlfn.CONCAT(B365,$B353),'All Fixtures'!I:T,12,0),VLOOKUP(_xlfn.CONCAT(B365,$B353),'All Fixtures'!H:T,13,0))</f>
        <v>Killer Instinct</v>
      </c>
      <c r="G365" s="48" t="str">
        <f>IF(E365="VOID","",VLOOKUP(_xlfn.CONCAT(B365,D365),'All Fixtures'!H:U,14,0))</f>
        <v>Longlevens RFC</v>
      </c>
    </row>
    <row r="366" spans="1:7" ht="18" customHeight="1" x14ac:dyDescent="0.25">
      <c r="A366" s="55"/>
      <c r="B366" s="44">
        <v>11</v>
      </c>
      <c r="C366" s="45">
        <f>IFERROR(VLOOKUP(_xlfn.CONCAT(B366,$B353),'All Fixtures'!H:R,10,0),VLOOKUP(_xlfn.CONCAT(B366,$B353),'All Fixtures'!I:R,9,0))</f>
        <v>45610</v>
      </c>
      <c r="D366" s="46" t="str">
        <f>IFERROR(VLOOKUP(_xlfn.CONCAT(B366,$B353),'All Fixtures'!H:R,11,0),VLOOKUP(_xlfn.CONCAT(B366,$B353),'All Fixtures'!I:R,10,0))</f>
        <v>DM4's</v>
      </c>
      <c r="E366" s="47" t="str">
        <f t="shared" si="9"/>
        <v>vs</v>
      </c>
      <c r="F366" s="46" t="str">
        <f>IFERROR(VLOOKUP(_xlfn.CONCAT(B366,$B353),'All Fixtures'!I:T,12,0),VLOOKUP(_xlfn.CONCAT(B366,$B353),'All Fixtures'!H:T,13,0))</f>
        <v>All Wood &amp; Balls</v>
      </c>
      <c r="G366" s="48" t="str">
        <f>IF(E366="VOID","",VLOOKUP(_xlfn.CONCAT(B366,D366),'All Fixtures'!H:U,14,0))</f>
        <v>Spartans Club 1</v>
      </c>
    </row>
    <row r="367" spans="1:7" ht="18" customHeight="1" x14ac:dyDescent="0.25">
      <c r="A367" s="55"/>
      <c r="B367" s="44">
        <v>12</v>
      </c>
      <c r="C367" s="45">
        <f>IFERROR(VLOOKUP(_xlfn.CONCAT(B367,$B353),'All Fixtures'!H:R,10,0),VLOOKUP(_xlfn.CONCAT(B367,$B353),'All Fixtures'!I:R,9,0))</f>
        <v>45617</v>
      </c>
      <c r="D367" s="46" t="str">
        <f>IFERROR(VLOOKUP(_xlfn.CONCAT(B367,$B353),'All Fixtures'!H:R,11,0),VLOOKUP(_xlfn.CONCAT(B367,$B353),'All Fixtures'!I:R,10,0))</f>
        <v>All Wood &amp; Balls</v>
      </c>
      <c r="E367" s="47" t="str">
        <f t="shared" si="9"/>
        <v>vs</v>
      </c>
      <c r="F367" s="46" t="str">
        <f>IFERROR(VLOOKUP(_xlfn.CONCAT(B367,$B353),'All Fixtures'!I:T,12,0),VLOOKUP(_xlfn.CONCAT(B367,$B353),'All Fixtures'!H:T,13,0))</f>
        <v>BIJI's S.C.</v>
      </c>
      <c r="G367" s="48" t="str">
        <f>IF(E367="VOID","",VLOOKUP(_xlfn.CONCAT(B367,D367),'All Fixtures'!H:U,14,0))</f>
        <v>Longlevens RFC</v>
      </c>
    </row>
    <row r="368" spans="1:7" ht="18" customHeight="1" x14ac:dyDescent="0.25">
      <c r="A368" s="55"/>
      <c r="B368" s="44">
        <v>13</v>
      </c>
      <c r="C368" s="45">
        <f>IFERROR(VLOOKUP(_xlfn.CONCAT(B368,$B353),'All Fixtures'!H:R,10,0),VLOOKUP(_xlfn.CONCAT(B368,$B353),'All Fixtures'!I:R,9,0))</f>
        <v>45623</v>
      </c>
      <c r="D368" s="46" t="str">
        <f>IFERROR(VLOOKUP(_xlfn.CONCAT(B368,$B353),'All Fixtures'!H:R,11,0),VLOOKUP(_xlfn.CONCAT(B368,$B353),'All Fixtures'!I:R,10,0))</f>
        <v>Spreaders</v>
      </c>
      <c r="E368" s="47" t="str">
        <f t="shared" si="9"/>
        <v>vs</v>
      </c>
      <c r="F368" s="46" t="str">
        <f>IFERROR(VLOOKUP(_xlfn.CONCAT(B368,$B353),'All Fixtures'!I:T,12,0),VLOOKUP(_xlfn.CONCAT(B368,$B353),'All Fixtures'!H:T,13,0))</f>
        <v>All Wood &amp; Balls</v>
      </c>
      <c r="G368" s="48" t="str">
        <f>IF(E368="VOID","",VLOOKUP(_xlfn.CONCAT(B368,D368),'All Fixtures'!H:U,14,0))</f>
        <v>Churchdown Community Centre 2</v>
      </c>
    </row>
    <row r="369" spans="1:7" ht="18" customHeight="1" x14ac:dyDescent="0.25">
      <c r="A369" s="55"/>
      <c r="B369" s="44">
        <v>14</v>
      </c>
      <c r="C369" s="45">
        <f>IFERROR(VLOOKUP(_xlfn.CONCAT(B369,$B353),'All Fixtures'!H:R,10,0),VLOOKUP(_xlfn.CONCAT(B369,$B353),'All Fixtures'!I:R,9,0))</f>
        <v>45632</v>
      </c>
      <c r="D369" s="46" t="str">
        <f>IFERROR(VLOOKUP(_xlfn.CONCAT(B369,$B353),'All Fixtures'!H:R,11,0),VLOOKUP(_xlfn.CONCAT(B369,$B353),'All Fixtures'!I:R,10,0))</f>
        <v>Flintstones</v>
      </c>
      <c r="E369" s="47" t="str">
        <f t="shared" si="9"/>
        <v>vs</v>
      </c>
      <c r="F369" s="46" t="str">
        <f>IFERROR(VLOOKUP(_xlfn.CONCAT(B369,$B353),'All Fixtures'!I:T,12,0),VLOOKUP(_xlfn.CONCAT(B369,$B353),'All Fixtures'!H:T,13,0))</f>
        <v>All Wood &amp; Balls</v>
      </c>
      <c r="G369" s="48" t="str">
        <f>IF(E369="VOID","",VLOOKUP(_xlfn.CONCAT(B369,D369),'All Fixtures'!H:U,14,0))</f>
        <v>England's Glory 1</v>
      </c>
    </row>
    <row r="370" spans="1:7" ht="18" customHeight="1" x14ac:dyDescent="0.25">
      <c r="A370" s="55"/>
      <c r="B370" s="44">
        <v>15</v>
      </c>
      <c r="C370" s="45">
        <f>IFERROR(VLOOKUP(_xlfn.CONCAT(B370,$B353),'All Fixtures'!H:R,10,0),VLOOKUP(_xlfn.CONCAT(B370,$B353),'All Fixtures'!I:R,9,0))</f>
        <v>45638</v>
      </c>
      <c r="D370" s="46" t="str">
        <f>IFERROR(VLOOKUP(_xlfn.CONCAT(B370,$B353),'All Fixtures'!H:R,11,0),VLOOKUP(_xlfn.CONCAT(B370,$B353),'All Fixtures'!I:R,10,0))</f>
        <v>All Wood &amp; Balls</v>
      </c>
      <c r="E370" s="47" t="str">
        <f t="shared" si="9"/>
        <v>vs</v>
      </c>
      <c r="F370" s="46" t="str">
        <f>IFERROR(VLOOKUP(_xlfn.CONCAT(B370,$B353),'All Fixtures'!I:T,12,0),VLOOKUP(_xlfn.CONCAT(B370,$B353),'All Fixtures'!H:T,13,0))</f>
        <v>Madcaps</v>
      </c>
      <c r="G370" s="48" t="str">
        <f>IF(E370="VOID","",VLOOKUP(_xlfn.CONCAT(B370,D370),'All Fixtures'!H:U,14,0))</f>
        <v>Longlevens RFC</v>
      </c>
    </row>
    <row r="371" spans="1:7" ht="24.6" customHeight="1" x14ac:dyDescent="0.25">
      <c r="A371" s="55"/>
      <c r="B371" s="122" t="s">
        <v>339</v>
      </c>
      <c r="C371" s="123"/>
      <c r="D371" s="123"/>
      <c r="E371" s="123"/>
      <c r="F371" s="123"/>
      <c r="G371" s="124"/>
    </row>
    <row r="372" spans="1:7" ht="18" customHeight="1" x14ac:dyDescent="0.25">
      <c r="A372" s="55"/>
      <c r="B372" s="44">
        <v>16</v>
      </c>
      <c r="C372" s="45">
        <f>IFERROR(VLOOKUP(_xlfn.CONCAT(B372,$B353),'All Fixtures'!H:R,10,0),VLOOKUP(_xlfn.CONCAT(B372,$B353),'All Fixtures'!I:R,9,0))</f>
        <v>45666</v>
      </c>
      <c r="D372" s="46" t="str">
        <f>IFERROR(VLOOKUP(_xlfn.CONCAT(B372,$B353),'All Fixtures'!H:R,11,0),VLOOKUP(_xlfn.CONCAT(B372,$B353),'All Fixtures'!I:R,10,0))</f>
        <v>All Wood &amp; Balls</v>
      </c>
      <c r="E372" s="47" t="str">
        <f t="shared" si="9"/>
        <v>vs</v>
      </c>
      <c r="F372" s="46" t="str">
        <f>IFERROR(VLOOKUP(_xlfn.CONCAT(B372,$B353),'All Fixtures'!I:T,12,0),VLOOKUP(_xlfn.CONCAT(B372,$B353),'All Fixtures'!H:T,13,0))</f>
        <v>Hits &amp; Misses(City)</v>
      </c>
      <c r="G372" s="48" t="str">
        <f>IF(E372="VOID","",VLOOKUP(_xlfn.CONCAT(B372,D372),'All Fixtures'!H:U,14,0))</f>
        <v>Longlevens RFC</v>
      </c>
    </row>
    <row r="373" spans="1:7" ht="18" customHeight="1" x14ac:dyDescent="0.25">
      <c r="A373" s="55"/>
      <c r="B373" s="44">
        <v>17</v>
      </c>
      <c r="C373" s="45">
        <f>IFERROR(VLOOKUP(_xlfn.CONCAT(B373,$B353),'All Fixtures'!H:R,10,0),VLOOKUP(_xlfn.CONCAT(B373,$B353),'All Fixtures'!I:R,9,0))</f>
        <v>45673</v>
      </c>
      <c r="D373" s="46" t="str">
        <f>IFERROR(VLOOKUP(_xlfn.CONCAT(B373,$B353),'All Fixtures'!H:R,11,0),VLOOKUP(_xlfn.CONCAT(B373,$B353),'All Fixtures'!I:R,10,0))</f>
        <v>Hip Hips</v>
      </c>
      <c r="E373" s="47" t="str">
        <f t="shared" si="9"/>
        <v>vs</v>
      </c>
      <c r="F373" s="46" t="str">
        <f>IFERROR(VLOOKUP(_xlfn.CONCAT(B373,$B353),'All Fixtures'!I:T,12,0),VLOOKUP(_xlfn.CONCAT(B373,$B353),'All Fixtures'!H:T,13,0))</f>
        <v>All Wood &amp; Balls</v>
      </c>
      <c r="G373" s="48" t="str">
        <f>IF(E373="VOID","",VLOOKUP(_xlfn.CONCAT(B373,D373),'All Fixtures'!H:U,14,0))</f>
        <v>Saintbridge Club 1</v>
      </c>
    </row>
    <row r="374" spans="1:7" ht="18" customHeight="1" x14ac:dyDescent="0.25">
      <c r="A374" s="55"/>
      <c r="B374" s="44">
        <v>18</v>
      </c>
      <c r="C374" s="45">
        <f>IFERROR(VLOOKUP(_xlfn.CONCAT(B374,$B353),'All Fixtures'!H:R,10,0),VLOOKUP(_xlfn.CONCAT(B374,$B353),'All Fixtures'!I:R,9,0))</f>
        <v>45680</v>
      </c>
      <c r="D374" s="46" t="str">
        <f>IFERROR(VLOOKUP(_xlfn.CONCAT(B374,$B353),'All Fixtures'!H:R,11,0),VLOOKUP(_xlfn.CONCAT(B374,$B353),'All Fixtures'!I:R,10,0))</f>
        <v>All Wood &amp; Balls</v>
      </c>
      <c r="E374" s="47" t="str">
        <f t="shared" si="9"/>
        <v>vs</v>
      </c>
      <c r="F374" s="46" t="str">
        <f>IFERROR(VLOOKUP(_xlfn.CONCAT(B374,$B353),'All Fixtures'!I:T,12,0),VLOOKUP(_xlfn.CONCAT(B374,$B353),'All Fixtures'!H:T,13,0))</f>
        <v>Grinders</v>
      </c>
      <c r="G374" s="48" t="str">
        <f>IF(E374="VOID","",VLOOKUP(_xlfn.CONCAT(B374,D374),'All Fixtures'!H:U,14,0))</f>
        <v>Longlevens RFC</v>
      </c>
    </row>
    <row r="375" spans="1:7" ht="18" customHeight="1" x14ac:dyDescent="0.25">
      <c r="A375" s="55"/>
      <c r="B375" s="44">
        <v>19</v>
      </c>
      <c r="C375" s="45">
        <f>IFERROR(VLOOKUP(_xlfn.CONCAT(B375,$B353),'All Fixtures'!H:R,10,0),VLOOKUP(_xlfn.CONCAT(B375,$B353),'All Fixtures'!I:R,9,0))</f>
        <v>45685</v>
      </c>
      <c r="D375" s="46" t="str">
        <f>IFERROR(VLOOKUP(_xlfn.CONCAT(B375,$B353),'All Fixtures'!H:R,11,0),VLOOKUP(_xlfn.CONCAT(B375,$B353),'All Fixtures'!I:R,10,0))</f>
        <v>Poets</v>
      </c>
      <c r="E375" s="47" t="str">
        <f t="shared" si="9"/>
        <v>vs</v>
      </c>
      <c r="F375" s="46" t="str">
        <f>IFERROR(VLOOKUP(_xlfn.CONCAT(B375,$B353),'All Fixtures'!I:T,12,0),VLOOKUP(_xlfn.CONCAT(B375,$B353),'All Fixtures'!H:T,13,0))</f>
        <v>All Wood &amp; Balls</v>
      </c>
      <c r="G375" s="48" t="str">
        <f>IF(E375="VOID","",VLOOKUP(_xlfn.CONCAT(B375,D375),'All Fixtures'!H:U,14,0))</f>
        <v>Farmer's Club 2</v>
      </c>
    </row>
    <row r="376" spans="1:7" ht="18" customHeight="1" x14ac:dyDescent="0.25">
      <c r="A376" s="55"/>
      <c r="B376" s="44">
        <v>20</v>
      </c>
      <c r="C376" s="45">
        <f>IFERROR(VLOOKUP(_xlfn.CONCAT(B376,$B353),'All Fixtures'!H:R,10,0),VLOOKUP(_xlfn.CONCAT(B376,$B353),'All Fixtures'!I:R,9,0))</f>
        <v>45694</v>
      </c>
      <c r="D376" s="46" t="str">
        <f>IFERROR(VLOOKUP(_xlfn.CONCAT(B376,$B353),'All Fixtures'!H:R,11,0),VLOOKUP(_xlfn.CONCAT(B376,$B353),'All Fixtures'!I:R,10,0))</f>
        <v>All Wood &amp; Balls</v>
      </c>
      <c r="E376" s="47" t="str">
        <f t="shared" si="9"/>
        <v>vs</v>
      </c>
      <c r="F376" s="46" t="str">
        <f>IFERROR(VLOOKUP(_xlfn.CONCAT(B376,$B353),'All Fixtures'!I:T,12,0),VLOOKUP(_xlfn.CONCAT(B376,$B353),'All Fixtures'!H:T,13,0))</f>
        <v>Hucclers</v>
      </c>
      <c r="G376" s="48" t="str">
        <f>IF(E376="VOID","",VLOOKUP(_xlfn.CONCAT(B376,D376),'All Fixtures'!H:U,14,0))</f>
        <v>Longlevens RFC</v>
      </c>
    </row>
    <row r="377" spans="1:7" ht="18" customHeight="1" x14ac:dyDescent="0.25">
      <c r="A377" s="55"/>
      <c r="B377" s="44">
        <v>21</v>
      </c>
      <c r="C377" s="45">
        <f>IFERROR(VLOOKUP(_xlfn.CONCAT(B377,$B353),'All Fixtures'!H:R,10,0),VLOOKUP(_xlfn.CONCAT(B377,$B353),'All Fixtures'!I:R,9,0))</f>
        <v>45699</v>
      </c>
      <c r="D377" s="46" t="str">
        <f>IFERROR(VLOOKUP(_xlfn.CONCAT(B377,$B353),'All Fixtures'!H:R,11,0),VLOOKUP(_xlfn.CONCAT(B377,$B353),'All Fixtures'!I:R,10,0))</f>
        <v>Upleadon Wanderers</v>
      </c>
      <c r="E377" s="47" t="str">
        <f t="shared" si="9"/>
        <v>vs</v>
      </c>
      <c r="F377" s="46" t="str">
        <f>IFERROR(VLOOKUP(_xlfn.CONCAT(B377,$B353),'All Fixtures'!I:T,12,0),VLOOKUP(_xlfn.CONCAT(B377,$B353),'All Fixtures'!H:T,13,0))</f>
        <v>All Wood &amp; Balls</v>
      </c>
      <c r="G377" s="48" t="str">
        <f>IF(E377="VOID","",VLOOKUP(_xlfn.CONCAT(B377,D377),'All Fixtures'!H:U,14,0))</f>
        <v>Circle Club Newent</v>
      </c>
    </row>
    <row r="378" spans="1:7" ht="18" customHeight="1" x14ac:dyDescent="0.25">
      <c r="A378" s="55"/>
      <c r="B378" s="44">
        <v>22</v>
      </c>
      <c r="C378" s="45">
        <f>IFERROR(VLOOKUP(_xlfn.CONCAT(B378,$B353),'All Fixtures'!H:R,10,0),VLOOKUP(_xlfn.CONCAT(B378,$B353),'All Fixtures'!I:R,9,0))</f>
        <v>45708</v>
      </c>
      <c r="D378" s="46" t="str">
        <f>IFERROR(VLOOKUP(_xlfn.CONCAT(B378,$B353),'All Fixtures'!H:R,11,0),VLOOKUP(_xlfn.CONCAT(B378,$B353),'All Fixtures'!I:R,10,0))</f>
        <v>All Wood &amp; Balls</v>
      </c>
      <c r="E378" s="47" t="str">
        <f t="shared" si="9"/>
        <v>vs</v>
      </c>
      <c r="F378" s="46" t="str">
        <f>IFERROR(VLOOKUP(_xlfn.CONCAT(B378,$B353),'All Fixtures'!I:T,12,0),VLOOKUP(_xlfn.CONCAT(B378,$B353),'All Fixtures'!H:T,13,0))</f>
        <v>Elementaries</v>
      </c>
      <c r="G378" s="48" t="str">
        <f>IF(E378="VOID","",VLOOKUP(_xlfn.CONCAT(B378,D378),'All Fixtures'!H:U,14,0))</f>
        <v>Longlevens RFC</v>
      </c>
    </row>
    <row r="379" spans="1:7" ht="18" customHeight="1" x14ac:dyDescent="0.25">
      <c r="A379" s="55"/>
      <c r="B379" s="44">
        <v>23</v>
      </c>
      <c r="C379" s="45">
        <f>IFERROR(VLOOKUP(_xlfn.CONCAT(B379,$B353),'All Fixtures'!H:R,10,0),VLOOKUP(_xlfn.CONCAT(B379,$B353),'All Fixtures'!I:R,9,0))</f>
        <v>45714</v>
      </c>
      <c r="D379" s="46" t="str">
        <f>IFERROR(VLOOKUP(_xlfn.CONCAT(B379,$B353),'All Fixtures'!H:R,11,0),VLOOKUP(_xlfn.CONCAT(B379,$B353),'All Fixtures'!I:R,10,0))</f>
        <v>Meteors</v>
      </c>
      <c r="E379" s="47" t="str">
        <f t="shared" si="9"/>
        <v>vs</v>
      </c>
      <c r="F379" s="46" t="str">
        <f>IFERROR(VLOOKUP(_xlfn.CONCAT(B379,$B353),'All Fixtures'!I:T,12,0),VLOOKUP(_xlfn.CONCAT(B379,$B353),'All Fixtures'!H:T,13,0))</f>
        <v>All Wood &amp; Balls</v>
      </c>
      <c r="G379" s="48" t="str">
        <f>IF(E379="VOID","",VLOOKUP(_xlfn.CONCAT(B379,D379),'All Fixtures'!H:U,14,0))</f>
        <v>Farmer's Club 1</v>
      </c>
    </row>
    <row r="380" spans="1:7" ht="18" customHeight="1" x14ac:dyDescent="0.25">
      <c r="A380" s="55"/>
      <c r="B380" s="44">
        <v>24</v>
      </c>
      <c r="C380" s="45">
        <f>IFERROR(VLOOKUP(_xlfn.CONCAT(B380,$B353),'All Fixtures'!H:R,10,0),VLOOKUP(_xlfn.CONCAT(B380,$B353),'All Fixtures'!I:R,9,0))</f>
        <v>45722</v>
      </c>
      <c r="D380" s="46" t="str">
        <f>IFERROR(VLOOKUP(_xlfn.CONCAT(B380,$B353),'All Fixtures'!H:R,11,0),VLOOKUP(_xlfn.CONCAT(B380,$B353),'All Fixtures'!I:R,10,0))</f>
        <v>All Wood &amp; Balls</v>
      </c>
      <c r="E380" s="47" t="str">
        <f t="shared" si="9"/>
        <v>vs</v>
      </c>
      <c r="F380" s="46" t="str">
        <f>IFERROR(VLOOKUP(_xlfn.CONCAT(B380,$B353),'All Fixtures'!I:T,12,0),VLOOKUP(_xlfn.CONCAT(B380,$B353),'All Fixtures'!H:T,13,0))</f>
        <v>Locals</v>
      </c>
      <c r="G380" s="48" t="str">
        <f>IF(E380="VOID","",VLOOKUP(_xlfn.CONCAT(B380,D380),'All Fixtures'!H:U,14,0))</f>
        <v>Longlevens RFC</v>
      </c>
    </row>
    <row r="381" spans="1:7" ht="18" customHeight="1" x14ac:dyDescent="0.25">
      <c r="A381" s="55"/>
      <c r="B381" s="44">
        <v>25</v>
      </c>
      <c r="C381" s="45">
        <f>IFERROR(VLOOKUP(_xlfn.CONCAT(B381,$B353),'All Fixtures'!H:R,10,0),VLOOKUP(_xlfn.CONCAT(B381,$B353),'All Fixtures'!I:R,9,0))</f>
        <v>45728</v>
      </c>
      <c r="D381" s="46" t="str">
        <f>IFERROR(VLOOKUP(_xlfn.CONCAT(B381,$B353),'All Fixtures'!H:R,11,0),VLOOKUP(_xlfn.CONCAT(B381,$B353),'All Fixtures'!I:R,10,0))</f>
        <v>Killer Instinct</v>
      </c>
      <c r="E381" s="47" t="str">
        <f t="shared" si="9"/>
        <v>vs</v>
      </c>
      <c r="F381" s="46" t="str">
        <f>IFERROR(VLOOKUP(_xlfn.CONCAT(B381,$B353),'All Fixtures'!I:T,12,0),VLOOKUP(_xlfn.CONCAT(B381,$B353),'All Fixtures'!H:T,13,0))</f>
        <v>All Wood &amp; Balls</v>
      </c>
      <c r="G381" s="48" t="str">
        <f>IF(E381="VOID","",VLOOKUP(_xlfn.CONCAT(B381,D381),'All Fixtures'!H:U,14,0))</f>
        <v>Matchplay Stroud 3</v>
      </c>
    </row>
    <row r="382" spans="1:7" ht="18" customHeight="1" x14ac:dyDescent="0.25">
      <c r="A382" s="55"/>
      <c r="B382" s="44">
        <v>26</v>
      </c>
      <c r="C382" s="45">
        <f>IFERROR(VLOOKUP(_xlfn.CONCAT(B382,$B353),'All Fixtures'!H:R,10,0),VLOOKUP(_xlfn.CONCAT(B382,$B353),'All Fixtures'!I:R,9,0))</f>
        <v>45736</v>
      </c>
      <c r="D382" s="46" t="str">
        <f>IFERROR(VLOOKUP(_xlfn.CONCAT(B382,$B353),'All Fixtures'!H:R,11,0),VLOOKUP(_xlfn.CONCAT(B382,$B353),'All Fixtures'!I:R,10,0))</f>
        <v>All Wood &amp; Balls</v>
      </c>
      <c r="E382" s="47" t="str">
        <f t="shared" si="9"/>
        <v>vs</v>
      </c>
      <c r="F382" s="46" t="str">
        <f>IFERROR(VLOOKUP(_xlfn.CONCAT(B382,$B353),'All Fixtures'!I:T,12,0),VLOOKUP(_xlfn.CONCAT(B382,$B353),'All Fixtures'!H:T,13,0))</f>
        <v>DM4's</v>
      </c>
      <c r="G382" s="48" t="str">
        <f>IF(E382="VOID","",VLOOKUP(_xlfn.CONCAT(B382,D382),'All Fixtures'!H:U,14,0))</f>
        <v>Longlevens RFC</v>
      </c>
    </row>
    <row r="383" spans="1:7" ht="18" customHeight="1" x14ac:dyDescent="0.25">
      <c r="A383" s="55"/>
      <c r="B383" s="44">
        <v>27</v>
      </c>
      <c r="C383" s="45">
        <f>IFERROR(VLOOKUP(_xlfn.CONCAT(B383,$B353),'All Fixtures'!H:R,10,0),VLOOKUP(_xlfn.CONCAT(B383,$B353),'All Fixtures'!I:R,9,0))</f>
        <v>45743</v>
      </c>
      <c r="D383" s="46" t="str">
        <f>IFERROR(VLOOKUP(_xlfn.CONCAT(B383,$B353),'All Fixtures'!H:R,11,0),VLOOKUP(_xlfn.CONCAT(B383,$B353),'All Fixtures'!I:R,10,0))</f>
        <v>BIJI's S.C.</v>
      </c>
      <c r="E383" s="47" t="str">
        <f t="shared" si="9"/>
        <v>vs</v>
      </c>
      <c r="F383" s="46" t="str">
        <f>IFERROR(VLOOKUP(_xlfn.CONCAT(B383,$B353),'All Fixtures'!I:T,12,0),VLOOKUP(_xlfn.CONCAT(B383,$B353),'All Fixtures'!H:T,13,0))</f>
        <v>All Wood &amp; Balls</v>
      </c>
      <c r="G383" s="48" t="str">
        <f>IF(E383="VOID","",VLOOKUP(_xlfn.CONCAT(B383,D383),'All Fixtures'!H:U,14,0))</f>
        <v>Farmer's Club 2</v>
      </c>
    </row>
    <row r="384" spans="1:7" ht="18" customHeight="1" x14ac:dyDescent="0.25">
      <c r="A384" s="55"/>
      <c r="B384" s="44">
        <v>28</v>
      </c>
      <c r="C384" s="45">
        <f>IFERROR(VLOOKUP(_xlfn.CONCAT(B384,$B353),'All Fixtures'!H:R,10,0),VLOOKUP(_xlfn.CONCAT(B384,$B353),'All Fixtures'!I:R,9,0))</f>
        <v>45750</v>
      </c>
      <c r="D384" s="46" t="str">
        <f>IFERROR(VLOOKUP(_xlfn.CONCAT(B384,$B353),'All Fixtures'!H:R,11,0),VLOOKUP(_xlfn.CONCAT(B384,$B353),'All Fixtures'!I:R,10,0))</f>
        <v>All Wood &amp; Balls</v>
      </c>
      <c r="E384" s="47" t="str">
        <f t="shared" si="9"/>
        <v>vs</v>
      </c>
      <c r="F384" s="46" t="str">
        <f>IFERROR(VLOOKUP(_xlfn.CONCAT(B384,$B353),'All Fixtures'!I:T,12,0),VLOOKUP(_xlfn.CONCAT(B384,$B353),'All Fixtures'!H:T,13,0))</f>
        <v>Spreaders</v>
      </c>
      <c r="G384" s="48" t="str">
        <f>IF(E384="VOID","",VLOOKUP(_xlfn.CONCAT(B384,D384),'All Fixtures'!H:U,14,0))</f>
        <v>Longlevens RFC</v>
      </c>
    </row>
    <row r="385" spans="1:7" ht="18" customHeight="1" x14ac:dyDescent="0.25">
      <c r="A385" s="55"/>
      <c r="B385" s="44">
        <v>29</v>
      </c>
      <c r="C385" s="45">
        <f>IFERROR(VLOOKUP(_xlfn.CONCAT(B385,$B353),'All Fixtures'!H:R,10,0),VLOOKUP(_xlfn.CONCAT(B385,$B353),'All Fixtures'!I:R,9,0))</f>
        <v>45757</v>
      </c>
      <c r="D385" s="46" t="str">
        <f>IFERROR(VLOOKUP(_xlfn.CONCAT(B385,$B353),'All Fixtures'!H:R,11,0),VLOOKUP(_xlfn.CONCAT(B385,$B353),'All Fixtures'!I:R,10,0))</f>
        <v>All Wood &amp; Balls</v>
      </c>
      <c r="E385" s="47" t="str">
        <f t="shared" si="9"/>
        <v>vs</v>
      </c>
      <c r="F385" s="46" t="str">
        <f>IFERROR(VLOOKUP(_xlfn.CONCAT(B385,$B353),'All Fixtures'!I:T,12,0),VLOOKUP(_xlfn.CONCAT(B385,$B353),'All Fixtures'!H:T,13,0))</f>
        <v>Flintstones</v>
      </c>
      <c r="G385" s="48" t="str">
        <f>IF(E385="VOID","",VLOOKUP(_xlfn.CONCAT(B385,D385),'All Fixtures'!H:U,14,0))</f>
        <v>Longlevens RFC</v>
      </c>
    </row>
    <row r="386" spans="1:7" ht="18" customHeight="1" x14ac:dyDescent="0.25">
      <c r="A386" s="55"/>
      <c r="B386" s="49">
        <v>30</v>
      </c>
      <c r="C386" s="50">
        <f>IFERROR(VLOOKUP(_xlfn.CONCAT(B386,$B353),'All Fixtures'!H:R,10,0),VLOOKUP(_xlfn.CONCAT(B386,$B353),'All Fixtures'!I:R,9,0))</f>
        <v>45762</v>
      </c>
      <c r="D386" s="51" t="str">
        <f>IFERROR(VLOOKUP(_xlfn.CONCAT(B386,$B353),'All Fixtures'!H:R,11,0),VLOOKUP(_xlfn.CONCAT(B386,$B353),'All Fixtures'!I:R,10,0))</f>
        <v>Madcaps</v>
      </c>
      <c r="E386" s="52" t="str">
        <f t="shared" si="9"/>
        <v>vs</v>
      </c>
      <c r="F386" s="51" t="str">
        <f>IFERROR(VLOOKUP(_xlfn.CONCAT(B386,$B353),'All Fixtures'!I:T,12,0),VLOOKUP(_xlfn.CONCAT(B386,$B353),'All Fixtures'!H:T,13,0))</f>
        <v>All Wood &amp; Balls</v>
      </c>
      <c r="G386" s="53" t="str">
        <f>IF(E386="VOID","",VLOOKUP(_xlfn.CONCAT(B386,D386),'All Fixtures'!H:U,14,0))</f>
        <v>Spartans Club 2</v>
      </c>
    </row>
    <row r="387" spans="1:7" ht="13.15" customHeight="1" x14ac:dyDescent="0.25">
      <c r="A387" s="55"/>
      <c r="B387" s="20"/>
      <c r="C387" s="20"/>
      <c r="D387" s="3"/>
      <c r="E387" s="20"/>
      <c r="F387" s="3"/>
      <c r="G387" s="3"/>
    </row>
    <row r="388" spans="1:7" ht="13.15" customHeight="1" x14ac:dyDescent="0.25">
      <c r="A388" s="55"/>
      <c r="B388" s="20"/>
      <c r="C388" s="20"/>
      <c r="D388" s="3"/>
      <c r="E388" s="20"/>
      <c r="F388" s="3"/>
      <c r="G388" s="3"/>
    </row>
    <row r="389" spans="1:7" ht="13.15" customHeight="1" x14ac:dyDescent="0.25">
      <c r="A389" s="55"/>
      <c r="B389" s="20"/>
      <c r="C389" s="20"/>
      <c r="D389" s="3"/>
      <c r="E389" s="20"/>
      <c r="F389" s="3"/>
      <c r="G389" s="3"/>
    </row>
    <row r="390" spans="1:7" ht="13.15" customHeight="1" x14ac:dyDescent="0.25">
      <c r="A390" s="55"/>
      <c r="B390" s="20"/>
      <c r="C390" s="20"/>
      <c r="D390" s="3"/>
      <c r="E390" s="20"/>
      <c r="F390" s="3"/>
      <c r="G390" s="3"/>
    </row>
    <row r="391" spans="1:7" ht="13.15" customHeight="1" x14ac:dyDescent="0.25">
      <c r="A391" s="55"/>
      <c r="B391" s="20"/>
      <c r="C391" s="20"/>
      <c r="D391" s="3"/>
      <c r="E391" s="20"/>
      <c r="F391" s="3"/>
      <c r="G391" s="3"/>
    </row>
    <row r="392" spans="1:7" ht="20.45" customHeight="1" x14ac:dyDescent="0.35">
      <c r="A392" s="55">
        <f>A353+1</f>
        <v>11</v>
      </c>
      <c r="B392" s="39" t="str">
        <f>C392</f>
        <v>BIJI's S.C.</v>
      </c>
      <c r="C392" s="121" t="str">
        <f>VLOOKUP(A392,Divisions!$M$3:$N$18,2,0)</f>
        <v>BIJI's S.C.</v>
      </c>
      <c r="D392" s="121"/>
      <c r="E392" s="121"/>
      <c r="F392" s="121"/>
      <c r="G392" s="121"/>
    </row>
    <row r="393" spans="1:7" ht="13.15" customHeight="1" x14ac:dyDescent="0.25">
      <c r="A393" s="55"/>
      <c r="B393" s="20"/>
      <c r="C393" s="20"/>
      <c r="D393" s="3"/>
      <c r="E393" s="20"/>
      <c r="F393" s="3"/>
      <c r="G393" s="3"/>
    </row>
    <row r="394" spans="1:7" ht="21.6" customHeight="1" x14ac:dyDescent="0.25">
      <c r="A394" s="55"/>
      <c r="B394" s="40" t="s">
        <v>328</v>
      </c>
      <c r="C394" s="41" t="s">
        <v>334</v>
      </c>
      <c r="D394" s="42" t="s">
        <v>340</v>
      </c>
      <c r="E394" s="42"/>
      <c r="F394" s="42" t="s">
        <v>341</v>
      </c>
      <c r="G394" s="43" t="s">
        <v>338</v>
      </c>
    </row>
    <row r="395" spans="1:7" ht="18" customHeight="1" x14ac:dyDescent="0.25">
      <c r="A395" s="55"/>
      <c r="B395" s="44">
        <v>1</v>
      </c>
      <c r="C395" s="45">
        <f>IFERROR(VLOOKUP(_xlfn.CONCAT(B395,$B392),'All Fixtures'!H:R,10,0),VLOOKUP(_xlfn.CONCAT(B395,$B392),'All Fixtures'!I:R,9,0))</f>
        <v>45540</v>
      </c>
      <c r="D395" s="46" t="str">
        <f>IFERROR(VLOOKUP(_xlfn.CONCAT(B395,$B392),'All Fixtures'!H:R,11,0),VLOOKUP(_xlfn.CONCAT(B395,$B392),'All Fixtures'!I:R,10,0))</f>
        <v>Hip Hips</v>
      </c>
      <c r="E395" s="47" t="str">
        <f>IF(F395="","VOID","vs")</f>
        <v>vs</v>
      </c>
      <c r="F395" s="46" t="str">
        <f>IFERROR(VLOOKUP(_xlfn.CONCAT(B395,$B392),'All Fixtures'!I:T,12,0),VLOOKUP(_xlfn.CONCAT(B395,$B392),'All Fixtures'!H:T,13,0))</f>
        <v>BIJI's S.C.</v>
      </c>
      <c r="G395" s="48" t="str">
        <f>IF(E395="VOID","",VLOOKUP(_xlfn.CONCAT(B395,D395),'All Fixtures'!H:U,14,0))</f>
        <v>Saintbridge Club 1</v>
      </c>
    </row>
    <row r="396" spans="1:7" ht="18" customHeight="1" x14ac:dyDescent="0.25">
      <c r="A396" s="55"/>
      <c r="B396" s="44">
        <v>2</v>
      </c>
      <c r="C396" s="45">
        <f>IFERROR(VLOOKUP(_xlfn.CONCAT(B396,$B392),'All Fixtures'!H:R,10,0),VLOOKUP(_xlfn.CONCAT(B396,$B392),'All Fixtures'!I:R,9,0))</f>
        <v>45547</v>
      </c>
      <c r="D396" s="46" t="str">
        <f>IFERROR(VLOOKUP(_xlfn.CONCAT(B396,$B392),'All Fixtures'!H:R,11,0),VLOOKUP(_xlfn.CONCAT(B396,$B392),'All Fixtures'!I:R,10,0))</f>
        <v>BIJI's S.C.</v>
      </c>
      <c r="E396" s="47" t="str">
        <f t="shared" ref="E396:E425" si="10">IF(F396="","VOID","vs")</f>
        <v>vs</v>
      </c>
      <c r="F396" s="46" t="str">
        <f>IFERROR(VLOOKUP(_xlfn.CONCAT(B396,$B392),'All Fixtures'!I:T,12,0),VLOOKUP(_xlfn.CONCAT(B396,$B392),'All Fixtures'!H:T,13,0))</f>
        <v>Grinders</v>
      </c>
      <c r="G396" s="48" t="str">
        <f>IF(E396="VOID","",VLOOKUP(_xlfn.CONCAT(B396,D396),'All Fixtures'!H:U,14,0))</f>
        <v>Farmer's Club 2</v>
      </c>
    </row>
    <row r="397" spans="1:7" ht="18" customHeight="1" x14ac:dyDescent="0.25">
      <c r="A397" s="55"/>
      <c r="B397" s="44">
        <v>3</v>
      </c>
      <c r="C397" s="45">
        <f>IFERROR(VLOOKUP(_xlfn.CONCAT(B397,$B392),'All Fixtures'!H:R,10,0),VLOOKUP(_xlfn.CONCAT(B397,$B392),'All Fixtures'!I:R,9,0))</f>
        <v>45552</v>
      </c>
      <c r="D397" s="46" t="str">
        <f>IFERROR(VLOOKUP(_xlfn.CONCAT(B397,$B392),'All Fixtures'!H:R,11,0),VLOOKUP(_xlfn.CONCAT(B397,$B392),'All Fixtures'!I:R,10,0))</f>
        <v>Poets</v>
      </c>
      <c r="E397" s="47" t="str">
        <f t="shared" si="10"/>
        <v>vs</v>
      </c>
      <c r="F397" s="46" t="str">
        <f>IFERROR(VLOOKUP(_xlfn.CONCAT(B397,$B392),'All Fixtures'!I:T,12,0),VLOOKUP(_xlfn.CONCAT(B397,$B392),'All Fixtures'!H:T,13,0))</f>
        <v>BIJI's S.C.</v>
      </c>
      <c r="G397" s="48" t="str">
        <f>IF(E397="VOID","",VLOOKUP(_xlfn.CONCAT(B397,D397),'All Fixtures'!H:U,14,0))</f>
        <v>Farmer's Club 2</v>
      </c>
    </row>
    <row r="398" spans="1:7" ht="18" customHeight="1" x14ac:dyDescent="0.25">
      <c r="A398" s="55"/>
      <c r="B398" s="44">
        <v>4</v>
      </c>
      <c r="C398" s="45">
        <f>IFERROR(VLOOKUP(_xlfn.CONCAT(B398,$B392),'All Fixtures'!H:R,10,0),VLOOKUP(_xlfn.CONCAT(B398,$B392),'All Fixtures'!I:R,9,0))</f>
        <v>45561</v>
      </c>
      <c r="D398" s="46" t="str">
        <f>IFERROR(VLOOKUP(_xlfn.CONCAT(B398,$B392),'All Fixtures'!H:R,11,0),VLOOKUP(_xlfn.CONCAT(B398,$B392),'All Fixtures'!I:R,10,0))</f>
        <v>BIJI's S.C.</v>
      </c>
      <c r="E398" s="47" t="str">
        <f t="shared" si="10"/>
        <v>vs</v>
      </c>
      <c r="F398" s="46" t="str">
        <f>IFERROR(VLOOKUP(_xlfn.CONCAT(B398,$B392),'All Fixtures'!I:T,12,0),VLOOKUP(_xlfn.CONCAT(B398,$B392),'All Fixtures'!H:T,13,0))</f>
        <v>Hucclers</v>
      </c>
      <c r="G398" s="48" t="str">
        <f>IF(E398="VOID","",VLOOKUP(_xlfn.CONCAT(B398,D398),'All Fixtures'!H:U,14,0))</f>
        <v>Farmer's Club 2</v>
      </c>
    </row>
    <row r="399" spans="1:7" ht="18" customHeight="1" x14ac:dyDescent="0.25">
      <c r="A399" s="55"/>
      <c r="B399" s="44">
        <v>5</v>
      </c>
      <c r="C399" s="45">
        <f>IFERROR(VLOOKUP(_xlfn.CONCAT(B399,$B392),'All Fixtures'!H:R,10,0),VLOOKUP(_xlfn.CONCAT(B399,$B392),'All Fixtures'!I:R,9,0))</f>
        <v>45566</v>
      </c>
      <c r="D399" s="46" t="str">
        <f>IFERROR(VLOOKUP(_xlfn.CONCAT(B399,$B392),'All Fixtures'!H:R,11,0),VLOOKUP(_xlfn.CONCAT(B399,$B392),'All Fixtures'!I:R,10,0))</f>
        <v>Upleadon Wanderers</v>
      </c>
      <c r="E399" s="47" t="str">
        <f t="shared" si="10"/>
        <v>vs</v>
      </c>
      <c r="F399" s="46" t="str">
        <f>IFERROR(VLOOKUP(_xlfn.CONCAT(B399,$B392),'All Fixtures'!I:T,12,0),VLOOKUP(_xlfn.CONCAT(B399,$B392),'All Fixtures'!H:T,13,0))</f>
        <v>BIJI's S.C.</v>
      </c>
      <c r="G399" s="48" t="str">
        <f>IF(E399="VOID","",VLOOKUP(_xlfn.CONCAT(B399,D399),'All Fixtures'!H:U,14,0))</f>
        <v>Circle Club Newent</v>
      </c>
    </row>
    <row r="400" spans="1:7" ht="18" customHeight="1" x14ac:dyDescent="0.25">
      <c r="A400" s="55"/>
      <c r="B400" s="44">
        <v>6</v>
      </c>
      <c r="C400" s="45">
        <f>IFERROR(VLOOKUP(_xlfn.CONCAT(B400,$B392),'All Fixtures'!H:R,10,0),VLOOKUP(_xlfn.CONCAT(B400,$B392),'All Fixtures'!I:R,9,0))</f>
        <v>45575</v>
      </c>
      <c r="D400" s="46" t="str">
        <f>IFERROR(VLOOKUP(_xlfn.CONCAT(B400,$B392),'All Fixtures'!H:R,11,0),VLOOKUP(_xlfn.CONCAT(B400,$B392),'All Fixtures'!I:R,10,0))</f>
        <v>BIJI's S.C.</v>
      </c>
      <c r="E400" s="47" t="str">
        <f t="shared" si="10"/>
        <v>vs</v>
      </c>
      <c r="F400" s="46" t="str">
        <f>IFERROR(VLOOKUP(_xlfn.CONCAT(B400,$B392),'All Fixtures'!I:T,12,0),VLOOKUP(_xlfn.CONCAT(B400,$B392),'All Fixtures'!H:T,13,0))</f>
        <v>Elementaries</v>
      </c>
      <c r="G400" s="48" t="str">
        <f>IF(E400="VOID","",VLOOKUP(_xlfn.CONCAT(B400,D400),'All Fixtures'!H:U,14,0))</f>
        <v>Farmer's Club 2</v>
      </c>
    </row>
    <row r="401" spans="1:7" ht="18" customHeight="1" x14ac:dyDescent="0.25">
      <c r="A401" s="55"/>
      <c r="B401" s="44">
        <v>7</v>
      </c>
      <c r="C401" s="45">
        <f>IFERROR(VLOOKUP(_xlfn.CONCAT(B401,$B392),'All Fixtures'!H:R,10,0),VLOOKUP(_xlfn.CONCAT(B401,$B392),'All Fixtures'!I:R,9,0))</f>
        <v>45581</v>
      </c>
      <c r="D401" s="46" t="str">
        <f>IFERROR(VLOOKUP(_xlfn.CONCAT(B401,$B392),'All Fixtures'!H:R,11,0),VLOOKUP(_xlfn.CONCAT(B401,$B392),'All Fixtures'!I:R,10,0))</f>
        <v>Meteors</v>
      </c>
      <c r="E401" s="47" t="str">
        <f t="shared" si="10"/>
        <v>vs</v>
      </c>
      <c r="F401" s="46" t="str">
        <f>IFERROR(VLOOKUP(_xlfn.CONCAT(B401,$B392),'All Fixtures'!I:T,12,0),VLOOKUP(_xlfn.CONCAT(B401,$B392),'All Fixtures'!H:T,13,0))</f>
        <v>BIJI's S.C.</v>
      </c>
      <c r="G401" s="48" t="str">
        <f>IF(E401="VOID","",VLOOKUP(_xlfn.CONCAT(B401,D401),'All Fixtures'!H:U,14,0))</f>
        <v>Farmer's Club 1</v>
      </c>
    </row>
    <row r="402" spans="1:7" ht="18" customHeight="1" x14ac:dyDescent="0.25">
      <c r="A402" s="55"/>
      <c r="B402" s="44">
        <v>8</v>
      </c>
      <c r="C402" s="45">
        <f>IFERROR(VLOOKUP(_xlfn.CONCAT(B402,$B392),'All Fixtures'!H:R,10,0),VLOOKUP(_xlfn.CONCAT(B402,$B392),'All Fixtures'!I:R,9,0))</f>
        <v>45589</v>
      </c>
      <c r="D402" s="46" t="str">
        <f>IFERROR(VLOOKUP(_xlfn.CONCAT(B402,$B392),'All Fixtures'!H:R,11,0),VLOOKUP(_xlfn.CONCAT(B402,$B392),'All Fixtures'!I:R,10,0))</f>
        <v>BIJI's S.C.</v>
      </c>
      <c r="E402" s="47" t="str">
        <f t="shared" si="10"/>
        <v>vs</v>
      </c>
      <c r="F402" s="46" t="str">
        <f>IFERROR(VLOOKUP(_xlfn.CONCAT(B402,$B392),'All Fixtures'!I:T,12,0),VLOOKUP(_xlfn.CONCAT(B402,$B392),'All Fixtures'!H:T,13,0))</f>
        <v>Locals</v>
      </c>
      <c r="G402" s="48" t="str">
        <f>IF(E402="VOID","",VLOOKUP(_xlfn.CONCAT(B402,D402),'All Fixtures'!H:U,14,0))</f>
        <v>Farmer's Club 2</v>
      </c>
    </row>
    <row r="403" spans="1:7" ht="18" customHeight="1" x14ac:dyDescent="0.25">
      <c r="A403" s="55"/>
      <c r="B403" s="44">
        <v>9</v>
      </c>
      <c r="C403" s="45">
        <f>IFERROR(VLOOKUP(_xlfn.CONCAT(B403,$B392),'All Fixtures'!H:R,10,0),VLOOKUP(_xlfn.CONCAT(B403,$B392),'All Fixtures'!I:R,9,0))</f>
        <v>45595</v>
      </c>
      <c r="D403" s="46" t="str">
        <f>IFERROR(VLOOKUP(_xlfn.CONCAT(B403,$B392),'All Fixtures'!H:R,11,0),VLOOKUP(_xlfn.CONCAT(B403,$B392),'All Fixtures'!I:R,10,0))</f>
        <v>Killer Instinct</v>
      </c>
      <c r="E403" s="47" t="str">
        <f t="shared" si="10"/>
        <v>vs</v>
      </c>
      <c r="F403" s="46" t="str">
        <f>IFERROR(VLOOKUP(_xlfn.CONCAT(B403,$B392),'All Fixtures'!I:T,12,0),VLOOKUP(_xlfn.CONCAT(B403,$B392),'All Fixtures'!H:T,13,0))</f>
        <v>BIJI's S.C.</v>
      </c>
      <c r="G403" s="48" t="str">
        <f>IF(E403="VOID","",VLOOKUP(_xlfn.CONCAT(B403,D403),'All Fixtures'!H:U,14,0))</f>
        <v>Matchplay Stroud 3</v>
      </c>
    </row>
    <row r="404" spans="1:7" ht="18" customHeight="1" x14ac:dyDescent="0.25">
      <c r="A404" s="55"/>
      <c r="B404" s="44">
        <v>10</v>
      </c>
      <c r="C404" s="45">
        <f>IFERROR(VLOOKUP(_xlfn.CONCAT(B404,$B392),'All Fixtures'!H:R,10,0),VLOOKUP(_xlfn.CONCAT(B404,$B392),'All Fixtures'!I:R,9,0))</f>
        <v>45603</v>
      </c>
      <c r="D404" s="46" t="str">
        <f>IFERROR(VLOOKUP(_xlfn.CONCAT(B404,$B392),'All Fixtures'!H:R,11,0),VLOOKUP(_xlfn.CONCAT(B404,$B392),'All Fixtures'!I:R,10,0))</f>
        <v>BIJI's S.C.</v>
      </c>
      <c r="E404" s="47" t="str">
        <f t="shared" si="10"/>
        <v>vs</v>
      </c>
      <c r="F404" s="46" t="str">
        <f>IFERROR(VLOOKUP(_xlfn.CONCAT(B404,$B392),'All Fixtures'!I:T,12,0),VLOOKUP(_xlfn.CONCAT(B404,$B392),'All Fixtures'!H:T,13,0))</f>
        <v>DM4's</v>
      </c>
      <c r="G404" s="48" t="str">
        <f>IF(E404="VOID","",VLOOKUP(_xlfn.CONCAT(B404,D404),'All Fixtures'!H:U,14,0))</f>
        <v>Farmer's Club 2</v>
      </c>
    </row>
    <row r="405" spans="1:7" ht="18" customHeight="1" x14ac:dyDescent="0.25">
      <c r="A405" s="55"/>
      <c r="B405" s="44">
        <v>11</v>
      </c>
      <c r="C405" s="45">
        <f>IFERROR(VLOOKUP(_xlfn.CONCAT(B405,$B392),'All Fixtures'!H:R,10,0),VLOOKUP(_xlfn.CONCAT(B405,$B392),'All Fixtures'!I:R,9,0))</f>
        <v>45609</v>
      </c>
      <c r="D405" s="46" t="str">
        <f>IFERROR(VLOOKUP(_xlfn.CONCAT(B405,$B392),'All Fixtures'!H:R,11,0),VLOOKUP(_xlfn.CONCAT(B405,$B392),'All Fixtures'!I:R,10,0))</f>
        <v>Spreaders</v>
      </c>
      <c r="E405" s="47" t="str">
        <f t="shared" si="10"/>
        <v>vs</v>
      </c>
      <c r="F405" s="46" t="str">
        <f>IFERROR(VLOOKUP(_xlfn.CONCAT(B405,$B392),'All Fixtures'!I:T,12,0),VLOOKUP(_xlfn.CONCAT(B405,$B392),'All Fixtures'!H:T,13,0))</f>
        <v>BIJI's S.C.</v>
      </c>
      <c r="G405" s="48" t="str">
        <f>IF(E405="VOID","",VLOOKUP(_xlfn.CONCAT(B405,D405),'All Fixtures'!H:U,14,0))</f>
        <v>Churchdown Community Centre 2</v>
      </c>
    </row>
    <row r="406" spans="1:7" ht="18" customHeight="1" x14ac:dyDescent="0.25">
      <c r="A406" s="55"/>
      <c r="B406" s="44">
        <v>12</v>
      </c>
      <c r="C406" s="45">
        <f>IFERROR(VLOOKUP(_xlfn.CONCAT(B406,$B392),'All Fixtures'!H:R,10,0),VLOOKUP(_xlfn.CONCAT(B406,$B392),'All Fixtures'!I:R,9,0))</f>
        <v>45617</v>
      </c>
      <c r="D406" s="46" t="str">
        <f>IFERROR(VLOOKUP(_xlfn.CONCAT(B406,$B392),'All Fixtures'!H:R,11,0),VLOOKUP(_xlfn.CONCAT(B406,$B392),'All Fixtures'!I:R,10,0))</f>
        <v>All Wood &amp; Balls</v>
      </c>
      <c r="E406" s="47" t="str">
        <f t="shared" si="10"/>
        <v>vs</v>
      </c>
      <c r="F406" s="46" t="str">
        <f>IFERROR(VLOOKUP(_xlfn.CONCAT(B406,$B392),'All Fixtures'!I:T,12,0),VLOOKUP(_xlfn.CONCAT(B406,$B392),'All Fixtures'!H:T,13,0))</f>
        <v>BIJI's S.C.</v>
      </c>
      <c r="G406" s="48" t="str">
        <f>IF(E406="VOID","",VLOOKUP(_xlfn.CONCAT(B406,D406),'All Fixtures'!H:U,14,0))</f>
        <v>Longlevens RFC</v>
      </c>
    </row>
    <row r="407" spans="1:7" ht="18" customHeight="1" x14ac:dyDescent="0.25">
      <c r="A407" s="55"/>
      <c r="B407" s="44">
        <v>13</v>
      </c>
      <c r="C407" s="45">
        <f>IFERROR(VLOOKUP(_xlfn.CONCAT(B407,$B392),'All Fixtures'!H:R,10,0),VLOOKUP(_xlfn.CONCAT(B407,$B392),'All Fixtures'!I:R,9,0))</f>
        <v>45624</v>
      </c>
      <c r="D407" s="46" t="str">
        <f>IFERROR(VLOOKUP(_xlfn.CONCAT(B407,$B392),'All Fixtures'!H:R,11,0),VLOOKUP(_xlfn.CONCAT(B407,$B392),'All Fixtures'!I:R,10,0))</f>
        <v>BIJI's S.C.</v>
      </c>
      <c r="E407" s="47" t="str">
        <f t="shared" si="10"/>
        <v>vs</v>
      </c>
      <c r="F407" s="46" t="str">
        <f>IFERROR(VLOOKUP(_xlfn.CONCAT(B407,$B392),'All Fixtures'!I:T,12,0),VLOOKUP(_xlfn.CONCAT(B407,$B392),'All Fixtures'!H:T,13,0))</f>
        <v>Flintstones</v>
      </c>
      <c r="G407" s="48" t="str">
        <f>IF(E407="VOID","",VLOOKUP(_xlfn.CONCAT(B407,D407),'All Fixtures'!H:U,14,0))</f>
        <v>Farmer's Club 2</v>
      </c>
    </row>
    <row r="408" spans="1:7" ht="18" customHeight="1" x14ac:dyDescent="0.25">
      <c r="A408" s="55"/>
      <c r="B408" s="44">
        <v>14</v>
      </c>
      <c r="C408" s="45">
        <f>IFERROR(VLOOKUP(_xlfn.CONCAT(B408,$B392),'All Fixtures'!H:R,10,0),VLOOKUP(_xlfn.CONCAT(B408,$B392),'All Fixtures'!I:R,9,0))</f>
        <v>45629</v>
      </c>
      <c r="D408" s="46" t="str">
        <f>IFERROR(VLOOKUP(_xlfn.CONCAT(B408,$B392),'All Fixtures'!H:R,11,0),VLOOKUP(_xlfn.CONCAT(B408,$B392),'All Fixtures'!I:R,10,0))</f>
        <v>Madcaps</v>
      </c>
      <c r="E408" s="47" t="str">
        <f t="shared" si="10"/>
        <v>vs</v>
      </c>
      <c r="F408" s="46" t="str">
        <f>IFERROR(VLOOKUP(_xlfn.CONCAT(B408,$B392),'All Fixtures'!I:T,12,0),VLOOKUP(_xlfn.CONCAT(B408,$B392),'All Fixtures'!H:T,13,0))</f>
        <v>BIJI's S.C.</v>
      </c>
      <c r="G408" s="48" t="str">
        <f>IF(E408="VOID","",VLOOKUP(_xlfn.CONCAT(B408,D408),'All Fixtures'!H:U,14,0))</f>
        <v>Spartans Club 2</v>
      </c>
    </row>
    <row r="409" spans="1:7" ht="18" customHeight="1" x14ac:dyDescent="0.25">
      <c r="A409" s="55"/>
      <c r="B409" s="44">
        <v>15</v>
      </c>
      <c r="C409" s="45">
        <f>IFERROR(VLOOKUP(_xlfn.CONCAT(B409,$B392),'All Fixtures'!H:R,10,0),VLOOKUP(_xlfn.CONCAT(B409,$B392),'All Fixtures'!I:R,9,0))</f>
        <v>45638</v>
      </c>
      <c r="D409" s="46" t="str">
        <f>IFERROR(VLOOKUP(_xlfn.CONCAT(B409,$B392),'All Fixtures'!H:R,11,0),VLOOKUP(_xlfn.CONCAT(B409,$B392),'All Fixtures'!I:R,10,0))</f>
        <v>BIJI's S.C.</v>
      </c>
      <c r="E409" s="47" t="str">
        <f t="shared" si="10"/>
        <v>vs</v>
      </c>
      <c r="F409" s="46" t="str">
        <f>IFERROR(VLOOKUP(_xlfn.CONCAT(B409,$B392),'All Fixtures'!I:T,12,0),VLOOKUP(_xlfn.CONCAT(B409,$B392),'All Fixtures'!H:T,13,0))</f>
        <v>Hits &amp; Misses(City)</v>
      </c>
      <c r="G409" s="48" t="str">
        <f>IF(E409="VOID","",VLOOKUP(_xlfn.CONCAT(B409,D409),'All Fixtures'!H:U,14,0))</f>
        <v>Farmer's Club 2</v>
      </c>
    </row>
    <row r="410" spans="1:7" ht="24.6" customHeight="1" x14ac:dyDescent="0.25">
      <c r="A410" s="55"/>
      <c r="B410" s="122" t="s">
        <v>339</v>
      </c>
      <c r="C410" s="123"/>
      <c r="D410" s="123"/>
      <c r="E410" s="123"/>
      <c r="F410" s="123"/>
      <c r="G410" s="124"/>
    </row>
    <row r="411" spans="1:7" ht="18" customHeight="1" x14ac:dyDescent="0.25">
      <c r="A411" s="55"/>
      <c r="B411" s="44">
        <v>16</v>
      </c>
      <c r="C411" s="45">
        <f>IFERROR(VLOOKUP(_xlfn.CONCAT(B411,$B392),'All Fixtures'!H:R,10,0),VLOOKUP(_xlfn.CONCAT(B411,$B392),'All Fixtures'!I:R,9,0))</f>
        <v>45666</v>
      </c>
      <c r="D411" s="46" t="str">
        <f>IFERROR(VLOOKUP(_xlfn.CONCAT(B411,$B392),'All Fixtures'!H:R,11,0),VLOOKUP(_xlfn.CONCAT(B411,$B392),'All Fixtures'!I:R,10,0))</f>
        <v>BIJI's S.C.</v>
      </c>
      <c r="E411" s="47" t="str">
        <f t="shared" si="10"/>
        <v>vs</v>
      </c>
      <c r="F411" s="46" t="str">
        <f>IFERROR(VLOOKUP(_xlfn.CONCAT(B411,$B392),'All Fixtures'!I:T,12,0),VLOOKUP(_xlfn.CONCAT(B411,$B392),'All Fixtures'!H:T,13,0))</f>
        <v>Hip Hips</v>
      </c>
      <c r="G411" s="48" t="str">
        <f>IF(E411="VOID","",VLOOKUP(_xlfn.CONCAT(B411,D411),'All Fixtures'!H:U,14,0))</f>
        <v>Farmer's Club 2</v>
      </c>
    </row>
    <row r="412" spans="1:7" ht="18" customHeight="1" x14ac:dyDescent="0.25">
      <c r="A412" s="55"/>
      <c r="B412" s="44">
        <v>17</v>
      </c>
      <c r="C412" s="45">
        <f>IFERROR(VLOOKUP(_xlfn.CONCAT(B412,$B392),'All Fixtures'!H:R,10,0),VLOOKUP(_xlfn.CONCAT(B412,$B392),'All Fixtures'!I:R,9,0))</f>
        <v>45673</v>
      </c>
      <c r="D412" s="46" t="str">
        <f>IFERROR(VLOOKUP(_xlfn.CONCAT(B412,$B392),'All Fixtures'!H:R,11,0),VLOOKUP(_xlfn.CONCAT(B412,$B392),'All Fixtures'!I:R,10,0))</f>
        <v>Grinders</v>
      </c>
      <c r="E412" s="47" t="str">
        <f t="shared" si="10"/>
        <v>vs</v>
      </c>
      <c r="F412" s="46" t="str">
        <f>IFERROR(VLOOKUP(_xlfn.CONCAT(B412,$B392),'All Fixtures'!I:T,12,0),VLOOKUP(_xlfn.CONCAT(B412,$B392),'All Fixtures'!H:T,13,0))</f>
        <v>BIJI's S.C.</v>
      </c>
      <c r="G412" s="48" t="str">
        <f>IF(E412="VOID","",VLOOKUP(_xlfn.CONCAT(B412,D412),'All Fixtures'!H:U,14,0))</f>
        <v>Churchdown Club</v>
      </c>
    </row>
    <row r="413" spans="1:7" ht="18" customHeight="1" x14ac:dyDescent="0.25">
      <c r="A413" s="55"/>
      <c r="B413" s="44">
        <v>18</v>
      </c>
      <c r="C413" s="45">
        <f>IFERROR(VLOOKUP(_xlfn.CONCAT(B413,$B392),'All Fixtures'!H:R,10,0),VLOOKUP(_xlfn.CONCAT(B413,$B392),'All Fixtures'!I:R,9,0))</f>
        <v>45680</v>
      </c>
      <c r="D413" s="46" t="str">
        <f>IFERROR(VLOOKUP(_xlfn.CONCAT(B413,$B392),'All Fixtures'!H:R,11,0),VLOOKUP(_xlfn.CONCAT(B413,$B392),'All Fixtures'!I:R,10,0))</f>
        <v>BIJI's S.C.</v>
      </c>
      <c r="E413" s="47" t="str">
        <f t="shared" si="10"/>
        <v>vs</v>
      </c>
      <c r="F413" s="46" t="str">
        <f>IFERROR(VLOOKUP(_xlfn.CONCAT(B413,$B392),'All Fixtures'!I:T,12,0),VLOOKUP(_xlfn.CONCAT(B413,$B392),'All Fixtures'!H:T,13,0))</f>
        <v>Poets</v>
      </c>
      <c r="G413" s="48" t="str">
        <f>IF(E413="VOID","",VLOOKUP(_xlfn.CONCAT(B413,D413),'All Fixtures'!H:U,14,0))</f>
        <v>Farmer's Club 2</v>
      </c>
    </row>
    <row r="414" spans="1:7" ht="18" customHeight="1" x14ac:dyDescent="0.25">
      <c r="A414" s="55"/>
      <c r="B414" s="44">
        <v>19</v>
      </c>
      <c r="C414" s="45">
        <f>IFERROR(VLOOKUP(_xlfn.CONCAT(B414,$B392),'All Fixtures'!H:R,10,0),VLOOKUP(_xlfn.CONCAT(B414,$B392),'All Fixtures'!I:R,9,0))</f>
        <v>45687</v>
      </c>
      <c r="D414" s="46" t="str">
        <f>IFERROR(VLOOKUP(_xlfn.CONCAT(B414,$B392),'All Fixtures'!H:R,11,0),VLOOKUP(_xlfn.CONCAT(B414,$B392),'All Fixtures'!I:R,10,0))</f>
        <v>Hucclers</v>
      </c>
      <c r="E414" s="47" t="str">
        <f t="shared" si="10"/>
        <v>vs</v>
      </c>
      <c r="F414" s="46" t="str">
        <f>IFERROR(VLOOKUP(_xlfn.CONCAT(B414,$B392),'All Fixtures'!I:T,12,0),VLOOKUP(_xlfn.CONCAT(B414,$B392),'All Fixtures'!H:T,13,0))</f>
        <v>BIJI's S.C.</v>
      </c>
      <c r="G414" s="48" t="str">
        <f>IF(E414="VOID","",VLOOKUP(_xlfn.CONCAT(B414,D414),'All Fixtures'!H:U,14,0))</f>
        <v>England's Glory 1</v>
      </c>
    </row>
    <row r="415" spans="1:7" ht="18" customHeight="1" x14ac:dyDescent="0.25">
      <c r="A415" s="55"/>
      <c r="B415" s="44">
        <v>20</v>
      </c>
      <c r="C415" s="45">
        <f>IFERROR(VLOOKUP(_xlfn.CONCAT(B415,$B392),'All Fixtures'!H:R,10,0),VLOOKUP(_xlfn.CONCAT(B415,$B392),'All Fixtures'!I:R,9,0))</f>
        <v>45694</v>
      </c>
      <c r="D415" s="46" t="str">
        <f>IFERROR(VLOOKUP(_xlfn.CONCAT(B415,$B392),'All Fixtures'!H:R,11,0),VLOOKUP(_xlfn.CONCAT(B415,$B392),'All Fixtures'!I:R,10,0))</f>
        <v>BIJI's S.C.</v>
      </c>
      <c r="E415" s="47" t="str">
        <f t="shared" si="10"/>
        <v>vs</v>
      </c>
      <c r="F415" s="46" t="str">
        <f>IFERROR(VLOOKUP(_xlfn.CONCAT(B415,$B392),'All Fixtures'!I:T,12,0),VLOOKUP(_xlfn.CONCAT(B415,$B392),'All Fixtures'!H:T,13,0))</f>
        <v>Upleadon Wanderers</v>
      </c>
      <c r="G415" s="48" t="str">
        <f>IF(E415="VOID","",VLOOKUP(_xlfn.CONCAT(B415,D415),'All Fixtures'!H:U,14,0))</f>
        <v>Farmer's Club 2</v>
      </c>
    </row>
    <row r="416" spans="1:7" ht="18" customHeight="1" x14ac:dyDescent="0.25">
      <c r="A416" s="55"/>
      <c r="B416" s="44">
        <v>21</v>
      </c>
      <c r="C416" s="45">
        <f>IFERROR(VLOOKUP(_xlfn.CONCAT(B416,$B392),'All Fixtures'!H:R,10,0),VLOOKUP(_xlfn.CONCAT(B416,$B392),'All Fixtures'!I:R,9,0))</f>
        <v>45700</v>
      </c>
      <c r="D416" s="46" t="str">
        <f>IFERROR(VLOOKUP(_xlfn.CONCAT(B416,$B392),'All Fixtures'!H:R,11,0),VLOOKUP(_xlfn.CONCAT(B416,$B392),'All Fixtures'!I:R,10,0))</f>
        <v>Elementaries</v>
      </c>
      <c r="E416" s="47" t="str">
        <f t="shared" si="10"/>
        <v>vs</v>
      </c>
      <c r="F416" s="46" t="str">
        <f>IFERROR(VLOOKUP(_xlfn.CONCAT(B416,$B392),'All Fixtures'!I:T,12,0),VLOOKUP(_xlfn.CONCAT(B416,$B392),'All Fixtures'!H:T,13,0))</f>
        <v>BIJI's S.C.</v>
      </c>
      <c r="G416" s="48" t="str">
        <f>IF(E416="VOID","",VLOOKUP(_xlfn.CONCAT(B416,D416),'All Fixtures'!H:U,14,0))</f>
        <v>Baker Street</v>
      </c>
    </row>
    <row r="417" spans="1:7" ht="18" customHeight="1" x14ac:dyDescent="0.25">
      <c r="A417" s="55"/>
      <c r="B417" s="44">
        <v>22</v>
      </c>
      <c r="C417" s="45">
        <f>IFERROR(VLOOKUP(_xlfn.CONCAT(B417,$B392),'All Fixtures'!H:R,10,0),VLOOKUP(_xlfn.CONCAT(B417,$B392),'All Fixtures'!I:R,9,0))</f>
        <v>45708</v>
      </c>
      <c r="D417" s="46" t="str">
        <f>IFERROR(VLOOKUP(_xlfn.CONCAT(B417,$B392),'All Fixtures'!H:R,11,0),VLOOKUP(_xlfn.CONCAT(B417,$B392),'All Fixtures'!I:R,10,0))</f>
        <v>BIJI's S.C.</v>
      </c>
      <c r="E417" s="47" t="str">
        <f t="shared" si="10"/>
        <v>vs</v>
      </c>
      <c r="F417" s="46" t="str">
        <f>IFERROR(VLOOKUP(_xlfn.CONCAT(B417,$B392),'All Fixtures'!I:T,12,0),VLOOKUP(_xlfn.CONCAT(B417,$B392),'All Fixtures'!H:T,13,0))</f>
        <v>Meteors</v>
      </c>
      <c r="G417" s="48" t="str">
        <f>IF(E417="VOID","",VLOOKUP(_xlfn.CONCAT(B417,D417),'All Fixtures'!H:U,14,0))</f>
        <v>Farmer's Club 2</v>
      </c>
    </row>
    <row r="418" spans="1:7" ht="18" customHeight="1" x14ac:dyDescent="0.25">
      <c r="A418" s="55"/>
      <c r="B418" s="44">
        <v>23</v>
      </c>
      <c r="C418" s="45">
        <f>IFERROR(VLOOKUP(_xlfn.CONCAT(B418,$B392),'All Fixtures'!H:R,10,0),VLOOKUP(_xlfn.CONCAT(B418,$B392),'All Fixtures'!I:R,9,0))</f>
        <v>45713</v>
      </c>
      <c r="D418" s="46" t="str">
        <f>IFERROR(VLOOKUP(_xlfn.CONCAT(B418,$B392),'All Fixtures'!H:R,11,0),VLOOKUP(_xlfn.CONCAT(B418,$B392),'All Fixtures'!I:R,10,0))</f>
        <v>Locals</v>
      </c>
      <c r="E418" s="47" t="str">
        <f t="shared" si="10"/>
        <v>vs</v>
      </c>
      <c r="F418" s="46" t="str">
        <f>IFERROR(VLOOKUP(_xlfn.CONCAT(B418,$B392),'All Fixtures'!I:T,12,0),VLOOKUP(_xlfn.CONCAT(B418,$B392),'All Fixtures'!H:T,13,0))</f>
        <v>BIJI's S.C.</v>
      </c>
      <c r="G418" s="48" t="str">
        <f>IF(E418="VOID","",VLOOKUP(_xlfn.CONCAT(B418,D418),'All Fixtures'!H:U,14,0))</f>
        <v>Junction Inn</v>
      </c>
    </row>
    <row r="419" spans="1:7" ht="18" customHeight="1" x14ac:dyDescent="0.25">
      <c r="A419" s="55"/>
      <c r="B419" s="44">
        <v>24</v>
      </c>
      <c r="C419" s="45">
        <f>IFERROR(VLOOKUP(_xlfn.CONCAT(B419,$B392),'All Fixtures'!H:R,10,0),VLOOKUP(_xlfn.CONCAT(B419,$B392),'All Fixtures'!I:R,9,0))</f>
        <v>45722</v>
      </c>
      <c r="D419" s="46" t="str">
        <f>IFERROR(VLOOKUP(_xlfn.CONCAT(B419,$B392),'All Fixtures'!H:R,11,0),VLOOKUP(_xlfn.CONCAT(B419,$B392),'All Fixtures'!I:R,10,0))</f>
        <v>BIJI's S.C.</v>
      </c>
      <c r="E419" s="47" t="str">
        <f t="shared" si="10"/>
        <v>vs</v>
      </c>
      <c r="F419" s="46" t="str">
        <f>IFERROR(VLOOKUP(_xlfn.CONCAT(B419,$B392),'All Fixtures'!I:T,12,0),VLOOKUP(_xlfn.CONCAT(B419,$B392),'All Fixtures'!H:T,13,0))</f>
        <v>Killer Instinct</v>
      </c>
      <c r="G419" s="48" t="str">
        <f>IF(E419="VOID","",VLOOKUP(_xlfn.CONCAT(B419,D419),'All Fixtures'!H:U,14,0))</f>
        <v>Farmer's Club 2</v>
      </c>
    </row>
    <row r="420" spans="1:7" ht="18" customHeight="1" x14ac:dyDescent="0.25">
      <c r="A420" s="55"/>
      <c r="B420" s="44">
        <v>25</v>
      </c>
      <c r="C420" s="45">
        <f>IFERROR(VLOOKUP(_xlfn.CONCAT(B420,$B392),'All Fixtures'!H:R,10,0),VLOOKUP(_xlfn.CONCAT(B420,$B392),'All Fixtures'!I:R,9,0))</f>
        <v>45729</v>
      </c>
      <c r="D420" s="46" t="str">
        <f>IFERROR(VLOOKUP(_xlfn.CONCAT(B420,$B392),'All Fixtures'!H:R,11,0),VLOOKUP(_xlfn.CONCAT(B420,$B392),'All Fixtures'!I:R,10,0))</f>
        <v>DM4's</v>
      </c>
      <c r="E420" s="47" t="str">
        <f t="shared" si="10"/>
        <v>vs</v>
      </c>
      <c r="F420" s="46" t="str">
        <f>IFERROR(VLOOKUP(_xlfn.CONCAT(B420,$B392),'All Fixtures'!I:T,12,0),VLOOKUP(_xlfn.CONCAT(B420,$B392),'All Fixtures'!H:T,13,0))</f>
        <v>BIJI's S.C.</v>
      </c>
      <c r="G420" s="48" t="str">
        <f>IF(E420="VOID","",VLOOKUP(_xlfn.CONCAT(B420,D420),'All Fixtures'!H:U,14,0))</f>
        <v>Spartans Club 1</v>
      </c>
    </row>
    <row r="421" spans="1:7" ht="18" customHeight="1" x14ac:dyDescent="0.25">
      <c r="A421" s="55"/>
      <c r="B421" s="44">
        <v>26</v>
      </c>
      <c r="C421" s="45">
        <f>IFERROR(VLOOKUP(_xlfn.CONCAT(B421,$B392),'All Fixtures'!H:R,10,0),VLOOKUP(_xlfn.CONCAT(B421,$B392),'All Fixtures'!I:R,9,0))</f>
        <v>45736</v>
      </c>
      <c r="D421" s="46" t="str">
        <f>IFERROR(VLOOKUP(_xlfn.CONCAT(B421,$B392),'All Fixtures'!H:R,11,0),VLOOKUP(_xlfn.CONCAT(B421,$B392),'All Fixtures'!I:R,10,0))</f>
        <v>BIJI's S.C.</v>
      </c>
      <c r="E421" s="47" t="str">
        <f t="shared" si="10"/>
        <v>vs</v>
      </c>
      <c r="F421" s="46" t="str">
        <f>IFERROR(VLOOKUP(_xlfn.CONCAT(B421,$B392),'All Fixtures'!I:T,12,0),VLOOKUP(_xlfn.CONCAT(B421,$B392),'All Fixtures'!H:T,13,0))</f>
        <v>Spreaders</v>
      </c>
      <c r="G421" s="48" t="str">
        <f>IF(E421="VOID","",VLOOKUP(_xlfn.CONCAT(B421,D421),'All Fixtures'!H:U,14,0))</f>
        <v>Farmer's Club 2</v>
      </c>
    </row>
    <row r="422" spans="1:7" ht="18" customHeight="1" x14ac:dyDescent="0.25">
      <c r="A422" s="55"/>
      <c r="B422" s="44">
        <v>27</v>
      </c>
      <c r="C422" s="45">
        <f>IFERROR(VLOOKUP(_xlfn.CONCAT(B422,$B392),'All Fixtures'!H:R,10,0),VLOOKUP(_xlfn.CONCAT(B422,$B392),'All Fixtures'!I:R,9,0))</f>
        <v>45743</v>
      </c>
      <c r="D422" s="46" t="str">
        <f>IFERROR(VLOOKUP(_xlfn.CONCAT(B422,$B392),'All Fixtures'!H:R,11,0),VLOOKUP(_xlfn.CONCAT(B422,$B392),'All Fixtures'!I:R,10,0))</f>
        <v>BIJI's S.C.</v>
      </c>
      <c r="E422" s="47" t="str">
        <f t="shared" si="10"/>
        <v>vs</v>
      </c>
      <c r="F422" s="46" t="str">
        <f>IFERROR(VLOOKUP(_xlfn.CONCAT(B422,$B392),'All Fixtures'!I:T,12,0),VLOOKUP(_xlfn.CONCAT(B422,$B392),'All Fixtures'!H:T,13,0))</f>
        <v>All Wood &amp; Balls</v>
      </c>
      <c r="G422" s="48" t="str">
        <f>IF(E422="VOID","",VLOOKUP(_xlfn.CONCAT(B422,D422),'All Fixtures'!H:U,14,0))</f>
        <v>Farmer's Club 2</v>
      </c>
    </row>
    <row r="423" spans="1:7" ht="18" customHeight="1" x14ac:dyDescent="0.25">
      <c r="A423" s="55"/>
      <c r="B423" s="44">
        <v>28</v>
      </c>
      <c r="C423" s="45">
        <f>IFERROR(VLOOKUP(_xlfn.CONCAT(B423,$B392),'All Fixtures'!H:R,10,0),VLOOKUP(_xlfn.CONCAT(B423,$B392),'All Fixtures'!I:R,9,0))</f>
        <v>45751</v>
      </c>
      <c r="D423" s="46" t="str">
        <f>IFERROR(VLOOKUP(_xlfn.CONCAT(B423,$B392),'All Fixtures'!H:R,11,0),VLOOKUP(_xlfn.CONCAT(B423,$B392),'All Fixtures'!I:R,10,0))</f>
        <v>Flintstones</v>
      </c>
      <c r="E423" s="47" t="str">
        <f t="shared" si="10"/>
        <v>vs</v>
      </c>
      <c r="F423" s="46" t="str">
        <f>IFERROR(VLOOKUP(_xlfn.CONCAT(B423,$B392),'All Fixtures'!I:T,12,0),VLOOKUP(_xlfn.CONCAT(B423,$B392),'All Fixtures'!H:T,13,0))</f>
        <v>BIJI's S.C.</v>
      </c>
      <c r="G423" s="48" t="str">
        <f>IF(E423="VOID","",VLOOKUP(_xlfn.CONCAT(B423,D423),'All Fixtures'!H:U,14,0))</f>
        <v>England's Glory 1</v>
      </c>
    </row>
    <row r="424" spans="1:7" ht="18" customHeight="1" x14ac:dyDescent="0.25">
      <c r="A424" s="55"/>
      <c r="B424" s="44">
        <v>29</v>
      </c>
      <c r="C424" s="45">
        <f>IFERROR(VLOOKUP(_xlfn.CONCAT(B424,$B392),'All Fixtures'!H:R,10,0),VLOOKUP(_xlfn.CONCAT(B424,$B392),'All Fixtures'!I:R,9,0))</f>
        <v>45757</v>
      </c>
      <c r="D424" s="46" t="str">
        <f>IFERROR(VLOOKUP(_xlfn.CONCAT(B424,$B392),'All Fixtures'!H:R,11,0),VLOOKUP(_xlfn.CONCAT(B424,$B392),'All Fixtures'!I:R,10,0))</f>
        <v>BIJI's S.C.</v>
      </c>
      <c r="E424" s="47" t="str">
        <f t="shared" si="10"/>
        <v>vs</v>
      </c>
      <c r="F424" s="46" t="str">
        <f>IFERROR(VLOOKUP(_xlfn.CONCAT(B424,$B392),'All Fixtures'!I:T,12,0),VLOOKUP(_xlfn.CONCAT(B424,$B392),'All Fixtures'!H:T,13,0))</f>
        <v>Madcaps</v>
      </c>
      <c r="G424" s="48" t="str">
        <f>IF(E424="VOID","",VLOOKUP(_xlfn.CONCAT(B424,D424),'All Fixtures'!H:U,14,0))</f>
        <v>Farmer's Club 2</v>
      </c>
    </row>
    <row r="425" spans="1:7" ht="18" customHeight="1" x14ac:dyDescent="0.25">
      <c r="A425" s="55"/>
      <c r="B425" s="49">
        <v>30</v>
      </c>
      <c r="C425" s="50">
        <f>IFERROR(VLOOKUP(_xlfn.CONCAT(B425,$B392),'All Fixtures'!H:R,10,0),VLOOKUP(_xlfn.CONCAT(B425,$B392),'All Fixtures'!I:R,9,0))</f>
        <v>45764</v>
      </c>
      <c r="D425" s="51" t="str">
        <f>IFERROR(VLOOKUP(_xlfn.CONCAT(B425,$B392),'All Fixtures'!H:R,11,0),VLOOKUP(_xlfn.CONCAT(B425,$B392),'All Fixtures'!I:R,10,0))</f>
        <v>Hits &amp; Misses(City)</v>
      </c>
      <c r="E425" s="52" t="str">
        <f t="shared" si="10"/>
        <v>vs</v>
      </c>
      <c r="F425" s="51" t="str">
        <f>IFERROR(VLOOKUP(_xlfn.CONCAT(B425,$B392),'All Fixtures'!I:T,12,0),VLOOKUP(_xlfn.CONCAT(B425,$B392),'All Fixtures'!H:T,13,0))</f>
        <v>BIJI's S.C.</v>
      </c>
      <c r="G425" s="53" t="str">
        <f>IF(E425="VOID","",VLOOKUP(_xlfn.CONCAT(B425,D425),'All Fixtures'!H:U,14,0))</f>
        <v>Saintbridge Club 2</v>
      </c>
    </row>
    <row r="426" spans="1:7" ht="13.15" customHeight="1" x14ac:dyDescent="0.25">
      <c r="A426" s="55"/>
      <c r="B426" s="20"/>
      <c r="C426" s="20"/>
      <c r="D426" s="3"/>
      <c r="E426" s="20"/>
      <c r="F426" s="3"/>
      <c r="G426" s="3"/>
    </row>
    <row r="427" spans="1:7" ht="13.15" customHeight="1" x14ac:dyDescent="0.25">
      <c r="A427" s="55"/>
      <c r="B427" s="20"/>
      <c r="C427" s="20"/>
      <c r="D427" s="3"/>
      <c r="E427" s="20"/>
      <c r="F427" s="3"/>
      <c r="G427" s="3"/>
    </row>
    <row r="428" spans="1:7" ht="13.15" customHeight="1" x14ac:dyDescent="0.25">
      <c r="A428" s="55"/>
      <c r="B428" s="20"/>
      <c r="C428" s="20"/>
      <c r="D428" s="3"/>
      <c r="E428" s="20"/>
      <c r="F428" s="3"/>
      <c r="G428" s="3"/>
    </row>
    <row r="429" spans="1:7" ht="13.15" customHeight="1" x14ac:dyDescent="0.25">
      <c r="A429" s="55"/>
      <c r="B429" s="20"/>
      <c r="C429" s="20"/>
      <c r="D429" s="3"/>
      <c r="E429" s="20"/>
      <c r="F429" s="3"/>
      <c r="G429" s="3"/>
    </row>
    <row r="430" spans="1:7" ht="13.15" customHeight="1" x14ac:dyDescent="0.25">
      <c r="A430" s="55"/>
      <c r="B430" s="20"/>
      <c r="C430" s="20"/>
      <c r="D430" s="3"/>
      <c r="E430" s="20"/>
      <c r="F430" s="3"/>
      <c r="G430" s="3"/>
    </row>
    <row r="431" spans="1:7" ht="20.45" customHeight="1" x14ac:dyDescent="0.35">
      <c r="A431" s="55">
        <f>A392+1</f>
        <v>12</v>
      </c>
      <c r="B431" s="39" t="str">
        <f>C431</f>
        <v>DM4's</v>
      </c>
      <c r="C431" s="121" t="str">
        <f>VLOOKUP(A431,Divisions!$M$3:$N$18,2,0)</f>
        <v>DM4's</v>
      </c>
      <c r="D431" s="121"/>
      <c r="E431" s="121"/>
      <c r="F431" s="121"/>
      <c r="G431" s="121"/>
    </row>
    <row r="432" spans="1:7" ht="13.15" customHeight="1" x14ac:dyDescent="0.25">
      <c r="A432" s="55"/>
      <c r="B432" s="20"/>
      <c r="C432" s="20"/>
      <c r="D432" s="3"/>
      <c r="E432" s="20"/>
      <c r="F432" s="3"/>
      <c r="G432" s="3"/>
    </row>
    <row r="433" spans="1:7" ht="21.6" customHeight="1" x14ac:dyDescent="0.25">
      <c r="A433" s="55"/>
      <c r="B433" s="40" t="s">
        <v>328</v>
      </c>
      <c r="C433" s="41" t="s">
        <v>334</v>
      </c>
      <c r="D433" s="42" t="s">
        <v>340</v>
      </c>
      <c r="E433" s="42"/>
      <c r="F433" s="42" t="s">
        <v>341</v>
      </c>
      <c r="G433" s="43" t="s">
        <v>338</v>
      </c>
    </row>
    <row r="434" spans="1:7" ht="18" customHeight="1" x14ac:dyDescent="0.25">
      <c r="A434" s="55"/>
      <c r="B434" s="44">
        <v>1</v>
      </c>
      <c r="C434" s="45">
        <f>IFERROR(VLOOKUP(_xlfn.CONCAT(B434,$B431),'All Fixtures'!H:R,10,0),VLOOKUP(_xlfn.CONCAT(B434,$B431),'All Fixtures'!I:R,9,0))</f>
        <v>45540</v>
      </c>
      <c r="D434" s="46" t="str">
        <f>IFERROR(VLOOKUP(_xlfn.CONCAT(B434,$B431),'All Fixtures'!H:R,11,0),VLOOKUP(_xlfn.CONCAT(B434,$B431),'All Fixtures'!I:R,10,0))</f>
        <v>Grinders</v>
      </c>
      <c r="E434" s="47" t="str">
        <f>IF(F434="","VOID","vs")</f>
        <v>vs</v>
      </c>
      <c r="F434" s="46" t="str">
        <f>IFERROR(VLOOKUP(_xlfn.CONCAT(B434,$B431),'All Fixtures'!I:T,12,0),VLOOKUP(_xlfn.CONCAT(B434,$B431),'All Fixtures'!H:T,13,0))</f>
        <v>DM4's</v>
      </c>
      <c r="G434" s="48" t="str">
        <f>IF(E434="VOID","",VLOOKUP(_xlfn.CONCAT(B434,D434),'All Fixtures'!H:U,14,0))</f>
        <v>Churchdown Club</v>
      </c>
    </row>
    <row r="435" spans="1:7" ht="18" customHeight="1" x14ac:dyDescent="0.25">
      <c r="A435" s="55"/>
      <c r="B435" s="44">
        <v>2</v>
      </c>
      <c r="C435" s="45">
        <f>IFERROR(VLOOKUP(_xlfn.CONCAT(B435,$B431),'All Fixtures'!H:R,10,0),VLOOKUP(_xlfn.CONCAT(B435,$B431),'All Fixtures'!I:R,9,0))</f>
        <v>45547</v>
      </c>
      <c r="D435" s="46" t="str">
        <f>IFERROR(VLOOKUP(_xlfn.CONCAT(B435,$B431),'All Fixtures'!H:R,11,0),VLOOKUP(_xlfn.CONCAT(B435,$B431),'All Fixtures'!I:R,10,0))</f>
        <v>DM4's</v>
      </c>
      <c r="E435" s="47" t="str">
        <f t="shared" ref="E435:E464" si="11">IF(F435="","VOID","vs")</f>
        <v>vs</v>
      </c>
      <c r="F435" s="46" t="str">
        <f>IFERROR(VLOOKUP(_xlfn.CONCAT(B435,$B431),'All Fixtures'!I:T,12,0),VLOOKUP(_xlfn.CONCAT(B435,$B431),'All Fixtures'!H:T,13,0))</f>
        <v>Poets</v>
      </c>
      <c r="G435" s="48" t="str">
        <f>IF(E435="VOID","",VLOOKUP(_xlfn.CONCAT(B435,D435),'All Fixtures'!H:U,14,0))</f>
        <v>Spartans Club 1</v>
      </c>
    </row>
    <row r="436" spans="1:7" ht="18" customHeight="1" x14ac:dyDescent="0.25">
      <c r="A436" s="55"/>
      <c r="B436" s="44">
        <v>3</v>
      </c>
      <c r="C436" s="45">
        <f>IFERROR(VLOOKUP(_xlfn.CONCAT(B436,$B431),'All Fixtures'!H:R,10,0),VLOOKUP(_xlfn.CONCAT(B436,$B431),'All Fixtures'!I:R,9,0))</f>
        <v>45554</v>
      </c>
      <c r="D436" s="46" t="str">
        <f>IFERROR(VLOOKUP(_xlfn.CONCAT(B436,$B431),'All Fixtures'!H:R,11,0),VLOOKUP(_xlfn.CONCAT(B436,$B431),'All Fixtures'!I:R,10,0))</f>
        <v>Hucclers</v>
      </c>
      <c r="E436" s="47" t="str">
        <f t="shared" si="11"/>
        <v>vs</v>
      </c>
      <c r="F436" s="46" t="str">
        <f>IFERROR(VLOOKUP(_xlfn.CONCAT(B436,$B431),'All Fixtures'!I:T,12,0),VLOOKUP(_xlfn.CONCAT(B436,$B431),'All Fixtures'!H:T,13,0))</f>
        <v>DM4's</v>
      </c>
      <c r="G436" s="48" t="str">
        <f>IF(E436="VOID","",VLOOKUP(_xlfn.CONCAT(B436,D436),'All Fixtures'!H:U,14,0))</f>
        <v>England's Glory 1</v>
      </c>
    </row>
    <row r="437" spans="1:7" ht="18" customHeight="1" x14ac:dyDescent="0.25">
      <c r="A437" s="55"/>
      <c r="B437" s="44">
        <v>4</v>
      </c>
      <c r="C437" s="45">
        <f>IFERROR(VLOOKUP(_xlfn.CONCAT(B437,$B431),'All Fixtures'!H:R,10,0),VLOOKUP(_xlfn.CONCAT(B437,$B431),'All Fixtures'!I:R,9,0))</f>
        <v>45561</v>
      </c>
      <c r="D437" s="46" t="str">
        <f>IFERROR(VLOOKUP(_xlfn.CONCAT(B437,$B431),'All Fixtures'!H:R,11,0),VLOOKUP(_xlfn.CONCAT(B437,$B431),'All Fixtures'!I:R,10,0))</f>
        <v>DM4's</v>
      </c>
      <c r="E437" s="47" t="str">
        <f t="shared" si="11"/>
        <v>vs</v>
      </c>
      <c r="F437" s="46" t="str">
        <f>IFERROR(VLOOKUP(_xlfn.CONCAT(B437,$B431),'All Fixtures'!I:T,12,0),VLOOKUP(_xlfn.CONCAT(B437,$B431),'All Fixtures'!H:T,13,0))</f>
        <v>Upleadon Wanderers</v>
      </c>
      <c r="G437" s="48" t="str">
        <f>IF(E437="VOID","",VLOOKUP(_xlfn.CONCAT(B437,D437),'All Fixtures'!H:U,14,0))</f>
        <v>Spartans Club 1</v>
      </c>
    </row>
    <row r="438" spans="1:7" ht="18" customHeight="1" x14ac:dyDescent="0.25">
      <c r="A438" s="55"/>
      <c r="B438" s="44">
        <v>5</v>
      </c>
      <c r="C438" s="45">
        <f>IFERROR(VLOOKUP(_xlfn.CONCAT(B438,$B431),'All Fixtures'!H:R,10,0),VLOOKUP(_xlfn.CONCAT(B438,$B431),'All Fixtures'!I:R,9,0))</f>
        <v>45567</v>
      </c>
      <c r="D438" s="46" t="str">
        <f>IFERROR(VLOOKUP(_xlfn.CONCAT(B438,$B431),'All Fixtures'!H:R,11,0),VLOOKUP(_xlfn.CONCAT(B438,$B431),'All Fixtures'!I:R,10,0))</f>
        <v>Elementaries</v>
      </c>
      <c r="E438" s="47" t="str">
        <f t="shared" si="11"/>
        <v>vs</v>
      </c>
      <c r="F438" s="46" t="str">
        <f>IFERROR(VLOOKUP(_xlfn.CONCAT(B438,$B431),'All Fixtures'!I:T,12,0),VLOOKUP(_xlfn.CONCAT(B438,$B431),'All Fixtures'!H:T,13,0))</f>
        <v>DM4's</v>
      </c>
      <c r="G438" s="48" t="str">
        <f>IF(E438="VOID","",VLOOKUP(_xlfn.CONCAT(B438,D438),'All Fixtures'!H:U,14,0))</f>
        <v>Baker Street</v>
      </c>
    </row>
    <row r="439" spans="1:7" ht="18" customHeight="1" x14ac:dyDescent="0.25">
      <c r="A439" s="55"/>
      <c r="B439" s="44">
        <v>6</v>
      </c>
      <c r="C439" s="45">
        <f>IFERROR(VLOOKUP(_xlfn.CONCAT(B439,$B431),'All Fixtures'!H:R,10,0),VLOOKUP(_xlfn.CONCAT(B439,$B431),'All Fixtures'!I:R,9,0))</f>
        <v>45575</v>
      </c>
      <c r="D439" s="46" t="str">
        <f>IFERROR(VLOOKUP(_xlfn.CONCAT(B439,$B431),'All Fixtures'!H:R,11,0),VLOOKUP(_xlfn.CONCAT(B439,$B431),'All Fixtures'!I:R,10,0))</f>
        <v>DM4's</v>
      </c>
      <c r="E439" s="47" t="str">
        <f t="shared" si="11"/>
        <v>vs</v>
      </c>
      <c r="F439" s="46" t="str">
        <f>IFERROR(VLOOKUP(_xlfn.CONCAT(B439,$B431),'All Fixtures'!I:T,12,0),VLOOKUP(_xlfn.CONCAT(B439,$B431),'All Fixtures'!H:T,13,0))</f>
        <v>Meteors</v>
      </c>
      <c r="G439" s="48" t="str">
        <f>IF(E439="VOID","",VLOOKUP(_xlfn.CONCAT(B439,D439),'All Fixtures'!H:U,14,0))</f>
        <v>Spartans Club 1</v>
      </c>
    </row>
    <row r="440" spans="1:7" ht="18" customHeight="1" x14ac:dyDescent="0.25">
      <c r="A440" s="55"/>
      <c r="B440" s="44">
        <v>7</v>
      </c>
      <c r="C440" s="45">
        <f>IFERROR(VLOOKUP(_xlfn.CONCAT(B440,$B431),'All Fixtures'!H:R,10,0),VLOOKUP(_xlfn.CONCAT(B440,$B431),'All Fixtures'!I:R,9,0))</f>
        <v>45580</v>
      </c>
      <c r="D440" s="46" t="str">
        <f>IFERROR(VLOOKUP(_xlfn.CONCAT(B440,$B431),'All Fixtures'!H:R,11,0),VLOOKUP(_xlfn.CONCAT(B440,$B431),'All Fixtures'!I:R,10,0))</f>
        <v>Locals</v>
      </c>
      <c r="E440" s="47" t="str">
        <f t="shared" si="11"/>
        <v>vs</v>
      </c>
      <c r="F440" s="46" t="str">
        <f>IFERROR(VLOOKUP(_xlfn.CONCAT(B440,$B431),'All Fixtures'!I:T,12,0),VLOOKUP(_xlfn.CONCAT(B440,$B431),'All Fixtures'!H:T,13,0))</f>
        <v>DM4's</v>
      </c>
      <c r="G440" s="48" t="str">
        <f>IF(E440="VOID","",VLOOKUP(_xlfn.CONCAT(B440,D440),'All Fixtures'!H:U,14,0))</f>
        <v>Junction Inn</v>
      </c>
    </row>
    <row r="441" spans="1:7" ht="18" customHeight="1" x14ac:dyDescent="0.25">
      <c r="A441" s="55"/>
      <c r="B441" s="44">
        <v>8</v>
      </c>
      <c r="C441" s="45">
        <f>IFERROR(VLOOKUP(_xlfn.CONCAT(B441,$B431),'All Fixtures'!H:R,10,0),VLOOKUP(_xlfn.CONCAT(B441,$B431),'All Fixtures'!I:R,9,0))</f>
        <v>45589</v>
      </c>
      <c r="D441" s="46" t="str">
        <f>IFERROR(VLOOKUP(_xlfn.CONCAT(B441,$B431),'All Fixtures'!H:R,11,0),VLOOKUP(_xlfn.CONCAT(B441,$B431),'All Fixtures'!I:R,10,0))</f>
        <v>DM4's</v>
      </c>
      <c r="E441" s="47" t="str">
        <f t="shared" si="11"/>
        <v>vs</v>
      </c>
      <c r="F441" s="46" t="str">
        <f>IFERROR(VLOOKUP(_xlfn.CONCAT(B441,$B431),'All Fixtures'!I:T,12,0),VLOOKUP(_xlfn.CONCAT(B441,$B431),'All Fixtures'!H:T,13,0))</f>
        <v>Killer Instinct</v>
      </c>
      <c r="G441" s="48" t="str">
        <f>IF(E441="VOID","",VLOOKUP(_xlfn.CONCAT(B441,D441),'All Fixtures'!H:U,14,0))</f>
        <v>Spartans Club 1</v>
      </c>
    </row>
    <row r="442" spans="1:7" ht="18" customHeight="1" x14ac:dyDescent="0.25">
      <c r="A442" s="55"/>
      <c r="B442" s="44">
        <v>9</v>
      </c>
      <c r="C442" s="45">
        <f>IFERROR(VLOOKUP(_xlfn.CONCAT(B442,$B431),'All Fixtures'!H:R,10,0),VLOOKUP(_xlfn.CONCAT(B442,$B431),'All Fixtures'!I:R,9,0))</f>
        <v>45595</v>
      </c>
      <c r="D442" s="46" t="str">
        <f>IFERROR(VLOOKUP(_xlfn.CONCAT(B442,$B431),'All Fixtures'!H:R,11,0),VLOOKUP(_xlfn.CONCAT(B442,$B431),'All Fixtures'!I:R,10,0))</f>
        <v>Spreaders</v>
      </c>
      <c r="E442" s="47" t="str">
        <f t="shared" si="11"/>
        <v>vs</v>
      </c>
      <c r="F442" s="46" t="str">
        <f>IFERROR(VLOOKUP(_xlfn.CONCAT(B442,$B431),'All Fixtures'!I:T,12,0),VLOOKUP(_xlfn.CONCAT(B442,$B431),'All Fixtures'!H:T,13,0))</f>
        <v>DM4's</v>
      </c>
      <c r="G442" s="48" t="str">
        <f>IF(E442="VOID","",VLOOKUP(_xlfn.CONCAT(B442,D442),'All Fixtures'!H:U,14,0))</f>
        <v>Churchdown Community Centre 2</v>
      </c>
    </row>
    <row r="443" spans="1:7" ht="18" customHeight="1" x14ac:dyDescent="0.25">
      <c r="A443" s="55"/>
      <c r="B443" s="44">
        <v>10</v>
      </c>
      <c r="C443" s="45">
        <f>IFERROR(VLOOKUP(_xlfn.CONCAT(B443,$B431),'All Fixtures'!H:R,10,0),VLOOKUP(_xlfn.CONCAT(B443,$B431),'All Fixtures'!I:R,9,0))</f>
        <v>45603</v>
      </c>
      <c r="D443" s="46" t="str">
        <f>IFERROR(VLOOKUP(_xlfn.CONCAT(B443,$B431),'All Fixtures'!H:R,11,0),VLOOKUP(_xlfn.CONCAT(B443,$B431),'All Fixtures'!I:R,10,0))</f>
        <v>BIJI's S.C.</v>
      </c>
      <c r="E443" s="47" t="str">
        <f t="shared" si="11"/>
        <v>vs</v>
      </c>
      <c r="F443" s="46" t="str">
        <f>IFERROR(VLOOKUP(_xlfn.CONCAT(B443,$B431),'All Fixtures'!I:T,12,0),VLOOKUP(_xlfn.CONCAT(B443,$B431),'All Fixtures'!H:T,13,0))</f>
        <v>DM4's</v>
      </c>
      <c r="G443" s="48" t="str">
        <f>IF(E443="VOID","",VLOOKUP(_xlfn.CONCAT(B443,D443),'All Fixtures'!H:U,14,0))</f>
        <v>Farmer's Club 2</v>
      </c>
    </row>
    <row r="444" spans="1:7" ht="18" customHeight="1" x14ac:dyDescent="0.25">
      <c r="A444" s="55"/>
      <c r="B444" s="44">
        <v>11</v>
      </c>
      <c r="C444" s="45">
        <f>IFERROR(VLOOKUP(_xlfn.CONCAT(B444,$B431),'All Fixtures'!H:R,10,0),VLOOKUP(_xlfn.CONCAT(B444,$B431),'All Fixtures'!I:R,9,0))</f>
        <v>45610</v>
      </c>
      <c r="D444" s="46" t="str">
        <f>IFERROR(VLOOKUP(_xlfn.CONCAT(B444,$B431),'All Fixtures'!H:R,11,0),VLOOKUP(_xlfn.CONCAT(B444,$B431),'All Fixtures'!I:R,10,0))</f>
        <v>DM4's</v>
      </c>
      <c r="E444" s="47" t="str">
        <f t="shared" si="11"/>
        <v>vs</v>
      </c>
      <c r="F444" s="46" t="str">
        <f>IFERROR(VLOOKUP(_xlfn.CONCAT(B444,$B431),'All Fixtures'!I:T,12,0),VLOOKUP(_xlfn.CONCAT(B444,$B431),'All Fixtures'!H:T,13,0))</f>
        <v>All Wood &amp; Balls</v>
      </c>
      <c r="G444" s="48" t="str">
        <f>IF(E444="VOID","",VLOOKUP(_xlfn.CONCAT(B444,D444),'All Fixtures'!H:U,14,0))</f>
        <v>Spartans Club 1</v>
      </c>
    </row>
    <row r="445" spans="1:7" ht="18" customHeight="1" x14ac:dyDescent="0.25">
      <c r="A445" s="55"/>
      <c r="B445" s="44">
        <v>12</v>
      </c>
      <c r="C445" s="45">
        <f>IFERROR(VLOOKUP(_xlfn.CONCAT(B445,$B431),'All Fixtures'!H:R,10,0),VLOOKUP(_xlfn.CONCAT(B445,$B431),'All Fixtures'!I:R,9,0))</f>
        <v>45618</v>
      </c>
      <c r="D445" s="46" t="str">
        <f>IFERROR(VLOOKUP(_xlfn.CONCAT(B445,$B431),'All Fixtures'!H:R,11,0),VLOOKUP(_xlfn.CONCAT(B445,$B431),'All Fixtures'!I:R,10,0))</f>
        <v>Flintstones</v>
      </c>
      <c r="E445" s="47" t="str">
        <f t="shared" si="11"/>
        <v>vs</v>
      </c>
      <c r="F445" s="46" t="str">
        <f>IFERROR(VLOOKUP(_xlfn.CONCAT(B445,$B431),'All Fixtures'!I:T,12,0),VLOOKUP(_xlfn.CONCAT(B445,$B431),'All Fixtures'!H:T,13,0))</f>
        <v>DM4's</v>
      </c>
      <c r="G445" s="48" t="str">
        <f>IF(E445="VOID","",VLOOKUP(_xlfn.CONCAT(B445,D445),'All Fixtures'!H:U,14,0))</f>
        <v>England's Glory 1</v>
      </c>
    </row>
    <row r="446" spans="1:7" ht="18" customHeight="1" x14ac:dyDescent="0.25">
      <c r="A446" s="55"/>
      <c r="B446" s="44">
        <v>13</v>
      </c>
      <c r="C446" s="45">
        <f>IFERROR(VLOOKUP(_xlfn.CONCAT(B446,$B431),'All Fixtures'!H:R,10,0),VLOOKUP(_xlfn.CONCAT(B446,$B431),'All Fixtures'!I:R,9,0))</f>
        <v>45624</v>
      </c>
      <c r="D446" s="46" t="str">
        <f>IFERROR(VLOOKUP(_xlfn.CONCAT(B446,$B431),'All Fixtures'!H:R,11,0),VLOOKUP(_xlfn.CONCAT(B446,$B431),'All Fixtures'!I:R,10,0))</f>
        <v>DM4's</v>
      </c>
      <c r="E446" s="47" t="str">
        <f t="shared" si="11"/>
        <v>vs</v>
      </c>
      <c r="F446" s="46" t="str">
        <f>IFERROR(VLOOKUP(_xlfn.CONCAT(B446,$B431),'All Fixtures'!I:T,12,0),VLOOKUP(_xlfn.CONCAT(B446,$B431),'All Fixtures'!H:T,13,0))</f>
        <v>Madcaps</v>
      </c>
      <c r="G446" s="48" t="str">
        <f>IF(E446="VOID","",VLOOKUP(_xlfn.CONCAT(B446,D446),'All Fixtures'!H:U,14,0))</f>
        <v>Spartans Club 1</v>
      </c>
    </row>
    <row r="447" spans="1:7" ht="18" customHeight="1" x14ac:dyDescent="0.25">
      <c r="A447" s="55"/>
      <c r="B447" s="44">
        <v>14</v>
      </c>
      <c r="C447" s="45">
        <f>IFERROR(VLOOKUP(_xlfn.CONCAT(B447,$B431),'All Fixtures'!H:R,10,0),VLOOKUP(_xlfn.CONCAT(B447,$B431),'All Fixtures'!I:R,9,0))</f>
        <v>45631</v>
      </c>
      <c r="D447" s="46" t="str">
        <f>IFERROR(VLOOKUP(_xlfn.CONCAT(B447,$B431),'All Fixtures'!H:R,11,0),VLOOKUP(_xlfn.CONCAT(B447,$B431),'All Fixtures'!I:R,10,0))</f>
        <v>Hits &amp; Misses(City)</v>
      </c>
      <c r="E447" s="47" t="str">
        <f t="shared" si="11"/>
        <v>vs</v>
      </c>
      <c r="F447" s="46" t="str">
        <f>IFERROR(VLOOKUP(_xlfn.CONCAT(B447,$B431),'All Fixtures'!I:T,12,0),VLOOKUP(_xlfn.CONCAT(B447,$B431),'All Fixtures'!H:T,13,0))</f>
        <v>DM4's</v>
      </c>
      <c r="G447" s="48" t="str">
        <f>IF(E447="VOID","",VLOOKUP(_xlfn.CONCAT(B447,D447),'All Fixtures'!H:U,14,0))</f>
        <v>Saintbridge Club 2</v>
      </c>
    </row>
    <row r="448" spans="1:7" ht="18" customHeight="1" x14ac:dyDescent="0.25">
      <c r="A448" s="55"/>
      <c r="B448" s="44">
        <v>15</v>
      </c>
      <c r="C448" s="45">
        <f>IFERROR(VLOOKUP(_xlfn.CONCAT(B448,$B431),'All Fixtures'!H:R,10,0),VLOOKUP(_xlfn.CONCAT(B448,$B431),'All Fixtures'!I:R,9,0))</f>
        <v>45638</v>
      </c>
      <c r="D448" s="46" t="str">
        <f>IFERROR(VLOOKUP(_xlfn.CONCAT(B448,$B431),'All Fixtures'!H:R,11,0),VLOOKUP(_xlfn.CONCAT(B448,$B431),'All Fixtures'!I:R,10,0))</f>
        <v>DM4's</v>
      </c>
      <c r="E448" s="47" t="str">
        <f t="shared" si="11"/>
        <v>vs</v>
      </c>
      <c r="F448" s="46" t="str">
        <f>IFERROR(VLOOKUP(_xlfn.CONCAT(B448,$B431),'All Fixtures'!I:T,12,0),VLOOKUP(_xlfn.CONCAT(B448,$B431),'All Fixtures'!H:T,13,0))</f>
        <v>Hip Hips</v>
      </c>
      <c r="G448" s="48" t="str">
        <f>IF(E448="VOID","",VLOOKUP(_xlfn.CONCAT(B448,D448),'All Fixtures'!H:U,14,0))</f>
        <v>Spartans Club 1</v>
      </c>
    </row>
    <row r="449" spans="1:7" ht="24.6" customHeight="1" x14ac:dyDescent="0.25">
      <c r="A449" s="55"/>
      <c r="B449" s="122" t="s">
        <v>339</v>
      </c>
      <c r="C449" s="123"/>
      <c r="D449" s="123"/>
      <c r="E449" s="123"/>
      <c r="F449" s="123"/>
      <c r="G449" s="124"/>
    </row>
    <row r="450" spans="1:7" ht="18" customHeight="1" x14ac:dyDescent="0.25">
      <c r="A450" s="55"/>
      <c r="B450" s="44">
        <v>16</v>
      </c>
      <c r="C450" s="45">
        <f>IFERROR(VLOOKUP(_xlfn.CONCAT(B450,$B431),'All Fixtures'!H:R,10,0),VLOOKUP(_xlfn.CONCAT(B450,$B431),'All Fixtures'!I:R,9,0))</f>
        <v>45666</v>
      </c>
      <c r="D450" s="46" t="str">
        <f>IFERROR(VLOOKUP(_xlfn.CONCAT(B450,$B431),'All Fixtures'!H:R,11,0),VLOOKUP(_xlfn.CONCAT(B450,$B431),'All Fixtures'!I:R,10,0))</f>
        <v>DM4's</v>
      </c>
      <c r="E450" s="47" t="str">
        <f t="shared" si="11"/>
        <v>vs</v>
      </c>
      <c r="F450" s="46" t="str">
        <f>IFERROR(VLOOKUP(_xlfn.CONCAT(B450,$B431),'All Fixtures'!I:T,12,0),VLOOKUP(_xlfn.CONCAT(B450,$B431),'All Fixtures'!H:T,13,0))</f>
        <v>Grinders</v>
      </c>
      <c r="G450" s="48" t="str">
        <f>IF(E450="VOID","",VLOOKUP(_xlfn.CONCAT(B450,D450),'All Fixtures'!H:U,14,0))</f>
        <v>Spartans Club 1</v>
      </c>
    </row>
    <row r="451" spans="1:7" ht="18" customHeight="1" x14ac:dyDescent="0.25">
      <c r="A451" s="55"/>
      <c r="B451" s="44">
        <v>17</v>
      </c>
      <c r="C451" s="45">
        <f>IFERROR(VLOOKUP(_xlfn.CONCAT(B451,$B431),'All Fixtures'!H:R,10,0),VLOOKUP(_xlfn.CONCAT(B451,$B431),'All Fixtures'!I:R,9,0))</f>
        <v>45671</v>
      </c>
      <c r="D451" s="46" t="str">
        <f>IFERROR(VLOOKUP(_xlfn.CONCAT(B451,$B431),'All Fixtures'!H:R,11,0),VLOOKUP(_xlfn.CONCAT(B451,$B431),'All Fixtures'!I:R,10,0))</f>
        <v>Poets</v>
      </c>
      <c r="E451" s="47" t="str">
        <f t="shared" si="11"/>
        <v>vs</v>
      </c>
      <c r="F451" s="46" t="str">
        <f>IFERROR(VLOOKUP(_xlfn.CONCAT(B451,$B431),'All Fixtures'!I:T,12,0),VLOOKUP(_xlfn.CONCAT(B451,$B431),'All Fixtures'!H:T,13,0))</f>
        <v>DM4's</v>
      </c>
      <c r="G451" s="48" t="str">
        <f>IF(E451="VOID","",VLOOKUP(_xlfn.CONCAT(B451,D451),'All Fixtures'!H:U,14,0))</f>
        <v>Farmer's Club 2</v>
      </c>
    </row>
    <row r="452" spans="1:7" ht="18" customHeight="1" x14ac:dyDescent="0.25">
      <c r="A452" s="55"/>
      <c r="B452" s="44">
        <v>18</v>
      </c>
      <c r="C452" s="45">
        <f>IFERROR(VLOOKUP(_xlfn.CONCAT(B452,$B431),'All Fixtures'!H:R,10,0),VLOOKUP(_xlfn.CONCAT(B452,$B431),'All Fixtures'!I:R,9,0))</f>
        <v>45680</v>
      </c>
      <c r="D452" s="46" t="str">
        <f>IFERROR(VLOOKUP(_xlfn.CONCAT(B452,$B431),'All Fixtures'!H:R,11,0),VLOOKUP(_xlfn.CONCAT(B452,$B431),'All Fixtures'!I:R,10,0))</f>
        <v>DM4's</v>
      </c>
      <c r="E452" s="47" t="str">
        <f t="shared" si="11"/>
        <v>vs</v>
      </c>
      <c r="F452" s="46" t="str">
        <f>IFERROR(VLOOKUP(_xlfn.CONCAT(B452,$B431),'All Fixtures'!I:T,12,0),VLOOKUP(_xlfn.CONCAT(B452,$B431),'All Fixtures'!H:T,13,0))</f>
        <v>Hucclers</v>
      </c>
      <c r="G452" s="48" t="str">
        <f>IF(E452="VOID","",VLOOKUP(_xlfn.CONCAT(B452,D452),'All Fixtures'!H:U,14,0))</f>
        <v>Spartans Club 1</v>
      </c>
    </row>
    <row r="453" spans="1:7" ht="18" customHeight="1" x14ac:dyDescent="0.25">
      <c r="A453" s="55"/>
      <c r="B453" s="44">
        <v>19</v>
      </c>
      <c r="C453" s="45">
        <f>IFERROR(VLOOKUP(_xlfn.CONCAT(B453,$B431),'All Fixtures'!H:R,10,0),VLOOKUP(_xlfn.CONCAT(B453,$B431),'All Fixtures'!I:R,9,0))</f>
        <v>45685</v>
      </c>
      <c r="D453" s="46" t="str">
        <f>IFERROR(VLOOKUP(_xlfn.CONCAT(B453,$B431),'All Fixtures'!H:R,11,0),VLOOKUP(_xlfn.CONCAT(B453,$B431),'All Fixtures'!I:R,10,0))</f>
        <v>Upleadon Wanderers</v>
      </c>
      <c r="E453" s="47" t="str">
        <f t="shared" si="11"/>
        <v>vs</v>
      </c>
      <c r="F453" s="46" t="str">
        <f>IFERROR(VLOOKUP(_xlfn.CONCAT(B453,$B431),'All Fixtures'!I:T,12,0),VLOOKUP(_xlfn.CONCAT(B453,$B431),'All Fixtures'!H:T,13,0))</f>
        <v>DM4's</v>
      </c>
      <c r="G453" s="48" t="str">
        <f>IF(E453="VOID","",VLOOKUP(_xlfn.CONCAT(B453,D453),'All Fixtures'!H:U,14,0))</f>
        <v>Circle Club Newent</v>
      </c>
    </row>
    <row r="454" spans="1:7" ht="18" customHeight="1" x14ac:dyDescent="0.25">
      <c r="A454" s="55"/>
      <c r="B454" s="44">
        <v>20</v>
      </c>
      <c r="C454" s="45">
        <f>IFERROR(VLOOKUP(_xlfn.CONCAT(B454,$B431),'All Fixtures'!H:R,10,0),VLOOKUP(_xlfn.CONCAT(B454,$B431),'All Fixtures'!I:R,9,0))</f>
        <v>45694</v>
      </c>
      <c r="D454" s="46" t="str">
        <f>IFERROR(VLOOKUP(_xlfn.CONCAT(B454,$B431),'All Fixtures'!H:R,11,0),VLOOKUP(_xlfn.CONCAT(B454,$B431),'All Fixtures'!I:R,10,0))</f>
        <v>DM4's</v>
      </c>
      <c r="E454" s="47" t="str">
        <f t="shared" si="11"/>
        <v>vs</v>
      </c>
      <c r="F454" s="46" t="str">
        <f>IFERROR(VLOOKUP(_xlfn.CONCAT(B454,$B431),'All Fixtures'!I:T,12,0),VLOOKUP(_xlfn.CONCAT(B454,$B431),'All Fixtures'!H:T,13,0))</f>
        <v>Elementaries</v>
      </c>
      <c r="G454" s="48" t="str">
        <f>IF(E454="VOID","",VLOOKUP(_xlfn.CONCAT(B454,D454),'All Fixtures'!H:U,14,0))</f>
        <v>Spartans Club 1</v>
      </c>
    </row>
    <row r="455" spans="1:7" ht="18" customHeight="1" x14ac:dyDescent="0.25">
      <c r="A455" s="55"/>
      <c r="B455" s="44">
        <v>21</v>
      </c>
      <c r="C455" s="45">
        <f>IFERROR(VLOOKUP(_xlfn.CONCAT(B455,$B431),'All Fixtures'!H:R,10,0),VLOOKUP(_xlfn.CONCAT(B455,$B431),'All Fixtures'!I:R,9,0))</f>
        <v>45700</v>
      </c>
      <c r="D455" s="46" t="str">
        <f>IFERROR(VLOOKUP(_xlfn.CONCAT(B455,$B431),'All Fixtures'!H:R,11,0),VLOOKUP(_xlfn.CONCAT(B455,$B431),'All Fixtures'!I:R,10,0))</f>
        <v>Meteors</v>
      </c>
      <c r="E455" s="47" t="str">
        <f t="shared" si="11"/>
        <v>vs</v>
      </c>
      <c r="F455" s="46" t="str">
        <f>IFERROR(VLOOKUP(_xlfn.CONCAT(B455,$B431),'All Fixtures'!I:T,12,0),VLOOKUP(_xlfn.CONCAT(B455,$B431),'All Fixtures'!H:T,13,0))</f>
        <v>DM4's</v>
      </c>
      <c r="G455" s="48" t="str">
        <f>IF(E455="VOID","",VLOOKUP(_xlfn.CONCAT(B455,D455),'All Fixtures'!H:U,14,0))</f>
        <v>Farmer's Club 1</v>
      </c>
    </row>
    <row r="456" spans="1:7" ht="18" customHeight="1" x14ac:dyDescent="0.25">
      <c r="A456" s="55"/>
      <c r="B456" s="44">
        <v>22</v>
      </c>
      <c r="C456" s="45">
        <f>IFERROR(VLOOKUP(_xlfn.CONCAT(B456,$B431),'All Fixtures'!H:R,10,0),VLOOKUP(_xlfn.CONCAT(B456,$B431),'All Fixtures'!I:R,9,0))</f>
        <v>45708</v>
      </c>
      <c r="D456" s="46" t="str">
        <f>IFERROR(VLOOKUP(_xlfn.CONCAT(B456,$B431),'All Fixtures'!H:R,11,0),VLOOKUP(_xlfn.CONCAT(B456,$B431),'All Fixtures'!I:R,10,0))</f>
        <v>DM4's</v>
      </c>
      <c r="E456" s="47" t="str">
        <f t="shared" si="11"/>
        <v>vs</v>
      </c>
      <c r="F456" s="46" t="str">
        <f>IFERROR(VLOOKUP(_xlfn.CONCAT(B456,$B431),'All Fixtures'!I:T,12,0),VLOOKUP(_xlfn.CONCAT(B456,$B431),'All Fixtures'!H:T,13,0))</f>
        <v>Locals</v>
      </c>
      <c r="G456" s="48" t="str">
        <f>IF(E456="VOID","",VLOOKUP(_xlfn.CONCAT(B456,D456),'All Fixtures'!H:U,14,0))</f>
        <v>Spartans Club 1</v>
      </c>
    </row>
    <row r="457" spans="1:7" ht="18" customHeight="1" x14ac:dyDescent="0.25">
      <c r="A457" s="55"/>
      <c r="B457" s="44">
        <v>23</v>
      </c>
      <c r="C457" s="45">
        <f>IFERROR(VLOOKUP(_xlfn.CONCAT(B457,$B431),'All Fixtures'!H:R,10,0),VLOOKUP(_xlfn.CONCAT(B457,$B431),'All Fixtures'!I:R,9,0))</f>
        <v>45714</v>
      </c>
      <c r="D457" s="46" t="str">
        <f>IFERROR(VLOOKUP(_xlfn.CONCAT(B457,$B431),'All Fixtures'!H:R,11,0),VLOOKUP(_xlfn.CONCAT(B457,$B431),'All Fixtures'!I:R,10,0))</f>
        <v>Killer Instinct</v>
      </c>
      <c r="E457" s="47" t="str">
        <f t="shared" si="11"/>
        <v>vs</v>
      </c>
      <c r="F457" s="46" t="str">
        <f>IFERROR(VLOOKUP(_xlfn.CONCAT(B457,$B431),'All Fixtures'!I:T,12,0),VLOOKUP(_xlfn.CONCAT(B457,$B431),'All Fixtures'!H:T,13,0))</f>
        <v>DM4's</v>
      </c>
      <c r="G457" s="48" t="str">
        <f>IF(E457="VOID","",VLOOKUP(_xlfn.CONCAT(B457,D457),'All Fixtures'!H:U,14,0))</f>
        <v>Matchplay Stroud 3</v>
      </c>
    </row>
    <row r="458" spans="1:7" ht="18" customHeight="1" x14ac:dyDescent="0.25">
      <c r="A458" s="55"/>
      <c r="B458" s="44">
        <v>24</v>
      </c>
      <c r="C458" s="45">
        <f>IFERROR(VLOOKUP(_xlfn.CONCAT(B458,$B431),'All Fixtures'!H:R,10,0),VLOOKUP(_xlfn.CONCAT(B458,$B431),'All Fixtures'!I:R,9,0))</f>
        <v>45722</v>
      </c>
      <c r="D458" s="46" t="str">
        <f>IFERROR(VLOOKUP(_xlfn.CONCAT(B458,$B431),'All Fixtures'!H:R,11,0),VLOOKUP(_xlfn.CONCAT(B458,$B431),'All Fixtures'!I:R,10,0))</f>
        <v>DM4's</v>
      </c>
      <c r="E458" s="47" t="str">
        <f t="shared" si="11"/>
        <v>vs</v>
      </c>
      <c r="F458" s="46" t="str">
        <f>IFERROR(VLOOKUP(_xlfn.CONCAT(B458,$B431),'All Fixtures'!I:T,12,0),VLOOKUP(_xlfn.CONCAT(B458,$B431),'All Fixtures'!H:T,13,0))</f>
        <v>Spreaders</v>
      </c>
      <c r="G458" s="48" t="str">
        <f>IF(E458="VOID","",VLOOKUP(_xlfn.CONCAT(B458,D458),'All Fixtures'!H:U,14,0))</f>
        <v>Spartans Club 1</v>
      </c>
    </row>
    <row r="459" spans="1:7" ht="18" customHeight="1" x14ac:dyDescent="0.25">
      <c r="A459" s="55"/>
      <c r="B459" s="44">
        <v>25</v>
      </c>
      <c r="C459" s="45">
        <f>IFERROR(VLOOKUP(_xlfn.CONCAT(B459,$B431),'All Fixtures'!H:R,10,0),VLOOKUP(_xlfn.CONCAT(B459,$B431),'All Fixtures'!I:R,9,0))</f>
        <v>45729</v>
      </c>
      <c r="D459" s="46" t="str">
        <f>IFERROR(VLOOKUP(_xlfn.CONCAT(B459,$B431),'All Fixtures'!H:R,11,0),VLOOKUP(_xlfn.CONCAT(B459,$B431),'All Fixtures'!I:R,10,0))</f>
        <v>DM4's</v>
      </c>
      <c r="E459" s="47" t="str">
        <f t="shared" si="11"/>
        <v>vs</v>
      </c>
      <c r="F459" s="46" t="str">
        <f>IFERROR(VLOOKUP(_xlfn.CONCAT(B459,$B431),'All Fixtures'!I:T,12,0),VLOOKUP(_xlfn.CONCAT(B459,$B431),'All Fixtures'!H:T,13,0))</f>
        <v>BIJI's S.C.</v>
      </c>
      <c r="G459" s="48" t="str">
        <f>IF(E459="VOID","",VLOOKUP(_xlfn.CONCAT(B459,D459),'All Fixtures'!H:U,14,0))</f>
        <v>Spartans Club 1</v>
      </c>
    </row>
    <row r="460" spans="1:7" ht="18" customHeight="1" x14ac:dyDescent="0.25">
      <c r="A460" s="55"/>
      <c r="B460" s="44">
        <v>26</v>
      </c>
      <c r="C460" s="45">
        <f>IFERROR(VLOOKUP(_xlfn.CONCAT(B460,$B431),'All Fixtures'!H:R,10,0),VLOOKUP(_xlfn.CONCAT(B460,$B431),'All Fixtures'!I:R,9,0))</f>
        <v>45736</v>
      </c>
      <c r="D460" s="46" t="str">
        <f>IFERROR(VLOOKUP(_xlfn.CONCAT(B460,$B431),'All Fixtures'!H:R,11,0),VLOOKUP(_xlfn.CONCAT(B460,$B431),'All Fixtures'!I:R,10,0))</f>
        <v>All Wood &amp; Balls</v>
      </c>
      <c r="E460" s="47" t="str">
        <f t="shared" si="11"/>
        <v>vs</v>
      </c>
      <c r="F460" s="46" t="str">
        <f>IFERROR(VLOOKUP(_xlfn.CONCAT(B460,$B431),'All Fixtures'!I:T,12,0),VLOOKUP(_xlfn.CONCAT(B460,$B431),'All Fixtures'!H:T,13,0))</f>
        <v>DM4's</v>
      </c>
      <c r="G460" s="48" t="str">
        <f>IF(E460="VOID","",VLOOKUP(_xlfn.CONCAT(B460,D460),'All Fixtures'!H:U,14,0))</f>
        <v>Longlevens RFC</v>
      </c>
    </row>
    <row r="461" spans="1:7" ht="18" customHeight="1" x14ac:dyDescent="0.25">
      <c r="A461" s="55"/>
      <c r="B461" s="44">
        <v>27</v>
      </c>
      <c r="C461" s="45">
        <f>IFERROR(VLOOKUP(_xlfn.CONCAT(B461,$B431),'All Fixtures'!H:R,10,0),VLOOKUP(_xlfn.CONCAT(B461,$B431),'All Fixtures'!I:R,9,0))</f>
        <v>45743</v>
      </c>
      <c r="D461" s="46" t="str">
        <f>IFERROR(VLOOKUP(_xlfn.CONCAT(B461,$B431),'All Fixtures'!H:R,11,0),VLOOKUP(_xlfn.CONCAT(B461,$B431),'All Fixtures'!I:R,10,0))</f>
        <v>DM4's</v>
      </c>
      <c r="E461" s="47" t="str">
        <f t="shared" si="11"/>
        <v>vs</v>
      </c>
      <c r="F461" s="46" t="str">
        <f>IFERROR(VLOOKUP(_xlfn.CONCAT(B461,$B431),'All Fixtures'!I:T,12,0),VLOOKUP(_xlfn.CONCAT(B461,$B431),'All Fixtures'!H:T,13,0))</f>
        <v>Flintstones</v>
      </c>
      <c r="G461" s="48" t="str">
        <f>IF(E461="VOID","",VLOOKUP(_xlfn.CONCAT(B461,D461),'All Fixtures'!H:U,14,0))</f>
        <v>Spartans Club 1</v>
      </c>
    </row>
    <row r="462" spans="1:7" ht="18" customHeight="1" x14ac:dyDescent="0.25">
      <c r="A462" s="55"/>
      <c r="B462" s="44">
        <v>28</v>
      </c>
      <c r="C462" s="45">
        <f>IFERROR(VLOOKUP(_xlfn.CONCAT(B462,$B431),'All Fixtures'!H:R,10,0),VLOOKUP(_xlfn.CONCAT(B462,$B431),'All Fixtures'!I:R,9,0))</f>
        <v>45748</v>
      </c>
      <c r="D462" s="46" t="str">
        <f>IFERROR(VLOOKUP(_xlfn.CONCAT(B462,$B431),'All Fixtures'!H:R,11,0),VLOOKUP(_xlfn.CONCAT(B462,$B431),'All Fixtures'!I:R,10,0))</f>
        <v>Madcaps</v>
      </c>
      <c r="E462" s="47" t="str">
        <f t="shared" si="11"/>
        <v>vs</v>
      </c>
      <c r="F462" s="46" t="str">
        <f>IFERROR(VLOOKUP(_xlfn.CONCAT(B462,$B431),'All Fixtures'!I:T,12,0),VLOOKUP(_xlfn.CONCAT(B462,$B431),'All Fixtures'!H:T,13,0))</f>
        <v>DM4's</v>
      </c>
      <c r="G462" s="48" t="str">
        <f>IF(E462="VOID","",VLOOKUP(_xlfn.CONCAT(B462,D462),'All Fixtures'!H:U,14,0))</f>
        <v>Spartans Club 2</v>
      </c>
    </row>
    <row r="463" spans="1:7" ht="18" customHeight="1" x14ac:dyDescent="0.25">
      <c r="A463" s="55"/>
      <c r="B463" s="44">
        <v>29</v>
      </c>
      <c r="C463" s="45">
        <f>IFERROR(VLOOKUP(_xlfn.CONCAT(B463,$B431),'All Fixtures'!H:R,10,0),VLOOKUP(_xlfn.CONCAT(B463,$B431),'All Fixtures'!I:R,9,0))</f>
        <v>45757</v>
      </c>
      <c r="D463" s="46" t="str">
        <f>IFERROR(VLOOKUP(_xlfn.CONCAT(B463,$B431),'All Fixtures'!H:R,11,0),VLOOKUP(_xlfn.CONCAT(B463,$B431),'All Fixtures'!I:R,10,0))</f>
        <v>DM4's</v>
      </c>
      <c r="E463" s="47" t="str">
        <f t="shared" si="11"/>
        <v>vs</v>
      </c>
      <c r="F463" s="46" t="str">
        <f>IFERROR(VLOOKUP(_xlfn.CONCAT(B463,$B431),'All Fixtures'!I:T,12,0),VLOOKUP(_xlfn.CONCAT(B463,$B431),'All Fixtures'!H:T,13,0))</f>
        <v>Hits &amp; Misses(City)</v>
      </c>
      <c r="G463" s="48" t="str">
        <f>IF(E463="VOID","",VLOOKUP(_xlfn.CONCAT(B463,D463),'All Fixtures'!H:U,14,0))</f>
        <v>Spartans Club 1</v>
      </c>
    </row>
    <row r="464" spans="1:7" ht="18" customHeight="1" x14ac:dyDescent="0.25">
      <c r="A464" s="55"/>
      <c r="B464" s="49">
        <v>30</v>
      </c>
      <c r="C464" s="50">
        <f>IFERROR(VLOOKUP(_xlfn.CONCAT(B464,$B431),'All Fixtures'!H:R,10,0),VLOOKUP(_xlfn.CONCAT(B464,$B431),'All Fixtures'!I:R,9,0))</f>
        <v>45764</v>
      </c>
      <c r="D464" s="51" t="str">
        <f>IFERROR(VLOOKUP(_xlfn.CONCAT(B464,$B431),'All Fixtures'!H:R,11,0),VLOOKUP(_xlfn.CONCAT(B464,$B431),'All Fixtures'!I:R,10,0))</f>
        <v>Hip Hips</v>
      </c>
      <c r="E464" s="52" t="str">
        <f t="shared" si="11"/>
        <v>vs</v>
      </c>
      <c r="F464" s="51" t="str">
        <f>IFERROR(VLOOKUP(_xlfn.CONCAT(B464,$B431),'All Fixtures'!I:T,12,0),VLOOKUP(_xlfn.CONCAT(B464,$B431),'All Fixtures'!H:T,13,0))</f>
        <v>DM4's</v>
      </c>
      <c r="G464" s="53" t="str">
        <f>IF(E464="VOID","",VLOOKUP(_xlfn.CONCAT(B464,D464),'All Fixtures'!H:U,14,0))</f>
        <v>Saintbridge Club 1</v>
      </c>
    </row>
    <row r="465" spans="1:7" ht="13.15" customHeight="1" x14ac:dyDescent="0.25">
      <c r="A465" s="55"/>
      <c r="B465" s="20"/>
      <c r="C465" s="20"/>
      <c r="D465" s="3"/>
      <c r="E465" s="20"/>
      <c r="F465" s="3"/>
      <c r="G465" s="3"/>
    </row>
    <row r="466" spans="1:7" ht="13.15" customHeight="1" x14ac:dyDescent="0.25">
      <c r="A466" s="55"/>
      <c r="B466" s="20"/>
      <c r="C466" s="20"/>
      <c r="D466" s="3"/>
      <c r="E466" s="20"/>
      <c r="F466" s="3"/>
      <c r="G466" s="3"/>
    </row>
    <row r="467" spans="1:7" ht="13.15" customHeight="1" x14ac:dyDescent="0.25">
      <c r="A467" s="55"/>
      <c r="B467" s="20"/>
      <c r="C467" s="20"/>
      <c r="D467" s="3"/>
      <c r="E467" s="20"/>
      <c r="F467" s="3"/>
      <c r="G467" s="3"/>
    </row>
    <row r="468" spans="1:7" ht="13.15" customHeight="1" x14ac:dyDescent="0.25">
      <c r="A468" s="55"/>
      <c r="B468" s="20"/>
      <c r="C468" s="20"/>
      <c r="D468" s="3"/>
      <c r="E468" s="20"/>
      <c r="F468" s="3"/>
      <c r="G468" s="3"/>
    </row>
    <row r="469" spans="1:7" ht="13.15" customHeight="1" x14ac:dyDescent="0.25">
      <c r="A469" s="55"/>
      <c r="B469" s="20"/>
      <c r="C469" s="20"/>
      <c r="D469" s="3"/>
      <c r="E469" s="20"/>
      <c r="F469" s="3"/>
      <c r="G469" s="3"/>
    </row>
    <row r="470" spans="1:7" ht="20.45" customHeight="1" x14ac:dyDescent="0.35">
      <c r="A470" s="55">
        <f>A431+1</f>
        <v>13</v>
      </c>
      <c r="B470" s="39" t="str">
        <f>C470</f>
        <v>Killer Instinct</v>
      </c>
      <c r="C470" s="121" t="str">
        <f>VLOOKUP(A470,Divisions!$M$3:$N$18,2,0)</f>
        <v>Killer Instinct</v>
      </c>
      <c r="D470" s="121"/>
      <c r="E470" s="121"/>
      <c r="F470" s="121"/>
      <c r="G470" s="121"/>
    </row>
    <row r="471" spans="1:7" ht="13.15" customHeight="1" x14ac:dyDescent="0.25">
      <c r="A471" s="55"/>
      <c r="B471" s="20"/>
      <c r="C471" s="20"/>
      <c r="D471" s="3"/>
      <c r="E471" s="20"/>
      <c r="F471" s="3"/>
      <c r="G471" s="3"/>
    </row>
    <row r="472" spans="1:7" ht="21.6" customHeight="1" x14ac:dyDescent="0.25">
      <c r="A472" s="55"/>
      <c r="B472" s="40" t="s">
        <v>328</v>
      </c>
      <c r="C472" s="41" t="s">
        <v>334</v>
      </c>
      <c r="D472" s="42" t="s">
        <v>340</v>
      </c>
      <c r="E472" s="42"/>
      <c r="F472" s="42" t="s">
        <v>341</v>
      </c>
      <c r="G472" s="43" t="s">
        <v>338</v>
      </c>
    </row>
    <row r="473" spans="1:7" ht="18" customHeight="1" x14ac:dyDescent="0.25">
      <c r="A473" s="55"/>
      <c r="B473" s="44">
        <v>1</v>
      </c>
      <c r="C473" s="45">
        <f>IFERROR(VLOOKUP(_xlfn.CONCAT(B473,$B470),'All Fixtures'!H:R,10,0),VLOOKUP(_xlfn.CONCAT(B473,$B470),'All Fixtures'!I:R,9,0))</f>
        <v>45538</v>
      </c>
      <c r="D473" s="46" t="str">
        <f>IFERROR(VLOOKUP(_xlfn.CONCAT(B473,$B470),'All Fixtures'!H:R,11,0),VLOOKUP(_xlfn.CONCAT(B473,$B470),'All Fixtures'!I:R,10,0))</f>
        <v>Poets</v>
      </c>
      <c r="E473" s="47" t="str">
        <f>IF(F473="","VOID","vs")</f>
        <v>vs</v>
      </c>
      <c r="F473" s="46" t="str">
        <f>IFERROR(VLOOKUP(_xlfn.CONCAT(B473,$B470),'All Fixtures'!I:T,12,0),VLOOKUP(_xlfn.CONCAT(B473,$B470),'All Fixtures'!H:T,13,0))</f>
        <v>Killer Instinct</v>
      </c>
      <c r="G473" s="48" t="str">
        <f>IF(E473="VOID","",VLOOKUP(_xlfn.CONCAT(B473,D473),'All Fixtures'!H:U,14,0))</f>
        <v>Farmer's Club 2</v>
      </c>
    </row>
    <row r="474" spans="1:7" ht="18" customHeight="1" x14ac:dyDescent="0.25">
      <c r="A474" s="55"/>
      <c r="B474" s="44">
        <v>2</v>
      </c>
      <c r="C474" s="45">
        <f>IFERROR(VLOOKUP(_xlfn.CONCAT(B474,$B470),'All Fixtures'!H:R,10,0),VLOOKUP(_xlfn.CONCAT(B474,$B470),'All Fixtures'!I:R,9,0))</f>
        <v>45546</v>
      </c>
      <c r="D474" s="46" t="str">
        <f>IFERROR(VLOOKUP(_xlfn.CONCAT(B474,$B470),'All Fixtures'!H:R,11,0),VLOOKUP(_xlfn.CONCAT(B474,$B470),'All Fixtures'!I:R,10,0))</f>
        <v>Killer Instinct</v>
      </c>
      <c r="E474" s="47" t="str">
        <f t="shared" ref="E474:E503" si="12">IF(F474="","VOID","vs")</f>
        <v>vs</v>
      </c>
      <c r="F474" s="46" t="str">
        <f>IFERROR(VLOOKUP(_xlfn.CONCAT(B474,$B470),'All Fixtures'!I:T,12,0),VLOOKUP(_xlfn.CONCAT(B474,$B470),'All Fixtures'!H:T,13,0))</f>
        <v>Hucclers</v>
      </c>
      <c r="G474" s="48" t="str">
        <f>IF(E474="VOID","",VLOOKUP(_xlfn.CONCAT(B474,D474),'All Fixtures'!H:U,14,0))</f>
        <v>Matchplay Stroud 3</v>
      </c>
    </row>
    <row r="475" spans="1:7" ht="18" customHeight="1" x14ac:dyDescent="0.25">
      <c r="A475" s="55"/>
      <c r="B475" s="44">
        <v>3</v>
      </c>
      <c r="C475" s="45">
        <f>IFERROR(VLOOKUP(_xlfn.CONCAT(B475,$B470),'All Fixtures'!H:R,10,0),VLOOKUP(_xlfn.CONCAT(B475,$B470),'All Fixtures'!I:R,9,0))</f>
        <v>45552</v>
      </c>
      <c r="D475" s="46" t="str">
        <f>IFERROR(VLOOKUP(_xlfn.CONCAT(B475,$B470),'All Fixtures'!H:R,11,0),VLOOKUP(_xlfn.CONCAT(B475,$B470),'All Fixtures'!I:R,10,0))</f>
        <v>Upleadon Wanderers</v>
      </c>
      <c r="E475" s="47" t="str">
        <f t="shared" si="12"/>
        <v>vs</v>
      </c>
      <c r="F475" s="46" t="str">
        <f>IFERROR(VLOOKUP(_xlfn.CONCAT(B475,$B470),'All Fixtures'!I:T,12,0),VLOOKUP(_xlfn.CONCAT(B475,$B470),'All Fixtures'!H:T,13,0))</f>
        <v>Killer Instinct</v>
      </c>
      <c r="G475" s="48" t="str">
        <f>IF(E475="VOID","",VLOOKUP(_xlfn.CONCAT(B475,D475),'All Fixtures'!H:U,14,0))</f>
        <v>Circle Club Newent</v>
      </c>
    </row>
    <row r="476" spans="1:7" ht="18" customHeight="1" x14ac:dyDescent="0.25">
      <c r="A476" s="55"/>
      <c r="B476" s="44">
        <v>4</v>
      </c>
      <c r="C476" s="45">
        <f>IFERROR(VLOOKUP(_xlfn.CONCAT(B476,$B470),'All Fixtures'!H:R,10,0),VLOOKUP(_xlfn.CONCAT(B476,$B470),'All Fixtures'!I:R,9,0))</f>
        <v>45560</v>
      </c>
      <c r="D476" s="46" t="str">
        <f>IFERROR(VLOOKUP(_xlfn.CONCAT(B476,$B470),'All Fixtures'!H:R,11,0),VLOOKUP(_xlfn.CONCAT(B476,$B470),'All Fixtures'!I:R,10,0))</f>
        <v>Killer Instinct</v>
      </c>
      <c r="E476" s="47" t="str">
        <f t="shared" si="12"/>
        <v>vs</v>
      </c>
      <c r="F476" s="46" t="str">
        <f>IFERROR(VLOOKUP(_xlfn.CONCAT(B476,$B470),'All Fixtures'!I:T,12,0),VLOOKUP(_xlfn.CONCAT(B476,$B470),'All Fixtures'!H:T,13,0))</f>
        <v>Elementaries</v>
      </c>
      <c r="G476" s="48" t="str">
        <f>IF(E476="VOID","",VLOOKUP(_xlfn.CONCAT(B476,D476),'All Fixtures'!H:U,14,0))</f>
        <v>Matchplay Stroud 3</v>
      </c>
    </row>
    <row r="477" spans="1:7" ht="18" customHeight="1" x14ac:dyDescent="0.25">
      <c r="A477" s="55"/>
      <c r="B477" s="44">
        <v>5</v>
      </c>
      <c r="C477" s="45">
        <f>IFERROR(VLOOKUP(_xlfn.CONCAT(B477,$B470),'All Fixtures'!H:R,10,0),VLOOKUP(_xlfn.CONCAT(B477,$B470),'All Fixtures'!I:R,9,0))</f>
        <v>45567</v>
      </c>
      <c r="D477" s="46" t="str">
        <f>IFERROR(VLOOKUP(_xlfn.CONCAT(B477,$B470),'All Fixtures'!H:R,11,0),VLOOKUP(_xlfn.CONCAT(B477,$B470),'All Fixtures'!I:R,10,0))</f>
        <v>Meteors</v>
      </c>
      <c r="E477" s="47" t="str">
        <f t="shared" si="12"/>
        <v>vs</v>
      </c>
      <c r="F477" s="46" t="str">
        <f>IFERROR(VLOOKUP(_xlfn.CONCAT(B477,$B470),'All Fixtures'!I:T,12,0),VLOOKUP(_xlfn.CONCAT(B477,$B470),'All Fixtures'!H:T,13,0))</f>
        <v>Killer Instinct</v>
      </c>
      <c r="G477" s="48" t="str">
        <f>IF(E477="VOID","",VLOOKUP(_xlfn.CONCAT(B477,D477),'All Fixtures'!H:U,14,0))</f>
        <v>Farmer's Club 1</v>
      </c>
    </row>
    <row r="478" spans="1:7" ht="18" customHeight="1" x14ac:dyDescent="0.25">
      <c r="A478" s="55"/>
      <c r="B478" s="44">
        <v>6</v>
      </c>
      <c r="C478" s="45">
        <f>IFERROR(VLOOKUP(_xlfn.CONCAT(B478,$B470),'All Fixtures'!H:R,10,0),VLOOKUP(_xlfn.CONCAT(B478,$B470),'All Fixtures'!I:R,9,0))</f>
        <v>45574</v>
      </c>
      <c r="D478" s="46" t="str">
        <f>IFERROR(VLOOKUP(_xlfn.CONCAT(B478,$B470),'All Fixtures'!H:R,11,0),VLOOKUP(_xlfn.CONCAT(B478,$B470),'All Fixtures'!I:R,10,0))</f>
        <v>Killer Instinct</v>
      </c>
      <c r="E478" s="47" t="str">
        <f t="shared" si="12"/>
        <v>vs</v>
      </c>
      <c r="F478" s="46" t="str">
        <f>IFERROR(VLOOKUP(_xlfn.CONCAT(B478,$B470),'All Fixtures'!I:T,12,0),VLOOKUP(_xlfn.CONCAT(B478,$B470),'All Fixtures'!H:T,13,0))</f>
        <v>Locals</v>
      </c>
      <c r="G478" s="48" t="str">
        <f>IF(E478="VOID","",VLOOKUP(_xlfn.CONCAT(B478,D478),'All Fixtures'!H:U,14,0))</f>
        <v>Matchplay Stroud 3</v>
      </c>
    </row>
    <row r="479" spans="1:7" ht="18" customHeight="1" x14ac:dyDescent="0.25">
      <c r="A479" s="55"/>
      <c r="B479" s="44">
        <v>7</v>
      </c>
      <c r="C479" s="45">
        <f>IFERROR(VLOOKUP(_xlfn.CONCAT(B479,$B470),'All Fixtures'!H:R,10,0),VLOOKUP(_xlfn.CONCAT(B479,$B470),'All Fixtures'!I:R,9,0))</f>
        <v>45581</v>
      </c>
      <c r="D479" s="46" t="str">
        <f>IFERROR(VLOOKUP(_xlfn.CONCAT(B479,$B470),'All Fixtures'!H:R,11,0),VLOOKUP(_xlfn.CONCAT(B479,$B470),'All Fixtures'!I:R,10,0))</f>
        <v>Spreaders</v>
      </c>
      <c r="E479" s="47" t="str">
        <f t="shared" si="12"/>
        <v>vs</v>
      </c>
      <c r="F479" s="46" t="str">
        <f>IFERROR(VLOOKUP(_xlfn.CONCAT(B479,$B470),'All Fixtures'!I:T,12,0),VLOOKUP(_xlfn.CONCAT(B479,$B470),'All Fixtures'!H:T,13,0))</f>
        <v>Killer Instinct</v>
      </c>
      <c r="G479" s="48" t="str">
        <f>IF(E479="VOID","",VLOOKUP(_xlfn.CONCAT(B479,D479),'All Fixtures'!H:U,14,0))</f>
        <v>Churchdown Community Centre 2</v>
      </c>
    </row>
    <row r="480" spans="1:7" ht="18" customHeight="1" x14ac:dyDescent="0.25">
      <c r="A480" s="55"/>
      <c r="B480" s="44">
        <v>8</v>
      </c>
      <c r="C480" s="45">
        <f>IFERROR(VLOOKUP(_xlfn.CONCAT(B480,$B470),'All Fixtures'!H:R,10,0),VLOOKUP(_xlfn.CONCAT(B480,$B470),'All Fixtures'!I:R,9,0))</f>
        <v>45589</v>
      </c>
      <c r="D480" s="46" t="str">
        <f>IFERROR(VLOOKUP(_xlfn.CONCAT(B480,$B470),'All Fixtures'!H:R,11,0),VLOOKUP(_xlfn.CONCAT(B480,$B470),'All Fixtures'!I:R,10,0))</f>
        <v>DM4's</v>
      </c>
      <c r="E480" s="47" t="str">
        <f t="shared" si="12"/>
        <v>vs</v>
      </c>
      <c r="F480" s="46" t="str">
        <f>IFERROR(VLOOKUP(_xlfn.CONCAT(B480,$B470),'All Fixtures'!I:T,12,0),VLOOKUP(_xlfn.CONCAT(B480,$B470),'All Fixtures'!H:T,13,0))</f>
        <v>Killer Instinct</v>
      </c>
      <c r="G480" s="48" t="str">
        <f>IF(E480="VOID","",VLOOKUP(_xlfn.CONCAT(B480,D480),'All Fixtures'!H:U,14,0))</f>
        <v>Spartans Club 1</v>
      </c>
    </row>
    <row r="481" spans="1:7" ht="18" customHeight="1" x14ac:dyDescent="0.25">
      <c r="A481" s="55"/>
      <c r="B481" s="44">
        <v>9</v>
      </c>
      <c r="C481" s="45">
        <f>IFERROR(VLOOKUP(_xlfn.CONCAT(B481,$B470),'All Fixtures'!H:R,10,0),VLOOKUP(_xlfn.CONCAT(B481,$B470),'All Fixtures'!I:R,9,0))</f>
        <v>45595</v>
      </c>
      <c r="D481" s="46" t="str">
        <f>IFERROR(VLOOKUP(_xlfn.CONCAT(B481,$B470),'All Fixtures'!H:R,11,0),VLOOKUP(_xlfn.CONCAT(B481,$B470),'All Fixtures'!I:R,10,0))</f>
        <v>Killer Instinct</v>
      </c>
      <c r="E481" s="47" t="str">
        <f t="shared" si="12"/>
        <v>vs</v>
      </c>
      <c r="F481" s="46" t="str">
        <f>IFERROR(VLOOKUP(_xlfn.CONCAT(B481,$B470),'All Fixtures'!I:T,12,0),VLOOKUP(_xlfn.CONCAT(B481,$B470),'All Fixtures'!H:T,13,0))</f>
        <v>BIJI's S.C.</v>
      </c>
      <c r="G481" s="48" t="str">
        <f>IF(E481="VOID","",VLOOKUP(_xlfn.CONCAT(B481,D481),'All Fixtures'!H:U,14,0))</f>
        <v>Matchplay Stroud 3</v>
      </c>
    </row>
    <row r="482" spans="1:7" ht="18" customHeight="1" x14ac:dyDescent="0.25">
      <c r="A482" s="55"/>
      <c r="B482" s="44">
        <v>10</v>
      </c>
      <c r="C482" s="45">
        <f>IFERROR(VLOOKUP(_xlfn.CONCAT(B482,$B470),'All Fixtures'!H:R,10,0),VLOOKUP(_xlfn.CONCAT(B482,$B470),'All Fixtures'!I:R,9,0))</f>
        <v>45603</v>
      </c>
      <c r="D482" s="46" t="str">
        <f>IFERROR(VLOOKUP(_xlfn.CONCAT(B482,$B470),'All Fixtures'!H:R,11,0),VLOOKUP(_xlfn.CONCAT(B482,$B470),'All Fixtures'!I:R,10,0))</f>
        <v>All Wood &amp; Balls</v>
      </c>
      <c r="E482" s="47" t="str">
        <f t="shared" si="12"/>
        <v>vs</v>
      </c>
      <c r="F482" s="46" t="str">
        <f>IFERROR(VLOOKUP(_xlfn.CONCAT(B482,$B470),'All Fixtures'!I:T,12,0),VLOOKUP(_xlfn.CONCAT(B482,$B470),'All Fixtures'!H:T,13,0))</f>
        <v>Killer Instinct</v>
      </c>
      <c r="G482" s="48" t="str">
        <f>IF(E482="VOID","",VLOOKUP(_xlfn.CONCAT(B482,D482),'All Fixtures'!H:U,14,0))</f>
        <v>Longlevens RFC</v>
      </c>
    </row>
    <row r="483" spans="1:7" ht="18" customHeight="1" x14ac:dyDescent="0.25">
      <c r="A483" s="55"/>
      <c r="B483" s="44">
        <v>11</v>
      </c>
      <c r="C483" s="45">
        <f>IFERROR(VLOOKUP(_xlfn.CONCAT(B483,$B470),'All Fixtures'!H:R,10,0),VLOOKUP(_xlfn.CONCAT(B483,$B470),'All Fixtures'!I:R,9,0))</f>
        <v>45609</v>
      </c>
      <c r="D483" s="46" t="str">
        <f>IFERROR(VLOOKUP(_xlfn.CONCAT(B483,$B470),'All Fixtures'!H:R,11,0),VLOOKUP(_xlfn.CONCAT(B483,$B470),'All Fixtures'!I:R,10,0))</f>
        <v>Killer Instinct</v>
      </c>
      <c r="E483" s="47" t="str">
        <f t="shared" si="12"/>
        <v>vs</v>
      </c>
      <c r="F483" s="46" t="str">
        <f>IFERROR(VLOOKUP(_xlfn.CONCAT(B483,$B470),'All Fixtures'!I:T,12,0),VLOOKUP(_xlfn.CONCAT(B483,$B470),'All Fixtures'!H:T,13,0))</f>
        <v>Flintstones</v>
      </c>
      <c r="G483" s="48" t="str">
        <f>IF(E483="VOID","",VLOOKUP(_xlfn.CONCAT(B483,D483),'All Fixtures'!H:U,14,0))</f>
        <v>Matchplay Stroud 3</v>
      </c>
    </row>
    <row r="484" spans="1:7" ht="18" customHeight="1" x14ac:dyDescent="0.25">
      <c r="A484" s="55"/>
      <c r="B484" s="44">
        <v>12</v>
      </c>
      <c r="C484" s="45">
        <f>IFERROR(VLOOKUP(_xlfn.CONCAT(B484,$B470),'All Fixtures'!H:R,10,0),VLOOKUP(_xlfn.CONCAT(B484,$B470),'All Fixtures'!I:R,9,0))</f>
        <v>45615</v>
      </c>
      <c r="D484" s="46" t="str">
        <f>IFERROR(VLOOKUP(_xlfn.CONCAT(B484,$B470),'All Fixtures'!H:R,11,0),VLOOKUP(_xlfn.CONCAT(B484,$B470),'All Fixtures'!I:R,10,0))</f>
        <v>Madcaps</v>
      </c>
      <c r="E484" s="47" t="str">
        <f t="shared" si="12"/>
        <v>vs</v>
      </c>
      <c r="F484" s="46" t="str">
        <f>IFERROR(VLOOKUP(_xlfn.CONCAT(B484,$B470),'All Fixtures'!I:T,12,0),VLOOKUP(_xlfn.CONCAT(B484,$B470),'All Fixtures'!H:T,13,0))</f>
        <v>Killer Instinct</v>
      </c>
      <c r="G484" s="48" t="str">
        <f>IF(E484="VOID","",VLOOKUP(_xlfn.CONCAT(B484,D484),'All Fixtures'!H:U,14,0))</f>
        <v>Spartans Club 2</v>
      </c>
    </row>
    <row r="485" spans="1:7" ht="18" customHeight="1" x14ac:dyDescent="0.25">
      <c r="A485" s="55"/>
      <c r="B485" s="44">
        <v>13</v>
      </c>
      <c r="C485" s="45">
        <f>IFERROR(VLOOKUP(_xlfn.CONCAT(B485,$B470),'All Fixtures'!H:R,10,0),VLOOKUP(_xlfn.CONCAT(B485,$B470),'All Fixtures'!I:R,9,0))</f>
        <v>45623</v>
      </c>
      <c r="D485" s="46" t="str">
        <f>IFERROR(VLOOKUP(_xlfn.CONCAT(B485,$B470),'All Fixtures'!H:R,11,0),VLOOKUP(_xlfn.CONCAT(B485,$B470),'All Fixtures'!I:R,10,0))</f>
        <v>Killer Instinct</v>
      </c>
      <c r="E485" s="47" t="str">
        <f t="shared" si="12"/>
        <v>vs</v>
      </c>
      <c r="F485" s="46" t="str">
        <f>IFERROR(VLOOKUP(_xlfn.CONCAT(B485,$B470),'All Fixtures'!I:T,12,0),VLOOKUP(_xlfn.CONCAT(B485,$B470),'All Fixtures'!H:T,13,0))</f>
        <v>Hits &amp; Misses(City)</v>
      </c>
      <c r="G485" s="48" t="str">
        <f>IF(E485="VOID","",VLOOKUP(_xlfn.CONCAT(B485,D485),'All Fixtures'!H:U,14,0))</f>
        <v>Matchplay Stroud 3</v>
      </c>
    </row>
    <row r="486" spans="1:7" ht="18" customHeight="1" x14ac:dyDescent="0.25">
      <c r="A486" s="55"/>
      <c r="B486" s="44">
        <v>14</v>
      </c>
      <c r="C486" s="45">
        <f>IFERROR(VLOOKUP(_xlfn.CONCAT(B486,$B470),'All Fixtures'!H:R,10,0),VLOOKUP(_xlfn.CONCAT(B486,$B470),'All Fixtures'!I:R,9,0))</f>
        <v>45631</v>
      </c>
      <c r="D486" s="46" t="str">
        <f>IFERROR(VLOOKUP(_xlfn.CONCAT(B486,$B470),'All Fixtures'!H:R,11,0),VLOOKUP(_xlfn.CONCAT(B486,$B470),'All Fixtures'!I:R,10,0))</f>
        <v>Hip Hips</v>
      </c>
      <c r="E486" s="47" t="str">
        <f t="shared" si="12"/>
        <v>vs</v>
      </c>
      <c r="F486" s="46" t="str">
        <f>IFERROR(VLOOKUP(_xlfn.CONCAT(B486,$B470),'All Fixtures'!I:T,12,0),VLOOKUP(_xlfn.CONCAT(B486,$B470),'All Fixtures'!H:T,13,0))</f>
        <v>Killer Instinct</v>
      </c>
      <c r="G486" s="48" t="str">
        <f>IF(E486="VOID","",VLOOKUP(_xlfn.CONCAT(B486,D486),'All Fixtures'!H:U,14,0))</f>
        <v>Saintbridge Club 1</v>
      </c>
    </row>
    <row r="487" spans="1:7" ht="18" customHeight="1" x14ac:dyDescent="0.25">
      <c r="A487" s="55"/>
      <c r="B487" s="44">
        <v>15</v>
      </c>
      <c r="C487" s="45">
        <f>IFERROR(VLOOKUP(_xlfn.CONCAT(B487,$B470),'All Fixtures'!H:R,10,0),VLOOKUP(_xlfn.CONCAT(B487,$B470),'All Fixtures'!I:R,9,0))</f>
        <v>45637</v>
      </c>
      <c r="D487" s="46" t="str">
        <f>IFERROR(VLOOKUP(_xlfn.CONCAT(B487,$B470),'All Fixtures'!H:R,11,0),VLOOKUP(_xlfn.CONCAT(B487,$B470),'All Fixtures'!I:R,10,0))</f>
        <v>Killer Instinct</v>
      </c>
      <c r="E487" s="47" t="str">
        <f t="shared" si="12"/>
        <v>vs</v>
      </c>
      <c r="F487" s="46" t="str">
        <f>IFERROR(VLOOKUP(_xlfn.CONCAT(B487,$B470),'All Fixtures'!I:T,12,0),VLOOKUP(_xlfn.CONCAT(B487,$B470),'All Fixtures'!H:T,13,0))</f>
        <v>Grinders</v>
      </c>
      <c r="G487" s="48" t="str">
        <f>IF(E487="VOID","",VLOOKUP(_xlfn.CONCAT(B487,D487),'All Fixtures'!H:U,14,0))</f>
        <v>Matchplay Stroud 3</v>
      </c>
    </row>
    <row r="488" spans="1:7" ht="24.6" customHeight="1" x14ac:dyDescent="0.25">
      <c r="A488" s="55"/>
      <c r="B488" s="122" t="s">
        <v>339</v>
      </c>
      <c r="C488" s="123"/>
      <c r="D488" s="123"/>
      <c r="E488" s="123"/>
      <c r="F488" s="123"/>
      <c r="G488" s="124"/>
    </row>
    <row r="489" spans="1:7" ht="18" customHeight="1" x14ac:dyDescent="0.25">
      <c r="A489" s="55"/>
      <c r="B489" s="44">
        <v>16</v>
      </c>
      <c r="C489" s="45">
        <f>IFERROR(VLOOKUP(_xlfn.CONCAT(B489,$B470),'All Fixtures'!H:R,10,0),VLOOKUP(_xlfn.CONCAT(B489,$B470),'All Fixtures'!I:R,9,0))</f>
        <v>45665</v>
      </c>
      <c r="D489" s="46" t="str">
        <f>IFERROR(VLOOKUP(_xlfn.CONCAT(B489,$B470),'All Fixtures'!H:R,11,0),VLOOKUP(_xlfn.CONCAT(B489,$B470),'All Fixtures'!I:R,10,0))</f>
        <v>Killer Instinct</v>
      </c>
      <c r="E489" s="47" t="str">
        <f t="shared" si="12"/>
        <v>vs</v>
      </c>
      <c r="F489" s="46" t="str">
        <f>IFERROR(VLOOKUP(_xlfn.CONCAT(B489,$B470),'All Fixtures'!I:T,12,0),VLOOKUP(_xlfn.CONCAT(B489,$B470),'All Fixtures'!H:T,13,0))</f>
        <v>Poets</v>
      </c>
      <c r="G489" s="48" t="str">
        <f>IF(E489="VOID","",VLOOKUP(_xlfn.CONCAT(B489,D489),'All Fixtures'!H:U,14,0))</f>
        <v>Matchplay Stroud 3</v>
      </c>
    </row>
    <row r="490" spans="1:7" ht="18" customHeight="1" x14ac:dyDescent="0.25">
      <c r="A490" s="55"/>
      <c r="B490" s="44">
        <v>17</v>
      </c>
      <c r="C490" s="45">
        <f>IFERROR(VLOOKUP(_xlfn.CONCAT(B490,$B470),'All Fixtures'!H:R,10,0),VLOOKUP(_xlfn.CONCAT(B490,$B470),'All Fixtures'!I:R,9,0))</f>
        <v>45673</v>
      </c>
      <c r="D490" s="46" t="str">
        <f>IFERROR(VLOOKUP(_xlfn.CONCAT(B490,$B470),'All Fixtures'!H:R,11,0),VLOOKUP(_xlfn.CONCAT(B490,$B470),'All Fixtures'!I:R,10,0))</f>
        <v>Hucclers</v>
      </c>
      <c r="E490" s="47" t="str">
        <f t="shared" si="12"/>
        <v>vs</v>
      </c>
      <c r="F490" s="46" t="str">
        <f>IFERROR(VLOOKUP(_xlfn.CONCAT(B490,$B470),'All Fixtures'!I:T,12,0),VLOOKUP(_xlfn.CONCAT(B490,$B470),'All Fixtures'!H:T,13,0))</f>
        <v>Killer Instinct</v>
      </c>
      <c r="G490" s="48" t="str">
        <f>IF(E490="VOID","",VLOOKUP(_xlfn.CONCAT(B490,D490),'All Fixtures'!H:U,14,0))</f>
        <v>England's Glory 1</v>
      </c>
    </row>
    <row r="491" spans="1:7" ht="18" customHeight="1" x14ac:dyDescent="0.25">
      <c r="A491" s="55"/>
      <c r="B491" s="44">
        <v>18</v>
      </c>
      <c r="C491" s="45">
        <f>IFERROR(VLOOKUP(_xlfn.CONCAT(B491,$B470),'All Fixtures'!H:R,10,0),VLOOKUP(_xlfn.CONCAT(B491,$B470),'All Fixtures'!I:R,9,0))</f>
        <v>45679</v>
      </c>
      <c r="D491" s="46" t="str">
        <f>IFERROR(VLOOKUP(_xlfn.CONCAT(B491,$B470),'All Fixtures'!H:R,11,0),VLOOKUP(_xlfn.CONCAT(B491,$B470),'All Fixtures'!I:R,10,0))</f>
        <v>Killer Instinct</v>
      </c>
      <c r="E491" s="47" t="str">
        <f t="shared" si="12"/>
        <v>vs</v>
      </c>
      <c r="F491" s="46" t="str">
        <f>IFERROR(VLOOKUP(_xlfn.CONCAT(B491,$B470),'All Fixtures'!I:T,12,0),VLOOKUP(_xlfn.CONCAT(B491,$B470),'All Fixtures'!H:T,13,0))</f>
        <v>Upleadon Wanderers</v>
      </c>
      <c r="G491" s="48" t="str">
        <f>IF(E491="VOID","",VLOOKUP(_xlfn.CONCAT(B491,D491),'All Fixtures'!H:U,14,0))</f>
        <v>Matchplay Stroud 3</v>
      </c>
    </row>
    <row r="492" spans="1:7" ht="18" customHeight="1" x14ac:dyDescent="0.25">
      <c r="A492" s="55"/>
      <c r="B492" s="44">
        <v>19</v>
      </c>
      <c r="C492" s="45">
        <f>IFERROR(VLOOKUP(_xlfn.CONCAT(B492,$B470),'All Fixtures'!H:R,10,0),VLOOKUP(_xlfn.CONCAT(B492,$B470),'All Fixtures'!I:R,9,0))</f>
        <v>45686</v>
      </c>
      <c r="D492" s="46" t="str">
        <f>IFERROR(VLOOKUP(_xlfn.CONCAT(B492,$B470),'All Fixtures'!H:R,11,0),VLOOKUP(_xlfn.CONCAT(B492,$B470),'All Fixtures'!I:R,10,0))</f>
        <v>Elementaries</v>
      </c>
      <c r="E492" s="47" t="str">
        <f t="shared" si="12"/>
        <v>vs</v>
      </c>
      <c r="F492" s="46" t="str">
        <f>IFERROR(VLOOKUP(_xlfn.CONCAT(B492,$B470),'All Fixtures'!I:T,12,0),VLOOKUP(_xlfn.CONCAT(B492,$B470),'All Fixtures'!H:T,13,0))</f>
        <v>Killer Instinct</v>
      </c>
      <c r="G492" s="48" t="str">
        <f>IF(E492="VOID","",VLOOKUP(_xlfn.CONCAT(B492,D492),'All Fixtures'!H:U,14,0))</f>
        <v>Baker Street</v>
      </c>
    </row>
    <row r="493" spans="1:7" ht="18" customHeight="1" x14ac:dyDescent="0.25">
      <c r="A493" s="55"/>
      <c r="B493" s="44">
        <v>20</v>
      </c>
      <c r="C493" s="45">
        <f>IFERROR(VLOOKUP(_xlfn.CONCAT(B493,$B470),'All Fixtures'!H:R,10,0),VLOOKUP(_xlfn.CONCAT(B493,$B470),'All Fixtures'!I:R,9,0))</f>
        <v>45693</v>
      </c>
      <c r="D493" s="46" t="str">
        <f>IFERROR(VLOOKUP(_xlfn.CONCAT(B493,$B470),'All Fixtures'!H:R,11,0),VLOOKUP(_xlfn.CONCAT(B493,$B470),'All Fixtures'!I:R,10,0))</f>
        <v>Killer Instinct</v>
      </c>
      <c r="E493" s="47" t="str">
        <f t="shared" si="12"/>
        <v>vs</v>
      </c>
      <c r="F493" s="46" t="str">
        <f>IFERROR(VLOOKUP(_xlfn.CONCAT(B493,$B470),'All Fixtures'!I:T,12,0),VLOOKUP(_xlfn.CONCAT(B493,$B470),'All Fixtures'!H:T,13,0))</f>
        <v>Meteors</v>
      </c>
      <c r="G493" s="48" t="str">
        <f>IF(E493="VOID","",VLOOKUP(_xlfn.CONCAT(B493,D493),'All Fixtures'!H:U,14,0))</f>
        <v>Matchplay Stroud 3</v>
      </c>
    </row>
    <row r="494" spans="1:7" ht="18" customHeight="1" x14ac:dyDescent="0.25">
      <c r="A494" s="55"/>
      <c r="B494" s="44">
        <v>21</v>
      </c>
      <c r="C494" s="45">
        <f>IFERROR(VLOOKUP(_xlfn.CONCAT(B494,$B470),'All Fixtures'!H:R,10,0),VLOOKUP(_xlfn.CONCAT(B494,$B470),'All Fixtures'!I:R,9,0))</f>
        <v>45699</v>
      </c>
      <c r="D494" s="46" t="str">
        <f>IFERROR(VLOOKUP(_xlfn.CONCAT(B494,$B470),'All Fixtures'!H:R,11,0),VLOOKUP(_xlfn.CONCAT(B494,$B470),'All Fixtures'!I:R,10,0))</f>
        <v>Locals</v>
      </c>
      <c r="E494" s="47" t="str">
        <f t="shared" si="12"/>
        <v>vs</v>
      </c>
      <c r="F494" s="46" t="str">
        <f>IFERROR(VLOOKUP(_xlfn.CONCAT(B494,$B470),'All Fixtures'!I:T,12,0),VLOOKUP(_xlfn.CONCAT(B494,$B470),'All Fixtures'!H:T,13,0))</f>
        <v>Killer Instinct</v>
      </c>
      <c r="G494" s="48" t="str">
        <f>IF(E494="VOID","",VLOOKUP(_xlfn.CONCAT(B494,D494),'All Fixtures'!H:U,14,0))</f>
        <v>Junction Inn</v>
      </c>
    </row>
    <row r="495" spans="1:7" ht="18" customHeight="1" x14ac:dyDescent="0.25">
      <c r="A495" s="55"/>
      <c r="B495" s="44">
        <v>22</v>
      </c>
      <c r="C495" s="45">
        <f>IFERROR(VLOOKUP(_xlfn.CONCAT(B495,$B470),'All Fixtures'!H:R,10,0),VLOOKUP(_xlfn.CONCAT(B495,$B470),'All Fixtures'!I:R,9,0))</f>
        <v>45707</v>
      </c>
      <c r="D495" s="46" t="str">
        <f>IFERROR(VLOOKUP(_xlfn.CONCAT(B495,$B470),'All Fixtures'!H:R,11,0),VLOOKUP(_xlfn.CONCAT(B495,$B470),'All Fixtures'!I:R,10,0))</f>
        <v>Killer Instinct</v>
      </c>
      <c r="E495" s="47" t="str">
        <f t="shared" si="12"/>
        <v>vs</v>
      </c>
      <c r="F495" s="46" t="str">
        <f>IFERROR(VLOOKUP(_xlfn.CONCAT(B495,$B470),'All Fixtures'!I:T,12,0),VLOOKUP(_xlfn.CONCAT(B495,$B470),'All Fixtures'!H:T,13,0))</f>
        <v>Spreaders</v>
      </c>
      <c r="G495" s="48" t="str">
        <f>IF(E495="VOID","",VLOOKUP(_xlfn.CONCAT(B495,D495),'All Fixtures'!H:U,14,0))</f>
        <v>Matchplay Stroud 3</v>
      </c>
    </row>
    <row r="496" spans="1:7" ht="18" customHeight="1" x14ac:dyDescent="0.25">
      <c r="A496" s="55"/>
      <c r="B496" s="44">
        <v>23</v>
      </c>
      <c r="C496" s="45">
        <f>IFERROR(VLOOKUP(_xlfn.CONCAT(B496,$B470),'All Fixtures'!H:R,10,0),VLOOKUP(_xlfn.CONCAT(B496,$B470),'All Fixtures'!I:R,9,0))</f>
        <v>45714</v>
      </c>
      <c r="D496" s="46" t="str">
        <f>IFERROR(VLOOKUP(_xlfn.CONCAT(B496,$B470),'All Fixtures'!H:R,11,0),VLOOKUP(_xlfn.CONCAT(B496,$B470),'All Fixtures'!I:R,10,0))</f>
        <v>Killer Instinct</v>
      </c>
      <c r="E496" s="47" t="str">
        <f t="shared" si="12"/>
        <v>vs</v>
      </c>
      <c r="F496" s="46" t="str">
        <f>IFERROR(VLOOKUP(_xlfn.CONCAT(B496,$B470),'All Fixtures'!I:T,12,0),VLOOKUP(_xlfn.CONCAT(B496,$B470),'All Fixtures'!H:T,13,0))</f>
        <v>DM4's</v>
      </c>
      <c r="G496" s="48" t="str">
        <f>IF(E496="VOID","",VLOOKUP(_xlfn.CONCAT(B496,D496),'All Fixtures'!H:U,14,0))</f>
        <v>Matchplay Stroud 3</v>
      </c>
    </row>
    <row r="497" spans="1:7" ht="18" customHeight="1" x14ac:dyDescent="0.25">
      <c r="A497" s="55"/>
      <c r="B497" s="44">
        <v>24</v>
      </c>
      <c r="C497" s="45">
        <f>IFERROR(VLOOKUP(_xlfn.CONCAT(B497,$B470),'All Fixtures'!H:R,10,0),VLOOKUP(_xlfn.CONCAT(B497,$B470),'All Fixtures'!I:R,9,0))</f>
        <v>45722</v>
      </c>
      <c r="D497" s="46" t="str">
        <f>IFERROR(VLOOKUP(_xlfn.CONCAT(B497,$B470),'All Fixtures'!H:R,11,0),VLOOKUP(_xlfn.CONCAT(B497,$B470),'All Fixtures'!I:R,10,0))</f>
        <v>BIJI's S.C.</v>
      </c>
      <c r="E497" s="47" t="str">
        <f t="shared" si="12"/>
        <v>vs</v>
      </c>
      <c r="F497" s="46" t="str">
        <f>IFERROR(VLOOKUP(_xlfn.CONCAT(B497,$B470),'All Fixtures'!I:T,12,0),VLOOKUP(_xlfn.CONCAT(B497,$B470),'All Fixtures'!H:T,13,0))</f>
        <v>Killer Instinct</v>
      </c>
      <c r="G497" s="48" t="str">
        <f>IF(E497="VOID","",VLOOKUP(_xlfn.CONCAT(B497,D497),'All Fixtures'!H:U,14,0))</f>
        <v>Farmer's Club 2</v>
      </c>
    </row>
    <row r="498" spans="1:7" ht="18" customHeight="1" x14ac:dyDescent="0.25">
      <c r="A498" s="55"/>
      <c r="B498" s="44">
        <v>25</v>
      </c>
      <c r="C498" s="45">
        <f>IFERROR(VLOOKUP(_xlfn.CONCAT(B498,$B470),'All Fixtures'!H:R,10,0),VLOOKUP(_xlfn.CONCAT(B498,$B470),'All Fixtures'!I:R,9,0))</f>
        <v>45728</v>
      </c>
      <c r="D498" s="46" t="str">
        <f>IFERROR(VLOOKUP(_xlfn.CONCAT(B498,$B470),'All Fixtures'!H:R,11,0),VLOOKUP(_xlfn.CONCAT(B498,$B470),'All Fixtures'!I:R,10,0))</f>
        <v>Killer Instinct</v>
      </c>
      <c r="E498" s="47" t="str">
        <f t="shared" si="12"/>
        <v>vs</v>
      </c>
      <c r="F498" s="46" t="str">
        <f>IFERROR(VLOOKUP(_xlfn.CONCAT(B498,$B470),'All Fixtures'!I:T,12,0),VLOOKUP(_xlfn.CONCAT(B498,$B470),'All Fixtures'!H:T,13,0))</f>
        <v>All Wood &amp; Balls</v>
      </c>
      <c r="G498" s="48" t="str">
        <f>IF(E498="VOID","",VLOOKUP(_xlfn.CONCAT(B498,D498),'All Fixtures'!H:U,14,0))</f>
        <v>Matchplay Stroud 3</v>
      </c>
    </row>
    <row r="499" spans="1:7" ht="18" customHeight="1" x14ac:dyDescent="0.25">
      <c r="A499" s="55"/>
      <c r="B499" s="44">
        <v>26</v>
      </c>
      <c r="C499" s="45">
        <f>IFERROR(VLOOKUP(_xlfn.CONCAT(B499,$B470),'All Fixtures'!H:R,10,0),VLOOKUP(_xlfn.CONCAT(B499,$B470),'All Fixtures'!I:R,9,0))</f>
        <v>45737</v>
      </c>
      <c r="D499" s="46" t="str">
        <f>IFERROR(VLOOKUP(_xlfn.CONCAT(B499,$B470),'All Fixtures'!H:R,11,0),VLOOKUP(_xlfn.CONCAT(B499,$B470),'All Fixtures'!I:R,10,0))</f>
        <v>Flintstones</v>
      </c>
      <c r="E499" s="47" t="str">
        <f t="shared" si="12"/>
        <v>vs</v>
      </c>
      <c r="F499" s="46" t="str">
        <f>IFERROR(VLOOKUP(_xlfn.CONCAT(B499,$B470),'All Fixtures'!I:T,12,0),VLOOKUP(_xlfn.CONCAT(B499,$B470),'All Fixtures'!H:T,13,0))</f>
        <v>Killer Instinct</v>
      </c>
      <c r="G499" s="48" t="str">
        <f>IF(E499="VOID","",VLOOKUP(_xlfn.CONCAT(B499,D499),'All Fixtures'!H:U,14,0))</f>
        <v>England's Glory 1</v>
      </c>
    </row>
    <row r="500" spans="1:7" ht="18" customHeight="1" x14ac:dyDescent="0.25">
      <c r="A500" s="55"/>
      <c r="B500" s="44">
        <v>27</v>
      </c>
      <c r="C500" s="45">
        <f>IFERROR(VLOOKUP(_xlfn.CONCAT(B500,$B470),'All Fixtures'!H:R,10,0),VLOOKUP(_xlfn.CONCAT(B500,$B470),'All Fixtures'!I:R,9,0))</f>
        <v>45742</v>
      </c>
      <c r="D500" s="46" t="str">
        <f>IFERROR(VLOOKUP(_xlfn.CONCAT(B500,$B470),'All Fixtures'!H:R,11,0),VLOOKUP(_xlfn.CONCAT(B500,$B470),'All Fixtures'!I:R,10,0))</f>
        <v>Killer Instinct</v>
      </c>
      <c r="E500" s="47" t="str">
        <f t="shared" si="12"/>
        <v>vs</v>
      </c>
      <c r="F500" s="46" t="str">
        <f>IFERROR(VLOOKUP(_xlfn.CONCAT(B500,$B470),'All Fixtures'!I:T,12,0),VLOOKUP(_xlfn.CONCAT(B500,$B470),'All Fixtures'!H:T,13,0))</f>
        <v>Madcaps</v>
      </c>
      <c r="G500" s="48" t="str">
        <f>IF(E500="VOID","",VLOOKUP(_xlfn.CONCAT(B500,D500),'All Fixtures'!H:U,14,0))</f>
        <v>Matchplay Stroud 3</v>
      </c>
    </row>
    <row r="501" spans="1:7" ht="18" customHeight="1" x14ac:dyDescent="0.25">
      <c r="A501" s="55"/>
      <c r="B501" s="44">
        <v>28</v>
      </c>
      <c r="C501" s="45">
        <f>IFERROR(VLOOKUP(_xlfn.CONCAT(B501,$B470),'All Fixtures'!H:R,10,0),VLOOKUP(_xlfn.CONCAT(B501,$B470),'All Fixtures'!I:R,9,0))</f>
        <v>45750</v>
      </c>
      <c r="D501" s="46" t="str">
        <f>IFERROR(VLOOKUP(_xlfn.CONCAT(B501,$B470),'All Fixtures'!H:R,11,0),VLOOKUP(_xlfn.CONCAT(B501,$B470),'All Fixtures'!I:R,10,0))</f>
        <v>Hits &amp; Misses(City)</v>
      </c>
      <c r="E501" s="47" t="str">
        <f t="shared" si="12"/>
        <v>vs</v>
      </c>
      <c r="F501" s="46" t="str">
        <f>IFERROR(VLOOKUP(_xlfn.CONCAT(B501,$B470),'All Fixtures'!I:T,12,0),VLOOKUP(_xlfn.CONCAT(B501,$B470),'All Fixtures'!H:T,13,0))</f>
        <v>Killer Instinct</v>
      </c>
      <c r="G501" s="48" t="str">
        <f>IF(E501="VOID","",VLOOKUP(_xlfn.CONCAT(B501,D501),'All Fixtures'!H:U,14,0))</f>
        <v>Saintbridge Club 2</v>
      </c>
    </row>
    <row r="502" spans="1:7" ht="18" customHeight="1" x14ac:dyDescent="0.25">
      <c r="A502" s="55"/>
      <c r="B502" s="44">
        <v>29</v>
      </c>
      <c r="C502" s="45">
        <f>IFERROR(VLOOKUP(_xlfn.CONCAT(B502,$B470),'All Fixtures'!H:R,10,0),VLOOKUP(_xlfn.CONCAT(B502,$B470),'All Fixtures'!I:R,9,0))</f>
        <v>45756</v>
      </c>
      <c r="D502" s="46" t="str">
        <f>IFERROR(VLOOKUP(_xlfn.CONCAT(B502,$B470),'All Fixtures'!H:R,11,0),VLOOKUP(_xlfn.CONCAT(B502,$B470),'All Fixtures'!I:R,10,0))</f>
        <v>Killer Instinct</v>
      </c>
      <c r="E502" s="47" t="str">
        <f t="shared" si="12"/>
        <v>vs</v>
      </c>
      <c r="F502" s="46" t="str">
        <f>IFERROR(VLOOKUP(_xlfn.CONCAT(B502,$B470),'All Fixtures'!I:T,12,0),VLOOKUP(_xlfn.CONCAT(B502,$B470),'All Fixtures'!H:T,13,0))</f>
        <v>Hip Hips</v>
      </c>
      <c r="G502" s="48" t="str">
        <f>IF(E502="VOID","",VLOOKUP(_xlfn.CONCAT(B502,D502),'All Fixtures'!H:U,14,0))</f>
        <v>Matchplay Stroud 3</v>
      </c>
    </row>
    <row r="503" spans="1:7" ht="18" customHeight="1" x14ac:dyDescent="0.25">
      <c r="A503" s="55"/>
      <c r="B503" s="49">
        <v>30</v>
      </c>
      <c r="C503" s="50">
        <f>IFERROR(VLOOKUP(_xlfn.CONCAT(B503,$B470),'All Fixtures'!H:R,10,0),VLOOKUP(_xlfn.CONCAT(B503,$B470),'All Fixtures'!I:R,9,0))</f>
        <v>45764</v>
      </c>
      <c r="D503" s="51" t="str">
        <f>IFERROR(VLOOKUP(_xlfn.CONCAT(B503,$B470),'All Fixtures'!H:R,11,0),VLOOKUP(_xlfn.CONCAT(B503,$B470),'All Fixtures'!I:R,10,0))</f>
        <v>Grinders</v>
      </c>
      <c r="E503" s="52" t="str">
        <f t="shared" si="12"/>
        <v>vs</v>
      </c>
      <c r="F503" s="51" t="str">
        <f>IFERROR(VLOOKUP(_xlfn.CONCAT(B503,$B470),'All Fixtures'!I:T,12,0),VLOOKUP(_xlfn.CONCAT(B503,$B470),'All Fixtures'!H:T,13,0))</f>
        <v>Killer Instinct</v>
      </c>
      <c r="G503" s="53" t="str">
        <f>IF(E503="VOID","",VLOOKUP(_xlfn.CONCAT(B503,D503),'All Fixtures'!H:U,14,0))</f>
        <v>Churchdown Club</v>
      </c>
    </row>
    <row r="504" spans="1:7" ht="13.15" customHeight="1" x14ac:dyDescent="0.25">
      <c r="A504" s="55"/>
      <c r="B504" s="20"/>
      <c r="C504" s="20"/>
      <c r="D504" s="3"/>
      <c r="E504" s="20"/>
      <c r="F504" s="3"/>
      <c r="G504" s="3"/>
    </row>
    <row r="505" spans="1:7" ht="13.15" customHeight="1" x14ac:dyDescent="0.25">
      <c r="A505" s="55"/>
      <c r="B505" s="20"/>
      <c r="C505" s="20"/>
      <c r="D505" s="3"/>
      <c r="E505" s="20"/>
      <c r="F505" s="3"/>
      <c r="G505" s="3"/>
    </row>
    <row r="506" spans="1:7" ht="13.15" customHeight="1" x14ac:dyDescent="0.25">
      <c r="A506" s="55"/>
      <c r="B506" s="20"/>
      <c r="C506" s="20"/>
      <c r="D506" s="3"/>
      <c r="E506" s="20"/>
      <c r="F506" s="3"/>
      <c r="G506" s="3"/>
    </row>
    <row r="507" spans="1:7" ht="13.15" customHeight="1" x14ac:dyDescent="0.25">
      <c r="A507" s="55"/>
      <c r="B507" s="20"/>
      <c r="C507" s="20"/>
      <c r="D507" s="3"/>
      <c r="E507" s="20"/>
      <c r="F507" s="3"/>
      <c r="G507" s="3"/>
    </row>
    <row r="508" spans="1:7" ht="13.15" customHeight="1" x14ac:dyDescent="0.25">
      <c r="A508" s="55"/>
      <c r="B508" s="20"/>
      <c r="C508" s="20"/>
      <c r="D508" s="3"/>
      <c r="E508" s="20"/>
      <c r="F508" s="3"/>
      <c r="G508" s="3"/>
    </row>
    <row r="509" spans="1:7" ht="20.45" customHeight="1" x14ac:dyDescent="0.35">
      <c r="A509" s="55">
        <f>A470+1</f>
        <v>14</v>
      </c>
      <c r="B509" s="39" t="str">
        <f>C509</f>
        <v>Locals</v>
      </c>
      <c r="C509" s="121" t="str">
        <f>VLOOKUP(A509,Divisions!$M$3:$N$18,2,0)</f>
        <v>Locals</v>
      </c>
      <c r="D509" s="121"/>
      <c r="E509" s="121"/>
      <c r="F509" s="121"/>
      <c r="G509" s="121"/>
    </row>
    <row r="510" spans="1:7" ht="13.15" customHeight="1" x14ac:dyDescent="0.25">
      <c r="A510" s="55"/>
      <c r="B510" s="20"/>
      <c r="C510" s="20"/>
      <c r="D510" s="3"/>
      <c r="E510" s="20"/>
      <c r="F510" s="3"/>
      <c r="G510" s="3"/>
    </row>
    <row r="511" spans="1:7" ht="21.6" customHeight="1" x14ac:dyDescent="0.25">
      <c r="A511" s="55"/>
      <c r="B511" s="40" t="s">
        <v>328</v>
      </c>
      <c r="C511" s="41" t="s">
        <v>334</v>
      </c>
      <c r="D511" s="42" t="s">
        <v>340</v>
      </c>
      <c r="E511" s="42"/>
      <c r="F511" s="42" t="s">
        <v>341</v>
      </c>
      <c r="G511" s="43" t="s">
        <v>338</v>
      </c>
    </row>
    <row r="512" spans="1:7" ht="18" customHeight="1" x14ac:dyDescent="0.25">
      <c r="A512" s="55"/>
      <c r="B512" s="44">
        <v>1</v>
      </c>
      <c r="C512" s="45">
        <f>IFERROR(VLOOKUP(_xlfn.CONCAT(B512,$B509),'All Fixtures'!H:R,10,0),VLOOKUP(_xlfn.CONCAT(B512,$B509),'All Fixtures'!I:R,9,0))</f>
        <v>45540</v>
      </c>
      <c r="D512" s="46" t="str">
        <f>IFERROR(VLOOKUP(_xlfn.CONCAT(B512,$B509),'All Fixtures'!H:R,11,0),VLOOKUP(_xlfn.CONCAT(B512,$B509),'All Fixtures'!I:R,10,0))</f>
        <v>Hucclers</v>
      </c>
      <c r="E512" s="47" t="str">
        <f>IF(F512="","VOID","vs")</f>
        <v>vs</v>
      </c>
      <c r="F512" s="46" t="str">
        <f>IFERROR(VLOOKUP(_xlfn.CONCAT(B512,$B509),'All Fixtures'!I:T,12,0),VLOOKUP(_xlfn.CONCAT(B512,$B509),'All Fixtures'!H:T,13,0))</f>
        <v>Locals</v>
      </c>
      <c r="G512" s="48" t="str">
        <f>IF(E512="VOID","",VLOOKUP(_xlfn.CONCAT(B512,D512),'All Fixtures'!H:U,14,0))</f>
        <v>England's Glory 1</v>
      </c>
    </row>
    <row r="513" spans="1:7" ht="18" customHeight="1" x14ac:dyDescent="0.25">
      <c r="A513" s="55"/>
      <c r="B513" s="44">
        <v>2</v>
      </c>
      <c r="C513" s="45">
        <f>IFERROR(VLOOKUP(_xlfn.CONCAT(B513,$B509),'All Fixtures'!H:R,10,0),VLOOKUP(_xlfn.CONCAT(B513,$B509),'All Fixtures'!I:R,9,0))</f>
        <v>45545</v>
      </c>
      <c r="D513" s="46" t="str">
        <f>IFERROR(VLOOKUP(_xlfn.CONCAT(B513,$B509),'All Fixtures'!H:R,11,0),VLOOKUP(_xlfn.CONCAT(B513,$B509),'All Fixtures'!I:R,10,0))</f>
        <v>Locals</v>
      </c>
      <c r="E513" s="47" t="str">
        <f t="shared" ref="E513:E542" si="13">IF(F513="","VOID","vs")</f>
        <v>vs</v>
      </c>
      <c r="F513" s="46" t="str">
        <f>IFERROR(VLOOKUP(_xlfn.CONCAT(B513,$B509),'All Fixtures'!I:T,12,0),VLOOKUP(_xlfn.CONCAT(B513,$B509),'All Fixtures'!H:T,13,0))</f>
        <v>Upleadon Wanderers</v>
      </c>
      <c r="G513" s="48" t="str">
        <f>IF(E513="VOID","",VLOOKUP(_xlfn.CONCAT(B513,D513),'All Fixtures'!H:U,14,0))</f>
        <v>Junction Inn</v>
      </c>
    </row>
    <row r="514" spans="1:7" ht="18" customHeight="1" x14ac:dyDescent="0.25">
      <c r="A514" s="55"/>
      <c r="B514" s="44">
        <v>3</v>
      </c>
      <c r="C514" s="45">
        <f>IFERROR(VLOOKUP(_xlfn.CONCAT(B514,$B509),'All Fixtures'!H:R,10,0),VLOOKUP(_xlfn.CONCAT(B514,$B509),'All Fixtures'!I:R,9,0))</f>
        <v>45553</v>
      </c>
      <c r="D514" s="46" t="str">
        <f>IFERROR(VLOOKUP(_xlfn.CONCAT(B514,$B509),'All Fixtures'!H:R,11,0),VLOOKUP(_xlfn.CONCAT(B514,$B509),'All Fixtures'!I:R,10,0))</f>
        <v>Elementaries</v>
      </c>
      <c r="E514" s="47" t="str">
        <f t="shared" si="13"/>
        <v>vs</v>
      </c>
      <c r="F514" s="46" t="str">
        <f>IFERROR(VLOOKUP(_xlfn.CONCAT(B514,$B509),'All Fixtures'!I:T,12,0),VLOOKUP(_xlfn.CONCAT(B514,$B509),'All Fixtures'!H:T,13,0))</f>
        <v>Locals</v>
      </c>
      <c r="G514" s="48" t="str">
        <f>IF(E514="VOID","",VLOOKUP(_xlfn.CONCAT(B514,D514),'All Fixtures'!H:U,14,0))</f>
        <v>Baker Street</v>
      </c>
    </row>
    <row r="515" spans="1:7" ht="18" customHeight="1" x14ac:dyDescent="0.25">
      <c r="A515" s="55"/>
      <c r="B515" s="44">
        <v>4</v>
      </c>
      <c r="C515" s="45">
        <f>IFERROR(VLOOKUP(_xlfn.CONCAT(B515,$B509),'All Fixtures'!H:R,10,0),VLOOKUP(_xlfn.CONCAT(B515,$B509),'All Fixtures'!I:R,9,0))</f>
        <v>45559</v>
      </c>
      <c r="D515" s="46" t="str">
        <f>IFERROR(VLOOKUP(_xlfn.CONCAT(B515,$B509),'All Fixtures'!H:R,11,0),VLOOKUP(_xlfn.CONCAT(B515,$B509),'All Fixtures'!I:R,10,0))</f>
        <v>Locals</v>
      </c>
      <c r="E515" s="47" t="str">
        <f t="shared" si="13"/>
        <v>vs</v>
      </c>
      <c r="F515" s="46" t="str">
        <f>IFERROR(VLOOKUP(_xlfn.CONCAT(B515,$B509),'All Fixtures'!I:T,12,0),VLOOKUP(_xlfn.CONCAT(B515,$B509),'All Fixtures'!H:T,13,0))</f>
        <v>Meteors</v>
      </c>
      <c r="G515" s="48" t="str">
        <f>IF(E515="VOID","",VLOOKUP(_xlfn.CONCAT(B515,D515),'All Fixtures'!H:U,14,0))</f>
        <v>Junction Inn</v>
      </c>
    </row>
    <row r="516" spans="1:7" ht="18" customHeight="1" x14ac:dyDescent="0.25">
      <c r="A516" s="55"/>
      <c r="B516" s="44">
        <v>5</v>
      </c>
      <c r="C516" s="45">
        <f>IFERROR(VLOOKUP(_xlfn.CONCAT(B516,$B509),'All Fixtures'!H:R,10,0),VLOOKUP(_xlfn.CONCAT(B516,$B509),'All Fixtures'!I:R,9,0))</f>
        <v>45567</v>
      </c>
      <c r="D516" s="46" t="str">
        <f>IFERROR(VLOOKUP(_xlfn.CONCAT(B516,$B509),'All Fixtures'!H:R,11,0),VLOOKUP(_xlfn.CONCAT(B516,$B509),'All Fixtures'!I:R,10,0))</f>
        <v>Spreaders</v>
      </c>
      <c r="E516" s="47" t="str">
        <f t="shared" si="13"/>
        <v>vs</v>
      </c>
      <c r="F516" s="46" t="str">
        <f>IFERROR(VLOOKUP(_xlfn.CONCAT(B516,$B509),'All Fixtures'!I:T,12,0),VLOOKUP(_xlfn.CONCAT(B516,$B509),'All Fixtures'!H:T,13,0))</f>
        <v>Locals</v>
      </c>
      <c r="G516" s="48" t="str">
        <f>IF(E516="VOID","",VLOOKUP(_xlfn.CONCAT(B516,D516),'All Fixtures'!H:U,14,0))</f>
        <v>Churchdown Community Centre 2</v>
      </c>
    </row>
    <row r="517" spans="1:7" ht="18" customHeight="1" x14ac:dyDescent="0.25">
      <c r="A517" s="55"/>
      <c r="B517" s="44">
        <v>6</v>
      </c>
      <c r="C517" s="45">
        <f>IFERROR(VLOOKUP(_xlfn.CONCAT(B517,$B509),'All Fixtures'!H:R,10,0),VLOOKUP(_xlfn.CONCAT(B517,$B509),'All Fixtures'!I:R,9,0))</f>
        <v>45574</v>
      </c>
      <c r="D517" s="46" t="str">
        <f>IFERROR(VLOOKUP(_xlfn.CONCAT(B517,$B509),'All Fixtures'!H:R,11,0),VLOOKUP(_xlfn.CONCAT(B517,$B509),'All Fixtures'!I:R,10,0))</f>
        <v>Killer Instinct</v>
      </c>
      <c r="E517" s="47" t="str">
        <f t="shared" si="13"/>
        <v>vs</v>
      </c>
      <c r="F517" s="46" t="str">
        <f>IFERROR(VLOOKUP(_xlfn.CONCAT(B517,$B509),'All Fixtures'!I:T,12,0),VLOOKUP(_xlfn.CONCAT(B517,$B509),'All Fixtures'!H:T,13,0))</f>
        <v>Locals</v>
      </c>
      <c r="G517" s="48" t="str">
        <f>IF(E517="VOID","",VLOOKUP(_xlfn.CONCAT(B517,D517),'All Fixtures'!H:U,14,0))</f>
        <v>Matchplay Stroud 3</v>
      </c>
    </row>
    <row r="518" spans="1:7" ht="18" customHeight="1" x14ac:dyDescent="0.25">
      <c r="A518" s="55"/>
      <c r="B518" s="44">
        <v>7</v>
      </c>
      <c r="C518" s="45">
        <f>IFERROR(VLOOKUP(_xlfn.CONCAT(B518,$B509),'All Fixtures'!H:R,10,0),VLOOKUP(_xlfn.CONCAT(B518,$B509),'All Fixtures'!I:R,9,0))</f>
        <v>45580</v>
      </c>
      <c r="D518" s="46" t="str">
        <f>IFERROR(VLOOKUP(_xlfn.CONCAT(B518,$B509),'All Fixtures'!H:R,11,0),VLOOKUP(_xlfn.CONCAT(B518,$B509),'All Fixtures'!I:R,10,0))</f>
        <v>Locals</v>
      </c>
      <c r="E518" s="47" t="str">
        <f t="shared" si="13"/>
        <v>vs</v>
      </c>
      <c r="F518" s="46" t="str">
        <f>IFERROR(VLOOKUP(_xlfn.CONCAT(B518,$B509),'All Fixtures'!I:T,12,0),VLOOKUP(_xlfn.CONCAT(B518,$B509),'All Fixtures'!H:T,13,0))</f>
        <v>DM4's</v>
      </c>
      <c r="G518" s="48" t="str">
        <f>IF(E518="VOID","",VLOOKUP(_xlfn.CONCAT(B518,D518),'All Fixtures'!H:U,14,0))</f>
        <v>Junction Inn</v>
      </c>
    </row>
    <row r="519" spans="1:7" ht="18" customHeight="1" x14ac:dyDescent="0.25">
      <c r="A519" s="55"/>
      <c r="B519" s="44">
        <v>8</v>
      </c>
      <c r="C519" s="45">
        <f>IFERROR(VLOOKUP(_xlfn.CONCAT(B519,$B509),'All Fixtures'!H:R,10,0),VLOOKUP(_xlfn.CONCAT(B519,$B509),'All Fixtures'!I:R,9,0))</f>
        <v>45589</v>
      </c>
      <c r="D519" s="46" t="str">
        <f>IFERROR(VLOOKUP(_xlfn.CONCAT(B519,$B509),'All Fixtures'!H:R,11,0),VLOOKUP(_xlfn.CONCAT(B519,$B509),'All Fixtures'!I:R,10,0))</f>
        <v>BIJI's S.C.</v>
      </c>
      <c r="E519" s="47" t="str">
        <f t="shared" si="13"/>
        <v>vs</v>
      </c>
      <c r="F519" s="46" t="str">
        <f>IFERROR(VLOOKUP(_xlfn.CONCAT(B519,$B509),'All Fixtures'!I:T,12,0),VLOOKUP(_xlfn.CONCAT(B519,$B509),'All Fixtures'!H:T,13,0))</f>
        <v>Locals</v>
      </c>
      <c r="G519" s="48" t="str">
        <f>IF(E519="VOID","",VLOOKUP(_xlfn.CONCAT(B519,D519),'All Fixtures'!H:U,14,0))</f>
        <v>Farmer's Club 2</v>
      </c>
    </row>
    <row r="520" spans="1:7" ht="18" customHeight="1" x14ac:dyDescent="0.25">
      <c r="A520" s="55"/>
      <c r="B520" s="44">
        <v>9</v>
      </c>
      <c r="C520" s="45">
        <f>IFERROR(VLOOKUP(_xlfn.CONCAT(B520,$B509),'All Fixtures'!H:R,10,0),VLOOKUP(_xlfn.CONCAT(B520,$B509),'All Fixtures'!I:R,9,0))</f>
        <v>45594</v>
      </c>
      <c r="D520" s="46" t="str">
        <f>IFERROR(VLOOKUP(_xlfn.CONCAT(B520,$B509),'All Fixtures'!H:R,11,0),VLOOKUP(_xlfn.CONCAT(B520,$B509),'All Fixtures'!I:R,10,0))</f>
        <v>Locals</v>
      </c>
      <c r="E520" s="47" t="str">
        <f t="shared" si="13"/>
        <v>vs</v>
      </c>
      <c r="F520" s="46" t="str">
        <f>IFERROR(VLOOKUP(_xlfn.CONCAT(B520,$B509),'All Fixtures'!I:T,12,0),VLOOKUP(_xlfn.CONCAT(B520,$B509),'All Fixtures'!H:T,13,0))</f>
        <v>All Wood &amp; Balls</v>
      </c>
      <c r="G520" s="48" t="str">
        <f>IF(E520="VOID","",VLOOKUP(_xlfn.CONCAT(B520,D520),'All Fixtures'!H:U,14,0))</f>
        <v>Junction Inn</v>
      </c>
    </row>
    <row r="521" spans="1:7" ht="18" customHeight="1" x14ac:dyDescent="0.25">
      <c r="A521" s="55"/>
      <c r="B521" s="44">
        <v>10</v>
      </c>
      <c r="C521" s="45">
        <f>IFERROR(VLOOKUP(_xlfn.CONCAT(B521,$B509),'All Fixtures'!H:R,10,0),VLOOKUP(_xlfn.CONCAT(B521,$B509),'All Fixtures'!I:R,9,0))</f>
        <v>45604</v>
      </c>
      <c r="D521" s="46" t="str">
        <f>IFERROR(VLOOKUP(_xlfn.CONCAT(B521,$B509),'All Fixtures'!H:R,11,0),VLOOKUP(_xlfn.CONCAT(B521,$B509),'All Fixtures'!I:R,10,0))</f>
        <v>Flintstones</v>
      </c>
      <c r="E521" s="47" t="str">
        <f t="shared" si="13"/>
        <v>vs</v>
      </c>
      <c r="F521" s="46" t="str">
        <f>IFERROR(VLOOKUP(_xlfn.CONCAT(B521,$B509),'All Fixtures'!I:T,12,0),VLOOKUP(_xlfn.CONCAT(B521,$B509),'All Fixtures'!H:T,13,0))</f>
        <v>Locals</v>
      </c>
      <c r="G521" s="48" t="str">
        <f>IF(E521="VOID","",VLOOKUP(_xlfn.CONCAT(B521,D521),'All Fixtures'!H:U,14,0))</f>
        <v>England's Glory 1</v>
      </c>
    </row>
    <row r="522" spans="1:7" ht="18" customHeight="1" x14ac:dyDescent="0.25">
      <c r="A522" s="55"/>
      <c r="B522" s="44">
        <v>11</v>
      </c>
      <c r="C522" s="45">
        <f>IFERROR(VLOOKUP(_xlfn.CONCAT(B522,$B509),'All Fixtures'!H:R,10,0),VLOOKUP(_xlfn.CONCAT(B522,$B509),'All Fixtures'!I:R,9,0))</f>
        <v>45608</v>
      </c>
      <c r="D522" s="46" t="str">
        <f>IFERROR(VLOOKUP(_xlfn.CONCAT(B522,$B509),'All Fixtures'!H:R,11,0),VLOOKUP(_xlfn.CONCAT(B522,$B509),'All Fixtures'!I:R,10,0))</f>
        <v>Locals</v>
      </c>
      <c r="E522" s="47" t="str">
        <f t="shared" si="13"/>
        <v>vs</v>
      </c>
      <c r="F522" s="46" t="str">
        <f>IFERROR(VLOOKUP(_xlfn.CONCAT(B522,$B509),'All Fixtures'!I:T,12,0),VLOOKUP(_xlfn.CONCAT(B522,$B509),'All Fixtures'!H:T,13,0))</f>
        <v>Madcaps</v>
      </c>
      <c r="G522" s="48" t="str">
        <f>IF(E522="VOID","",VLOOKUP(_xlfn.CONCAT(B522,D522),'All Fixtures'!H:U,14,0))</f>
        <v>Junction Inn</v>
      </c>
    </row>
    <row r="523" spans="1:7" ht="18" customHeight="1" x14ac:dyDescent="0.25">
      <c r="A523" s="55"/>
      <c r="B523" s="44">
        <v>12</v>
      </c>
      <c r="C523" s="45">
        <f>IFERROR(VLOOKUP(_xlfn.CONCAT(B523,$B509),'All Fixtures'!H:R,10,0),VLOOKUP(_xlfn.CONCAT(B523,$B509),'All Fixtures'!I:R,9,0))</f>
        <v>45617</v>
      </c>
      <c r="D523" s="46" t="str">
        <f>IFERROR(VLOOKUP(_xlfn.CONCAT(B523,$B509),'All Fixtures'!H:R,11,0),VLOOKUP(_xlfn.CONCAT(B523,$B509),'All Fixtures'!I:R,10,0))</f>
        <v>Hits &amp; Misses(City)</v>
      </c>
      <c r="E523" s="47" t="str">
        <f t="shared" si="13"/>
        <v>vs</v>
      </c>
      <c r="F523" s="46" t="str">
        <f>IFERROR(VLOOKUP(_xlfn.CONCAT(B523,$B509),'All Fixtures'!I:T,12,0),VLOOKUP(_xlfn.CONCAT(B523,$B509),'All Fixtures'!H:T,13,0))</f>
        <v>Locals</v>
      </c>
      <c r="G523" s="48" t="str">
        <f>IF(E523="VOID","",VLOOKUP(_xlfn.CONCAT(B523,D523),'All Fixtures'!H:U,14,0))</f>
        <v>Saintbridge Club 2</v>
      </c>
    </row>
    <row r="524" spans="1:7" ht="18" customHeight="1" x14ac:dyDescent="0.25">
      <c r="A524" s="55"/>
      <c r="B524" s="44">
        <v>13</v>
      </c>
      <c r="C524" s="45">
        <f>IFERROR(VLOOKUP(_xlfn.CONCAT(B524,$B509),'All Fixtures'!H:R,10,0),VLOOKUP(_xlfn.CONCAT(B524,$B509),'All Fixtures'!I:R,9,0))</f>
        <v>45622</v>
      </c>
      <c r="D524" s="46" t="str">
        <f>IFERROR(VLOOKUP(_xlfn.CONCAT(B524,$B509),'All Fixtures'!H:R,11,0),VLOOKUP(_xlfn.CONCAT(B524,$B509),'All Fixtures'!I:R,10,0))</f>
        <v>Locals</v>
      </c>
      <c r="E524" s="47" t="str">
        <f t="shared" si="13"/>
        <v>vs</v>
      </c>
      <c r="F524" s="46" t="str">
        <f>IFERROR(VLOOKUP(_xlfn.CONCAT(B524,$B509),'All Fixtures'!I:T,12,0),VLOOKUP(_xlfn.CONCAT(B524,$B509),'All Fixtures'!H:T,13,0))</f>
        <v>Hip Hips</v>
      </c>
      <c r="G524" s="48" t="str">
        <f>IF(E524="VOID","",VLOOKUP(_xlfn.CONCAT(B524,D524),'All Fixtures'!H:U,14,0))</f>
        <v>Junction Inn</v>
      </c>
    </row>
    <row r="525" spans="1:7" ht="18" customHeight="1" x14ac:dyDescent="0.25">
      <c r="A525" s="55"/>
      <c r="B525" s="44">
        <v>14</v>
      </c>
      <c r="C525" s="45">
        <f>IFERROR(VLOOKUP(_xlfn.CONCAT(B525,$B509),'All Fixtures'!H:R,10,0),VLOOKUP(_xlfn.CONCAT(B525,$B509),'All Fixtures'!I:R,9,0))</f>
        <v>45631</v>
      </c>
      <c r="D525" s="46" t="str">
        <f>IFERROR(VLOOKUP(_xlfn.CONCAT(B525,$B509),'All Fixtures'!H:R,11,0),VLOOKUP(_xlfn.CONCAT(B525,$B509),'All Fixtures'!I:R,10,0))</f>
        <v>Grinders</v>
      </c>
      <c r="E525" s="47" t="str">
        <f t="shared" si="13"/>
        <v>vs</v>
      </c>
      <c r="F525" s="46" t="str">
        <f>IFERROR(VLOOKUP(_xlfn.CONCAT(B525,$B509),'All Fixtures'!I:T,12,0),VLOOKUP(_xlfn.CONCAT(B525,$B509),'All Fixtures'!H:T,13,0))</f>
        <v>Locals</v>
      </c>
      <c r="G525" s="48" t="str">
        <f>IF(E525="VOID","",VLOOKUP(_xlfn.CONCAT(B525,D525),'All Fixtures'!H:U,14,0))</f>
        <v>Churchdown Club</v>
      </c>
    </row>
    <row r="526" spans="1:7" ht="18" customHeight="1" x14ac:dyDescent="0.25">
      <c r="A526" s="55"/>
      <c r="B526" s="44">
        <v>15</v>
      </c>
      <c r="C526" s="45">
        <f>IFERROR(VLOOKUP(_xlfn.CONCAT(B526,$B509),'All Fixtures'!H:R,10,0),VLOOKUP(_xlfn.CONCAT(B526,$B509),'All Fixtures'!I:R,9,0))</f>
        <v>45636</v>
      </c>
      <c r="D526" s="46" t="str">
        <f>IFERROR(VLOOKUP(_xlfn.CONCAT(B526,$B509),'All Fixtures'!H:R,11,0),VLOOKUP(_xlfn.CONCAT(B526,$B509),'All Fixtures'!I:R,10,0))</f>
        <v>Locals</v>
      </c>
      <c r="E526" s="47" t="str">
        <f t="shared" si="13"/>
        <v>vs</v>
      </c>
      <c r="F526" s="46" t="str">
        <f>IFERROR(VLOOKUP(_xlfn.CONCAT(B526,$B509),'All Fixtures'!I:T,12,0),VLOOKUP(_xlfn.CONCAT(B526,$B509),'All Fixtures'!H:T,13,0))</f>
        <v>Poets</v>
      </c>
      <c r="G526" s="48" t="str">
        <f>IF(E526="VOID","",VLOOKUP(_xlfn.CONCAT(B526,D526),'All Fixtures'!H:U,14,0))</f>
        <v>Junction Inn</v>
      </c>
    </row>
    <row r="527" spans="1:7" ht="24.6" customHeight="1" x14ac:dyDescent="0.25">
      <c r="A527" s="55"/>
      <c r="B527" s="122" t="s">
        <v>339</v>
      </c>
      <c r="C527" s="123"/>
      <c r="D527" s="123"/>
      <c r="E527" s="123"/>
      <c r="F527" s="123"/>
      <c r="G527" s="124"/>
    </row>
    <row r="528" spans="1:7" ht="18" customHeight="1" x14ac:dyDescent="0.25">
      <c r="A528" s="55"/>
      <c r="B528" s="44">
        <v>16</v>
      </c>
      <c r="C528" s="45">
        <f>IFERROR(VLOOKUP(_xlfn.CONCAT(B528,$B509),'All Fixtures'!H:R,10,0),VLOOKUP(_xlfn.CONCAT(B528,$B509),'All Fixtures'!I:R,9,0))</f>
        <v>45664</v>
      </c>
      <c r="D528" s="46" t="str">
        <f>IFERROR(VLOOKUP(_xlfn.CONCAT(B528,$B509),'All Fixtures'!H:R,11,0),VLOOKUP(_xlfn.CONCAT(B528,$B509),'All Fixtures'!I:R,10,0))</f>
        <v>Locals</v>
      </c>
      <c r="E528" s="47" t="str">
        <f t="shared" si="13"/>
        <v>vs</v>
      </c>
      <c r="F528" s="46" t="str">
        <f>IFERROR(VLOOKUP(_xlfn.CONCAT(B528,$B509),'All Fixtures'!I:T,12,0),VLOOKUP(_xlfn.CONCAT(B528,$B509),'All Fixtures'!H:T,13,0))</f>
        <v>Hucclers</v>
      </c>
      <c r="G528" s="48" t="str">
        <f>IF(E528="VOID","",VLOOKUP(_xlfn.CONCAT(B528,D528),'All Fixtures'!H:U,14,0))</f>
        <v>Junction Inn</v>
      </c>
    </row>
    <row r="529" spans="1:7" ht="18" customHeight="1" x14ac:dyDescent="0.25">
      <c r="A529" s="55"/>
      <c r="B529" s="44">
        <v>17</v>
      </c>
      <c r="C529" s="45">
        <f>IFERROR(VLOOKUP(_xlfn.CONCAT(B529,$B509),'All Fixtures'!H:R,10,0),VLOOKUP(_xlfn.CONCAT(B529,$B509),'All Fixtures'!I:R,9,0))</f>
        <v>45671</v>
      </c>
      <c r="D529" s="46" t="str">
        <f>IFERROR(VLOOKUP(_xlfn.CONCAT(B529,$B509),'All Fixtures'!H:R,11,0),VLOOKUP(_xlfn.CONCAT(B529,$B509),'All Fixtures'!I:R,10,0))</f>
        <v>Upleadon Wanderers</v>
      </c>
      <c r="E529" s="47" t="str">
        <f t="shared" si="13"/>
        <v>vs</v>
      </c>
      <c r="F529" s="46" t="str">
        <f>IFERROR(VLOOKUP(_xlfn.CONCAT(B529,$B509),'All Fixtures'!I:T,12,0),VLOOKUP(_xlfn.CONCAT(B529,$B509),'All Fixtures'!H:T,13,0))</f>
        <v>Locals</v>
      </c>
      <c r="G529" s="48" t="str">
        <f>IF(E529="VOID","",VLOOKUP(_xlfn.CONCAT(B529,D529),'All Fixtures'!H:U,14,0))</f>
        <v>Circle Club Newent</v>
      </c>
    </row>
    <row r="530" spans="1:7" ht="18" customHeight="1" x14ac:dyDescent="0.25">
      <c r="A530" s="55"/>
      <c r="B530" s="44">
        <v>18</v>
      </c>
      <c r="C530" s="45">
        <f>IFERROR(VLOOKUP(_xlfn.CONCAT(B530,$B509),'All Fixtures'!H:R,10,0),VLOOKUP(_xlfn.CONCAT(B530,$B509),'All Fixtures'!I:R,9,0))</f>
        <v>45678</v>
      </c>
      <c r="D530" s="46" t="str">
        <f>IFERROR(VLOOKUP(_xlfn.CONCAT(B530,$B509),'All Fixtures'!H:R,11,0),VLOOKUP(_xlfn.CONCAT(B530,$B509),'All Fixtures'!I:R,10,0))</f>
        <v>Locals</v>
      </c>
      <c r="E530" s="47" t="str">
        <f t="shared" si="13"/>
        <v>vs</v>
      </c>
      <c r="F530" s="46" t="str">
        <f>IFERROR(VLOOKUP(_xlfn.CONCAT(B530,$B509),'All Fixtures'!I:T,12,0),VLOOKUP(_xlfn.CONCAT(B530,$B509),'All Fixtures'!H:T,13,0))</f>
        <v>Elementaries</v>
      </c>
      <c r="G530" s="48" t="str">
        <f>IF(E530="VOID","",VLOOKUP(_xlfn.CONCAT(B530,D530),'All Fixtures'!H:U,14,0))</f>
        <v>Junction Inn</v>
      </c>
    </row>
    <row r="531" spans="1:7" ht="18" customHeight="1" x14ac:dyDescent="0.25">
      <c r="A531" s="55"/>
      <c r="B531" s="44">
        <v>19</v>
      </c>
      <c r="C531" s="45">
        <f>IFERROR(VLOOKUP(_xlfn.CONCAT(B531,$B509),'All Fixtures'!H:R,10,0),VLOOKUP(_xlfn.CONCAT(B531,$B509),'All Fixtures'!I:R,9,0))</f>
        <v>45686</v>
      </c>
      <c r="D531" s="46" t="str">
        <f>IFERROR(VLOOKUP(_xlfn.CONCAT(B531,$B509),'All Fixtures'!H:R,11,0),VLOOKUP(_xlfn.CONCAT(B531,$B509),'All Fixtures'!I:R,10,0))</f>
        <v>Meteors</v>
      </c>
      <c r="E531" s="47" t="str">
        <f t="shared" si="13"/>
        <v>vs</v>
      </c>
      <c r="F531" s="46" t="str">
        <f>IFERROR(VLOOKUP(_xlfn.CONCAT(B531,$B509),'All Fixtures'!I:T,12,0),VLOOKUP(_xlfn.CONCAT(B531,$B509),'All Fixtures'!H:T,13,0))</f>
        <v>Locals</v>
      </c>
      <c r="G531" s="48" t="str">
        <f>IF(E531="VOID","",VLOOKUP(_xlfn.CONCAT(B531,D531),'All Fixtures'!H:U,14,0))</f>
        <v>Farmer's Club 1</v>
      </c>
    </row>
    <row r="532" spans="1:7" ht="18" customHeight="1" x14ac:dyDescent="0.25">
      <c r="A532" s="55"/>
      <c r="B532" s="44">
        <v>20</v>
      </c>
      <c r="C532" s="45">
        <f>IFERROR(VLOOKUP(_xlfn.CONCAT(B532,$B509),'All Fixtures'!H:R,10,0),VLOOKUP(_xlfn.CONCAT(B532,$B509),'All Fixtures'!I:R,9,0))</f>
        <v>45692</v>
      </c>
      <c r="D532" s="46" t="str">
        <f>IFERROR(VLOOKUP(_xlfn.CONCAT(B532,$B509),'All Fixtures'!H:R,11,0),VLOOKUP(_xlfn.CONCAT(B532,$B509),'All Fixtures'!I:R,10,0))</f>
        <v>Locals</v>
      </c>
      <c r="E532" s="47" t="str">
        <f t="shared" si="13"/>
        <v>vs</v>
      </c>
      <c r="F532" s="46" t="str">
        <f>IFERROR(VLOOKUP(_xlfn.CONCAT(B532,$B509),'All Fixtures'!I:T,12,0),VLOOKUP(_xlfn.CONCAT(B532,$B509),'All Fixtures'!H:T,13,0))</f>
        <v>Spreaders</v>
      </c>
      <c r="G532" s="48" t="str">
        <f>IF(E532="VOID","",VLOOKUP(_xlfn.CONCAT(B532,D532),'All Fixtures'!H:U,14,0))</f>
        <v>Junction Inn</v>
      </c>
    </row>
    <row r="533" spans="1:7" ht="18" customHeight="1" x14ac:dyDescent="0.25">
      <c r="A533" s="55"/>
      <c r="B533" s="44">
        <v>21</v>
      </c>
      <c r="C533" s="45">
        <f>IFERROR(VLOOKUP(_xlfn.CONCAT(B533,$B509),'All Fixtures'!H:R,10,0),VLOOKUP(_xlfn.CONCAT(B533,$B509),'All Fixtures'!I:R,9,0))</f>
        <v>45699</v>
      </c>
      <c r="D533" s="46" t="str">
        <f>IFERROR(VLOOKUP(_xlfn.CONCAT(B533,$B509),'All Fixtures'!H:R,11,0),VLOOKUP(_xlfn.CONCAT(B533,$B509),'All Fixtures'!I:R,10,0))</f>
        <v>Locals</v>
      </c>
      <c r="E533" s="47" t="str">
        <f t="shared" si="13"/>
        <v>vs</v>
      </c>
      <c r="F533" s="46" t="str">
        <f>IFERROR(VLOOKUP(_xlfn.CONCAT(B533,$B509),'All Fixtures'!I:T,12,0),VLOOKUP(_xlfn.CONCAT(B533,$B509),'All Fixtures'!H:T,13,0))</f>
        <v>Killer Instinct</v>
      </c>
      <c r="G533" s="48" t="str">
        <f>IF(E533="VOID","",VLOOKUP(_xlfn.CONCAT(B533,D533),'All Fixtures'!H:U,14,0))</f>
        <v>Junction Inn</v>
      </c>
    </row>
    <row r="534" spans="1:7" ht="18" customHeight="1" x14ac:dyDescent="0.25">
      <c r="A534" s="55"/>
      <c r="B534" s="44">
        <v>22</v>
      </c>
      <c r="C534" s="45">
        <f>IFERROR(VLOOKUP(_xlfn.CONCAT(B534,$B509),'All Fixtures'!H:R,10,0),VLOOKUP(_xlfn.CONCAT(B534,$B509),'All Fixtures'!I:R,9,0))</f>
        <v>45708</v>
      </c>
      <c r="D534" s="46" t="str">
        <f>IFERROR(VLOOKUP(_xlfn.CONCAT(B534,$B509),'All Fixtures'!H:R,11,0),VLOOKUP(_xlfn.CONCAT(B534,$B509),'All Fixtures'!I:R,10,0))</f>
        <v>DM4's</v>
      </c>
      <c r="E534" s="47" t="str">
        <f t="shared" si="13"/>
        <v>vs</v>
      </c>
      <c r="F534" s="46" t="str">
        <f>IFERROR(VLOOKUP(_xlfn.CONCAT(B534,$B509),'All Fixtures'!I:T,12,0),VLOOKUP(_xlfn.CONCAT(B534,$B509),'All Fixtures'!H:T,13,0))</f>
        <v>Locals</v>
      </c>
      <c r="G534" s="48" t="str">
        <f>IF(E534="VOID","",VLOOKUP(_xlfn.CONCAT(B534,D534),'All Fixtures'!H:U,14,0))</f>
        <v>Spartans Club 1</v>
      </c>
    </row>
    <row r="535" spans="1:7" ht="18" customHeight="1" x14ac:dyDescent="0.25">
      <c r="A535" s="55"/>
      <c r="B535" s="44">
        <v>23</v>
      </c>
      <c r="C535" s="45">
        <f>IFERROR(VLOOKUP(_xlfn.CONCAT(B535,$B509),'All Fixtures'!H:R,10,0),VLOOKUP(_xlfn.CONCAT(B535,$B509),'All Fixtures'!I:R,9,0))</f>
        <v>45713</v>
      </c>
      <c r="D535" s="46" t="str">
        <f>IFERROR(VLOOKUP(_xlfn.CONCAT(B535,$B509),'All Fixtures'!H:R,11,0),VLOOKUP(_xlfn.CONCAT(B535,$B509),'All Fixtures'!I:R,10,0))</f>
        <v>Locals</v>
      </c>
      <c r="E535" s="47" t="str">
        <f t="shared" si="13"/>
        <v>vs</v>
      </c>
      <c r="F535" s="46" t="str">
        <f>IFERROR(VLOOKUP(_xlfn.CONCAT(B535,$B509),'All Fixtures'!I:T,12,0),VLOOKUP(_xlfn.CONCAT(B535,$B509),'All Fixtures'!H:T,13,0))</f>
        <v>BIJI's S.C.</v>
      </c>
      <c r="G535" s="48" t="str">
        <f>IF(E535="VOID","",VLOOKUP(_xlfn.CONCAT(B535,D535),'All Fixtures'!H:U,14,0))</f>
        <v>Junction Inn</v>
      </c>
    </row>
    <row r="536" spans="1:7" ht="18" customHeight="1" x14ac:dyDescent="0.25">
      <c r="A536" s="55"/>
      <c r="B536" s="44">
        <v>24</v>
      </c>
      <c r="C536" s="45">
        <f>IFERROR(VLOOKUP(_xlfn.CONCAT(B536,$B509),'All Fixtures'!H:R,10,0),VLOOKUP(_xlfn.CONCAT(B536,$B509),'All Fixtures'!I:R,9,0))</f>
        <v>45722</v>
      </c>
      <c r="D536" s="46" t="str">
        <f>IFERROR(VLOOKUP(_xlfn.CONCAT(B536,$B509),'All Fixtures'!H:R,11,0),VLOOKUP(_xlfn.CONCAT(B536,$B509),'All Fixtures'!I:R,10,0))</f>
        <v>All Wood &amp; Balls</v>
      </c>
      <c r="E536" s="47" t="str">
        <f t="shared" si="13"/>
        <v>vs</v>
      </c>
      <c r="F536" s="46" t="str">
        <f>IFERROR(VLOOKUP(_xlfn.CONCAT(B536,$B509),'All Fixtures'!I:T,12,0),VLOOKUP(_xlfn.CONCAT(B536,$B509),'All Fixtures'!H:T,13,0))</f>
        <v>Locals</v>
      </c>
      <c r="G536" s="48" t="str">
        <f>IF(E536="VOID","",VLOOKUP(_xlfn.CONCAT(B536,D536),'All Fixtures'!H:U,14,0))</f>
        <v>Longlevens RFC</v>
      </c>
    </row>
    <row r="537" spans="1:7" ht="18" customHeight="1" x14ac:dyDescent="0.25">
      <c r="A537" s="55"/>
      <c r="B537" s="44">
        <v>25</v>
      </c>
      <c r="C537" s="45">
        <f>IFERROR(VLOOKUP(_xlfn.CONCAT(B537,$B509),'All Fixtures'!H:R,10,0),VLOOKUP(_xlfn.CONCAT(B537,$B509),'All Fixtures'!I:R,9,0))</f>
        <v>45727</v>
      </c>
      <c r="D537" s="46" t="str">
        <f>IFERROR(VLOOKUP(_xlfn.CONCAT(B537,$B509),'All Fixtures'!H:R,11,0),VLOOKUP(_xlfn.CONCAT(B537,$B509),'All Fixtures'!I:R,10,0))</f>
        <v>Locals</v>
      </c>
      <c r="E537" s="47" t="str">
        <f t="shared" si="13"/>
        <v>vs</v>
      </c>
      <c r="F537" s="46" t="str">
        <f>IFERROR(VLOOKUP(_xlfn.CONCAT(B537,$B509),'All Fixtures'!I:T,12,0),VLOOKUP(_xlfn.CONCAT(B537,$B509),'All Fixtures'!H:T,13,0))</f>
        <v>Flintstones</v>
      </c>
      <c r="G537" s="48" t="str">
        <f>IF(E537="VOID","",VLOOKUP(_xlfn.CONCAT(B537,D537),'All Fixtures'!H:U,14,0))</f>
        <v>Junction Inn</v>
      </c>
    </row>
    <row r="538" spans="1:7" ht="18" customHeight="1" x14ac:dyDescent="0.25">
      <c r="A538" s="55"/>
      <c r="B538" s="44">
        <v>26</v>
      </c>
      <c r="C538" s="45">
        <f>IFERROR(VLOOKUP(_xlfn.CONCAT(B538,$B509),'All Fixtures'!H:R,10,0),VLOOKUP(_xlfn.CONCAT(B538,$B509),'All Fixtures'!I:R,9,0))</f>
        <v>45734</v>
      </c>
      <c r="D538" s="46" t="str">
        <f>IFERROR(VLOOKUP(_xlfn.CONCAT(B538,$B509),'All Fixtures'!H:R,11,0),VLOOKUP(_xlfn.CONCAT(B538,$B509),'All Fixtures'!I:R,10,0))</f>
        <v>Madcaps</v>
      </c>
      <c r="E538" s="47" t="str">
        <f t="shared" si="13"/>
        <v>vs</v>
      </c>
      <c r="F538" s="46" t="str">
        <f>IFERROR(VLOOKUP(_xlfn.CONCAT(B538,$B509),'All Fixtures'!I:T,12,0),VLOOKUP(_xlfn.CONCAT(B538,$B509),'All Fixtures'!H:T,13,0))</f>
        <v>Locals</v>
      </c>
      <c r="G538" s="48" t="str">
        <f>IF(E538="VOID","",VLOOKUP(_xlfn.CONCAT(B538,D538),'All Fixtures'!H:U,14,0))</f>
        <v>Spartans Club 2</v>
      </c>
    </row>
    <row r="539" spans="1:7" ht="18" customHeight="1" x14ac:dyDescent="0.25">
      <c r="A539" s="55"/>
      <c r="B539" s="44">
        <v>27</v>
      </c>
      <c r="C539" s="45">
        <f>IFERROR(VLOOKUP(_xlfn.CONCAT(B539,$B509),'All Fixtures'!H:R,10,0),VLOOKUP(_xlfn.CONCAT(B539,$B509),'All Fixtures'!I:R,9,0))</f>
        <v>45741</v>
      </c>
      <c r="D539" s="46" t="str">
        <f>IFERROR(VLOOKUP(_xlfn.CONCAT(B539,$B509),'All Fixtures'!H:R,11,0),VLOOKUP(_xlfn.CONCAT(B539,$B509),'All Fixtures'!I:R,10,0))</f>
        <v>Locals</v>
      </c>
      <c r="E539" s="47" t="str">
        <f t="shared" si="13"/>
        <v>vs</v>
      </c>
      <c r="F539" s="46" t="str">
        <f>IFERROR(VLOOKUP(_xlfn.CONCAT(B539,$B509),'All Fixtures'!I:T,12,0),VLOOKUP(_xlfn.CONCAT(B539,$B509),'All Fixtures'!H:T,13,0))</f>
        <v>Hits &amp; Misses(City)</v>
      </c>
      <c r="G539" s="48" t="str">
        <f>IF(E539="VOID","",VLOOKUP(_xlfn.CONCAT(B539,D539),'All Fixtures'!H:U,14,0))</f>
        <v>Junction Inn</v>
      </c>
    </row>
    <row r="540" spans="1:7" ht="18" customHeight="1" x14ac:dyDescent="0.25">
      <c r="A540" s="55"/>
      <c r="B540" s="44">
        <v>28</v>
      </c>
      <c r="C540" s="45">
        <f>IFERROR(VLOOKUP(_xlfn.CONCAT(B540,$B509),'All Fixtures'!H:R,10,0),VLOOKUP(_xlfn.CONCAT(B540,$B509),'All Fixtures'!I:R,9,0))</f>
        <v>45750</v>
      </c>
      <c r="D540" s="46" t="str">
        <f>IFERROR(VLOOKUP(_xlfn.CONCAT(B540,$B509),'All Fixtures'!H:R,11,0),VLOOKUP(_xlfn.CONCAT(B540,$B509),'All Fixtures'!I:R,10,0))</f>
        <v>Hip Hips</v>
      </c>
      <c r="E540" s="47" t="str">
        <f t="shared" si="13"/>
        <v>vs</v>
      </c>
      <c r="F540" s="46" t="str">
        <f>IFERROR(VLOOKUP(_xlfn.CONCAT(B540,$B509),'All Fixtures'!I:T,12,0),VLOOKUP(_xlfn.CONCAT(B540,$B509),'All Fixtures'!H:T,13,0))</f>
        <v>Locals</v>
      </c>
      <c r="G540" s="48" t="str">
        <f>IF(E540="VOID","",VLOOKUP(_xlfn.CONCAT(B540,D540),'All Fixtures'!H:U,14,0))</f>
        <v>Saintbridge Club 1</v>
      </c>
    </row>
    <row r="541" spans="1:7" ht="18" customHeight="1" x14ac:dyDescent="0.25">
      <c r="A541" s="55"/>
      <c r="B541" s="44">
        <v>29</v>
      </c>
      <c r="C541" s="45">
        <f>IFERROR(VLOOKUP(_xlfn.CONCAT(B541,$B509),'All Fixtures'!H:R,10,0),VLOOKUP(_xlfn.CONCAT(B541,$B509),'All Fixtures'!I:R,9,0))</f>
        <v>45755</v>
      </c>
      <c r="D541" s="46" t="str">
        <f>IFERROR(VLOOKUP(_xlfn.CONCAT(B541,$B509),'All Fixtures'!H:R,11,0),VLOOKUP(_xlfn.CONCAT(B541,$B509),'All Fixtures'!I:R,10,0))</f>
        <v>Locals</v>
      </c>
      <c r="E541" s="47" t="str">
        <f t="shared" si="13"/>
        <v>vs</v>
      </c>
      <c r="F541" s="46" t="str">
        <f>IFERROR(VLOOKUP(_xlfn.CONCAT(B541,$B509),'All Fixtures'!I:T,12,0),VLOOKUP(_xlfn.CONCAT(B541,$B509),'All Fixtures'!H:T,13,0))</f>
        <v>Grinders</v>
      </c>
      <c r="G541" s="48" t="str">
        <f>IF(E541="VOID","",VLOOKUP(_xlfn.CONCAT(B541,D541),'All Fixtures'!H:U,14,0))</f>
        <v>Junction Inn</v>
      </c>
    </row>
    <row r="542" spans="1:7" ht="18" customHeight="1" x14ac:dyDescent="0.25">
      <c r="A542" s="55"/>
      <c r="B542" s="49">
        <v>30</v>
      </c>
      <c r="C542" s="50">
        <f>IFERROR(VLOOKUP(_xlfn.CONCAT(B542,$B509),'All Fixtures'!H:R,10,0),VLOOKUP(_xlfn.CONCAT(B542,$B509),'All Fixtures'!I:R,9,0))</f>
        <v>45762</v>
      </c>
      <c r="D542" s="51" t="str">
        <f>IFERROR(VLOOKUP(_xlfn.CONCAT(B542,$B509),'All Fixtures'!H:R,11,0),VLOOKUP(_xlfn.CONCAT(B542,$B509),'All Fixtures'!I:R,10,0))</f>
        <v>Poets</v>
      </c>
      <c r="E542" s="52" t="str">
        <f t="shared" si="13"/>
        <v>vs</v>
      </c>
      <c r="F542" s="51" t="str">
        <f>IFERROR(VLOOKUP(_xlfn.CONCAT(B542,$B509),'All Fixtures'!I:T,12,0),VLOOKUP(_xlfn.CONCAT(B542,$B509),'All Fixtures'!H:T,13,0))</f>
        <v>Locals</v>
      </c>
      <c r="G542" s="53" t="str">
        <f>IF(E542="VOID","",VLOOKUP(_xlfn.CONCAT(B542,D542),'All Fixtures'!H:U,14,0))</f>
        <v>Farmer's Club 2</v>
      </c>
    </row>
    <row r="543" spans="1:7" ht="13.15" customHeight="1" x14ac:dyDescent="0.25">
      <c r="A543" s="55"/>
      <c r="B543" s="20"/>
      <c r="C543" s="20"/>
      <c r="D543" s="3"/>
      <c r="E543" s="20"/>
      <c r="F543" s="3"/>
      <c r="G543" s="3"/>
    </row>
    <row r="544" spans="1:7" ht="13.15" customHeight="1" x14ac:dyDescent="0.25">
      <c r="A544" s="55"/>
      <c r="B544" s="20"/>
      <c r="C544" s="20"/>
      <c r="D544" s="3"/>
      <c r="E544" s="20"/>
      <c r="F544" s="3"/>
      <c r="G544" s="3"/>
    </row>
    <row r="545" spans="1:7" ht="13.15" customHeight="1" x14ac:dyDescent="0.25">
      <c r="A545" s="55"/>
      <c r="B545" s="20"/>
      <c r="C545" s="20"/>
      <c r="D545" s="3"/>
      <c r="E545" s="20"/>
      <c r="F545" s="3"/>
      <c r="G545" s="3"/>
    </row>
    <row r="546" spans="1:7" ht="13.15" customHeight="1" x14ac:dyDescent="0.25">
      <c r="A546" s="55"/>
      <c r="B546" s="20"/>
      <c r="C546" s="20"/>
      <c r="D546" s="3"/>
      <c r="E546" s="20"/>
      <c r="F546" s="3"/>
      <c r="G546" s="3"/>
    </row>
    <row r="547" spans="1:7" ht="13.15" customHeight="1" x14ac:dyDescent="0.25">
      <c r="A547" s="55"/>
      <c r="B547" s="20"/>
      <c r="C547" s="20"/>
      <c r="D547" s="3"/>
      <c r="E547" s="20"/>
      <c r="F547" s="3"/>
      <c r="G547" s="3"/>
    </row>
    <row r="548" spans="1:7" ht="20.45" customHeight="1" x14ac:dyDescent="0.35">
      <c r="A548" s="55">
        <f>A509+1</f>
        <v>15</v>
      </c>
      <c r="B548" s="39" t="str">
        <f>C548</f>
        <v>Meteors</v>
      </c>
      <c r="C548" s="121" t="str">
        <f>VLOOKUP(A548,Divisions!$M$3:$N$18,2,0)</f>
        <v>Meteors</v>
      </c>
      <c r="D548" s="121"/>
      <c r="E548" s="121"/>
      <c r="F548" s="121"/>
      <c r="G548" s="121"/>
    </row>
    <row r="549" spans="1:7" ht="13.15" customHeight="1" x14ac:dyDescent="0.25">
      <c r="A549" s="55"/>
      <c r="B549" s="20"/>
      <c r="C549" s="20"/>
      <c r="D549" s="3"/>
      <c r="E549" s="20"/>
      <c r="F549" s="3"/>
      <c r="G549" s="3"/>
    </row>
    <row r="550" spans="1:7" ht="21.6" customHeight="1" x14ac:dyDescent="0.25">
      <c r="A550" s="55"/>
      <c r="B550" s="40" t="s">
        <v>328</v>
      </c>
      <c r="C550" s="41" t="s">
        <v>334</v>
      </c>
      <c r="D550" s="42" t="s">
        <v>340</v>
      </c>
      <c r="E550" s="42"/>
      <c r="F550" s="42" t="s">
        <v>341</v>
      </c>
      <c r="G550" s="43" t="s">
        <v>338</v>
      </c>
    </row>
    <row r="551" spans="1:7" ht="18" customHeight="1" x14ac:dyDescent="0.25">
      <c r="A551" s="55"/>
      <c r="B551" s="44">
        <v>1</v>
      </c>
      <c r="C551" s="45">
        <f>IFERROR(VLOOKUP(_xlfn.CONCAT(B551,$B548),'All Fixtures'!H:R,10,0),VLOOKUP(_xlfn.CONCAT(B551,$B548),'All Fixtures'!I:R,9,0))</f>
        <v>45538</v>
      </c>
      <c r="D551" s="46" t="str">
        <f>IFERROR(VLOOKUP(_xlfn.CONCAT(B551,$B548),'All Fixtures'!H:R,11,0),VLOOKUP(_xlfn.CONCAT(B551,$B548),'All Fixtures'!I:R,10,0))</f>
        <v>Upleadon Wanderers</v>
      </c>
      <c r="E551" s="47" t="str">
        <f>IF(F551="","VOID","vs")</f>
        <v>vs</v>
      </c>
      <c r="F551" s="46" t="str">
        <f>IFERROR(VLOOKUP(_xlfn.CONCAT(B551,$B548),'All Fixtures'!I:T,12,0),VLOOKUP(_xlfn.CONCAT(B551,$B548),'All Fixtures'!H:T,13,0))</f>
        <v>Meteors</v>
      </c>
      <c r="G551" s="48" t="str">
        <f>IF(E551="VOID","",VLOOKUP(_xlfn.CONCAT(B551,D551),'All Fixtures'!H:U,14,0))</f>
        <v>Circle Club Newent</v>
      </c>
    </row>
    <row r="552" spans="1:7" ht="18" customHeight="1" x14ac:dyDescent="0.25">
      <c r="A552" s="55"/>
      <c r="B552" s="44">
        <v>2</v>
      </c>
      <c r="C552" s="45">
        <f>IFERROR(VLOOKUP(_xlfn.CONCAT(B552,$B548),'All Fixtures'!H:R,10,0),VLOOKUP(_xlfn.CONCAT(B552,$B548),'All Fixtures'!I:R,9,0))</f>
        <v>45546</v>
      </c>
      <c r="D552" s="46" t="str">
        <f>IFERROR(VLOOKUP(_xlfn.CONCAT(B552,$B548),'All Fixtures'!H:R,11,0),VLOOKUP(_xlfn.CONCAT(B552,$B548),'All Fixtures'!I:R,10,0))</f>
        <v>Meteors</v>
      </c>
      <c r="E552" s="47" t="str">
        <f t="shared" ref="E552:E581" si="14">IF(F552="","VOID","vs")</f>
        <v>vs</v>
      </c>
      <c r="F552" s="46" t="str">
        <f>IFERROR(VLOOKUP(_xlfn.CONCAT(B552,$B548),'All Fixtures'!I:T,12,0),VLOOKUP(_xlfn.CONCAT(B552,$B548),'All Fixtures'!H:T,13,0))</f>
        <v>Elementaries</v>
      </c>
      <c r="G552" s="48" t="str">
        <f>IF(E552="VOID","",VLOOKUP(_xlfn.CONCAT(B552,D552),'All Fixtures'!H:U,14,0))</f>
        <v>Farmer's Club 1</v>
      </c>
    </row>
    <row r="553" spans="1:7" ht="18" customHeight="1" x14ac:dyDescent="0.25">
      <c r="A553" s="55"/>
      <c r="B553" s="44">
        <v>3</v>
      </c>
      <c r="C553" s="45">
        <f>IFERROR(VLOOKUP(_xlfn.CONCAT(B553,$B548),'All Fixtures'!H:R,10,0),VLOOKUP(_xlfn.CONCAT(B553,$B548),'All Fixtures'!I:R,9,0))</f>
        <v>45553</v>
      </c>
      <c r="D553" s="46" t="str">
        <f>IFERROR(VLOOKUP(_xlfn.CONCAT(B553,$B548),'All Fixtures'!H:R,11,0),VLOOKUP(_xlfn.CONCAT(B553,$B548),'All Fixtures'!I:R,10,0))</f>
        <v>Spreaders</v>
      </c>
      <c r="E553" s="47" t="str">
        <f t="shared" si="14"/>
        <v>vs</v>
      </c>
      <c r="F553" s="46" t="str">
        <f>IFERROR(VLOOKUP(_xlfn.CONCAT(B553,$B548),'All Fixtures'!I:T,12,0),VLOOKUP(_xlfn.CONCAT(B553,$B548),'All Fixtures'!H:T,13,0))</f>
        <v>Meteors</v>
      </c>
      <c r="G553" s="48" t="str">
        <f>IF(E553="VOID","",VLOOKUP(_xlfn.CONCAT(B553,D553),'All Fixtures'!H:U,14,0))</f>
        <v>Churchdown Community Centre 2</v>
      </c>
    </row>
    <row r="554" spans="1:7" ht="18" customHeight="1" x14ac:dyDescent="0.25">
      <c r="A554" s="55"/>
      <c r="B554" s="44">
        <v>4</v>
      </c>
      <c r="C554" s="45">
        <f>IFERROR(VLOOKUP(_xlfn.CONCAT(B554,$B548),'All Fixtures'!H:R,10,0),VLOOKUP(_xlfn.CONCAT(B554,$B548),'All Fixtures'!I:R,9,0))</f>
        <v>45559</v>
      </c>
      <c r="D554" s="46" t="str">
        <f>IFERROR(VLOOKUP(_xlfn.CONCAT(B554,$B548),'All Fixtures'!H:R,11,0),VLOOKUP(_xlfn.CONCAT(B554,$B548),'All Fixtures'!I:R,10,0))</f>
        <v>Locals</v>
      </c>
      <c r="E554" s="47" t="str">
        <f t="shared" si="14"/>
        <v>vs</v>
      </c>
      <c r="F554" s="46" t="str">
        <f>IFERROR(VLOOKUP(_xlfn.CONCAT(B554,$B548),'All Fixtures'!I:T,12,0),VLOOKUP(_xlfn.CONCAT(B554,$B548),'All Fixtures'!H:T,13,0))</f>
        <v>Meteors</v>
      </c>
      <c r="G554" s="48" t="str">
        <f>IF(E554="VOID","",VLOOKUP(_xlfn.CONCAT(B554,D554),'All Fixtures'!H:U,14,0))</f>
        <v>Junction Inn</v>
      </c>
    </row>
    <row r="555" spans="1:7" ht="18" customHeight="1" x14ac:dyDescent="0.25">
      <c r="A555" s="55"/>
      <c r="B555" s="44">
        <v>5</v>
      </c>
      <c r="C555" s="45">
        <f>IFERROR(VLOOKUP(_xlfn.CONCAT(B555,$B548),'All Fixtures'!H:R,10,0),VLOOKUP(_xlfn.CONCAT(B555,$B548),'All Fixtures'!I:R,9,0))</f>
        <v>45567</v>
      </c>
      <c r="D555" s="46" t="str">
        <f>IFERROR(VLOOKUP(_xlfn.CONCAT(B555,$B548),'All Fixtures'!H:R,11,0),VLOOKUP(_xlfn.CONCAT(B555,$B548),'All Fixtures'!I:R,10,0))</f>
        <v>Meteors</v>
      </c>
      <c r="E555" s="47" t="str">
        <f t="shared" si="14"/>
        <v>vs</v>
      </c>
      <c r="F555" s="46" t="str">
        <f>IFERROR(VLOOKUP(_xlfn.CONCAT(B555,$B548),'All Fixtures'!I:T,12,0),VLOOKUP(_xlfn.CONCAT(B555,$B548),'All Fixtures'!H:T,13,0))</f>
        <v>Killer Instinct</v>
      </c>
      <c r="G555" s="48" t="str">
        <f>IF(E555="VOID","",VLOOKUP(_xlfn.CONCAT(B555,D555),'All Fixtures'!H:U,14,0))</f>
        <v>Farmer's Club 1</v>
      </c>
    </row>
    <row r="556" spans="1:7" ht="18" customHeight="1" x14ac:dyDescent="0.25">
      <c r="A556" s="55"/>
      <c r="B556" s="44">
        <v>6</v>
      </c>
      <c r="C556" s="45">
        <f>IFERROR(VLOOKUP(_xlfn.CONCAT(B556,$B548),'All Fixtures'!H:R,10,0),VLOOKUP(_xlfn.CONCAT(B556,$B548),'All Fixtures'!I:R,9,0))</f>
        <v>45575</v>
      </c>
      <c r="D556" s="46" t="str">
        <f>IFERROR(VLOOKUP(_xlfn.CONCAT(B556,$B548),'All Fixtures'!H:R,11,0),VLOOKUP(_xlfn.CONCAT(B556,$B548),'All Fixtures'!I:R,10,0))</f>
        <v>DM4's</v>
      </c>
      <c r="E556" s="47" t="str">
        <f t="shared" si="14"/>
        <v>vs</v>
      </c>
      <c r="F556" s="46" t="str">
        <f>IFERROR(VLOOKUP(_xlfn.CONCAT(B556,$B548),'All Fixtures'!I:T,12,0),VLOOKUP(_xlfn.CONCAT(B556,$B548),'All Fixtures'!H:T,13,0))</f>
        <v>Meteors</v>
      </c>
      <c r="G556" s="48" t="str">
        <f>IF(E556="VOID","",VLOOKUP(_xlfn.CONCAT(B556,D556),'All Fixtures'!H:U,14,0))</f>
        <v>Spartans Club 1</v>
      </c>
    </row>
    <row r="557" spans="1:7" ht="18" customHeight="1" x14ac:dyDescent="0.25">
      <c r="A557" s="55"/>
      <c r="B557" s="44">
        <v>7</v>
      </c>
      <c r="C557" s="45">
        <f>IFERROR(VLOOKUP(_xlfn.CONCAT(B557,$B548),'All Fixtures'!H:R,10,0),VLOOKUP(_xlfn.CONCAT(B557,$B548),'All Fixtures'!I:R,9,0))</f>
        <v>45581</v>
      </c>
      <c r="D557" s="46" t="str">
        <f>IFERROR(VLOOKUP(_xlfn.CONCAT(B557,$B548),'All Fixtures'!H:R,11,0),VLOOKUP(_xlfn.CONCAT(B557,$B548),'All Fixtures'!I:R,10,0))</f>
        <v>Meteors</v>
      </c>
      <c r="E557" s="47" t="str">
        <f t="shared" si="14"/>
        <v>vs</v>
      </c>
      <c r="F557" s="46" t="str">
        <f>IFERROR(VLOOKUP(_xlfn.CONCAT(B557,$B548),'All Fixtures'!I:T,12,0),VLOOKUP(_xlfn.CONCAT(B557,$B548),'All Fixtures'!H:T,13,0))</f>
        <v>BIJI's S.C.</v>
      </c>
      <c r="G557" s="48" t="str">
        <f>IF(E557="VOID","",VLOOKUP(_xlfn.CONCAT(B557,D557),'All Fixtures'!H:U,14,0))</f>
        <v>Farmer's Club 1</v>
      </c>
    </row>
    <row r="558" spans="1:7" ht="18" customHeight="1" x14ac:dyDescent="0.25">
      <c r="A558" s="55"/>
      <c r="B558" s="44">
        <v>8</v>
      </c>
      <c r="C558" s="45">
        <f>IFERROR(VLOOKUP(_xlfn.CONCAT(B558,$B548),'All Fixtures'!H:R,10,0),VLOOKUP(_xlfn.CONCAT(B558,$B548),'All Fixtures'!I:R,9,0))</f>
        <v>45589</v>
      </c>
      <c r="D558" s="46" t="str">
        <f>IFERROR(VLOOKUP(_xlfn.CONCAT(B558,$B548),'All Fixtures'!H:R,11,0),VLOOKUP(_xlfn.CONCAT(B558,$B548),'All Fixtures'!I:R,10,0))</f>
        <v>All Wood &amp; Balls</v>
      </c>
      <c r="E558" s="47" t="str">
        <f t="shared" si="14"/>
        <v>vs</v>
      </c>
      <c r="F558" s="46" t="str">
        <f>IFERROR(VLOOKUP(_xlfn.CONCAT(B558,$B548),'All Fixtures'!I:T,12,0),VLOOKUP(_xlfn.CONCAT(B558,$B548),'All Fixtures'!H:T,13,0))</f>
        <v>Meteors</v>
      </c>
      <c r="G558" s="48" t="str">
        <f>IF(E558="VOID","",VLOOKUP(_xlfn.CONCAT(B558,D558),'All Fixtures'!H:U,14,0))</f>
        <v>Longlevens RFC</v>
      </c>
    </row>
    <row r="559" spans="1:7" ht="18" customHeight="1" x14ac:dyDescent="0.25">
      <c r="A559" s="55"/>
      <c r="B559" s="44">
        <v>9</v>
      </c>
      <c r="C559" s="45">
        <f>IFERROR(VLOOKUP(_xlfn.CONCAT(B559,$B548),'All Fixtures'!H:R,10,0),VLOOKUP(_xlfn.CONCAT(B559,$B548),'All Fixtures'!I:R,9,0))</f>
        <v>45595</v>
      </c>
      <c r="D559" s="46" t="str">
        <f>IFERROR(VLOOKUP(_xlfn.CONCAT(B559,$B548),'All Fixtures'!H:R,11,0),VLOOKUP(_xlfn.CONCAT(B559,$B548),'All Fixtures'!I:R,10,0))</f>
        <v>Meteors</v>
      </c>
      <c r="E559" s="47" t="str">
        <f t="shared" si="14"/>
        <v>vs</v>
      </c>
      <c r="F559" s="46" t="str">
        <f>IFERROR(VLOOKUP(_xlfn.CONCAT(B559,$B548),'All Fixtures'!I:T,12,0),VLOOKUP(_xlfn.CONCAT(B559,$B548),'All Fixtures'!H:T,13,0))</f>
        <v>Flintstones</v>
      </c>
      <c r="G559" s="48" t="str">
        <f>IF(E559="VOID","",VLOOKUP(_xlfn.CONCAT(B559,D559),'All Fixtures'!H:U,14,0))</f>
        <v>Farmer's Club 1</v>
      </c>
    </row>
    <row r="560" spans="1:7" ht="18" customHeight="1" x14ac:dyDescent="0.25">
      <c r="A560" s="55"/>
      <c r="B560" s="44">
        <v>10</v>
      </c>
      <c r="C560" s="45">
        <f>IFERROR(VLOOKUP(_xlfn.CONCAT(B560,$B548),'All Fixtures'!H:R,10,0),VLOOKUP(_xlfn.CONCAT(B560,$B548),'All Fixtures'!I:R,9,0))</f>
        <v>45601</v>
      </c>
      <c r="D560" s="46" t="str">
        <f>IFERROR(VLOOKUP(_xlfn.CONCAT(B560,$B548),'All Fixtures'!H:R,11,0),VLOOKUP(_xlfn.CONCAT(B560,$B548),'All Fixtures'!I:R,10,0))</f>
        <v>Madcaps</v>
      </c>
      <c r="E560" s="47" t="str">
        <f t="shared" si="14"/>
        <v>vs</v>
      </c>
      <c r="F560" s="46" t="str">
        <f>IFERROR(VLOOKUP(_xlfn.CONCAT(B560,$B548),'All Fixtures'!I:T,12,0),VLOOKUP(_xlfn.CONCAT(B560,$B548),'All Fixtures'!H:T,13,0))</f>
        <v>Meteors</v>
      </c>
      <c r="G560" s="48" t="str">
        <f>IF(E560="VOID","",VLOOKUP(_xlfn.CONCAT(B560,D560),'All Fixtures'!H:U,14,0))</f>
        <v>Spartans Club 2</v>
      </c>
    </row>
    <row r="561" spans="1:7" ht="18" customHeight="1" x14ac:dyDescent="0.25">
      <c r="A561" s="55"/>
      <c r="B561" s="44">
        <v>11</v>
      </c>
      <c r="C561" s="45">
        <f>IFERROR(VLOOKUP(_xlfn.CONCAT(B561,$B548),'All Fixtures'!H:R,10,0),VLOOKUP(_xlfn.CONCAT(B561,$B548),'All Fixtures'!I:R,9,0))</f>
        <v>45609</v>
      </c>
      <c r="D561" s="46" t="str">
        <f>IFERROR(VLOOKUP(_xlfn.CONCAT(B561,$B548),'All Fixtures'!H:R,11,0),VLOOKUP(_xlfn.CONCAT(B561,$B548),'All Fixtures'!I:R,10,0))</f>
        <v>Meteors</v>
      </c>
      <c r="E561" s="47" t="str">
        <f t="shared" si="14"/>
        <v>vs</v>
      </c>
      <c r="F561" s="46" t="str">
        <f>IFERROR(VLOOKUP(_xlfn.CONCAT(B561,$B548),'All Fixtures'!I:T,12,0),VLOOKUP(_xlfn.CONCAT(B561,$B548),'All Fixtures'!H:T,13,0))</f>
        <v>Hits &amp; Misses(City)</v>
      </c>
      <c r="G561" s="48" t="str">
        <f>IF(E561="VOID","",VLOOKUP(_xlfn.CONCAT(B561,D561),'All Fixtures'!H:U,14,0))</f>
        <v>Farmer's Club 1</v>
      </c>
    </row>
    <row r="562" spans="1:7" ht="18" customHeight="1" x14ac:dyDescent="0.25">
      <c r="A562" s="55"/>
      <c r="B562" s="44">
        <v>12</v>
      </c>
      <c r="C562" s="45">
        <f>IFERROR(VLOOKUP(_xlfn.CONCAT(B562,$B548),'All Fixtures'!H:R,10,0),VLOOKUP(_xlfn.CONCAT(B562,$B548),'All Fixtures'!I:R,9,0))</f>
        <v>45617</v>
      </c>
      <c r="D562" s="46" t="str">
        <f>IFERROR(VLOOKUP(_xlfn.CONCAT(B562,$B548),'All Fixtures'!H:R,11,0),VLOOKUP(_xlfn.CONCAT(B562,$B548),'All Fixtures'!I:R,10,0))</f>
        <v>Hip Hips</v>
      </c>
      <c r="E562" s="47" t="str">
        <f t="shared" si="14"/>
        <v>vs</v>
      </c>
      <c r="F562" s="46" t="str">
        <f>IFERROR(VLOOKUP(_xlfn.CONCAT(B562,$B548),'All Fixtures'!I:T,12,0),VLOOKUP(_xlfn.CONCAT(B562,$B548),'All Fixtures'!H:T,13,0))</f>
        <v>Meteors</v>
      </c>
      <c r="G562" s="48" t="str">
        <f>IF(E562="VOID","",VLOOKUP(_xlfn.CONCAT(B562,D562),'All Fixtures'!H:U,14,0))</f>
        <v>Saintbridge Club 1</v>
      </c>
    </row>
    <row r="563" spans="1:7" ht="18" customHeight="1" x14ac:dyDescent="0.25">
      <c r="A563" s="55"/>
      <c r="B563" s="44">
        <v>13</v>
      </c>
      <c r="C563" s="45">
        <f>IFERROR(VLOOKUP(_xlfn.CONCAT(B563,$B548),'All Fixtures'!H:R,10,0),VLOOKUP(_xlfn.CONCAT(B563,$B548),'All Fixtures'!I:R,9,0))</f>
        <v>45623</v>
      </c>
      <c r="D563" s="46" t="str">
        <f>IFERROR(VLOOKUP(_xlfn.CONCAT(B563,$B548),'All Fixtures'!H:R,11,0),VLOOKUP(_xlfn.CONCAT(B563,$B548),'All Fixtures'!I:R,10,0))</f>
        <v>Meteors</v>
      </c>
      <c r="E563" s="47" t="str">
        <f t="shared" si="14"/>
        <v>vs</v>
      </c>
      <c r="F563" s="46" t="str">
        <f>IFERROR(VLOOKUP(_xlfn.CONCAT(B563,$B548),'All Fixtures'!I:T,12,0),VLOOKUP(_xlfn.CONCAT(B563,$B548),'All Fixtures'!H:T,13,0))</f>
        <v>Grinders</v>
      </c>
      <c r="G563" s="48" t="str">
        <f>IF(E563="VOID","",VLOOKUP(_xlfn.CONCAT(B563,D563),'All Fixtures'!H:U,14,0))</f>
        <v>Farmer's Club 1</v>
      </c>
    </row>
    <row r="564" spans="1:7" ht="18" customHeight="1" x14ac:dyDescent="0.25">
      <c r="A564" s="55"/>
      <c r="B564" s="44">
        <v>14</v>
      </c>
      <c r="C564" s="45">
        <f>IFERROR(VLOOKUP(_xlfn.CONCAT(B564,$B548),'All Fixtures'!H:R,10,0),VLOOKUP(_xlfn.CONCAT(B564,$B548),'All Fixtures'!I:R,9,0))</f>
        <v>45629</v>
      </c>
      <c r="D564" s="46" t="str">
        <f>IFERROR(VLOOKUP(_xlfn.CONCAT(B564,$B548),'All Fixtures'!H:R,11,0),VLOOKUP(_xlfn.CONCAT(B564,$B548),'All Fixtures'!I:R,10,0))</f>
        <v>Poets</v>
      </c>
      <c r="E564" s="47" t="str">
        <f t="shared" si="14"/>
        <v>vs</v>
      </c>
      <c r="F564" s="46" t="str">
        <f>IFERROR(VLOOKUP(_xlfn.CONCAT(B564,$B548),'All Fixtures'!I:T,12,0),VLOOKUP(_xlfn.CONCAT(B564,$B548),'All Fixtures'!H:T,13,0))</f>
        <v>Meteors</v>
      </c>
      <c r="G564" s="48" t="str">
        <f>IF(E564="VOID","",VLOOKUP(_xlfn.CONCAT(B564,D564),'All Fixtures'!H:U,14,0))</f>
        <v>Farmer's Club 2</v>
      </c>
    </row>
    <row r="565" spans="1:7" ht="18" customHeight="1" x14ac:dyDescent="0.25">
      <c r="A565" s="55"/>
      <c r="B565" s="44">
        <v>15</v>
      </c>
      <c r="C565" s="45">
        <f>IFERROR(VLOOKUP(_xlfn.CONCAT(B565,$B548),'All Fixtures'!H:R,10,0),VLOOKUP(_xlfn.CONCAT(B565,$B548),'All Fixtures'!I:R,9,0))</f>
        <v>45637</v>
      </c>
      <c r="D565" s="46" t="str">
        <f>IFERROR(VLOOKUP(_xlfn.CONCAT(B565,$B548),'All Fixtures'!H:R,11,0),VLOOKUP(_xlfn.CONCAT(B565,$B548),'All Fixtures'!I:R,10,0))</f>
        <v>Meteors</v>
      </c>
      <c r="E565" s="47" t="str">
        <f t="shared" si="14"/>
        <v>vs</v>
      </c>
      <c r="F565" s="46" t="str">
        <f>IFERROR(VLOOKUP(_xlfn.CONCAT(B565,$B548),'All Fixtures'!I:T,12,0),VLOOKUP(_xlfn.CONCAT(B565,$B548),'All Fixtures'!H:T,13,0))</f>
        <v>Hucclers</v>
      </c>
      <c r="G565" s="48" t="str">
        <f>IF(E565="VOID","",VLOOKUP(_xlfn.CONCAT(B565,D565),'All Fixtures'!H:U,14,0))</f>
        <v>Farmer's Club 1</v>
      </c>
    </row>
    <row r="566" spans="1:7" ht="24.6" customHeight="1" x14ac:dyDescent="0.25">
      <c r="A566" s="55"/>
      <c r="B566" s="122" t="s">
        <v>339</v>
      </c>
      <c r="C566" s="123"/>
      <c r="D566" s="123"/>
      <c r="E566" s="123"/>
      <c r="F566" s="123"/>
      <c r="G566" s="124"/>
    </row>
    <row r="567" spans="1:7" ht="18" customHeight="1" x14ac:dyDescent="0.25">
      <c r="A567" s="55"/>
      <c r="B567" s="44">
        <v>16</v>
      </c>
      <c r="C567" s="45">
        <f>IFERROR(VLOOKUP(_xlfn.CONCAT(B567,$B548),'All Fixtures'!H:R,10,0),VLOOKUP(_xlfn.CONCAT(B567,$B548),'All Fixtures'!I:R,9,0))</f>
        <v>45665</v>
      </c>
      <c r="D567" s="46" t="str">
        <f>IFERROR(VLOOKUP(_xlfn.CONCAT(B567,$B548),'All Fixtures'!H:R,11,0),VLOOKUP(_xlfn.CONCAT(B567,$B548),'All Fixtures'!I:R,10,0))</f>
        <v>Meteors</v>
      </c>
      <c r="E567" s="47" t="str">
        <f t="shared" si="14"/>
        <v>vs</v>
      </c>
      <c r="F567" s="46" t="str">
        <f>IFERROR(VLOOKUP(_xlfn.CONCAT(B567,$B548),'All Fixtures'!I:T,12,0),VLOOKUP(_xlfn.CONCAT(B567,$B548),'All Fixtures'!H:T,13,0))</f>
        <v>Upleadon Wanderers</v>
      </c>
      <c r="G567" s="48" t="str">
        <f>IF(E567="VOID","",VLOOKUP(_xlfn.CONCAT(B567,D567),'All Fixtures'!H:U,14,0))</f>
        <v>Farmer's Club 1</v>
      </c>
    </row>
    <row r="568" spans="1:7" ht="18" customHeight="1" x14ac:dyDescent="0.25">
      <c r="A568" s="55"/>
      <c r="B568" s="44">
        <v>17</v>
      </c>
      <c r="C568" s="45">
        <f>IFERROR(VLOOKUP(_xlfn.CONCAT(B568,$B548),'All Fixtures'!H:R,10,0),VLOOKUP(_xlfn.CONCAT(B568,$B548),'All Fixtures'!I:R,9,0))</f>
        <v>45672</v>
      </c>
      <c r="D568" s="46" t="str">
        <f>IFERROR(VLOOKUP(_xlfn.CONCAT(B568,$B548),'All Fixtures'!H:R,11,0),VLOOKUP(_xlfn.CONCAT(B568,$B548),'All Fixtures'!I:R,10,0))</f>
        <v>Elementaries</v>
      </c>
      <c r="E568" s="47" t="str">
        <f t="shared" si="14"/>
        <v>vs</v>
      </c>
      <c r="F568" s="46" t="str">
        <f>IFERROR(VLOOKUP(_xlfn.CONCAT(B568,$B548),'All Fixtures'!I:T,12,0),VLOOKUP(_xlfn.CONCAT(B568,$B548),'All Fixtures'!H:T,13,0))</f>
        <v>Meteors</v>
      </c>
      <c r="G568" s="48" t="str">
        <f>IF(E568="VOID","",VLOOKUP(_xlfn.CONCAT(B568,D568),'All Fixtures'!H:U,14,0))</f>
        <v>Baker Street</v>
      </c>
    </row>
    <row r="569" spans="1:7" ht="18" customHeight="1" x14ac:dyDescent="0.25">
      <c r="A569" s="55"/>
      <c r="B569" s="44">
        <v>18</v>
      </c>
      <c r="C569" s="45">
        <f>IFERROR(VLOOKUP(_xlfn.CONCAT(B569,$B548),'All Fixtures'!H:R,10,0),VLOOKUP(_xlfn.CONCAT(B569,$B548),'All Fixtures'!I:R,9,0))</f>
        <v>45679</v>
      </c>
      <c r="D569" s="46" t="str">
        <f>IFERROR(VLOOKUP(_xlfn.CONCAT(B569,$B548),'All Fixtures'!H:R,11,0),VLOOKUP(_xlfn.CONCAT(B569,$B548),'All Fixtures'!I:R,10,0))</f>
        <v>Meteors</v>
      </c>
      <c r="E569" s="47" t="str">
        <f t="shared" si="14"/>
        <v>vs</v>
      </c>
      <c r="F569" s="46" t="str">
        <f>IFERROR(VLOOKUP(_xlfn.CONCAT(B569,$B548),'All Fixtures'!I:T,12,0),VLOOKUP(_xlfn.CONCAT(B569,$B548),'All Fixtures'!H:T,13,0))</f>
        <v>Spreaders</v>
      </c>
      <c r="G569" s="48" t="str">
        <f>IF(E569="VOID","",VLOOKUP(_xlfn.CONCAT(B569,D569),'All Fixtures'!H:U,14,0))</f>
        <v>Farmer's Club 1</v>
      </c>
    </row>
    <row r="570" spans="1:7" ht="18" customHeight="1" x14ac:dyDescent="0.25">
      <c r="A570" s="55"/>
      <c r="B570" s="44">
        <v>19</v>
      </c>
      <c r="C570" s="45">
        <f>IFERROR(VLOOKUP(_xlfn.CONCAT(B570,$B548),'All Fixtures'!H:R,10,0),VLOOKUP(_xlfn.CONCAT(B570,$B548),'All Fixtures'!I:R,9,0))</f>
        <v>45686</v>
      </c>
      <c r="D570" s="46" t="str">
        <f>IFERROR(VLOOKUP(_xlfn.CONCAT(B570,$B548),'All Fixtures'!H:R,11,0),VLOOKUP(_xlfn.CONCAT(B570,$B548),'All Fixtures'!I:R,10,0))</f>
        <v>Meteors</v>
      </c>
      <c r="E570" s="47" t="str">
        <f t="shared" si="14"/>
        <v>vs</v>
      </c>
      <c r="F570" s="46" t="str">
        <f>IFERROR(VLOOKUP(_xlfn.CONCAT(B570,$B548),'All Fixtures'!I:T,12,0),VLOOKUP(_xlfn.CONCAT(B570,$B548),'All Fixtures'!H:T,13,0))</f>
        <v>Locals</v>
      </c>
      <c r="G570" s="48" t="str">
        <f>IF(E570="VOID","",VLOOKUP(_xlfn.CONCAT(B570,D570),'All Fixtures'!H:U,14,0))</f>
        <v>Farmer's Club 1</v>
      </c>
    </row>
    <row r="571" spans="1:7" ht="18" customHeight="1" x14ac:dyDescent="0.25">
      <c r="A571" s="55"/>
      <c r="B571" s="44">
        <v>20</v>
      </c>
      <c r="C571" s="45">
        <f>IFERROR(VLOOKUP(_xlfn.CONCAT(B571,$B548),'All Fixtures'!H:R,10,0),VLOOKUP(_xlfn.CONCAT(B571,$B548),'All Fixtures'!I:R,9,0))</f>
        <v>45693</v>
      </c>
      <c r="D571" s="46" t="str">
        <f>IFERROR(VLOOKUP(_xlfn.CONCAT(B571,$B548),'All Fixtures'!H:R,11,0),VLOOKUP(_xlfn.CONCAT(B571,$B548),'All Fixtures'!I:R,10,0))</f>
        <v>Killer Instinct</v>
      </c>
      <c r="E571" s="47" t="str">
        <f t="shared" si="14"/>
        <v>vs</v>
      </c>
      <c r="F571" s="46" t="str">
        <f>IFERROR(VLOOKUP(_xlfn.CONCAT(B571,$B548),'All Fixtures'!I:T,12,0),VLOOKUP(_xlfn.CONCAT(B571,$B548),'All Fixtures'!H:T,13,0))</f>
        <v>Meteors</v>
      </c>
      <c r="G571" s="48" t="str">
        <f>IF(E571="VOID","",VLOOKUP(_xlfn.CONCAT(B571,D571),'All Fixtures'!H:U,14,0))</f>
        <v>Matchplay Stroud 3</v>
      </c>
    </row>
    <row r="572" spans="1:7" ht="18" customHeight="1" x14ac:dyDescent="0.25">
      <c r="A572" s="55"/>
      <c r="B572" s="44">
        <v>21</v>
      </c>
      <c r="C572" s="45">
        <f>IFERROR(VLOOKUP(_xlfn.CONCAT(B572,$B548),'All Fixtures'!H:R,10,0),VLOOKUP(_xlfn.CONCAT(B572,$B548),'All Fixtures'!I:R,9,0))</f>
        <v>45700</v>
      </c>
      <c r="D572" s="46" t="str">
        <f>IFERROR(VLOOKUP(_xlfn.CONCAT(B572,$B548),'All Fixtures'!H:R,11,0),VLOOKUP(_xlfn.CONCAT(B572,$B548),'All Fixtures'!I:R,10,0))</f>
        <v>Meteors</v>
      </c>
      <c r="E572" s="47" t="str">
        <f t="shared" si="14"/>
        <v>vs</v>
      </c>
      <c r="F572" s="46" t="str">
        <f>IFERROR(VLOOKUP(_xlfn.CONCAT(B572,$B548),'All Fixtures'!I:T,12,0),VLOOKUP(_xlfn.CONCAT(B572,$B548),'All Fixtures'!H:T,13,0))</f>
        <v>DM4's</v>
      </c>
      <c r="G572" s="48" t="str">
        <f>IF(E572="VOID","",VLOOKUP(_xlfn.CONCAT(B572,D572),'All Fixtures'!H:U,14,0))</f>
        <v>Farmer's Club 1</v>
      </c>
    </row>
    <row r="573" spans="1:7" ht="18" customHeight="1" x14ac:dyDescent="0.25">
      <c r="A573" s="55"/>
      <c r="B573" s="44">
        <v>22</v>
      </c>
      <c r="C573" s="45">
        <f>IFERROR(VLOOKUP(_xlfn.CONCAT(B573,$B548),'All Fixtures'!H:R,10,0),VLOOKUP(_xlfn.CONCAT(B573,$B548),'All Fixtures'!I:R,9,0))</f>
        <v>45708</v>
      </c>
      <c r="D573" s="46" t="str">
        <f>IFERROR(VLOOKUP(_xlfn.CONCAT(B573,$B548),'All Fixtures'!H:R,11,0),VLOOKUP(_xlfn.CONCAT(B573,$B548),'All Fixtures'!I:R,10,0))</f>
        <v>BIJI's S.C.</v>
      </c>
      <c r="E573" s="47" t="str">
        <f t="shared" si="14"/>
        <v>vs</v>
      </c>
      <c r="F573" s="46" t="str">
        <f>IFERROR(VLOOKUP(_xlfn.CONCAT(B573,$B548),'All Fixtures'!I:T,12,0),VLOOKUP(_xlfn.CONCAT(B573,$B548),'All Fixtures'!H:T,13,0))</f>
        <v>Meteors</v>
      </c>
      <c r="G573" s="48" t="str">
        <f>IF(E573="VOID","",VLOOKUP(_xlfn.CONCAT(B573,D573),'All Fixtures'!H:U,14,0))</f>
        <v>Farmer's Club 2</v>
      </c>
    </row>
    <row r="574" spans="1:7" ht="18" customHeight="1" x14ac:dyDescent="0.25">
      <c r="A574" s="55"/>
      <c r="B574" s="44">
        <v>23</v>
      </c>
      <c r="C574" s="45">
        <f>IFERROR(VLOOKUP(_xlfn.CONCAT(B574,$B548),'All Fixtures'!H:R,10,0),VLOOKUP(_xlfn.CONCAT(B574,$B548),'All Fixtures'!I:R,9,0))</f>
        <v>45714</v>
      </c>
      <c r="D574" s="46" t="str">
        <f>IFERROR(VLOOKUP(_xlfn.CONCAT(B574,$B548),'All Fixtures'!H:R,11,0),VLOOKUP(_xlfn.CONCAT(B574,$B548),'All Fixtures'!I:R,10,0))</f>
        <v>Meteors</v>
      </c>
      <c r="E574" s="47" t="str">
        <f t="shared" si="14"/>
        <v>vs</v>
      </c>
      <c r="F574" s="46" t="str">
        <f>IFERROR(VLOOKUP(_xlfn.CONCAT(B574,$B548),'All Fixtures'!I:T,12,0),VLOOKUP(_xlfn.CONCAT(B574,$B548),'All Fixtures'!H:T,13,0))</f>
        <v>All Wood &amp; Balls</v>
      </c>
      <c r="G574" s="48" t="str">
        <f>IF(E574="VOID","",VLOOKUP(_xlfn.CONCAT(B574,D574),'All Fixtures'!H:U,14,0))</f>
        <v>Farmer's Club 1</v>
      </c>
    </row>
    <row r="575" spans="1:7" ht="18" customHeight="1" x14ac:dyDescent="0.25">
      <c r="A575" s="55"/>
      <c r="B575" s="44">
        <v>24</v>
      </c>
      <c r="C575" s="45">
        <f>IFERROR(VLOOKUP(_xlfn.CONCAT(B575,$B548),'All Fixtures'!H:R,10,0),VLOOKUP(_xlfn.CONCAT(B575,$B548),'All Fixtures'!I:R,9,0))</f>
        <v>45723</v>
      </c>
      <c r="D575" s="46" t="str">
        <f>IFERROR(VLOOKUP(_xlfn.CONCAT(B575,$B548),'All Fixtures'!H:R,11,0),VLOOKUP(_xlfn.CONCAT(B575,$B548),'All Fixtures'!I:R,10,0))</f>
        <v>Flintstones</v>
      </c>
      <c r="E575" s="47" t="str">
        <f t="shared" si="14"/>
        <v>vs</v>
      </c>
      <c r="F575" s="46" t="str">
        <f>IFERROR(VLOOKUP(_xlfn.CONCAT(B575,$B548),'All Fixtures'!I:T,12,0),VLOOKUP(_xlfn.CONCAT(B575,$B548),'All Fixtures'!H:T,13,0))</f>
        <v>Meteors</v>
      </c>
      <c r="G575" s="48" t="str">
        <f>IF(E575="VOID","",VLOOKUP(_xlfn.CONCAT(B575,D575),'All Fixtures'!H:U,14,0))</f>
        <v>England's Glory 1</v>
      </c>
    </row>
    <row r="576" spans="1:7" ht="18" customHeight="1" x14ac:dyDescent="0.25">
      <c r="A576" s="55"/>
      <c r="B576" s="44">
        <v>25</v>
      </c>
      <c r="C576" s="45">
        <f>IFERROR(VLOOKUP(_xlfn.CONCAT(B576,$B548),'All Fixtures'!H:R,10,0),VLOOKUP(_xlfn.CONCAT(B576,$B548),'All Fixtures'!I:R,9,0))</f>
        <v>45728</v>
      </c>
      <c r="D576" s="46" t="str">
        <f>IFERROR(VLOOKUP(_xlfn.CONCAT(B576,$B548),'All Fixtures'!H:R,11,0),VLOOKUP(_xlfn.CONCAT(B576,$B548),'All Fixtures'!I:R,10,0))</f>
        <v>Meteors</v>
      </c>
      <c r="E576" s="47" t="str">
        <f t="shared" si="14"/>
        <v>vs</v>
      </c>
      <c r="F576" s="46" t="str">
        <f>IFERROR(VLOOKUP(_xlfn.CONCAT(B576,$B548),'All Fixtures'!I:T,12,0),VLOOKUP(_xlfn.CONCAT(B576,$B548),'All Fixtures'!H:T,13,0))</f>
        <v>Madcaps</v>
      </c>
      <c r="G576" s="48" t="str">
        <f>IF(E576="VOID","",VLOOKUP(_xlfn.CONCAT(B576,D576),'All Fixtures'!H:U,14,0))</f>
        <v>Farmer's Club 1</v>
      </c>
    </row>
    <row r="577" spans="1:7" ht="18" customHeight="1" x14ac:dyDescent="0.25">
      <c r="A577" s="55"/>
      <c r="B577" s="44">
        <v>26</v>
      </c>
      <c r="C577" s="45">
        <f>IFERROR(VLOOKUP(_xlfn.CONCAT(B577,$B548),'All Fixtures'!H:R,10,0),VLOOKUP(_xlfn.CONCAT(B577,$B548),'All Fixtures'!I:R,9,0))</f>
        <v>45736</v>
      </c>
      <c r="D577" s="46" t="str">
        <f>IFERROR(VLOOKUP(_xlfn.CONCAT(B577,$B548),'All Fixtures'!H:R,11,0),VLOOKUP(_xlfn.CONCAT(B577,$B548),'All Fixtures'!I:R,10,0))</f>
        <v>Hits &amp; Misses(City)</v>
      </c>
      <c r="E577" s="47" t="str">
        <f t="shared" si="14"/>
        <v>vs</v>
      </c>
      <c r="F577" s="46" t="str">
        <f>IFERROR(VLOOKUP(_xlfn.CONCAT(B577,$B548),'All Fixtures'!I:T,12,0),VLOOKUP(_xlfn.CONCAT(B577,$B548),'All Fixtures'!H:T,13,0))</f>
        <v>Meteors</v>
      </c>
      <c r="G577" s="48" t="str">
        <f>IF(E577="VOID","",VLOOKUP(_xlfn.CONCAT(B577,D577),'All Fixtures'!H:U,14,0))</f>
        <v>Saintbridge Club 2</v>
      </c>
    </row>
    <row r="578" spans="1:7" ht="18" customHeight="1" x14ac:dyDescent="0.25">
      <c r="A578" s="55"/>
      <c r="B578" s="44">
        <v>27</v>
      </c>
      <c r="C578" s="45">
        <f>IFERROR(VLOOKUP(_xlfn.CONCAT(B578,$B548),'All Fixtures'!H:R,10,0),VLOOKUP(_xlfn.CONCAT(B578,$B548),'All Fixtures'!I:R,9,0))</f>
        <v>45742</v>
      </c>
      <c r="D578" s="46" t="str">
        <f>IFERROR(VLOOKUP(_xlfn.CONCAT(B578,$B548),'All Fixtures'!H:R,11,0),VLOOKUP(_xlfn.CONCAT(B578,$B548),'All Fixtures'!I:R,10,0))</f>
        <v>Meteors</v>
      </c>
      <c r="E578" s="47" t="str">
        <f t="shared" si="14"/>
        <v>vs</v>
      </c>
      <c r="F578" s="46" t="str">
        <f>IFERROR(VLOOKUP(_xlfn.CONCAT(B578,$B548),'All Fixtures'!I:T,12,0),VLOOKUP(_xlfn.CONCAT(B578,$B548),'All Fixtures'!H:T,13,0))</f>
        <v>Hip Hips</v>
      </c>
      <c r="G578" s="48" t="str">
        <f>IF(E578="VOID","",VLOOKUP(_xlfn.CONCAT(B578,D578),'All Fixtures'!H:U,14,0))</f>
        <v>Farmer's Club 1</v>
      </c>
    </row>
    <row r="579" spans="1:7" ht="18" customHeight="1" x14ac:dyDescent="0.25">
      <c r="A579" s="55"/>
      <c r="B579" s="44">
        <v>28</v>
      </c>
      <c r="C579" s="45">
        <f>IFERROR(VLOOKUP(_xlfn.CONCAT(B579,$B548),'All Fixtures'!H:R,10,0),VLOOKUP(_xlfn.CONCAT(B579,$B548),'All Fixtures'!I:R,9,0))</f>
        <v>45750</v>
      </c>
      <c r="D579" s="46" t="str">
        <f>IFERROR(VLOOKUP(_xlfn.CONCAT(B579,$B548),'All Fixtures'!H:R,11,0),VLOOKUP(_xlfn.CONCAT(B579,$B548),'All Fixtures'!I:R,10,0))</f>
        <v>Grinders</v>
      </c>
      <c r="E579" s="47" t="str">
        <f t="shared" si="14"/>
        <v>vs</v>
      </c>
      <c r="F579" s="46" t="str">
        <f>IFERROR(VLOOKUP(_xlfn.CONCAT(B579,$B548),'All Fixtures'!I:T,12,0),VLOOKUP(_xlfn.CONCAT(B579,$B548),'All Fixtures'!H:T,13,0))</f>
        <v>Meteors</v>
      </c>
      <c r="G579" s="48" t="str">
        <f>IF(E579="VOID","",VLOOKUP(_xlfn.CONCAT(B579,D579),'All Fixtures'!H:U,14,0))</f>
        <v>Churchdown Club</v>
      </c>
    </row>
    <row r="580" spans="1:7" ht="18" customHeight="1" x14ac:dyDescent="0.25">
      <c r="A580" s="55"/>
      <c r="B580" s="44">
        <v>29</v>
      </c>
      <c r="C580" s="45">
        <f>IFERROR(VLOOKUP(_xlfn.CONCAT(B580,$B548),'All Fixtures'!H:R,10,0),VLOOKUP(_xlfn.CONCAT(B580,$B548),'All Fixtures'!I:R,9,0))</f>
        <v>45756</v>
      </c>
      <c r="D580" s="46" t="str">
        <f>IFERROR(VLOOKUP(_xlfn.CONCAT(B580,$B548),'All Fixtures'!H:R,11,0),VLOOKUP(_xlfn.CONCAT(B580,$B548),'All Fixtures'!I:R,10,0))</f>
        <v>Meteors</v>
      </c>
      <c r="E580" s="47" t="str">
        <f t="shared" si="14"/>
        <v>vs</v>
      </c>
      <c r="F580" s="46" t="str">
        <f>IFERROR(VLOOKUP(_xlfn.CONCAT(B580,$B548),'All Fixtures'!I:T,12,0),VLOOKUP(_xlfn.CONCAT(B580,$B548),'All Fixtures'!H:T,13,0))</f>
        <v>Poets</v>
      </c>
      <c r="G580" s="48" t="str">
        <f>IF(E580="VOID","",VLOOKUP(_xlfn.CONCAT(B580,D580),'All Fixtures'!H:U,14,0))</f>
        <v>Farmer's Club 1</v>
      </c>
    </row>
    <row r="581" spans="1:7" ht="18" customHeight="1" x14ac:dyDescent="0.25">
      <c r="A581" s="55"/>
      <c r="B581" s="49">
        <v>30</v>
      </c>
      <c r="C581" s="50">
        <f>IFERROR(VLOOKUP(_xlfn.CONCAT(B581,$B548),'All Fixtures'!H:R,10,0),VLOOKUP(_xlfn.CONCAT(B581,$B548),'All Fixtures'!I:R,9,0))</f>
        <v>45764</v>
      </c>
      <c r="D581" s="51" t="str">
        <f>IFERROR(VLOOKUP(_xlfn.CONCAT(B581,$B548),'All Fixtures'!H:R,11,0),VLOOKUP(_xlfn.CONCAT(B581,$B548),'All Fixtures'!I:R,10,0))</f>
        <v>Hucclers</v>
      </c>
      <c r="E581" s="52" t="str">
        <f t="shared" si="14"/>
        <v>vs</v>
      </c>
      <c r="F581" s="51" t="str">
        <f>IFERROR(VLOOKUP(_xlfn.CONCAT(B581,$B548),'All Fixtures'!I:T,12,0),VLOOKUP(_xlfn.CONCAT(B581,$B548),'All Fixtures'!H:T,13,0))</f>
        <v>Meteors</v>
      </c>
      <c r="G581" s="53" t="str">
        <f>IF(E581="VOID","",VLOOKUP(_xlfn.CONCAT(B581,D581),'All Fixtures'!H:U,14,0))</f>
        <v>England's Glory 1</v>
      </c>
    </row>
    <row r="582" spans="1:7" ht="13.15" customHeight="1" x14ac:dyDescent="0.25">
      <c r="A582" s="55"/>
      <c r="B582" s="20"/>
      <c r="C582" s="20"/>
      <c r="D582" s="3"/>
      <c r="E582" s="20"/>
      <c r="F582" s="3"/>
      <c r="G582" s="3"/>
    </row>
    <row r="583" spans="1:7" ht="13.15" customHeight="1" x14ac:dyDescent="0.25">
      <c r="A583" s="55"/>
      <c r="B583" s="20"/>
      <c r="C583" s="20"/>
      <c r="D583" s="3"/>
      <c r="E583" s="20"/>
      <c r="F583" s="3"/>
      <c r="G583" s="3"/>
    </row>
    <row r="584" spans="1:7" ht="13.15" customHeight="1" x14ac:dyDescent="0.25">
      <c r="A584" s="55"/>
      <c r="B584" s="20"/>
      <c r="C584" s="20"/>
      <c r="D584" s="3"/>
      <c r="E584" s="20"/>
      <c r="F584" s="3"/>
      <c r="G584" s="3"/>
    </row>
    <row r="585" spans="1:7" ht="13.15" customHeight="1" x14ac:dyDescent="0.25">
      <c r="A585" s="55"/>
      <c r="B585" s="20"/>
      <c r="C585" s="20"/>
      <c r="D585" s="3"/>
      <c r="E585" s="20"/>
      <c r="F585" s="3"/>
      <c r="G585" s="3"/>
    </row>
    <row r="586" spans="1:7" ht="13.15" customHeight="1" x14ac:dyDescent="0.25">
      <c r="A586" s="55"/>
      <c r="B586" s="20"/>
      <c r="C586" s="20"/>
      <c r="D586" s="3"/>
      <c r="E586" s="20"/>
      <c r="F586" s="3"/>
      <c r="G586" s="3"/>
    </row>
    <row r="587" spans="1:7" ht="20.45" customHeight="1" x14ac:dyDescent="0.35">
      <c r="A587" s="55">
        <f>A548+1</f>
        <v>16</v>
      </c>
      <c r="B587" s="39" t="str">
        <f>C587</f>
        <v>Spreaders</v>
      </c>
      <c r="C587" s="121" t="str">
        <f>VLOOKUP(A587,Divisions!$M$3:$N$18,2,0)</f>
        <v>Spreaders</v>
      </c>
      <c r="D587" s="121"/>
      <c r="E587" s="121"/>
      <c r="F587" s="121"/>
      <c r="G587" s="121"/>
    </row>
    <row r="588" spans="1:7" ht="13.15" customHeight="1" x14ac:dyDescent="0.25">
      <c r="A588" s="55"/>
      <c r="B588" s="20"/>
      <c r="C588" s="20"/>
      <c r="D588" s="3"/>
      <c r="E588" s="20"/>
      <c r="F588" s="3"/>
      <c r="G588" s="3"/>
    </row>
    <row r="589" spans="1:7" ht="21.6" customHeight="1" x14ac:dyDescent="0.25">
      <c r="A589" s="55"/>
      <c r="B589" s="40" t="s">
        <v>328</v>
      </c>
      <c r="C589" s="41" t="s">
        <v>334</v>
      </c>
      <c r="D589" s="42" t="s">
        <v>340</v>
      </c>
      <c r="E589" s="42"/>
      <c r="F589" s="42" t="s">
        <v>341</v>
      </c>
      <c r="G589" s="43" t="s">
        <v>338</v>
      </c>
    </row>
    <row r="590" spans="1:7" ht="18" customHeight="1" x14ac:dyDescent="0.25">
      <c r="A590" s="55"/>
      <c r="B590" s="44">
        <v>1</v>
      </c>
      <c r="C590" s="45">
        <f>IFERROR(VLOOKUP(_xlfn.CONCAT(B590,$B587),'All Fixtures'!H:R,10,0),VLOOKUP(_xlfn.CONCAT(B590,$B587),'All Fixtures'!I:R,9,0))</f>
        <v>45539</v>
      </c>
      <c r="D590" s="46" t="str">
        <f>IFERROR(VLOOKUP(_xlfn.CONCAT(B590,$B587),'All Fixtures'!H:R,11,0),VLOOKUP(_xlfn.CONCAT(B590,$B587),'All Fixtures'!I:R,10,0))</f>
        <v>Elementaries</v>
      </c>
      <c r="E590" s="47" t="str">
        <f>IF(F590="","VOID","vs")</f>
        <v>vs</v>
      </c>
      <c r="F590" s="46" t="str">
        <f>IFERROR(VLOOKUP(_xlfn.CONCAT(B590,$B587),'All Fixtures'!I:T,12,0),VLOOKUP(_xlfn.CONCAT(B590,$B587),'All Fixtures'!H:T,13,0))</f>
        <v>Spreaders</v>
      </c>
      <c r="G590" s="48" t="str">
        <f>IF(E590="VOID","",VLOOKUP(_xlfn.CONCAT(B590,D590),'All Fixtures'!H:U,14,0))</f>
        <v>Baker Street</v>
      </c>
    </row>
    <row r="591" spans="1:7" ht="18" customHeight="1" x14ac:dyDescent="0.25">
      <c r="A591" s="55"/>
      <c r="B591" s="44">
        <v>2</v>
      </c>
      <c r="C591" s="45">
        <f>IFERROR(VLOOKUP(_xlfn.CONCAT(B591,$B587),'All Fixtures'!H:R,10,0),VLOOKUP(_xlfn.CONCAT(B591,$B587),'All Fixtures'!I:R,9,0))</f>
        <v>45546</v>
      </c>
      <c r="D591" s="46" t="str">
        <f>IFERROR(VLOOKUP(_xlfn.CONCAT(B591,$B587),'All Fixtures'!H:R,11,0),VLOOKUP(_xlfn.CONCAT(B591,$B587),'All Fixtures'!I:R,10,0))</f>
        <v>Spreaders</v>
      </c>
      <c r="E591" s="47" t="str">
        <f t="shared" ref="E591:E620" si="15">IF(F591="","VOID","vs")</f>
        <v>vs</v>
      </c>
      <c r="F591" s="46" t="str">
        <f>IFERROR(VLOOKUP(_xlfn.CONCAT(B591,$B587),'All Fixtures'!I:T,12,0),VLOOKUP(_xlfn.CONCAT(B591,$B587),'All Fixtures'!H:T,13,0))</f>
        <v>Madcaps</v>
      </c>
      <c r="G591" s="48" t="str">
        <f>IF(E591="VOID","",VLOOKUP(_xlfn.CONCAT(B591,D591),'All Fixtures'!H:U,14,0))</f>
        <v>Churchdown Community Centre 2</v>
      </c>
    </row>
    <row r="592" spans="1:7" ht="18" customHeight="1" x14ac:dyDescent="0.25">
      <c r="A592" s="55"/>
      <c r="B592" s="44">
        <v>3</v>
      </c>
      <c r="C592" s="45">
        <f>IFERROR(VLOOKUP(_xlfn.CONCAT(B592,$B587),'All Fixtures'!H:R,10,0),VLOOKUP(_xlfn.CONCAT(B592,$B587),'All Fixtures'!I:R,9,0))</f>
        <v>45553</v>
      </c>
      <c r="D592" s="46" t="str">
        <f>IFERROR(VLOOKUP(_xlfn.CONCAT(B592,$B587),'All Fixtures'!H:R,11,0),VLOOKUP(_xlfn.CONCAT(B592,$B587),'All Fixtures'!I:R,10,0))</f>
        <v>Spreaders</v>
      </c>
      <c r="E592" s="47" t="str">
        <f t="shared" si="15"/>
        <v>vs</v>
      </c>
      <c r="F592" s="46" t="str">
        <f>IFERROR(VLOOKUP(_xlfn.CONCAT(B592,$B587),'All Fixtures'!I:T,12,0),VLOOKUP(_xlfn.CONCAT(B592,$B587),'All Fixtures'!H:T,13,0))</f>
        <v>Meteors</v>
      </c>
      <c r="G592" s="48" t="str">
        <f>IF(E592="VOID","",VLOOKUP(_xlfn.CONCAT(B592,D592),'All Fixtures'!H:U,14,0))</f>
        <v>Churchdown Community Centre 2</v>
      </c>
    </row>
    <row r="593" spans="1:7" ht="18" customHeight="1" x14ac:dyDescent="0.25">
      <c r="A593" s="55"/>
      <c r="B593" s="44">
        <v>4</v>
      </c>
      <c r="C593" s="45">
        <f>IFERROR(VLOOKUP(_xlfn.CONCAT(B593,$B587),'All Fixtures'!H:R,10,0),VLOOKUP(_xlfn.CONCAT(B593,$B587),'All Fixtures'!I:R,9,0))</f>
        <v>45561</v>
      </c>
      <c r="D593" s="46" t="str">
        <f>IFERROR(VLOOKUP(_xlfn.CONCAT(B593,$B587),'All Fixtures'!H:R,11,0),VLOOKUP(_xlfn.CONCAT(B593,$B587),'All Fixtures'!I:R,10,0))</f>
        <v>Hits &amp; Misses(City)</v>
      </c>
      <c r="E593" s="47" t="str">
        <f t="shared" si="15"/>
        <v>vs</v>
      </c>
      <c r="F593" s="46" t="str">
        <f>IFERROR(VLOOKUP(_xlfn.CONCAT(B593,$B587),'All Fixtures'!I:T,12,0),VLOOKUP(_xlfn.CONCAT(B593,$B587),'All Fixtures'!H:T,13,0))</f>
        <v>Spreaders</v>
      </c>
      <c r="G593" s="48" t="str">
        <f>IF(E593="VOID","",VLOOKUP(_xlfn.CONCAT(B593,D593),'All Fixtures'!H:U,14,0))</f>
        <v>Saintbridge Club 2</v>
      </c>
    </row>
    <row r="594" spans="1:7" ht="18" customHeight="1" x14ac:dyDescent="0.25">
      <c r="A594" s="55"/>
      <c r="B594" s="44">
        <v>5</v>
      </c>
      <c r="C594" s="45">
        <f>IFERROR(VLOOKUP(_xlfn.CONCAT(B594,$B587),'All Fixtures'!H:R,10,0),VLOOKUP(_xlfn.CONCAT(B594,$B587),'All Fixtures'!I:R,9,0))</f>
        <v>45567</v>
      </c>
      <c r="D594" s="46" t="str">
        <f>IFERROR(VLOOKUP(_xlfn.CONCAT(B594,$B587),'All Fixtures'!H:R,11,0),VLOOKUP(_xlfn.CONCAT(B594,$B587),'All Fixtures'!I:R,10,0))</f>
        <v>Spreaders</v>
      </c>
      <c r="E594" s="47" t="str">
        <f t="shared" si="15"/>
        <v>vs</v>
      </c>
      <c r="F594" s="46" t="str">
        <f>IFERROR(VLOOKUP(_xlfn.CONCAT(B594,$B587),'All Fixtures'!I:T,12,0),VLOOKUP(_xlfn.CONCAT(B594,$B587),'All Fixtures'!H:T,13,0))</f>
        <v>Locals</v>
      </c>
      <c r="G594" s="48" t="str">
        <f>IF(E594="VOID","",VLOOKUP(_xlfn.CONCAT(B594,D594),'All Fixtures'!H:U,14,0))</f>
        <v>Churchdown Community Centre 2</v>
      </c>
    </row>
    <row r="595" spans="1:7" ht="18" customHeight="1" x14ac:dyDescent="0.25">
      <c r="A595" s="55"/>
      <c r="B595" s="44">
        <v>6</v>
      </c>
      <c r="C595" s="45">
        <f>IFERROR(VLOOKUP(_xlfn.CONCAT(B595,$B587),'All Fixtures'!H:R,10,0),VLOOKUP(_xlfn.CONCAT(B595,$B587),'All Fixtures'!I:R,9,0))</f>
        <v>45575</v>
      </c>
      <c r="D595" s="46" t="str">
        <f>IFERROR(VLOOKUP(_xlfn.CONCAT(B595,$B587),'All Fixtures'!H:R,11,0),VLOOKUP(_xlfn.CONCAT(B595,$B587),'All Fixtures'!I:R,10,0))</f>
        <v>Hip Hips</v>
      </c>
      <c r="E595" s="47" t="str">
        <f t="shared" si="15"/>
        <v>vs</v>
      </c>
      <c r="F595" s="46" t="str">
        <f>IFERROR(VLOOKUP(_xlfn.CONCAT(B595,$B587),'All Fixtures'!I:T,12,0),VLOOKUP(_xlfn.CONCAT(B595,$B587),'All Fixtures'!H:T,13,0))</f>
        <v>Spreaders</v>
      </c>
      <c r="G595" s="48" t="str">
        <f>IF(E595="VOID","",VLOOKUP(_xlfn.CONCAT(B595,D595),'All Fixtures'!H:U,14,0))</f>
        <v>Saintbridge Club 1</v>
      </c>
    </row>
    <row r="596" spans="1:7" ht="18" customHeight="1" x14ac:dyDescent="0.25">
      <c r="A596" s="55"/>
      <c r="B596" s="44">
        <v>7</v>
      </c>
      <c r="C596" s="45">
        <f>IFERROR(VLOOKUP(_xlfn.CONCAT(B596,$B587),'All Fixtures'!H:R,10,0),VLOOKUP(_xlfn.CONCAT(B596,$B587),'All Fixtures'!I:R,9,0))</f>
        <v>45581</v>
      </c>
      <c r="D596" s="46" t="str">
        <f>IFERROR(VLOOKUP(_xlfn.CONCAT(B596,$B587),'All Fixtures'!H:R,11,0),VLOOKUP(_xlfn.CONCAT(B596,$B587),'All Fixtures'!I:R,10,0))</f>
        <v>Spreaders</v>
      </c>
      <c r="E596" s="47" t="str">
        <f t="shared" si="15"/>
        <v>vs</v>
      </c>
      <c r="F596" s="46" t="str">
        <f>IFERROR(VLOOKUP(_xlfn.CONCAT(B596,$B587),'All Fixtures'!I:T,12,0),VLOOKUP(_xlfn.CONCAT(B596,$B587),'All Fixtures'!H:T,13,0))</f>
        <v>Killer Instinct</v>
      </c>
      <c r="G596" s="48" t="str">
        <f>IF(E596="VOID","",VLOOKUP(_xlfn.CONCAT(B596,D596),'All Fixtures'!H:U,14,0))</f>
        <v>Churchdown Community Centre 2</v>
      </c>
    </row>
    <row r="597" spans="1:7" ht="18" customHeight="1" x14ac:dyDescent="0.25">
      <c r="A597" s="55"/>
      <c r="B597" s="44">
        <v>8</v>
      </c>
      <c r="C597" s="45">
        <f>IFERROR(VLOOKUP(_xlfn.CONCAT(B597,$B587),'All Fixtures'!H:R,10,0),VLOOKUP(_xlfn.CONCAT(B597,$B587),'All Fixtures'!I:R,9,0))</f>
        <v>45589</v>
      </c>
      <c r="D597" s="46" t="str">
        <f>IFERROR(VLOOKUP(_xlfn.CONCAT(B597,$B587),'All Fixtures'!H:R,11,0),VLOOKUP(_xlfn.CONCAT(B597,$B587),'All Fixtures'!I:R,10,0))</f>
        <v>Grinders</v>
      </c>
      <c r="E597" s="47" t="str">
        <f t="shared" si="15"/>
        <v>vs</v>
      </c>
      <c r="F597" s="46" t="str">
        <f>IFERROR(VLOOKUP(_xlfn.CONCAT(B597,$B587),'All Fixtures'!I:T,12,0),VLOOKUP(_xlfn.CONCAT(B597,$B587),'All Fixtures'!H:T,13,0))</f>
        <v>Spreaders</v>
      </c>
      <c r="G597" s="48" t="str">
        <f>IF(E597="VOID","",VLOOKUP(_xlfn.CONCAT(B597,D597),'All Fixtures'!H:U,14,0))</f>
        <v>Churchdown Club</v>
      </c>
    </row>
    <row r="598" spans="1:7" ht="18" customHeight="1" x14ac:dyDescent="0.25">
      <c r="A598" s="55"/>
      <c r="B598" s="44">
        <v>9</v>
      </c>
      <c r="C598" s="45">
        <f>IFERROR(VLOOKUP(_xlfn.CONCAT(B598,$B587),'All Fixtures'!H:R,10,0),VLOOKUP(_xlfn.CONCAT(B598,$B587),'All Fixtures'!I:R,9,0))</f>
        <v>45595</v>
      </c>
      <c r="D598" s="46" t="str">
        <f>IFERROR(VLOOKUP(_xlfn.CONCAT(B598,$B587),'All Fixtures'!H:R,11,0),VLOOKUP(_xlfn.CONCAT(B598,$B587),'All Fixtures'!I:R,10,0))</f>
        <v>Spreaders</v>
      </c>
      <c r="E598" s="47" t="str">
        <f t="shared" si="15"/>
        <v>vs</v>
      </c>
      <c r="F598" s="46" t="str">
        <f>IFERROR(VLOOKUP(_xlfn.CONCAT(B598,$B587),'All Fixtures'!I:T,12,0),VLOOKUP(_xlfn.CONCAT(B598,$B587),'All Fixtures'!H:T,13,0))</f>
        <v>DM4's</v>
      </c>
      <c r="G598" s="48" t="str">
        <f>IF(E598="VOID","",VLOOKUP(_xlfn.CONCAT(B598,D598),'All Fixtures'!H:U,14,0))</f>
        <v>Churchdown Community Centre 2</v>
      </c>
    </row>
    <row r="599" spans="1:7" ht="18" customHeight="1" x14ac:dyDescent="0.25">
      <c r="A599" s="55"/>
      <c r="B599" s="44">
        <v>10</v>
      </c>
      <c r="C599" s="45">
        <f>IFERROR(VLOOKUP(_xlfn.CONCAT(B599,$B587),'All Fixtures'!H:R,10,0),VLOOKUP(_xlfn.CONCAT(B599,$B587),'All Fixtures'!I:R,9,0))</f>
        <v>45601</v>
      </c>
      <c r="D599" s="46" t="str">
        <f>IFERROR(VLOOKUP(_xlfn.CONCAT(B599,$B587),'All Fixtures'!H:R,11,0),VLOOKUP(_xlfn.CONCAT(B599,$B587),'All Fixtures'!I:R,10,0))</f>
        <v>Poets</v>
      </c>
      <c r="E599" s="47" t="str">
        <f t="shared" si="15"/>
        <v>vs</v>
      </c>
      <c r="F599" s="46" t="str">
        <f>IFERROR(VLOOKUP(_xlfn.CONCAT(B599,$B587),'All Fixtures'!I:T,12,0),VLOOKUP(_xlfn.CONCAT(B599,$B587),'All Fixtures'!H:T,13,0))</f>
        <v>Spreaders</v>
      </c>
      <c r="G599" s="48" t="str">
        <f>IF(E599="VOID","",VLOOKUP(_xlfn.CONCAT(B599,D599),'All Fixtures'!H:U,14,0))</f>
        <v>Farmer's Club 2</v>
      </c>
    </row>
    <row r="600" spans="1:7" ht="18" customHeight="1" x14ac:dyDescent="0.25">
      <c r="A600" s="55"/>
      <c r="B600" s="44">
        <v>11</v>
      </c>
      <c r="C600" s="45">
        <f>IFERROR(VLOOKUP(_xlfn.CONCAT(B600,$B587),'All Fixtures'!H:R,10,0),VLOOKUP(_xlfn.CONCAT(B600,$B587),'All Fixtures'!I:R,9,0))</f>
        <v>45609</v>
      </c>
      <c r="D600" s="46" t="str">
        <f>IFERROR(VLOOKUP(_xlfn.CONCAT(B600,$B587),'All Fixtures'!H:R,11,0),VLOOKUP(_xlfn.CONCAT(B600,$B587),'All Fixtures'!I:R,10,0))</f>
        <v>Spreaders</v>
      </c>
      <c r="E600" s="47" t="str">
        <f t="shared" si="15"/>
        <v>vs</v>
      </c>
      <c r="F600" s="46" t="str">
        <f>IFERROR(VLOOKUP(_xlfn.CONCAT(B600,$B587),'All Fixtures'!I:T,12,0),VLOOKUP(_xlfn.CONCAT(B600,$B587),'All Fixtures'!H:T,13,0))</f>
        <v>BIJI's S.C.</v>
      </c>
      <c r="G600" s="48" t="str">
        <f>IF(E600="VOID","",VLOOKUP(_xlfn.CONCAT(B600,D600),'All Fixtures'!H:U,14,0))</f>
        <v>Churchdown Community Centre 2</v>
      </c>
    </row>
    <row r="601" spans="1:7" ht="18" customHeight="1" x14ac:dyDescent="0.25">
      <c r="A601" s="55"/>
      <c r="B601" s="44">
        <v>12</v>
      </c>
      <c r="C601" s="45">
        <f>IFERROR(VLOOKUP(_xlfn.CONCAT(B601,$B587),'All Fixtures'!H:R,10,0),VLOOKUP(_xlfn.CONCAT(B601,$B587),'All Fixtures'!I:R,9,0))</f>
        <v>45617</v>
      </c>
      <c r="D601" s="46" t="str">
        <f>IFERROR(VLOOKUP(_xlfn.CONCAT(B601,$B587),'All Fixtures'!H:R,11,0),VLOOKUP(_xlfn.CONCAT(B601,$B587),'All Fixtures'!I:R,10,0))</f>
        <v>Hucclers</v>
      </c>
      <c r="E601" s="47" t="str">
        <f t="shared" si="15"/>
        <v>vs</v>
      </c>
      <c r="F601" s="46" t="str">
        <f>IFERROR(VLOOKUP(_xlfn.CONCAT(B601,$B587),'All Fixtures'!I:T,12,0),VLOOKUP(_xlfn.CONCAT(B601,$B587),'All Fixtures'!H:T,13,0))</f>
        <v>Spreaders</v>
      </c>
      <c r="G601" s="48" t="str">
        <f>IF(E601="VOID","",VLOOKUP(_xlfn.CONCAT(B601,D601),'All Fixtures'!H:U,14,0))</f>
        <v>England's Glory 1</v>
      </c>
    </row>
    <row r="602" spans="1:7" ht="18" customHeight="1" x14ac:dyDescent="0.25">
      <c r="A602" s="55"/>
      <c r="B602" s="44">
        <v>13</v>
      </c>
      <c r="C602" s="45">
        <f>IFERROR(VLOOKUP(_xlfn.CONCAT(B602,$B587),'All Fixtures'!H:R,10,0),VLOOKUP(_xlfn.CONCAT(B602,$B587),'All Fixtures'!I:R,9,0))</f>
        <v>45623</v>
      </c>
      <c r="D602" s="46" t="str">
        <f>IFERROR(VLOOKUP(_xlfn.CONCAT(B602,$B587),'All Fixtures'!H:R,11,0),VLOOKUP(_xlfn.CONCAT(B602,$B587),'All Fixtures'!I:R,10,0))</f>
        <v>Spreaders</v>
      </c>
      <c r="E602" s="47" t="str">
        <f t="shared" si="15"/>
        <v>vs</v>
      </c>
      <c r="F602" s="46" t="str">
        <f>IFERROR(VLOOKUP(_xlfn.CONCAT(B602,$B587),'All Fixtures'!I:T,12,0),VLOOKUP(_xlfn.CONCAT(B602,$B587),'All Fixtures'!H:T,13,0))</f>
        <v>All Wood &amp; Balls</v>
      </c>
      <c r="G602" s="48" t="str">
        <f>IF(E602="VOID","",VLOOKUP(_xlfn.CONCAT(B602,D602),'All Fixtures'!H:U,14,0))</f>
        <v>Churchdown Community Centre 2</v>
      </c>
    </row>
    <row r="603" spans="1:7" ht="18" customHeight="1" x14ac:dyDescent="0.25">
      <c r="A603" s="55"/>
      <c r="B603" s="44">
        <v>14</v>
      </c>
      <c r="C603" s="45">
        <f>IFERROR(VLOOKUP(_xlfn.CONCAT(B603,$B587),'All Fixtures'!H:R,10,0),VLOOKUP(_xlfn.CONCAT(B603,$B587),'All Fixtures'!I:R,9,0))</f>
        <v>45629</v>
      </c>
      <c r="D603" s="46" t="str">
        <f>IFERROR(VLOOKUP(_xlfn.CONCAT(B603,$B587),'All Fixtures'!H:R,11,0),VLOOKUP(_xlfn.CONCAT(B603,$B587),'All Fixtures'!I:R,10,0))</f>
        <v>Upleadon Wanderers</v>
      </c>
      <c r="E603" s="47" t="str">
        <f t="shared" si="15"/>
        <v>vs</v>
      </c>
      <c r="F603" s="46" t="str">
        <f>IFERROR(VLOOKUP(_xlfn.CONCAT(B603,$B587),'All Fixtures'!I:T,12,0),VLOOKUP(_xlfn.CONCAT(B603,$B587),'All Fixtures'!H:T,13,0))</f>
        <v>Spreaders</v>
      </c>
      <c r="G603" s="48" t="str">
        <f>IF(E603="VOID","",VLOOKUP(_xlfn.CONCAT(B603,D603),'All Fixtures'!H:U,14,0))</f>
        <v>Circle Club Newent</v>
      </c>
    </row>
    <row r="604" spans="1:7" ht="18" customHeight="1" x14ac:dyDescent="0.25">
      <c r="A604" s="55"/>
      <c r="B604" s="44">
        <v>15</v>
      </c>
      <c r="C604" s="45">
        <f>IFERROR(VLOOKUP(_xlfn.CONCAT(B604,$B587),'All Fixtures'!H:R,10,0),VLOOKUP(_xlfn.CONCAT(B604,$B587),'All Fixtures'!I:R,9,0))</f>
        <v>45637</v>
      </c>
      <c r="D604" s="46" t="str">
        <f>IFERROR(VLOOKUP(_xlfn.CONCAT(B604,$B587),'All Fixtures'!H:R,11,0),VLOOKUP(_xlfn.CONCAT(B604,$B587),'All Fixtures'!I:R,10,0))</f>
        <v>Spreaders</v>
      </c>
      <c r="E604" s="47" t="str">
        <f t="shared" si="15"/>
        <v>vs</v>
      </c>
      <c r="F604" s="46" t="str">
        <f>IFERROR(VLOOKUP(_xlfn.CONCAT(B604,$B587),'All Fixtures'!I:T,12,0),VLOOKUP(_xlfn.CONCAT(B604,$B587),'All Fixtures'!H:T,13,0))</f>
        <v>Flintstones</v>
      </c>
      <c r="G604" s="48" t="str">
        <f>IF(E604="VOID","",VLOOKUP(_xlfn.CONCAT(B604,D604),'All Fixtures'!H:U,14,0))</f>
        <v>Churchdown Community Centre 2</v>
      </c>
    </row>
    <row r="605" spans="1:7" ht="24.6" customHeight="1" x14ac:dyDescent="0.25">
      <c r="A605" s="55"/>
      <c r="B605" s="122" t="s">
        <v>339</v>
      </c>
      <c r="C605" s="123"/>
      <c r="D605" s="123"/>
      <c r="E605" s="123"/>
      <c r="F605" s="123"/>
      <c r="G605" s="124"/>
    </row>
    <row r="606" spans="1:7" ht="18" customHeight="1" x14ac:dyDescent="0.25">
      <c r="A606" s="55"/>
      <c r="B606" s="44">
        <v>16</v>
      </c>
      <c r="C606" s="45">
        <f>IFERROR(VLOOKUP(_xlfn.CONCAT(B606,$B587),'All Fixtures'!H:R,10,0),VLOOKUP(_xlfn.CONCAT(B606,$B587),'All Fixtures'!I:R,9,0))</f>
        <v>45665</v>
      </c>
      <c r="D606" s="46" t="str">
        <f>IFERROR(VLOOKUP(_xlfn.CONCAT(B606,$B587),'All Fixtures'!H:R,11,0),VLOOKUP(_xlfn.CONCAT(B606,$B587),'All Fixtures'!I:R,10,0))</f>
        <v>Spreaders</v>
      </c>
      <c r="E606" s="47" t="str">
        <f t="shared" si="15"/>
        <v>vs</v>
      </c>
      <c r="F606" s="46" t="str">
        <f>IFERROR(VLOOKUP(_xlfn.CONCAT(B606,$B587),'All Fixtures'!I:T,12,0),VLOOKUP(_xlfn.CONCAT(B606,$B587),'All Fixtures'!H:T,13,0))</f>
        <v>Elementaries</v>
      </c>
      <c r="G606" s="48" t="str">
        <f>IF(E606="VOID","",VLOOKUP(_xlfn.CONCAT(B606,D606),'All Fixtures'!H:U,14,0))</f>
        <v>Churchdown Community Centre 2</v>
      </c>
    </row>
    <row r="607" spans="1:7" ht="18" customHeight="1" x14ac:dyDescent="0.25">
      <c r="A607" s="55"/>
      <c r="B607" s="44">
        <v>17</v>
      </c>
      <c r="C607" s="45">
        <f>IFERROR(VLOOKUP(_xlfn.CONCAT(B607,$B587),'All Fixtures'!H:R,10,0),VLOOKUP(_xlfn.CONCAT(B607,$B587),'All Fixtures'!I:R,9,0))</f>
        <v>45671</v>
      </c>
      <c r="D607" s="46" t="str">
        <f>IFERROR(VLOOKUP(_xlfn.CONCAT(B607,$B587),'All Fixtures'!H:R,11,0),VLOOKUP(_xlfn.CONCAT(B607,$B587),'All Fixtures'!I:R,10,0))</f>
        <v>Madcaps</v>
      </c>
      <c r="E607" s="47" t="str">
        <f t="shared" si="15"/>
        <v>vs</v>
      </c>
      <c r="F607" s="46" t="str">
        <f>IFERROR(VLOOKUP(_xlfn.CONCAT(B607,$B587),'All Fixtures'!I:T,12,0),VLOOKUP(_xlfn.CONCAT(B607,$B587),'All Fixtures'!H:T,13,0))</f>
        <v>Spreaders</v>
      </c>
      <c r="G607" s="48" t="str">
        <f>IF(E607="VOID","",VLOOKUP(_xlfn.CONCAT(B607,D607),'All Fixtures'!H:U,14,0))</f>
        <v>Spartans Club 2</v>
      </c>
    </row>
    <row r="608" spans="1:7" ht="18" customHeight="1" x14ac:dyDescent="0.25">
      <c r="A608" s="55"/>
      <c r="B608" s="44">
        <v>18</v>
      </c>
      <c r="C608" s="45">
        <f>IFERROR(VLOOKUP(_xlfn.CONCAT(B608,$B587),'All Fixtures'!H:R,10,0),VLOOKUP(_xlfn.CONCAT(B608,$B587),'All Fixtures'!I:R,9,0))</f>
        <v>45679</v>
      </c>
      <c r="D608" s="46" t="str">
        <f>IFERROR(VLOOKUP(_xlfn.CONCAT(B608,$B587),'All Fixtures'!H:R,11,0),VLOOKUP(_xlfn.CONCAT(B608,$B587),'All Fixtures'!I:R,10,0))</f>
        <v>Meteors</v>
      </c>
      <c r="E608" s="47" t="str">
        <f t="shared" si="15"/>
        <v>vs</v>
      </c>
      <c r="F608" s="46" t="str">
        <f>IFERROR(VLOOKUP(_xlfn.CONCAT(B608,$B587),'All Fixtures'!I:T,12,0),VLOOKUP(_xlfn.CONCAT(B608,$B587),'All Fixtures'!H:T,13,0))</f>
        <v>Spreaders</v>
      </c>
      <c r="G608" s="48" t="str">
        <f>IF(E608="VOID","",VLOOKUP(_xlfn.CONCAT(B608,D608),'All Fixtures'!H:U,14,0))</f>
        <v>Farmer's Club 1</v>
      </c>
    </row>
    <row r="609" spans="1:7" ht="18" customHeight="1" x14ac:dyDescent="0.25">
      <c r="A609" s="55"/>
      <c r="B609" s="44">
        <v>19</v>
      </c>
      <c r="C609" s="45">
        <f>IFERROR(VLOOKUP(_xlfn.CONCAT(B609,$B587),'All Fixtures'!H:R,10,0),VLOOKUP(_xlfn.CONCAT(B609,$B587),'All Fixtures'!I:R,9,0))</f>
        <v>45686</v>
      </c>
      <c r="D609" s="46" t="str">
        <f>IFERROR(VLOOKUP(_xlfn.CONCAT(B609,$B587),'All Fixtures'!H:R,11,0),VLOOKUP(_xlfn.CONCAT(B609,$B587),'All Fixtures'!I:R,10,0))</f>
        <v>Spreaders</v>
      </c>
      <c r="E609" s="47" t="str">
        <f t="shared" si="15"/>
        <v>vs</v>
      </c>
      <c r="F609" s="46" t="str">
        <f>IFERROR(VLOOKUP(_xlfn.CONCAT(B609,$B587),'All Fixtures'!I:T,12,0),VLOOKUP(_xlfn.CONCAT(B609,$B587),'All Fixtures'!H:T,13,0))</f>
        <v>Hits &amp; Misses(City)</v>
      </c>
      <c r="G609" s="48" t="str">
        <f>IF(E609="VOID","",VLOOKUP(_xlfn.CONCAT(B609,D609),'All Fixtures'!H:U,14,0))</f>
        <v>Churchdown Community Centre 2</v>
      </c>
    </row>
    <row r="610" spans="1:7" ht="18" customHeight="1" x14ac:dyDescent="0.25">
      <c r="A610" s="55"/>
      <c r="B610" s="44">
        <v>20</v>
      </c>
      <c r="C610" s="45">
        <f>IFERROR(VLOOKUP(_xlfn.CONCAT(B610,$B587),'All Fixtures'!H:R,10,0),VLOOKUP(_xlfn.CONCAT(B610,$B587),'All Fixtures'!I:R,9,0))</f>
        <v>45692</v>
      </c>
      <c r="D610" s="46" t="str">
        <f>IFERROR(VLOOKUP(_xlfn.CONCAT(B610,$B587),'All Fixtures'!H:R,11,0),VLOOKUP(_xlfn.CONCAT(B610,$B587),'All Fixtures'!I:R,10,0))</f>
        <v>Locals</v>
      </c>
      <c r="E610" s="47" t="str">
        <f t="shared" si="15"/>
        <v>vs</v>
      </c>
      <c r="F610" s="46" t="str">
        <f>IFERROR(VLOOKUP(_xlfn.CONCAT(B610,$B587),'All Fixtures'!I:T,12,0),VLOOKUP(_xlfn.CONCAT(B610,$B587),'All Fixtures'!H:T,13,0))</f>
        <v>Spreaders</v>
      </c>
      <c r="G610" s="48" t="str">
        <f>IF(E610="VOID","",VLOOKUP(_xlfn.CONCAT(B610,D610),'All Fixtures'!H:U,14,0))</f>
        <v>Junction Inn</v>
      </c>
    </row>
    <row r="611" spans="1:7" ht="18" customHeight="1" x14ac:dyDescent="0.25">
      <c r="A611" s="55"/>
      <c r="B611" s="44">
        <v>21</v>
      </c>
      <c r="C611" s="45">
        <f>IFERROR(VLOOKUP(_xlfn.CONCAT(B611,$B587),'All Fixtures'!H:R,10,0),VLOOKUP(_xlfn.CONCAT(B611,$B587),'All Fixtures'!I:R,9,0))</f>
        <v>45700</v>
      </c>
      <c r="D611" s="46" t="str">
        <f>IFERROR(VLOOKUP(_xlfn.CONCAT(B611,$B587),'All Fixtures'!H:R,11,0),VLOOKUP(_xlfn.CONCAT(B611,$B587),'All Fixtures'!I:R,10,0))</f>
        <v>Spreaders</v>
      </c>
      <c r="E611" s="47" t="str">
        <f t="shared" si="15"/>
        <v>vs</v>
      </c>
      <c r="F611" s="46" t="str">
        <f>IFERROR(VLOOKUP(_xlfn.CONCAT(B611,$B587),'All Fixtures'!I:T,12,0),VLOOKUP(_xlfn.CONCAT(B611,$B587),'All Fixtures'!H:T,13,0))</f>
        <v>Hip Hips</v>
      </c>
      <c r="G611" s="48" t="str">
        <f>IF(E611="VOID","",VLOOKUP(_xlfn.CONCAT(B611,D611),'All Fixtures'!H:U,14,0))</f>
        <v>Churchdown Community Centre 2</v>
      </c>
    </row>
    <row r="612" spans="1:7" ht="18" customHeight="1" x14ac:dyDescent="0.25">
      <c r="A612" s="55"/>
      <c r="B612" s="44">
        <v>22</v>
      </c>
      <c r="C612" s="45">
        <f>IFERROR(VLOOKUP(_xlfn.CONCAT(B612,$B587),'All Fixtures'!H:R,10,0),VLOOKUP(_xlfn.CONCAT(B612,$B587),'All Fixtures'!I:R,9,0))</f>
        <v>45707</v>
      </c>
      <c r="D612" s="46" t="str">
        <f>IFERROR(VLOOKUP(_xlfn.CONCAT(B612,$B587),'All Fixtures'!H:R,11,0),VLOOKUP(_xlfn.CONCAT(B612,$B587),'All Fixtures'!I:R,10,0))</f>
        <v>Killer Instinct</v>
      </c>
      <c r="E612" s="47" t="str">
        <f t="shared" si="15"/>
        <v>vs</v>
      </c>
      <c r="F612" s="46" t="str">
        <f>IFERROR(VLOOKUP(_xlfn.CONCAT(B612,$B587),'All Fixtures'!I:T,12,0),VLOOKUP(_xlfn.CONCAT(B612,$B587),'All Fixtures'!H:T,13,0))</f>
        <v>Spreaders</v>
      </c>
      <c r="G612" s="48" t="str">
        <f>IF(E612="VOID","",VLOOKUP(_xlfn.CONCAT(B612,D612),'All Fixtures'!H:U,14,0))</f>
        <v>Matchplay Stroud 3</v>
      </c>
    </row>
    <row r="613" spans="1:7" ht="18" customHeight="1" x14ac:dyDescent="0.25">
      <c r="A613" s="55"/>
      <c r="B613" s="44">
        <v>23</v>
      </c>
      <c r="C613" s="45">
        <f>IFERROR(VLOOKUP(_xlfn.CONCAT(B613,$B587),'All Fixtures'!H:R,10,0),VLOOKUP(_xlfn.CONCAT(B613,$B587),'All Fixtures'!I:R,9,0))</f>
        <v>45714</v>
      </c>
      <c r="D613" s="46" t="str">
        <f>IFERROR(VLOOKUP(_xlfn.CONCAT(B613,$B587),'All Fixtures'!H:R,11,0),VLOOKUP(_xlfn.CONCAT(B613,$B587),'All Fixtures'!I:R,10,0))</f>
        <v>Spreaders</v>
      </c>
      <c r="E613" s="47" t="str">
        <f t="shared" si="15"/>
        <v>vs</v>
      </c>
      <c r="F613" s="46" t="str">
        <f>IFERROR(VLOOKUP(_xlfn.CONCAT(B613,$B587),'All Fixtures'!I:T,12,0),VLOOKUP(_xlfn.CONCAT(B613,$B587),'All Fixtures'!H:T,13,0))</f>
        <v>Grinders</v>
      </c>
      <c r="G613" s="48" t="str">
        <f>IF(E613="VOID","",VLOOKUP(_xlfn.CONCAT(B613,D613),'All Fixtures'!H:U,14,0))</f>
        <v>Churchdown Community Centre 2</v>
      </c>
    </row>
    <row r="614" spans="1:7" ht="18" customHeight="1" x14ac:dyDescent="0.25">
      <c r="A614" s="55"/>
      <c r="B614" s="44">
        <v>24</v>
      </c>
      <c r="C614" s="45">
        <f>IFERROR(VLOOKUP(_xlfn.CONCAT(B614,$B587),'All Fixtures'!H:R,10,0),VLOOKUP(_xlfn.CONCAT(B614,$B587),'All Fixtures'!I:R,9,0))</f>
        <v>45722</v>
      </c>
      <c r="D614" s="46" t="str">
        <f>IFERROR(VLOOKUP(_xlfn.CONCAT(B614,$B587),'All Fixtures'!H:R,11,0),VLOOKUP(_xlfn.CONCAT(B614,$B587),'All Fixtures'!I:R,10,0))</f>
        <v>DM4's</v>
      </c>
      <c r="E614" s="47" t="str">
        <f t="shared" si="15"/>
        <v>vs</v>
      </c>
      <c r="F614" s="46" t="str">
        <f>IFERROR(VLOOKUP(_xlfn.CONCAT(B614,$B587),'All Fixtures'!I:T,12,0),VLOOKUP(_xlfn.CONCAT(B614,$B587),'All Fixtures'!H:T,13,0))</f>
        <v>Spreaders</v>
      </c>
      <c r="G614" s="48" t="str">
        <f>IF(E614="VOID","",VLOOKUP(_xlfn.CONCAT(B614,D614),'All Fixtures'!H:U,14,0))</f>
        <v>Spartans Club 1</v>
      </c>
    </row>
    <row r="615" spans="1:7" ht="18" customHeight="1" x14ac:dyDescent="0.25">
      <c r="A615" s="55"/>
      <c r="B615" s="44">
        <v>25</v>
      </c>
      <c r="C615" s="45">
        <f>IFERROR(VLOOKUP(_xlfn.CONCAT(B615,$B587),'All Fixtures'!H:R,10,0),VLOOKUP(_xlfn.CONCAT(B615,$B587),'All Fixtures'!I:R,9,0))</f>
        <v>45728</v>
      </c>
      <c r="D615" s="46" t="str">
        <f>IFERROR(VLOOKUP(_xlfn.CONCAT(B615,$B587),'All Fixtures'!H:R,11,0),VLOOKUP(_xlfn.CONCAT(B615,$B587),'All Fixtures'!I:R,10,0))</f>
        <v>Spreaders</v>
      </c>
      <c r="E615" s="47" t="str">
        <f t="shared" si="15"/>
        <v>vs</v>
      </c>
      <c r="F615" s="46" t="str">
        <f>IFERROR(VLOOKUP(_xlfn.CONCAT(B615,$B587),'All Fixtures'!I:T,12,0),VLOOKUP(_xlfn.CONCAT(B615,$B587),'All Fixtures'!H:T,13,0))</f>
        <v>Poets</v>
      </c>
      <c r="G615" s="48" t="str">
        <f>IF(E615="VOID","",VLOOKUP(_xlfn.CONCAT(B615,D615),'All Fixtures'!H:U,14,0))</f>
        <v>Churchdown Community Centre 2</v>
      </c>
    </row>
    <row r="616" spans="1:7" ht="18" customHeight="1" x14ac:dyDescent="0.25">
      <c r="A616" s="55"/>
      <c r="B616" s="44">
        <v>26</v>
      </c>
      <c r="C616" s="45">
        <f>IFERROR(VLOOKUP(_xlfn.CONCAT(B616,$B587),'All Fixtures'!H:R,10,0),VLOOKUP(_xlfn.CONCAT(B616,$B587),'All Fixtures'!I:R,9,0))</f>
        <v>45736</v>
      </c>
      <c r="D616" s="46" t="str">
        <f>IFERROR(VLOOKUP(_xlfn.CONCAT(B616,$B587),'All Fixtures'!H:R,11,0),VLOOKUP(_xlfn.CONCAT(B616,$B587),'All Fixtures'!I:R,10,0))</f>
        <v>BIJI's S.C.</v>
      </c>
      <c r="E616" s="47" t="str">
        <f t="shared" si="15"/>
        <v>vs</v>
      </c>
      <c r="F616" s="46" t="str">
        <f>IFERROR(VLOOKUP(_xlfn.CONCAT(B616,$B587),'All Fixtures'!I:T,12,0),VLOOKUP(_xlfn.CONCAT(B616,$B587),'All Fixtures'!H:T,13,0))</f>
        <v>Spreaders</v>
      </c>
      <c r="G616" s="48" t="str">
        <f>IF(E616="VOID","",VLOOKUP(_xlfn.CONCAT(B616,D616),'All Fixtures'!H:U,14,0))</f>
        <v>Farmer's Club 2</v>
      </c>
    </row>
    <row r="617" spans="1:7" ht="18" customHeight="1" x14ac:dyDescent="0.25">
      <c r="A617" s="55"/>
      <c r="B617" s="44">
        <v>27</v>
      </c>
      <c r="C617" s="45">
        <f>IFERROR(VLOOKUP(_xlfn.CONCAT(B617,$B587),'All Fixtures'!H:R,10,0),VLOOKUP(_xlfn.CONCAT(B617,$B587),'All Fixtures'!I:R,9,0))</f>
        <v>45742</v>
      </c>
      <c r="D617" s="46" t="str">
        <f>IFERROR(VLOOKUP(_xlfn.CONCAT(B617,$B587),'All Fixtures'!H:R,11,0),VLOOKUP(_xlfn.CONCAT(B617,$B587),'All Fixtures'!I:R,10,0))</f>
        <v>Spreaders</v>
      </c>
      <c r="E617" s="47" t="str">
        <f t="shared" si="15"/>
        <v>vs</v>
      </c>
      <c r="F617" s="46" t="str">
        <f>IFERROR(VLOOKUP(_xlfn.CONCAT(B617,$B587),'All Fixtures'!I:T,12,0),VLOOKUP(_xlfn.CONCAT(B617,$B587),'All Fixtures'!H:T,13,0))</f>
        <v>Hucclers</v>
      </c>
      <c r="G617" s="48" t="str">
        <f>IF(E617="VOID","",VLOOKUP(_xlfn.CONCAT(B617,D617),'All Fixtures'!H:U,14,0))</f>
        <v>Churchdown Community Centre 2</v>
      </c>
    </row>
    <row r="618" spans="1:7" ht="18" customHeight="1" x14ac:dyDescent="0.25">
      <c r="A618" s="55"/>
      <c r="B618" s="44">
        <v>28</v>
      </c>
      <c r="C618" s="45">
        <f>IFERROR(VLOOKUP(_xlfn.CONCAT(B618,$B587),'All Fixtures'!H:R,10,0),VLOOKUP(_xlfn.CONCAT(B618,$B587),'All Fixtures'!I:R,9,0))</f>
        <v>45750</v>
      </c>
      <c r="D618" s="46" t="str">
        <f>IFERROR(VLOOKUP(_xlfn.CONCAT(B618,$B587),'All Fixtures'!H:R,11,0),VLOOKUP(_xlfn.CONCAT(B618,$B587),'All Fixtures'!I:R,10,0))</f>
        <v>All Wood &amp; Balls</v>
      </c>
      <c r="E618" s="47" t="str">
        <f t="shared" si="15"/>
        <v>vs</v>
      </c>
      <c r="F618" s="46" t="str">
        <f>IFERROR(VLOOKUP(_xlfn.CONCAT(B618,$B587),'All Fixtures'!I:T,12,0),VLOOKUP(_xlfn.CONCAT(B618,$B587),'All Fixtures'!H:T,13,0))</f>
        <v>Spreaders</v>
      </c>
      <c r="G618" s="48" t="str">
        <f>IF(E618="VOID","",VLOOKUP(_xlfn.CONCAT(B618,D618),'All Fixtures'!H:U,14,0))</f>
        <v>Longlevens RFC</v>
      </c>
    </row>
    <row r="619" spans="1:7" ht="18" customHeight="1" x14ac:dyDescent="0.25">
      <c r="A619" s="55"/>
      <c r="B619" s="44">
        <v>29</v>
      </c>
      <c r="C619" s="45">
        <f>IFERROR(VLOOKUP(_xlfn.CONCAT(B619,$B587),'All Fixtures'!H:R,10,0),VLOOKUP(_xlfn.CONCAT(B619,$B587),'All Fixtures'!I:R,9,0))</f>
        <v>45756</v>
      </c>
      <c r="D619" s="46" t="str">
        <f>IFERROR(VLOOKUP(_xlfn.CONCAT(B619,$B587),'All Fixtures'!H:R,11,0),VLOOKUP(_xlfn.CONCAT(B619,$B587),'All Fixtures'!I:R,10,0))</f>
        <v>Spreaders</v>
      </c>
      <c r="E619" s="47" t="str">
        <f t="shared" si="15"/>
        <v>vs</v>
      </c>
      <c r="F619" s="46" t="str">
        <f>IFERROR(VLOOKUP(_xlfn.CONCAT(B619,$B587),'All Fixtures'!I:T,12,0),VLOOKUP(_xlfn.CONCAT(B619,$B587),'All Fixtures'!H:T,13,0))</f>
        <v>Upleadon Wanderers</v>
      </c>
      <c r="G619" s="48" t="str">
        <f>IF(E619="VOID","",VLOOKUP(_xlfn.CONCAT(B619,D619),'All Fixtures'!H:U,14,0))</f>
        <v>Churchdown Community Centre 2</v>
      </c>
    </row>
    <row r="620" spans="1:7" ht="18" customHeight="1" x14ac:dyDescent="0.25">
      <c r="A620" s="55"/>
      <c r="B620" s="49">
        <v>30</v>
      </c>
      <c r="C620" s="50">
        <f>IFERROR(VLOOKUP(_xlfn.CONCAT(B620,$B587),'All Fixtures'!H:R,10,0),VLOOKUP(_xlfn.CONCAT(B620,$B587),'All Fixtures'!I:R,9,0))</f>
        <v>45765</v>
      </c>
      <c r="D620" s="51" t="str">
        <f>IFERROR(VLOOKUP(_xlfn.CONCAT(B620,$B587),'All Fixtures'!H:R,11,0),VLOOKUP(_xlfn.CONCAT(B620,$B587),'All Fixtures'!I:R,10,0))</f>
        <v>Flintstones</v>
      </c>
      <c r="E620" s="52" t="str">
        <f t="shared" si="15"/>
        <v>vs</v>
      </c>
      <c r="F620" s="51" t="str">
        <f>IFERROR(VLOOKUP(_xlfn.CONCAT(B620,$B587),'All Fixtures'!I:T,12,0),VLOOKUP(_xlfn.CONCAT(B620,$B587),'All Fixtures'!H:T,13,0))</f>
        <v>Spreaders</v>
      </c>
      <c r="G620" s="53" t="str">
        <f>IF(E620="VOID","",VLOOKUP(_xlfn.CONCAT(B620,D620),'All Fixtures'!H:U,14,0))</f>
        <v>England's Glory 1</v>
      </c>
    </row>
  </sheetData>
  <mergeCells count="32">
    <mergeCell ref="B215:G215"/>
    <mergeCell ref="C2:G2"/>
    <mergeCell ref="B20:G20"/>
    <mergeCell ref="C41:G41"/>
    <mergeCell ref="B59:G59"/>
    <mergeCell ref="C80:G80"/>
    <mergeCell ref="B98:G98"/>
    <mergeCell ref="C119:G119"/>
    <mergeCell ref="B137:G137"/>
    <mergeCell ref="C158:G158"/>
    <mergeCell ref="B176:G176"/>
    <mergeCell ref="C197:G197"/>
    <mergeCell ref="B449:G449"/>
    <mergeCell ref="C236:G236"/>
    <mergeCell ref="B254:G254"/>
    <mergeCell ref="C275:G275"/>
    <mergeCell ref="B293:G293"/>
    <mergeCell ref="C314:G314"/>
    <mergeCell ref="B332:G332"/>
    <mergeCell ref="C353:G353"/>
    <mergeCell ref="B371:G371"/>
    <mergeCell ref="C392:G392"/>
    <mergeCell ref="B410:G410"/>
    <mergeCell ref="C431:G431"/>
    <mergeCell ref="C587:G587"/>
    <mergeCell ref="B605:G605"/>
    <mergeCell ref="C470:G470"/>
    <mergeCell ref="B488:G488"/>
    <mergeCell ref="C509:G509"/>
    <mergeCell ref="B527:G527"/>
    <mergeCell ref="C548:G548"/>
    <mergeCell ref="B566:G566"/>
  </mergeCells>
  <conditionalFormatting sqref="D5:D19 D21:D35">
    <cfRule type="expression" dxfId="285" priority="64">
      <formula>$D5=$B$2</formula>
    </cfRule>
  </conditionalFormatting>
  <conditionalFormatting sqref="D20">
    <cfRule type="expression" dxfId="284" priority="2">
      <formula>$D20=$B$587</formula>
    </cfRule>
  </conditionalFormatting>
  <conditionalFormatting sqref="D44:D58 D60:D74">
    <cfRule type="expression" dxfId="283" priority="62">
      <formula>$D44=$B$41</formula>
    </cfRule>
  </conditionalFormatting>
  <conditionalFormatting sqref="D59">
    <cfRule type="expression" dxfId="282" priority="4">
      <formula>$D59=$B$587</formula>
    </cfRule>
  </conditionalFormatting>
  <conditionalFormatting sqref="D83:D97 D99:D113">
    <cfRule type="expression" dxfId="281" priority="60">
      <formula>$D83=$B$80</formula>
    </cfRule>
  </conditionalFormatting>
  <conditionalFormatting sqref="D98">
    <cfRule type="expression" dxfId="280" priority="6">
      <formula>$D98=$B$587</formula>
    </cfRule>
  </conditionalFormatting>
  <conditionalFormatting sqref="D122:D136 D138:D152">
    <cfRule type="expression" dxfId="279" priority="58">
      <formula>$D122=$B$119</formula>
    </cfRule>
  </conditionalFormatting>
  <conditionalFormatting sqref="D137">
    <cfRule type="expression" dxfId="278" priority="8">
      <formula>$D137=$B$587</formula>
    </cfRule>
  </conditionalFormatting>
  <conditionalFormatting sqref="D161:D175 D177:D191">
    <cfRule type="expression" dxfId="277" priority="56">
      <formula>$D161=$B$158</formula>
    </cfRule>
  </conditionalFormatting>
  <conditionalFormatting sqref="D176">
    <cfRule type="expression" dxfId="276" priority="10">
      <formula>$D176=$B$587</formula>
    </cfRule>
  </conditionalFormatting>
  <conditionalFormatting sqref="D200:D214 D216:D230">
    <cfRule type="expression" dxfId="275" priority="54">
      <formula>$D200=$B$197</formula>
    </cfRule>
  </conditionalFormatting>
  <conditionalFormatting sqref="D215">
    <cfRule type="expression" dxfId="274" priority="12">
      <formula>$D215=$B$587</formula>
    </cfRule>
  </conditionalFormatting>
  <conditionalFormatting sqref="D239:D253 D255:D269">
    <cfRule type="expression" dxfId="273" priority="52">
      <formula>$D239=$B$236</formula>
    </cfRule>
  </conditionalFormatting>
  <conditionalFormatting sqref="D254">
    <cfRule type="expression" dxfId="272" priority="14">
      <formula>$D254=$B$587</formula>
    </cfRule>
  </conditionalFormatting>
  <conditionalFormatting sqref="D278:D292 D294:D308">
    <cfRule type="expression" dxfId="271" priority="50">
      <formula>$D278=$B$275</formula>
    </cfRule>
  </conditionalFormatting>
  <conditionalFormatting sqref="D293">
    <cfRule type="expression" dxfId="270" priority="16">
      <formula>$D293=$B$587</formula>
    </cfRule>
  </conditionalFormatting>
  <conditionalFormatting sqref="D317:D331 D333:D347">
    <cfRule type="expression" dxfId="269" priority="48">
      <formula>$D317=$B$314</formula>
    </cfRule>
  </conditionalFormatting>
  <conditionalFormatting sqref="D332">
    <cfRule type="expression" dxfId="268" priority="18">
      <formula>$D332=$B$587</formula>
    </cfRule>
  </conditionalFormatting>
  <conditionalFormatting sqref="D356:D370 D372:D386">
    <cfRule type="expression" dxfId="267" priority="46">
      <formula>$D356=$B$353</formula>
    </cfRule>
  </conditionalFormatting>
  <conditionalFormatting sqref="D371">
    <cfRule type="expression" dxfId="266" priority="20">
      <formula>$D371=$B$587</formula>
    </cfRule>
  </conditionalFormatting>
  <conditionalFormatting sqref="D395:D409 D411:D425">
    <cfRule type="expression" dxfId="265" priority="44">
      <formula>$D395=$B$392</formula>
    </cfRule>
  </conditionalFormatting>
  <conditionalFormatting sqref="D410">
    <cfRule type="expression" dxfId="264" priority="22">
      <formula>$D410=$B$587</formula>
    </cfRule>
  </conditionalFormatting>
  <conditionalFormatting sqref="D434:D448 D450:D464">
    <cfRule type="expression" dxfId="263" priority="42">
      <formula>$D434=$B$431</formula>
    </cfRule>
  </conditionalFormatting>
  <conditionalFormatting sqref="D449">
    <cfRule type="expression" dxfId="262" priority="24">
      <formula>$D449=$B$587</formula>
    </cfRule>
  </conditionalFormatting>
  <conditionalFormatting sqref="D473:D487 D489:D503">
    <cfRule type="expression" dxfId="261" priority="40">
      <formula>$D473=$B$470</formula>
    </cfRule>
  </conditionalFormatting>
  <conditionalFormatting sqref="D488">
    <cfRule type="expression" dxfId="260" priority="26">
      <formula>$D488=$B$587</formula>
    </cfRule>
  </conditionalFormatting>
  <conditionalFormatting sqref="D512:D526 D528:D542">
    <cfRule type="expression" dxfId="259" priority="38">
      <formula>$D512=$B$509</formula>
    </cfRule>
  </conditionalFormatting>
  <conditionalFormatting sqref="D527">
    <cfRule type="expression" dxfId="258" priority="28">
      <formula>$D527=$B$587</formula>
    </cfRule>
  </conditionalFormatting>
  <conditionalFormatting sqref="D551:D565 D567:D581">
    <cfRule type="expression" dxfId="257" priority="36">
      <formula>$D551=$B$548</formula>
    </cfRule>
  </conditionalFormatting>
  <conditionalFormatting sqref="D566">
    <cfRule type="expression" dxfId="256" priority="30">
      <formula>$D566=$B$587</formula>
    </cfRule>
  </conditionalFormatting>
  <conditionalFormatting sqref="D590:D620">
    <cfRule type="expression" dxfId="255" priority="32">
      <formula>$D590=$B$587</formula>
    </cfRule>
  </conditionalFormatting>
  <conditionalFormatting sqref="F5:F19 F21:F35">
    <cfRule type="expression" dxfId="254" priority="63">
      <formula>$F5=$B$2</formula>
    </cfRule>
  </conditionalFormatting>
  <conditionalFormatting sqref="F20">
    <cfRule type="expression" dxfId="253" priority="1">
      <formula>$F20=$B$587</formula>
    </cfRule>
  </conditionalFormatting>
  <conditionalFormatting sqref="F44:F58 F60:F74">
    <cfRule type="expression" dxfId="252" priority="61">
      <formula>$F44=$B$41</formula>
    </cfRule>
  </conditionalFormatting>
  <conditionalFormatting sqref="F59">
    <cfRule type="expression" dxfId="251" priority="3">
      <formula>$F59=$B$587</formula>
    </cfRule>
  </conditionalFormatting>
  <conditionalFormatting sqref="F83:F97 F99:F113">
    <cfRule type="expression" dxfId="250" priority="59">
      <formula>$F83=$B$80</formula>
    </cfRule>
  </conditionalFormatting>
  <conditionalFormatting sqref="F98">
    <cfRule type="expression" dxfId="249" priority="5">
      <formula>$F98=$B$587</formula>
    </cfRule>
  </conditionalFormatting>
  <conditionalFormatting sqref="F122:F136 F138:F152">
    <cfRule type="expression" dxfId="248" priority="57">
      <formula>$F122=$B$119</formula>
    </cfRule>
  </conditionalFormatting>
  <conditionalFormatting sqref="F137">
    <cfRule type="expression" dxfId="247" priority="7">
      <formula>$F137=$B$587</formula>
    </cfRule>
  </conditionalFormatting>
  <conditionalFormatting sqref="F161:F175 F177:F191">
    <cfRule type="expression" dxfId="246" priority="55">
      <formula>$F161=$B$158</formula>
    </cfRule>
  </conditionalFormatting>
  <conditionalFormatting sqref="F176">
    <cfRule type="expression" dxfId="245" priority="9">
      <formula>$F176=$B$587</formula>
    </cfRule>
  </conditionalFormatting>
  <conditionalFormatting sqref="F200:F214 F216:F230">
    <cfRule type="expression" dxfId="244" priority="53">
      <formula>$F200=$B$197</formula>
    </cfRule>
  </conditionalFormatting>
  <conditionalFormatting sqref="F215">
    <cfRule type="expression" dxfId="243" priority="11">
      <formula>$F215=$B$587</formula>
    </cfRule>
  </conditionalFormatting>
  <conditionalFormatting sqref="F239:F253 F255:F269">
    <cfRule type="expression" dxfId="242" priority="51">
      <formula>$F239=$B$236</formula>
    </cfRule>
  </conditionalFormatting>
  <conditionalFormatting sqref="F254">
    <cfRule type="expression" dxfId="241" priority="13">
      <formula>$F254=$B$587</formula>
    </cfRule>
  </conditionalFormatting>
  <conditionalFormatting sqref="F278:F292 F294:F308">
    <cfRule type="expression" dxfId="240" priority="49">
      <formula>$F278=$B$275</formula>
    </cfRule>
  </conditionalFormatting>
  <conditionalFormatting sqref="F293">
    <cfRule type="expression" dxfId="239" priority="15">
      <formula>$F293=$B$587</formula>
    </cfRule>
  </conditionalFormatting>
  <conditionalFormatting sqref="F317:F331 F333:F347">
    <cfRule type="expression" dxfId="238" priority="47">
      <formula>$F317=$B$314</formula>
    </cfRule>
  </conditionalFormatting>
  <conditionalFormatting sqref="F332">
    <cfRule type="expression" dxfId="237" priority="17">
      <formula>$F332=$B$587</formula>
    </cfRule>
  </conditionalFormatting>
  <conditionalFormatting sqref="F356:F370 F372:F386">
    <cfRule type="expression" dxfId="236" priority="45">
      <formula>$F356=$B$353</formula>
    </cfRule>
  </conditionalFormatting>
  <conditionalFormatting sqref="F371">
    <cfRule type="expression" dxfId="235" priority="19">
      <formula>$F371=$B$587</formula>
    </cfRule>
  </conditionalFormatting>
  <conditionalFormatting sqref="F395:F409 F411:F425">
    <cfRule type="expression" dxfId="234" priority="43">
      <formula>$F395=$B$392</formula>
    </cfRule>
  </conditionalFormatting>
  <conditionalFormatting sqref="F410">
    <cfRule type="expression" dxfId="233" priority="21">
      <formula>$F410=$B$587</formula>
    </cfRule>
  </conditionalFormatting>
  <conditionalFormatting sqref="F434:F448 F450:F464">
    <cfRule type="expression" dxfId="232" priority="41">
      <formula>$F434=$B$431</formula>
    </cfRule>
  </conditionalFormatting>
  <conditionalFormatting sqref="F449">
    <cfRule type="expression" dxfId="231" priority="23">
      <formula>$F449=$B$587</formula>
    </cfRule>
  </conditionalFormatting>
  <conditionalFormatting sqref="F473:F487 F489:F503">
    <cfRule type="expression" dxfId="230" priority="39">
      <formula>$F473=$B$470</formula>
    </cfRule>
  </conditionalFormatting>
  <conditionalFormatting sqref="F488">
    <cfRule type="expression" dxfId="229" priority="25">
      <formula>$F488=$B$587</formula>
    </cfRule>
  </conditionalFormatting>
  <conditionalFormatting sqref="F512:F526 F528:F542">
    <cfRule type="expression" dxfId="228" priority="37">
      <formula>$F512=$B$509</formula>
    </cfRule>
  </conditionalFormatting>
  <conditionalFormatting sqref="F527">
    <cfRule type="expression" dxfId="227" priority="27">
      <formula>$F527=$B$587</formula>
    </cfRule>
  </conditionalFormatting>
  <conditionalFormatting sqref="F551:F565 F567:F581">
    <cfRule type="expression" dxfId="226" priority="35">
      <formula>$F551=$B$548</formula>
    </cfRule>
  </conditionalFormatting>
  <conditionalFormatting sqref="F566">
    <cfRule type="expression" dxfId="225" priority="29">
      <formula>$F566=$B$587</formula>
    </cfRule>
  </conditionalFormatting>
  <conditionalFormatting sqref="F590:F620">
    <cfRule type="expression" dxfId="224" priority="31">
      <formula>$F590=$B$587</formula>
    </cfRule>
  </conditionalFormatting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CE5115-B5DC-4F74-AD1E-0A43ECB87D8D}">
          <x14:formula1>
            <xm:f>tbl_Teams!$C$2:$C$111</xm:f>
          </x14:formula1>
          <xm:sqref>C548 C587 C470 C431 C392 C353 C314 C275 C236 C197 C158 C119 C80 C41 C509 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C6C2-365F-431F-A156-DD8632990BEC}">
  <sheetPr codeName="Sheet13">
    <tabColor rgb="FFFFC000"/>
  </sheetPr>
  <dimension ref="A1:H620"/>
  <sheetViews>
    <sheetView topLeftCell="A473" workbookViewId="0">
      <selection activeCell="A583" sqref="A583:XFD583"/>
    </sheetView>
  </sheetViews>
  <sheetFormatPr defaultColWidth="8.85546875" defaultRowHeight="18" customHeight="1" x14ac:dyDescent="0.25"/>
  <cols>
    <col min="1" max="1" width="4.85546875" style="56" customWidth="1"/>
    <col min="2" max="2" width="3" style="54" customWidth="1"/>
    <col min="3" max="3" width="11.28515625" style="54" customWidth="1"/>
    <col min="4" max="4" width="21.5703125" style="54" customWidth="1"/>
    <col min="5" max="5" width="4.7109375" style="54" customWidth="1"/>
    <col min="6" max="6" width="21.5703125" style="54" customWidth="1"/>
    <col min="7" max="7" width="25.7109375" style="54" customWidth="1"/>
    <col min="8" max="8" width="4.85546875" style="54" customWidth="1"/>
    <col min="9" max="16384" width="8.85546875" style="54"/>
  </cols>
  <sheetData>
    <row r="1" spans="1:8" ht="13.15" customHeight="1" x14ac:dyDescent="0.25">
      <c r="A1" s="55"/>
      <c r="B1" s="20"/>
      <c r="C1" s="20"/>
      <c r="D1" s="3"/>
      <c r="E1" s="20"/>
      <c r="F1" s="3"/>
      <c r="G1" s="3"/>
      <c r="H1" s="3"/>
    </row>
    <row r="2" spans="1:8" ht="20.45" customHeight="1" x14ac:dyDescent="0.35">
      <c r="A2" s="55">
        <v>1</v>
      </c>
      <c r="B2" s="39" t="str">
        <f>C2</f>
        <v>Jacks Jokers</v>
      </c>
      <c r="C2" s="121" t="str">
        <f>VLOOKUP(A2,Divisions!$R$3:$S$18,2,0)</f>
        <v>Jacks Jokers</v>
      </c>
      <c r="D2" s="121"/>
      <c r="E2" s="121"/>
      <c r="F2" s="121"/>
      <c r="G2" s="121"/>
      <c r="H2" s="3"/>
    </row>
    <row r="3" spans="1:8" ht="13.15" customHeight="1" x14ac:dyDescent="0.25">
      <c r="A3" s="55"/>
      <c r="B3" s="20"/>
      <c r="C3" s="20"/>
      <c r="D3" s="3"/>
      <c r="E3" s="20"/>
      <c r="F3" s="3"/>
      <c r="G3" s="3"/>
      <c r="H3" s="3"/>
    </row>
    <row r="4" spans="1:8" ht="21.6" customHeight="1" x14ac:dyDescent="0.25">
      <c r="A4" s="55"/>
      <c r="B4" s="40" t="s">
        <v>328</v>
      </c>
      <c r="C4" s="41" t="s">
        <v>334</v>
      </c>
      <c r="D4" s="42" t="s">
        <v>340</v>
      </c>
      <c r="E4" s="42"/>
      <c r="F4" s="42" t="s">
        <v>341</v>
      </c>
      <c r="G4" s="43" t="s">
        <v>338</v>
      </c>
      <c r="H4" s="3"/>
    </row>
    <row r="5" spans="1:8" ht="18" customHeight="1" x14ac:dyDescent="0.25">
      <c r="A5" s="55"/>
      <c r="B5" s="44">
        <v>1</v>
      </c>
      <c r="C5" s="45">
        <f>IFERROR(VLOOKUP(_xlfn.CONCAT(B5,$B2),'All Fixtures'!H:R,10,0),VLOOKUP(_xlfn.CONCAT(B5,$B2),'All Fixtures'!I:R,9,0))</f>
        <v>45541</v>
      </c>
      <c r="D5" s="46" t="str">
        <f>IFERROR(VLOOKUP(_xlfn.CONCAT(B5,$B2),'All Fixtures'!H:R,11,0),VLOOKUP(_xlfn.CONCAT(B5,$B2),'All Fixtures'!I:R,10,0))</f>
        <v>Jacks Jokers</v>
      </c>
      <c r="E5" s="47" t="str">
        <f>IF(F5="","VOID","vs")</f>
        <v>vs</v>
      </c>
      <c r="F5" s="46" t="str">
        <f>IFERROR(VLOOKUP(_xlfn.CONCAT(B5,$B2),'All Fixtures'!I:T,12,0),VLOOKUP(_xlfn.CONCAT(B5,$B2),'All Fixtures'!H:T,13,0))</f>
        <v>Bell Hotel</v>
      </c>
      <c r="G5" s="48" t="str">
        <f>IF(E5="VOID","",VLOOKUP(_xlfn.CONCAT(B5,D5),'All Fixtures'!H:U,14,0))</f>
        <v>One Eyed Jacks</v>
      </c>
      <c r="H5" s="3"/>
    </row>
    <row r="6" spans="1:8" ht="18" customHeight="1" x14ac:dyDescent="0.25">
      <c r="A6" s="55"/>
      <c r="B6" s="44">
        <v>2</v>
      </c>
      <c r="C6" s="45">
        <f>IFERROR(VLOOKUP(_xlfn.CONCAT(B6,$B2),'All Fixtures'!H:R,10,0),VLOOKUP(_xlfn.CONCAT(B6,$B2),'All Fixtures'!I:R,9,0))</f>
        <v>45545</v>
      </c>
      <c r="D6" s="46" t="str">
        <f>IFERROR(VLOOKUP(_xlfn.CONCAT(B6,$B2),'All Fixtures'!H:R,11,0),VLOOKUP(_xlfn.CONCAT(B6,$B2),'All Fixtures'!I:R,10,0))</f>
        <v>Dark Horses</v>
      </c>
      <c r="E6" s="47" t="str">
        <f t="shared" ref="E6:E35" si="0">IF(F6="","VOID","vs")</f>
        <v>vs</v>
      </c>
      <c r="F6" s="46" t="str">
        <f>IFERROR(VLOOKUP(_xlfn.CONCAT(B6,$B2),'All Fixtures'!I:T,12,0),VLOOKUP(_xlfn.CONCAT(B6,$B2),'All Fixtures'!H:T,13,0))</f>
        <v>Jacks Jokers</v>
      </c>
      <c r="G6" s="48" t="str">
        <f>IF(E6="VOID","",VLOOKUP(_xlfn.CONCAT(B6,D6),'All Fixtures'!H:U,14,0))</f>
        <v>Old Richians RFC</v>
      </c>
      <c r="H6" s="3"/>
    </row>
    <row r="7" spans="1:8" ht="18" customHeight="1" x14ac:dyDescent="0.25">
      <c r="A7" s="55"/>
      <c r="B7" s="44">
        <v>3</v>
      </c>
      <c r="C7" s="45">
        <f>IFERROR(VLOOKUP(_xlfn.CONCAT(B7,$B2),'All Fixtures'!H:R,10,0),VLOOKUP(_xlfn.CONCAT(B7,$B2),'All Fixtures'!I:R,9,0))</f>
        <v>45555</v>
      </c>
      <c r="D7" s="46" t="str">
        <f>IFERROR(VLOOKUP(_xlfn.CONCAT(B7,$B2),'All Fixtures'!H:R,11,0),VLOOKUP(_xlfn.CONCAT(B7,$B2),'All Fixtures'!I:R,10,0))</f>
        <v>Jacks Jokers</v>
      </c>
      <c r="E7" s="47" t="str">
        <f t="shared" si="0"/>
        <v>vs</v>
      </c>
      <c r="F7" s="46" t="str">
        <f>IFERROR(VLOOKUP(_xlfn.CONCAT(B7,$B2),'All Fixtures'!I:T,12,0),VLOOKUP(_xlfn.CONCAT(B7,$B2),'All Fixtures'!H:T,13,0))</f>
        <v>Atlas S.C.</v>
      </c>
      <c r="G7" s="48" t="str">
        <f>IF(E7="VOID","",VLOOKUP(_xlfn.CONCAT(B7,D7),'All Fixtures'!H:U,14,0))</f>
        <v>One Eyed Jacks</v>
      </c>
      <c r="H7" s="3"/>
    </row>
    <row r="8" spans="1:8" ht="18" customHeight="1" x14ac:dyDescent="0.25">
      <c r="A8" s="55"/>
      <c r="B8" s="44">
        <v>4</v>
      </c>
      <c r="C8" s="45">
        <f>IFERROR(VLOOKUP(_xlfn.CONCAT(B8,$B2),'All Fixtures'!H:R,10,0),VLOOKUP(_xlfn.CONCAT(B8,$B2),'All Fixtures'!I:R,9,0))</f>
        <v>45558</v>
      </c>
      <c r="D8" s="46" t="str">
        <f>IFERROR(VLOOKUP(_xlfn.CONCAT(B8,$B2),'All Fixtures'!H:R,11,0),VLOOKUP(_xlfn.CONCAT(B8,$B2),'All Fixtures'!I:R,10,0))</f>
        <v>Robinswood Foxes</v>
      </c>
      <c r="E8" s="47" t="str">
        <f t="shared" si="0"/>
        <v>vs</v>
      </c>
      <c r="F8" s="46" t="str">
        <f>IFERROR(VLOOKUP(_xlfn.CONCAT(B8,$B2),'All Fixtures'!I:T,12,0),VLOOKUP(_xlfn.CONCAT(B8,$B2),'All Fixtures'!H:T,13,0))</f>
        <v>Jacks Jokers</v>
      </c>
      <c r="G8" s="48" t="str">
        <f>IF(E8="VOID","",VLOOKUP(_xlfn.CONCAT(B8,D8),'All Fixtures'!H:U,14,0))</f>
        <v>Robinswood Hill Club 1</v>
      </c>
      <c r="H8" s="3"/>
    </row>
    <row r="9" spans="1:8" ht="18" customHeight="1" x14ac:dyDescent="0.25">
      <c r="A9" s="55"/>
      <c r="B9" s="44">
        <v>5</v>
      </c>
      <c r="C9" s="45">
        <f>IFERROR(VLOOKUP(_xlfn.CONCAT(B9,$B2),'All Fixtures'!H:R,10,0),VLOOKUP(_xlfn.CONCAT(B9,$B2),'All Fixtures'!I:R,9,0))</f>
        <v>45569</v>
      </c>
      <c r="D9" s="46" t="str">
        <f>IFERROR(VLOOKUP(_xlfn.CONCAT(B9,$B2),'All Fixtures'!H:R,11,0),VLOOKUP(_xlfn.CONCAT(B9,$B2),'All Fixtures'!I:R,10,0))</f>
        <v>Jacks Jokers</v>
      </c>
      <c r="E9" s="47" t="str">
        <f t="shared" si="0"/>
        <v>vs</v>
      </c>
      <c r="F9" s="46" t="str">
        <f>IFERROR(VLOOKUP(_xlfn.CONCAT(B9,$B2),'All Fixtures'!I:T,12,0),VLOOKUP(_xlfn.CONCAT(B9,$B2),'All Fixtures'!H:T,13,0))</f>
        <v>White Hart</v>
      </c>
      <c r="G9" s="48" t="str">
        <f>IF(E9="VOID","",VLOOKUP(_xlfn.CONCAT(B9,D9),'All Fixtures'!H:U,14,0))</f>
        <v>One Eyed Jacks</v>
      </c>
      <c r="H9" s="3"/>
    </row>
    <row r="10" spans="1:8" ht="18" customHeight="1" x14ac:dyDescent="0.25">
      <c r="A10" s="55"/>
      <c r="B10" s="44">
        <v>6</v>
      </c>
      <c r="C10" s="45">
        <f>IFERROR(VLOOKUP(_xlfn.CONCAT(B10,$B2),'All Fixtures'!H:R,10,0),VLOOKUP(_xlfn.CONCAT(B10,$B2),'All Fixtures'!I:R,9,0))</f>
        <v>45576</v>
      </c>
      <c r="D10" s="46" t="str">
        <f>IFERROR(VLOOKUP(_xlfn.CONCAT(B10,$B2),'All Fixtures'!H:R,11,0),VLOOKUP(_xlfn.CONCAT(B10,$B2),'All Fixtures'!I:R,10,0))</f>
        <v>Commies</v>
      </c>
      <c r="E10" s="47" t="str">
        <f t="shared" si="0"/>
        <v>vs</v>
      </c>
      <c r="F10" s="46" t="str">
        <f>IFERROR(VLOOKUP(_xlfn.CONCAT(B10,$B2),'All Fixtures'!I:T,12,0),VLOOKUP(_xlfn.CONCAT(B10,$B2),'All Fixtures'!H:T,13,0))</f>
        <v>Jacks Jokers</v>
      </c>
      <c r="G10" s="48" t="str">
        <f>IF(E10="VOID","",VLOOKUP(_xlfn.CONCAT(B10,D10),'All Fixtures'!H:U,14,0))</f>
        <v>Churchdown Community Centre 2</v>
      </c>
      <c r="H10" s="3"/>
    </row>
    <row r="11" spans="1:8" ht="18" customHeight="1" x14ac:dyDescent="0.25">
      <c r="A11" s="55"/>
      <c r="B11" s="44">
        <v>7</v>
      </c>
      <c r="C11" s="45">
        <f>IFERROR(VLOOKUP(_xlfn.CONCAT(B11,$B2),'All Fixtures'!H:R,10,0),VLOOKUP(_xlfn.CONCAT(B11,$B2),'All Fixtures'!I:R,9,0))</f>
        <v>45583</v>
      </c>
      <c r="D11" s="46" t="str">
        <f>IFERROR(VLOOKUP(_xlfn.CONCAT(B11,$B2),'All Fixtures'!H:R,11,0),VLOOKUP(_xlfn.CONCAT(B11,$B2),'All Fixtures'!I:R,10,0))</f>
        <v>Jacks Jokers</v>
      </c>
      <c r="E11" s="47" t="str">
        <f t="shared" si="0"/>
        <v>vs</v>
      </c>
      <c r="F11" s="46" t="str">
        <f>IFERROR(VLOOKUP(_xlfn.CONCAT(B11,$B2),'All Fixtures'!I:T,12,0),VLOOKUP(_xlfn.CONCAT(B11,$B2),'All Fixtures'!H:T,13,0))</f>
        <v>Post Office 'A'</v>
      </c>
      <c r="G11" s="48" t="str">
        <f>IF(E11="VOID","",VLOOKUP(_xlfn.CONCAT(B11,D11),'All Fixtures'!H:U,14,0))</f>
        <v>One Eyed Jacks</v>
      </c>
      <c r="H11" s="3"/>
    </row>
    <row r="12" spans="1:8" ht="18" customHeight="1" x14ac:dyDescent="0.25">
      <c r="A12" s="55"/>
      <c r="B12" s="44">
        <v>8</v>
      </c>
      <c r="C12" s="45">
        <f>IFERROR(VLOOKUP(_xlfn.CONCAT(B12,$B2),'All Fixtures'!H:R,10,0),VLOOKUP(_xlfn.CONCAT(B12,$B2),'All Fixtures'!I:R,9,0))</f>
        <v>45586</v>
      </c>
      <c r="D12" s="46" t="str">
        <f>IFERROR(VLOOKUP(_xlfn.CONCAT(B12,$B2),'All Fixtures'!H:R,11,0),VLOOKUP(_xlfn.CONCAT(B12,$B2),'All Fixtures'!I:R,10,0))</f>
        <v>Statics</v>
      </c>
      <c r="E12" s="47" t="str">
        <f t="shared" si="0"/>
        <v>vs</v>
      </c>
      <c r="F12" s="46" t="str">
        <f>IFERROR(VLOOKUP(_xlfn.CONCAT(B12,$B2),'All Fixtures'!I:T,12,0),VLOOKUP(_xlfn.CONCAT(B12,$B2),'All Fixtures'!H:T,13,0))</f>
        <v>Jacks Jokers</v>
      </c>
      <c r="G12" s="48" t="str">
        <f>IF(E12="VOID","",VLOOKUP(_xlfn.CONCAT(B12,D12),'All Fixtures'!H:U,14,0))</f>
        <v>Farmer's Club 2</v>
      </c>
      <c r="H12" s="3"/>
    </row>
    <row r="13" spans="1:8" ht="18" customHeight="1" x14ac:dyDescent="0.25">
      <c r="A13" s="55"/>
      <c r="B13" s="44">
        <v>9</v>
      </c>
      <c r="C13" s="45">
        <f>IFERROR(VLOOKUP(_xlfn.CONCAT(B13,$B2),'All Fixtures'!H:R,10,0),VLOOKUP(_xlfn.CONCAT(B13,$B2),'All Fixtures'!I:R,9,0))</f>
        <v>45597</v>
      </c>
      <c r="D13" s="46" t="str">
        <f>IFERROR(VLOOKUP(_xlfn.CONCAT(B13,$B2),'All Fixtures'!H:R,11,0),VLOOKUP(_xlfn.CONCAT(B13,$B2),'All Fixtures'!I:R,10,0))</f>
        <v>Jacks Jokers</v>
      </c>
      <c r="E13" s="47" t="str">
        <f t="shared" si="0"/>
        <v>vs</v>
      </c>
      <c r="F13" s="46" t="str">
        <f>IFERROR(VLOOKUP(_xlfn.CONCAT(B13,$B2),'All Fixtures'!I:T,12,0),VLOOKUP(_xlfn.CONCAT(B13,$B2),'All Fixtures'!H:T,13,0))</f>
        <v>Looney Tunes</v>
      </c>
      <c r="G13" s="48" t="str">
        <f>IF(E13="VOID","",VLOOKUP(_xlfn.CONCAT(B13,D13),'All Fixtures'!H:U,14,0))</f>
        <v>One Eyed Jacks</v>
      </c>
      <c r="H13" s="3"/>
    </row>
    <row r="14" spans="1:8" ht="18" customHeight="1" x14ac:dyDescent="0.25">
      <c r="A14" s="55"/>
      <c r="B14" s="44">
        <v>10</v>
      </c>
      <c r="C14" s="45">
        <f>IFERROR(VLOOKUP(_xlfn.CONCAT(B14,$B2),'All Fixtures'!H:R,10,0),VLOOKUP(_xlfn.CONCAT(B14,$B2),'All Fixtures'!I:R,9,0))</f>
        <v>45604</v>
      </c>
      <c r="D14" s="46" t="str">
        <f>IFERROR(VLOOKUP(_xlfn.CONCAT(B14,$B2),'All Fixtures'!H:R,11,0),VLOOKUP(_xlfn.CONCAT(B14,$B2),'All Fixtures'!I:R,10,0))</f>
        <v>Star Inn</v>
      </c>
      <c r="E14" s="47" t="str">
        <f t="shared" si="0"/>
        <v>vs</v>
      </c>
      <c r="F14" s="46" t="str">
        <f>IFERROR(VLOOKUP(_xlfn.CONCAT(B14,$B2),'All Fixtures'!I:T,12,0),VLOOKUP(_xlfn.CONCAT(B14,$B2),'All Fixtures'!H:T,13,0))</f>
        <v>Jacks Jokers</v>
      </c>
      <c r="G14" s="48" t="str">
        <f>IF(E14="VOID","",VLOOKUP(_xlfn.CONCAT(B14,D14),'All Fixtures'!H:U,14,0))</f>
        <v>Wotton Hall Club 2</v>
      </c>
      <c r="H14" s="3"/>
    </row>
    <row r="15" spans="1:8" ht="18" customHeight="1" x14ac:dyDescent="0.25">
      <c r="A15" s="55"/>
      <c r="B15" s="44">
        <v>11</v>
      </c>
      <c r="C15" s="45">
        <f>IFERROR(VLOOKUP(_xlfn.CONCAT(B15,$B2),'All Fixtures'!H:R,10,0),VLOOKUP(_xlfn.CONCAT(B15,$B2),'All Fixtures'!I:R,9,0))</f>
        <v>45611</v>
      </c>
      <c r="D15" s="46" t="str">
        <f>IFERROR(VLOOKUP(_xlfn.CONCAT(B15,$B2),'All Fixtures'!H:R,11,0),VLOOKUP(_xlfn.CONCAT(B15,$B2),'All Fixtures'!I:R,10,0))</f>
        <v>Jacks Jokers</v>
      </c>
      <c r="E15" s="47" t="str">
        <f t="shared" si="0"/>
        <v>vs</v>
      </c>
      <c r="F15" s="46" t="str">
        <f>IFERROR(VLOOKUP(_xlfn.CONCAT(B15,$B2),'All Fixtures'!I:T,12,0),VLOOKUP(_xlfn.CONCAT(B15,$B2),'All Fixtures'!H:T,13,0))</f>
        <v>Co-Op</v>
      </c>
      <c r="G15" s="48" t="str">
        <f>IF(E15="VOID","",VLOOKUP(_xlfn.CONCAT(B15,D15),'All Fixtures'!H:U,14,0))</f>
        <v>One Eyed Jacks</v>
      </c>
      <c r="H15" s="3"/>
    </row>
    <row r="16" spans="1:8" ht="18" customHeight="1" x14ac:dyDescent="0.25">
      <c r="A16" s="55"/>
      <c r="B16" s="44">
        <v>12</v>
      </c>
      <c r="C16" s="45">
        <f>IFERROR(VLOOKUP(_xlfn.CONCAT(B16,$B2),'All Fixtures'!H:R,10,0),VLOOKUP(_xlfn.CONCAT(B16,$B2),'All Fixtures'!I:R,9,0))</f>
        <v>45617</v>
      </c>
      <c r="D16" s="46" t="str">
        <f>IFERROR(VLOOKUP(_xlfn.CONCAT(B16,$B2),'All Fixtures'!H:R,11,0),VLOOKUP(_xlfn.CONCAT(B16,$B2),'All Fixtures'!I:R,10,0))</f>
        <v>Doddlers</v>
      </c>
      <c r="E16" s="47" t="str">
        <f t="shared" si="0"/>
        <v>vs</v>
      </c>
      <c r="F16" s="46" t="str">
        <f>IFERROR(VLOOKUP(_xlfn.CONCAT(B16,$B2),'All Fixtures'!I:T,12,0),VLOOKUP(_xlfn.CONCAT(B16,$B2),'All Fixtures'!H:T,13,0))</f>
        <v>Jacks Jokers</v>
      </c>
      <c r="G16" s="48" t="str">
        <f>IF(E16="VOID","",VLOOKUP(_xlfn.CONCAT(B16,D16),'All Fixtures'!H:U,14,0))</f>
        <v>Elmbridge Sports &amp; Social Club</v>
      </c>
      <c r="H16" s="3"/>
    </row>
    <row r="17" spans="1:8" ht="18" customHeight="1" x14ac:dyDescent="0.25">
      <c r="A17" s="55"/>
      <c r="B17" s="44">
        <v>13</v>
      </c>
      <c r="C17" s="45">
        <f>IFERROR(VLOOKUP(_xlfn.CONCAT(B17,$B2),'All Fixtures'!H:R,10,0),VLOOKUP(_xlfn.CONCAT(B17,$B2),'All Fixtures'!I:R,9,0))</f>
        <v>45625</v>
      </c>
      <c r="D17" s="46" t="str">
        <f>IFERROR(VLOOKUP(_xlfn.CONCAT(B17,$B2),'All Fixtures'!H:R,11,0),VLOOKUP(_xlfn.CONCAT(B17,$B2),'All Fixtures'!I:R,10,0))</f>
        <v>Jacks Jokers</v>
      </c>
      <c r="E17" s="47" t="str">
        <f t="shared" si="0"/>
        <v>vs</v>
      </c>
      <c r="F17" s="46" t="str">
        <f>IFERROR(VLOOKUP(_xlfn.CONCAT(B17,$B2),'All Fixtures'!I:T,12,0),VLOOKUP(_xlfn.CONCAT(B17,$B2),'All Fixtures'!H:T,13,0))</f>
        <v>Jolly Boys</v>
      </c>
      <c r="G17" s="48" t="str">
        <f>IF(E17="VOID","",VLOOKUP(_xlfn.CONCAT(B17,D17),'All Fixtures'!H:U,14,0))</f>
        <v>One Eyed Jacks</v>
      </c>
      <c r="H17" s="3"/>
    </row>
    <row r="18" spans="1:8" ht="18" customHeight="1" x14ac:dyDescent="0.25">
      <c r="A18" s="55"/>
      <c r="B18" s="44">
        <v>14</v>
      </c>
      <c r="C18" s="45">
        <f>IFERROR(VLOOKUP(_xlfn.CONCAT(B18,$B2),'All Fixtures'!H:R,10,0),VLOOKUP(_xlfn.CONCAT(B18,$B2),'All Fixtures'!I:R,9,0))</f>
        <v>45631</v>
      </c>
      <c r="D18" s="46" t="str">
        <f>IFERROR(VLOOKUP(_xlfn.CONCAT(B18,$B2),'All Fixtures'!H:R,11,0),VLOOKUP(_xlfn.CONCAT(B18,$B2),'All Fixtures'!I:R,10,0))</f>
        <v>Harps S.C.</v>
      </c>
      <c r="E18" s="47" t="str">
        <f t="shared" si="0"/>
        <v>vs</v>
      </c>
      <c r="F18" s="46" t="str">
        <f>IFERROR(VLOOKUP(_xlfn.CONCAT(B18,$B2),'All Fixtures'!I:T,12,0),VLOOKUP(_xlfn.CONCAT(B18,$B2),'All Fixtures'!H:T,13,0))</f>
        <v>Jacks Jokers</v>
      </c>
      <c r="G18" s="48" t="str">
        <f>IF(E18="VOID","",VLOOKUP(_xlfn.CONCAT(B18,D18),'All Fixtures'!H:U,14,0))</f>
        <v>Farmer's Club 2</v>
      </c>
      <c r="H18" s="3"/>
    </row>
    <row r="19" spans="1:8" ht="18" customHeight="1" x14ac:dyDescent="0.25">
      <c r="A19" s="55"/>
      <c r="B19" s="44">
        <v>15</v>
      </c>
      <c r="C19" s="45">
        <f>IFERROR(VLOOKUP(_xlfn.CONCAT(B19,$B2),'All Fixtures'!H:R,10,0),VLOOKUP(_xlfn.CONCAT(B19,$B2),'All Fixtures'!I:R,9,0))</f>
        <v>45639</v>
      </c>
      <c r="D19" s="46" t="str">
        <f>IFERROR(VLOOKUP(_xlfn.CONCAT(B19,$B2),'All Fixtures'!H:R,11,0),VLOOKUP(_xlfn.CONCAT(B19,$B2),'All Fixtures'!I:R,10,0))</f>
        <v>Jacks Jokers</v>
      </c>
      <c r="E19" s="47" t="str">
        <f t="shared" si="0"/>
        <v>vs</v>
      </c>
      <c r="F19" s="46" t="str">
        <f>IFERROR(VLOOKUP(_xlfn.CONCAT(B19,$B2),'All Fixtures'!I:T,12,0),VLOOKUP(_xlfn.CONCAT(B19,$B2),'All Fixtures'!H:T,13,0))</f>
        <v>Andy Capps</v>
      </c>
      <c r="G19" s="48" t="str">
        <f>IF(E19="VOID","",VLOOKUP(_xlfn.CONCAT(B19,D19),'All Fixtures'!H:U,14,0))</f>
        <v>One Eyed Jacks</v>
      </c>
      <c r="H19" s="3"/>
    </row>
    <row r="20" spans="1:8" ht="24.6" customHeight="1" x14ac:dyDescent="0.25">
      <c r="A20" s="55"/>
      <c r="B20" s="122" t="s">
        <v>339</v>
      </c>
      <c r="C20" s="123"/>
      <c r="D20" s="123"/>
      <c r="E20" s="123"/>
      <c r="F20" s="123"/>
      <c r="G20" s="124"/>
      <c r="H20" s="3"/>
    </row>
    <row r="21" spans="1:8" ht="18" customHeight="1" x14ac:dyDescent="0.25">
      <c r="A21" s="55"/>
      <c r="B21" s="44">
        <v>16</v>
      </c>
      <c r="C21" s="45">
        <f>IFERROR(VLOOKUP(_xlfn.CONCAT(B21,$B2),'All Fixtures'!H:R,10,0),VLOOKUP(_xlfn.CONCAT(B21,$B2),'All Fixtures'!I:R,9,0))</f>
        <v>45667</v>
      </c>
      <c r="D21" s="46" t="str">
        <f>IFERROR(VLOOKUP(_xlfn.CONCAT(B21,$B2),'All Fixtures'!H:R,11,0),VLOOKUP(_xlfn.CONCAT(B21,$B2),'All Fixtures'!I:R,10,0))</f>
        <v>Bell Hotel</v>
      </c>
      <c r="E21" s="47" t="str">
        <f t="shared" si="0"/>
        <v>vs</v>
      </c>
      <c r="F21" s="46" t="str">
        <f>IFERROR(VLOOKUP(_xlfn.CONCAT(B21,$B2),'All Fixtures'!I:T,12,0),VLOOKUP(_xlfn.CONCAT(B21,$B2),'All Fixtures'!H:T,13,0))</f>
        <v>Jacks Jokers</v>
      </c>
      <c r="G21" s="48" t="str">
        <f>IF(E21="VOID","",VLOOKUP(_xlfn.CONCAT(B21,D21),'All Fixtures'!H:U,14,0))</f>
        <v>Bell Inn Frampton</v>
      </c>
      <c r="H21" s="3"/>
    </row>
    <row r="22" spans="1:8" ht="18" customHeight="1" x14ac:dyDescent="0.25">
      <c r="A22" s="55"/>
      <c r="B22" s="44">
        <v>17</v>
      </c>
      <c r="C22" s="45">
        <f>IFERROR(VLOOKUP(_xlfn.CONCAT(B22,$B2),'All Fixtures'!H:R,10,0),VLOOKUP(_xlfn.CONCAT(B22,$B2),'All Fixtures'!I:R,9,0))</f>
        <v>45674</v>
      </c>
      <c r="D22" s="46" t="str">
        <f>IFERROR(VLOOKUP(_xlfn.CONCAT(B22,$B2),'All Fixtures'!H:R,11,0),VLOOKUP(_xlfn.CONCAT(B22,$B2),'All Fixtures'!I:R,10,0))</f>
        <v>Jacks Jokers</v>
      </c>
      <c r="E22" s="47" t="str">
        <f t="shared" si="0"/>
        <v>vs</v>
      </c>
      <c r="F22" s="46" t="str">
        <f>IFERROR(VLOOKUP(_xlfn.CONCAT(B22,$B2),'All Fixtures'!I:T,12,0),VLOOKUP(_xlfn.CONCAT(B22,$B2),'All Fixtures'!H:T,13,0))</f>
        <v>Dark Horses</v>
      </c>
      <c r="G22" s="48" t="str">
        <f>IF(E22="VOID","",VLOOKUP(_xlfn.CONCAT(B22,D22),'All Fixtures'!H:U,14,0))</f>
        <v>One Eyed Jacks</v>
      </c>
      <c r="H22" s="3"/>
    </row>
    <row r="23" spans="1:8" ht="18" customHeight="1" x14ac:dyDescent="0.25">
      <c r="A23" s="55"/>
      <c r="B23" s="44">
        <v>18</v>
      </c>
      <c r="C23" s="45">
        <f>IFERROR(VLOOKUP(_xlfn.CONCAT(B23,$B2),'All Fixtures'!H:R,10,0),VLOOKUP(_xlfn.CONCAT(B23,$B2),'All Fixtures'!I:R,9,0))</f>
        <v>45677</v>
      </c>
      <c r="D23" s="46" t="str">
        <f>IFERROR(VLOOKUP(_xlfn.CONCAT(B23,$B2),'All Fixtures'!H:R,11,0),VLOOKUP(_xlfn.CONCAT(B23,$B2),'All Fixtures'!I:R,10,0))</f>
        <v>Atlas S.C.</v>
      </c>
      <c r="E23" s="47" t="str">
        <f t="shared" si="0"/>
        <v>vs</v>
      </c>
      <c r="F23" s="46" t="str">
        <f>IFERROR(VLOOKUP(_xlfn.CONCAT(B23,$B2),'All Fixtures'!I:T,12,0),VLOOKUP(_xlfn.CONCAT(B23,$B2),'All Fixtures'!H:T,13,0))</f>
        <v>Jacks Jokers</v>
      </c>
      <c r="G23" s="48" t="str">
        <f>IF(E23="VOID","",VLOOKUP(_xlfn.CONCAT(B23,D23),'All Fixtures'!H:U,14,0))</f>
        <v>Spartans Club 1</v>
      </c>
      <c r="H23" s="3"/>
    </row>
    <row r="24" spans="1:8" ht="18" customHeight="1" x14ac:dyDescent="0.25">
      <c r="A24" s="55"/>
      <c r="B24" s="44">
        <v>19</v>
      </c>
      <c r="C24" s="45">
        <f>IFERROR(VLOOKUP(_xlfn.CONCAT(B24,$B2),'All Fixtures'!H:R,10,0),VLOOKUP(_xlfn.CONCAT(B24,$B2),'All Fixtures'!I:R,9,0))</f>
        <v>45688</v>
      </c>
      <c r="D24" s="46" t="str">
        <f>IFERROR(VLOOKUP(_xlfn.CONCAT(B24,$B2),'All Fixtures'!H:R,11,0),VLOOKUP(_xlfn.CONCAT(B24,$B2),'All Fixtures'!I:R,10,0))</f>
        <v>Jacks Jokers</v>
      </c>
      <c r="E24" s="47" t="str">
        <f t="shared" si="0"/>
        <v>vs</v>
      </c>
      <c r="F24" s="46" t="str">
        <f>IFERROR(VLOOKUP(_xlfn.CONCAT(B24,$B2),'All Fixtures'!I:T,12,0),VLOOKUP(_xlfn.CONCAT(B24,$B2),'All Fixtures'!H:T,13,0))</f>
        <v>Robinswood Foxes</v>
      </c>
      <c r="G24" s="48" t="str">
        <f>IF(E24="VOID","",VLOOKUP(_xlfn.CONCAT(B24,D24),'All Fixtures'!H:U,14,0))</f>
        <v>One Eyed Jacks</v>
      </c>
      <c r="H24" s="3"/>
    </row>
    <row r="25" spans="1:8" ht="18" customHeight="1" x14ac:dyDescent="0.25">
      <c r="A25" s="55"/>
      <c r="B25" s="44">
        <v>20</v>
      </c>
      <c r="C25" s="45">
        <f>IFERROR(VLOOKUP(_xlfn.CONCAT(B25,$B2),'All Fixtures'!H:R,10,0),VLOOKUP(_xlfn.CONCAT(B25,$B2),'All Fixtures'!I:R,9,0))</f>
        <v>45692</v>
      </c>
      <c r="D25" s="46" t="str">
        <f>IFERROR(VLOOKUP(_xlfn.CONCAT(B25,$B2),'All Fixtures'!H:R,11,0),VLOOKUP(_xlfn.CONCAT(B25,$B2),'All Fixtures'!I:R,10,0))</f>
        <v>White Hart</v>
      </c>
      <c r="E25" s="47" t="str">
        <f t="shared" si="0"/>
        <v>vs</v>
      </c>
      <c r="F25" s="46" t="str">
        <f>IFERROR(VLOOKUP(_xlfn.CONCAT(B25,$B2),'All Fixtures'!I:T,12,0),VLOOKUP(_xlfn.CONCAT(B25,$B2),'All Fixtures'!H:T,13,0))</f>
        <v>Jacks Jokers</v>
      </c>
      <c r="G25" s="48" t="str">
        <f>IF(E25="VOID","",VLOOKUP(_xlfn.CONCAT(B25,D25),'All Fixtures'!H:U,14,0))</f>
        <v>One Eyed Jacks</v>
      </c>
      <c r="H25" s="3"/>
    </row>
    <row r="26" spans="1:8" ht="18" customHeight="1" x14ac:dyDescent="0.25">
      <c r="A26" s="55"/>
      <c r="B26" s="44">
        <v>21</v>
      </c>
      <c r="C26" s="45">
        <f>IFERROR(VLOOKUP(_xlfn.CONCAT(B26,$B2),'All Fixtures'!H:R,10,0),VLOOKUP(_xlfn.CONCAT(B26,$B2),'All Fixtures'!I:R,9,0))</f>
        <v>45702</v>
      </c>
      <c r="D26" s="46" t="str">
        <f>IFERROR(VLOOKUP(_xlfn.CONCAT(B26,$B2),'All Fixtures'!H:R,11,0),VLOOKUP(_xlfn.CONCAT(B26,$B2),'All Fixtures'!I:R,10,0))</f>
        <v>Jacks Jokers</v>
      </c>
      <c r="E26" s="47" t="str">
        <f t="shared" si="0"/>
        <v>vs</v>
      </c>
      <c r="F26" s="46" t="str">
        <f>IFERROR(VLOOKUP(_xlfn.CONCAT(B26,$B2),'All Fixtures'!I:T,12,0),VLOOKUP(_xlfn.CONCAT(B26,$B2),'All Fixtures'!H:T,13,0))</f>
        <v>Commies</v>
      </c>
      <c r="G26" s="48" t="str">
        <f>IF(E26="VOID","",VLOOKUP(_xlfn.CONCAT(B26,D26),'All Fixtures'!H:U,14,0))</f>
        <v>One Eyed Jacks</v>
      </c>
      <c r="H26" s="3"/>
    </row>
    <row r="27" spans="1:8" ht="18" customHeight="1" x14ac:dyDescent="0.25">
      <c r="A27" s="55"/>
      <c r="B27" s="44">
        <v>22</v>
      </c>
      <c r="C27" s="45">
        <f>IFERROR(VLOOKUP(_xlfn.CONCAT(B27,$B2),'All Fixtures'!H:R,10,0),VLOOKUP(_xlfn.CONCAT(B27,$B2),'All Fixtures'!I:R,9,0))</f>
        <v>45705</v>
      </c>
      <c r="D27" s="46" t="str">
        <f>IFERROR(VLOOKUP(_xlfn.CONCAT(B27,$B2),'All Fixtures'!H:R,11,0),VLOOKUP(_xlfn.CONCAT(B27,$B2),'All Fixtures'!I:R,10,0))</f>
        <v>Post Office 'A'</v>
      </c>
      <c r="E27" s="47" t="str">
        <f t="shared" si="0"/>
        <v>vs</v>
      </c>
      <c r="F27" s="46" t="str">
        <f>IFERROR(VLOOKUP(_xlfn.CONCAT(B27,$B2),'All Fixtures'!I:T,12,0),VLOOKUP(_xlfn.CONCAT(B27,$B2),'All Fixtures'!H:T,13,0))</f>
        <v>Jacks Jokers</v>
      </c>
      <c r="G27" s="48" t="str">
        <f>IF(E27="VOID","",VLOOKUP(_xlfn.CONCAT(B27,D27),'All Fixtures'!H:U,14,0))</f>
        <v>One Eyed Jacks</v>
      </c>
      <c r="H27" s="3"/>
    </row>
    <row r="28" spans="1:8" ht="18" customHeight="1" x14ac:dyDescent="0.25">
      <c r="A28" s="55"/>
      <c r="B28" s="44">
        <v>23</v>
      </c>
      <c r="C28" s="45">
        <f>IFERROR(VLOOKUP(_xlfn.CONCAT(B28,$B2),'All Fixtures'!H:R,10,0),VLOOKUP(_xlfn.CONCAT(B28,$B2),'All Fixtures'!I:R,9,0))</f>
        <v>45716</v>
      </c>
      <c r="D28" s="46" t="str">
        <f>IFERROR(VLOOKUP(_xlfn.CONCAT(B28,$B2),'All Fixtures'!H:R,11,0),VLOOKUP(_xlfn.CONCAT(B28,$B2),'All Fixtures'!I:R,10,0))</f>
        <v>Jacks Jokers</v>
      </c>
      <c r="E28" s="47" t="str">
        <f t="shared" si="0"/>
        <v>vs</v>
      </c>
      <c r="F28" s="46" t="str">
        <f>IFERROR(VLOOKUP(_xlfn.CONCAT(B28,$B2),'All Fixtures'!I:T,12,0),VLOOKUP(_xlfn.CONCAT(B28,$B2),'All Fixtures'!H:T,13,0))</f>
        <v>Statics</v>
      </c>
      <c r="G28" s="48" t="str">
        <f>IF(E28="VOID","",VLOOKUP(_xlfn.CONCAT(B28,D28),'All Fixtures'!H:U,14,0))</f>
        <v>One Eyed Jacks</v>
      </c>
      <c r="H28" s="3"/>
    </row>
    <row r="29" spans="1:8" ht="18" customHeight="1" x14ac:dyDescent="0.25">
      <c r="A29" s="55"/>
      <c r="B29" s="44">
        <v>24</v>
      </c>
      <c r="C29" s="45">
        <f>IFERROR(VLOOKUP(_xlfn.CONCAT(B29,$B2),'All Fixtures'!H:R,10,0),VLOOKUP(_xlfn.CONCAT(B29,$B2),'All Fixtures'!I:R,9,0))</f>
        <v>45722</v>
      </c>
      <c r="D29" s="46" t="str">
        <f>IFERROR(VLOOKUP(_xlfn.CONCAT(B29,$B2),'All Fixtures'!H:R,11,0),VLOOKUP(_xlfn.CONCAT(B29,$B2),'All Fixtures'!I:R,10,0))</f>
        <v>Looney Tunes</v>
      </c>
      <c r="E29" s="47" t="str">
        <f t="shared" si="0"/>
        <v>vs</v>
      </c>
      <c r="F29" s="46" t="str">
        <f>IFERROR(VLOOKUP(_xlfn.CONCAT(B29,$B2),'All Fixtures'!I:T,12,0),VLOOKUP(_xlfn.CONCAT(B29,$B2),'All Fixtures'!H:T,13,0))</f>
        <v>Jacks Jokers</v>
      </c>
      <c r="G29" s="48" t="str">
        <f>IF(E29="VOID","",VLOOKUP(_xlfn.CONCAT(B29,D29),'All Fixtures'!H:U,14,0))</f>
        <v>Circle Club Newent</v>
      </c>
      <c r="H29" s="3"/>
    </row>
    <row r="30" spans="1:8" ht="18" customHeight="1" x14ac:dyDescent="0.25">
      <c r="A30" s="55"/>
      <c r="B30" s="44">
        <v>25</v>
      </c>
      <c r="C30" s="45">
        <f>IFERROR(VLOOKUP(_xlfn.CONCAT(B30,$B2),'All Fixtures'!H:R,10,0),VLOOKUP(_xlfn.CONCAT(B30,$B2),'All Fixtures'!I:R,9,0))</f>
        <v>45730</v>
      </c>
      <c r="D30" s="46" t="str">
        <f>IFERROR(VLOOKUP(_xlfn.CONCAT(B30,$B2),'All Fixtures'!H:R,11,0),VLOOKUP(_xlfn.CONCAT(B30,$B2),'All Fixtures'!I:R,10,0))</f>
        <v>Jacks Jokers</v>
      </c>
      <c r="E30" s="47" t="str">
        <f t="shared" si="0"/>
        <v>vs</v>
      </c>
      <c r="F30" s="46" t="str">
        <f>IFERROR(VLOOKUP(_xlfn.CONCAT(B30,$B2),'All Fixtures'!I:T,12,0),VLOOKUP(_xlfn.CONCAT(B30,$B2),'All Fixtures'!H:T,13,0))</f>
        <v>Star Inn</v>
      </c>
      <c r="G30" s="48" t="str">
        <f>IF(E30="VOID","",VLOOKUP(_xlfn.CONCAT(B30,D30),'All Fixtures'!H:U,14,0))</f>
        <v>One Eyed Jacks</v>
      </c>
      <c r="H30" s="3"/>
    </row>
    <row r="31" spans="1:8" ht="18" customHeight="1" x14ac:dyDescent="0.25">
      <c r="A31" s="55"/>
      <c r="B31" s="44">
        <v>26</v>
      </c>
      <c r="C31" s="45">
        <f>IFERROR(VLOOKUP(_xlfn.CONCAT(B31,$B2),'All Fixtures'!H:R,10,0),VLOOKUP(_xlfn.CONCAT(B31,$B2),'All Fixtures'!I:R,9,0))</f>
        <v>45733</v>
      </c>
      <c r="D31" s="46" t="str">
        <f>IFERROR(VLOOKUP(_xlfn.CONCAT(B31,$B2),'All Fixtures'!H:R,11,0),VLOOKUP(_xlfn.CONCAT(B31,$B2),'All Fixtures'!I:R,10,0))</f>
        <v>Co-Op</v>
      </c>
      <c r="E31" s="47" t="str">
        <f t="shared" si="0"/>
        <v>vs</v>
      </c>
      <c r="F31" s="46" t="str">
        <f>IFERROR(VLOOKUP(_xlfn.CONCAT(B31,$B2),'All Fixtures'!I:T,12,0),VLOOKUP(_xlfn.CONCAT(B31,$B2),'All Fixtures'!H:T,13,0))</f>
        <v>Jacks Jokers</v>
      </c>
      <c r="G31" s="48" t="str">
        <f>IF(E31="VOID","",VLOOKUP(_xlfn.CONCAT(B31,D31),'All Fixtures'!H:U,14,0))</f>
        <v>Gala Club 2</v>
      </c>
      <c r="H31" s="3"/>
    </row>
    <row r="32" spans="1:8" ht="18" customHeight="1" x14ac:dyDescent="0.25">
      <c r="A32" s="55"/>
      <c r="B32" s="44">
        <v>27</v>
      </c>
      <c r="C32" s="45">
        <f>IFERROR(VLOOKUP(_xlfn.CONCAT(B32,$B2),'All Fixtures'!H:R,10,0),VLOOKUP(_xlfn.CONCAT(B32,$B2),'All Fixtures'!I:R,9,0))</f>
        <v>45744</v>
      </c>
      <c r="D32" s="46" t="str">
        <f>IFERROR(VLOOKUP(_xlfn.CONCAT(B32,$B2),'All Fixtures'!H:R,11,0),VLOOKUP(_xlfn.CONCAT(B32,$B2),'All Fixtures'!I:R,10,0))</f>
        <v>Jacks Jokers</v>
      </c>
      <c r="E32" s="47" t="str">
        <f t="shared" si="0"/>
        <v>vs</v>
      </c>
      <c r="F32" s="46" t="str">
        <f>IFERROR(VLOOKUP(_xlfn.CONCAT(B32,$B2),'All Fixtures'!I:T,12,0),VLOOKUP(_xlfn.CONCAT(B32,$B2),'All Fixtures'!H:T,13,0))</f>
        <v>Doddlers</v>
      </c>
      <c r="G32" s="48" t="str">
        <f>IF(E32="VOID","",VLOOKUP(_xlfn.CONCAT(B32,D32),'All Fixtures'!H:U,14,0))</f>
        <v>One Eyed Jacks</v>
      </c>
      <c r="H32" s="3"/>
    </row>
    <row r="33" spans="1:8" ht="18" customHeight="1" x14ac:dyDescent="0.25">
      <c r="A33" s="55"/>
      <c r="B33" s="44">
        <v>28</v>
      </c>
      <c r="C33" s="45">
        <f>IFERROR(VLOOKUP(_xlfn.CONCAT(B33,$B2),'All Fixtures'!H:R,10,0),VLOOKUP(_xlfn.CONCAT(B33,$B2),'All Fixtures'!I:R,9,0))</f>
        <v>45750</v>
      </c>
      <c r="D33" s="46" t="str">
        <f>IFERROR(VLOOKUP(_xlfn.CONCAT(B33,$B2),'All Fixtures'!H:R,11,0),VLOOKUP(_xlfn.CONCAT(B33,$B2),'All Fixtures'!I:R,10,0))</f>
        <v>Jolly Boys</v>
      </c>
      <c r="E33" s="47" t="str">
        <f t="shared" si="0"/>
        <v>vs</v>
      </c>
      <c r="F33" s="46" t="str">
        <f>IFERROR(VLOOKUP(_xlfn.CONCAT(B33,$B2),'All Fixtures'!I:T,12,0),VLOOKUP(_xlfn.CONCAT(B33,$B2),'All Fixtures'!H:T,13,0))</f>
        <v>Jacks Jokers</v>
      </c>
      <c r="G33" s="48" t="str">
        <f>IF(E33="VOID","",VLOOKUP(_xlfn.CONCAT(B33,D33),'All Fixtures'!H:U,14,0))</f>
        <v>Spartans Club 1</v>
      </c>
      <c r="H33" s="3"/>
    </row>
    <row r="34" spans="1:8" ht="18" customHeight="1" x14ac:dyDescent="0.25">
      <c r="A34" s="55"/>
      <c r="B34" s="44">
        <v>29</v>
      </c>
      <c r="C34" s="45">
        <f>IFERROR(VLOOKUP(_xlfn.CONCAT(B34,$B2),'All Fixtures'!H:R,10,0),VLOOKUP(_xlfn.CONCAT(B34,$B2),'All Fixtures'!I:R,9,0))</f>
        <v>45758</v>
      </c>
      <c r="D34" s="46" t="str">
        <f>IFERROR(VLOOKUP(_xlfn.CONCAT(B34,$B2),'All Fixtures'!H:R,11,0),VLOOKUP(_xlfn.CONCAT(B34,$B2),'All Fixtures'!I:R,10,0))</f>
        <v>Jacks Jokers</v>
      </c>
      <c r="E34" s="47" t="str">
        <f t="shared" si="0"/>
        <v>vs</v>
      </c>
      <c r="F34" s="46" t="str">
        <f>IFERROR(VLOOKUP(_xlfn.CONCAT(B34,$B2),'All Fixtures'!I:T,12,0),VLOOKUP(_xlfn.CONCAT(B34,$B2),'All Fixtures'!H:T,13,0))</f>
        <v>Harps S.C.</v>
      </c>
      <c r="G34" s="48" t="str">
        <f>IF(E34="VOID","",VLOOKUP(_xlfn.CONCAT(B34,D34),'All Fixtures'!H:U,14,0))</f>
        <v>One Eyed Jacks</v>
      </c>
      <c r="H34" s="3"/>
    </row>
    <row r="35" spans="1:8" ht="18" customHeight="1" x14ac:dyDescent="0.25">
      <c r="A35" s="55"/>
      <c r="B35" s="49">
        <v>30</v>
      </c>
      <c r="C35" s="50">
        <f>IFERROR(VLOOKUP(_xlfn.CONCAT(B35,$B2),'All Fixtures'!H:R,10,0),VLOOKUP(_xlfn.CONCAT(B35,$B2),'All Fixtures'!I:R,9,0))</f>
        <v>45764</v>
      </c>
      <c r="D35" s="51" t="str">
        <f>IFERROR(VLOOKUP(_xlfn.CONCAT(B35,$B2),'All Fixtures'!H:R,11,0),VLOOKUP(_xlfn.CONCAT(B35,$B2),'All Fixtures'!I:R,10,0))</f>
        <v>Andy Capps</v>
      </c>
      <c r="E35" s="52" t="str">
        <f t="shared" si="0"/>
        <v>vs</v>
      </c>
      <c r="F35" s="51" t="str">
        <f>IFERROR(VLOOKUP(_xlfn.CONCAT(B35,$B2),'All Fixtures'!I:T,12,0),VLOOKUP(_xlfn.CONCAT(B35,$B2),'All Fixtures'!H:T,13,0))</f>
        <v>Jacks Jokers</v>
      </c>
      <c r="G35" s="53" t="str">
        <f>IF(E35="VOID","",VLOOKUP(_xlfn.CONCAT(B35,D35),'All Fixtures'!H:U,14,0))</f>
        <v>Ramblers Club</v>
      </c>
      <c r="H35" s="3"/>
    </row>
    <row r="36" spans="1:8" ht="13.15" customHeight="1" x14ac:dyDescent="0.25">
      <c r="A36" s="55"/>
      <c r="B36" s="20"/>
      <c r="C36" s="20"/>
      <c r="D36" s="3"/>
      <c r="E36" s="20"/>
      <c r="F36" s="3"/>
      <c r="G36" s="3"/>
      <c r="H36" s="3"/>
    </row>
    <row r="37" spans="1:8" ht="13.15" customHeight="1" x14ac:dyDescent="0.25">
      <c r="A37" s="55"/>
      <c r="B37" s="20"/>
      <c r="C37" s="20"/>
      <c r="D37" s="3"/>
      <c r="E37" s="20"/>
      <c r="F37" s="3"/>
      <c r="G37" s="3"/>
      <c r="H37" s="3"/>
    </row>
    <row r="38" spans="1:8" ht="13.15" customHeight="1" x14ac:dyDescent="0.25">
      <c r="A38" s="55"/>
      <c r="B38" s="20"/>
      <c r="C38" s="20"/>
      <c r="D38" s="3"/>
      <c r="E38" s="20"/>
      <c r="F38" s="3"/>
      <c r="G38" s="3"/>
      <c r="H38" s="3"/>
    </row>
    <row r="39" spans="1:8" ht="13.15" customHeight="1" x14ac:dyDescent="0.25">
      <c r="A39" s="55"/>
      <c r="B39" s="20"/>
      <c r="C39" s="20"/>
      <c r="D39" s="3"/>
      <c r="E39" s="20"/>
      <c r="F39" s="3"/>
      <c r="G39" s="3"/>
      <c r="H39" s="3"/>
    </row>
    <row r="40" spans="1:8" ht="13.15" customHeight="1" x14ac:dyDescent="0.25">
      <c r="A40" s="55"/>
      <c r="B40" s="20"/>
      <c r="C40" s="20"/>
      <c r="D40" s="3"/>
      <c r="E40" s="20"/>
      <c r="F40" s="3"/>
      <c r="G40" s="3"/>
      <c r="H40" s="3"/>
    </row>
    <row r="41" spans="1:8" ht="20.45" customHeight="1" x14ac:dyDescent="0.35">
      <c r="A41" s="55">
        <f>A2+1</f>
        <v>2</v>
      </c>
      <c r="B41" s="39" t="str">
        <f>C41</f>
        <v>Andy Capps</v>
      </c>
      <c r="C41" s="121" t="str">
        <f>VLOOKUP(A41,Divisions!$R$3:$S$18,2,0)</f>
        <v>Andy Capps</v>
      </c>
      <c r="D41" s="121"/>
      <c r="E41" s="121"/>
      <c r="F41" s="121"/>
      <c r="G41" s="121"/>
      <c r="H41" s="3"/>
    </row>
    <row r="42" spans="1:8" ht="13.15" customHeight="1" x14ac:dyDescent="0.25">
      <c r="A42" s="55"/>
      <c r="B42" s="20"/>
      <c r="C42" s="20"/>
      <c r="D42" s="3"/>
      <c r="E42" s="20"/>
      <c r="F42" s="3"/>
      <c r="G42" s="3"/>
      <c r="H42" s="3"/>
    </row>
    <row r="43" spans="1:8" ht="21.6" customHeight="1" x14ac:dyDescent="0.25">
      <c r="A43" s="55"/>
      <c r="B43" s="40" t="s">
        <v>328</v>
      </c>
      <c r="C43" s="41" t="s">
        <v>334</v>
      </c>
      <c r="D43" s="42" t="s">
        <v>340</v>
      </c>
      <c r="E43" s="42"/>
      <c r="F43" s="42" t="s">
        <v>341</v>
      </c>
      <c r="G43" s="43" t="s">
        <v>338</v>
      </c>
      <c r="H43" s="3"/>
    </row>
    <row r="44" spans="1:8" ht="18" customHeight="1" x14ac:dyDescent="0.25">
      <c r="A44" s="55"/>
      <c r="B44" s="44">
        <v>1</v>
      </c>
      <c r="C44" s="45">
        <f>IFERROR(VLOOKUP(_xlfn.CONCAT(B44,$B41),'All Fixtures'!H:R,10,0),VLOOKUP(_xlfn.CONCAT(B44,$B41),'All Fixtures'!I:R,9,0))</f>
        <v>45540</v>
      </c>
      <c r="D44" s="46" t="str">
        <f>IFERROR(VLOOKUP(_xlfn.CONCAT(B44,$B41),'All Fixtures'!H:R,11,0),VLOOKUP(_xlfn.CONCAT(B44,$B41),'All Fixtures'!I:R,10,0))</f>
        <v>Andy Capps</v>
      </c>
      <c r="E44" s="47" t="str">
        <f>IF(F44="","VOID","vs")</f>
        <v>vs</v>
      </c>
      <c r="F44" s="46" t="str">
        <f>IFERROR(VLOOKUP(_xlfn.CONCAT(B44,$B41),'All Fixtures'!I:T,12,0),VLOOKUP(_xlfn.CONCAT(B44,$B41),'All Fixtures'!H:T,13,0))</f>
        <v>Dark Horses</v>
      </c>
      <c r="G44" s="48" t="str">
        <f>IF(E44="VOID","",VLOOKUP(_xlfn.CONCAT(B44,D44),'All Fixtures'!H:U,14,0))</f>
        <v>Ramblers Club</v>
      </c>
    </row>
    <row r="45" spans="1:8" ht="18" customHeight="1" x14ac:dyDescent="0.25">
      <c r="A45" s="55"/>
      <c r="B45" s="44">
        <v>2</v>
      </c>
      <c r="C45" s="45">
        <f>IFERROR(VLOOKUP(_xlfn.CONCAT(B45,$B41),'All Fixtures'!H:R,10,0),VLOOKUP(_xlfn.CONCAT(B45,$B41),'All Fixtures'!I:R,9,0))</f>
        <v>45544</v>
      </c>
      <c r="D45" s="46" t="str">
        <f>IFERROR(VLOOKUP(_xlfn.CONCAT(B45,$B41),'All Fixtures'!H:R,11,0),VLOOKUP(_xlfn.CONCAT(B45,$B41),'All Fixtures'!I:R,10,0))</f>
        <v>Atlas S.C.</v>
      </c>
      <c r="E45" s="47" t="str">
        <f t="shared" ref="E45:E74" si="1">IF(F45="","VOID","vs")</f>
        <v>vs</v>
      </c>
      <c r="F45" s="46" t="str">
        <f>IFERROR(VLOOKUP(_xlfn.CONCAT(B45,$B41),'All Fixtures'!I:T,12,0),VLOOKUP(_xlfn.CONCAT(B45,$B41),'All Fixtures'!H:T,13,0))</f>
        <v>Andy Capps</v>
      </c>
      <c r="G45" s="48" t="str">
        <f>IF(E45="VOID","",VLOOKUP(_xlfn.CONCAT(B45,D45),'All Fixtures'!H:U,14,0))</f>
        <v>Spartans Club 1</v>
      </c>
    </row>
    <row r="46" spans="1:8" ht="18" customHeight="1" x14ac:dyDescent="0.25">
      <c r="A46" s="55"/>
      <c r="B46" s="44">
        <v>3</v>
      </c>
      <c r="C46" s="45">
        <f>IFERROR(VLOOKUP(_xlfn.CONCAT(B46,$B41),'All Fixtures'!H:R,10,0),VLOOKUP(_xlfn.CONCAT(B46,$B41),'All Fixtures'!I:R,9,0))</f>
        <v>45554</v>
      </c>
      <c r="D46" s="46" t="str">
        <f>IFERROR(VLOOKUP(_xlfn.CONCAT(B46,$B41),'All Fixtures'!H:R,11,0),VLOOKUP(_xlfn.CONCAT(B46,$B41),'All Fixtures'!I:R,10,0))</f>
        <v>Andy Capps</v>
      </c>
      <c r="E46" s="47" t="str">
        <f t="shared" si="1"/>
        <v>vs</v>
      </c>
      <c r="F46" s="46" t="str">
        <f>IFERROR(VLOOKUP(_xlfn.CONCAT(B46,$B41),'All Fixtures'!I:T,12,0),VLOOKUP(_xlfn.CONCAT(B46,$B41),'All Fixtures'!H:T,13,0))</f>
        <v>Robinswood Foxes</v>
      </c>
      <c r="G46" s="48" t="str">
        <f>IF(E46="VOID","",VLOOKUP(_xlfn.CONCAT(B46,D46),'All Fixtures'!H:U,14,0))</f>
        <v>Ramblers Club</v>
      </c>
    </row>
    <row r="47" spans="1:8" ht="18" customHeight="1" x14ac:dyDescent="0.25">
      <c r="A47" s="55"/>
      <c r="B47" s="44">
        <v>4</v>
      </c>
      <c r="C47" s="45">
        <f>IFERROR(VLOOKUP(_xlfn.CONCAT(B47,$B41),'All Fixtures'!H:R,10,0),VLOOKUP(_xlfn.CONCAT(B47,$B41),'All Fixtures'!I:R,9,0))</f>
        <v>45559</v>
      </c>
      <c r="D47" s="46" t="str">
        <f>IFERROR(VLOOKUP(_xlfn.CONCAT(B47,$B41),'All Fixtures'!H:R,11,0),VLOOKUP(_xlfn.CONCAT(B47,$B41),'All Fixtures'!I:R,10,0))</f>
        <v>White Hart</v>
      </c>
      <c r="E47" s="47" t="str">
        <f t="shared" si="1"/>
        <v>vs</v>
      </c>
      <c r="F47" s="46" t="str">
        <f>IFERROR(VLOOKUP(_xlfn.CONCAT(B47,$B41),'All Fixtures'!I:T,12,0),VLOOKUP(_xlfn.CONCAT(B47,$B41),'All Fixtures'!H:T,13,0))</f>
        <v>Andy Capps</v>
      </c>
      <c r="G47" s="48" t="str">
        <f>IF(E47="VOID","",VLOOKUP(_xlfn.CONCAT(B47,D47),'All Fixtures'!H:U,14,0))</f>
        <v>One Eyed Jacks</v>
      </c>
    </row>
    <row r="48" spans="1:8" ht="18" customHeight="1" x14ac:dyDescent="0.25">
      <c r="A48" s="55"/>
      <c r="B48" s="44">
        <v>5</v>
      </c>
      <c r="C48" s="45">
        <f>IFERROR(VLOOKUP(_xlfn.CONCAT(B48,$B41),'All Fixtures'!H:R,10,0),VLOOKUP(_xlfn.CONCAT(B48,$B41),'All Fixtures'!I:R,9,0))</f>
        <v>45568</v>
      </c>
      <c r="D48" s="46" t="str">
        <f>IFERROR(VLOOKUP(_xlfn.CONCAT(B48,$B41),'All Fixtures'!H:R,11,0),VLOOKUP(_xlfn.CONCAT(B48,$B41),'All Fixtures'!I:R,10,0))</f>
        <v>Andy Capps</v>
      </c>
      <c r="E48" s="47" t="str">
        <f t="shared" si="1"/>
        <v>vs</v>
      </c>
      <c r="F48" s="46" t="str">
        <f>IFERROR(VLOOKUP(_xlfn.CONCAT(B48,$B41),'All Fixtures'!I:T,12,0),VLOOKUP(_xlfn.CONCAT(B48,$B41),'All Fixtures'!H:T,13,0))</f>
        <v>Commies</v>
      </c>
      <c r="G48" s="48" t="str">
        <f>IF(E48="VOID","",VLOOKUP(_xlfn.CONCAT(B48,D48),'All Fixtures'!H:U,14,0))</f>
        <v>Ramblers Club</v>
      </c>
    </row>
    <row r="49" spans="1:7" ht="18" customHeight="1" x14ac:dyDescent="0.25">
      <c r="A49" s="55"/>
      <c r="B49" s="44">
        <v>6</v>
      </c>
      <c r="C49" s="45">
        <f>IFERROR(VLOOKUP(_xlfn.CONCAT(B49,$B41),'All Fixtures'!H:R,10,0),VLOOKUP(_xlfn.CONCAT(B49,$B41),'All Fixtures'!I:R,9,0))</f>
        <v>45572</v>
      </c>
      <c r="D49" s="46" t="str">
        <f>IFERROR(VLOOKUP(_xlfn.CONCAT(B49,$B41),'All Fixtures'!H:R,11,0),VLOOKUP(_xlfn.CONCAT(B49,$B41),'All Fixtures'!I:R,10,0))</f>
        <v>Post Office 'A'</v>
      </c>
      <c r="E49" s="47" t="str">
        <f t="shared" si="1"/>
        <v>vs</v>
      </c>
      <c r="F49" s="46" t="str">
        <f>IFERROR(VLOOKUP(_xlfn.CONCAT(B49,$B41),'All Fixtures'!I:T,12,0),VLOOKUP(_xlfn.CONCAT(B49,$B41),'All Fixtures'!H:T,13,0))</f>
        <v>Andy Capps</v>
      </c>
      <c r="G49" s="48" t="str">
        <f>IF(E49="VOID","",VLOOKUP(_xlfn.CONCAT(B49,D49),'All Fixtures'!H:U,14,0))</f>
        <v>One Eyed Jacks</v>
      </c>
    </row>
    <row r="50" spans="1:7" ht="18" customHeight="1" x14ac:dyDescent="0.25">
      <c r="A50" s="55"/>
      <c r="B50" s="44">
        <v>7</v>
      </c>
      <c r="C50" s="45">
        <f>IFERROR(VLOOKUP(_xlfn.CONCAT(B50,$B41),'All Fixtures'!H:R,10,0),VLOOKUP(_xlfn.CONCAT(B50,$B41),'All Fixtures'!I:R,9,0))</f>
        <v>45582</v>
      </c>
      <c r="D50" s="46" t="str">
        <f>IFERROR(VLOOKUP(_xlfn.CONCAT(B50,$B41),'All Fixtures'!H:R,11,0),VLOOKUP(_xlfn.CONCAT(B50,$B41),'All Fixtures'!I:R,10,0))</f>
        <v>Andy Capps</v>
      </c>
      <c r="E50" s="47" t="str">
        <f t="shared" si="1"/>
        <v>vs</v>
      </c>
      <c r="F50" s="46" t="str">
        <f>IFERROR(VLOOKUP(_xlfn.CONCAT(B50,$B41),'All Fixtures'!I:T,12,0),VLOOKUP(_xlfn.CONCAT(B50,$B41),'All Fixtures'!H:T,13,0))</f>
        <v>Statics</v>
      </c>
      <c r="G50" s="48" t="str">
        <f>IF(E50="VOID","",VLOOKUP(_xlfn.CONCAT(B50,D50),'All Fixtures'!H:U,14,0))</f>
        <v>Ramblers Club</v>
      </c>
    </row>
    <row r="51" spans="1:7" ht="18" customHeight="1" x14ac:dyDescent="0.25">
      <c r="A51" s="55"/>
      <c r="B51" s="44">
        <v>8</v>
      </c>
      <c r="C51" s="45">
        <f>IFERROR(VLOOKUP(_xlfn.CONCAT(B51,$B41),'All Fixtures'!H:R,10,0),VLOOKUP(_xlfn.CONCAT(B51,$B41),'All Fixtures'!I:R,9,0))</f>
        <v>45589</v>
      </c>
      <c r="D51" s="46" t="str">
        <f>IFERROR(VLOOKUP(_xlfn.CONCAT(B51,$B41),'All Fixtures'!H:R,11,0),VLOOKUP(_xlfn.CONCAT(B51,$B41),'All Fixtures'!I:R,10,0))</f>
        <v>Looney Tunes</v>
      </c>
      <c r="E51" s="47" t="str">
        <f t="shared" si="1"/>
        <v>vs</v>
      </c>
      <c r="F51" s="46" t="str">
        <f>IFERROR(VLOOKUP(_xlfn.CONCAT(B51,$B41),'All Fixtures'!I:T,12,0),VLOOKUP(_xlfn.CONCAT(B51,$B41),'All Fixtures'!H:T,13,0))</f>
        <v>Andy Capps</v>
      </c>
      <c r="G51" s="48" t="str">
        <f>IF(E51="VOID","",VLOOKUP(_xlfn.CONCAT(B51,D51),'All Fixtures'!H:U,14,0))</f>
        <v>Circle Club Newent</v>
      </c>
    </row>
    <row r="52" spans="1:7" ht="18" customHeight="1" x14ac:dyDescent="0.25">
      <c r="A52" s="55"/>
      <c r="B52" s="44">
        <v>9</v>
      </c>
      <c r="C52" s="45">
        <f>IFERROR(VLOOKUP(_xlfn.CONCAT(B52,$B41),'All Fixtures'!H:R,10,0),VLOOKUP(_xlfn.CONCAT(B52,$B41),'All Fixtures'!I:R,9,0))</f>
        <v>45596</v>
      </c>
      <c r="D52" s="46" t="str">
        <f>IFERROR(VLOOKUP(_xlfn.CONCAT(B52,$B41),'All Fixtures'!H:R,11,0),VLOOKUP(_xlfn.CONCAT(B52,$B41),'All Fixtures'!I:R,10,0))</f>
        <v>Andy Capps</v>
      </c>
      <c r="E52" s="47" t="str">
        <f t="shared" si="1"/>
        <v>vs</v>
      </c>
      <c r="F52" s="46" t="str">
        <f>IFERROR(VLOOKUP(_xlfn.CONCAT(B52,$B41),'All Fixtures'!I:T,12,0),VLOOKUP(_xlfn.CONCAT(B52,$B41),'All Fixtures'!H:T,13,0))</f>
        <v>Star Inn</v>
      </c>
      <c r="G52" s="48" t="str">
        <f>IF(E52="VOID","",VLOOKUP(_xlfn.CONCAT(B52,D52),'All Fixtures'!H:U,14,0))</f>
        <v>Ramblers Club</v>
      </c>
    </row>
    <row r="53" spans="1:7" ht="18" customHeight="1" x14ac:dyDescent="0.25">
      <c r="A53" s="55"/>
      <c r="B53" s="44">
        <v>10</v>
      </c>
      <c r="C53" s="45">
        <f>IFERROR(VLOOKUP(_xlfn.CONCAT(B53,$B41),'All Fixtures'!H:R,10,0),VLOOKUP(_xlfn.CONCAT(B53,$B41),'All Fixtures'!I:R,9,0))</f>
        <v>45600</v>
      </c>
      <c r="D53" s="46" t="str">
        <f>IFERROR(VLOOKUP(_xlfn.CONCAT(B53,$B41),'All Fixtures'!H:R,11,0),VLOOKUP(_xlfn.CONCAT(B53,$B41),'All Fixtures'!I:R,10,0))</f>
        <v>Co-Op</v>
      </c>
      <c r="E53" s="47" t="str">
        <f t="shared" si="1"/>
        <v>vs</v>
      </c>
      <c r="F53" s="46" t="str">
        <f>IFERROR(VLOOKUP(_xlfn.CONCAT(B53,$B41),'All Fixtures'!I:T,12,0),VLOOKUP(_xlfn.CONCAT(B53,$B41),'All Fixtures'!H:T,13,0))</f>
        <v>Andy Capps</v>
      </c>
      <c r="G53" s="48" t="str">
        <f>IF(E53="VOID","",VLOOKUP(_xlfn.CONCAT(B53,D53),'All Fixtures'!H:U,14,0))</f>
        <v>Gala Club 2</v>
      </c>
    </row>
    <row r="54" spans="1:7" ht="18" customHeight="1" x14ac:dyDescent="0.25">
      <c r="A54" s="55"/>
      <c r="B54" s="44">
        <v>11</v>
      </c>
      <c r="C54" s="45">
        <f>IFERROR(VLOOKUP(_xlfn.CONCAT(B54,$B41),'All Fixtures'!H:R,10,0),VLOOKUP(_xlfn.CONCAT(B54,$B41),'All Fixtures'!I:R,9,0))</f>
        <v>45610</v>
      </c>
      <c r="D54" s="46" t="str">
        <f>IFERROR(VLOOKUP(_xlfn.CONCAT(B54,$B41),'All Fixtures'!H:R,11,0),VLOOKUP(_xlfn.CONCAT(B54,$B41),'All Fixtures'!I:R,10,0))</f>
        <v>Andy Capps</v>
      </c>
      <c r="E54" s="47" t="str">
        <f t="shared" si="1"/>
        <v>vs</v>
      </c>
      <c r="F54" s="46" t="str">
        <f>IFERROR(VLOOKUP(_xlfn.CONCAT(B54,$B41),'All Fixtures'!I:T,12,0),VLOOKUP(_xlfn.CONCAT(B54,$B41),'All Fixtures'!H:T,13,0))</f>
        <v>Doddlers</v>
      </c>
      <c r="G54" s="48" t="str">
        <f>IF(E54="VOID","",VLOOKUP(_xlfn.CONCAT(B54,D54),'All Fixtures'!H:U,14,0))</f>
        <v>Ramblers Club</v>
      </c>
    </row>
    <row r="55" spans="1:7" ht="18" customHeight="1" x14ac:dyDescent="0.25">
      <c r="A55" s="55"/>
      <c r="B55" s="44">
        <v>12</v>
      </c>
      <c r="C55" s="45">
        <f>IFERROR(VLOOKUP(_xlfn.CONCAT(B55,$B41),'All Fixtures'!H:R,10,0),VLOOKUP(_xlfn.CONCAT(B55,$B41),'All Fixtures'!I:R,9,0))</f>
        <v>45617</v>
      </c>
      <c r="D55" s="46" t="str">
        <f>IFERROR(VLOOKUP(_xlfn.CONCAT(B55,$B41),'All Fixtures'!H:R,11,0),VLOOKUP(_xlfn.CONCAT(B55,$B41),'All Fixtures'!I:R,10,0))</f>
        <v>Jolly Boys</v>
      </c>
      <c r="E55" s="47" t="str">
        <f t="shared" si="1"/>
        <v>vs</v>
      </c>
      <c r="F55" s="46" t="str">
        <f>IFERROR(VLOOKUP(_xlfn.CONCAT(B55,$B41),'All Fixtures'!I:T,12,0),VLOOKUP(_xlfn.CONCAT(B55,$B41),'All Fixtures'!H:T,13,0))</f>
        <v>Andy Capps</v>
      </c>
      <c r="G55" s="48" t="str">
        <f>IF(E55="VOID","",VLOOKUP(_xlfn.CONCAT(B55,D55),'All Fixtures'!H:U,14,0))</f>
        <v>Spartans Club 1</v>
      </c>
    </row>
    <row r="56" spans="1:7" ht="18" customHeight="1" x14ac:dyDescent="0.25">
      <c r="A56" s="55"/>
      <c r="B56" s="44">
        <v>13</v>
      </c>
      <c r="C56" s="45">
        <f>IFERROR(VLOOKUP(_xlfn.CONCAT(B56,$B41),'All Fixtures'!H:R,10,0),VLOOKUP(_xlfn.CONCAT(B56,$B41),'All Fixtures'!I:R,9,0))</f>
        <v>45624</v>
      </c>
      <c r="D56" s="46" t="str">
        <f>IFERROR(VLOOKUP(_xlfn.CONCAT(B56,$B41),'All Fixtures'!H:R,11,0),VLOOKUP(_xlfn.CONCAT(B56,$B41),'All Fixtures'!I:R,10,0))</f>
        <v>Andy Capps</v>
      </c>
      <c r="E56" s="47" t="str">
        <f t="shared" si="1"/>
        <v>vs</v>
      </c>
      <c r="F56" s="46" t="str">
        <f>IFERROR(VLOOKUP(_xlfn.CONCAT(B56,$B41),'All Fixtures'!I:T,12,0),VLOOKUP(_xlfn.CONCAT(B56,$B41),'All Fixtures'!H:T,13,0))</f>
        <v>Harps S.C.</v>
      </c>
      <c r="G56" s="48" t="str">
        <f>IF(E56="VOID","",VLOOKUP(_xlfn.CONCAT(B56,D56),'All Fixtures'!H:U,14,0))</f>
        <v>Ramblers Club</v>
      </c>
    </row>
    <row r="57" spans="1:7" ht="18" customHeight="1" x14ac:dyDescent="0.25">
      <c r="A57" s="55"/>
      <c r="B57" s="44">
        <v>14</v>
      </c>
      <c r="C57" s="45">
        <f>IFERROR(VLOOKUP(_xlfn.CONCAT(B57,$B41),'All Fixtures'!H:R,10,0),VLOOKUP(_xlfn.CONCAT(B57,$B41),'All Fixtures'!I:R,9,0))</f>
        <v>45631</v>
      </c>
      <c r="D57" s="46" t="str">
        <f>IFERROR(VLOOKUP(_xlfn.CONCAT(B57,$B41),'All Fixtures'!H:R,11,0),VLOOKUP(_xlfn.CONCAT(B57,$B41),'All Fixtures'!I:R,10,0))</f>
        <v>Andy Capps</v>
      </c>
      <c r="E57" s="47" t="str">
        <f t="shared" si="1"/>
        <v>vs</v>
      </c>
      <c r="F57" s="46" t="str">
        <f>IFERROR(VLOOKUP(_xlfn.CONCAT(B57,$B41),'All Fixtures'!I:T,12,0),VLOOKUP(_xlfn.CONCAT(B57,$B41),'All Fixtures'!H:T,13,0))</f>
        <v>Bell Hotel</v>
      </c>
      <c r="G57" s="48" t="str">
        <f>IF(E57="VOID","",VLOOKUP(_xlfn.CONCAT(B57,D57),'All Fixtures'!H:U,14,0))</f>
        <v>Ramblers Club</v>
      </c>
    </row>
    <row r="58" spans="1:7" ht="18" customHeight="1" x14ac:dyDescent="0.25">
      <c r="A58" s="55"/>
      <c r="B58" s="44">
        <v>15</v>
      </c>
      <c r="C58" s="45">
        <f>IFERROR(VLOOKUP(_xlfn.CONCAT(B58,$B41),'All Fixtures'!H:R,10,0),VLOOKUP(_xlfn.CONCAT(B58,$B41),'All Fixtures'!I:R,9,0))</f>
        <v>45639</v>
      </c>
      <c r="D58" s="46" t="str">
        <f>IFERROR(VLOOKUP(_xlfn.CONCAT(B58,$B41),'All Fixtures'!H:R,11,0),VLOOKUP(_xlfn.CONCAT(B58,$B41),'All Fixtures'!I:R,10,0))</f>
        <v>Jacks Jokers</v>
      </c>
      <c r="E58" s="47" t="str">
        <f t="shared" si="1"/>
        <v>vs</v>
      </c>
      <c r="F58" s="46" t="str">
        <f>IFERROR(VLOOKUP(_xlfn.CONCAT(B58,$B41),'All Fixtures'!I:T,12,0),VLOOKUP(_xlfn.CONCAT(B58,$B41),'All Fixtures'!H:T,13,0))</f>
        <v>Andy Capps</v>
      </c>
      <c r="G58" s="48" t="str">
        <f>IF(E58="VOID","",VLOOKUP(_xlfn.CONCAT(B58,D58),'All Fixtures'!H:U,14,0))</f>
        <v>One Eyed Jacks</v>
      </c>
    </row>
    <row r="59" spans="1:7" ht="24.6" customHeight="1" x14ac:dyDescent="0.25">
      <c r="A59" s="55"/>
      <c r="B59" s="122" t="s">
        <v>339</v>
      </c>
      <c r="C59" s="123"/>
      <c r="D59" s="123"/>
      <c r="E59" s="123"/>
      <c r="F59" s="123"/>
      <c r="G59" s="124"/>
    </row>
    <row r="60" spans="1:7" ht="18" customHeight="1" x14ac:dyDescent="0.25">
      <c r="A60" s="55"/>
      <c r="B60" s="44">
        <v>16</v>
      </c>
      <c r="C60" s="45">
        <f>IFERROR(VLOOKUP(_xlfn.CONCAT(B60,$B41),'All Fixtures'!H:R,10,0),VLOOKUP(_xlfn.CONCAT(B60,$B41),'All Fixtures'!I:R,9,0))</f>
        <v>45664</v>
      </c>
      <c r="D60" s="46" t="str">
        <f>IFERROR(VLOOKUP(_xlfn.CONCAT(B60,$B41),'All Fixtures'!H:R,11,0),VLOOKUP(_xlfn.CONCAT(B60,$B41),'All Fixtures'!I:R,10,0))</f>
        <v>Dark Horses</v>
      </c>
      <c r="E60" s="47" t="str">
        <f t="shared" si="1"/>
        <v>vs</v>
      </c>
      <c r="F60" s="46" t="str">
        <f>IFERROR(VLOOKUP(_xlfn.CONCAT(B60,$B41),'All Fixtures'!I:T,12,0),VLOOKUP(_xlfn.CONCAT(B60,$B41),'All Fixtures'!H:T,13,0))</f>
        <v>Andy Capps</v>
      </c>
      <c r="G60" s="48" t="str">
        <f>IF(E60="VOID","",VLOOKUP(_xlfn.CONCAT(B60,D60),'All Fixtures'!H:U,14,0))</f>
        <v>Old Richians RFC</v>
      </c>
    </row>
    <row r="61" spans="1:7" ht="18" customHeight="1" x14ac:dyDescent="0.25">
      <c r="A61" s="55"/>
      <c r="B61" s="44">
        <v>17</v>
      </c>
      <c r="C61" s="45">
        <f>IFERROR(VLOOKUP(_xlfn.CONCAT(B61,$B41),'All Fixtures'!H:R,10,0),VLOOKUP(_xlfn.CONCAT(B61,$B41),'All Fixtures'!I:R,9,0))</f>
        <v>45673</v>
      </c>
      <c r="D61" s="46" t="str">
        <f>IFERROR(VLOOKUP(_xlfn.CONCAT(B61,$B41),'All Fixtures'!H:R,11,0),VLOOKUP(_xlfn.CONCAT(B61,$B41),'All Fixtures'!I:R,10,0))</f>
        <v>Andy Capps</v>
      </c>
      <c r="E61" s="47" t="str">
        <f t="shared" si="1"/>
        <v>vs</v>
      </c>
      <c r="F61" s="46" t="str">
        <f>IFERROR(VLOOKUP(_xlfn.CONCAT(B61,$B41),'All Fixtures'!I:T,12,0),VLOOKUP(_xlfn.CONCAT(B61,$B41),'All Fixtures'!H:T,13,0))</f>
        <v>Atlas S.C.</v>
      </c>
      <c r="G61" s="48" t="str">
        <f>IF(E61="VOID","",VLOOKUP(_xlfn.CONCAT(B61,D61),'All Fixtures'!H:U,14,0))</f>
        <v>Ramblers Club</v>
      </c>
    </row>
    <row r="62" spans="1:7" ht="18" customHeight="1" x14ac:dyDescent="0.25">
      <c r="A62" s="55"/>
      <c r="B62" s="44">
        <v>18</v>
      </c>
      <c r="C62" s="45">
        <f>IFERROR(VLOOKUP(_xlfn.CONCAT(B62,$B41),'All Fixtures'!H:R,10,0),VLOOKUP(_xlfn.CONCAT(B62,$B41),'All Fixtures'!I:R,9,0))</f>
        <v>45677</v>
      </c>
      <c r="D62" s="46" t="str">
        <f>IFERROR(VLOOKUP(_xlfn.CONCAT(B62,$B41),'All Fixtures'!H:R,11,0),VLOOKUP(_xlfn.CONCAT(B62,$B41),'All Fixtures'!I:R,10,0))</f>
        <v>Robinswood Foxes</v>
      </c>
      <c r="E62" s="47" t="str">
        <f t="shared" si="1"/>
        <v>vs</v>
      </c>
      <c r="F62" s="46" t="str">
        <f>IFERROR(VLOOKUP(_xlfn.CONCAT(B62,$B41),'All Fixtures'!I:T,12,0),VLOOKUP(_xlfn.CONCAT(B62,$B41),'All Fixtures'!H:T,13,0))</f>
        <v>Andy Capps</v>
      </c>
      <c r="G62" s="48" t="str">
        <f>IF(E62="VOID","",VLOOKUP(_xlfn.CONCAT(B62,D62),'All Fixtures'!H:U,14,0))</f>
        <v>Robinswood Hill Club 1</v>
      </c>
    </row>
    <row r="63" spans="1:7" ht="18" customHeight="1" x14ac:dyDescent="0.25">
      <c r="A63" s="55"/>
      <c r="B63" s="44">
        <v>19</v>
      </c>
      <c r="C63" s="45">
        <f>IFERROR(VLOOKUP(_xlfn.CONCAT(B63,$B41),'All Fixtures'!H:R,10,0),VLOOKUP(_xlfn.CONCAT(B63,$B41),'All Fixtures'!I:R,9,0))</f>
        <v>45687</v>
      </c>
      <c r="D63" s="46" t="str">
        <f>IFERROR(VLOOKUP(_xlfn.CONCAT(B63,$B41),'All Fixtures'!H:R,11,0),VLOOKUP(_xlfn.CONCAT(B63,$B41),'All Fixtures'!I:R,10,0))</f>
        <v>Andy Capps</v>
      </c>
      <c r="E63" s="47" t="str">
        <f t="shared" si="1"/>
        <v>vs</v>
      </c>
      <c r="F63" s="46" t="str">
        <f>IFERROR(VLOOKUP(_xlfn.CONCAT(B63,$B41),'All Fixtures'!I:T,12,0),VLOOKUP(_xlfn.CONCAT(B63,$B41),'All Fixtures'!H:T,13,0))</f>
        <v>White Hart</v>
      </c>
      <c r="G63" s="48" t="str">
        <f>IF(E63="VOID","",VLOOKUP(_xlfn.CONCAT(B63,D63),'All Fixtures'!H:U,14,0))</f>
        <v>Ramblers Club</v>
      </c>
    </row>
    <row r="64" spans="1:7" ht="18" customHeight="1" x14ac:dyDescent="0.25">
      <c r="A64" s="55"/>
      <c r="B64" s="44">
        <v>20</v>
      </c>
      <c r="C64" s="45">
        <f>IFERROR(VLOOKUP(_xlfn.CONCAT(B64,$B41),'All Fixtures'!H:R,10,0),VLOOKUP(_xlfn.CONCAT(B64,$B41),'All Fixtures'!I:R,9,0))</f>
        <v>45695</v>
      </c>
      <c r="D64" s="46" t="str">
        <f>IFERROR(VLOOKUP(_xlfn.CONCAT(B64,$B41),'All Fixtures'!H:R,11,0),VLOOKUP(_xlfn.CONCAT(B64,$B41),'All Fixtures'!I:R,10,0))</f>
        <v>Commies</v>
      </c>
      <c r="E64" s="47" t="str">
        <f t="shared" si="1"/>
        <v>vs</v>
      </c>
      <c r="F64" s="46" t="str">
        <f>IFERROR(VLOOKUP(_xlfn.CONCAT(B64,$B41),'All Fixtures'!I:T,12,0),VLOOKUP(_xlfn.CONCAT(B64,$B41),'All Fixtures'!H:T,13,0))</f>
        <v>Andy Capps</v>
      </c>
      <c r="G64" s="48" t="str">
        <f>IF(E64="VOID","",VLOOKUP(_xlfn.CONCAT(B64,D64),'All Fixtures'!H:U,14,0))</f>
        <v>Churchdown Community Centre 2</v>
      </c>
    </row>
    <row r="65" spans="1:7" ht="18" customHeight="1" x14ac:dyDescent="0.25">
      <c r="A65" s="55"/>
      <c r="B65" s="44">
        <v>21</v>
      </c>
      <c r="C65" s="45">
        <f>IFERROR(VLOOKUP(_xlfn.CONCAT(B65,$B41),'All Fixtures'!H:R,10,0),VLOOKUP(_xlfn.CONCAT(B65,$B41),'All Fixtures'!I:R,9,0))</f>
        <v>45701</v>
      </c>
      <c r="D65" s="46" t="str">
        <f>IFERROR(VLOOKUP(_xlfn.CONCAT(B65,$B41),'All Fixtures'!H:R,11,0),VLOOKUP(_xlfn.CONCAT(B65,$B41),'All Fixtures'!I:R,10,0))</f>
        <v>Andy Capps</v>
      </c>
      <c r="E65" s="47" t="str">
        <f t="shared" si="1"/>
        <v>vs</v>
      </c>
      <c r="F65" s="46" t="str">
        <f>IFERROR(VLOOKUP(_xlfn.CONCAT(B65,$B41),'All Fixtures'!I:T,12,0),VLOOKUP(_xlfn.CONCAT(B65,$B41),'All Fixtures'!H:T,13,0))</f>
        <v>Post Office 'A'</v>
      </c>
      <c r="G65" s="48" t="str">
        <f>IF(E65="VOID","",VLOOKUP(_xlfn.CONCAT(B65,D65),'All Fixtures'!H:U,14,0))</f>
        <v>Ramblers Club</v>
      </c>
    </row>
    <row r="66" spans="1:7" ht="18" customHeight="1" x14ac:dyDescent="0.25">
      <c r="A66" s="55"/>
      <c r="B66" s="44">
        <v>22</v>
      </c>
      <c r="C66" s="45">
        <f>IFERROR(VLOOKUP(_xlfn.CONCAT(B66,$B41),'All Fixtures'!H:R,10,0),VLOOKUP(_xlfn.CONCAT(B66,$B41),'All Fixtures'!I:R,9,0))</f>
        <v>45705</v>
      </c>
      <c r="D66" s="46" t="str">
        <f>IFERROR(VLOOKUP(_xlfn.CONCAT(B66,$B41),'All Fixtures'!H:R,11,0),VLOOKUP(_xlfn.CONCAT(B66,$B41),'All Fixtures'!I:R,10,0))</f>
        <v>Statics</v>
      </c>
      <c r="E66" s="47" t="str">
        <f t="shared" si="1"/>
        <v>vs</v>
      </c>
      <c r="F66" s="46" t="str">
        <f>IFERROR(VLOOKUP(_xlfn.CONCAT(B66,$B41),'All Fixtures'!I:T,12,0),VLOOKUP(_xlfn.CONCAT(B66,$B41),'All Fixtures'!H:T,13,0))</f>
        <v>Andy Capps</v>
      </c>
      <c r="G66" s="48" t="str">
        <f>IF(E66="VOID","",VLOOKUP(_xlfn.CONCAT(B66,D66),'All Fixtures'!H:U,14,0))</f>
        <v>Farmer's Club 2</v>
      </c>
    </row>
    <row r="67" spans="1:7" ht="18" customHeight="1" x14ac:dyDescent="0.25">
      <c r="A67" s="55"/>
      <c r="B67" s="44">
        <v>23</v>
      </c>
      <c r="C67" s="45">
        <f>IFERROR(VLOOKUP(_xlfn.CONCAT(B67,$B41),'All Fixtures'!H:R,10,0),VLOOKUP(_xlfn.CONCAT(B67,$B41),'All Fixtures'!I:R,9,0))</f>
        <v>45715</v>
      </c>
      <c r="D67" s="46" t="str">
        <f>IFERROR(VLOOKUP(_xlfn.CONCAT(B67,$B41),'All Fixtures'!H:R,11,0),VLOOKUP(_xlfn.CONCAT(B67,$B41),'All Fixtures'!I:R,10,0))</f>
        <v>Andy Capps</v>
      </c>
      <c r="E67" s="47" t="str">
        <f t="shared" si="1"/>
        <v>vs</v>
      </c>
      <c r="F67" s="46" t="str">
        <f>IFERROR(VLOOKUP(_xlfn.CONCAT(B67,$B41),'All Fixtures'!I:T,12,0),VLOOKUP(_xlfn.CONCAT(B67,$B41),'All Fixtures'!H:T,13,0))</f>
        <v>Looney Tunes</v>
      </c>
      <c r="G67" s="48" t="str">
        <f>IF(E67="VOID","",VLOOKUP(_xlfn.CONCAT(B67,D67),'All Fixtures'!H:U,14,0))</f>
        <v>Ramblers Club</v>
      </c>
    </row>
    <row r="68" spans="1:7" ht="18" customHeight="1" x14ac:dyDescent="0.25">
      <c r="A68" s="55"/>
      <c r="B68" s="44">
        <v>24</v>
      </c>
      <c r="C68" s="45">
        <f>IFERROR(VLOOKUP(_xlfn.CONCAT(B68,$B41),'All Fixtures'!H:R,10,0),VLOOKUP(_xlfn.CONCAT(B68,$B41),'All Fixtures'!I:R,9,0))</f>
        <v>45723</v>
      </c>
      <c r="D68" s="46" t="str">
        <f>IFERROR(VLOOKUP(_xlfn.CONCAT(B68,$B41),'All Fixtures'!H:R,11,0),VLOOKUP(_xlfn.CONCAT(B68,$B41),'All Fixtures'!I:R,10,0))</f>
        <v>Star Inn</v>
      </c>
      <c r="E68" s="47" t="str">
        <f t="shared" si="1"/>
        <v>vs</v>
      </c>
      <c r="F68" s="46" t="str">
        <f>IFERROR(VLOOKUP(_xlfn.CONCAT(B68,$B41),'All Fixtures'!I:T,12,0),VLOOKUP(_xlfn.CONCAT(B68,$B41),'All Fixtures'!H:T,13,0))</f>
        <v>Andy Capps</v>
      </c>
      <c r="G68" s="48" t="str">
        <f>IF(E68="VOID","",VLOOKUP(_xlfn.CONCAT(B68,D68),'All Fixtures'!H:U,14,0))</f>
        <v>Wotton Hall Club 2</v>
      </c>
    </row>
    <row r="69" spans="1:7" ht="18" customHeight="1" x14ac:dyDescent="0.25">
      <c r="A69" s="55"/>
      <c r="B69" s="44">
        <v>25</v>
      </c>
      <c r="C69" s="45">
        <f>IFERROR(VLOOKUP(_xlfn.CONCAT(B69,$B41),'All Fixtures'!H:R,10,0),VLOOKUP(_xlfn.CONCAT(B69,$B41),'All Fixtures'!I:R,9,0))</f>
        <v>45729</v>
      </c>
      <c r="D69" s="46" t="str">
        <f>IFERROR(VLOOKUP(_xlfn.CONCAT(B69,$B41),'All Fixtures'!H:R,11,0),VLOOKUP(_xlfn.CONCAT(B69,$B41),'All Fixtures'!I:R,10,0))</f>
        <v>Andy Capps</v>
      </c>
      <c r="E69" s="47" t="str">
        <f t="shared" si="1"/>
        <v>vs</v>
      </c>
      <c r="F69" s="46" t="str">
        <f>IFERROR(VLOOKUP(_xlfn.CONCAT(B69,$B41),'All Fixtures'!I:T,12,0),VLOOKUP(_xlfn.CONCAT(B69,$B41),'All Fixtures'!H:T,13,0))</f>
        <v>Co-Op</v>
      </c>
      <c r="G69" s="48" t="str">
        <f>IF(E69="VOID","",VLOOKUP(_xlfn.CONCAT(B69,D69),'All Fixtures'!H:U,14,0))</f>
        <v>Ramblers Club</v>
      </c>
    </row>
    <row r="70" spans="1:7" ht="18" customHeight="1" x14ac:dyDescent="0.25">
      <c r="A70" s="55"/>
      <c r="B70" s="44">
        <v>26</v>
      </c>
      <c r="C70" s="45">
        <f>IFERROR(VLOOKUP(_xlfn.CONCAT(B70,$B41),'All Fixtures'!H:R,10,0),VLOOKUP(_xlfn.CONCAT(B70,$B41),'All Fixtures'!I:R,9,0))</f>
        <v>45736</v>
      </c>
      <c r="D70" s="46" t="str">
        <f>IFERROR(VLOOKUP(_xlfn.CONCAT(B70,$B41),'All Fixtures'!H:R,11,0),VLOOKUP(_xlfn.CONCAT(B70,$B41),'All Fixtures'!I:R,10,0))</f>
        <v>Doddlers</v>
      </c>
      <c r="E70" s="47" t="str">
        <f t="shared" si="1"/>
        <v>vs</v>
      </c>
      <c r="F70" s="46" t="str">
        <f>IFERROR(VLOOKUP(_xlfn.CONCAT(B70,$B41),'All Fixtures'!I:T,12,0),VLOOKUP(_xlfn.CONCAT(B70,$B41),'All Fixtures'!H:T,13,0))</f>
        <v>Andy Capps</v>
      </c>
      <c r="G70" s="48" t="str">
        <f>IF(E70="VOID","",VLOOKUP(_xlfn.CONCAT(B70,D70),'All Fixtures'!H:U,14,0))</f>
        <v>Elmbridge Sports &amp; Social Club</v>
      </c>
    </row>
    <row r="71" spans="1:7" ht="18" customHeight="1" x14ac:dyDescent="0.25">
      <c r="A71" s="55"/>
      <c r="B71" s="44">
        <v>27</v>
      </c>
      <c r="C71" s="45">
        <f>IFERROR(VLOOKUP(_xlfn.CONCAT(B71,$B41),'All Fixtures'!H:R,10,0),VLOOKUP(_xlfn.CONCAT(B71,$B41),'All Fixtures'!I:R,9,0))</f>
        <v>45743</v>
      </c>
      <c r="D71" s="46" t="str">
        <f>IFERROR(VLOOKUP(_xlfn.CONCAT(B71,$B41),'All Fixtures'!H:R,11,0),VLOOKUP(_xlfn.CONCAT(B71,$B41),'All Fixtures'!I:R,10,0))</f>
        <v>Andy Capps</v>
      </c>
      <c r="E71" s="47" t="str">
        <f t="shared" si="1"/>
        <v>vs</v>
      </c>
      <c r="F71" s="46" t="str">
        <f>IFERROR(VLOOKUP(_xlfn.CONCAT(B71,$B41),'All Fixtures'!I:T,12,0),VLOOKUP(_xlfn.CONCAT(B71,$B41),'All Fixtures'!H:T,13,0))</f>
        <v>Jolly Boys</v>
      </c>
      <c r="G71" s="48" t="str">
        <f>IF(E71="VOID","",VLOOKUP(_xlfn.CONCAT(B71,D71),'All Fixtures'!H:U,14,0))</f>
        <v>Ramblers Club</v>
      </c>
    </row>
    <row r="72" spans="1:7" ht="18" customHeight="1" x14ac:dyDescent="0.25">
      <c r="A72" s="55"/>
      <c r="B72" s="44">
        <v>28</v>
      </c>
      <c r="C72" s="45">
        <f>IFERROR(VLOOKUP(_xlfn.CONCAT(B72,$B41),'All Fixtures'!H:R,10,0),VLOOKUP(_xlfn.CONCAT(B72,$B41),'All Fixtures'!I:R,9,0))</f>
        <v>45750</v>
      </c>
      <c r="D72" s="46" t="str">
        <f>IFERROR(VLOOKUP(_xlfn.CONCAT(B72,$B41),'All Fixtures'!H:R,11,0),VLOOKUP(_xlfn.CONCAT(B72,$B41),'All Fixtures'!I:R,10,0))</f>
        <v>Harps S.C.</v>
      </c>
      <c r="E72" s="47" t="str">
        <f t="shared" si="1"/>
        <v>vs</v>
      </c>
      <c r="F72" s="46" t="str">
        <f>IFERROR(VLOOKUP(_xlfn.CONCAT(B72,$B41),'All Fixtures'!I:T,12,0),VLOOKUP(_xlfn.CONCAT(B72,$B41),'All Fixtures'!H:T,13,0))</f>
        <v>Andy Capps</v>
      </c>
      <c r="G72" s="48" t="str">
        <f>IF(E72="VOID","",VLOOKUP(_xlfn.CONCAT(B72,D72),'All Fixtures'!H:U,14,0))</f>
        <v>Farmer's Club 2</v>
      </c>
    </row>
    <row r="73" spans="1:7" ht="18" customHeight="1" x14ac:dyDescent="0.25">
      <c r="A73" s="55"/>
      <c r="B73" s="44">
        <v>29</v>
      </c>
      <c r="C73" s="45">
        <f>IFERROR(VLOOKUP(_xlfn.CONCAT(B73,$B41),'All Fixtures'!H:R,10,0),VLOOKUP(_xlfn.CONCAT(B73,$B41),'All Fixtures'!I:R,9,0))</f>
        <v>45758</v>
      </c>
      <c r="D73" s="46" t="str">
        <f>IFERROR(VLOOKUP(_xlfn.CONCAT(B73,$B41),'All Fixtures'!H:R,11,0),VLOOKUP(_xlfn.CONCAT(B73,$B41),'All Fixtures'!I:R,10,0))</f>
        <v>Bell Hotel</v>
      </c>
      <c r="E73" s="47" t="str">
        <f t="shared" si="1"/>
        <v>vs</v>
      </c>
      <c r="F73" s="46" t="str">
        <f>IFERROR(VLOOKUP(_xlfn.CONCAT(B73,$B41),'All Fixtures'!I:T,12,0),VLOOKUP(_xlfn.CONCAT(B73,$B41),'All Fixtures'!H:T,13,0))</f>
        <v>Andy Capps</v>
      </c>
      <c r="G73" s="48" t="str">
        <f>IF(E73="VOID","",VLOOKUP(_xlfn.CONCAT(B73,D73),'All Fixtures'!H:U,14,0))</f>
        <v>Bell Inn Frampton</v>
      </c>
    </row>
    <row r="74" spans="1:7" ht="18" customHeight="1" x14ac:dyDescent="0.25">
      <c r="A74" s="55"/>
      <c r="B74" s="49">
        <v>30</v>
      </c>
      <c r="C74" s="50">
        <f>IFERROR(VLOOKUP(_xlfn.CONCAT(B74,$B41),'All Fixtures'!H:R,10,0),VLOOKUP(_xlfn.CONCAT(B74,$B41),'All Fixtures'!I:R,9,0))</f>
        <v>45764</v>
      </c>
      <c r="D74" s="51" t="str">
        <f>IFERROR(VLOOKUP(_xlfn.CONCAT(B74,$B41),'All Fixtures'!H:R,11,0),VLOOKUP(_xlfn.CONCAT(B74,$B41),'All Fixtures'!I:R,10,0))</f>
        <v>Andy Capps</v>
      </c>
      <c r="E74" s="52" t="str">
        <f t="shared" si="1"/>
        <v>vs</v>
      </c>
      <c r="F74" s="51" t="str">
        <f>IFERROR(VLOOKUP(_xlfn.CONCAT(B74,$B41),'All Fixtures'!I:T,12,0),VLOOKUP(_xlfn.CONCAT(B74,$B41),'All Fixtures'!H:T,13,0))</f>
        <v>Jacks Jokers</v>
      </c>
      <c r="G74" s="53" t="str">
        <f>IF(E74="VOID","",VLOOKUP(_xlfn.CONCAT(B74,D74),'All Fixtures'!H:U,14,0))</f>
        <v>Ramblers Club</v>
      </c>
    </row>
    <row r="75" spans="1:7" ht="13.15" customHeight="1" x14ac:dyDescent="0.25">
      <c r="A75" s="55"/>
      <c r="B75" s="20"/>
      <c r="C75" s="20"/>
      <c r="D75" s="3"/>
      <c r="E75" s="20"/>
      <c r="F75" s="3"/>
      <c r="G75" s="3"/>
    </row>
    <row r="76" spans="1:7" ht="13.15" customHeight="1" x14ac:dyDescent="0.25">
      <c r="A76" s="55"/>
      <c r="B76" s="20"/>
      <c r="C76" s="20"/>
      <c r="D76" s="3"/>
      <c r="E76" s="20"/>
      <c r="F76" s="3"/>
      <c r="G76" s="3"/>
    </row>
    <row r="77" spans="1:7" ht="13.15" customHeight="1" x14ac:dyDescent="0.25">
      <c r="A77" s="55"/>
      <c r="B77" s="20"/>
      <c r="C77" s="20"/>
      <c r="D77" s="3"/>
      <c r="E77" s="20"/>
      <c r="F77" s="3"/>
      <c r="G77" s="3"/>
    </row>
    <row r="78" spans="1:7" ht="13.15" customHeight="1" x14ac:dyDescent="0.25">
      <c r="A78" s="55"/>
      <c r="B78" s="20"/>
      <c r="C78" s="20"/>
      <c r="D78" s="3"/>
      <c r="E78" s="20"/>
      <c r="F78" s="3"/>
      <c r="G78" s="3"/>
    </row>
    <row r="79" spans="1:7" ht="13.15" customHeight="1" x14ac:dyDescent="0.25">
      <c r="A79" s="55"/>
      <c r="B79" s="20"/>
      <c r="C79" s="20"/>
      <c r="D79" s="3"/>
      <c r="E79" s="20"/>
      <c r="F79" s="3"/>
      <c r="G79" s="3"/>
    </row>
    <row r="80" spans="1:7" ht="20.45" customHeight="1" x14ac:dyDescent="0.35">
      <c r="A80" s="55">
        <f>A41+1</f>
        <v>3</v>
      </c>
      <c r="B80" s="39" t="str">
        <f>C80</f>
        <v>Harps S.C.</v>
      </c>
      <c r="C80" s="121" t="str">
        <f>VLOOKUP(A80,Divisions!$R$3:$S$18,2,0)</f>
        <v>Harps S.C.</v>
      </c>
      <c r="D80" s="121"/>
      <c r="E80" s="121"/>
      <c r="F80" s="121"/>
      <c r="G80" s="121"/>
    </row>
    <row r="81" spans="1:7" ht="13.15" customHeight="1" x14ac:dyDescent="0.25">
      <c r="A81" s="55"/>
      <c r="B81" s="20"/>
      <c r="C81" s="20"/>
      <c r="D81" s="3"/>
      <c r="E81" s="20"/>
      <c r="F81" s="3"/>
      <c r="G81" s="3"/>
    </row>
    <row r="82" spans="1:7" ht="21.6" customHeight="1" x14ac:dyDescent="0.25">
      <c r="A82" s="55"/>
      <c r="B82" s="40" t="s">
        <v>328</v>
      </c>
      <c r="C82" s="41" t="s">
        <v>334</v>
      </c>
      <c r="D82" s="42" t="s">
        <v>340</v>
      </c>
      <c r="E82" s="42"/>
      <c r="F82" s="42" t="s">
        <v>341</v>
      </c>
      <c r="G82" s="43" t="s">
        <v>338</v>
      </c>
    </row>
    <row r="83" spans="1:7" ht="18" customHeight="1" x14ac:dyDescent="0.25">
      <c r="A83" s="55"/>
      <c r="B83" s="44">
        <v>1</v>
      </c>
      <c r="C83" s="45">
        <f>IFERROR(VLOOKUP(_xlfn.CONCAT(B83,$B80),'All Fixtures'!H:R,10,0),VLOOKUP(_xlfn.CONCAT(B83,$B80),'All Fixtures'!I:R,9,0))</f>
        <v>45540</v>
      </c>
      <c r="D83" s="46" t="str">
        <f>IFERROR(VLOOKUP(_xlfn.CONCAT(B83,$B80),'All Fixtures'!H:R,11,0),VLOOKUP(_xlfn.CONCAT(B83,$B80),'All Fixtures'!I:R,10,0))</f>
        <v>Harps S.C.</v>
      </c>
      <c r="E83" s="47" t="str">
        <f>IF(F83="","VOID","vs")</f>
        <v>vs</v>
      </c>
      <c r="F83" s="46" t="str">
        <f>IFERROR(VLOOKUP(_xlfn.CONCAT(B83,$B80),'All Fixtures'!I:T,12,0),VLOOKUP(_xlfn.CONCAT(B83,$B80),'All Fixtures'!H:T,13,0))</f>
        <v>Atlas S.C.</v>
      </c>
      <c r="G83" s="48" t="str">
        <f>IF(E83="VOID","",VLOOKUP(_xlfn.CONCAT(B83,D83),'All Fixtures'!H:U,14,0))</f>
        <v>Farmer's Club 2</v>
      </c>
    </row>
    <row r="84" spans="1:7" ht="18" customHeight="1" x14ac:dyDescent="0.25">
      <c r="A84" s="55"/>
      <c r="B84" s="44">
        <v>2</v>
      </c>
      <c r="C84" s="45">
        <f>IFERROR(VLOOKUP(_xlfn.CONCAT(B84,$B80),'All Fixtures'!H:R,10,0),VLOOKUP(_xlfn.CONCAT(B84,$B80),'All Fixtures'!I:R,9,0))</f>
        <v>45544</v>
      </c>
      <c r="D84" s="46" t="str">
        <f>IFERROR(VLOOKUP(_xlfn.CONCAT(B84,$B80),'All Fixtures'!H:R,11,0),VLOOKUP(_xlfn.CONCAT(B84,$B80),'All Fixtures'!I:R,10,0))</f>
        <v>Robinswood Foxes</v>
      </c>
      <c r="E84" s="47" t="str">
        <f t="shared" ref="E84:E113" si="2">IF(F84="","VOID","vs")</f>
        <v>vs</v>
      </c>
      <c r="F84" s="46" t="str">
        <f>IFERROR(VLOOKUP(_xlfn.CONCAT(B84,$B80),'All Fixtures'!I:T,12,0),VLOOKUP(_xlfn.CONCAT(B84,$B80),'All Fixtures'!H:T,13,0))</f>
        <v>Harps S.C.</v>
      </c>
      <c r="G84" s="48" t="str">
        <f>IF(E84="VOID","",VLOOKUP(_xlfn.CONCAT(B84,D84),'All Fixtures'!H:U,14,0))</f>
        <v>Robinswood Hill Club 1</v>
      </c>
    </row>
    <row r="85" spans="1:7" ht="18" customHeight="1" x14ac:dyDescent="0.25">
      <c r="A85" s="55"/>
      <c r="B85" s="44">
        <v>3</v>
      </c>
      <c r="C85" s="45">
        <f>IFERROR(VLOOKUP(_xlfn.CONCAT(B85,$B80),'All Fixtures'!H:R,10,0),VLOOKUP(_xlfn.CONCAT(B85,$B80),'All Fixtures'!I:R,9,0))</f>
        <v>45554</v>
      </c>
      <c r="D85" s="46" t="str">
        <f>IFERROR(VLOOKUP(_xlfn.CONCAT(B85,$B80),'All Fixtures'!H:R,11,0),VLOOKUP(_xlfn.CONCAT(B85,$B80),'All Fixtures'!I:R,10,0))</f>
        <v>Harps S.C.</v>
      </c>
      <c r="E85" s="47" t="str">
        <f t="shared" si="2"/>
        <v>vs</v>
      </c>
      <c r="F85" s="46" t="str">
        <f>IFERROR(VLOOKUP(_xlfn.CONCAT(B85,$B80),'All Fixtures'!I:T,12,0),VLOOKUP(_xlfn.CONCAT(B85,$B80),'All Fixtures'!H:T,13,0))</f>
        <v>White Hart</v>
      </c>
      <c r="G85" s="48" t="str">
        <f>IF(E85="VOID","",VLOOKUP(_xlfn.CONCAT(B85,D85),'All Fixtures'!H:U,14,0))</f>
        <v>Farmer's Club 2</v>
      </c>
    </row>
    <row r="86" spans="1:7" ht="18" customHeight="1" x14ac:dyDescent="0.25">
      <c r="A86" s="55"/>
      <c r="B86" s="44">
        <v>4</v>
      </c>
      <c r="C86" s="45">
        <f>IFERROR(VLOOKUP(_xlfn.CONCAT(B86,$B80),'All Fixtures'!H:R,10,0),VLOOKUP(_xlfn.CONCAT(B86,$B80),'All Fixtures'!I:R,9,0))</f>
        <v>45562</v>
      </c>
      <c r="D86" s="46" t="str">
        <f>IFERROR(VLOOKUP(_xlfn.CONCAT(B86,$B80),'All Fixtures'!H:R,11,0),VLOOKUP(_xlfn.CONCAT(B86,$B80),'All Fixtures'!I:R,10,0))</f>
        <v>Commies</v>
      </c>
      <c r="E86" s="47" t="str">
        <f t="shared" si="2"/>
        <v>vs</v>
      </c>
      <c r="F86" s="46" t="str">
        <f>IFERROR(VLOOKUP(_xlfn.CONCAT(B86,$B80),'All Fixtures'!I:T,12,0),VLOOKUP(_xlfn.CONCAT(B86,$B80),'All Fixtures'!H:T,13,0))</f>
        <v>Harps S.C.</v>
      </c>
      <c r="G86" s="48" t="str">
        <f>IF(E86="VOID","",VLOOKUP(_xlfn.CONCAT(B86,D86),'All Fixtures'!H:U,14,0))</f>
        <v>Churchdown Community Centre 2</v>
      </c>
    </row>
    <row r="87" spans="1:7" ht="18" customHeight="1" x14ac:dyDescent="0.25">
      <c r="A87" s="55"/>
      <c r="B87" s="44">
        <v>5</v>
      </c>
      <c r="C87" s="45">
        <f>IFERROR(VLOOKUP(_xlfn.CONCAT(B87,$B80),'All Fixtures'!H:R,10,0),VLOOKUP(_xlfn.CONCAT(B87,$B80),'All Fixtures'!I:R,9,0))</f>
        <v>45568</v>
      </c>
      <c r="D87" s="46" t="str">
        <f>IFERROR(VLOOKUP(_xlfn.CONCAT(B87,$B80),'All Fixtures'!H:R,11,0),VLOOKUP(_xlfn.CONCAT(B87,$B80),'All Fixtures'!I:R,10,0))</f>
        <v>Harps S.C.</v>
      </c>
      <c r="E87" s="47" t="str">
        <f t="shared" si="2"/>
        <v>vs</v>
      </c>
      <c r="F87" s="46" t="str">
        <f>IFERROR(VLOOKUP(_xlfn.CONCAT(B87,$B80),'All Fixtures'!I:T,12,0),VLOOKUP(_xlfn.CONCAT(B87,$B80),'All Fixtures'!H:T,13,0))</f>
        <v>Post Office 'A'</v>
      </c>
      <c r="G87" s="48" t="str">
        <f>IF(E87="VOID","",VLOOKUP(_xlfn.CONCAT(B87,D87),'All Fixtures'!H:U,14,0))</f>
        <v>Farmer's Club 2</v>
      </c>
    </row>
    <row r="88" spans="1:7" ht="18" customHeight="1" x14ac:dyDescent="0.25">
      <c r="A88" s="55"/>
      <c r="B88" s="44">
        <v>6</v>
      </c>
      <c r="C88" s="45">
        <f>IFERROR(VLOOKUP(_xlfn.CONCAT(B88,$B80),'All Fixtures'!H:R,10,0),VLOOKUP(_xlfn.CONCAT(B88,$B80),'All Fixtures'!I:R,9,0))</f>
        <v>45572</v>
      </c>
      <c r="D88" s="46" t="str">
        <f>IFERROR(VLOOKUP(_xlfn.CONCAT(B88,$B80),'All Fixtures'!H:R,11,0),VLOOKUP(_xlfn.CONCAT(B88,$B80),'All Fixtures'!I:R,10,0))</f>
        <v>Statics</v>
      </c>
      <c r="E88" s="47" t="str">
        <f t="shared" si="2"/>
        <v>vs</v>
      </c>
      <c r="F88" s="46" t="str">
        <f>IFERROR(VLOOKUP(_xlfn.CONCAT(B88,$B80),'All Fixtures'!I:T,12,0),VLOOKUP(_xlfn.CONCAT(B88,$B80),'All Fixtures'!H:T,13,0))</f>
        <v>Harps S.C.</v>
      </c>
      <c r="G88" s="48" t="str">
        <f>IF(E88="VOID","",VLOOKUP(_xlfn.CONCAT(B88,D88),'All Fixtures'!H:U,14,0))</f>
        <v>Farmer's Club 2</v>
      </c>
    </row>
    <row r="89" spans="1:7" ht="18" customHeight="1" x14ac:dyDescent="0.25">
      <c r="A89" s="55"/>
      <c r="B89" s="44">
        <v>7</v>
      </c>
      <c r="C89" s="45">
        <f>IFERROR(VLOOKUP(_xlfn.CONCAT(B89,$B80),'All Fixtures'!H:R,10,0),VLOOKUP(_xlfn.CONCAT(B89,$B80),'All Fixtures'!I:R,9,0))</f>
        <v>45582</v>
      </c>
      <c r="D89" s="46" t="str">
        <f>IFERROR(VLOOKUP(_xlfn.CONCAT(B89,$B80),'All Fixtures'!H:R,11,0),VLOOKUP(_xlfn.CONCAT(B89,$B80),'All Fixtures'!I:R,10,0))</f>
        <v>Harps S.C.</v>
      </c>
      <c r="E89" s="47" t="str">
        <f t="shared" si="2"/>
        <v>vs</v>
      </c>
      <c r="F89" s="46" t="str">
        <f>IFERROR(VLOOKUP(_xlfn.CONCAT(B89,$B80),'All Fixtures'!I:T,12,0),VLOOKUP(_xlfn.CONCAT(B89,$B80),'All Fixtures'!H:T,13,0))</f>
        <v>Looney Tunes</v>
      </c>
      <c r="G89" s="48" t="str">
        <f>IF(E89="VOID","",VLOOKUP(_xlfn.CONCAT(B89,D89),'All Fixtures'!H:U,14,0))</f>
        <v>Farmer's Club 2</v>
      </c>
    </row>
    <row r="90" spans="1:7" ht="18" customHeight="1" x14ac:dyDescent="0.25">
      <c r="A90" s="55"/>
      <c r="B90" s="44">
        <v>8</v>
      </c>
      <c r="C90" s="45">
        <f>IFERROR(VLOOKUP(_xlfn.CONCAT(B90,$B80),'All Fixtures'!H:R,10,0),VLOOKUP(_xlfn.CONCAT(B90,$B80),'All Fixtures'!I:R,9,0))</f>
        <v>45590</v>
      </c>
      <c r="D90" s="46" t="str">
        <f>IFERROR(VLOOKUP(_xlfn.CONCAT(B90,$B80),'All Fixtures'!H:R,11,0),VLOOKUP(_xlfn.CONCAT(B90,$B80),'All Fixtures'!I:R,10,0))</f>
        <v>Star Inn</v>
      </c>
      <c r="E90" s="47" t="str">
        <f t="shared" si="2"/>
        <v>vs</v>
      </c>
      <c r="F90" s="46" t="str">
        <f>IFERROR(VLOOKUP(_xlfn.CONCAT(B90,$B80),'All Fixtures'!I:T,12,0),VLOOKUP(_xlfn.CONCAT(B90,$B80),'All Fixtures'!H:T,13,0))</f>
        <v>Harps S.C.</v>
      </c>
      <c r="G90" s="48" t="str">
        <f>IF(E90="VOID","",VLOOKUP(_xlfn.CONCAT(B90,D90),'All Fixtures'!H:U,14,0))</f>
        <v>Wotton Hall Club 2</v>
      </c>
    </row>
    <row r="91" spans="1:7" ht="18" customHeight="1" x14ac:dyDescent="0.25">
      <c r="A91" s="55"/>
      <c r="B91" s="44">
        <v>9</v>
      </c>
      <c r="C91" s="45">
        <f>IFERROR(VLOOKUP(_xlfn.CONCAT(B91,$B80),'All Fixtures'!H:R,10,0),VLOOKUP(_xlfn.CONCAT(B91,$B80),'All Fixtures'!I:R,9,0))</f>
        <v>45596</v>
      </c>
      <c r="D91" s="46" t="str">
        <f>IFERROR(VLOOKUP(_xlfn.CONCAT(B91,$B80),'All Fixtures'!H:R,11,0),VLOOKUP(_xlfn.CONCAT(B91,$B80),'All Fixtures'!I:R,10,0))</f>
        <v>Harps S.C.</v>
      </c>
      <c r="E91" s="47" t="str">
        <f t="shared" si="2"/>
        <v>vs</v>
      </c>
      <c r="F91" s="46" t="str">
        <f>IFERROR(VLOOKUP(_xlfn.CONCAT(B91,$B80),'All Fixtures'!I:T,12,0),VLOOKUP(_xlfn.CONCAT(B91,$B80),'All Fixtures'!H:T,13,0))</f>
        <v>Co-Op</v>
      </c>
      <c r="G91" s="48" t="str">
        <f>IF(E91="VOID","",VLOOKUP(_xlfn.CONCAT(B91,D91),'All Fixtures'!H:U,14,0))</f>
        <v>Farmer's Club 2</v>
      </c>
    </row>
    <row r="92" spans="1:7" ht="18" customHeight="1" x14ac:dyDescent="0.25">
      <c r="A92" s="55"/>
      <c r="B92" s="44">
        <v>10</v>
      </c>
      <c r="C92" s="45">
        <f>IFERROR(VLOOKUP(_xlfn.CONCAT(B92,$B80),'All Fixtures'!H:R,10,0),VLOOKUP(_xlfn.CONCAT(B92,$B80),'All Fixtures'!I:R,9,0))</f>
        <v>45603</v>
      </c>
      <c r="D92" s="46" t="str">
        <f>IFERROR(VLOOKUP(_xlfn.CONCAT(B92,$B80),'All Fixtures'!H:R,11,0),VLOOKUP(_xlfn.CONCAT(B92,$B80),'All Fixtures'!I:R,10,0))</f>
        <v>Doddlers</v>
      </c>
      <c r="E92" s="47" t="str">
        <f t="shared" si="2"/>
        <v>vs</v>
      </c>
      <c r="F92" s="46" t="str">
        <f>IFERROR(VLOOKUP(_xlfn.CONCAT(B92,$B80),'All Fixtures'!I:T,12,0),VLOOKUP(_xlfn.CONCAT(B92,$B80),'All Fixtures'!H:T,13,0))</f>
        <v>Harps S.C.</v>
      </c>
      <c r="G92" s="48" t="str">
        <f>IF(E92="VOID","",VLOOKUP(_xlfn.CONCAT(B92,D92),'All Fixtures'!H:U,14,0))</f>
        <v>Elmbridge Sports &amp; Social Club</v>
      </c>
    </row>
    <row r="93" spans="1:7" ht="18" customHeight="1" x14ac:dyDescent="0.25">
      <c r="A93" s="55"/>
      <c r="B93" s="44">
        <v>11</v>
      </c>
      <c r="C93" s="45">
        <f>IFERROR(VLOOKUP(_xlfn.CONCAT(B93,$B80),'All Fixtures'!H:R,10,0),VLOOKUP(_xlfn.CONCAT(B93,$B80),'All Fixtures'!I:R,9,0))</f>
        <v>45610</v>
      </c>
      <c r="D93" s="46" t="str">
        <f>IFERROR(VLOOKUP(_xlfn.CONCAT(B93,$B80),'All Fixtures'!H:R,11,0),VLOOKUP(_xlfn.CONCAT(B93,$B80),'All Fixtures'!I:R,10,0))</f>
        <v>Harps S.C.</v>
      </c>
      <c r="E93" s="47" t="str">
        <f t="shared" si="2"/>
        <v>vs</v>
      </c>
      <c r="F93" s="46" t="str">
        <f>IFERROR(VLOOKUP(_xlfn.CONCAT(B93,$B80),'All Fixtures'!I:T,12,0),VLOOKUP(_xlfn.CONCAT(B93,$B80),'All Fixtures'!H:T,13,0))</f>
        <v>Jolly Boys</v>
      </c>
      <c r="G93" s="48" t="str">
        <f>IF(E93="VOID","",VLOOKUP(_xlfn.CONCAT(B93,D93),'All Fixtures'!H:U,14,0))</f>
        <v>Farmer's Club 2</v>
      </c>
    </row>
    <row r="94" spans="1:7" ht="18" customHeight="1" x14ac:dyDescent="0.25">
      <c r="A94" s="55"/>
      <c r="B94" s="44">
        <v>12</v>
      </c>
      <c r="C94" s="45">
        <f>IFERROR(VLOOKUP(_xlfn.CONCAT(B94,$B80),'All Fixtures'!H:R,10,0),VLOOKUP(_xlfn.CONCAT(B94,$B80),'All Fixtures'!I:R,9,0))</f>
        <v>45617</v>
      </c>
      <c r="D94" s="46" t="str">
        <f>IFERROR(VLOOKUP(_xlfn.CONCAT(B94,$B80),'All Fixtures'!H:R,11,0),VLOOKUP(_xlfn.CONCAT(B94,$B80),'All Fixtures'!I:R,10,0))</f>
        <v>Harps S.C.</v>
      </c>
      <c r="E94" s="47" t="str">
        <f t="shared" si="2"/>
        <v>vs</v>
      </c>
      <c r="F94" s="46" t="str">
        <f>IFERROR(VLOOKUP(_xlfn.CONCAT(B94,$B80),'All Fixtures'!I:T,12,0),VLOOKUP(_xlfn.CONCAT(B94,$B80),'All Fixtures'!H:T,13,0))</f>
        <v>Bell Hotel</v>
      </c>
      <c r="G94" s="48" t="str">
        <f>IF(E94="VOID","",VLOOKUP(_xlfn.CONCAT(B94,D94),'All Fixtures'!H:U,14,0))</f>
        <v>Farmer's Club 2</v>
      </c>
    </row>
    <row r="95" spans="1:7" ht="18" customHeight="1" x14ac:dyDescent="0.25">
      <c r="A95" s="55"/>
      <c r="B95" s="44">
        <v>13</v>
      </c>
      <c r="C95" s="45">
        <f>IFERROR(VLOOKUP(_xlfn.CONCAT(B95,$B80),'All Fixtures'!H:R,10,0),VLOOKUP(_xlfn.CONCAT(B95,$B80),'All Fixtures'!I:R,9,0))</f>
        <v>45624</v>
      </c>
      <c r="D95" s="46" t="str">
        <f>IFERROR(VLOOKUP(_xlfn.CONCAT(B95,$B80),'All Fixtures'!H:R,11,0),VLOOKUP(_xlfn.CONCAT(B95,$B80),'All Fixtures'!I:R,10,0))</f>
        <v>Andy Capps</v>
      </c>
      <c r="E95" s="47" t="str">
        <f t="shared" si="2"/>
        <v>vs</v>
      </c>
      <c r="F95" s="46" t="str">
        <f>IFERROR(VLOOKUP(_xlfn.CONCAT(B95,$B80),'All Fixtures'!I:T,12,0),VLOOKUP(_xlfn.CONCAT(B95,$B80),'All Fixtures'!H:T,13,0))</f>
        <v>Harps S.C.</v>
      </c>
      <c r="G95" s="48" t="str">
        <f>IF(E95="VOID","",VLOOKUP(_xlfn.CONCAT(B95,D95),'All Fixtures'!H:U,14,0))</f>
        <v>Ramblers Club</v>
      </c>
    </row>
    <row r="96" spans="1:7" ht="18" customHeight="1" x14ac:dyDescent="0.25">
      <c r="A96" s="55"/>
      <c r="B96" s="44">
        <v>14</v>
      </c>
      <c r="C96" s="45">
        <f>IFERROR(VLOOKUP(_xlfn.CONCAT(B96,$B80),'All Fixtures'!H:R,10,0),VLOOKUP(_xlfn.CONCAT(B96,$B80),'All Fixtures'!I:R,9,0))</f>
        <v>45631</v>
      </c>
      <c r="D96" s="46" t="str">
        <f>IFERROR(VLOOKUP(_xlfn.CONCAT(B96,$B80),'All Fixtures'!H:R,11,0),VLOOKUP(_xlfn.CONCAT(B96,$B80),'All Fixtures'!I:R,10,0))</f>
        <v>Harps S.C.</v>
      </c>
      <c r="E96" s="47" t="str">
        <f t="shared" si="2"/>
        <v>vs</v>
      </c>
      <c r="F96" s="46" t="str">
        <f>IFERROR(VLOOKUP(_xlfn.CONCAT(B96,$B80),'All Fixtures'!I:T,12,0),VLOOKUP(_xlfn.CONCAT(B96,$B80),'All Fixtures'!H:T,13,0))</f>
        <v>Jacks Jokers</v>
      </c>
      <c r="G96" s="48" t="str">
        <f>IF(E96="VOID","",VLOOKUP(_xlfn.CONCAT(B96,D96),'All Fixtures'!H:U,14,0))</f>
        <v>Farmer's Club 2</v>
      </c>
    </row>
    <row r="97" spans="1:7" ht="18" customHeight="1" x14ac:dyDescent="0.25">
      <c r="A97" s="55"/>
      <c r="B97" s="44">
        <v>15</v>
      </c>
      <c r="C97" s="45">
        <f>IFERROR(VLOOKUP(_xlfn.CONCAT(B97,$B80),'All Fixtures'!H:R,10,0),VLOOKUP(_xlfn.CONCAT(B97,$B80),'All Fixtures'!I:R,9,0))</f>
        <v>45636</v>
      </c>
      <c r="D97" s="46" t="str">
        <f>IFERROR(VLOOKUP(_xlfn.CONCAT(B97,$B80),'All Fixtures'!H:R,11,0),VLOOKUP(_xlfn.CONCAT(B97,$B80),'All Fixtures'!I:R,10,0))</f>
        <v>Dark Horses</v>
      </c>
      <c r="E97" s="47" t="str">
        <f t="shared" si="2"/>
        <v>vs</v>
      </c>
      <c r="F97" s="46" t="str">
        <f>IFERROR(VLOOKUP(_xlfn.CONCAT(B97,$B80),'All Fixtures'!I:T,12,0),VLOOKUP(_xlfn.CONCAT(B97,$B80),'All Fixtures'!H:T,13,0))</f>
        <v>Harps S.C.</v>
      </c>
      <c r="G97" s="48" t="str">
        <f>IF(E97="VOID","",VLOOKUP(_xlfn.CONCAT(B97,D97),'All Fixtures'!H:U,14,0))</f>
        <v>Old Richians RFC</v>
      </c>
    </row>
    <row r="98" spans="1:7" ht="24.6" customHeight="1" x14ac:dyDescent="0.25">
      <c r="A98" s="55"/>
      <c r="B98" s="122" t="s">
        <v>339</v>
      </c>
      <c r="C98" s="123"/>
      <c r="D98" s="123"/>
      <c r="E98" s="123"/>
      <c r="F98" s="123"/>
      <c r="G98" s="124"/>
    </row>
    <row r="99" spans="1:7" ht="18" customHeight="1" x14ac:dyDescent="0.25">
      <c r="A99" s="55"/>
      <c r="B99" s="44">
        <v>16</v>
      </c>
      <c r="C99" s="45">
        <f>IFERROR(VLOOKUP(_xlfn.CONCAT(B99,$B80),'All Fixtures'!H:R,10,0),VLOOKUP(_xlfn.CONCAT(B99,$B80),'All Fixtures'!I:R,9,0))</f>
        <v>45663</v>
      </c>
      <c r="D99" s="46" t="str">
        <f>IFERROR(VLOOKUP(_xlfn.CONCAT(B99,$B80),'All Fixtures'!H:R,11,0),VLOOKUP(_xlfn.CONCAT(B99,$B80),'All Fixtures'!I:R,10,0))</f>
        <v>Atlas S.C.</v>
      </c>
      <c r="E99" s="47" t="str">
        <f t="shared" si="2"/>
        <v>vs</v>
      </c>
      <c r="F99" s="46" t="str">
        <f>IFERROR(VLOOKUP(_xlfn.CONCAT(B99,$B80),'All Fixtures'!I:T,12,0),VLOOKUP(_xlfn.CONCAT(B99,$B80),'All Fixtures'!H:T,13,0))</f>
        <v>Harps S.C.</v>
      </c>
      <c r="G99" s="48" t="str">
        <f>IF(E99="VOID","",VLOOKUP(_xlfn.CONCAT(B99,D99),'All Fixtures'!H:U,14,0))</f>
        <v>Spartans Club 1</v>
      </c>
    </row>
    <row r="100" spans="1:7" ht="18" customHeight="1" x14ac:dyDescent="0.25">
      <c r="A100" s="55"/>
      <c r="B100" s="44">
        <v>17</v>
      </c>
      <c r="C100" s="45">
        <f>IFERROR(VLOOKUP(_xlfn.CONCAT(B100,$B80),'All Fixtures'!H:R,10,0),VLOOKUP(_xlfn.CONCAT(B100,$B80),'All Fixtures'!I:R,9,0))</f>
        <v>45673</v>
      </c>
      <c r="D100" s="46" t="str">
        <f>IFERROR(VLOOKUP(_xlfn.CONCAT(B100,$B80),'All Fixtures'!H:R,11,0),VLOOKUP(_xlfn.CONCAT(B100,$B80),'All Fixtures'!I:R,10,0))</f>
        <v>Harps S.C.</v>
      </c>
      <c r="E100" s="47" t="str">
        <f t="shared" si="2"/>
        <v>vs</v>
      </c>
      <c r="F100" s="46" t="str">
        <f>IFERROR(VLOOKUP(_xlfn.CONCAT(B100,$B80),'All Fixtures'!I:T,12,0),VLOOKUP(_xlfn.CONCAT(B100,$B80),'All Fixtures'!H:T,13,0))</f>
        <v>Robinswood Foxes</v>
      </c>
      <c r="G100" s="48" t="str">
        <f>IF(E100="VOID","",VLOOKUP(_xlfn.CONCAT(B100,D100),'All Fixtures'!H:U,14,0))</f>
        <v>Farmer's Club 2</v>
      </c>
    </row>
    <row r="101" spans="1:7" ht="18" customHeight="1" x14ac:dyDescent="0.25">
      <c r="A101" s="55"/>
      <c r="B101" s="44">
        <v>18</v>
      </c>
      <c r="C101" s="45">
        <f>IFERROR(VLOOKUP(_xlfn.CONCAT(B101,$B80),'All Fixtures'!H:R,10,0),VLOOKUP(_xlfn.CONCAT(B101,$B80),'All Fixtures'!I:R,9,0))</f>
        <v>45678</v>
      </c>
      <c r="D101" s="46" t="str">
        <f>IFERROR(VLOOKUP(_xlfn.CONCAT(B101,$B80),'All Fixtures'!H:R,11,0),VLOOKUP(_xlfn.CONCAT(B101,$B80),'All Fixtures'!I:R,10,0))</f>
        <v>White Hart</v>
      </c>
      <c r="E101" s="47" t="str">
        <f t="shared" si="2"/>
        <v>vs</v>
      </c>
      <c r="F101" s="46" t="str">
        <f>IFERROR(VLOOKUP(_xlfn.CONCAT(B101,$B80),'All Fixtures'!I:T,12,0),VLOOKUP(_xlfn.CONCAT(B101,$B80),'All Fixtures'!H:T,13,0))</f>
        <v>Harps S.C.</v>
      </c>
      <c r="G101" s="48" t="str">
        <f>IF(E101="VOID","",VLOOKUP(_xlfn.CONCAT(B101,D101),'All Fixtures'!H:U,14,0))</f>
        <v>One Eyed Jacks</v>
      </c>
    </row>
    <row r="102" spans="1:7" ht="18" customHeight="1" x14ac:dyDescent="0.25">
      <c r="A102" s="55"/>
      <c r="B102" s="44">
        <v>19</v>
      </c>
      <c r="C102" s="45">
        <f>IFERROR(VLOOKUP(_xlfn.CONCAT(B102,$B80),'All Fixtures'!H:R,10,0),VLOOKUP(_xlfn.CONCAT(B102,$B80),'All Fixtures'!I:R,9,0))</f>
        <v>45687</v>
      </c>
      <c r="D102" s="46" t="str">
        <f>IFERROR(VLOOKUP(_xlfn.CONCAT(B102,$B80),'All Fixtures'!H:R,11,0),VLOOKUP(_xlfn.CONCAT(B102,$B80),'All Fixtures'!I:R,10,0))</f>
        <v>Harps S.C.</v>
      </c>
      <c r="E102" s="47" t="str">
        <f t="shared" si="2"/>
        <v>vs</v>
      </c>
      <c r="F102" s="46" t="str">
        <f>IFERROR(VLOOKUP(_xlfn.CONCAT(B102,$B80),'All Fixtures'!I:T,12,0),VLOOKUP(_xlfn.CONCAT(B102,$B80),'All Fixtures'!H:T,13,0))</f>
        <v>Commies</v>
      </c>
      <c r="G102" s="48" t="str">
        <f>IF(E102="VOID","",VLOOKUP(_xlfn.CONCAT(B102,D102),'All Fixtures'!H:U,14,0))</f>
        <v>Farmer's Club 2</v>
      </c>
    </row>
    <row r="103" spans="1:7" ht="18" customHeight="1" x14ac:dyDescent="0.25">
      <c r="A103" s="55"/>
      <c r="B103" s="44">
        <v>20</v>
      </c>
      <c r="C103" s="45">
        <f>IFERROR(VLOOKUP(_xlfn.CONCAT(B103,$B80),'All Fixtures'!H:R,10,0),VLOOKUP(_xlfn.CONCAT(B103,$B80),'All Fixtures'!I:R,9,0))</f>
        <v>45691</v>
      </c>
      <c r="D103" s="46" t="str">
        <f>IFERROR(VLOOKUP(_xlfn.CONCAT(B103,$B80),'All Fixtures'!H:R,11,0),VLOOKUP(_xlfn.CONCAT(B103,$B80),'All Fixtures'!I:R,10,0))</f>
        <v>Post Office 'A'</v>
      </c>
      <c r="E103" s="47" t="str">
        <f t="shared" si="2"/>
        <v>vs</v>
      </c>
      <c r="F103" s="46" t="str">
        <f>IFERROR(VLOOKUP(_xlfn.CONCAT(B103,$B80),'All Fixtures'!I:T,12,0),VLOOKUP(_xlfn.CONCAT(B103,$B80),'All Fixtures'!H:T,13,0))</f>
        <v>Harps S.C.</v>
      </c>
      <c r="G103" s="48" t="str">
        <f>IF(E103="VOID","",VLOOKUP(_xlfn.CONCAT(B103,D103),'All Fixtures'!H:U,14,0))</f>
        <v>One Eyed Jacks</v>
      </c>
    </row>
    <row r="104" spans="1:7" ht="18" customHeight="1" x14ac:dyDescent="0.25">
      <c r="A104" s="55"/>
      <c r="B104" s="44">
        <v>21</v>
      </c>
      <c r="C104" s="45">
        <f>IFERROR(VLOOKUP(_xlfn.CONCAT(B104,$B80),'All Fixtures'!H:R,10,0),VLOOKUP(_xlfn.CONCAT(B104,$B80),'All Fixtures'!I:R,9,0))</f>
        <v>45701</v>
      </c>
      <c r="D104" s="46" t="str">
        <f>IFERROR(VLOOKUP(_xlfn.CONCAT(B104,$B80),'All Fixtures'!H:R,11,0),VLOOKUP(_xlfn.CONCAT(B104,$B80),'All Fixtures'!I:R,10,0))</f>
        <v>Harps S.C.</v>
      </c>
      <c r="E104" s="47" t="str">
        <f t="shared" si="2"/>
        <v>vs</v>
      </c>
      <c r="F104" s="46" t="str">
        <f>IFERROR(VLOOKUP(_xlfn.CONCAT(B104,$B80),'All Fixtures'!I:T,12,0),VLOOKUP(_xlfn.CONCAT(B104,$B80),'All Fixtures'!H:T,13,0))</f>
        <v>Statics</v>
      </c>
      <c r="G104" s="48" t="str">
        <f>IF(E104="VOID","",VLOOKUP(_xlfn.CONCAT(B104,D104),'All Fixtures'!H:U,14,0))</f>
        <v>Farmer's Club 2</v>
      </c>
    </row>
    <row r="105" spans="1:7" ht="18" customHeight="1" x14ac:dyDescent="0.25">
      <c r="A105" s="55"/>
      <c r="B105" s="44">
        <v>22</v>
      </c>
      <c r="C105" s="45">
        <f>IFERROR(VLOOKUP(_xlfn.CONCAT(B105,$B80),'All Fixtures'!H:R,10,0),VLOOKUP(_xlfn.CONCAT(B105,$B80),'All Fixtures'!I:R,9,0))</f>
        <v>45708</v>
      </c>
      <c r="D105" s="46" t="str">
        <f>IFERROR(VLOOKUP(_xlfn.CONCAT(B105,$B80),'All Fixtures'!H:R,11,0),VLOOKUP(_xlfn.CONCAT(B105,$B80),'All Fixtures'!I:R,10,0))</f>
        <v>Looney Tunes</v>
      </c>
      <c r="E105" s="47" t="str">
        <f t="shared" si="2"/>
        <v>vs</v>
      </c>
      <c r="F105" s="46" t="str">
        <f>IFERROR(VLOOKUP(_xlfn.CONCAT(B105,$B80),'All Fixtures'!I:T,12,0),VLOOKUP(_xlfn.CONCAT(B105,$B80),'All Fixtures'!H:T,13,0))</f>
        <v>Harps S.C.</v>
      </c>
      <c r="G105" s="48" t="str">
        <f>IF(E105="VOID","",VLOOKUP(_xlfn.CONCAT(B105,D105),'All Fixtures'!H:U,14,0))</f>
        <v>Circle Club Newent</v>
      </c>
    </row>
    <row r="106" spans="1:7" ht="18" customHeight="1" x14ac:dyDescent="0.25">
      <c r="A106" s="55"/>
      <c r="B106" s="44">
        <v>23</v>
      </c>
      <c r="C106" s="45">
        <f>IFERROR(VLOOKUP(_xlfn.CONCAT(B106,$B80),'All Fixtures'!H:R,10,0),VLOOKUP(_xlfn.CONCAT(B106,$B80),'All Fixtures'!I:R,9,0))</f>
        <v>45715</v>
      </c>
      <c r="D106" s="46" t="str">
        <f>IFERROR(VLOOKUP(_xlfn.CONCAT(B106,$B80),'All Fixtures'!H:R,11,0),VLOOKUP(_xlfn.CONCAT(B106,$B80),'All Fixtures'!I:R,10,0))</f>
        <v>Harps S.C.</v>
      </c>
      <c r="E106" s="47" t="str">
        <f t="shared" si="2"/>
        <v>vs</v>
      </c>
      <c r="F106" s="46" t="str">
        <f>IFERROR(VLOOKUP(_xlfn.CONCAT(B106,$B80),'All Fixtures'!I:T,12,0),VLOOKUP(_xlfn.CONCAT(B106,$B80),'All Fixtures'!H:T,13,0))</f>
        <v>Star Inn</v>
      </c>
      <c r="G106" s="48" t="str">
        <f>IF(E106="VOID","",VLOOKUP(_xlfn.CONCAT(B106,D106),'All Fixtures'!H:U,14,0))</f>
        <v>Farmer's Club 2</v>
      </c>
    </row>
    <row r="107" spans="1:7" ht="18" customHeight="1" x14ac:dyDescent="0.25">
      <c r="A107" s="55"/>
      <c r="B107" s="44">
        <v>24</v>
      </c>
      <c r="C107" s="45">
        <f>IFERROR(VLOOKUP(_xlfn.CONCAT(B107,$B80),'All Fixtures'!H:R,10,0),VLOOKUP(_xlfn.CONCAT(B107,$B80),'All Fixtures'!I:R,9,0))</f>
        <v>45719</v>
      </c>
      <c r="D107" s="46" t="str">
        <f>IFERROR(VLOOKUP(_xlfn.CONCAT(B107,$B80),'All Fixtures'!H:R,11,0),VLOOKUP(_xlfn.CONCAT(B107,$B80),'All Fixtures'!I:R,10,0))</f>
        <v>Co-Op</v>
      </c>
      <c r="E107" s="47" t="str">
        <f t="shared" si="2"/>
        <v>vs</v>
      </c>
      <c r="F107" s="46" t="str">
        <f>IFERROR(VLOOKUP(_xlfn.CONCAT(B107,$B80),'All Fixtures'!I:T,12,0),VLOOKUP(_xlfn.CONCAT(B107,$B80),'All Fixtures'!H:T,13,0))</f>
        <v>Harps S.C.</v>
      </c>
      <c r="G107" s="48" t="str">
        <f>IF(E107="VOID","",VLOOKUP(_xlfn.CONCAT(B107,D107),'All Fixtures'!H:U,14,0))</f>
        <v>Gala Club 2</v>
      </c>
    </row>
    <row r="108" spans="1:7" ht="18" customHeight="1" x14ac:dyDescent="0.25">
      <c r="A108" s="55"/>
      <c r="B108" s="44">
        <v>25</v>
      </c>
      <c r="C108" s="45">
        <f>IFERROR(VLOOKUP(_xlfn.CONCAT(B108,$B80),'All Fixtures'!H:R,10,0),VLOOKUP(_xlfn.CONCAT(B108,$B80),'All Fixtures'!I:R,9,0))</f>
        <v>45729</v>
      </c>
      <c r="D108" s="46" t="str">
        <f>IFERROR(VLOOKUP(_xlfn.CONCAT(B108,$B80),'All Fixtures'!H:R,11,0),VLOOKUP(_xlfn.CONCAT(B108,$B80),'All Fixtures'!I:R,10,0))</f>
        <v>Harps S.C.</v>
      </c>
      <c r="E108" s="47" t="str">
        <f t="shared" si="2"/>
        <v>vs</v>
      </c>
      <c r="F108" s="46" t="str">
        <f>IFERROR(VLOOKUP(_xlfn.CONCAT(B108,$B80),'All Fixtures'!I:T,12,0),VLOOKUP(_xlfn.CONCAT(B108,$B80),'All Fixtures'!H:T,13,0))</f>
        <v>Doddlers</v>
      </c>
      <c r="G108" s="48" t="str">
        <f>IF(E108="VOID","",VLOOKUP(_xlfn.CONCAT(B108,D108),'All Fixtures'!H:U,14,0))</f>
        <v>Farmer's Club 2</v>
      </c>
    </row>
    <row r="109" spans="1:7" ht="18" customHeight="1" x14ac:dyDescent="0.25">
      <c r="A109" s="55"/>
      <c r="B109" s="44">
        <v>26</v>
      </c>
      <c r="C109" s="45">
        <f>IFERROR(VLOOKUP(_xlfn.CONCAT(B109,$B80),'All Fixtures'!H:R,10,0),VLOOKUP(_xlfn.CONCAT(B109,$B80),'All Fixtures'!I:R,9,0))</f>
        <v>45736</v>
      </c>
      <c r="D109" s="46" t="str">
        <f>IFERROR(VLOOKUP(_xlfn.CONCAT(B109,$B80),'All Fixtures'!H:R,11,0),VLOOKUP(_xlfn.CONCAT(B109,$B80),'All Fixtures'!I:R,10,0))</f>
        <v>Jolly Boys</v>
      </c>
      <c r="E109" s="47" t="str">
        <f t="shared" si="2"/>
        <v>vs</v>
      </c>
      <c r="F109" s="46" t="str">
        <f>IFERROR(VLOOKUP(_xlfn.CONCAT(B109,$B80),'All Fixtures'!I:T,12,0),VLOOKUP(_xlfn.CONCAT(B109,$B80),'All Fixtures'!H:T,13,0))</f>
        <v>Harps S.C.</v>
      </c>
      <c r="G109" s="48" t="str">
        <f>IF(E109="VOID","",VLOOKUP(_xlfn.CONCAT(B109,D109),'All Fixtures'!H:U,14,0))</f>
        <v>Spartans Club 1</v>
      </c>
    </row>
    <row r="110" spans="1:7" ht="18" customHeight="1" x14ac:dyDescent="0.25">
      <c r="A110" s="55"/>
      <c r="B110" s="44">
        <v>27</v>
      </c>
      <c r="C110" s="45">
        <f>IFERROR(VLOOKUP(_xlfn.CONCAT(B110,$B80),'All Fixtures'!H:R,10,0),VLOOKUP(_xlfn.CONCAT(B110,$B80),'All Fixtures'!I:R,9,0))</f>
        <v>45744</v>
      </c>
      <c r="D110" s="46" t="str">
        <f>IFERROR(VLOOKUP(_xlfn.CONCAT(B110,$B80),'All Fixtures'!H:R,11,0),VLOOKUP(_xlfn.CONCAT(B110,$B80),'All Fixtures'!I:R,10,0))</f>
        <v>Bell Hotel</v>
      </c>
      <c r="E110" s="47" t="str">
        <f t="shared" si="2"/>
        <v>vs</v>
      </c>
      <c r="F110" s="46" t="str">
        <f>IFERROR(VLOOKUP(_xlfn.CONCAT(B110,$B80),'All Fixtures'!I:T,12,0),VLOOKUP(_xlfn.CONCAT(B110,$B80),'All Fixtures'!H:T,13,0))</f>
        <v>Harps S.C.</v>
      </c>
      <c r="G110" s="48" t="str">
        <f>IF(E110="VOID","",VLOOKUP(_xlfn.CONCAT(B110,D110),'All Fixtures'!H:U,14,0))</f>
        <v>Bell Inn Frampton</v>
      </c>
    </row>
    <row r="111" spans="1:7" ht="18" customHeight="1" x14ac:dyDescent="0.25">
      <c r="A111" s="55"/>
      <c r="B111" s="44">
        <v>28</v>
      </c>
      <c r="C111" s="45">
        <f>IFERROR(VLOOKUP(_xlfn.CONCAT(B111,$B80),'All Fixtures'!H:R,10,0),VLOOKUP(_xlfn.CONCAT(B111,$B80),'All Fixtures'!I:R,9,0))</f>
        <v>45750</v>
      </c>
      <c r="D111" s="46" t="str">
        <f>IFERROR(VLOOKUP(_xlfn.CONCAT(B111,$B80),'All Fixtures'!H:R,11,0),VLOOKUP(_xlfn.CONCAT(B111,$B80),'All Fixtures'!I:R,10,0))</f>
        <v>Harps S.C.</v>
      </c>
      <c r="E111" s="47" t="str">
        <f t="shared" si="2"/>
        <v>vs</v>
      </c>
      <c r="F111" s="46" t="str">
        <f>IFERROR(VLOOKUP(_xlfn.CONCAT(B111,$B80),'All Fixtures'!I:T,12,0),VLOOKUP(_xlfn.CONCAT(B111,$B80),'All Fixtures'!H:T,13,0))</f>
        <v>Andy Capps</v>
      </c>
      <c r="G111" s="48" t="str">
        <f>IF(E111="VOID","",VLOOKUP(_xlfn.CONCAT(B111,D111),'All Fixtures'!H:U,14,0))</f>
        <v>Farmer's Club 2</v>
      </c>
    </row>
    <row r="112" spans="1:7" ht="18" customHeight="1" x14ac:dyDescent="0.25">
      <c r="A112" s="55"/>
      <c r="B112" s="44">
        <v>29</v>
      </c>
      <c r="C112" s="45">
        <f>IFERROR(VLOOKUP(_xlfn.CONCAT(B112,$B80),'All Fixtures'!H:R,10,0),VLOOKUP(_xlfn.CONCAT(B112,$B80),'All Fixtures'!I:R,9,0))</f>
        <v>45758</v>
      </c>
      <c r="D112" s="46" t="str">
        <f>IFERROR(VLOOKUP(_xlfn.CONCAT(B112,$B80),'All Fixtures'!H:R,11,0),VLOOKUP(_xlfn.CONCAT(B112,$B80),'All Fixtures'!I:R,10,0))</f>
        <v>Jacks Jokers</v>
      </c>
      <c r="E112" s="47" t="str">
        <f t="shared" si="2"/>
        <v>vs</v>
      </c>
      <c r="F112" s="46" t="str">
        <f>IFERROR(VLOOKUP(_xlfn.CONCAT(B112,$B80),'All Fixtures'!I:T,12,0),VLOOKUP(_xlfn.CONCAT(B112,$B80),'All Fixtures'!H:T,13,0))</f>
        <v>Harps S.C.</v>
      </c>
      <c r="G112" s="48" t="str">
        <f>IF(E112="VOID","",VLOOKUP(_xlfn.CONCAT(B112,D112),'All Fixtures'!H:U,14,0))</f>
        <v>One Eyed Jacks</v>
      </c>
    </row>
    <row r="113" spans="1:7" ht="18" customHeight="1" x14ac:dyDescent="0.25">
      <c r="A113" s="55"/>
      <c r="B113" s="49">
        <v>30</v>
      </c>
      <c r="C113" s="50">
        <f>IFERROR(VLOOKUP(_xlfn.CONCAT(B113,$B80),'All Fixtures'!H:R,10,0),VLOOKUP(_xlfn.CONCAT(B113,$B80),'All Fixtures'!I:R,9,0))</f>
        <v>45764</v>
      </c>
      <c r="D113" s="51" t="str">
        <f>IFERROR(VLOOKUP(_xlfn.CONCAT(B113,$B80),'All Fixtures'!H:R,11,0),VLOOKUP(_xlfn.CONCAT(B113,$B80),'All Fixtures'!I:R,10,0))</f>
        <v>Harps S.C.</v>
      </c>
      <c r="E113" s="52" t="str">
        <f t="shared" si="2"/>
        <v>vs</v>
      </c>
      <c r="F113" s="51" t="str">
        <f>IFERROR(VLOOKUP(_xlfn.CONCAT(B113,$B80),'All Fixtures'!I:T,12,0),VLOOKUP(_xlfn.CONCAT(B113,$B80),'All Fixtures'!H:T,13,0))</f>
        <v>Dark Horses</v>
      </c>
      <c r="G113" s="53" t="str">
        <f>IF(E113="VOID","",VLOOKUP(_xlfn.CONCAT(B113,D113),'All Fixtures'!H:U,14,0))</f>
        <v>Farmer's Club 2</v>
      </c>
    </row>
    <row r="114" spans="1:7" ht="13.15" customHeight="1" x14ac:dyDescent="0.25">
      <c r="A114" s="55"/>
      <c r="B114" s="20"/>
      <c r="C114" s="20"/>
      <c r="D114" s="3"/>
      <c r="E114" s="20"/>
      <c r="F114" s="3"/>
      <c r="G114" s="3"/>
    </row>
    <row r="115" spans="1:7" ht="13.15" customHeight="1" x14ac:dyDescent="0.25">
      <c r="A115" s="55"/>
      <c r="B115" s="20"/>
      <c r="C115" s="20"/>
      <c r="D115" s="3"/>
      <c r="E115" s="20"/>
      <c r="F115" s="3"/>
      <c r="G115" s="3"/>
    </row>
    <row r="116" spans="1:7" ht="13.15" customHeight="1" x14ac:dyDescent="0.25">
      <c r="A116" s="55"/>
      <c r="B116" s="20"/>
      <c r="C116" s="20"/>
      <c r="D116" s="3"/>
      <c r="E116" s="20"/>
      <c r="F116" s="3"/>
      <c r="G116" s="3"/>
    </row>
    <row r="117" spans="1:7" ht="13.15" customHeight="1" x14ac:dyDescent="0.25">
      <c r="A117" s="55"/>
      <c r="B117" s="20"/>
      <c r="C117" s="20"/>
      <c r="D117" s="3"/>
      <c r="E117" s="20"/>
      <c r="F117" s="3"/>
      <c r="G117" s="3"/>
    </row>
    <row r="118" spans="1:7" ht="13.15" customHeight="1" x14ac:dyDescent="0.25">
      <c r="A118" s="55"/>
      <c r="B118" s="20"/>
      <c r="C118" s="20"/>
      <c r="D118" s="3"/>
      <c r="E118" s="20"/>
      <c r="F118" s="3"/>
      <c r="G118" s="3"/>
    </row>
    <row r="119" spans="1:7" ht="20.45" customHeight="1" x14ac:dyDescent="0.35">
      <c r="A119" s="55">
        <f>A80+1</f>
        <v>4</v>
      </c>
      <c r="B119" s="39" t="str">
        <f>C119</f>
        <v>Jolly Boys</v>
      </c>
      <c r="C119" s="121" t="str">
        <f>VLOOKUP(A119,Divisions!$R$3:$S$18,2,0)</f>
        <v>Jolly Boys</v>
      </c>
      <c r="D119" s="121"/>
      <c r="E119" s="121"/>
      <c r="F119" s="121"/>
      <c r="G119" s="121"/>
    </row>
    <row r="120" spans="1:7" ht="13.15" customHeight="1" x14ac:dyDescent="0.25">
      <c r="A120" s="55"/>
      <c r="B120" s="20"/>
      <c r="C120" s="20"/>
      <c r="D120" s="3"/>
      <c r="E120" s="20"/>
      <c r="F120" s="3"/>
      <c r="G120" s="3"/>
    </row>
    <row r="121" spans="1:7" ht="21.6" customHeight="1" x14ac:dyDescent="0.25">
      <c r="A121" s="55"/>
      <c r="B121" s="40" t="s">
        <v>328</v>
      </c>
      <c r="C121" s="41" t="s">
        <v>334</v>
      </c>
      <c r="D121" s="42" t="s">
        <v>340</v>
      </c>
      <c r="E121" s="42"/>
      <c r="F121" s="42" t="s">
        <v>341</v>
      </c>
      <c r="G121" s="43" t="s">
        <v>338</v>
      </c>
    </row>
    <row r="122" spans="1:7" ht="18" customHeight="1" x14ac:dyDescent="0.25">
      <c r="A122" s="55"/>
      <c r="B122" s="44">
        <v>1</v>
      </c>
      <c r="C122" s="45">
        <f>IFERROR(VLOOKUP(_xlfn.CONCAT(B122,$B119),'All Fixtures'!H:R,10,0),VLOOKUP(_xlfn.CONCAT(B122,$B119),'All Fixtures'!I:R,9,0))</f>
        <v>45540</v>
      </c>
      <c r="D122" s="46" t="str">
        <f>IFERROR(VLOOKUP(_xlfn.CONCAT(B122,$B119),'All Fixtures'!H:R,11,0),VLOOKUP(_xlfn.CONCAT(B122,$B119),'All Fixtures'!I:R,10,0))</f>
        <v>Jolly Boys</v>
      </c>
      <c r="E122" s="47" t="str">
        <f>IF(F122="","VOID","vs")</f>
        <v>vs</v>
      </c>
      <c r="F122" s="46" t="str">
        <f>IFERROR(VLOOKUP(_xlfn.CONCAT(B122,$B119),'All Fixtures'!I:T,12,0),VLOOKUP(_xlfn.CONCAT(B122,$B119),'All Fixtures'!H:T,13,0))</f>
        <v>Robinswood Foxes</v>
      </c>
      <c r="G122" s="48" t="str">
        <f>IF(E122="VOID","",VLOOKUP(_xlfn.CONCAT(B122,D122),'All Fixtures'!H:U,14,0))</f>
        <v>Spartans Club 1</v>
      </c>
    </row>
    <row r="123" spans="1:7" ht="18" customHeight="1" x14ac:dyDescent="0.25">
      <c r="A123" s="55"/>
      <c r="B123" s="44">
        <v>2</v>
      </c>
      <c r="C123" s="45">
        <f>IFERROR(VLOOKUP(_xlfn.CONCAT(B123,$B119),'All Fixtures'!H:R,10,0),VLOOKUP(_xlfn.CONCAT(B123,$B119),'All Fixtures'!I:R,9,0))</f>
        <v>45545</v>
      </c>
      <c r="D123" s="46" t="str">
        <f>IFERROR(VLOOKUP(_xlfn.CONCAT(B123,$B119),'All Fixtures'!H:R,11,0),VLOOKUP(_xlfn.CONCAT(B123,$B119),'All Fixtures'!I:R,10,0))</f>
        <v>White Hart</v>
      </c>
      <c r="E123" s="47" t="str">
        <f t="shared" ref="E123:E152" si="3">IF(F123="","VOID","vs")</f>
        <v>vs</v>
      </c>
      <c r="F123" s="46" t="str">
        <f>IFERROR(VLOOKUP(_xlfn.CONCAT(B123,$B119),'All Fixtures'!I:T,12,0),VLOOKUP(_xlfn.CONCAT(B123,$B119),'All Fixtures'!H:T,13,0))</f>
        <v>Jolly Boys</v>
      </c>
      <c r="G123" s="48" t="str">
        <f>IF(E123="VOID","",VLOOKUP(_xlfn.CONCAT(B123,D123),'All Fixtures'!H:U,14,0))</f>
        <v>One Eyed Jacks</v>
      </c>
    </row>
    <row r="124" spans="1:7" ht="18" customHeight="1" x14ac:dyDescent="0.25">
      <c r="A124" s="55"/>
      <c r="B124" s="44">
        <v>3</v>
      </c>
      <c r="C124" s="45">
        <f>IFERROR(VLOOKUP(_xlfn.CONCAT(B124,$B119),'All Fixtures'!H:R,10,0),VLOOKUP(_xlfn.CONCAT(B124,$B119),'All Fixtures'!I:R,9,0))</f>
        <v>45554</v>
      </c>
      <c r="D124" s="46" t="str">
        <f>IFERROR(VLOOKUP(_xlfn.CONCAT(B124,$B119),'All Fixtures'!H:R,11,0),VLOOKUP(_xlfn.CONCAT(B124,$B119),'All Fixtures'!I:R,10,0))</f>
        <v>Jolly Boys</v>
      </c>
      <c r="E124" s="47" t="str">
        <f t="shared" si="3"/>
        <v>vs</v>
      </c>
      <c r="F124" s="46" t="str">
        <f>IFERROR(VLOOKUP(_xlfn.CONCAT(B124,$B119),'All Fixtures'!I:T,12,0),VLOOKUP(_xlfn.CONCAT(B124,$B119),'All Fixtures'!H:T,13,0))</f>
        <v>Commies</v>
      </c>
      <c r="G124" s="48" t="str">
        <f>IF(E124="VOID","",VLOOKUP(_xlfn.CONCAT(B124,D124),'All Fixtures'!H:U,14,0))</f>
        <v>Spartans Club 1</v>
      </c>
    </row>
    <row r="125" spans="1:7" ht="18" customHeight="1" x14ac:dyDescent="0.25">
      <c r="A125" s="55"/>
      <c r="B125" s="44">
        <v>4</v>
      </c>
      <c r="C125" s="45">
        <f>IFERROR(VLOOKUP(_xlfn.CONCAT(B125,$B119),'All Fixtures'!H:R,10,0),VLOOKUP(_xlfn.CONCAT(B125,$B119),'All Fixtures'!I:R,9,0))</f>
        <v>45558</v>
      </c>
      <c r="D125" s="46" t="str">
        <f>IFERROR(VLOOKUP(_xlfn.CONCAT(B125,$B119),'All Fixtures'!H:R,11,0),VLOOKUP(_xlfn.CONCAT(B125,$B119),'All Fixtures'!I:R,10,0))</f>
        <v>Post Office 'A'</v>
      </c>
      <c r="E125" s="47" t="str">
        <f t="shared" si="3"/>
        <v>vs</v>
      </c>
      <c r="F125" s="46" t="str">
        <f>IFERROR(VLOOKUP(_xlfn.CONCAT(B125,$B119),'All Fixtures'!I:T,12,0),VLOOKUP(_xlfn.CONCAT(B125,$B119),'All Fixtures'!H:T,13,0))</f>
        <v>Jolly Boys</v>
      </c>
      <c r="G125" s="48" t="str">
        <f>IF(E125="VOID","",VLOOKUP(_xlfn.CONCAT(B125,D125),'All Fixtures'!H:U,14,0))</f>
        <v>One Eyed Jacks</v>
      </c>
    </row>
    <row r="126" spans="1:7" ht="18" customHeight="1" x14ac:dyDescent="0.25">
      <c r="A126" s="55"/>
      <c r="B126" s="44">
        <v>5</v>
      </c>
      <c r="C126" s="45">
        <f>IFERROR(VLOOKUP(_xlfn.CONCAT(B126,$B119),'All Fixtures'!H:R,10,0),VLOOKUP(_xlfn.CONCAT(B126,$B119),'All Fixtures'!I:R,9,0))</f>
        <v>45568</v>
      </c>
      <c r="D126" s="46" t="str">
        <f>IFERROR(VLOOKUP(_xlfn.CONCAT(B126,$B119),'All Fixtures'!H:R,11,0),VLOOKUP(_xlfn.CONCAT(B126,$B119),'All Fixtures'!I:R,10,0))</f>
        <v>Jolly Boys</v>
      </c>
      <c r="E126" s="47" t="str">
        <f t="shared" si="3"/>
        <v>vs</v>
      </c>
      <c r="F126" s="46" t="str">
        <f>IFERROR(VLOOKUP(_xlfn.CONCAT(B126,$B119),'All Fixtures'!I:T,12,0),VLOOKUP(_xlfn.CONCAT(B126,$B119),'All Fixtures'!H:T,13,0))</f>
        <v>Statics</v>
      </c>
      <c r="G126" s="48" t="str">
        <f>IF(E126="VOID","",VLOOKUP(_xlfn.CONCAT(B126,D126),'All Fixtures'!H:U,14,0))</f>
        <v>Spartans Club 1</v>
      </c>
    </row>
    <row r="127" spans="1:7" ht="18" customHeight="1" x14ac:dyDescent="0.25">
      <c r="A127" s="55"/>
      <c r="B127" s="44">
        <v>6</v>
      </c>
      <c r="C127" s="45">
        <f>IFERROR(VLOOKUP(_xlfn.CONCAT(B127,$B119),'All Fixtures'!H:R,10,0),VLOOKUP(_xlfn.CONCAT(B127,$B119),'All Fixtures'!I:R,9,0))</f>
        <v>45575</v>
      </c>
      <c r="D127" s="46" t="str">
        <f>IFERROR(VLOOKUP(_xlfn.CONCAT(B127,$B119),'All Fixtures'!H:R,11,0),VLOOKUP(_xlfn.CONCAT(B127,$B119),'All Fixtures'!I:R,10,0))</f>
        <v>Looney Tunes</v>
      </c>
      <c r="E127" s="47" t="str">
        <f t="shared" si="3"/>
        <v>vs</v>
      </c>
      <c r="F127" s="46" t="str">
        <f>IFERROR(VLOOKUP(_xlfn.CONCAT(B127,$B119),'All Fixtures'!I:T,12,0),VLOOKUP(_xlfn.CONCAT(B127,$B119),'All Fixtures'!H:T,13,0))</f>
        <v>Jolly Boys</v>
      </c>
      <c r="G127" s="48" t="str">
        <f>IF(E127="VOID","",VLOOKUP(_xlfn.CONCAT(B127,D127),'All Fixtures'!H:U,14,0))</f>
        <v>Circle Club Newent</v>
      </c>
    </row>
    <row r="128" spans="1:7" ht="18" customHeight="1" x14ac:dyDescent="0.25">
      <c r="A128" s="55"/>
      <c r="B128" s="44">
        <v>7</v>
      </c>
      <c r="C128" s="45">
        <f>IFERROR(VLOOKUP(_xlfn.CONCAT(B128,$B119),'All Fixtures'!H:R,10,0),VLOOKUP(_xlfn.CONCAT(B128,$B119),'All Fixtures'!I:R,9,0))</f>
        <v>45582</v>
      </c>
      <c r="D128" s="46" t="str">
        <f>IFERROR(VLOOKUP(_xlfn.CONCAT(B128,$B119),'All Fixtures'!H:R,11,0),VLOOKUP(_xlfn.CONCAT(B128,$B119),'All Fixtures'!I:R,10,0))</f>
        <v>Jolly Boys</v>
      </c>
      <c r="E128" s="47" t="str">
        <f t="shared" si="3"/>
        <v>vs</v>
      </c>
      <c r="F128" s="46" t="str">
        <f>IFERROR(VLOOKUP(_xlfn.CONCAT(B128,$B119),'All Fixtures'!I:T,12,0),VLOOKUP(_xlfn.CONCAT(B128,$B119),'All Fixtures'!H:T,13,0))</f>
        <v>Star Inn</v>
      </c>
      <c r="G128" s="48" t="str">
        <f>IF(E128="VOID","",VLOOKUP(_xlfn.CONCAT(B128,D128),'All Fixtures'!H:U,14,0))</f>
        <v>Spartans Club 1</v>
      </c>
    </row>
    <row r="129" spans="1:7" ht="18" customHeight="1" x14ac:dyDescent="0.25">
      <c r="A129" s="55"/>
      <c r="B129" s="44">
        <v>8</v>
      </c>
      <c r="C129" s="45">
        <f>IFERROR(VLOOKUP(_xlfn.CONCAT(B129,$B119),'All Fixtures'!H:R,10,0),VLOOKUP(_xlfn.CONCAT(B129,$B119),'All Fixtures'!I:R,9,0))</f>
        <v>45586</v>
      </c>
      <c r="D129" s="46" t="str">
        <f>IFERROR(VLOOKUP(_xlfn.CONCAT(B129,$B119),'All Fixtures'!H:R,11,0),VLOOKUP(_xlfn.CONCAT(B129,$B119),'All Fixtures'!I:R,10,0))</f>
        <v>Co-Op</v>
      </c>
      <c r="E129" s="47" t="str">
        <f t="shared" si="3"/>
        <v>vs</v>
      </c>
      <c r="F129" s="46" t="str">
        <f>IFERROR(VLOOKUP(_xlfn.CONCAT(B129,$B119),'All Fixtures'!I:T,12,0),VLOOKUP(_xlfn.CONCAT(B129,$B119),'All Fixtures'!H:T,13,0))</f>
        <v>Jolly Boys</v>
      </c>
      <c r="G129" s="48" t="str">
        <f>IF(E129="VOID","",VLOOKUP(_xlfn.CONCAT(B129,D129),'All Fixtures'!H:U,14,0))</f>
        <v>Gala Club 2</v>
      </c>
    </row>
    <row r="130" spans="1:7" ht="18" customHeight="1" x14ac:dyDescent="0.25">
      <c r="A130" s="55"/>
      <c r="B130" s="44">
        <v>9</v>
      </c>
      <c r="C130" s="45">
        <f>IFERROR(VLOOKUP(_xlfn.CONCAT(B130,$B119),'All Fixtures'!H:R,10,0),VLOOKUP(_xlfn.CONCAT(B130,$B119),'All Fixtures'!I:R,9,0))</f>
        <v>45596</v>
      </c>
      <c r="D130" s="46" t="str">
        <f>IFERROR(VLOOKUP(_xlfn.CONCAT(B130,$B119),'All Fixtures'!H:R,11,0),VLOOKUP(_xlfn.CONCAT(B130,$B119),'All Fixtures'!I:R,10,0))</f>
        <v>Jolly Boys</v>
      </c>
      <c r="E130" s="47" t="str">
        <f t="shared" si="3"/>
        <v>vs</v>
      </c>
      <c r="F130" s="46" t="str">
        <f>IFERROR(VLOOKUP(_xlfn.CONCAT(B130,$B119),'All Fixtures'!I:T,12,0),VLOOKUP(_xlfn.CONCAT(B130,$B119),'All Fixtures'!H:T,13,0))</f>
        <v>Doddlers</v>
      </c>
      <c r="G130" s="48" t="str">
        <f>IF(E130="VOID","",VLOOKUP(_xlfn.CONCAT(B130,D130),'All Fixtures'!H:U,14,0))</f>
        <v>Spartans Club 1</v>
      </c>
    </row>
    <row r="131" spans="1:7" ht="18" customHeight="1" x14ac:dyDescent="0.25">
      <c r="A131" s="55"/>
      <c r="B131" s="44">
        <v>10</v>
      </c>
      <c r="C131" s="45">
        <f>IFERROR(VLOOKUP(_xlfn.CONCAT(B131,$B119),'All Fixtures'!H:R,10,0),VLOOKUP(_xlfn.CONCAT(B131,$B119),'All Fixtures'!I:R,9,0))</f>
        <v>45603</v>
      </c>
      <c r="D131" s="46" t="str">
        <f>IFERROR(VLOOKUP(_xlfn.CONCAT(B131,$B119),'All Fixtures'!H:R,11,0),VLOOKUP(_xlfn.CONCAT(B131,$B119),'All Fixtures'!I:R,10,0))</f>
        <v>Jolly Boys</v>
      </c>
      <c r="E131" s="47" t="str">
        <f t="shared" si="3"/>
        <v>vs</v>
      </c>
      <c r="F131" s="46" t="str">
        <f>IFERROR(VLOOKUP(_xlfn.CONCAT(B131,$B119),'All Fixtures'!I:T,12,0),VLOOKUP(_xlfn.CONCAT(B131,$B119),'All Fixtures'!H:T,13,0))</f>
        <v>Bell Hotel</v>
      </c>
      <c r="G131" s="48" t="str">
        <f>IF(E131="VOID","",VLOOKUP(_xlfn.CONCAT(B131,D131),'All Fixtures'!H:U,14,0))</f>
        <v>Spartans Club 1</v>
      </c>
    </row>
    <row r="132" spans="1:7" ht="18" customHeight="1" x14ac:dyDescent="0.25">
      <c r="A132" s="55"/>
      <c r="B132" s="44">
        <v>11</v>
      </c>
      <c r="C132" s="45">
        <f>IFERROR(VLOOKUP(_xlfn.CONCAT(B132,$B119),'All Fixtures'!H:R,10,0),VLOOKUP(_xlfn.CONCAT(B132,$B119),'All Fixtures'!I:R,9,0))</f>
        <v>45610</v>
      </c>
      <c r="D132" s="46" t="str">
        <f>IFERROR(VLOOKUP(_xlfn.CONCAT(B132,$B119),'All Fixtures'!H:R,11,0),VLOOKUP(_xlfn.CONCAT(B132,$B119),'All Fixtures'!I:R,10,0))</f>
        <v>Harps S.C.</v>
      </c>
      <c r="E132" s="47" t="str">
        <f t="shared" si="3"/>
        <v>vs</v>
      </c>
      <c r="F132" s="46" t="str">
        <f>IFERROR(VLOOKUP(_xlfn.CONCAT(B132,$B119),'All Fixtures'!I:T,12,0),VLOOKUP(_xlfn.CONCAT(B132,$B119),'All Fixtures'!H:T,13,0))</f>
        <v>Jolly Boys</v>
      </c>
      <c r="G132" s="48" t="str">
        <f>IF(E132="VOID","",VLOOKUP(_xlfn.CONCAT(B132,D132),'All Fixtures'!H:U,14,0))</f>
        <v>Farmer's Club 2</v>
      </c>
    </row>
    <row r="133" spans="1:7" ht="18" customHeight="1" x14ac:dyDescent="0.25">
      <c r="A133" s="55"/>
      <c r="B133" s="44">
        <v>12</v>
      </c>
      <c r="C133" s="45">
        <f>IFERROR(VLOOKUP(_xlfn.CONCAT(B133,$B119),'All Fixtures'!H:R,10,0),VLOOKUP(_xlfn.CONCAT(B133,$B119),'All Fixtures'!I:R,9,0))</f>
        <v>45617</v>
      </c>
      <c r="D133" s="46" t="str">
        <f>IFERROR(VLOOKUP(_xlfn.CONCAT(B133,$B119),'All Fixtures'!H:R,11,0),VLOOKUP(_xlfn.CONCAT(B133,$B119),'All Fixtures'!I:R,10,0))</f>
        <v>Jolly Boys</v>
      </c>
      <c r="E133" s="47" t="str">
        <f t="shared" si="3"/>
        <v>vs</v>
      </c>
      <c r="F133" s="46" t="str">
        <f>IFERROR(VLOOKUP(_xlfn.CONCAT(B133,$B119),'All Fixtures'!I:T,12,0),VLOOKUP(_xlfn.CONCAT(B133,$B119),'All Fixtures'!H:T,13,0))</f>
        <v>Andy Capps</v>
      </c>
      <c r="G133" s="48" t="str">
        <f>IF(E133="VOID","",VLOOKUP(_xlfn.CONCAT(B133,D133),'All Fixtures'!H:U,14,0))</f>
        <v>Spartans Club 1</v>
      </c>
    </row>
    <row r="134" spans="1:7" ht="18" customHeight="1" x14ac:dyDescent="0.25">
      <c r="A134" s="55"/>
      <c r="B134" s="44">
        <v>13</v>
      </c>
      <c r="C134" s="45">
        <f>IFERROR(VLOOKUP(_xlfn.CONCAT(B134,$B119),'All Fixtures'!H:R,10,0),VLOOKUP(_xlfn.CONCAT(B134,$B119),'All Fixtures'!I:R,9,0))</f>
        <v>45625</v>
      </c>
      <c r="D134" s="46" t="str">
        <f>IFERROR(VLOOKUP(_xlfn.CONCAT(B134,$B119),'All Fixtures'!H:R,11,0),VLOOKUP(_xlfn.CONCAT(B134,$B119),'All Fixtures'!I:R,10,0))</f>
        <v>Jacks Jokers</v>
      </c>
      <c r="E134" s="47" t="str">
        <f t="shared" si="3"/>
        <v>vs</v>
      </c>
      <c r="F134" s="46" t="str">
        <f>IFERROR(VLOOKUP(_xlfn.CONCAT(B134,$B119),'All Fixtures'!I:T,12,0),VLOOKUP(_xlfn.CONCAT(B134,$B119),'All Fixtures'!H:T,13,0))</f>
        <v>Jolly Boys</v>
      </c>
      <c r="G134" s="48" t="str">
        <f>IF(E134="VOID","",VLOOKUP(_xlfn.CONCAT(B134,D134),'All Fixtures'!H:U,14,0))</f>
        <v>One Eyed Jacks</v>
      </c>
    </row>
    <row r="135" spans="1:7" ht="18" customHeight="1" x14ac:dyDescent="0.25">
      <c r="A135" s="55"/>
      <c r="B135" s="44">
        <v>14</v>
      </c>
      <c r="C135" s="45">
        <f>IFERROR(VLOOKUP(_xlfn.CONCAT(B135,$B119),'All Fixtures'!H:R,10,0),VLOOKUP(_xlfn.CONCAT(B135,$B119),'All Fixtures'!I:R,9,0))</f>
        <v>45631</v>
      </c>
      <c r="D135" s="46" t="str">
        <f>IFERROR(VLOOKUP(_xlfn.CONCAT(B135,$B119),'All Fixtures'!H:R,11,0),VLOOKUP(_xlfn.CONCAT(B135,$B119),'All Fixtures'!I:R,10,0))</f>
        <v>Jolly Boys</v>
      </c>
      <c r="E135" s="47" t="str">
        <f t="shared" si="3"/>
        <v>vs</v>
      </c>
      <c r="F135" s="46" t="str">
        <f>IFERROR(VLOOKUP(_xlfn.CONCAT(B135,$B119),'All Fixtures'!I:T,12,0),VLOOKUP(_xlfn.CONCAT(B135,$B119),'All Fixtures'!H:T,13,0))</f>
        <v>Dark Horses</v>
      </c>
      <c r="G135" s="48" t="str">
        <f>IF(E135="VOID","",VLOOKUP(_xlfn.CONCAT(B135,D135),'All Fixtures'!H:U,14,0))</f>
        <v>Spartans Club 1</v>
      </c>
    </row>
    <row r="136" spans="1:7" ht="18" customHeight="1" x14ac:dyDescent="0.25">
      <c r="A136" s="55"/>
      <c r="B136" s="44">
        <v>15</v>
      </c>
      <c r="C136" s="45">
        <f>IFERROR(VLOOKUP(_xlfn.CONCAT(B136,$B119),'All Fixtures'!H:R,10,0),VLOOKUP(_xlfn.CONCAT(B136,$B119),'All Fixtures'!I:R,9,0))</f>
        <v>45635</v>
      </c>
      <c r="D136" s="46" t="str">
        <f>IFERROR(VLOOKUP(_xlfn.CONCAT(B136,$B119),'All Fixtures'!H:R,11,0),VLOOKUP(_xlfn.CONCAT(B136,$B119),'All Fixtures'!I:R,10,0))</f>
        <v>Atlas S.C.</v>
      </c>
      <c r="E136" s="47" t="str">
        <f t="shared" si="3"/>
        <v>vs</v>
      </c>
      <c r="F136" s="46" t="str">
        <f>IFERROR(VLOOKUP(_xlfn.CONCAT(B136,$B119),'All Fixtures'!I:T,12,0),VLOOKUP(_xlfn.CONCAT(B136,$B119),'All Fixtures'!H:T,13,0))</f>
        <v>Jolly Boys</v>
      </c>
      <c r="G136" s="48" t="str">
        <f>IF(E136="VOID","",VLOOKUP(_xlfn.CONCAT(B136,D136),'All Fixtures'!H:U,14,0))</f>
        <v>Spartans Club 1</v>
      </c>
    </row>
    <row r="137" spans="1:7" ht="24.6" customHeight="1" x14ac:dyDescent="0.25">
      <c r="A137" s="55"/>
      <c r="B137" s="122" t="s">
        <v>339</v>
      </c>
      <c r="C137" s="123"/>
      <c r="D137" s="123"/>
      <c r="E137" s="123"/>
      <c r="F137" s="123"/>
      <c r="G137" s="124"/>
    </row>
    <row r="138" spans="1:7" ht="18" customHeight="1" x14ac:dyDescent="0.25">
      <c r="A138" s="55"/>
      <c r="B138" s="44">
        <v>16</v>
      </c>
      <c r="C138" s="45">
        <f>IFERROR(VLOOKUP(_xlfn.CONCAT(B138,$B119),'All Fixtures'!H:R,10,0),VLOOKUP(_xlfn.CONCAT(B138,$B119),'All Fixtures'!I:R,9,0))</f>
        <v>45663</v>
      </c>
      <c r="D138" s="46" t="str">
        <f>IFERROR(VLOOKUP(_xlfn.CONCAT(B138,$B119),'All Fixtures'!H:R,11,0),VLOOKUP(_xlfn.CONCAT(B138,$B119),'All Fixtures'!I:R,10,0))</f>
        <v>Robinswood Foxes</v>
      </c>
      <c r="E138" s="47" t="str">
        <f t="shared" si="3"/>
        <v>vs</v>
      </c>
      <c r="F138" s="46" t="str">
        <f>IFERROR(VLOOKUP(_xlfn.CONCAT(B138,$B119),'All Fixtures'!I:T,12,0),VLOOKUP(_xlfn.CONCAT(B138,$B119),'All Fixtures'!H:T,13,0))</f>
        <v>Jolly Boys</v>
      </c>
      <c r="G138" s="48" t="str">
        <f>IF(E138="VOID","",VLOOKUP(_xlfn.CONCAT(B138,D138),'All Fixtures'!H:U,14,0))</f>
        <v>Robinswood Hill Club 1</v>
      </c>
    </row>
    <row r="139" spans="1:7" ht="18" customHeight="1" x14ac:dyDescent="0.25">
      <c r="A139" s="55"/>
      <c r="B139" s="44">
        <v>17</v>
      </c>
      <c r="C139" s="45">
        <f>IFERROR(VLOOKUP(_xlfn.CONCAT(B139,$B119),'All Fixtures'!H:R,10,0),VLOOKUP(_xlfn.CONCAT(B139,$B119),'All Fixtures'!I:R,9,0))</f>
        <v>45673</v>
      </c>
      <c r="D139" s="46" t="str">
        <f>IFERROR(VLOOKUP(_xlfn.CONCAT(B139,$B119),'All Fixtures'!H:R,11,0),VLOOKUP(_xlfn.CONCAT(B139,$B119),'All Fixtures'!I:R,10,0))</f>
        <v>Jolly Boys</v>
      </c>
      <c r="E139" s="47" t="str">
        <f t="shared" si="3"/>
        <v>vs</v>
      </c>
      <c r="F139" s="46" t="str">
        <f>IFERROR(VLOOKUP(_xlfn.CONCAT(B139,$B119),'All Fixtures'!I:T,12,0),VLOOKUP(_xlfn.CONCAT(B139,$B119),'All Fixtures'!H:T,13,0))</f>
        <v>White Hart</v>
      </c>
      <c r="G139" s="48" t="str">
        <f>IF(E139="VOID","",VLOOKUP(_xlfn.CONCAT(B139,D139),'All Fixtures'!H:U,14,0))</f>
        <v>Spartans Club 1</v>
      </c>
    </row>
    <row r="140" spans="1:7" ht="18" customHeight="1" x14ac:dyDescent="0.25">
      <c r="A140" s="55"/>
      <c r="B140" s="44">
        <v>18</v>
      </c>
      <c r="C140" s="45">
        <f>IFERROR(VLOOKUP(_xlfn.CONCAT(B140,$B119),'All Fixtures'!H:R,10,0),VLOOKUP(_xlfn.CONCAT(B140,$B119),'All Fixtures'!I:R,9,0))</f>
        <v>45681</v>
      </c>
      <c r="D140" s="46" t="str">
        <f>IFERROR(VLOOKUP(_xlfn.CONCAT(B140,$B119),'All Fixtures'!H:R,11,0),VLOOKUP(_xlfn.CONCAT(B140,$B119),'All Fixtures'!I:R,10,0))</f>
        <v>Commies</v>
      </c>
      <c r="E140" s="47" t="str">
        <f t="shared" si="3"/>
        <v>vs</v>
      </c>
      <c r="F140" s="46" t="str">
        <f>IFERROR(VLOOKUP(_xlfn.CONCAT(B140,$B119),'All Fixtures'!I:T,12,0),VLOOKUP(_xlfn.CONCAT(B140,$B119),'All Fixtures'!H:T,13,0))</f>
        <v>Jolly Boys</v>
      </c>
      <c r="G140" s="48" t="str">
        <f>IF(E140="VOID","",VLOOKUP(_xlfn.CONCAT(B140,D140),'All Fixtures'!H:U,14,0))</f>
        <v>Churchdown Community Centre 2</v>
      </c>
    </row>
    <row r="141" spans="1:7" ht="18" customHeight="1" x14ac:dyDescent="0.25">
      <c r="A141" s="55"/>
      <c r="B141" s="44">
        <v>19</v>
      </c>
      <c r="C141" s="45">
        <f>IFERROR(VLOOKUP(_xlfn.CONCAT(B141,$B119),'All Fixtures'!H:R,10,0),VLOOKUP(_xlfn.CONCAT(B141,$B119),'All Fixtures'!I:R,9,0))</f>
        <v>45687</v>
      </c>
      <c r="D141" s="46" t="str">
        <f>IFERROR(VLOOKUP(_xlfn.CONCAT(B141,$B119),'All Fixtures'!H:R,11,0),VLOOKUP(_xlfn.CONCAT(B141,$B119),'All Fixtures'!I:R,10,0))</f>
        <v>Jolly Boys</v>
      </c>
      <c r="E141" s="47" t="str">
        <f t="shared" si="3"/>
        <v>vs</v>
      </c>
      <c r="F141" s="46" t="str">
        <f>IFERROR(VLOOKUP(_xlfn.CONCAT(B141,$B119),'All Fixtures'!I:T,12,0),VLOOKUP(_xlfn.CONCAT(B141,$B119),'All Fixtures'!H:T,13,0))</f>
        <v>Post Office 'A'</v>
      </c>
      <c r="G141" s="48" t="str">
        <f>IF(E141="VOID","",VLOOKUP(_xlfn.CONCAT(B141,D141),'All Fixtures'!H:U,14,0))</f>
        <v>Spartans Club 1</v>
      </c>
    </row>
    <row r="142" spans="1:7" ht="18" customHeight="1" x14ac:dyDescent="0.25">
      <c r="A142" s="55"/>
      <c r="B142" s="44">
        <v>20</v>
      </c>
      <c r="C142" s="45">
        <f>IFERROR(VLOOKUP(_xlfn.CONCAT(B142,$B119),'All Fixtures'!H:R,10,0),VLOOKUP(_xlfn.CONCAT(B142,$B119),'All Fixtures'!I:R,9,0))</f>
        <v>45691</v>
      </c>
      <c r="D142" s="46" t="str">
        <f>IFERROR(VLOOKUP(_xlfn.CONCAT(B142,$B119),'All Fixtures'!H:R,11,0),VLOOKUP(_xlfn.CONCAT(B142,$B119),'All Fixtures'!I:R,10,0))</f>
        <v>Statics</v>
      </c>
      <c r="E142" s="47" t="str">
        <f t="shared" si="3"/>
        <v>vs</v>
      </c>
      <c r="F142" s="46" t="str">
        <f>IFERROR(VLOOKUP(_xlfn.CONCAT(B142,$B119),'All Fixtures'!I:T,12,0),VLOOKUP(_xlfn.CONCAT(B142,$B119),'All Fixtures'!H:T,13,0))</f>
        <v>Jolly Boys</v>
      </c>
      <c r="G142" s="48" t="str">
        <f>IF(E142="VOID","",VLOOKUP(_xlfn.CONCAT(B142,D142),'All Fixtures'!H:U,14,0))</f>
        <v>Farmer's Club 2</v>
      </c>
    </row>
    <row r="143" spans="1:7" ht="18" customHeight="1" x14ac:dyDescent="0.25">
      <c r="A143" s="55"/>
      <c r="B143" s="44">
        <v>21</v>
      </c>
      <c r="C143" s="45">
        <f>IFERROR(VLOOKUP(_xlfn.CONCAT(B143,$B119),'All Fixtures'!H:R,10,0),VLOOKUP(_xlfn.CONCAT(B143,$B119),'All Fixtures'!I:R,9,0))</f>
        <v>45701</v>
      </c>
      <c r="D143" s="46" t="str">
        <f>IFERROR(VLOOKUP(_xlfn.CONCAT(B143,$B119),'All Fixtures'!H:R,11,0),VLOOKUP(_xlfn.CONCAT(B143,$B119),'All Fixtures'!I:R,10,0))</f>
        <v>Jolly Boys</v>
      </c>
      <c r="E143" s="47" t="str">
        <f t="shared" si="3"/>
        <v>vs</v>
      </c>
      <c r="F143" s="46" t="str">
        <f>IFERROR(VLOOKUP(_xlfn.CONCAT(B143,$B119),'All Fixtures'!I:T,12,0),VLOOKUP(_xlfn.CONCAT(B143,$B119),'All Fixtures'!H:T,13,0))</f>
        <v>Looney Tunes</v>
      </c>
      <c r="G143" s="48" t="str">
        <f>IF(E143="VOID","",VLOOKUP(_xlfn.CONCAT(B143,D143),'All Fixtures'!H:U,14,0))</f>
        <v>Spartans Club 1</v>
      </c>
    </row>
    <row r="144" spans="1:7" ht="18" customHeight="1" x14ac:dyDescent="0.25">
      <c r="A144" s="55"/>
      <c r="B144" s="44">
        <v>22</v>
      </c>
      <c r="C144" s="45">
        <f>IFERROR(VLOOKUP(_xlfn.CONCAT(B144,$B119),'All Fixtures'!H:R,10,0),VLOOKUP(_xlfn.CONCAT(B144,$B119),'All Fixtures'!I:R,9,0))</f>
        <v>45709</v>
      </c>
      <c r="D144" s="46" t="str">
        <f>IFERROR(VLOOKUP(_xlfn.CONCAT(B144,$B119),'All Fixtures'!H:R,11,0),VLOOKUP(_xlfn.CONCAT(B144,$B119),'All Fixtures'!I:R,10,0))</f>
        <v>Star Inn</v>
      </c>
      <c r="E144" s="47" t="str">
        <f t="shared" si="3"/>
        <v>vs</v>
      </c>
      <c r="F144" s="46" t="str">
        <f>IFERROR(VLOOKUP(_xlfn.CONCAT(B144,$B119),'All Fixtures'!I:T,12,0),VLOOKUP(_xlfn.CONCAT(B144,$B119),'All Fixtures'!H:T,13,0))</f>
        <v>Jolly Boys</v>
      </c>
      <c r="G144" s="48" t="str">
        <f>IF(E144="VOID","",VLOOKUP(_xlfn.CONCAT(B144,D144),'All Fixtures'!H:U,14,0))</f>
        <v>Wotton Hall Club 2</v>
      </c>
    </row>
    <row r="145" spans="1:7" ht="18" customHeight="1" x14ac:dyDescent="0.25">
      <c r="A145" s="55"/>
      <c r="B145" s="44">
        <v>23</v>
      </c>
      <c r="C145" s="45">
        <f>IFERROR(VLOOKUP(_xlfn.CONCAT(B145,$B119),'All Fixtures'!H:R,10,0),VLOOKUP(_xlfn.CONCAT(B145,$B119),'All Fixtures'!I:R,9,0))</f>
        <v>45715</v>
      </c>
      <c r="D145" s="46" t="str">
        <f>IFERROR(VLOOKUP(_xlfn.CONCAT(B145,$B119),'All Fixtures'!H:R,11,0),VLOOKUP(_xlfn.CONCAT(B145,$B119),'All Fixtures'!I:R,10,0))</f>
        <v>Jolly Boys</v>
      </c>
      <c r="E145" s="47" t="str">
        <f t="shared" si="3"/>
        <v>vs</v>
      </c>
      <c r="F145" s="46" t="str">
        <f>IFERROR(VLOOKUP(_xlfn.CONCAT(B145,$B119),'All Fixtures'!I:T,12,0),VLOOKUP(_xlfn.CONCAT(B145,$B119),'All Fixtures'!H:T,13,0))</f>
        <v>Co-Op</v>
      </c>
      <c r="G145" s="48" t="str">
        <f>IF(E145="VOID","",VLOOKUP(_xlfn.CONCAT(B145,D145),'All Fixtures'!H:U,14,0))</f>
        <v>Spartans Club 1</v>
      </c>
    </row>
    <row r="146" spans="1:7" ht="18" customHeight="1" x14ac:dyDescent="0.25">
      <c r="A146" s="55"/>
      <c r="B146" s="44">
        <v>24</v>
      </c>
      <c r="C146" s="45">
        <f>IFERROR(VLOOKUP(_xlfn.CONCAT(B146,$B119),'All Fixtures'!H:R,10,0),VLOOKUP(_xlfn.CONCAT(B146,$B119),'All Fixtures'!I:R,9,0))</f>
        <v>45722</v>
      </c>
      <c r="D146" s="46" t="str">
        <f>IFERROR(VLOOKUP(_xlfn.CONCAT(B146,$B119),'All Fixtures'!H:R,11,0),VLOOKUP(_xlfn.CONCAT(B146,$B119),'All Fixtures'!I:R,10,0))</f>
        <v>Doddlers</v>
      </c>
      <c r="E146" s="47" t="str">
        <f t="shared" si="3"/>
        <v>vs</v>
      </c>
      <c r="F146" s="46" t="str">
        <f>IFERROR(VLOOKUP(_xlfn.CONCAT(B146,$B119),'All Fixtures'!I:T,12,0),VLOOKUP(_xlfn.CONCAT(B146,$B119),'All Fixtures'!H:T,13,0))</f>
        <v>Jolly Boys</v>
      </c>
      <c r="G146" s="48" t="str">
        <f>IF(E146="VOID","",VLOOKUP(_xlfn.CONCAT(B146,D146),'All Fixtures'!H:U,14,0))</f>
        <v>Elmbridge Sports &amp; Social Club</v>
      </c>
    </row>
    <row r="147" spans="1:7" ht="18" customHeight="1" x14ac:dyDescent="0.25">
      <c r="A147" s="55"/>
      <c r="B147" s="44">
        <v>25</v>
      </c>
      <c r="C147" s="45">
        <f>IFERROR(VLOOKUP(_xlfn.CONCAT(B147,$B119),'All Fixtures'!H:R,10,0),VLOOKUP(_xlfn.CONCAT(B147,$B119),'All Fixtures'!I:R,9,0))</f>
        <v>45730</v>
      </c>
      <c r="D147" s="46" t="str">
        <f>IFERROR(VLOOKUP(_xlfn.CONCAT(B147,$B119),'All Fixtures'!H:R,11,0),VLOOKUP(_xlfn.CONCAT(B147,$B119),'All Fixtures'!I:R,10,0))</f>
        <v>Bell Hotel</v>
      </c>
      <c r="E147" s="47" t="str">
        <f t="shared" si="3"/>
        <v>vs</v>
      </c>
      <c r="F147" s="46" t="str">
        <f>IFERROR(VLOOKUP(_xlfn.CONCAT(B147,$B119),'All Fixtures'!I:T,12,0),VLOOKUP(_xlfn.CONCAT(B147,$B119),'All Fixtures'!H:T,13,0))</f>
        <v>Jolly Boys</v>
      </c>
      <c r="G147" s="48" t="str">
        <f>IF(E147="VOID","",VLOOKUP(_xlfn.CONCAT(B147,D147),'All Fixtures'!H:U,14,0))</f>
        <v>Bell Inn Frampton</v>
      </c>
    </row>
    <row r="148" spans="1:7" ht="18" customHeight="1" x14ac:dyDescent="0.25">
      <c r="A148" s="55"/>
      <c r="B148" s="44">
        <v>26</v>
      </c>
      <c r="C148" s="45">
        <f>IFERROR(VLOOKUP(_xlfn.CONCAT(B148,$B119),'All Fixtures'!H:R,10,0),VLOOKUP(_xlfn.CONCAT(B148,$B119),'All Fixtures'!I:R,9,0))</f>
        <v>45736</v>
      </c>
      <c r="D148" s="46" t="str">
        <f>IFERROR(VLOOKUP(_xlfn.CONCAT(B148,$B119),'All Fixtures'!H:R,11,0),VLOOKUP(_xlfn.CONCAT(B148,$B119),'All Fixtures'!I:R,10,0))</f>
        <v>Jolly Boys</v>
      </c>
      <c r="E148" s="47" t="str">
        <f t="shared" si="3"/>
        <v>vs</v>
      </c>
      <c r="F148" s="46" t="str">
        <f>IFERROR(VLOOKUP(_xlfn.CONCAT(B148,$B119),'All Fixtures'!I:T,12,0),VLOOKUP(_xlfn.CONCAT(B148,$B119),'All Fixtures'!H:T,13,0))</f>
        <v>Harps S.C.</v>
      </c>
      <c r="G148" s="48" t="str">
        <f>IF(E148="VOID","",VLOOKUP(_xlfn.CONCAT(B148,D148),'All Fixtures'!H:U,14,0))</f>
        <v>Spartans Club 1</v>
      </c>
    </row>
    <row r="149" spans="1:7" ht="18" customHeight="1" x14ac:dyDescent="0.25">
      <c r="A149" s="55"/>
      <c r="B149" s="44">
        <v>27</v>
      </c>
      <c r="C149" s="45">
        <f>IFERROR(VLOOKUP(_xlfn.CONCAT(B149,$B119),'All Fixtures'!H:R,10,0),VLOOKUP(_xlfn.CONCAT(B149,$B119),'All Fixtures'!I:R,9,0))</f>
        <v>45743</v>
      </c>
      <c r="D149" s="46" t="str">
        <f>IFERROR(VLOOKUP(_xlfn.CONCAT(B149,$B119),'All Fixtures'!H:R,11,0),VLOOKUP(_xlfn.CONCAT(B149,$B119),'All Fixtures'!I:R,10,0))</f>
        <v>Andy Capps</v>
      </c>
      <c r="E149" s="47" t="str">
        <f t="shared" si="3"/>
        <v>vs</v>
      </c>
      <c r="F149" s="46" t="str">
        <f>IFERROR(VLOOKUP(_xlfn.CONCAT(B149,$B119),'All Fixtures'!I:T,12,0),VLOOKUP(_xlfn.CONCAT(B149,$B119),'All Fixtures'!H:T,13,0))</f>
        <v>Jolly Boys</v>
      </c>
      <c r="G149" s="48" t="str">
        <f>IF(E149="VOID","",VLOOKUP(_xlfn.CONCAT(B149,D149),'All Fixtures'!H:U,14,0))</f>
        <v>Ramblers Club</v>
      </c>
    </row>
    <row r="150" spans="1:7" ht="18" customHeight="1" x14ac:dyDescent="0.25">
      <c r="A150" s="55"/>
      <c r="B150" s="44">
        <v>28</v>
      </c>
      <c r="C150" s="45">
        <f>IFERROR(VLOOKUP(_xlfn.CONCAT(B150,$B119),'All Fixtures'!H:R,10,0),VLOOKUP(_xlfn.CONCAT(B150,$B119),'All Fixtures'!I:R,9,0))</f>
        <v>45750</v>
      </c>
      <c r="D150" s="46" t="str">
        <f>IFERROR(VLOOKUP(_xlfn.CONCAT(B150,$B119),'All Fixtures'!H:R,11,0),VLOOKUP(_xlfn.CONCAT(B150,$B119),'All Fixtures'!I:R,10,0))</f>
        <v>Jolly Boys</v>
      </c>
      <c r="E150" s="47" t="str">
        <f t="shared" si="3"/>
        <v>vs</v>
      </c>
      <c r="F150" s="46" t="str">
        <f>IFERROR(VLOOKUP(_xlfn.CONCAT(B150,$B119),'All Fixtures'!I:T,12,0),VLOOKUP(_xlfn.CONCAT(B150,$B119),'All Fixtures'!H:T,13,0))</f>
        <v>Jacks Jokers</v>
      </c>
      <c r="G150" s="48" t="str">
        <f>IF(E150="VOID","",VLOOKUP(_xlfn.CONCAT(B150,D150),'All Fixtures'!H:U,14,0))</f>
        <v>Spartans Club 1</v>
      </c>
    </row>
    <row r="151" spans="1:7" ht="18" customHeight="1" x14ac:dyDescent="0.25">
      <c r="A151" s="55"/>
      <c r="B151" s="44">
        <v>29</v>
      </c>
      <c r="C151" s="45">
        <f>IFERROR(VLOOKUP(_xlfn.CONCAT(B151,$B119),'All Fixtures'!H:R,10,0),VLOOKUP(_xlfn.CONCAT(B151,$B119),'All Fixtures'!I:R,9,0))</f>
        <v>45755</v>
      </c>
      <c r="D151" s="46" t="str">
        <f>IFERROR(VLOOKUP(_xlfn.CONCAT(B151,$B119),'All Fixtures'!H:R,11,0),VLOOKUP(_xlfn.CONCAT(B151,$B119),'All Fixtures'!I:R,10,0))</f>
        <v>Dark Horses</v>
      </c>
      <c r="E151" s="47" t="str">
        <f t="shared" si="3"/>
        <v>vs</v>
      </c>
      <c r="F151" s="46" t="str">
        <f>IFERROR(VLOOKUP(_xlfn.CONCAT(B151,$B119),'All Fixtures'!I:T,12,0),VLOOKUP(_xlfn.CONCAT(B151,$B119),'All Fixtures'!H:T,13,0))</f>
        <v>Jolly Boys</v>
      </c>
      <c r="G151" s="48" t="str">
        <f>IF(E151="VOID","",VLOOKUP(_xlfn.CONCAT(B151,D151),'All Fixtures'!H:U,14,0))</f>
        <v>Old Richians RFC</v>
      </c>
    </row>
    <row r="152" spans="1:7" ht="18" customHeight="1" x14ac:dyDescent="0.25">
      <c r="A152" s="55"/>
      <c r="B152" s="49">
        <v>30</v>
      </c>
      <c r="C152" s="50">
        <f>IFERROR(VLOOKUP(_xlfn.CONCAT(B152,$B119),'All Fixtures'!H:R,10,0),VLOOKUP(_xlfn.CONCAT(B152,$B119),'All Fixtures'!I:R,9,0))</f>
        <v>45764</v>
      </c>
      <c r="D152" s="51" t="str">
        <f>IFERROR(VLOOKUP(_xlfn.CONCAT(B152,$B119),'All Fixtures'!H:R,11,0),VLOOKUP(_xlfn.CONCAT(B152,$B119),'All Fixtures'!I:R,10,0))</f>
        <v>Jolly Boys</v>
      </c>
      <c r="E152" s="52" t="str">
        <f t="shared" si="3"/>
        <v>vs</v>
      </c>
      <c r="F152" s="51" t="str">
        <f>IFERROR(VLOOKUP(_xlfn.CONCAT(B152,$B119),'All Fixtures'!I:T,12,0),VLOOKUP(_xlfn.CONCAT(B152,$B119),'All Fixtures'!H:T,13,0))</f>
        <v>Atlas S.C.</v>
      </c>
      <c r="G152" s="53" t="str">
        <f>IF(E152="VOID","",VLOOKUP(_xlfn.CONCAT(B152,D152),'All Fixtures'!H:U,14,0))</f>
        <v>Spartans Club 1</v>
      </c>
    </row>
    <row r="153" spans="1:7" ht="13.15" customHeight="1" x14ac:dyDescent="0.25">
      <c r="A153" s="55"/>
      <c r="B153" s="20"/>
      <c r="C153" s="20"/>
      <c r="D153" s="3"/>
      <c r="E153" s="20"/>
      <c r="F153" s="3"/>
      <c r="G153" s="3"/>
    </row>
    <row r="154" spans="1:7" ht="13.15" customHeight="1" x14ac:dyDescent="0.25">
      <c r="A154" s="55"/>
      <c r="B154" s="20"/>
      <c r="C154" s="20"/>
      <c r="D154" s="3"/>
      <c r="E154" s="20"/>
      <c r="F154" s="3"/>
      <c r="G154" s="3"/>
    </row>
    <row r="155" spans="1:7" ht="13.15" customHeight="1" x14ac:dyDescent="0.25">
      <c r="A155" s="55"/>
      <c r="B155" s="20"/>
      <c r="C155" s="20"/>
      <c r="D155" s="3"/>
      <c r="E155" s="20"/>
      <c r="F155" s="3"/>
      <c r="G155" s="3"/>
    </row>
    <row r="156" spans="1:7" ht="13.15" customHeight="1" x14ac:dyDescent="0.25">
      <c r="A156" s="55"/>
      <c r="B156" s="20"/>
      <c r="C156" s="20"/>
      <c r="D156" s="3"/>
      <c r="E156" s="20"/>
      <c r="F156" s="3"/>
      <c r="G156" s="3"/>
    </row>
    <row r="157" spans="1:7" ht="13.15" customHeight="1" x14ac:dyDescent="0.25">
      <c r="A157" s="55"/>
      <c r="B157" s="20"/>
      <c r="C157" s="20"/>
      <c r="D157" s="3"/>
      <c r="E157" s="20"/>
      <c r="F157" s="3"/>
      <c r="G157" s="3"/>
    </row>
    <row r="158" spans="1:7" ht="20.45" customHeight="1" x14ac:dyDescent="0.35">
      <c r="A158" s="55">
        <f>A119+1</f>
        <v>5</v>
      </c>
      <c r="B158" s="39" t="str">
        <f>C158</f>
        <v>Doddlers</v>
      </c>
      <c r="C158" s="121" t="str">
        <f>VLOOKUP(A158,Divisions!$R$3:$S$18,2,0)</f>
        <v>Doddlers</v>
      </c>
      <c r="D158" s="121"/>
      <c r="E158" s="121"/>
      <c r="F158" s="121"/>
      <c r="G158" s="121"/>
    </row>
    <row r="159" spans="1:7" ht="13.15" customHeight="1" x14ac:dyDescent="0.25">
      <c r="A159" s="55"/>
      <c r="B159" s="20"/>
      <c r="C159" s="20"/>
      <c r="D159" s="3"/>
      <c r="E159" s="20"/>
      <c r="F159" s="3"/>
      <c r="G159" s="3"/>
    </row>
    <row r="160" spans="1:7" ht="21.6" customHeight="1" x14ac:dyDescent="0.25">
      <c r="A160" s="55"/>
      <c r="B160" s="40" t="s">
        <v>328</v>
      </c>
      <c r="C160" s="41" t="s">
        <v>334</v>
      </c>
      <c r="D160" s="42" t="s">
        <v>340</v>
      </c>
      <c r="E160" s="42"/>
      <c r="F160" s="42" t="s">
        <v>341</v>
      </c>
      <c r="G160" s="43" t="s">
        <v>338</v>
      </c>
    </row>
    <row r="161" spans="1:7" ht="18" customHeight="1" x14ac:dyDescent="0.25">
      <c r="A161" s="55"/>
      <c r="B161" s="44">
        <v>1</v>
      </c>
      <c r="C161" s="45">
        <f>IFERROR(VLOOKUP(_xlfn.CONCAT(B161,$B158),'All Fixtures'!H:R,10,0),VLOOKUP(_xlfn.CONCAT(B161,$B158),'All Fixtures'!I:R,9,0))</f>
        <v>45540</v>
      </c>
      <c r="D161" s="46" t="str">
        <f>IFERROR(VLOOKUP(_xlfn.CONCAT(B161,$B158),'All Fixtures'!H:R,11,0),VLOOKUP(_xlfn.CONCAT(B161,$B158),'All Fixtures'!I:R,10,0))</f>
        <v>Doddlers</v>
      </c>
      <c r="E161" s="47" t="str">
        <f>IF(F161="","VOID","vs")</f>
        <v>vs</v>
      </c>
      <c r="F161" s="46" t="str">
        <f>IFERROR(VLOOKUP(_xlfn.CONCAT(B161,$B158),'All Fixtures'!I:T,12,0),VLOOKUP(_xlfn.CONCAT(B161,$B158),'All Fixtures'!H:T,13,0))</f>
        <v>White Hart</v>
      </c>
      <c r="G161" s="48" t="str">
        <f>IF(E161="VOID","",VLOOKUP(_xlfn.CONCAT(B161,D161),'All Fixtures'!H:U,14,0))</f>
        <v>Elmbridge Sports &amp; Social Club</v>
      </c>
    </row>
    <row r="162" spans="1:7" ht="18" customHeight="1" x14ac:dyDescent="0.25">
      <c r="A162" s="55"/>
      <c r="B162" s="44">
        <v>2</v>
      </c>
      <c r="C162" s="45">
        <f>IFERROR(VLOOKUP(_xlfn.CONCAT(B162,$B158),'All Fixtures'!H:R,10,0),VLOOKUP(_xlfn.CONCAT(B162,$B158),'All Fixtures'!I:R,9,0))</f>
        <v>45548</v>
      </c>
      <c r="D162" s="46" t="str">
        <f>IFERROR(VLOOKUP(_xlfn.CONCAT(B162,$B158),'All Fixtures'!H:R,11,0),VLOOKUP(_xlfn.CONCAT(B162,$B158),'All Fixtures'!I:R,10,0))</f>
        <v>Commies</v>
      </c>
      <c r="E162" s="47" t="str">
        <f t="shared" ref="E162:E191" si="4">IF(F162="","VOID","vs")</f>
        <v>vs</v>
      </c>
      <c r="F162" s="46" t="str">
        <f>IFERROR(VLOOKUP(_xlfn.CONCAT(B162,$B158),'All Fixtures'!I:T,12,0),VLOOKUP(_xlfn.CONCAT(B162,$B158),'All Fixtures'!H:T,13,0))</f>
        <v>Doddlers</v>
      </c>
      <c r="G162" s="48" t="str">
        <f>IF(E162="VOID","",VLOOKUP(_xlfn.CONCAT(B162,D162),'All Fixtures'!H:U,14,0))</f>
        <v>Churchdown Community Centre 2</v>
      </c>
    </row>
    <row r="163" spans="1:7" ht="18" customHeight="1" x14ac:dyDescent="0.25">
      <c r="A163" s="55"/>
      <c r="B163" s="44">
        <v>3</v>
      </c>
      <c r="C163" s="45">
        <f>IFERROR(VLOOKUP(_xlfn.CONCAT(B163,$B158),'All Fixtures'!H:R,10,0),VLOOKUP(_xlfn.CONCAT(B163,$B158),'All Fixtures'!I:R,9,0))</f>
        <v>45554</v>
      </c>
      <c r="D163" s="46" t="str">
        <f>IFERROR(VLOOKUP(_xlfn.CONCAT(B163,$B158),'All Fixtures'!H:R,11,0),VLOOKUP(_xlfn.CONCAT(B163,$B158),'All Fixtures'!I:R,10,0))</f>
        <v>Doddlers</v>
      </c>
      <c r="E163" s="47" t="str">
        <f t="shared" si="4"/>
        <v>vs</v>
      </c>
      <c r="F163" s="46" t="str">
        <f>IFERROR(VLOOKUP(_xlfn.CONCAT(B163,$B158),'All Fixtures'!I:T,12,0),VLOOKUP(_xlfn.CONCAT(B163,$B158),'All Fixtures'!H:T,13,0))</f>
        <v>Post Office 'A'</v>
      </c>
      <c r="G163" s="48" t="str">
        <f>IF(E163="VOID","",VLOOKUP(_xlfn.CONCAT(B163,D163),'All Fixtures'!H:U,14,0))</f>
        <v>Elmbridge Sports &amp; Social Club</v>
      </c>
    </row>
    <row r="164" spans="1:7" ht="18" customHeight="1" x14ac:dyDescent="0.25">
      <c r="A164" s="55"/>
      <c r="B164" s="44">
        <v>4</v>
      </c>
      <c r="C164" s="45">
        <f>IFERROR(VLOOKUP(_xlfn.CONCAT(B164,$B158),'All Fixtures'!H:R,10,0),VLOOKUP(_xlfn.CONCAT(B164,$B158),'All Fixtures'!I:R,9,0))</f>
        <v>45558</v>
      </c>
      <c r="D164" s="46" t="str">
        <f>IFERROR(VLOOKUP(_xlfn.CONCAT(B164,$B158),'All Fixtures'!H:R,11,0),VLOOKUP(_xlfn.CONCAT(B164,$B158),'All Fixtures'!I:R,10,0))</f>
        <v>Statics</v>
      </c>
      <c r="E164" s="47" t="str">
        <f t="shared" si="4"/>
        <v>vs</v>
      </c>
      <c r="F164" s="46" t="str">
        <f>IFERROR(VLOOKUP(_xlfn.CONCAT(B164,$B158),'All Fixtures'!I:T,12,0),VLOOKUP(_xlfn.CONCAT(B164,$B158),'All Fixtures'!H:T,13,0))</f>
        <v>Doddlers</v>
      </c>
      <c r="G164" s="48" t="str">
        <f>IF(E164="VOID","",VLOOKUP(_xlfn.CONCAT(B164,D164),'All Fixtures'!H:U,14,0))</f>
        <v>Farmer's Club 2</v>
      </c>
    </row>
    <row r="165" spans="1:7" ht="18" customHeight="1" x14ac:dyDescent="0.25">
      <c r="A165" s="55"/>
      <c r="B165" s="44">
        <v>5</v>
      </c>
      <c r="C165" s="45">
        <f>IFERROR(VLOOKUP(_xlfn.CONCAT(B165,$B158),'All Fixtures'!H:R,10,0),VLOOKUP(_xlfn.CONCAT(B165,$B158),'All Fixtures'!I:R,9,0))</f>
        <v>45568</v>
      </c>
      <c r="D165" s="46" t="str">
        <f>IFERROR(VLOOKUP(_xlfn.CONCAT(B165,$B158),'All Fixtures'!H:R,11,0),VLOOKUP(_xlfn.CONCAT(B165,$B158),'All Fixtures'!I:R,10,0))</f>
        <v>Doddlers</v>
      </c>
      <c r="E165" s="47" t="str">
        <f t="shared" si="4"/>
        <v>vs</v>
      </c>
      <c r="F165" s="46" t="str">
        <f>IFERROR(VLOOKUP(_xlfn.CONCAT(B165,$B158),'All Fixtures'!I:T,12,0),VLOOKUP(_xlfn.CONCAT(B165,$B158),'All Fixtures'!H:T,13,0))</f>
        <v>Looney Tunes</v>
      </c>
      <c r="G165" s="48" t="str">
        <f>IF(E165="VOID","",VLOOKUP(_xlfn.CONCAT(B165,D165),'All Fixtures'!H:U,14,0))</f>
        <v>Elmbridge Sports &amp; Social Club</v>
      </c>
    </row>
    <row r="166" spans="1:7" ht="18" customHeight="1" x14ac:dyDescent="0.25">
      <c r="A166" s="55"/>
      <c r="B166" s="44">
        <v>6</v>
      </c>
      <c r="C166" s="45">
        <f>IFERROR(VLOOKUP(_xlfn.CONCAT(B166,$B158),'All Fixtures'!H:R,10,0),VLOOKUP(_xlfn.CONCAT(B166,$B158),'All Fixtures'!I:R,9,0))</f>
        <v>45576</v>
      </c>
      <c r="D166" s="46" t="str">
        <f>IFERROR(VLOOKUP(_xlfn.CONCAT(B166,$B158),'All Fixtures'!H:R,11,0),VLOOKUP(_xlfn.CONCAT(B166,$B158),'All Fixtures'!I:R,10,0))</f>
        <v>Star Inn</v>
      </c>
      <c r="E166" s="47" t="str">
        <f t="shared" si="4"/>
        <v>vs</v>
      </c>
      <c r="F166" s="46" t="str">
        <f>IFERROR(VLOOKUP(_xlfn.CONCAT(B166,$B158),'All Fixtures'!I:T,12,0),VLOOKUP(_xlfn.CONCAT(B166,$B158),'All Fixtures'!H:T,13,0))</f>
        <v>Doddlers</v>
      </c>
      <c r="G166" s="48" t="str">
        <f>IF(E166="VOID","",VLOOKUP(_xlfn.CONCAT(B166,D166),'All Fixtures'!H:U,14,0))</f>
        <v>Wotton Hall Club 2</v>
      </c>
    </row>
    <row r="167" spans="1:7" ht="18" customHeight="1" x14ac:dyDescent="0.25">
      <c r="A167" s="55"/>
      <c r="B167" s="44">
        <v>7</v>
      </c>
      <c r="C167" s="45">
        <f>IFERROR(VLOOKUP(_xlfn.CONCAT(B167,$B158),'All Fixtures'!H:R,10,0),VLOOKUP(_xlfn.CONCAT(B167,$B158),'All Fixtures'!I:R,9,0))</f>
        <v>45582</v>
      </c>
      <c r="D167" s="46" t="str">
        <f>IFERROR(VLOOKUP(_xlfn.CONCAT(B167,$B158),'All Fixtures'!H:R,11,0),VLOOKUP(_xlfn.CONCAT(B167,$B158),'All Fixtures'!I:R,10,0))</f>
        <v>Doddlers</v>
      </c>
      <c r="E167" s="47" t="str">
        <f t="shared" si="4"/>
        <v>vs</v>
      </c>
      <c r="F167" s="46" t="str">
        <f>IFERROR(VLOOKUP(_xlfn.CONCAT(B167,$B158),'All Fixtures'!I:T,12,0),VLOOKUP(_xlfn.CONCAT(B167,$B158),'All Fixtures'!H:T,13,0))</f>
        <v>Co-Op</v>
      </c>
      <c r="G167" s="48" t="str">
        <f>IF(E167="VOID","",VLOOKUP(_xlfn.CONCAT(B167,D167),'All Fixtures'!H:U,14,0))</f>
        <v>Elmbridge Sports &amp; Social Club</v>
      </c>
    </row>
    <row r="168" spans="1:7" ht="18" customHeight="1" x14ac:dyDescent="0.25">
      <c r="A168" s="55"/>
      <c r="B168" s="44">
        <v>8</v>
      </c>
      <c r="C168" s="45">
        <f>IFERROR(VLOOKUP(_xlfn.CONCAT(B168,$B158),'All Fixtures'!H:R,10,0),VLOOKUP(_xlfn.CONCAT(B168,$B158),'All Fixtures'!I:R,9,0))</f>
        <v>45589</v>
      </c>
      <c r="D168" s="46" t="str">
        <f>IFERROR(VLOOKUP(_xlfn.CONCAT(B168,$B158),'All Fixtures'!H:R,11,0),VLOOKUP(_xlfn.CONCAT(B168,$B158),'All Fixtures'!I:R,10,0))</f>
        <v>Doddlers</v>
      </c>
      <c r="E168" s="47" t="str">
        <f t="shared" si="4"/>
        <v>vs</v>
      </c>
      <c r="F168" s="46" t="str">
        <f>IFERROR(VLOOKUP(_xlfn.CONCAT(B168,$B158),'All Fixtures'!I:T,12,0),VLOOKUP(_xlfn.CONCAT(B168,$B158),'All Fixtures'!H:T,13,0))</f>
        <v>Bell Hotel</v>
      </c>
      <c r="G168" s="48" t="str">
        <f>IF(E168="VOID","",VLOOKUP(_xlfn.CONCAT(B168,D168),'All Fixtures'!H:U,14,0))</f>
        <v>Elmbridge Sports &amp; Social Club</v>
      </c>
    </row>
    <row r="169" spans="1:7" ht="18" customHeight="1" x14ac:dyDescent="0.25">
      <c r="A169" s="55"/>
      <c r="B169" s="44">
        <v>9</v>
      </c>
      <c r="C169" s="45">
        <f>IFERROR(VLOOKUP(_xlfn.CONCAT(B169,$B158),'All Fixtures'!H:R,10,0),VLOOKUP(_xlfn.CONCAT(B169,$B158),'All Fixtures'!I:R,9,0))</f>
        <v>45596</v>
      </c>
      <c r="D169" s="46" t="str">
        <f>IFERROR(VLOOKUP(_xlfn.CONCAT(B169,$B158),'All Fixtures'!H:R,11,0),VLOOKUP(_xlfn.CONCAT(B169,$B158),'All Fixtures'!I:R,10,0))</f>
        <v>Jolly Boys</v>
      </c>
      <c r="E169" s="47" t="str">
        <f t="shared" si="4"/>
        <v>vs</v>
      </c>
      <c r="F169" s="46" t="str">
        <f>IFERROR(VLOOKUP(_xlfn.CONCAT(B169,$B158),'All Fixtures'!I:T,12,0),VLOOKUP(_xlfn.CONCAT(B169,$B158),'All Fixtures'!H:T,13,0))</f>
        <v>Doddlers</v>
      </c>
      <c r="G169" s="48" t="str">
        <f>IF(E169="VOID","",VLOOKUP(_xlfn.CONCAT(B169,D169),'All Fixtures'!H:U,14,0))</f>
        <v>Spartans Club 1</v>
      </c>
    </row>
    <row r="170" spans="1:7" ht="18" customHeight="1" x14ac:dyDescent="0.25">
      <c r="A170" s="55"/>
      <c r="B170" s="44">
        <v>10</v>
      </c>
      <c r="C170" s="45">
        <f>IFERROR(VLOOKUP(_xlfn.CONCAT(B170,$B158),'All Fixtures'!H:R,10,0),VLOOKUP(_xlfn.CONCAT(B170,$B158),'All Fixtures'!I:R,9,0))</f>
        <v>45603</v>
      </c>
      <c r="D170" s="46" t="str">
        <f>IFERROR(VLOOKUP(_xlfn.CONCAT(B170,$B158),'All Fixtures'!H:R,11,0),VLOOKUP(_xlfn.CONCAT(B170,$B158),'All Fixtures'!I:R,10,0))</f>
        <v>Doddlers</v>
      </c>
      <c r="E170" s="47" t="str">
        <f t="shared" si="4"/>
        <v>vs</v>
      </c>
      <c r="F170" s="46" t="str">
        <f>IFERROR(VLOOKUP(_xlfn.CONCAT(B170,$B158),'All Fixtures'!I:T,12,0),VLOOKUP(_xlfn.CONCAT(B170,$B158),'All Fixtures'!H:T,13,0))</f>
        <v>Harps S.C.</v>
      </c>
      <c r="G170" s="48" t="str">
        <f>IF(E170="VOID","",VLOOKUP(_xlfn.CONCAT(B170,D170),'All Fixtures'!H:U,14,0))</f>
        <v>Elmbridge Sports &amp; Social Club</v>
      </c>
    </row>
    <row r="171" spans="1:7" ht="18" customHeight="1" x14ac:dyDescent="0.25">
      <c r="A171" s="55"/>
      <c r="B171" s="44">
        <v>11</v>
      </c>
      <c r="C171" s="45">
        <f>IFERROR(VLOOKUP(_xlfn.CONCAT(B171,$B158),'All Fixtures'!H:R,10,0),VLOOKUP(_xlfn.CONCAT(B171,$B158),'All Fixtures'!I:R,9,0))</f>
        <v>45610</v>
      </c>
      <c r="D171" s="46" t="str">
        <f>IFERROR(VLOOKUP(_xlfn.CONCAT(B171,$B158),'All Fixtures'!H:R,11,0),VLOOKUP(_xlfn.CONCAT(B171,$B158),'All Fixtures'!I:R,10,0))</f>
        <v>Andy Capps</v>
      </c>
      <c r="E171" s="47" t="str">
        <f t="shared" si="4"/>
        <v>vs</v>
      </c>
      <c r="F171" s="46" t="str">
        <f>IFERROR(VLOOKUP(_xlfn.CONCAT(B171,$B158),'All Fixtures'!I:T,12,0),VLOOKUP(_xlfn.CONCAT(B171,$B158),'All Fixtures'!H:T,13,0))</f>
        <v>Doddlers</v>
      </c>
      <c r="G171" s="48" t="str">
        <f>IF(E171="VOID","",VLOOKUP(_xlfn.CONCAT(B171,D171),'All Fixtures'!H:U,14,0))</f>
        <v>Ramblers Club</v>
      </c>
    </row>
    <row r="172" spans="1:7" ht="18" customHeight="1" x14ac:dyDescent="0.25">
      <c r="A172" s="55"/>
      <c r="B172" s="44">
        <v>12</v>
      </c>
      <c r="C172" s="45">
        <f>IFERROR(VLOOKUP(_xlfn.CONCAT(B172,$B158),'All Fixtures'!H:R,10,0),VLOOKUP(_xlfn.CONCAT(B172,$B158),'All Fixtures'!I:R,9,0))</f>
        <v>45617</v>
      </c>
      <c r="D172" s="46" t="str">
        <f>IFERROR(VLOOKUP(_xlfn.CONCAT(B172,$B158),'All Fixtures'!H:R,11,0),VLOOKUP(_xlfn.CONCAT(B172,$B158),'All Fixtures'!I:R,10,0))</f>
        <v>Doddlers</v>
      </c>
      <c r="E172" s="47" t="str">
        <f t="shared" si="4"/>
        <v>vs</v>
      </c>
      <c r="F172" s="46" t="str">
        <f>IFERROR(VLOOKUP(_xlfn.CONCAT(B172,$B158),'All Fixtures'!I:T,12,0),VLOOKUP(_xlfn.CONCAT(B172,$B158),'All Fixtures'!H:T,13,0))</f>
        <v>Jacks Jokers</v>
      </c>
      <c r="G172" s="48" t="str">
        <f>IF(E172="VOID","",VLOOKUP(_xlfn.CONCAT(B172,D172),'All Fixtures'!H:U,14,0))</f>
        <v>Elmbridge Sports &amp; Social Club</v>
      </c>
    </row>
    <row r="173" spans="1:7" ht="18" customHeight="1" x14ac:dyDescent="0.25">
      <c r="A173" s="55"/>
      <c r="B173" s="44">
        <v>13</v>
      </c>
      <c r="C173" s="45">
        <f>IFERROR(VLOOKUP(_xlfn.CONCAT(B173,$B158),'All Fixtures'!H:R,10,0),VLOOKUP(_xlfn.CONCAT(B173,$B158),'All Fixtures'!I:R,9,0))</f>
        <v>45622</v>
      </c>
      <c r="D173" s="46" t="str">
        <f>IFERROR(VLOOKUP(_xlfn.CONCAT(B173,$B158),'All Fixtures'!H:R,11,0),VLOOKUP(_xlfn.CONCAT(B173,$B158),'All Fixtures'!I:R,10,0))</f>
        <v>Dark Horses</v>
      </c>
      <c r="E173" s="47" t="str">
        <f t="shared" si="4"/>
        <v>vs</v>
      </c>
      <c r="F173" s="46" t="str">
        <f>IFERROR(VLOOKUP(_xlfn.CONCAT(B173,$B158),'All Fixtures'!I:T,12,0),VLOOKUP(_xlfn.CONCAT(B173,$B158),'All Fixtures'!H:T,13,0))</f>
        <v>Doddlers</v>
      </c>
      <c r="G173" s="48" t="str">
        <f>IF(E173="VOID","",VLOOKUP(_xlfn.CONCAT(B173,D173),'All Fixtures'!H:U,14,0))</f>
        <v>Old Richians RFC</v>
      </c>
    </row>
    <row r="174" spans="1:7" ht="18" customHeight="1" x14ac:dyDescent="0.25">
      <c r="A174" s="55"/>
      <c r="B174" s="44">
        <v>14</v>
      </c>
      <c r="C174" s="45">
        <f>IFERROR(VLOOKUP(_xlfn.CONCAT(B174,$B158),'All Fixtures'!H:R,10,0),VLOOKUP(_xlfn.CONCAT(B174,$B158),'All Fixtures'!I:R,9,0))</f>
        <v>45631</v>
      </c>
      <c r="D174" s="46" t="str">
        <f>IFERROR(VLOOKUP(_xlfn.CONCAT(B174,$B158),'All Fixtures'!H:R,11,0),VLOOKUP(_xlfn.CONCAT(B174,$B158),'All Fixtures'!I:R,10,0))</f>
        <v>Doddlers</v>
      </c>
      <c r="E174" s="47" t="str">
        <f t="shared" si="4"/>
        <v>vs</v>
      </c>
      <c r="F174" s="46" t="str">
        <f>IFERROR(VLOOKUP(_xlfn.CONCAT(B174,$B158),'All Fixtures'!I:T,12,0),VLOOKUP(_xlfn.CONCAT(B174,$B158),'All Fixtures'!H:T,13,0))</f>
        <v>Atlas S.C.</v>
      </c>
      <c r="G174" s="48" t="str">
        <f>IF(E174="VOID","",VLOOKUP(_xlfn.CONCAT(B174,D174),'All Fixtures'!H:U,14,0))</f>
        <v>Elmbridge Sports &amp; Social Club</v>
      </c>
    </row>
    <row r="175" spans="1:7" ht="18" customHeight="1" x14ac:dyDescent="0.25">
      <c r="A175" s="55"/>
      <c r="B175" s="44">
        <v>15</v>
      </c>
      <c r="C175" s="45">
        <f>IFERROR(VLOOKUP(_xlfn.CONCAT(B175,$B158),'All Fixtures'!H:R,10,0),VLOOKUP(_xlfn.CONCAT(B175,$B158),'All Fixtures'!I:R,9,0))</f>
        <v>45635</v>
      </c>
      <c r="D175" s="46" t="str">
        <f>IFERROR(VLOOKUP(_xlfn.CONCAT(B175,$B158),'All Fixtures'!H:R,11,0),VLOOKUP(_xlfn.CONCAT(B175,$B158),'All Fixtures'!I:R,10,0))</f>
        <v>Robinswood Foxes</v>
      </c>
      <c r="E175" s="47" t="str">
        <f t="shared" si="4"/>
        <v>vs</v>
      </c>
      <c r="F175" s="46" t="str">
        <f>IFERROR(VLOOKUP(_xlfn.CONCAT(B175,$B158),'All Fixtures'!I:T,12,0),VLOOKUP(_xlfn.CONCAT(B175,$B158),'All Fixtures'!H:T,13,0))</f>
        <v>Doddlers</v>
      </c>
      <c r="G175" s="48" t="str">
        <f>IF(E175="VOID","",VLOOKUP(_xlfn.CONCAT(B175,D175),'All Fixtures'!H:U,14,0))</f>
        <v>Robinswood Hill Club 1</v>
      </c>
    </row>
    <row r="176" spans="1:7" ht="24.6" customHeight="1" x14ac:dyDescent="0.25">
      <c r="A176" s="55"/>
      <c r="B176" s="122" t="s">
        <v>339</v>
      </c>
      <c r="C176" s="123"/>
      <c r="D176" s="123"/>
      <c r="E176" s="123"/>
      <c r="F176" s="123"/>
      <c r="G176" s="124"/>
    </row>
    <row r="177" spans="1:7" ht="18" customHeight="1" x14ac:dyDescent="0.25">
      <c r="A177" s="55"/>
      <c r="B177" s="44">
        <v>16</v>
      </c>
      <c r="C177" s="45">
        <f>IFERROR(VLOOKUP(_xlfn.CONCAT(B177,$B158),'All Fixtures'!H:R,10,0),VLOOKUP(_xlfn.CONCAT(B177,$B158),'All Fixtures'!I:R,9,0))</f>
        <v>45664</v>
      </c>
      <c r="D177" s="46" t="str">
        <f>IFERROR(VLOOKUP(_xlfn.CONCAT(B177,$B158),'All Fixtures'!H:R,11,0),VLOOKUP(_xlfn.CONCAT(B177,$B158),'All Fixtures'!I:R,10,0))</f>
        <v>White Hart</v>
      </c>
      <c r="E177" s="47" t="str">
        <f t="shared" si="4"/>
        <v>vs</v>
      </c>
      <c r="F177" s="46" t="str">
        <f>IFERROR(VLOOKUP(_xlfn.CONCAT(B177,$B158),'All Fixtures'!I:T,12,0),VLOOKUP(_xlfn.CONCAT(B177,$B158),'All Fixtures'!H:T,13,0))</f>
        <v>Doddlers</v>
      </c>
      <c r="G177" s="48" t="str">
        <f>IF(E177="VOID","",VLOOKUP(_xlfn.CONCAT(B177,D177),'All Fixtures'!H:U,14,0))</f>
        <v>One Eyed Jacks</v>
      </c>
    </row>
    <row r="178" spans="1:7" ht="18" customHeight="1" x14ac:dyDescent="0.25">
      <c r="A178" s="55"/>
      <c r="B178" s="44">
        <v>17</v>
      </c>
      <c r="C178" s="45">
        <f>IFERROR(VLOOKUP(_xlfn.CONCAT(B178,$B158),'All Fixtures'!H:R,10,0),VLOOKUP(_xlfn.CONCAT(B178,$B158),'All Fixtures'!I:R,9,0))</f>
        <v>45673</v>
      </c>
      <c r="D178" s="46" t="str">
        <f>IFERROR(VLOOKUP(_xlfn.CONCAT(B178,$B158),'All Fixtures'!H:R,11,0),VLOOKUP(_xlfn.CONCAT(B178,$B158),'All Fixtures'!I:R,10,0))</f>
        <v>Doddlers</v>
      </c>
      <c r="E178" s="47" t="str">
        <f t="shared" si="4"/>
        <v>vs</v>
      </c>
      <c r="F178" s="46" t="str">
        <f>IFERROR(VLOOKUP(_xlfn.CONCAT(B178,$B158),'All Fixtures'!I:T,12,0),VLOOKUP(_xlfn.CONCAT(B178,$B158),'All Fixtures'!H:T,13,0))</f>
        <v>Commies</v>
      </c>
      <c r="G178" s="48" t="str">
        <f>IF(E178="VOID","",VLOOKUP(_xlfn.CONCAT(B178,D178),'All Fixtures'!H:U,14,0))</f>
        <v>Elmbridge Sports &amp; Social Club</v>
      </c>
    </row>
    <row r="179" spans="1:7" ht="18" customHeight="1" x14ac:dyDescent="0.25">
      <c r="A179" s="55"/>
      <c r="B179" s="44">
        <v>18</v>
      </c>
      <c r="C179" s="45">
        <f>IFERROR(VLOOKUP(_xlfn.CONCAT(B179,$B158),'All Fixtures'!H:R,10,0),VLOOKUP(_xlfn.CONCAT(B179,$B158),'All Fixtures'!I:R,9,0))</f>
        <v>45677</v>
      </c>
      <c r="D179" s="46" t="str">
        <f>IFERROR(VLOOKUP(_xlfn.CONCAT(B179,$B158),'All Fixtures'!H:R,11,0),VLOOKUP(_xlfn.CONCAT(B179,$B158),'All Fixtures'!I:R,10,0))</f>
        <v>Post Office 'A'</v>
      </c>
      <c r="E179" s="47" t="str">
        <f t="shared" si="4"/>
        <v>vs</v>
      </c>
      <c r="F179" s="46" t="str">
        <f>IFERROR(VLOOKUP(_xlfn.CONCAT(B179,$B158),'All Fixtures'!I:T,12,0),VLOOKUP(_xlfn.CONCAT(B179,$B158),'All Fixtures'!H:T,13,0))</f>
        <v>Doddlers</v>
      </c>
      <c r="G179" s="48" t="str">
        <f>IF(E179="VOID","",VLOOKUP(_xlfn.CONCAT(B179,D179),'All Fixtures'!H:U,14,0))</f>
        <v>One Eyed Jacks</v>
      </c>
    </row>
    <row r="180" spans="1:7" ht="18" customHeight="1" x14ac:dyDescent="0.25">
      <c r="A180" s="55"/>
      <c r="B180" s="44">
        <v>19</v>
      </c>
      <c r="C180" s="45">
        <f>IFERROR(VLOOKUP(_xlfn.CONCAT(B180,$B158),'All Fixtures'!H:R,10,0),VLOOKUP(_xlfn.CONCAT(B180,$B158),'All Fixtures'!I:R,9,0))</f>
        <v>45687</v>
      </c>
      <c r="D180" s="46" t="str">
        <f>IFERROR(VLOOKUP(_xlfn.CONCAT(B180,$B158),'All Fixtures'!H:R,11,0),VLOOKUP(_xlfn.CONCAT(B180,$B158),'All Fixtures'!I:R,10,0))</f>
        <v>Doddlers</v>
      </c>
      <c r="E180" s="47" t="str">
        <f t="shared" si="4"/>
        <v>vs</v>
      </c>
      <c r="F180" s="46" t="str">
        <f>IFERROR(VLOOKUP(_xlfn.CONCAT(B180,$B158),'All Fixtures'!I:T,12,0),VLOOKUP(_xlfn.CONCAT(B180,$B158),'All Fixtures'!H:T,13,0))</f>
        <v>Statics</v>
      </c>
      <c r="G180" s="48" t="str">
        <f>IF(E180="VOID","",VLOOKUP(_xlfn.CONCAT(B180,D180),'All Fixtures'!H:U,14,0))</f>
        <v>Elmbridge Sports &amp; Social Club</v>
      </c>
    </row>
    <row r="181" spans="1:7" ht="18" customHeight="1" x14ac:dyDescent="0.25">
      <c r="A181" s="55"/>
      <c r="B181" s="44">
        <v>20</v>
      </c>
      <c r="C181" s="45">
        <f>IFERROR(VLOOKUP(_xlfn.CONCAT(B181,$B158),'All Fixtures'!H:R,10,0),VLOOKUP(_xlfn.CONCAT(B181,$B158),'All Fixtures'!I:R,9,0))</f>
        <v>45694</v>
      </c>
      <c r="D181" s="46" t="str">
        <f>IFERROR(VLOOKUP(_xlfn.CONCAT(B181,$B158),'All Fixtures'!H:R,11,0),VLOOKUP(_xlfn.CONCAT(B181,$B158),'All Fixtures'!I:R,10,0))</f>
        <v>Looney Tunes</v>
      </c>
      <c r="E181" s="47" t="str">
        <f t="shared" si="4"/>
        <v>vs</v>
      </c>
      <c r="F181" s="46" t="str">
        <f>IFERROR(VLOOKUP(_xlfn.CONCAT(B181,$B158),'All Fixtures'!I:T,12,0),VLOOKUP(_xlfn.CONCAT(B181,$B158),'All Fixtures'!H:T,13,0))</f>
        <v>Doddlers</v>
      </c>
      <c r="G181" s="48" t="str">
        <f>IF(E181="VOID","",VLOOKUP(_xlfn.CONCAT(B181,D181),'All Fixtures'!H:U,14,0))</f>
        <v>Circle Club Newent</v>
      </c>
    </row>
    <row r="182" spans="1:7" ht="18" customHeight="1" x14ac:dyDescent="0.25">
      <c r="A182" s="55"/>
      <c r="B182" s="44">
        <v>21</v>
      </c>
      <c r="C182" s="45">
        <f>IFERROR(VLOOKUP(_xlfn.CONCAT(B182,$B158),'All Fixtures'!H:R,10,0),VLOOKUP(_xlfn.CONCAT(B182,$B158),'All Fixtures'!I:R,9,0))</f>
        <v>45701</v>
      </c>
      <c r="D182" s="46" t="str">
        <f>IFERROR(VLOOKUP(_xlfn.CONCAT(B182,$B158),'All Fixtures'!H:R,11,0),VLOOKUP(_xlfn.CONCAT(B182,$B158),'All Fixtures'!I:R,10,0))</f>
        <v>Doddlers</v>
      </c>
      <c r="E182" s="47" t="str">
        <f t="shared" si="4"/>
        <v>vs</v>
      </c>
      <c r="F182" s="46" t="str">
        <f>IFERROR(VLOOKUP(_xlfn.CONCAT(B182,$B158),'All Fixtures'!I:T,12,0),VLOOKUP(_xlfn.CONCAT(B182,$B158),'All Fixtures'!H:T,13,0))</f>
        <v>Star Inn</v>
      </c>
      <c r="G182" s="48" t="str">
        <f>IF(E182="VOID","",VLOOKUP(_xlfn.CONCAT(B182,D182),'All Fixtures'!H:U,14,0))</f>
        <v>Elmbridge Sports &amp; Social Club</v>
      </c>
    </row>
    <row r="183" spans="1:7" ht="18" customHeight="1" x14ac:dyDescent="0.25">
      <c r="A183" s="55"/>
      <c r="B183" s="44">
        <v>22</v>
      </c>
      <c r="C183" s="45">
        <f>IFERROR(VLOOKUP(_xlfn.CONCAT(B183,$B158),'All Fixtures'!H:R,10,0),VLOOKUP(_xlfn.CONCAT(B183,$B158),'All Fixtures'!I:R,9,0))</f>
        <v>45705</v>
      </c>
      <c r="D183" s="46" t="str">
        <f>IFERROR(VLOOKUP(_xlfn.CONCAT(B183,$B158),'All Fixtures'!H:R,11,0),VLOOKUP(_xlfn.CONCAT(B183,$B158),'All Fixtures'!I:R,10,0))</f>
        <v>Co-Op</v>
      </c>
      <c r="E183" s="47" t="str">
        <f t="shared" si="4"/>
        <v>vs</v>
      </c>
      <c r="F183" s="46" t="str">
        <f>IFERROR(VLOOKUP(_xlfn.CONCAT(B183,$B158),'All Fixtures'!I:T,12,0),VLOOKUP(_xlfn.CONCAT(B183,$B158),'All Fixtures'!H:T,13,0))</f>
        <v>Doddlers</v>
      </c>
      <c r="G183" s="48" t="str">
        <f>IF(E183="VOID","",VLOOKUP(_xlfn.CONCAT(B183,D183),'All Fixtures'!H:U,14,0))</f>
        <v>Gala Club 2</v>
      </c>
    </row>
    <row r="184" spans="1:7" ht="18" customHeight="1" x14ac:dyDescent="0.25">
      <c r="A184" s="55"/>
      <c r="B184" s="44">
        <v>23</v>
      </c>
      <c r="C184" s="45">
        <f>IFERROR(VLOOKUP(_xlfn.CONCAT(B184,$B158),'All Fixtures'!H:R,10,0),VLOOKUP(_xlfn.CONCAT(B184,$B158),'All Fixtures'!I:R,9,0))</f>
        <v>45716</v>
      </c>
      <c r="D184" s="46" t="str">
        <f>IFERROR(VLOOKUP(_xlfn.CONCAT(B184,$B158),'All Fixtures'!H:R,11,0),VLOOKUP(_xlfn.CONCAT(B184,$B158),'All Fixtures'!I:R,10,0))</f>
        <v>Bell Hotel</v>
      </c>
      <c r="E184" s="47" t="str">
        <f t="shared" si="4"/>
        <v>vs</v>
      </c>
      <c r="F184" s="46" t="str">
        <f>IFERROR(VLOOKUP(_xlfn.CONCAT(B184,$B158),'All Fixtures'!I:T,12,0),VLOOKUP(_xlfn.CONCAT(B184,$B158),'All Fixtures'!H:T,13,0))</f>
        <v>Doddlers</v>
      </c>
      <c r="G184" s="48" t="str">
        <f>IF(E184="VOID","",VLOOKUP(_xlfn.CONCAT(B184,D184),'All Fixtures'!H:U,14,0))</f>
        <v>Bell Inn Frampton</v>
      </c>
    </row>
    <row r="185" spans="1:7" ht="18" customHeight="1" x14ac:dyDescent="0.25">
      <c r="A185" s="55"/>
      <c r="B185" s="44">
        <v>24</v>
      </c>
      <c r="C185" s="45">
        <f>IFERROR(VLOOKUP(_xlfn.CONCAT(B185,$B158),'All Fixtures'!H:R,10,0),VLOOKUP(_xlfn.CONCAT(B185,$B158),'All Fixtures'!I:R,9,0))</f>
        <v>45722</v>
      </c>
      <c r="D185" s="46" t="str">
        <f>IFERROR(VLOOKUP(_xlfn.CONCAT(B185,$B158),'All Fixtures'!H:R,11,0),VLOOKUP(_xlfn.CONCAT(B185,$B158),'All Fixtures'!I:R,10,0))</f>
        <v>Doddlers</v>
      </c>
      <c r="E185" s="47" t="str">
        <f t="shared" si="4"/>
        <v>vs</v>
      </c>
      <c r="F185" s="46" t="str">
        <f>IFERROR(VLOOKUP(_xlfn.CONCAT(B185,$B158),'All Fixtures'!I:T,12,0),VLOOKUP(_xlfn.CONCAT(B185,$B158),'All Fixtures'!H:T,13,0))</f>
        <v>Jolly Boys</v>
      </c>
      <c r="G185" s="48" t="str">
        <f>IF(E185="VOID","",VLOOKUP(_xlfn.CONCAT(B185,D185),'All Fixtures'!H:U,14,0))</f>
        <v>Elmbridge Sports &amp; Social Club</v>
      </c>
    </row>
    <row r="186" spans="1:7" ht="18" customHeight="1" x14ac:dyDescent="0.25">
      <c r="A186" s="55"/>
      <c r="B186" s="44">
        <v>25</v>
      </c>
      <c r="C186" s="45">
        <f>IFERROR(VLOOKUP(_xlfn.CONCAT(B186,$B158),'All Fixtures'!H:R,10,0),VLOOKUP(_xlfn.CONCAT(B186,$B158),'All Fixtures'!I:R,9,0))</f>
        <v>45729</v>
      </c>
      <c r="D186" s="46" t="str">
        <f>IFERROR(VLOOKUP(_xlfn.CONCAT(B186,$B158),'All Fixtures'!H:R,11,0),VLOOKUP(_xlfn.CONCAT(B186,$B158),'All Fixtures'!I:R,10,0))</f>
        <v>Harps S.C.</v>
      </c>
      <c r="E186" s="47" t="str">
        <f t="shared" si="4"/>
        <v>vs</v>
      </c>
      <c r="F186" s="46" t="str">
        <f>IFERROR(VLOOKUP(_xlfn.CONCAT(B186,$B158),'All Fixtures'!I:T,12,0),VLOOKUP(_xlfn.CONCAT(B186,$B158),'All Fixtures'!H:T,13,0))</f>
        <v>Doddlers</v>
      </c>
      <c r="G186" s="48" t="str">
        <f>IF(E186="VOID","",VLOOKUP(_xlfn.CONCAT(B186,D186),'All Fixtures'!H:U,14,0))</f>
        <v>Farmer's Club 2</v>
      </c>
    </row>
    <row r="187" spans="1:7" ht="18" customHeight="1" x14ac:dyDescent="0.25">
      <c r="A187" s="55"/>
      <c r="B187" s="44">
        <v>26</v>
      </c>
      <c r="C187" s="45">
        <f>IFERROR(VLOOKUP(_xlfn.CONCAT(B187,$B158),'All Fixtures'!H:R,10,0),VLOOKUP(_xlfn.CONCAT(B187,$B158),'All Fixtures'!I:R,9,0))</f>
        <v>45736</v>
      </c>
      <c r="D187" s="46" t="str">
        <f>IFERROR(VLOOKUP(_xlfn.CONCAT(B187,$B158),'All Fixtures'!H:R,11,0),VLOOKUP(_xlfn.CONCAT(B187,$B158),'All Fixtures'!I:R,10,0))</f>
        <v>Doddlers</v>
      </c>
      <c r="E187" s="47" t="str">
        <f t="shared" si="4"/>
        <v>vs</v>
      </c>
      <c r="F187" s="46" t="str">
        <f>IFERROR(VLOOKUP(_xlfn.CONCAT(B187,$B158),'All Fixtures'!I:T,12,0),VLOOKUP(_xlfn.CONCAT(B187,$B158),'All Fixtures'!H:T,13,0))</f>
        <v>Andy Capps</v>
      </c>
      <c r="G187" s="48" t="str">
        <f>IF(E187="VOID","",VLOOKUP(_xlfn.CONCAT(B187,D187),'All Fixtures'!H:U,14,0))</f>
        <v>Elmbridge Sports &amp; Social Club</v>
      </c>
    </row>
    <row r="188" spans="1:7" ht="18" customHeight="1" x14ac:dyDescent="0.25">
      <c r="A188" s="55"/>
      <c r="B188" s="44">
        <v>27</v>
      </c>
      <c r="C188" s="45">
        <f>IFERROR(VLOOKUP(_xlfn.CONCAT(B188,$B158),'All Fixtures'!H:R,10,0),VLOOKUP(_xlfn.CONCAT(B188,$B158),'All Fixtures'!I:R,9,0))</f>
        <v>45744</v>
      </c>
      <c r="D188" s="46" t="str">
        <f>IFERROR(VLOOKUP(_xlfn.CONCAT(B188,$B158),'All Fixtures'!H:R,11,0),VLOOKUP(_xlfn.CONCAT(B188,$B158),'All Fixtures'!I:R,10,0))</f>
        <v>Jacks Jokers</v>
      </c>
      <c r="E188" s="47" t="str">
        <f t="shared" si="4"/>
        <v>vs</v>
      </c>
      <c r="F188" s="46" t="str">
        <f>IFERROR(VLOOKUP(_xlfn.CONCAT(B188,$B158),'All Fixtures'!I:T,12,0),VLOOKUP(_xlfn.CONCAT(B188,$B158),'All Fixtures'!H:T,13,0))</f>
        <v>Doddlers</v>
      </c>
      <c r="G188" s="48" t="str">
        <f>IF(E188="VOID","",VLOOKUP(_xlfn.CONCAT(B188,D188),'All Fixtures'!H:U,14,0))</f>
        <v>One Eyed Jacks</v>
      </c>
    </row>
    <row r="189" spans="1:7" ht="18" customHeight="1" x14ac:dyDescent="0.25">
      <c r="A189" s="55"/>
      <c r="B189" s="44">
        <v>28</v>
      </c>
      <c r="C189" s="45">
        <f>IFERROR(VLOOKUP(_xlfn.CONCAT(B189,$B158),'All Fixtures'!H:R,10,0),VLOOKUP(_xlfn.CONCAT(B189,$B158),'All Fixtures'!I:R,9,0))</f>
        <v>45750</v>
      </c>
      <c r="D189" s="46" t="str">
        <f>IFERROR(VLOOKUP(_xlfn.CONCAT(B189,$B158),'All Fixtures'!H:R,11,0),VLOOKUP(_xlfn.CONCAT(B189,$B158),'All Fixtures'!I:R,10,0))</f>
        <v>Doddlers</v>
      </c>
      <c r="E189" s="47" t="str">
        <f t="shared" si="4"/>
        <v>vs</v>
      </c>
      <c r="F189" s="46" t="str">
        <f>IFERROR(VLOOKUP(_xlfn.CONCAT(B189,$B158),'All Fixtures'!I:T,12,0),VLOOKUP(_xlfn.CONCAT(B189,$B158),'All Fixtures'!H:T,13,0))</f>
        <v>Dark Horses</v>
      </c>
      <c r="G189" s="48" t="str">
        <f>IF(E189="VOID","",VLOOKUP(_xlfn.CONCAT(B189,D189),'All Fixtures'!H:U,14,0))</f>
        <v>Elmbridge Sports &amp; Social Club</v>
      </c>
    </row>
    <row r="190" spans="1:7" ht="18" customHeight="1" x14ac:dyDescent="0.25">
      <c r="A190" s="55"/>
      <c r="B190" s="44">
        <v>29</v>
      </c>
      <c r="C190" s="45">
        <f>IFERROR(VLOOKUP(_xlfn.CONCAT(B190,$B158),'All Fixtures'!H:R,10,0),VLOOKUP(_xlfn.CONCAT(B190,$B158),'All Fixtures'!I:R,9,0))</f>
        <v>45754</v>
      </c>
      <c r="D190" s="46" t="str">
        <f>IFERROR(VLOOKUP(_xlfn.CONCAT(B190,$B158),'All Fixtures'!H:R,11,0),VLOOKUP(_xlfn.CONCAT(B190,$B158),'All Fixtures'!I:R,10,0))</f>
        <v>Atlas S.C.</v>
      </c>
      <c r="E190" s="47" t="str">
        <f t="shared" si="4"/>
        <v>vs</v>
      </c>
      <c r="F190" s="46" t="str">
        <f>IFERROR(VLOOKUP(_xlfn.CONCAT(B190,$B158),'All Fixtures'!I:T,12,0),VLOOKUP(_xlfn.CONCAT(B190,$B158),'All Fixtures'!H:T,13,0))</f>
        <v>Doddlers</v>
      </c>
      <c r="G190" s="48" t="str">
        <f>IF(E190="VOID","",VLOOKUP(_xlfn.CONCAT(B190,D190),'All Fixtures'!H:U,14,0))</f>
        <v>Spartans Club 1</v>
      </c>
    </row>
    <row r="191" spans="1:7" ht="18" customHeight="1" x14ac:dyDescent="0.25">
      <c r="A191" s="55"/>
      <c r="B191" s="49">
        <v>30</v>
      </c>
      <c r="C191" s="50">
        <f>IFERROR(VLOOKUP(_xlfn.CONCAT(B191,$B158),'All Fixtures'!H:R,10,0),VLOOKUP(_xlfn.CONCAT(B191,$B158),'All Fixtures'!I:R,9,0))</f>
        <v>45764</v>
      </c>
      <c r="D191" s="51" t="str">
        <f>IFERROR(VLOOKUP(_xlfn.CONCAT(B191,$B158),'All Fixtures'!H:R,11,0),VLOOKUP(_xlfn.CONCAT(B191,$B158),'All Fixtures'!I:R,10,0))</f>
        <v>Doddlers</v>
      </c>
      <c r="E191" s="52" t="str">
        <f t="shared" si="4"/>
        <v>vs</v>
      </c>
      <c r="F191" s="51" t="str">
        <f>IFERROR(VLOOKUP(_xlfn.CONCAT(B191,$B158),'All Fixtures'!I:T,12,0),VLOOKUP(_xlfn.CONCAT(B191,$B158),'All Fixtures'!H:T,13,0))</f>
        <v>Robinswood Foxes</v>
      </c>
      <c r="G191" s="53" t="str">
        <f>IF(E191="VOID","",VLOOKUP(_xlfn.CONCAT(B191,D191),'All Fixtures'!H:U,14,0))</f>
        <v>Elmbridge Sports &amp; Social Club</v>
      </c>
    </row>
    <row r="192" spans="1:7" ht="13.15" customHeight="1" x14ac:dyDescent="0.25">
      <c r="A192" s="55"/>
      <c r="B192" s="20"/>
      <c r="C192" s="20"/>
      <c r="D192" s="3"/>
      <c r="E192" s="20"/>
      <c r="F192" s="3"/>
      <c r="G192" s="3"/>
    </row>
    <row r="193" spans="1:7" ht="13.15" customHeight="1" x14ac:dyDescent="0.25">
      <c r="A193" s="55"/>
      <c r="B193" s="20"/>
      <c r="C193" s="20"/>
      <c r="D193" s="3"/>
      <c r="E193" s="20"/>
      <c r="F193" s="3"/>
      <c r="G193" s="3"/>
    </row>
    <row r="194" spans="1:7" ht="13.15" customHeight="1" x14ac:dyDescent="0.25">
      <c r="A194" s="55"/>
      <c r="B194" s="20"/>
      <c r="C194" s="20"/>
      <c r="D194" s="3"/>
      <c r="E194" s="20"/>
      <c r="F194" s="3"/>
      <c r="G194" s="3"/>
    </row>
    <row r="195" spans="1:7" ht="13.15" customHeight="1" x14ac:dyDescent="0.25">
      <c r="A195" s="55"/>
      <c r="B195" s="20"/>
      <c r="C195" s="20"/>
      <c r="D195" s="3"/>
      <c r="E195" s="20"/>
      <c r="F195" s="3"/>
      <c r="G195" s="3"/>
    </row>
    <row r="196" spans="1:7" ht="13.15" customHeight="1" x14ac:dyDescent="0.25">
      <c r="A196" s="55"/>
      <c r="B196" s="20"/>
      <c r="C196" s="20"/>
      <c r="D196" s="3"/>
      <c r="E196" s="20"/>
      <c r="F196" s="3"/>
      <c r="G196" s="3"/>
    </row>
    <row r="197" spans="1:7" ht="20.45" customHeight="1" x14ac:dyDescent="0.35">
      <c r="A197" s="55">
        <f>A158+1</f>
        <v>6</v>
      </c>
      <c r="B197" s="39" t="str">
        <f>C197</f>
        <v>Co-Op</v>
      </c>
      <c r="C197" s="121" t="str">
        <f>VLOOKUP(A197,Divisions!$R$3:$S$18,2,0)</f>
        <v>Co-Op</v>
      </c>
      <c r="D197" s="121"/>
      <c r="E197" s="121"/>
      <c r="F197" s="121"/>
      <c r="G197" s="121"/>
    </row>
    <row r="198" spans="1:7" ht="13.15" customHeight="1" x14ac:dyDescent="0.25">
      <c r="A198" s="55"/>
      <c r="B198" s="20"/>
      <c r="C198" s="20"/>
      <c r="D198" s="3"/>
      <c r="E198" s="20"/>
      <c r="F198" s="3"/>
      <c r="G198" s="3"/>
    </row>
    <row r="199" spans="1:7" ht="21.6" customHeight="1" x14ac:dyDescent="0.25">
      <c r="A199" s="55"/>
      <c r="B199" s="40" t="s">
        <v>328</v>
      </c>
      <c r="C199" s="41" t="s">
        <v>334</v>
      </c>
      <c r="D199" s="42" t="s">
        <v>340</v>
      </c>
      <c r="E199" s="42"/>
      <c r="F199" s="42" t="s">
        <v>341</v>
      </c>
      <c r="G199" s="43" t="s">
        <v>338</v>
      </c>
    </row>
    <row r="200" spans="1:7" ht="18" customHeight="1" x14ac:dyDescent="0.25">
      <c r="A200" s="55"/>
      <c r="B200" s="44">
        <v>1</v>
      </c>
      <c r="C200" s="45">
        <f>IFERROR(VLOOKUP(_xlfn.CONCAT(B200,$B197),'All Fixtures'!H:R,10,0),VLOOKUP(_xlfn.CONCAT(B200,$B197),'All Fixtures'!I:R,9,0))</f>
        <v>45537</v>
      </c>
      <c r="D200" s="46" t="str">
        <f>IFERROR(VLOOKUP(_xlfn.CONCAT(B200,$B197),'All Fixtures'!H:R,11,0),VLOOKUP(_xlfn.CONCAT(B200,$B197),'All Fixtures'!I:R,10,0))</f>
        <v>Co-Op</v>
      </c>
      <c r="E200" s="47" t="str">
        <f>IF(F200="","VOID","vs")</f>
        <v>vs</v>
      </c>
      <c r="F200" s="46" t="str">
        <f>IFERROR(VLOOKUP(_xlfn.CONCAT(B200,$B197),'All Fixtures'!I:T,12,0),VLOOKUP(_xlfn.CONCAT(B200,$B197),'All Fixtures'!H:T,13,0))</f>
        <v>Commies</v>
      </c>
      <c r="G200" s="48" t="str">
        <f>IF(E200="VOID","",VLOOKUP(_xlfn.CONCAT(B200,D200),'All Fixtures'!H:U,14,0))</f>
        <v>Gala Club 2</v>
      </c>
    </row>
    <row r="201" spans="1:7" ht="18" customHeight="1" x14ac:dyDescent="0.25">
      <c r="A201" s="55"/>
      <c r="B201" s="44">
        <v>2</v>
      </c>
      <c r="C201" s="45">
        <f>IFERROR(VLOOKUP(_xlfn.CONCAT(B201,$B197),'All Fixtures'!H:R,10,0),VLOOKUP(_xlfn.CONCAT(B201,$B197),'All Fixtures'!I:R,9,0))</f>
        <v>45544</v>
      </c>
      <c r="D201" s="46" t="str">
        <f>IFERROR(VLOOKUP(_xlfn.CONCAT(B201,$B197),'All Fixtures'!H:R,11,0),VLOOKUP(_xlfn.CONCAT(B201,$B197),'All Fixtures'!I:R,10,0))</f>
        <v>Post Office 'A'</v>
      </c>
      <c r="E201" s="47" t="str">
        <f t="shared" ref="E201:E230" si="5">IF(F201="","VOID","vs")</f>
        <v>vs</v>
      </c>
      <c r="F201" s="46" t="str">
        <f>IFERROR(VLOOKUP(_xlfn.CONCAT(B201,$B197),'All Fixtures'!I:T,12,0),VLOOKUP(_xlfn.CONCAT(B201,$B197),'All Fixtures'!H:T,13,0))</f>
        <v>Co-Op</v>
      </c>
      <c r="G201" s="48" t="str">
        <f>IF(E201="VOID","",VLOOKUP(_xlfn.CONCAT(B201,D201),'All Fixtures'!H:U,14,0))</f>
        <v>One Eyed Jacks</v>
      </c>
    </row>
    <row r="202" spans="1:7" ht="18" customHeight="1" x14ac:dyDescent="0.25">
      <c r="A202" s="55"/>
      <c r="B202" s="44">
        <v>3</v>
      </c>
      <c r="C202" s="45">
        <f>IFERROR(VLOOKUP(_xlfn.CONCAT(B202,$B197),'All Fixtures'!H:R,10,0),VLOOKUP(_xlfn.CONCAT(B202,$B197),'All Fixtures'!I:R,9,0))</f>
        <v>45551</v>
      </c>
      <c r="D202" s="46" t="str">
        <f>IFERROR(VLOOKUP(_xlfn.CONCAT(B202,$B197),'All Fixtures'!H:R,11,0),VLOOKUP(_xlfn.CONCAT(B202,$B197),'All Fixtures'!I:R,10,0))</f>
        <v>Co-Op</v>
      </c>
      <c r="E202" s="47" t="str">
        <f t="shared" si="5"/>
        <v>vs</v>
      </c>
      <c r="F202" s="46" t="str">
        <f>IFERROR(VLOOKUP(_xlfn.CONCAT(B202,$B197),'All Fixtures'!I:T,12,0),VLOOKUP(_xlfn.CONCAT(B202,$B197),'All Fixtures'!H:T,13,0))</f>
        <v>Statics</v>
      </c>
      <c r="G202" s="48" t="str">
        <f>IF(E202="VOID","",VLOOKUP(_xlfn.CONCAT(B202,D202),'All Fixtures'!H:U,14,0))</f>
        <v>Gala Club 2</v>
      </c>
    </row>
    <row r="203" spans="1:7" ht="18" customHeight="1" x14ac:dyDescent="0.25">
      <c r="A203" s="55"/>
      <c r="B203" s="44">
        <v>4</v>
      </c>
      <c r="C203" s="45">
        <f>IFERROR(VLOOKUP(_xlfn.CONCAT(B203,$B197),'All Fixtures'!H:R,10,0),VLOOKUP(_xlfn.CONCAT(B203,$B197),'All Fixtures'!I:R,9,0))</f>
        <v>45561</v>
      </c>
      <c r="D203" s="46" t="str">
        <f>IFERROR(VLOOKUP(_xlfn.CONCAT(B203,$B197),'All Fixtures'!H:R,11,0),VLOOKUP(_xlfn.CONCAT(B203,$B197),'All Fixtures'!I:R,10,0))</f>
        <v>Looney Tunes</v>
      </c>
      <c r="E203" s="47" t="str">
        <f t="shared" si="5"/>
        <v>vs</v>
      </c>
      <c r="F203" s="46" t="str">
        <f>IFERROR(VLOOKUP(_xlfn.CONCAT(B203,$B197),'All Fixtures'!I:T,12,0),VLOOKUP(_xlfn.CONCAT(B203,$B197),'All Fixtures'!H:T,13,0))</f>
        <v>Co-Op</v>
      </c>
      <c r="G203" s="48" t="str">
        <f>IF(E203="VOID","",VLOOKUP(_xlfn.CONCAT(B203,D203),'All Fixtures'!H:U,14,0))</f>
        <v>Circle Club Newent</v>
      </c>
    </row>
    <row r="204" spans="1:7" ht="18" customHeight="1" x14ac:dyDescent="0.25">
      <c r="A204" s="55"/>
      <c r="B204" s="44">
        <v>5</v>
      </c>
      <c r="C204" s="45">
        <f>IFERROR(VLOOKUP(_xlfn.CONCAT(B204,$B197),'All Fixtures'!H:R,10,0),VLOOKUP(_xlfn.CONCAT(B204,$B197),'All Fixtures'!I:R,9,0))</f>
        <v>45565</v>
      </c>
      <c r="D204" s="46" t="str">
        <f>IFERROR(VLOOKUP(_xlfn.CONCAT(B204,$B197),'All Fixtures'!H:R,11,0),VLOOKUP(_xlfn.CONCAT(B204,$B197),'All Fixtures'!I:R,10,0))</f>
        <v>Co-Op</v>
      </c>
      <c r="E204" s="47" t="str">
        <f t="shared" si="5"/>
        <v>vs</v>
      </c>
      <c r="F204" s="46" t="str">
        <f>IFERROR(VLOOKUP(_xlfn.CONCAT(B204,$B197),'All Fixtures'!I:T,12,0),VLOOKUP(_xlfn.CONCAT(B204,$B197),'All Fixtures'!H:T,13,0))</f>
        <v>Star Inn</v>
      </c>
      <c r="G204" s="48" t="str">
        <f>IF(E204="VOID","",VLOOKUP(_xlfn.CONCAT(B204,D204),'All Fixtures'!H:U,14,0))</f>
        <v>Gala Club 2</v>
      </c>
    </row>
    <row r="205" spans="1:7" ht="18" customHeight="1" x14ac:dyDescent="0.25">
      <c r="A205" s="55"/>
      <c r="B205" s="44">
        <v>6</v>
      </c>
      <c r="C205" s="45">
        <f>IFERROR(VLOOKUP(_xlfn.CONCAT(B205,$B197),'All Fixtures'!H:R,10,0),VLOOKUP(_xlfn.CONCAT(B205,$B197),'All Fixtures'!I:R,9,0))</f>
        <v>45572</v>
      </c>
      <c r="D205" s="46" t="str">
        <f>IFERROR(VLOOKUP(_xlfn.CONCAT(B205,$B197),'All Fixtures'!H:R,11,0),VLOOKUP(_xlfn.CONCAT(B205,$B197),'All Fixtures'!I:R,10,0))</f>
        <v>Co-Op</v>
      </c>
      <c r="E205" s="47" t="str">
        <f t="shared" si="5"/>
        <v>vs</v>
      </c>
      <c r="F205" s="46" t="str">
        <f>IFERROR(VLOOKUP(_xlfn.CONCAT(B205,$B197),'All Fixtures'!I:T,12,0),VLOOKUP(_xlfn.CONCAT(B205,$B197),'All Fixtures'!H:T,13,0))</f>
        <v>Bell Hotel</v>
      </c>
      <c r="G205" s="48" t="str">
        <f>IF(E205="VOID","",VLOOKUP(_xlfn.CONCAT(B205,D205),'All Fixtures'!H:U,14,0))</f>
        <v>Gala Club 2</v>
      </c>
    </row>
    <row r="206" spans="1:7" ht="18" customHeight="1" x14ac:dyDescent="0.25">
      <c r="A206" s="55"/>
      <c r="B206" s="44">
        <v>7</v>
      </c>
      <c r="C206" s="45">
        <f>IFERROR(VLOOKUP(_xlfn.CONCAT(B206,$B197),'All Fixtures'!H:R,10,0),VLOOKUP(_xlfn.CONCAT(B206,$B197),'All Fixtures'!I:R,9,0))</f>
        <v>45582</v>
      </c>
      <c r="D206" s="46" t="str">
        <f>IFERROR(VLOOKUP(_xlfn.CONCAT(B206,$B197),'All Fixtures'!H:R,11,0),VLOOKUP(_xlfn.CONCAT(B206,$B197),'All Fixtures'!I:R,10,0))</f>
        <v>Doddlers</v>
      </c>
      <c r="E206" s="47" t="str">
        <f t="shared" si="5"/>
        <v>vs</v>
      </c>
      <c r="F206" s="46" t="str">
        <f>IFERROR(VLOOKUP(_xlfn.CONCAT(B206,$B197),'All Fixtures'!I:T,12,0),VLOOKUP(_xlfn.CONCAT(B206,$B197),'All Fixtures'!H:T,13,0))</f>
        <v>Co-Op</v>
      </c>
      <c r="G206" s="48" t="str">
        <f>IF(E206="VOID","",VLOOKUP(_xlfn.CONCAT(B206,D206),'All Fixtures'!H:U,14,0))</f>
        <v>Elmbridge Sports &amp; Social Club</v>
      </c>
    </row>
    <row r="207" spans="1:7" ht="18" customHeight="1" x14ac:dyDescent="0.25">
      <c r="A207" s="55"/>
      <c r="B207" s="44">
        <v>8</v>
      </c>
      <c r="C207" s="45">
        <f>IFERROR(VLOOKUP(_xlfn.CONCAT(B207,$B197),'All Fixtures'!H:R,10,0),VLOOKUP(_xlfn.CONCAT(B207,$B197),'All Fixtures'!I:R,9,0))</f>
        <v>45586</v>
      </c>
      <c r="D207" s="46" t="str">
        <f>IFERROR(VLOOKUP(_xlfn.CONCAT(B207,$B197),'All Fixtures'!H:R,11,0),VLOOKUP(_xlfn.CONCAT(B207,$B197),'All Fixtures'!I:R,10,0))</f>
        <v>Co-Op</v>
      </c>
      <c r="E207" s="47" t="str">
        <f t="shared" si="5"/>
        <v>vs</v>
      </c>
      <c r="F207" s="46" t="str">
        <f>IFERROR(VLOOKUP(_xlfn.CONCAT(B207,$B197),'All Fixtures'!I:T,12,0),VLOOKUP(_xlfn.CONCAT(B207,$B197),'All Fixtures'!H:T,13,0))</f>
        <v>Jolly Boys</v>
      </c>
      <c r="G207" s="48" t="str">
        <f>IF(E207="VOID","",VLOOKUP(_xlfn.CONCAT(B207,D207),'All Fixtures'!H:U,14,0))</f>
        <v>Gala Club 2</v>
      </c>
    </row>
    <row r="208" spans="1:7" ht="18" customHeight="1" x14ac:dyDescent="0.25">
      <c r="A208" s="55"/>
      <c r="B208" s="44">
        <v>9</v>
      </c>
      <c r="C208" s="45">
        <f>IFERROR(VLOOKUP(_xlfn.CONCAT(B208,$B197),'All Fixtures'!H:R,10,0),VLOOKUP(_xlfn.CONCAT(B208,$B197),'All Fixtures'!I:R,9,0))</f>
        <v>45596</v>
      </c>
      <c r="D208" s="46" t="str">
        <f>IFERROR(VLOOKUP(_xlfn.CONCAT(B208,$B197),'All Fixtures'!H:R,11,0),VLOOKUP(_xlfn.CONCAT(B208,$B197),'All Fixtures'!I:R,10,0))</f>
        <v>Harps S.C.</v>
      </c>
      <c r="E208" s="47" t="str">
        <f t="shared" si="5"/>
        <v>vs</v>
      </c>
      <c r="F208" s="46" t="str">
        <f>IFERROR(VLOOKUP(_xlfn.CONCAT(B208,$B197),'All Fixtures'!I:T,12,0),VLOOKUP(_xlfn.CONCAT(B208,$B197),'All Fixtures'!H:T,13,0))</f>
        <v>Co-Op</v>
      </c>
      <c r="G208" s="48" t="str">
        <f>IF(E208="VOID","",VLOOKUP(_xlfn.CONCAT(B208,D208),'All Fixtures'!H:U,14,0))</f>
        <v>Farmer's Club 2</v>
      </c>
    </row>
    <row r="209" spans="1:7" ht="18" customHeight="1" x14ac:dyDescent="0.25">
      <c r="A209" s="55"/>
      <c r="B209" s="44">
        <v>10</v>
      </c>
      <c r="C209" s="45">
        <f>IFERROR(VLOOKUP(_xlfn.CONCAT(B209,$B197),'All Fixtures'!H:R,10,0),VLOOKUP(_xlfn.CONCAT(B209,$B197),'All Fixtures'!I:R,9,0))</f>
        <v>45600</v>
      </c>
      <c r="D209" s="46" t="str">
        <f>IFERROR(VLOOKUP(_xlfn.CONCAT(B209,$B197),'All Fixtures'!H:R,11,0),VLOOKUP(_xlfn.CONCAT(B209,$B197),'All Fixtures'!I:R,10,0))</f>
        <v>Co-Op</v>
      </c>
      <c r="E209" s="47" t="str">
        <f t="shared" si="5"/>
        <v>vs</v>
      </c>
      <c r="F209" s="46" t="str">
        <f>IFERROR(VLOOKUP(_xlfn.CONCAT(B209,$B197),'All Fixtures'!I:T,12,0),VLOOKUP(_xlfn.CONCAT(B209,$B197),'All Fixtures'!H:T,13,0))</f>
        <v>Andy Capps</v>
      </c>
      <c r="G209" s="48" t="str">
        <f>IF(E209="VOID","",VLOOKUP(_xlfn.CONCAT(B209,D209),'All Fixtures'!H:U,14,0))</f>
        <v>Gala Club 2</v>
      </c>
    </row>
    <row r="210" spans="1:7" ht="18" customHeight="1" x14ac:dyDescent="0.25">
      <c r="A210" s="55"/>
      <c r="B210" s="44">
        <v>11</v>
      </c>
      <c r="C210" s="45">
        <f>IFERROR(VLOOKUP(_xlfn.CONCAT(B210,$B197),'All Fixtures'!H:R,10,0),VLOOKUP(_xlfn.CONCAT(B210,$B197),'All Fixtures'!I:R,9,0))</f>
        <v>45611</v>
      </c>
      <c r="D210" s="46" t="str">
        <f>IFERROR(VLOOKUP(_xlfn.CONCAT(B210,$B197),'All Fixtures'!H:R,11,0),VLOOKUP(_xlfn.CONCAT(B210,$B197),'All Fixtures'!I:R,10,0))</f>
        <v>Jacks Jokers</v>
      </c>
      <c r="E210" s="47" t="str">
        <f t="shared" si="5"/>
        <v>vs</v>
      </c>
      <c r="F210" s="46" t="str">
        <f>IFERROR(VLOOKUP(_xlfn.CONCAT(B210,$B197),'All Fixtures'!I:T,12,0),VLOOKUP(_xlfn.CONCAT(B210,$B197),'All Fixtures'!H:T,13,0))</f>
        <v>Co-Op</v>
      </c>
      <c r="G210" s="48" t="str">
        <f>IF(E210="VOID","",VLOOKUP(_xlfn.CONCAT(B210,D210),'All Fixtures'!H:U,14,0))</f>
        <v>One Eyed Jacks</v>
      </c>
    </row>
    <row r="211" spans="1:7" ht="18" customHeight="1" x14ac:dyDescent="0.25">
      <c r="A211" s="55"/>
      <c r="B211" s="44">
        <v>12</v>
      </c>
      <c r="C211" s="45">
        <f>IFERROR(VLOOKUP(_xlfn.CONCAT(B211,$B197),'All Fixtures'!H:R,10,0),VLOOKUP(_xlfn.CONCAT(B211,$B197),'All Fixtures'!I:R,9,0))</f>
        <v>45614</v>
      </c>
      <c r="D211" s="46" t="str">
        <f>IFERROR(VLOOKUP(_xlfn.CONCAT(B211,$B197),'All Fixtures'!H:R,11,0),VLOOKUP(_xlfn.CONCAT(B211,$B197),'All Fixtures'!I:R,10,0))</f>
        <v>Co-Op</v>
      </c>
      <c r="E211" s="47" t="str">
        <f t="shared" si="5"/>
        <v>vs</v>
      </c>
      <c r="F211" s="46" t="str">
        <f>IFERROR(VLOOKUP(_xlfn.CONCAT(B211,$B197),'All Fixtures'!I:T,12,0),VLOOKUP(_xlfn.CONCAT(B211,$B197),'All Fixtures'!H:T,13,0))</f>
        <v>Dark Horses</v>
      </c>
      <c r="G211" s="48" t="str">
        <f>IF(E211="VOID","",VLOOKUP(_xlfn.CONCAT(B211,D211),'All Fixtures'!H:U,14,0))</f>
        <v>Gala Club 2</v>
      </c>
    </row>
    <row r="212" spans="1:7" ht="18" customHeight="1" x14ac:dyDescent="0.25">
      <c r="A212" s="55"/>
      <c r="B212" s="44">
        <v>13</v>
      </c>
      <c r="C212" s="45">
        <f>IFERROR(VLOOKUP(_xlfn.CONCAT(B212,$B197),'All Fixtures'!H:R,10,0),VLOOKUP(_xlfn.CONCAT(B212,$B197),'All Fixtures'!I:R,9,0))</f>
        <v>45621</v>
      </c>
      <c r="D212" s="46" t="str">
        <f>IFERROR(VLOOKUP(_xlfn.CONCAT(B212,$B197),'All Fixtures'!H:R,11,0),VLOOKUP(_xlfn.CONCAT(B212,$B197),'All Fixtures'!I:R,10,0))</f>
        <v>Atlas S.C.</v>
      </c>
      <c r="E212" s="47" t="str">
        <f t="shared" si="5"/>
        <v>vs</v>
      </c>
      <c r="F212" s="46" t="str">
        <f>IFERROR(VLOOKUP(_xlfn.CONCAT(B212,$B197),'All Fixtures'!I:T,12,0),VLOOKUP(_xlfn.CONCAT(B212,$B197),'All Fixtures'!H:T,13,0))</f>
        <v>Co-Op</v>
      </c>
      <c r="G212" s="48" t="str">
        <f>IF(E212="VOID","",VLOOKUP(_xlfn.CONCAT(B212,D212),'All Fixtures'!H:U,14,0))</f>
        <v>Spartans Club 1</v>
      </c>
    </row>
    <row r="213" spans="1:7" ht="18" customHeight="1" x14ac:dyDescent="0.25">
      <c r="A213" s="55"/>
      <c r="B213" s="44">
        <v>14</v>
      </c>
      <c r="C213" s="45">
        <f>IFERROR(VLOOKUP(_xlfn.CONCAT(B213,$B197),'All Fixtures'!H:R,10,0),VLOOKUP(_xlfn.CONCAT(B213,$B197),'All Fixtures'!I:R,9,0))</f>
        <v>45628</v>
      </c>
      <c r="D213" s="46" t="str">
        <f>IFERROR(VLOOKUP(_xlfn.CONCAT(B213,$B197),'All Fixtures'!H:R,11,0),VLOOKUP(_xlfn.CONCAT(B213,$B197),'All Fixtures'!I:R,10,0))</f>
        <v>Co-Op</v>
      </c>
      <c r="E213" s="47" t="str">
        <f t="shared" si="5"/>
        <v>vs</v>
      </c>
      <c r="F213" s="46" t="str">
        <f>IFERROR(VLOOKUP(_xlfn.CONCAT(B213,$B197),'All Fixtures'!I:T,12,0),VLOOKUP(_xlfn.CONCAT(B213,$B197),'All Fixtures'!H:T,13,0))</f>
        <v>Robinswood Foxes</v>
      </c>
      <c r="G213" s="48" t="str">
        <f>IF(E213="VOID","",VLOOKUP(_xlfn.CONCAT(B213,D213),'All Fixtures'!H:U,14,0))</f>
        <v>Gala Club 2</v>
      </c>
    </row>
    <row r="214" spans="1:7" ht="18" customHeight="1" x14ac:dyDescent="0.25">
      <c r="A214" s="55"/>
      <c r="B214" s="44">
        <v>15</v>
      </c>
      <c r="C214" s="45">
        <f>IFERROR(VLOOKUP(_xlfn.CONCAT(B214,$B197),'All Fixtures'!H:R,10,0),VLOOKUP(_xlfn.CONCAT(B214,$B197),'All Fixtures'!I:R,9,0))</f>
        <v>45636</v>
      </c>
      <c r="D214" s="46" t="str">
        <f>IFERROR(VLOOKUP(_xlfn.CONCAT(B214,$B197),'All Fixtures'!H:R,11,0),VLOOKUP(_xlfn.CONCAT(B214,$B197),'All Fixtures'!I:R,10,0))</f>
        <v>White Hart</v>
      </c>
      <c r="E214" s="47" t="str">
        <f t="shared" si="5"/>
        <v>vs</v>
      </c>
      <c r="F214" s="46" t="str">
        <f>IFERROR(VLOOKUP(_xlfn.CONCAT(B214,$B197),'All Fixtures'!I:T,12,0),VLOOKUP(_xlfn.CONCAT(B214,$B197),'All Fixtures'!H:T,13,0))</f>
        <v>Co-Op</v>
      </c>
      <c r="G214" s="48" t="str">
        <f>IF(E214="VOID","",VLOOKUP(_xlfn.CONCAT(B214,D214),'All Fixtures'!H:U,14,0))</f>
        <v>One Eyed Jacks</v>
      </c>
    </row>
    <row r="215" spans="1:7" ht="24.6" customHeight="1" x14ac:dyDescent="0.25">
      <c r="A215" s="55"/>
      <c r="B215" s="122" t="s">
        <v>339</v>
      </c>
      <c r="C215" s="123"/>
      <c r="D215" s="123"/>
      <c r="E215" s="123"/>
      <c r="F215" s="123"/>
      <c r="G215" s="124"/>
    </row>
    <row r="216" spans="1:7" ht="18" customHeight="1" x14ac:dyDescent="0.25">
      <c r="A216" s="55"/>
      <c r="B216" s="44">
        <v>16</v>
      </c>
      <c r="C216" s="45">
        <f>IFERROR(VLOOKUP(_xlfn.CONCAT(B216,$B197),'All Fixtures'!H:R,10,0),VLOOKUP(_xlfn.CONCAT(B216,$B197),'All Fixtures'!I:R,9,0))</f>
        <v>45667</v>
      </c>
      <c r="D216" s="46" t="str">
        <f>IFERROR(VLOOKUP(_xlfn.CONCAT(B216,$B197),'All Fixtures'!H:R,11,0),VLOOKUP(_xlfn.CONCAT(B216,$B197),'All Fixtures'!I:R,10,0))</f>
        <v>Commies</v>
      </c>
      <c r="E216" s="47" t="str">
        <f t="shared" si="5"/>
        <v>vs</v>
      </c>
      <c r="F216" s="46" t="str">
        <f>IFERROR(VLOOKUP(_xlfn.CONCAT(B216,$B197),'All Fixtures'!I:T,12,0),VLOOKUP(_xlfn.CONCAT(B216,$B197),'All Fixtures'!H:T,13,0))</f>
        <v>Co-Op</v>
      </c>
      <c r="G216" s="48" t="str">
        <f>IF(E216="VOID","",VLOOKUP(_xlfn.CONCAT(B216,D216),'All Fixtures'!H:U,14,0))</f>
        <v>Churchdown Community Centre 2</v>
      </c>
    </row>
    <row r="217" spans="1:7" ht="18" customHeight="1" x14ac:dyDescent="0.25">
      <c r="A217" s="55"/>
      <c r="B217" s="44">
        <v>17</v>
      </c>
      <c r="C217" s="45">
        <f>IFERROR(VLOOKUP(_xlfn.CONCAT(B217,$B197),'All Fixtures'!H:R,10,0),VLOOKUP(_xlfn.CONCAT(B217,$B197),'All Fixtures'!I:R,9,0))</f>
        <v>45670</v>
      </c>
      <c r="D217" s="46" t="str">
        <f>IFERROR(VLOOKUP(_xlfn.CONCAT(B217,$B197),'All Fixtures'!H:R,11,0),VLOOKUP(_xlfn.CONCAT(B217,$B197),'All Fixtures'!I:R,10,0))</f>
        <v>Co-Op</v>
      </c>
      <c r="E217" s="47" t="str">
        <f t="shared" si="5"/>
        <v>vs</v>
      </c>
      <c r="F217" s="46" t="str">
        <f>IFERROR(VLOOKUP(_xlfn.CONCAT(B217,$B197),'All Fixtures'!I:T,12,0),VLOOKUP(_xlfn.CONCAT(B217,$B197),'All Fixtures'!H:T,13,0))</f>
        <v>Post Office 'A'</v>
      </c>
      <c r="G217" s="48" t="str">
        <f>IF(E217="VOID","",VLOOKUP(_xlfn.CONCAT(B217,D217),'All Fixtures'!H:U,14,0))</f>
        <v>Gala Club 2</v>
      </c>
    </row>
    <row r="218" spans="1:7" ht="18" customHeight="1" x14ac:dyDescent="0.25">
      <c r="A218" s="55"/>
      <c r="B218" s="44">
        <v>18</v>
      </c>
      <c r="C218" s="45">
        <f>IFERROR(VLOOKUP(_xlfn.CONCAT(B218,$B197),'All Fixtures'!H:R,10,0),VLOOKUP(_xlfn.CONCAT(B218,$B197),'All Fixtures'!I:R,9,0))</f>
        <v>45677</v>
      </c>
      <c r="D218" s="46" t="str">
        <f>IFERROR(VLOOKUP(_xlfn.CONCAT(B218,$B197),'All Fixtures'!H:R,11,0),VLOOKUP(_xlfn.CONCAT(B218,$B197),'All Fixtures'!I:R,10,0))</f>
        <v>Statics</v>
      </c>
      <c r="E218" s="47" t="str">
        <f t="shared" si="5"/>
        <v>vs</v>
      </c>
      <c r="F218" s="46" t="str">
        <f>IFERROR(VLOOKUP(_xlfn.CONCAT(B218,$B197),'All Fixtures'!I:T,12,0),VLOOKUP(_xlfn.CONCAT(B218,$B197),'All Fixtures'!H:T,13,0))</f>
        <v>Co-Op</v>
      </c>
      <c r="G218" s="48" t="str">
        <f>IF(E218="VOID","",VLOOKUP(_xlfn.CONCAT(B218,D218),'All Fixtures'!H:U,14,0))</f>
        <v>Farmer's Club 2</v>
      </c>
    </row>
    <row r="219" spans="1:7" ht="18" customHeight="1" x14ac:dyDescent="0.25">
      <c r="A219" s="55"/>
      <c r="B219" s="44">
        <v>19</v>
      </c>
      <c r="C219" s="45">
        <f>IFERROR(VLOOKUP(_xlfn.CONCAT(B219,$B197),'All Fixtures'!H:R,10,0),VLOOKUP(_xlfn.CONCAT(B219,$B197),'All Fixtures'!I:R,9,0))</f>
        <v>45684</v>
      </c>
      <c r="D219" s="46" t="str">
        <f>IFERROR(VLOOKUP(_xlfn.CONCAT(B219,$B197),'All Fixtures'!H:R,11,0),VLOOKUP(_xlfn.CONCAT(B219,$B197),'All Fixtures'!I:R,10,0))</f>
        <v>Co-Op</v>
      </c>
      <c r="E219" s="47" t="str">
        <f t="shared" si="5"/>
        <v>vs</v>
      </c>
      <c r="F219" s="46" t="str">
        <f>IFERROR(VLOOKUP(_xlfn.CONCAT(B219,$B197),'All Fixtures'!I:T,12,0),VLOOKUP(_xlfn.CONCAT(B219,$B197),'All Fixtures'!H:T,13,0))</f>
        <v>Looney Tunes</v>
      </c>
      <c r="G219" s="48" t="str">
        <f>IF(E219="VOID","",VLOOKUP(_xlfn.CONCAT(B219,D219),'All Fixtures'!H:U,14,0))</f>
        <v>Gala Club 2</v>
      </c>
    </row>
    <row r="220" spans="1:7" ht="18" customHeight="1" x14ac:dyDescent="0.25">
      <c r="A220" s="55"/>
      <c r="B220" s="44">
        <v>20</v>
      </c>
      <c r="C220" s="45">
        <f>IFERROR(VLOOKUP(_xlfn.CONCAT(B220,$B197),'All Fixtures'!H:R,10,0),VLOOKUP(_xlfn.CONCAT(B220,$B197),'All Fixtures'!I:R,9,0))</f>
        <v>45695</v>
      </c>
      <c r="D220" s="46" t="str">
        <f>IFERROR(VLOOKUP(_xlfn.CONCAT(B220,$B197),'All Fixtures'!H:R,11,0),VLOOKUP(_xlfn.CONCAT(B220,$B197),'All Fixtures'!I:R,10,0))</f>
        <v>Star Inn</v>
      </c>
      <c r="E220" s="47" t="str">
        <f t="shared" si="5"/>
        <v>vs</v>
      </c>
      <c r="F220" s="46" t="str">
        <f>IFERROR(VLOOKUP(_xlfn.CONCAT(B220,$B197),'All Fixtures'!I:T,12,0),VLOOKUP(_xlfn.CONCAT(B220,$B197),'All Fixtures'!H:T,13,0))</f>
        <v>Co-Op</v>
      </c>
      <c r="G220" s="48" t="str">
        <f>IF(E220="VOID","",VLOOKUP(_xlfn.CONCAT(B220,D220),'All Fixtures'!H:U,14,0))</f>
        <v>Wotton Hall Club 2</v>
      </c>
    </row>
    <row r="221" spans="1:7" ht="18" customHeight="1" x14ac:dyDescent="0.25">
      <c r="A221" s="55"/>
      <c r="B221" s="44">
        <v>21</v>
      </c>
      <c r="C221" s="45">
        <f>IFERROR(VLOOKUP(_xlfn.CONCAT(B221,$B197),'All Fixtures'!H:R,10,0),VLOOKUP(_xlfn.CONCAT(B221,$B197),'All Fixtures'!I:R,9,0))</f>
        <v>45702</v>
      </c>
      <c r="D221" s="46" t="str">
        <f>IFERROR(VLOOKUP(_xlfn.CONCAT(B221,$B197),'All Fixtures'!H:R,11,0),VLOOKUP(_xlfn.CONCAT(B221,$B197),'All Fixtures'!I:R,10,0))</f>
        <v>Bell Hotel</v>
      </c>
      <c r="E221" s="47" t="str">
        <f t="shared" si="5"/>
        <v>vs</v>
      </c>
      <c r="F221" s="46" t="str">
        <f>IFERROR(VLOOKUP(_xlfn.CONCAT(B221,$B197),'All Fixtures'!I:T,12,0),VLOOKUP(_xlfn.CONCAT(B221,$B197),'All Fixtures'!H:T,13,0))</f>
        <v>Co-Op</v>
      </c>
      <c r="G221" s="48" t="str">
        <f>IF(E221="VOID","",VLOOKUP(_xlfn.CONCAT(B221,D221),'All Fixtures'!H:U,14,0))</f>
        <v>Bell Inn Frampton</v>
      </c>
    </row>
    <row r="222" spans="1:7" ht="18" customHeight="1" x14ac:dyDescent="0.25">
      <c r="A222" s="55"/>
      <c r="B222" s="44">
        <v>22</v>
      </c>
      <c r="C222" s="45">
        <f>IFERROR(VLOOKUP(_xlfn.CONCAT(B222,$B197),'All Fixtures'!H:R,10,0),VLOOKUP(_xlfn.CONCAT(B222,$B197),'All Fixtures'!I:R,9,0))</f>
        <v>45705</v>
      </c>
      <c r="D222" s="46" t="str">
        <f>IFERROR(VLOOKUP(_xlfn.CONCAT(B222,$B197),'All Fixtures'!H:R,11,0),VLOOKUP(_xlfn.CONCAT(B222,$B197),'All Fixtures'!I:R,10,0))</f>
        <v>Co-Op</v>
      </c>
      <c r="E222" s="47" t="str">
        <f t="shared" si="5"/>
        <v>vs</v>
      </c>
      <c r="F222" s="46" t="str">
        <f>IFERROR(VLOOKUP(_xlfn.CONCAT(B222,$B197),'All Fixtures'!I:T,12,0),VLOOKUP(_xlfn.CONCAT(B222,$B197),'All Fixtures'!H:T,13,0))</f>
        <v>Doddlers</v>
      </c>
      <c r="G222" s="48" t="str">
        <f>IF(E222="VOID","",VLOOKUP(_xlfn.CONCAT(B222,D222),'All Fixtures'!H:U,14,0))</f>
        <v>Gala Club 2</v>
      </c>
    </row>
    <row r="223" spans="1:7" ht="18" customHeight="1" x14ac:dyDescent="0.25">
      <c r="A223" s="55"/>
      <c r="B223" s="44">
        <v>23</v>
      </c>
      <c r="C223" s="45">
        <f>IFERROR(VLOOKUP(_xlfn.CONCAT(B223,$B197),'All Fixtures'!H:R,10,0),VLOOKUP(_xlfn.CONCAT(B223,$B197),'All Fixtures'!I:R,9,0))</f>
        <v>45715</v>
      </c>
      <c r="D223" s="46" t="str">
        <f>IFERROR(VLOOKUP(_xlfn.CONCAT(B223,$B197),'All Fixtures'!H:R,11,0),VLOOKUP(_xlfn.CONCAT(B223,$B197),'All Fixtures'!I:R,10,0))</f>
        <v>Jolly Boys</v>
      </c>
      <c r="E223" s="47" t="str">
        <f t="shared" si="5"/>
        <v>vs</v>
      </c>
      <c r="F223" s="46" t="str">
        <f>IFERROR(VLOOKUP(_xlfn.CONCAT(B223,$B197),'All Fixtures'!I:T,12,0),VLOOKUP(_xlfn.CONCAT(B223,$B197),'All Fixtures'!H:T,13,0))</f>
        <v>Co-Op</v>
      </c>
      <c r="G223" s="48" t="str">
        <f>IF(E223="VOID","",VLOOKUP(_xlfn.CONCAT(B223,D223),'All Fixtures'!H:U,14,0))</f>
        <v>Spartans Club 1</v>
      </c>
    </row>
    <row r="224" spans="1:7" ht="18" customHeight="1" x14ac:dyDescent="0.25">
      <c r="A224" s="55"/>
      <c r="B224" s="44">
        <v>24</v>
      </c>
      <c r="C224" s="45">
        <f>IFERROR(VLOOKUP(_xlfn.CONCAT(B224,$B197),'All Fixtures'!H:R,10,0),VLOOKUP(_xlfn.CONCAT(B224,$B197),'All Fixtures'!I:R,9,0))</f>
        <v>45719</v>
      </c>
      <c r="D224" s="46" t="str">
        <f>IFERROR(VLOOKUP(_xlfn.CONCAT(B224,$B197),'All Fixtures'!H:R,11,0),VLOOKUP(_xlfn.CONCAT(B224,$B197),'All Fixtures'!I:R,10,0))</f>
        <v>Co-Op</v>
      </c>
      <c r="E224" s="47" t="str">
        <f t="shared" si="5"/>
        <v>vs</v>
      </c>
      <c r="F224" s="46" t="str">
        <f>IFERROR(VLOOKUP(_xlfn.CONCAT(B224,$B197),'All Fixtures'!I:T,12,0),VLOOKUP(_xlfn.CONCAT(B224,$B197),'All Fixtures'!H:T,13,0))</f>
        <v>Harps S.C.</v>
      </c>
      <c r="G224" s="48" t="str">
        <f>IF(E224="VOID","",VLOOKUP(_xlfn.CONCAT(B224,D224),'All Fixtures'!H:U,14,0))</f>
        <v>Gala Club 2</v>
      </c>
    </row>
    <row r="225" spans="1:7" ht="18" customHeight="1" x14ac:dyDescent="0.25">
      <c r="A225" s="55"/>
      <c r="B225" s="44">
        <v>25</v>
      </c>
      <c r="C225" s="45">
        <f>IFERROR(VLOOKUP(_xlfn.CONCAT(B225,$B197),'All Fixtures'!H:R,10,0),VLOOKUP(_xlfn.CONCAT(B225,$B197),'All Fixtures'!I:R,9,0))</f>
        <v>45729</v>
      </c>
      <c r="D225" s="46" t="str">
        <f>IFERROR(VLOOKUP(_xlfn.CONCAT(B225,$B197),'All Fixtures'!H:R,11,0),VLOOKUP(_xlfn.CONCAT(B225,$B197),'All Fixtures'!I:R,10,0))</f>
        <v>Andy Capps</v>
      </c>
      <c r="E225" s="47" t="str">
        <f t="shared" si="5"/>
        <v>vs</v>
      </c>
      <c r="F225" s="46" t="str">
        <f>IFERROR(VLOOKUP(_xlfn.CONCAT(B225,$B197),'All Fixtures'!I:T,12,0),VLOOKUP(_xlfn.CONCAT(B225,$B197),'All Fixtures'!H:T,13,0))</f>
        <v>Co-Op</v>
      </c>
      <c r="G225" s="48" t="str">
        <f>IF(E225="VOID","",VLOOKUP(_xlfn.CONCAT(B225,D225),'All Fixtures'!H:U,14,0))</f>
        <v>Ramblers Club</v>
      </c>
    </row>
    <row r="226" spans="1:7" ht="18" customHeight="1" x14ac:dyDescent="0.25">
      <c r="A226" s="55"/>
      <c r="B226" s="44">
        <v>26</v>
      </c>
      <c r="C226" s="45">
        <f>IFERROR(VLOOKUP(_xlfn.CONCAT(B226,$B197),'All Fixtures'!H:R,10,0),VLOOKUP(_xlfn.CONCAT(B226,$B197),'All Fixtures'!I:R,9,0))</f>
        <v>45733</v>
      </c>
      <c r="D226" s="46" t="str">
        <f>IFERROR(VLOOKUP(_xlfn.CONCAT(B226,$B197),'All Fixtures'!H:R,11,0),VLOOKUP(_xlfn.CONCAT(B226,$B197),'All Fixtures'!I:R,10,0))</f>
        <v>Co-Op</v>
      </c>
      <c r="E226" s="47" t="str">
        <f t="shared" si="5"/>
        <v>vs</v>
      </c>
      <c r="F226" s="46" t="str">
        <f>IFERROR(VLOOKUP(_xlfn.CONCAT(B226,$B197),'All Fixtures'!I:T,12,0),VLOOKUP(_xlfn.CONCAT(B226,$B197),'All Fixtures'!H:T,13,0))</f>
        <v>Jacks Jokers</v>
      </c>
      <c r="G226" s="48" t="str">
        <f>IF(E226="VOID","",VLOOKUP(_xlfn.CONCAT(B226,D226),'All Fixtures'!H:U,14,0))</f>
        <v>Gala Club 2</v>
      </c>
    </row>
    <row r="227" spans="1:7" ht="18" customHeight="1" x14ac:dyDescent="0.25">
      <c r="A227" s="55"/>
      <c r="B227" s="44">
        <v>27</v>
      </c>
      <c r="C227" s="45">
        <f>IFERROR(VLOOKUP(_xlfn.CONCAT(B227,$B197),'All Fixtures'!H:R,10,0),VLOOKUP(_xlfn.CONCAT(B227,$B197),'All Fixtures'!I:R,9,0))</f>
        <v>45741</v>
      </c>
      <c r="D227" s="46" t="str">
        <f>IFERROR(VLOOKUP(_xlfn.CONCAT(B227,$B197),'All Fixtures'!H:R,11,0),VLOOKUP(_xlfn.CONCAT(B227,$B197),'All Fixtures'!I:R,10,0))</f>
        <v>Dark Horses</v>
      </c>
      <c r="E227" s="47" t="str">
        <f t="shared" si="5"/>
        <v>vs</v>
      </c>
      <c r="F227" s="46" t="str">
        <f>IFERROR(VLOOKUP(_xlfn.CONCAT(B227,$B197),'All Fixtures'!I:T,12,0),VLOOKUP(_xlfn.CONCAT(B227,$B197),'All Fixtures'!H:T,13,0))</f>
        <v>Co-Op</v>
      </c>
      <c r="G227" s="48" t="str">
        <f>IF(E227="VOID","",VLOOKUP(_xlfn.CONCAT(B227,D227),'All Fixtures'!H:U,14,0))</f>
        <v>Old Richians RFC</v>
      </c>
    </row>
    <row r="228" spans="1:7" ht="18" customHeight="1" x14ac:dyDescent="0.25">
      <c r="A228" s="55"/>
      <c r="B228" s="44">
        <v>28</v>
      </c>
      <c r="C228" s="45">
        <f>IFERROR(VLOOKUP(_xlfn.CONCAT(B228,$B197),'All Fixtures'!H:R,10,0),VLOOKUP(_xlfn.CONCAT(B228,$B197),'All Fixtures'!I:R,9,0))</f>
        <v>45747</v>
      </c>
      <c r="D228" s="46" t="str">
        <f>IFERROR(VLOOKUP(_xlfn.CONCAT(B228,$B197),'All Fixtures'!H:R,11,0),VLOOKUP(_xlfn.CONCAT(B228,$B197),'All Fixtures'!I:R,10,0))</f>
        <v>Co-Op</v>
      </c>
      <c r="E228" s="47" t="str">
        <f t="shared" si="5"/>
        <v>vs</v>
      </c>
      <c r="F228" s="46" t="str">
        <f>IFERROR(VLOOKUP(_xlfn.CONCAT(B228,$B197),'All Fixtures'!I:T,12,0),VLOOKUP(_xlfn.CONCAT(B228,$B197),'All Fixtures'!H:T,13,0))</f>
        <v>Atlas S.C.</v>
      </c>
      <c r="G228" s="48" t="str">
        <f>IF(E228="VOID","",VLOOKUP(_xlfn.CONCAT(B228,D228),'All Fixtures'!H:U,14,0))</f>
        <v>Gala Club 2</v>
      </c>
    </row>
    <row r="229" spans="1:7" ht="18" customHeight="1" x14ac:dyDescent="0.25">
      <c r="A229" s="55"/>
      <c r="B229" s="44">
        <v>29</v>
      </c>
      <c r="C229" s="45">
        <f>IFERROR(VLOOKUP(_xlfn.CONCAT(B229,$B197),'All Fixtures'!H:R,10,0),VLOOKUP(_xlfn.CONCAT(B229,$B197),'All Fixtures'!I:R,9,0))</f>
        <v>45754</v>
      </c>
      <c r="D229" s="46" t="str">
        <f>IFERROR(VLOOKUP(_xlfn.CONCAT(B229,$B197),'All Fixtures'!H:R,11,0),VLOOKUP(_xlfn.CONCAT(B229,$B197),'All Fixtures'!I:R,10,0))</f>
        <v>Robinswood Foxes</v>
      </c>
      <c r="E229" s="47" t="str">
        <f t="shared" si="5"/>
        <v>vs</v>
      </c>
      <c r="F229" s="46" t="str">
        <f>IFERROR(VLOOKUP(_xlfn.CONCAT(B229,$B197),'All Fixtures'!I:T,12,0),VLOOKUP(_xlfn.CONCAT(B229,$B197),'All Fixtures'!H:T,13,0))</f>
        <v>Co-Op</v>
      </c>
      <c r="G229" s="48" t="str">
        <f>IF(E229="VOID","",VLOOKUP(_xlfn.CONCAT(B229,D229),'All Fixtures'!H:U,14,0))</f>
        <v>Robinswood Hill Club 1</v>
      </c>
    </row>
    <row r="230" spans="1:7" ht="18" customHeight="1" x14ac:dyDescent="0.25">
      <c r="A230" s="55"/>
      <c r="B230" s="49">
        <v>30</v>
      </c>
      <c r="C230" s="50">
        <f>IFERROR(VLOOKUP(_xlfn.CONCAT(B230,$B197),'All Fixtures'!H:R,10,0),VLOOKUP(_xlfn.CONCAT(B230,$B197),'All Fixtures'!I:R,9,0))</f>
        <v>45761</v>
      </c>
      <c r="D230" s="51" t="str">
        <f>IFERROR(VLOOKUP(_xlfn.CONCAT(B230,$B197),'All Fixtures'!H:R,11,0),VLOOKUP(_xlfn.CONCAT(B230,$B197),'All Fixtures'!I:R,10,0))</f>
        <v>Co-Op</v>
      </c>
      <c r="E230" s="52" t="str">
        <f t="shared" si="5"/>
        <v>vs</v>
      </c>
      <c r="F230" s="51" t="str">
        <f>IFERROR(VLOOKUP(_xlfn.CONCAT(B230,$B197),'All Fixtures'!I:T,12,0),VLOOKUP(_xlfn.CONCAT(B230,$B197),'All Fixtures'!H:T,13,0))</f>
        <v>White Hart</v>
      </c>
      <c r="G230" s="53" t="str">
        <f>IF(E230="VOID","",VLOOKUP(_xlfn.CONCAT(B230,D230),'All Fixtures'!H:U,14,0))</f>
        <v>Gala Club 2</v>
      </c>
    </row>
    <row r="231" spans="1:7" ht="13.15" customHeight="1" x14ac:dyDescent="0.25">
      <c r="A231" s="55"/>
      <c r="B231" s="20"/>
      <c r="C231" s="20"/>
      <c r="D231" s="3"/>
      <c r="E231" s="20"/>
      <c r="F231" s="3"/>
      <c r="G231" s="3"/>
    </row>
    <row r="232" spans="1:7" ht="13.15" customHeight="1" x14ac:dyDescent="0.25">
      <c r="A232" s="55"/>
      <c r="B232" s="20"/>
      <c r="C232" s="20"/>
      <c r="D232" s="3"/>
      <c r="E232" s="20"/>
      <c r="F232" s="3"/>
      <c r="G232" s="3"/>
    </row>
    <row r="233" spans="1:7" ht="13.15" customHeight="1" x14ac:dyDescent="0.25">
      <c r="A233" s="55"/>
      <c r="B233" s="20"/>
      <c r="C233" s="20"/>
      <c r="D233" s="3"/>
      <c r="E233" s="20"/>
      <c r="F233" s="3"/>
      <c r="G233" s="3"/>
    </row>
    <row r="234" spans="1:7" ht="13.15" customHeight="1" x14ac:dyDescent="0.25">
      <c r="A234" s="55"/>
      <c r="B234" s="20"/>
      <c r="C234" s="20"/>
      <c r="D234" s="3"/>
      <c r="E234" s="20"/>
      <c r="F234" s="3"/>
      <c r="G234" s="3"/>
    </row>
    <row r="235" spans="1:7" ht="13.15" customHeight="1" x14ac:dyDescent="0.25">
      <c r="A235" s="55"/>
      <c r="B235" s="20"/>
      <c r="C235" s="20"/>
      <c r="D235" s="3"/>
      <c r="E235" s="20"/>
      <c r="F235" s="3"/>
      <c r="G235" s="3"/>
    </row>
    <row r="236" spans="1:7" ht="20.45" customHeight="1" x14ac:dyDescent="0.35">
      <c r="A236" s="55">
        <f>A197+1</f>
        <v>7</v>
      </c>
      <c r="B236" s="39" t="str">
        <f>C236</f>
        <v>Star Inn</v>
      </c>
      <c r="C236" s="121" t="str">
        <f>VLOOKUP(A236,Divisions!$R$3:$S$18,2,0)</f>
        <v>Star Inn</v>
      </c>
      <c r="D236" s="121"/>
      <c r="E236" s="121"/>
      <c r="F236" s="121"/>
      <c r="G236" s="121"/>
    </row>
    <row r="237" spans="1:7" ht="13.15" customHeight="1" x14ac:dyDescent="0.25">
      <c r="A237" s="55"/>
      <c r="B237" s="20"/>
      <c r="C237" s="20"/>
      <c r="D237" s="3"/>
      <c r="E237" s="20"/>
      <c r="F237" s="3"/>
      <c r="G237" s="3"/>
    </row>
    <row r="238" spans="1:7" ht="21.6" customHeight="1" x14ac:dyDescent="0.25">
      <c r="A238" s="55"/>
      <c r="B238" s="40" t="s">
        <v>328</v>
      </c>
      <c r="C238" s="41" t="s">
        <v>334</v>
      </c>
      <c r="D238" s="42" t="s">
        <v>340</v>
      </c>
      <c r="E238" s="42"/>
      <c r="F238" s="42" t="s">
        <v>341</v>
      </c>
      <c r="G238" s="43" t="s">
        <v>338</v>
      </c>
    </row>
    <row r="239" spans="1:7" ht="18" customHeight="1" x14ac:dyDescent="0.25">
      <c r="A239" s="55"/>
      <c r="B239" s="44">
        <v>1</v>
      </c>
      <c r="C239" s="45">
        <f>IFERROR(VLOOKUP(_xlfn.CONCAT(B239,$B236),'All Fixtures'!H:R,10,0),VLOOKUP(_xlfn.CONCAT(B239,$B236),'All Fixtures'!I:R,9,0))</f>
        <v>45541</v>
      </c>
      <c r="D239" s="46" t="str">
        <f>IFERROR(VLOOKUP(_xlfn.CONCAT(B239,$B236),'All Fixtures'!H:R,11,0),VLOOKUP(_xlfn.CONCAT(B239,$B236),'All Fixtures'!I:R,10,0))</f>
        <v>Star Inn</v>
      </c>
      <c r="E239" s="47" t="str">
        <f>IF(F239="","VOID","vs")</f>
        <v>vs</v>
      </c>
      <c r="F239" s="46" t="str">
        <f>IFERROR(VLOOKUP(_xlfn.CONCAT(B239,$B236),'All Fixtures'!I:T,12,0),VLOOKUP(_xlfn.CONCAT(B239,$B236),'All Fixtures'!H:T,13,0))</f>
        <v>Post Office 'A'</v>
      </c>
      <c r="G239" s="48" t="str">
        <f>IF(E239="VOID","",VLOOKUP(_xlfn.CONCAT(B239,D239),'All Fixtures'!H:U,14,0))</f>
        <v>Wotton Hall Club 2</v>
      </c>
    </row>
    <row r="240" spans="1:7" ht="18" customHeight="1" x14ac:dyDescent="0.25">
      <c r="A240" s="55"/>
      <c r="B240" s="44">
        <v>2</v>
      </c>
      <c r="C240" s="45">
        <f>IFERROR(VLOOKUP(_xlfn.CONCAT(B240,$B236),'All Fixtures'!H:R,10,0),VLOOKUP(_xlfn.CONCAT(B240,$B236),'All Fixtures'!I:R,9,0))</f>
        <v>45544</v>
      </c>
      <c r="D240" s="46" t="str">
        <f>IFERROR(VLOOKUP(_xlfn.CONCAT(B240,$B236),'All Fixtures'!H:R,11,0),VLOOKUP(_xlfn.CONCAT(B240,$B236),'All Fixtures'!I:R,10,0))</f>
        <v>Statics</v>
      </c>
      <c r="E240" s="47" t="str">
        <f t="shared" ref="E240:E269" si="6">IF(F240="","VOID","vs")</f>
        <v>vs</v>
      </c>
      <c r="F240" s="46" t="str">
        <f>IFERROR(VLOOKUP(_xlfn.CONCAT(B240,$B236),'All Fixtures'!I:T,12,0),VLOOKUP(_xlfn.CONCAT(B240,$B236),'All Fixtures'!H:T,13,0))</f>
        <v>Star Inn</v>
      </c>
      <c r="G240" s="48" t="str">
        <f>IF(E240="VOID","",VLOOKUP(_xlfn.CONCAT(B240,D240),'All Fixtures'!H:U,14,0))</f>
        <v>Farmer's Club 2</v>
      </c>
    </row>
    <row r="241" spans="1:7" ht="18" customHeight="1" x14ac:dyDescent="0.25">
      <c r="A241" s="55"/>
      <c r="B241" s="44">
        <v>3</v>
      </c>
      <c r="C241" s="45">
        <f>IFERROR(VLOOKUP(_xlfn.CONCAT(B241,$B236),'All Fixtures'!H:R,10,0),VLOOKUP(_xlfn.CONCAT(B241,$B236),'All Fixtures'!I:R,9,0))</f>
        <v>45555</v>
      </c>
      <c r="D241" s="46" t="str">
        <f>IFERROR(VLOOKUP(_xlfn.CONCAT(B241,$B236),'All Fixtures'!H:R,11,0),VLOOKUP(_xlfn.CONCAT(B241,$B236),'All Fixtures'!I:R,10,0))</f>
        <v>Star Inn</v>
      </c>
      <c r="E241" s="47" t="str">
        <f t="shared" si="6"/>
        <v>vs</v>
      </c>
      <c r="F241" s="46" t="str">
        <f>IFERROR(VLOOKUP(_xlfn.CONCAT(B241,$B236),'All Fixtures'!I:T,12,0),VLOOKUP(_xlfn.CONCAT(B241,$B236),'All Fixtures'!H:T,13,0))</f>
        <v>Looney Tunes</v>
      </c>
      <c r="G241" s="48" t="str">
        <f>IF(E241="VOID","",VLOOKUP(_xlfn.CONCAT(B241,D241),'All Fixtures'!H:U,14,0))</f>
        <v>Wotton Hall Club 2</v>
      </c>
    </row>
    <row r="242" spans="1:7" ht="18" customHeight="1" x14ac:dyDescent="0.25">
      <c r="A242" s="55"/>
      <c r="B242" s="44">
        <v>4</v>
      </c>
      <c r="C242" s="45">
        <f>IFERROR(VLOOKUP(_xlfn.CONCAT(B242,$B236),'All Fixtures'!H:R,10,0),VLOOKUP(_xlfn.CONCAT(B242,$B236),'All Fixtures'!I:R,9,0))</f>
        <v>45562</v>
      </c>
      <c r="D242" s="46" t="str">
        <f>IFERROR(VLOOKUP(_xlfn.CONCAT(B242,$B236),'All Fixtures'!H:R,11,0),VLOOKUP(_xlfn.CONCAT(B242,$B236),'All Fixtures'!I:R,10,0))</f>
        <v>Star Inn</v>
      </c>
      <c r="E242" s="47" t="str">
        <f t="shared" si="6"/>
        <v>vs</v>
      </c>
      <c r="F242" s="46" t="str">
        <f>IFERROR(VLOOKUP(_xlfn.CONCAT(B242,$B236),'All Fixtures'!I:T,12,0),VLOOKUP(_xlfn.CONCAT(B242,$B236),'All Fixtures'!H:T,13,0))</f>
        <v>Bell Hotel</v>
      </c>
      <c r="G242" s="48" t="str">
        <f>IF(E242="VOID","",VLOOKUP(_xlfn.CONCAT(B242,D242),'All Fixtures'!H:U,14,0))</f>
        <v>Wotton Hall Club 2</v>
      </c>
    </row>
    <row r="243" spans="1:7" ht="18" customHeight="1" x14ac:dyDescent="0.25">
      <c r="A243" s="55"/>
      <c r="B243" s="44">
        <v>5</v>
      </c>
      <c r="C243" s="45">
        <f>IFERROR(VLOOKUP(_xlfn.CONCAT(B243,$B236),'All Fixtures'!H:R,10,0),VLOOKUP(_xlfn.CONCAT(B243,$B236),'All Fixtures'!I:R,9,0))</f>
        <v>45565</v>
      </c>
      <c r="D243" s="46" t="str">
        <f>IFERROR(VLOOKUP(_xlfn.CONCAT(B243,$B236),'All Fixtures'!H:R,11,0),VLOOKUP(_xlfn.CONCAT(B243,$B236),'All Fixtures'!I:R,10,0))</f>
        <v>Co-Op</v>
      </c>
      <c r="E243" s="47" t="str">
        <f t="shared" si="6"/>
        <v>vs</v>
      </c>
      <c r="F243" s="46" t="str">
        <f>IFERROR(VLOOKUP(_xlfn.CONCAT(B243,$B236),'All Fixtures'!I:T,12,0),VLOOKUP(_xlfn.CONCAT(B243,$B236),'All Fixtures'!H:T,13,0))</f>
        <v>Star Inn</v>
      </c>
      <c r="G243" s="48" t="str">
        <f>IF(E243="VOID","",VLOOKUP(_xlfn.CONCAT(B243,D243),'All Fixtures'!H:U,14,0))</f>
        <v>Gala Club 2</v>
      </c>
    </row>
    <row r="244" spans="1:7" ht="18" customHeight="1" x14ac:dyDescent="0.25">
      <c r="A244" s="55"/>
      <c r="B244" s="44">
        <v>6</v>
      </c>
      <c r="C244" s="45">
        <f>IFERROR(VLOOKUP(_xlfn.CONCAT(B244,$B236),'All Fixtures'!H:R,10,0),VLOOKUP(_xlfn.CONCAT(B244,$B236),'All Fixtures'!I:R,9,0))</f>
        <v>45576</v>
      </c>
      <c r="D244" s="46" t="str">
        <f>IFERROR(VLOOKUP(_xlfn.CONCAT(B244,$B236),'All Fixtures'!H:R,11,0),VLOOKUP(_xlfn.CONCAT(B244,$B236),'All Fixtures'!I:R,10,0))</f>
        <v>Star Inn</v>
      </c>
      <c r="E244" s="47" t="str">
        <f t="shared" si="6"/>
        <v>vs</v>
      </c>
      <c r="F244" s="46" t="str">
        <f>IFERROR(VLOOKUP(_xlfn.CONCAT(B244,$B236),'All Fixtures'!I:T,12,0),VLOOKUP(_xlfn.CONCAT(B244,$B236),'All Fixtures'!H:T,13,0))</f>
        <v>Doddlers</v>
      </c>
      <c r="G244" s="48" t="str">
        <f>IF(E244="VOID","",VLOOKUP(_xlfn.CONCAT(B244,D244),'All Fixtures'!H:U,14,0))</f>
        <v>Wotton Hall Club 2</v>
      </c>
    </row>
    <row r="245" spans="1:7" ht="18" customHeight="1" x14ac:dyDescent="0.25">
      <c r="A245" s="55"/>
      <c r="B245" s="44">
        <v>7</v>
      </c>
      <c r="C245" s="45">
        <f>IFERROR(VLOOKUP(_xlfn.CONCAT(B245,$B236),'All Fixtures'!H:R,10,0),VLOOKUP(_xlfn.CONCAT(B245,$B236),'All Fixtures'!I:R,9,0))</f>
        <v>45582</v>
      </c>
      <c r="D245" s="46" t="str">
        <f>IFERROR(VLOOKUP(_xlfn.CONCAT(B245,$B236),'All Fixtures'!H:R,11,0),VLOOKUP(_xlfn.CONCAT(B245,$B236),'All Fixtures'!I:R,10,0))</f>
        <v>Jolly Boys</v>
      </c>
      <c r="E245" s="47" t="str">
        <f t="shared" si="6"/>
        <v>vs</v>
      </c>
      <c r="F245" s="46" t="str">
        <f>IFERROR(VLOOKUP(_xlfn.CONCAT(B245,$B236),'All Fixtures'!I:T,12,0),VLOOKUP(_xlfn.CONCAT(B245,$B236),'All Fixtures'!H:T,13,0))</f>
        <v>Star Inn</v>
      </c>
      <c r="G245" s="48" t="str">
        <f>IF(E245="VOID","",VLOOKUP(_xlfn.CONCAT(B245,D245),'All Fixtures'!H:U,14,0))</f>
        <v>Spartans Club 1</v>
      </c>
    </row>
    <row r="246" spans="1:7" ht="18" customHeight="1" x14ac:dyDescent="0.25">
      <c r="A246" s="55"/>
      <c r="B246" s="44">
        <v>8</v>
      </c>
      <c r="C246" s="45">
        <f>IFERROR(VLOOKUP(_xlfn.CONCAT(B246,$B236),'All Fixtures'!H:R,10,0),VLOOKUP(_xlfn.CONCAT(B246,$B236),'All Fixtures'!I:R,9,0))</f>
        <v>45590</v>
      </c>
      <c r="D246" s="46" t="str">
        <f>IFERROR(VLOOKUP(_xlfn.CONCAT(B246,$B236),'All Fixtures'!H:R,11,0),VLOOKUP(_xlfn.CONCAT(B246,$B236),'All Fixtures'!I:R,10,0))</f>
        <v>Star Inn</v>
      </c>
      <c r="E246" s="47" t="str">
        <f t="shared" si="6"/>
        <v>vs</v>
      </c>
      <c r="F246" s="46" t="str">
        <f>IFERROR(VLOOKUP(_xlfn.CONCAT(B246,$B236),'All Fixtures'!I:T,12,0),VLOOKUP(_xlfn.CONCAT(B246,$B236),'All Fixtures'!H:T,13,0))</f>
        <v>Harps S.C.</v>
      </c>
      <c r="G246" s="48" t="str">
        <f>IF(E246="VOID","",VLOOKUP(_xlfn.CONCAT(B246,D246),'All Fixtures'!H:U,14,0))</f>
        <v>Wotton Hall Club 2</v>
      </c>
    </row>
    <row r="247" spans="1:7" ht="18" customHeight="1" x14ac:dyDescent="0.25">
      <c r="A247" s="55"/>
      <c r="B247" s="44">
        <v>9</v>
      </c>
      <c r="C247" s="45">
        <f>IFERROR(VLOOKUP(_xlfn.CONCAT(B247,$B236),'All Fixtures'!H:R,10,0),VLOOKUP(_xlfn.CONCAT(B247,$B236),'All Fixtures'!I:R,9,0))</f>
        <v>45596</v>
      </c>
      <c r="D247" s="46" t="str">
        <f>IFERROR(VLOOKUP(_xlfn.CONCAT(B247,$B236),'All Fixtures'!H:R,11,0),VLOOKUP(_xlfn.CONCAT(B247,$B236),'All Fixtures'!I:R,10,0))</f>
        <v>Andy Capps</v>
      </c>
      <c r="E247" s="47" t="str">
        <f t="shared" si="6"/>
        <v>vs</v>
      </c>
      <c r="F247" s="46" t="str">
        <f>IFERROR(VLOOKUP(_xlfn.CONCAT(B247,$B236),'All Fixtures'!I:T,12,0),VLOOKUP(_xlfn.CONCAT(B247,$B236),'All Fixtures'!H:T,13,0))</f>
        <v>Star Inn</v>
      </c>
      <c r="G247" s="48" t="str">
        <f>IF(E247="VOID","",VLOOKUP(_xlfn.CONCAT(B247,D247),'All Fixtures'!H:U,14,0))</f>
        <v>Ramblers Club</v>
      </c>
    </row>
    <row r="248" spans="1:7" ht="18" customHeight="1" x14ac:dyDescent="0.25">
      <c r="A248" s="55"/>
      <c r="B248" s="44">
        <v>10</v>
      </c>
      <c r="C248" s="45">
        <f>IFERROR(VLOOKUP(_xlfn.CONCAT(B248,$B236),'All Fixtures'!H:R,10,0),VLOOKUP(_xlfn.CONCAT(B248,$B236),'All Fixtures'!I:R,9,0))</f>
        <v>45604</v>
      </c>
      <c r="D248" s="46" t="str">
        <f>IFERROR(VLOOKUP(_xlfn.CONCAT(B248,$B236),'All Fixtures'!H:R,11,0),VLOOKUP(_xlfn.CONCAT(B248,$B236),'All Fixtures'!I:R,10,0))</f>
        <v>Star Inn</v>
      </c>
      <c r="E248" s="47" t="str">
        <f t="shared" si="6"/>
        <v>vs</v>
      </c>
      <c r="F248" s="46" t="str">
        <f>IFERROR(VLOOKUP(_xlfn.CONCAT(B248,$B236),'All Fixtures'!I:T,12,0),VLOOKUP(_xlfn.CONCAT(B248,$B236),'All Fixtures'!H:T,13,0))</f>
        <v>Jacks Jokers</v>
      </c>
      <c r="G248" s="48" t="str">
        <f>IF(E248="VOID","",VLOOKUP(_xlfn.CONCAT(B248,D248),'All Fixtures'!H:U,14,0))</f>
        <v>Wotton Hall Club 2</v>
      </c>
    </row>
    <row r="249" spans="1:7" ht="18" customHeight="1" x14ac:dyDescent="0.25">
      <c r="A249" s="55"/>
      <c r="B249" s="44">
        <v>11</v>
      </c>
      <c r="C249" s="45">
        <f>IFERROR(VLOOKUP(_xlfn.CONCAT(B249,$B236),'All Fixtures'!H:R,10,0),VLOOKUP(_xlfn.CONCAT(B249,$B236),'All Fixtures'!I:R,9,0))</f>
        <v>45608</v>
      </c>
      <c r="D249" s="46" t="str">
        <f>IFERROR(VLOOKUP(_xlfn.CONCAT(B249,$B236),'All Fixtures'!H:R,11,0),VLOOKUP(_xlfn.CONCAT(B249,$B236),'All Fixtures'!I:R,10,0))</f>
        <v>Dark Horses</v>
      </c>
      <c r="E249" s="47" t="str">
        <f t="shared" si="6"/>
        <v>vs</v>
      </c>
      <c r="F249" s="46" t="str">
        <f>IFERROR(VLOOKUP(_xlfn.CONCAT(B249,$B236),'All Fixtures'!I:T,12,0),VLOOKUP(_xlfn.CONCAT(B249,$B236),'All Fixtures'!H:T,13,0))</f>
        <v>Star Inn</v>
      </c>
      <c r="G249" s="48" t="str">
        <f>IF(E249="VOID","",VLOOKUP(_xlfn.CONCAT(B249,D249),'All Fixtures'!H:U,14,0))</f>
        <v>Old Richians RFC</v>
      </c>
    </row>
    <row r="250" spans="1:7" ht="18" customHeight="1" x14ac:dyDescent="0.25">
      <c r="A250" s="55"/>
      <c r="B250" s="44">
        <v>12</v>
      </c>
      <c r="C250" s="45">
        <f>IFERROR(VLOOKUP(_xlfn.CONCAT(B250,$B236),'All Fixtures'!H:R,10,0),VLOOKUP(_xlfn.CONCAT(B250,$B236),'All Fixtures'!I:R,9,0))</f>
        <v>45618</v>
      </c>
      <c r="D250" s="46" t="str">
        <f>IFERROR(VLOOKUP(_xlfn.CONCAT(B250,$B236),'All Fixtures'!H:R,11,0),VLOOKUP(_xlfn.CONCAT(B250,$B236),'All Fixtures'!I:R,10,0))</f>
        <v>Star Inn</v>
      </c>
      <c r="E250" s="47" t="str">
        <f t="shared" si="6"/>
        <v>vs</v>
      </c>
      <c r="F250" s="46" t="str">
        <f>IFERROR(VLOOKUP(_xlfn.CONCAT(B250,$B236),'All Fixtures'!I:T,12,0),VLOOKUP(_xlfn.CONCAT(B250,$B236),'All Fixtures'!H:T,13,0))</f>
        <v>Atlas S.C.</v>
      </c>
      <c r="G250" s="48" t="str">
        <f>IF(E250="VOID","",VLOOKUP(_xlfn.CONCAT(B250,D250),'All Fixtures'!H:U,14,0))</f>
        <v>Wotton Hall Club 2</v>
      </c>
    </row>
    <row r="251" spans="1:7" ht="18" customHeight="1" x14ac:dyDescent="0.25">
      <c r="A251" s="55"/>
      <c r="B251" s="44">
        <v>13</v>
      </c>
      <c r="C251" s="45">
        <f>IFERROR(VLOOKUP(_xlfn.CONCAT(B251,$B236),'All Fixtures'!H:R,10,0),VLOOKUP(_xlfn.CONCAT(B251,$B236),'All Fixtures'!I:R,9,0))</f>
        <v>45621</v>
      </c>
      <c r="D251" s="46" t="str">
        <f>IFERROR(VLOOKUP(_xlfn.CONCAT(B251,$B236),'All Fixtures'!H:R,11,0),VLOOKUP(_xlfn.CONCAT(B251,$B236),'All Fixtures'!I:R,10,0))</f>
        <v>Robinswood Foxes</v>
      </c>
      <c r="E251" s="47" t="str">
        <f t="shared" si="6"/>
        <v>vs</v>
      </c>
      <c r="F251" s="46" t="str">
        <f>IFERROR(VLOOKUP(_xlfn.CONCAT(B251,$B236),'All Fixtures'!I:T,12,0),VLOOKUP(_xlfn.CONCAT(B251,$B236),'All Fixtures'!H:T,13,0))</f>
        <v>Star Inn</v>
      </c>
      <c r="G251" s="48" t="str">
        <f>IF(E251="VOID","",VLOOKUP(_xlfn.CONCAT(B251,D251),'All Fixtures'!H:U,14,0))</f>
        <v>Robinswood Hill Club 1</v>
      </c>
    </row>
    <row r="252" spans="1:7" ht="18" customHeight="1" x14ac:dyDescent="0.25">
      <c r="A252" s="55"/>
      <c r="B252" s="44">
        <v>14</v>
      </c>
      <c r="C252" s="45">
        <f>IFERROR(VLOOKUP(_xlfn.CONCAT(B252,$B236),'All Fixtures'!H:R,10,0),VLOOKUP(_xlfn.CONCAT(B252,$B236),'All Fixtures'!I:R,9,0))</f>
        <v>45632</v>
      </c>
      <c r="D252" s="46" t="str">
        <f>IFERROR(VLOOKUP(_xlfn.CONCAT(B252,$B236),'All Fixtures'!H:R,11,0),VLOOKUP(_xlfn.CONCAT(B252,$B236),'All Fixtures'!I:R,10,0))</f>
        <v>Star Inn</v>
      </c>
      <c r="E252" s="47" t="str">
        <f t="shared" si="6"/>
        <v>vs</v>
      </c>
      <c r="F252" s="46" t="str">
        <f>IFERROR(VLOOKUP(_xlfn.CONCAT(B252,$B236),'All Fixtures'!I:T,12,0),VLOOKUP(_xlfn.CONCAT(B252,$B236),'All Fixtures'!H:T,13,0))</f>
        <v>White Hart</v>
      </c>
      <c r="G252" s="48" t="str">
        <f>IF(E252="VOID","",VLOOKUP(_xlfn.CONCAT(B252,D252),'All Fixtures'!H:U,14,0))</f>
        <v>Wotton Hall Club 2</v>
      </c>
    </row>
    <row r="253" spans="1:7" ht="18" customHeight="1" x14ac:dyDescent="0.25">
      <c r="A253" s="55"/>
      <c r="B253" s="44">
        <v>15</v>
      </c>
      <c r="C253" s="45">
        <f>IFERROR(VLOOKUP(_xlfn.CONCAT(B253,$B236),'All Fixtures'!H:R,10,0),VLOOKUP(_xlfn.CONCAT(B253,$B236),'All Fixtures'!I:R,9,0))</f>
        <v>45639</v>
      </c>
      <c r="D253" s="46" t="str">
        <f>IFERROR(VLOOKUP(_xlfn.CONCAT(B253,$B236),'All Fixtures'!H:R,11,0),VLOOKUP(_xlfn.CONCAT(B253,$B236),'All Fixtures'!I:R,10,0))</f>
        <v>Commies</v>
      </c>
      <c r="E253" s="47" t="str">
        <f t="shared" si="6"/>
        <v>vs</v>
      </c>
      <c r="F253" s="46" t="str">
        <f>IFERROR(VLOOKUP(_xlfn.CONCAT(B253,$B236),'All Fixtures'!I:T,12,0),VLOOKUP(_xlfn.CONCAT(B253,$B236),'All Fixtures'!H:T,13,0))</f>
        <v>Star Inn</v>
      </c>
      <c r="G253" s="48" t="str">
        <f>IF(E253="VOID","",VLOOKUP(_xlfn.CONCAT(B253,D253),'All Fixtures'!H:U,14,0))</f>
        <v>Churchdown Community Centre 2</v>
      </c>
    </row>
    <row r="254" spans="1:7" ht="24.6" customHeight="1" x14ac:dyDescent="0.25">
      <c r="A254" s="55"/>
      <c r="B254" s="122" t="s">
        <v>339</v>
      </c>
      <c r="C254" s="123"/>
      <c r="D254" s="123"/>
      <c r="E254" s="123"/>
      <c r="F254" s="123"/>
      <c r="G254" s="124"/>
    </row>
    <row r="255" spans="1:7" ht="18" customHeight="1" x14ac:dyDescent="0.25">
      <c r="A255" s="55"/>
      <c r="B255" s="44">
        <v>16</v>
      </c>
      <c r="C255" s="45">
        <f>IFERROR(VLOOKUP(_xlfn.CONCAT(B255,$B236),'All Fixtures'!H:R,10,0),VLOOKUP(_xlfn.CONCAT(B255,$B236),'All Fixtures'!I:R,9,0))</f>
        <v>45663</v>
      </c>
      <c r="D255" s="46" t="str">
        <f>IFERROR(VLOOKUP(_xlfn.CONCAT(B255,$B236),'All Fixtures'!H:R,11,0),VLOOKUP(_xlfn.CONCAT(B255,$B236),'All Fixtures'!I:R,10,0))</f>
        <v>Post Office 'A'</v>
      </c>
      <c r="E255" s="47" t="str">
        <f t="shared" si="6"/>
        <v>vs</v>
      </c>
      <c r="F255" s="46" t="str">
        <f>IFERROR(VLOOKUP(_xlfn.CONCAT(B255,$B236),'All Fixtures'!I:T,12,0),VLOOKUP(_xlfn.CONCAT(B255,$B236),'All Fixtures'!H:T,13,0))</f>
        <v>Star Inn</v>
      </c>
      <c r="G255" s="48" t="str">
        <f>IF(E255="VOID","",VLOOKUP(_xlfn.CONCAT(B255,D255),'All Fixtures'!H:U,14,0))</f>
        <v>One Eyed Jacks</v>
      </c>
    </row>
    <row r="256" spans="1:7" ht="18" customHeight="1" x14ac:dyDescent="0.25">
      <c r="A256" s="55"/>
      <c r="B256" s="44">
        <v>17</v>
      </c>
      <c r="C256" s="45">
        <f>IFERROR(VLOOKUP(_xlfn.CONCAT(B256,$B236),'All Fixtures'!H:R,10,0),VLOOKUP(_xlfn.CONCAT(B256,$B236),'All Fixtures'!I:R,9,0))</f>
        <v>45674</v>
      </c>
      <c r="D256" s="46" t="str">
        <f>IFERROR(VLOOKUP(_xlfn.CONCAT(B256,$B236),'All Fixtures'!H:R,11,0),VLOOKUP(_xlfn.CONCAT(B256,$B236),'All Fixtures'!I:R,10,0))</f>
        <v>Star Inn</v>
      </c>
      <c r="E256" s="47" t="str">
        <f t="shared" si="6"/>
        <v>vs</v>
      </c>
      <c r="F256" s="46" t="str">
        <f>IFERROR(VLOOKUP(_xlfn.CONCAT(B256,$B236),'All Fixtures'!I:T,12,0),VLOOKUP(_xlfn.CONCAT(B256,$B236),'All Fixtures'!H:T,13,0))</f>
        <v>Statics</v>
      </c>
      <c r="G256" s="48" t="str">
        <f>IF(E256="VOID","",VLOOKUP(_xlfn.CONCAT(B256,D256),'All Fixtures'!H:U,14,0))</f>
        <v>Wotton Hall Club 2</v>
      </c>
    </row>
    <row r="257" spans="1:7" ht="18" customHeight="1" x14ac:dyDescent="0.25">
      <c r="A257" s="55"/>
      <c r="B257" s="44">
        <v>18</v>
      </c>
      <c r="C257" s="45">
        <f>IFERROR(VLOOKUP(_xlfn.CONCAT(B257,$B236),'All Fixtures'!H:R,10,0),VLOOKUP(_xlfn.CONCAT(B257,$B236),'All Fixtures'!I:R,9,0))</f>
        <v>45680</v>
      </c>
      <c r="D257" s="46" t="str">
        <f>IFERROR(VLOOKUP(_xlfn.CONCAT(B257,$B236),'All Fixtures'!H:R,11,0),VLOOKUP(_xlfn.CONCAT(B257,$B236),'All Fixtures'!I:R,10,0))</f>
        <v>Looney Tunes</v>
      </c>
      <c r="E257" s="47" t="str">
        <f t="shared" si="6"/>
        <v>vs</v>
      </c>
      <c r="F257" s="46" t="str">
        <f>IFERROR(VLOOKUP(_xlfn.CONCAT(B257,$B236),'All Fixtures'!I:T,12,0),VLOOKUP(_xlfn.CONCAT(B257,$B236),'All Fixtures'!H:T,13,0))</f>
        <v>Star Inn</v>
      </c>
      <c r="G257" s="48" t="str">
        <f>IF(E257="VOID","",VLOOKUP(_xlfn.CONCAT(B257,D257),'All Fixtures'!H:U,14,0))</f>
        <v>Circle Club Newent</v>
      </c>
    </row>
    <row r="258" spans="1:7" ht="18" customHeight="1" x14ac:dyDescent="0.25">
      <c r="A258" s="55"/>
      <c r="B258" s="44">
        <v>19</v>
      </c>
      <c r="C258" s="45">
        <f>IFERROR(VLOOKUP(_xlfn.CONCAT(B258,$B236),'All Fixtures'!H:R,10,0),VLOOKUP(_xlfn.CONCAT(B258,$B236),'All Fixtures'!I:R,9,0))</f>
        <v>45688</v>
      </c>
      <c r="D258" s="46" t="str">
        <f>IFERROR(VLOOKUP(_xlfn.CONCAT(B258,$B236),'All Fixtures'!H:R,11,0),VLOOKUP(_xlfn.CONCAT(B258,$B236),'All Fixtures'!I:R,10,0))</f>
        <v>Bell Hotel</v>
      </c>
      <c r="E258" s="47" t="str">
        <f t="shared" si="6"/>
        <v>vs</v>
      </c>
      <c r="F258" s="46" t="str">
        <f>IFERROR(VLOOKUP(_xlfn.CONCAT(B258,$B236),'All Fixtures'!I:T,12,0),VLOOKUP(_xlfn.CONCAT(B258,$B236),'All Fixtures'!H:T,13,0))</f>
        <v>Star Inn</v>
      </c>
      <c r="G258" s="48" t="str">
        <f>IF(E258="VOID","",VLOOKUP(_xlfn.CONCAT(B258,D258),'All Fixtures'!H:U,14,0))</f>
        <v>Bell Inn Frampton</v>
      </c>
    </row>
    <row r="259" spans="1:7" ht="18" customHeight="1" x14ac:dyDescent="0.25">
      <c r="A259" s="55"/>
      <c r="B259" s="44">
        <v>20</v>
      </c>
      <c r="C259" s="45">
        <f>IFERROR(VLOOKUP(_xlfn.CONCAT(B259,$B236),'All Fixtures'!H:R,10,0),VLOOKUP(_xlfn.CONCAT(B259,$B236),'All Fixtures'!I:R,9,0))</f>
        <v>45695</v>
      </c>
      <c r="D259" s="46" t="str">
        <f>IFERROR(VLOOKUP(_xlfn.CONCAT(B259,$B236),'All Fixtures'!H:R,11,0),VLOOKUP(_xlfn.CONCAT(B259,$B236),'All Fixtures'!I:R,10,0))</f>
        <v>Star Inn</v>
      </c>
      <c r="E259" s="47" t="str">
        <f t="shared" si="6"/>
        <v>vs</v>
      </c>
      <c r="F259" s="46" t="str">
        <f>IFERROR(VLOOKUP(_xlfn.CONCAT(B259,$B236),'All Fixtures'!I:T,12,0),VLOOKUP(_xlfn.CONCAT(B259,$B236),'All Fixtures'!H:T,13,0))</f>
        <v>Co-Op</v>
      </c>
      <c r="G259" s="48" t="str">
        <f>IF(E259="VOID","",VLOOKUP(_xlfn.CONCAT(B259,D259),'All Fixtures'!H:U,14,0))</f>
        <v>Wotton Hall Club 2</v>
      </c>
    </row>
    <row r="260" spans="1:7" ht="18" customHeight="1" x14ac:dyDescent="0.25">
      <c r="A260" s="55"/>
      <c r="B260" s="44">
        <v>21</v>
      </c>
      <c r="C260" s="45">
        <f>IFERROR(VLOOKUP(_xlfn.CONCAT(B260,$B236),'All Fixtures'!H:R,10,0),VLOOKUP(_xlfn.CONCAT(B260,$B236),'All Fixtures'!I:R,9,0))</f>
        <v>45701</v>
      </c>
      <c r="D260" s="46" t="str">
        <f>IFERROR(VLOOKUP(_xlfn.CONCAT(B260,$B236),'All Fixtures'!H:R,11,0),VLOOKUP(_xlfn.CONCAT(B260,$B236),'All Fixtures'!I:R,10,0))</f>
        <v>Doddlers</v>
      </c>
      <c r="E260" s="47" t="str">
        <f t="shared" si="6"/>
        <v>vs</v>
      </c>
      <c r="F260" s="46" t="str">
        <f>IFERROR(VLOOKUP(_xlfn.CONCAT(B260,$B236),'All Fixtures'!I:T,12,0),VLOOKUP(_xlfn.CONCAT(B260,$B236),'All Fixtures'!H:T,13,0))</f>
        <v>Star Inn</v>
      </c>
      <c r="G260" s="48" t="str">
        <f>IF(E260="VOID","",VLOOKUP(_xlfn.CONCAT(B260,D260),'All Fixtures'!H:U,14,0))</f>
        <v>Elmbridge Sports &amp; Social Club</v>
      </c>
    </row>
    <row r="261" spans="1:7" ht="18" customHeight="1" x14ac:dyDescent="0.25">
      <c r="A261" s="55"/>
      <c r="B261" s="44">
        <v>22</v>
      </c>
      <c r="C261" s="45">
        <f>IFERROR(VLOOKUP(_xlfn.CONCAT(B261,$B236),'All Fixtures'!H:R,10,0),VLOOKUP(_xlfn.CONCAT(B261,$B236),'All Fixtures'!I:R,9,0))</f>
        <v>45709</v>
      </c>
      <c r="D261" s="46" t="str">
        <f>IFERROR(VLOOKUP(_xlfn.CONCAT(B261,$B236),'All Fixtures'!H:R,11,0),VLOOKUP(_xlfn.CONCAT(B261,$B236),'All Fixtures'!I:R,10,0))</f>
        <v>Star Inn</v>
      </c>
      <c r="E261" s="47" t="str">
        <f t="shared" si="6"/>
        <v>vs</v>
      </c>
      <c r="F261" s="46" t="str">
        <f>IFERROR(VLOOKUP(_xlfn.CONCAT(B261,$B236),'All Fixtures'!I:T,12,0),VLOOKUP(_xlfn.CONCAT(B261,$B236),'All Fixtures'!H:T,13,0))</f>
        <v>Jolly Boys</v>
      </c>
      <c r="G261" s="48" t="str">
        <f>IF(E261="VOID","",VLOOKUP(_xlfn.CONCAT(B261,D261),'All Fixtures'!H:U,14,0))</f>
        <v>Wotton Hall Club 2</v>
      </c>
    </row>
    <row r="262" spans="1:7" ht="18" customHeight="1" x14ac:dyDescent="0.25">
      <c r="A262" s="55"/>
      <c r="B262" s="44">
        <v>23</v>
      </c>
      <c r="C262" s="45">
        <f>IFERROR(VLOOKUP(_xlfn.CONCAT(B262,$B236),'All Fixtures'!H:R,10,0),VLOOKUP(_xlfn.CONCAT(B262,$B236),'All Fixtures'!I:R,9,0))</f>
        <v>45715</v>
      </c>
      <c r="D262" s="46" t="str">
        <f>IFERROR(VLOOKUP(_xlfn.CONCAT(B262,$B236),'All Fixtures'!H:R,11,0),VLOOKUP(_xlfn.CONCAT(B262,$B236),'All Fixtures'!I:R,10,0))</f>
        <v>Harps S.C.</v>
      </c>
      <c r="E262" s="47" t="str">
        <f t="shared" si="6"/>
        <v>vs</v>
      </c>
      <c r="F262" s="46" t="str">
        <f>IFERROR(VLOOKUP(_xlfn.CONCAT(B262,$B236),'All Fixtures'!I:T,12,0),VLOOKUP(_xlfn.CONCAT(B262,$B236),'All Fixtures'!H:T,13,0))</f>
        <v>Star Inn</v>
      </c>
      <c r="G262" s="48" t="str">
        <f>IF(E262="VOID","",VLOOKUP(_xlfn.CONCAT(B262,D262),'All Fixtures'!H:U,14,0))</f>
        <v>Farmer's Club 2</v>
      </c>
    </row>
    <row r="263" spans="1:7" ht="18" customHeight="1" x14ac:dyDescent="0.25">
      <c r="A263" s="55"/>
      <c r="B263" s="44">
        <v>24</v>
      </c>
      <c r="C263" s="45">
        <f>IFERROR(VLOOKUP(_xlfn.CONCAT(B263,$B236),'All Fixtures'!H:R,10,0),VLOOKUP(_xlfn.CONCAT(B263,$B236),'All Fixtures'!I:R,9,0))</f>
        <v>45723</v>
      </c>
      <c r="D263" s="46" t="str">
        <f>IFERROR(VLOOKUP(_xlfn.CONCAT(B263,$B236),'All Fixtures'!H:R,11,0),VLOOKUP(_xlfn.CONCAT(B263,$B236),'All Fixtures'!I:R,10,0))</f>
        <v>Star Inn</v>
      </c>
      <c r="E263" s="47" t="str">
        <f t="shared" si="6"/>
        <v>vs</v>
      </c>
      <c r="F263" s="46" t="str">
        <f>IFERROR(VLOOKUP(_xlfn.CONCAT(B263,$B236),'All Fixtures'!I:T,12,0),VLOOKUP(_xlfn.CONCAT(B263,$B236),'All Fixtures'!H:T,13,0))</f>
        <v>Andy Capps</v>
      </c>
      <c r="G263" s="48" t="str">
        <f>IF(E263="VOID","",VLOOKUP(_xlfn.CONCAT(B263,D263),'All Fixtures'!H:U,14,0))</f>
        <v>Wotton Hall Club 2</v>
      </c>
    </row>
    <row r="264" spans="1:7" ht="18" customHeight="1" x14ac:dyDescent="0.25">
      <c r="A264" s="55"/>
      <c r="B264" s="44">
        <v>25</v>
      </c>
      <c r="C264" s="45">
        <f>IFERROR(VLOOKUP(_xlfn.CONCAT(B264,$B236),'All Fixtures'!H:R,10,0),VLOOKUP(_xlfn.CONCAT(B264,$B236),'All Fixtures'!I:R,9,0))</f>
        <v>45730</v>
      </c>
      <c r="D264" s="46" t="str">
        <f>IFERROR(VLOOKUP(_xlfn.CONCAT(B264,$B236),'All Fixtures'!H:R,11,0),VLOOKUP(_xlfn.CONCAT(B264,$B236),'All Fixtures'!I:R,10,0))</f>
        <v>Jacks Jokers</v>
      </c>
      <c r="E264" s="47" t="str">
        <f t="shared" si="6"/>
        <v>vs</v>
      </c>
      <c r="F264" s="46" t="str">
        <f>IFERROR(VLOOKUP(_xlfn.CONCAT(B264,$B236),'All Fixtures'!I:T,12,0),VLOOKUP(_xlfn.CONCAT(B264,$B236),'All Fixtures'!H:T,13,0))</f>
        <v>Star Inn</v>
      </c>
      <c r="G264" s="48" t="str">
        <f>IF(E264="VOID","",VLOOKUP(_xlfn.CONCAT(B264,D264),'All Fixtures'!H:U,14,0))</f>
        <v>One Eyed Jacks</v>
      </c>
    </row>
    <row r="265" spans="1:7" ht="18" customHeight="1" x14ac:dyDescent="0.25">
      <c r="A265" s="55"/>
      <c r="B265" s="44">
        <v>26</v>
      </c>
      <c r="C265" s="45">
        <f>IFERROR(VLOOKUP(_xlfn.CONCAT(B265,$B236),'All Fixtures'!H:R,10,0),VLOOKUP(_xlfn.CONCAT(B265,$B236),'All Fixtures'!I:R,9,0))</f>
        <v>45737</v>
      </c>
      <c r="D265" s="46" t="str">
        <f>IFERROR(VLOOKUP(_xlfn.CONCAT(B265,$B236),'All Fixtures'!H:R,11,0),VLOOKUP(_xlfn.CONCAT(B265,$B236),'All Fixtures'!I:R,10,0))</f>
        <v>Star Inn</v>
      </c>
      <c r="E265" s="47" t="str">
        <f t="shared" si="6"/>
        <v>vs</v>
      </c>
      <c r="F265" s="46" t="str">
        <f>IFERROR(VLOOKUP(_xlfn.CONCAT(B265,$B236),'All Fixtures'!I:T,12,0),VLOOKUP(_xlfn.CONCAT(B265,$B236),'All Fixtures'!H:T,13,0))</f>
        <v>Dark Horses</v>
      </c>
      <c r="G265" s="48" t="str">
        <f>IF(E265="VOID","",VLOOKUP(_xlfn.CONCAT(B265,D265),'All Fixtures'!H:U,14,0))</f>
        <v>Wotton Hall Club 2</v>
      </c>
    </row>
    <row r="266" spans="1:7" ht="18" customHeight="1" x14ac:dyDescent="0.25">
      <c r="A266" s="55"/>
      <c r="B266" s="44">
        <v>27</v>
      </c>
      <c r="C266" s="45">
        <f>IFERROR(VLOOKUP(_xlfn.CONCAT(B266,$B236),'All Fixtures'!H:R,10,0),VLOOKUP(_xlfn.CONCAT(B266,$B236),'All Fixtures'!I:R,9,0))</f>
        <v>45740</v>
      </c>
      <c r="D266" s="46" t="str">
        <f>IFERROR(VLOOKUP(_xlfn.CONCAT(B266,$B236),'All Fixtures'!H:R,11,0),VLOOKUP(_xlfn.CONCAT(B266,$B236),'All Fixtures'!I:R,10,0))</f>
        <v>Atlas S.C.</v>
      </c>
      <c r="E266" s="47" t="str">
        <f t="shared" si="6"/>
        <v>vs</v>
      </c>
      <c r="F266" s="46" t="str">
        <f>IFERROR(VLOOKUP(_xlfn.CONCAT(B266,$B236),'All Fixtures'!I:T,12,0),VLOOKUP(_xlfn.CONCAT(B266,$B236),'All Fixtures'!H:T,13,0))</f>
        <v>Star Inn</v>
      </c>
      <c r="G266" s="48" t="str">
        <f>IF(E266="VOID","",VLOOKUP(_xlfn.CONCAT(B266,D266),'All Fixtures'!H:U,14,0))</f>
        <v>Spartans Club 1</v>
      </c>
    </row>
    <row r="267" spans="1:7" ht="18" customHeight="1" x14ac:dyDescent="0.25">
      <c r="A267" s="55"/>
      <c r="B267" s="44">
        <v>28</v>
      </c>
      <c r="C267" s="45">
        <f>IFERROR(VLOOKUP(_xlfn.CONCAT(B267,$B236),'All Fixtures'!H:R,10,0),VLOOKUP(_xlfn.CONCAT(B267,$B236),'All Fixtures'!I:R,9,0))</f>
        <v>45751</v>
      </c>
      <c r="D267" s="46" t="str">
        <f>IFERROR(VLOOKUP(_xlfn.CONCAT(B267,$B236),'All Fixtures'!H:R,11,0),VLOOKUP(_xlfn.CONCAT(B267,$B236),'All Fixtures'!I:R,10,0))</f>
        <v>Star Inn</v>
      </c>
      <c r="E267" s="47" t="str">
        <f t="shared" si="6"/>
        <v>vs</v>
      </c>
      <c r="F267" s="46" t="str">
        <f>IFERROR(VLOOKUP(_xlfn.CONCAT(B267,$B236),'All Fixtures'!I:T,12,0),VLOOKUP(_xlfn.CONCAT(B267,$B236),'All Fixtures'!H:T,13,0))</f>
        <v>Robinswood Foxes</v>
      </c>
      <c r="G267" s="48" t="str">
        <f>IF(E267="VOID","",VLOOKUP(_xlfn.CONCAT(B267,D267),'All Fixtures'!H:U,14,0))</f>
        <v>Wotton Hall Club 2</v>
      </c>
    </row>
    <row r="268" spans="1:7" ht="18" customHeight="1" x14ac:dyDescent="0.25">
      <c r="A268" s="55"/>
      <c r="B268" s="44">
        <v>29</v>
      </c>
      <c r="C268" s="45">
        <f>IFERROR(VLOOKUP(_xlfn.CONCAT(B268,$B236),'All Fixtures'!H:R,10,0),VLOOKUP(_xlfn.CONCAT(B268,$B236),'All Fixtures'!I:R,9,0))</f>
        <v>45755</v>
      </c>
      <c r="D268" s="46" t="str">
        <f>IFERROR(VLOOKUP(_xlfn.CONCAT(B268,$B236),'All Fixtures'!H:R,11,0),VLOOKUP(_xlfn.CONCAT(B268,$B236),'All Fixtures'!I:R,10,0))</f>
        <v>White Hart</v>
      </c>
      <c r="E268" s="47" t="str">
        <f t="shared" si="6"/>
        <v>vs</v>
      </c>
      <c r="F268" s="46" t="str">
        <f>IFERROR(VLOOKUP(_xlfn.CONCAT(B268,$B236),'All Fixtures'!I:T,12,0),VLOOKUP(_xlfn.CONCAT(B268,$B236),'All Fixtures'!H:T,13,0))</f>
        <v>Star Inn</v>
      </c>
      <c r="G268" s="48" t="str">
        <f>IF(E268="VOID","",VLOOKUP(_xlfn.CONCAT(B268,D268),'All Fixtures'!H:U,14,0))</f>
        <v>One Eyed Jacks</v>
      </c>
    </row>
    <row r="269" spans="1:7" ht="18" customHeight="1" x14ac:dyDescent="0.25">
      <c r="A269" s="55"/>
      <c r="B269" s="49">
        <v>30</v>
      </c>
      <c r="C269" s="50">
        <f>IFERROR(VLOOKUP(_xlfn.CONCAT(B269,$B236),'All Fixtures'!H:R,10,0),VLOOKUP(_xlfn.CONCAT(B269,$B236),'All Fixtures'!I:R,9,0))</f>
        <v>45765</v>
      </c>
      <c r="D269" s="51" t="str">
        <f>IFERROR(VLOOKUP(_xlfn.CONCAT(B269,$B236),'All Fixtures'!H:R,11,0),VLOOKUP(_xlfn.CONCAT(B269,$B236),'All Fixtures'!I:R,10,0))</f>
        <v>Star Inn</v>
      </c>
      <c r="E269" s="52" t="str">
        <f t="shared" si="6"/>
        <v>vs</v>
      </c>
      <c r="F269" s="51" t="str">
        <f>IFERROR(VLOOKUP(_xlfn.CONCAT(B269,$B236),'All Fixtures'!I:T,12,0),VLOOKUP(_xlfn.CONCAT(B269,$B236),'All Fixtures'!H:T,13,0))</f>
        <v>Commies</v>
      </c>
      <c r="G269" s="53" t="str">
        <f>IF(E269="VOID","",VLOOKUP(_xlfn.CONCAT(B269,D269),'All Fixtures'!H:U,14,0))</f>
        <v>Wotton Hall Club 2</v>
      </c>
    </row>
    <row r="270" spans="1:7" ht="13.15" customHeight="1" x14ac:dyDescent="0.25">
      <c r="A270" s="55"/>
      <c r="B270" s="20"/>
      <c r="C270" s="20"/>
      <c r="D270" s="3"/>
      <c r="E270" s="20"/>
      <c r="F270" s="3"/>
      <c r="G270" s="3"/>
    </row>
    <row r="271" spans="1:7" ht="13.15" customHeight="1" x14ac:dyDescent="0.25">
      <c r="A271" s="55"/>
      <c r="B271" s="20"/>
      <c r="C271" s="20"/>
      <c r="D271" s="3"/>
      <c r="E271" s="20"/>
      <c r="F271" s="3"/>
      <c r="G271" s="3"/>
    </row>
    <row r="272" spans="1:7" ht="13.15" customHeight="1" x14ac:dyDescent="0.25">
      <c r="A272" s="55"/>
      <c r="B272" s="20"/>
      <c r="C272" s="20"/>
      <c r="D272" s="3"/>
      <c r="E272" s="20"/>
      <c r="F272" s="3"/>
      <c r="G272" s="3"/>
    </row>
    <row r="273" spans="1:7" ht="13.15" customHeight="1" x14ac:dyDescent="0.25">
      <c r="A273" s="55"/>
      <c r="B273" s="20"/>
      <c r="C273" s="20"/>
      <c r="D273" s="3"/>
      <c r="E273" s="20"/>
      <c r="F273" s="3"/>
      <c r="G273" s="3"/>
    </row>
    <row r="274" spans="1:7" ht="13.15" customHeight="1" x14ac:dyDescent="0.25">
      <c r="A274" s="55"/>
      <c r="B274" s="20"/>
      <c r="C274" s="20"/>
      <c r="D274" s="3"/>
      <c r="E274" s="20"/>
      <c r="F274" s="3"/>
      <c r="G274" s="3"/>
    </row>
    <row r="275" spans="1:7" ht="20.45" customHeight="1" x14ac:dyDescent="0.35">
      <c r="A275" s="55">
        <f>A236+1</f>
        <v>8</v>
      </c>
      <c r="B275" s="39" t="str">
        <f>C275</f>
        <v>Looney Tunes</v>
      </c>
      <c r="C275" s="121" t="str">
        <f>VLOOKUP(A275,Divisions!$R$3:$S$18,2,0)</f>
        <v>Looney Tunes</v>
      </c>
      <c r="D275" s="121"/>
      <c r="E275" s="121"/>
      <c r="F275" s="121"/>
      <c r="G275" s="121"/>
    </row>
    <row r="276" spans="1:7" ht="13.15" customHeight="1" x14ac:dyDescent="0.25">
      <c r="A276" s="55"/>
      <c r="B276" s="20"/>
      <c r="C276" s="20"/>
      <c r="D276" s="3"/>
      <c r="E276" s="20"/>
      <c r="F276" s="3"/>
      <c r="G276" s="3"/>
    </row>
    <row r="277" spans="1:7" ht="21.6" customHeight="1" x14ac:dyDescent="0.25">
      <c r="A277" s="55"/>
      <c r="B277" s="40" t="s">
        <v>328</v>
      </c>
      <c r="C277" s="41" t="s">
        <v>334</v>
      </c>
      <c r="D277" s="42" t="s">
        <v>340</v>
      </c>
      <c r="E277" s="42"/>
      <c r="F277" s="42" t="s">
        <v>341</v>
      </c>
      <c r="G277" s="43" t="s">
        <v>338</v>
      </c>
    </row>
    <row r="278" spans="1:7" ht="18" customHeight="1" x14ac:dyDescent="0.25">
      <c r="A278" s="55"/>
      <c r="B278" s="44">
        <v>1</v>
      </c>
      <c r="C278" s="45">
        <f>IFERROR(VLOOKUP(_xlfn.CONCAT(B278,$B275),'All Fixtures'!H:R,10,0),VLOOKUP(_xlfn.CONCAT(B278,$B275),'All Fixtures'!I:R,9,0))</f>
        <v>45540</v>
      </c>
      <c r="D278" s="46" t="str">
        <f>IFERROR(VLOOKUP(_xlfn.CONCAT(B278,$B275),'All Fixtures'!H:R,11,0),VLOOKUP(_xlfn.CONCAT(B278,$B275),'All Fixtures'!I:R,10,0))</f>
        <v>Looney Tunes</v>
      </c>
      <c r="E278" s="47" t="str">
        <f>IF(F278="","VOID","vs")</f>
        <v>vs</v>
      </c>
      <c r="F278" s="46" t="str">
        <f>IFERROR(VLOOKUP(_xlfn.CONCAT(B278,$B275),'All Fixtures'!I:T,12,0),VLOOKUP(_xlfn.CONCAT(B278,$B275),'All Fixtures'!H:T,13,0))</f>
        <v>Statics</v>
      </c>
      <c r="G278" s="48" t="str">
        <f>IF(E278="VOID","",VLOOKUP(_xlfn.CONCAT(B278,D278),'All Fixtures'!H:U,14,0))</f>
        <v>Circle Club Newent</v>
      </c>
    </row>
    <row r="279" spans="1:7" ht="18" customHeight="1" x14ac:dyDescent="0.25">
      <c r="A279" s="55"/>
      <c r="B279" s="44">
        <v>2</v>
      </c>
      <c r="C279" s="45">
        <f>IFERROR(VLOOKUP(_xlfn.CONCAT(B279,$B275),'All Fixtures'!H:R,10,0),VLOOKUP(_xlfn.CONCAT(B279,$B275),'All Fixtures'!I:R,9,0))</f>
        <v>45548</v>
      </c>
      <c r="D279" s="46" t="str">
        <f>IFERROR(VLOOKUP(_xlfn.CONCAT(B279,$B275),'All Fixtures'!H:R,11,0),VLOOKUP(_xlfn.CONCAT(B279,$B275),'All Fixtures'!I:R,10,0))</f>
        <v>Bell Hotel</v>
      </c>
      <c r="E279" s="47" t="str">
        <f t="shared" ref="E279:E308" si="7">IF(F279="","VOID","vs")</f>
        <v>vs</v>
      </c>
      <c r="F279" s="46" t="str">
        <f>IFERROR(VLOOKUP(_xlfn.CONCAT(B279,$B275),'All Fixtures'!I:T,12,0),VLOOKUP(_xlfn.CONCAT(B279,$B275),'All Fixtures'!H:T,13,0))</f>
        <v>Looney Tunes</v>
      </c>
      <c r="G279" s="48" t="str">
        <f>IF(E279="VOID","",VLOOKUP(_xlfn.CONCAT(B279,D279),'All Fixtures'!H:U,14,0))</f>
        <v>Bell Inn Frampton</v>
      </c>
    </row>
    <row r="280" spans="1:7" ht="18" customHeight="1" x14ac:dyDescent="0.25">
      <c r="A280" s="55"/>
      <c r="B280" s="44">
        <v>3</v>
      </c>
      <c r="C280" s="45">
        <f>IFERROR(VLOOKUP(_xlfn.CONCAT(B280,$B275),'All Fixtures'!H:R,10,0),VLOOKUP(_xlfn.CONCAT(B280,$B275),'All Fixtures'!I:R,9,0))</f>
        <v>45555</v>
      </c>
      <c r="D280" s="46" t="str">
        <f>IFERROR(VLOOKUP(_xlfn.CONCAT(B280,$B275),'All Fixtures'!H:R,11,0),VLOOKUP(_xlfn.CONCAT(B280,$B275),'All Fixtures'!I:R,10,0))</f>
        <v>Star Inn</v>
      </c>
      <c r="E280" s="47" t="str">
        <f t="shared" si="7"/>
        <v>vs</v>
      </c>
      <c r="F280" s="46" t="str">
        <f>IFERROR(VLOOKUP(_xlfn.CONCAT(B280,$B275),'All Fixtures'!I:T,12,0),VLOOKUP(_xlfn.CONCAT(B280,$B275),'All Fixtures'!H:T,13,0))</f>
        <v>Looney Tunes</v>
      </c>
      <c r="G280" s="48" t="str">
        <f>IF(E280="VOID","",VLOOKUP(_xlfn.CONCAT(B280,D280),'All Fixtures'!H:U,14,0))</f>
        <v>Wotton Hall Club 2</v>
      </c>
    </row>
    <row r="281" spans="1:7" ht="18" customHeight="1" x14ac:dyDescent="0.25">
      <c r="A281" s="55"/>
      <c r="B281" s="44">
        <v>4</v>
      </c>
      <c r="C281" s="45">
        <f>IFERROR(VLOOKUP(_xlfn.CONCAT(B281,$B275),'All Fixtures'!H:R,10,0),VLOOKUP(_xlfn.CONCAT(B281,$B275),'All Fixtures'!I:R,9,0))</f>
        <v>45561</v>
      </c>
      <c r="D281" s="46" t="str">
        <f>IFERROR(VLOOKUP(_xlfn.CONCAT(B281,$B275),'All Fixtures'!H:R,11,0),VLOOKUP(_xlfn.CONCAT(B281,$B275),'All Fixtures'!I:R,10,0))</f>
        <v>Looney Tunes</v>
      </c>
      <c r="E281" s="47" t="str">
        <f t="shared" si="7"/>
        <v>vs</v>
      </c>
      <c r="F281" s="46" t="str">
        <f>IFERROR(VLOOKUP(_xlfn.CONCAT(B281,$B275),'All Fixtures'!I:T,12,0),VLOOKUP(_xlfn.CONCAT(B281,$B275),'All Fixtures'!H:T,13,0))</f>
        <v>Co-Op</v>
      </c>
      <c r="G281" s="48" t="str">
        <f>IF(E281="VOID","",VLOOKUP(_xlfn.CONCAT(B281,D281),'All Fixtures'!H:U,14,0))</f>
        <v>Circle Club Newent</v>
      </c>
    </row>
    <row r="282" spans="1:7" ht="18" customHeight="1" x14ac:dyDescent="0.25">
      <c r="A282" s="55"/>
      <c r="B282" s="44">
        <v>5</v>
      </c>
      <c r="C282" s="45">
        <f>IFERROR(VLOOKUP(_xlfn.CONCAT(B282,$B275),'All Fixtures'!H:R,10,0),VLOOKUP(_xlfn.CONCAT(B282,$B275),'All Fixtures'!I:R,9,0))</f>
        <v>45568</v>
      </c>
      <c r="D282" s="46" t="str">
        <f>IFERROR(VLOOKUP(_xlfn.CONCAT(B282,$B275),'All Fixtures'!H:R,11,0),VLOOKUP(_xlfn.CONCAT(B282,$B275),'All Fixtures'!I:R,10,0))</f>
        <v>Doddlers</v>
      </c>
      <c r="E282" s="47" t="str">
        <f t="shared" si="7"/>
        <v>vs</v>
      </c>
      <c r="F282" s="46" t="str">
        <f>IFERROR(VLOOKUP(_xlfn.CONCAT(B282,$B275),'All Fixtures'!I:T,12,0),VLOOKUP(_xlfn.CONCAT(B282,$B275),'All Fixtures'!H:T,13,0))</f>
        <v>Looney Tunes</v>
      </c>
      <c r="G282" s="48" t="str">
        <f>IF(E282="VOID","",VLOOKUP(_xlfn.CONCAT(B282,D282),'All Fixtures'!H:U,14,0))</f>
        <v>Elmbridge Sports &amp; Social Club</v>
      </c>
    </row>
    <row r="283" spans="1:7" ht="18" customHeight="1" x14ac:dyDescent="0.25">
      <c r="A283" s="55"/>
      <c r="B283" s="44">
        <v>6</v>
      </c>
      <c r="C283" s="45">
        <f>IFERROR(VLOOKUP(_xlfn.CONCAT(B283,$B275),'All Fixtures'!H:R,10,0),VLOOKUP(_xlfn.CONCAT(B283,$B275),'All Fixtures'!I:R,9,0))</f>
        <v>45575</v>
      </c>
      <c r="D283" s="46" t="str">
        <f>IFERROR(VLOOKUP(_xlfn.CONCAT(B283,$B275),'All Fixtures'!H:R,11,0),VLOOKUP(_xlfn.CONCAT(B283,$B275),'All Fixtures'!I:R,10,0))</f>
        <v>Looney Tunes</v>
      </c>
      <c r="E283" s="47" t="str">
        <f t="shared" si="7"/>
        <v>vs</v>
      </c>
      <c r="F283" s="46" t="str">
        <f>IFERROR(VLOOKUP(_xlfn.CONCAT(B283,$B275),'All Fixtures'!I:T,12,0),VLOOKUP(_xlfn.CONCAT(B283,$B275),'All Fixtures'!H:T,13,0))</f>
        <v>Jolly Boys</v>
      </c>
      <c r="G283" s="48" t="str">
        <f>IF(E283="VOID","",VLOOKUP(_xlfn.CONCAT(B283,D283),'All Fixtures'!H:U,14,0))</f>
        <v>Circle Club Newent</v>
      </c>
    </row>
    <row r="284" spans="1:7" ht="18" customHeight="1" x14ac:dyDescent="0.25">
      <c r="A284" s="55"/>
      <c r="B284" s="44">
        <v>7</v>
      </c>
      <c r="C284" s="45">
        <f>IFERROR(VLOOKUP(_xlfn.CONCAT(B284,$B275),'All Fixtures'!H:R,10,0),VLOOKUP(_xlfn.CONCAT(B284,$B275),'All Fixtures'!I:R,9,0))</f>
        <v>45582</v>
      </c>
      <c r="D284" s="46" t="str">
        <f>IFERROR(VLOOKUP(_xlfn.CONCAT(B284,$B275),'All Fixtures'!H:R,11,0),VLOOKUP(_xlfn.CONCAT(B284,$B275),'All Fixtures'!I:R,10,0))</f>
        <v>Harps S.C.</v>
      </c>
      <c r="E284" s="47" t="str">
        <f t="shared" si="7"/>
        <v>vs</v>
      </c>
      <c r="F284" s="46" t="str">
        <f>IFERROR(VLOOKUP(_xlfn.CONCAT(B284,$B275),'All Fixtures'!I:T,12,0),VLOOKUP(_xlfn.CONCAT(B284,$B275),'All Fixtures'!H:T,13,0))</f>
        <v>Looney Tunes</v>
      </c>
      <c r="G284" s="48" t="str">
        <f>IF(E284="VOID","",VLOOKUP(_xlfn.CONCAT(B284,D284),'All Fixtures'!H:U,14,0))</f>
        <v>Farmer's Club 2</v>
      </c>
    </row>
    <row r="285" spans="1:7" ht="18" customHeight="1" x14ac:dyDescent="0.25">
      <c r="A285" s="55"/>
      <c r="B285" s="44">
        <v>8</v>
      </c>
      <c r="C285" s="45">
        <f>IFERROR(VLOOKUP(_xlfn.CONCAT(B285,$B275),'All Fixtures'!H:R,10,0),VLOOKUP(_xlfn.CONCAT(B285,$B275),'All Fixtures'!I:R,9,0))</f>
        <v>45589</v>
      </c>
      <c r="D285" s="46" t="str">
        <f>IFERROR(VLOOKUP(_xlfn.CONCAT(B285,$B275),'All Fixtures'!H:R,11,0),VLOOKUP(_xlfn.CONCAT(B285,$B275),'All Fixtures'!I:R,10,0))</f>
        <v>Looney Tunes</v>
      </c>
      <c r="E285" s="47" t="str">
        <f t="shared" si="7"/>
        <v>vs</v>
      </c>
      <c r="F285" s="46" t="str">
        <f>IFERROR(VLOOKUP(_xlfn.CONCAT(B285,$B275),'All Fixtures'!I:T,12,0),VLOOKUP(_xlfn.CONCAT(B285,$B275),'All Fixtures'!H:T,13,0))</f>
        <v>Andy Capps</v>
      </c>
      <c r="G285" s="48" t="str">
        <f>IF(E285="VOID","",VLOOKUP(_xlfn.CONCAT(B285,D285),'All Fixtures'!H:U,14,0))</f>
        <v>Circle Club Newent</v>
      </c>
    </row>
    <row r="286" spans="1:7" ht="18" customHeight="1" x14ac:dyDescent="0.25">
      <c r="A286" s="55"/>
      <c r="B286" s="44">
        <v>9</v>
      </c>
      <c r="C286" s="45">
        <f>IFERROR(VLOOKUP(_xlfn.CONCAT(B286,$B275),'All Fixtures'!H:R,10,0),VLOOKUP(_xlfn.CONCAT(B286,$B275),'All Fixtures'!I:R,9,0))</f>
        <v>45597</v>
      </c>
      <c r="D286" s="46" t="str">
        <f>IFERROR(VLOOKUP(_xlfn.CONCAT(B286,$B275),'All Fixtures'!H:R,11,0),VLOOKUP(_xlfn.CONCAT(B286,$B275),'All Fixtures'!I:R,10,0))</f>
        <v>Jacks Jokers</v>
      </c>
      <c r="E286" s="47" t="str">
        <f t="shared" si="7"/>
        <v>vs</v>
      </c>
      <c r="F286" s="46" t="str">
        <f>IFERROR(VLOOKUP(_xlfn.CONCAT(B286,$B275),'All Fixtures'!I:T,12,0),VLOOKUP(_xlfn.CONCAT(B286,$B275),'All Fixtures'!H:T,13,0))</f>
        <v>Looney Tunes</v>
      </c>
      <c r="G286" s="48" t="str">
        <f>IF(E286="VOID","",VLOOKUP(_xlfn.CONCAT(B286,D286),'All Fixtures'!H:U,14,0))</f>
        <v>One Eyed Jacks</v>
      </c>
    </row>
    <row r="287" spans="1:7" ht="18" customHeight="1" x14ac:dyDescent="0.25">
      <c r="A287" s="55"/>
      <c r="B287" s="44">
        <v>10</v>
      </c>
      <c r="C287" s="45">
        <f>IFERROR(VLOOKUP(_xlfn.CONCAT(B287,$B275),'All Fixtures'!H:R,10,0),VLOOKUP(_xlfn.CONCAT(B287,$B275),'All Fixtures'!I:R,9,0))</f>
        <v>45603</v>
      </c>
      <c r="D287" s="46" t="str">
        <f>IFERROR(VLOOKUP(_xlfn.CONCAT(B287,$B275),'All Fixtures'!H:R,11,0),VLOOKUP(_xlfn.CONCAT(B287,$B275),'All Fixtures'!I:R,10,0))</f>
        <v>Looney Tunes</v>
      </c>
      <c r="E287" s="47" t="str">
        <f t="shared" si="7"/>
        <v>vs</v>
      </c>
      <c r="F287" s="46" t="str">
        <f>IFERROR(VLOOKUP(_xlfn.CONCAT(B287,$B275),'All Fixtures'!I:T,12,0),VLOOKUP(_xlfn.CONCAT(B287,$B275),'All Fixtures'!H:T,13,0))</f>
        <v>Dark Horses</v>
      </c>
      <c r="G287" s="48" t="str">
        <f>IF(E287="VOID","",VLOOKUP(_xlfn.CONCAT(B287,D287),'All Fixtures'!H:U,14,0))</f>
        <v>Circle Club Newent</v>
      </c>
    </row>
    <row r="288" spans="1:7" ht="18" customHeight="1" x14ac:dyDescent="0.25">
      <c r="A288" s="55"/>
      <c r="B288" s="44">
        <v>11</v>
      </c>
      <c r="C288" s="45">
        <f>IFERROR(VLOOKUP(_xlfn.CONCAT(B288,$B275),'All Fixtures'!H:R,10,0),VLOOKUP(_xlfn.CONCAT(B288,$B275),'All Fixtures'!I:R,9,0))</f>
        <v>45607</v>
      </c>
      <c r="D288" s="46" t="str">
        <f>IFERROR(VLOOKUP(_xlfn.CONCAT(B288,$B275),'All Fixtures'!H:R,11,0),VLOOKUP(_xlfn.CONCAT(B288,$B275),'All Fixtures'!I:R,10,0))</f>
        <v>Atlas S.C.</v>
      </c>
      <c r="E288" s="47" t="str">
        <f t="shared" si="7"/>
        <v>vs</v>
      </c>
      <c r="F288" s="46" t="str">
        <f>IFERROR(VLOOKUP(_xlfn.CONCAT(B288,$B275),'All Fixtures'!I:T,12,0),VLOOKUP(_xlfn.CONCAT(B288,$B275),'All Fixtures'!H:T,13,0))</f>
        <v>Looney Tunes</v>
      </c>
      <c r="G288" s="48" t="str">
        <f>IF(E288="VOID","",VLOOKUP(_xlfn.CONCAT(B288,D288),'All Fixtures'!H:U,14,0))</f>
        <v>Spartans Club 1</v>
      </c>
    </row>
    <row r="289" spans="1:7" ht="18" customHeight="1" x14ac:dyDescent="0.25">
      <c r="A289" s="55"/>
      <c r="B289" s="44">
        <v>12</v>
      </c>
      <c r="C289" s="45">
        <f>IFERROR(VLOOKUP(_xlfn.CONCAT(B289,$B275),'All Fixtures'!H:R,10,0),VLOOKUP(_xlfn.CONCAT(B289,$B275),'All Fixtures'!I:R,9,0))</f>
        <v>45617</v>
      </c>
      <c r="D289" s="46" t="str">
        <f>IFERROR(VLOOKUP(_xlfn.CONCAT(B289,$B275),'All Fixtures'!H:R,11,0),VLOOKUP(_xlfn.CONCAT(B289,$B275),'All Fixtures'!I:R,10,0))</f>
        <v>Looney Tunes</v>
      </c>
      <c r="E289" s="47" t="str">
        <f t="shared" si="7"/>
        <v>vs</v>
      </c>
      <c r="F289" s="46" t="str">
        <f>IFERROR(VLOOKUP(_xlfn.CONCAT(B289,$B275),'All Fixtures'!I:T,12,0),VLOOKUP(_xlfn.CONCAT(B289,$B275),'All Fixtures'!H:T,13,0))</f>
        <v>Robinswood Foxes</v>
      </c>
      <c r="G289" s="48" t="str">
        <f>IF(E289="VOID","",VLOOKUP(_xlfn.CONCAT(B289,D289),'All Fixtures'!H:U,14,0))</f>
        <v>Circle Club Newent</v>
      </c>
    </row>
    <row r="290" spans="1:7" ht="18" customHeight="1" x14ac:dyDescent="0.25">
      <c r="A290" s="55"/>
      <c r="B290" s="44">
        <v>13</v>
      </c>
      <c r="C290" s="45">
        <f>IFERROR(VLOOKUP(_xlfn.CONCAT(B290,$B275),'All Fixtures'!H:R,10,0),VLOOKUP(_xlfn.CONCAT(B290,$B275),'All Fixtures'!I:R,9,0))</f>
        <v>45622</v>
      </c>
      <c r="D290" s="46" t="str">
        <f>IFERROR(VLOOKUP(_xlfn.CONCAT(B290,$B275),'All Fixtures'!H:R,11,0),VLOOKUP(_xlfn.CONCAT(B290,$B275),'All Fixtures'!I:R,10,0))</f>
        <v>White Hart</v>
      </c>
      <c r="E290" s="47" t="str">
        <f t="shared" si="7"/>
        <v>vs</v>
      </c>
      <c r="F290" s="46" t="str">
        <f>IFERROR(VLOOKUP(_xlfn.CONCAT(B290,$B275),'All Fixtures'!I:T,12,0),VLOOKUP(_xlfn.CONCAT(B290,$B275),'All Fixtures'!H:T,13,0))</f>
        <v>Looney Tunes</v>
      </c>
      <c r="G290" s="48" t="str">
        <f>IF(E290="VOID","",VLOOKUP(_xlfn.CONCAT(B290,D290),'All Fixtures'!H:U,14,0))</f>
        <v>One Eyed Jacks</v>
      </c>
    </row>
    <row r="291" spans="1:7" ht="18" customHeight="1" x14ac:dyDescent="0.25">
      <c r="A291" s="55"/>
      <c r="B291" s="44">
        <v>14</v>
      </c>
      <c r="C291" s="45">
        <f>IFERROR(VLOOKUP(_xlfn.CONCAT(B291,$B275),'All Fixtures'!H:R,10,0),VLOOKUP(_xlfn.CONCAT(B291,$B275),'All Fixtures'!I:R,9,0))</f>
        <v>45631</v>
      </c>
      <c r="D291" s="46" t="str">
        <f>IFERROR(VLOOKUP(_xlfn.CONCAT(B291,$B275),'All Fixtures'!H:R,11,0),VLOOKUP(_xlfn.CONCAT(B291,$B275),'All Fixtures'!I:R,10,0))</f>
        <v>Looney Tunes</v>
      </c>
      <c r="E291" s="47" t="str">
        <f t="shared" si="7"/>
        <v>vs</v>
      </c>
      <c r="F291" s="46" t="str">
        <f>IFERROR(VLOOKUP(_xlfn.CONCAT(B291,$B275),'All Fixtures'!I:T,12,0),VLOOKUP(_xlfn.CONCAT(B291,$B275),'All Fixtures'!H:T,13,0))</f>
        <v>Commies</v>
      </c>
      <c r="G291" s="48" t="str">
        <f>IF(E291="VOID","",VLOOKUP(_xlfn.CONCAT(B291,D291),'All Fixtures'!H:U,14,0))</f>
        <v>Circle Club Newent</v>
      </c>
    </row>
    <row r="292" spans="1:7" ht="18" customHeight="1" x14ac:dyDescent="0.25">
      <c r="A292" s="55"/>
      <c r="B292" s="44">
        <v>15</v>
      </c>
      <c r="C292" s="45">
        <f>IFERROR(VLOOKUP(_xlfn.CONCAT(B292,$B275),'All Fixtures'!H:R,10,0),VLOOKUP(_xlfn.CONCAT(B292,$B275),'All Fixtures'!I:R,9,0))</f>
        <v>45635</v>
      </c>
      <c r="D292" s="46" t="str">
        <f>IFERROR(VLOOKUP(_xlfn.CONCAT(B292,$B275),'All Fixtures'!H:R,11,0),VLOOKUP(_xlfn.CONCAT(B292,$B275),'All Fixtures'!I:R,10,0))</f>
        <v>Post Office 'A'</v>
      </c>
      <c r="E292" s="47" t="str">
        <f t="shared" si="7"/>
        <v>vs</v>
      </c>
      <c r="F292" s="46" t="str">
        <f>IFERROR(VLOOKUP(_xlfn.CONCAT(B292,$B275),'All Fixtures'!I:T,12,0),VLOOKUP(_xlfn.CONCAT(B292,$B275),'All Fixtures'!H:T,13,0))</f>
        <v>Looney Tunes</v>
      </c>
      <c r="G292" s="48" t="str">
        <f>IF(E292="VOID","",VLOOKUP(_xlfn.CONCAT(B292,D292),'All Fixtures'!H:U,14,0))</f>
        <v>One Eyed Jacks</v>
      </c>
    </row>
    <row r="293" spans="1:7" ht="24.6" customHeight="1" x14ac:dyDescent="0.25">
      <c r="A293" s="55"/>
      <c r="B293" s="122" t="s">
        <v>339</v>
      </c>
      <c r="C293" s="123"/>
      <c r="D293" s="123"/>
      <c r="E293" s="123"/>
      <c r="F293" s="123"/>
      <c r="G293" s="124"/>
    </row>
    <row r="294" spans="1:7" ht="18" customHeight="1" x14ac:dyDescent="0.25">
      <c r="A294" s="55"/>
      <c r="B294" s="44">
        <v>16</v>
      </c>
      <c r="C294" s="45">
        <f>IFERROR(VLOOKUP(_xlfn.CONCAT(B294,$B275),'All Fixtures'!H:R,10,0),VLOOKUP(_xlfn.CONCAT(B294,$B275),'All Fixtures'!I:R,9,0))</f>
        <v>45663</v>
      </c>
      <c r="D294" s="46" t="str">
        <f>IFERROR(VLOOKUP(_xlfn.CONCAT(B294,$B275),'All Fixtures'!H:R,11,0),VLOOKUP(_xlfn.CONCAT(B294,$B275),'All Fixtures'!I:R,10,0))</f>
        <v>Statics</v>
      </c>
      <c r="E294" s="47" t="str">
        <f t="shared" si="7"/>
        <v>vs</v>
      </c>
      <c r="F294" s="46" t="str">
        <f>IFERROR(VLOOKUP(_xlfn.CONCAT(B294,$B275),'All Fixtures'!I:T,12,0),VLOOKUP(_xlfn.CONCAT(B294,$B275),'All Fixtures'!H:T,13,0))</f>
        <v>Looney Tunes</v>
      </c>
      <c r="G294" s="48" t="str">
        <f>IF(E294="VOID","",VLOOKUP(_xlfn.CONCAT(B294,D294),'All Fixtures'!H:U,14,0))</f>
        <v>Farmer's Club 2</v>
      </c>
    </row>
    <row r="295" spans="1:7" ht="18" customHeight="1" x14ac:dyDescent="0.25">
      <c r="A295" s="55"/>
      <c r="B295" s="44">
        <v>17</v>
      </c>
      <c r="C295" s="45">
        <f>IFERROR(VLOOKUP(_xlfn.CONCAT(B295,$B275),'All Fixtures'!H:R,10,0),VLOOKUP(_xlfn.CONCAT(B295,$B275),'All Fixtures'!I:R,9,0))</f>
        <v>45673</v>
      </c>
      <c r="D295" s="46" t="str">
        <f>IFERROR(VLOOKUP(_xlfn.CONCAT(B295,$B275),'All Fixtures'!H:R,11,0),VLOOKUP(_xlfn.CONCAT(B295,$B275),'All Fixtures'!I:R,10,0))</f>
        <v>Looney Tunes</v>
      </c>
      <c r="E295" s="47" t="str">
        <f t="shared" si="7"/>
        <v>vs</v>
      </c>
      <c r="F295" s="46" t="str">
        <f>IFERROR(VLOOKUP(_xlfn.CONCAT(B295,$B275),'All Fixtures'!I:T,12,0),VLOOKUP(_xlfn.CONCAT(B295,$B275),'All Fixtures'!H:T,13,0))</f>
        <v>Bell Hotel</v>
      </c>
      <c r="G295" s="48" t="str">
        <f>IF(E295="VOID","",VLOOKUP(_xlfn.CONCAT(B295,D295),'All Fixtures'!H:U,14,0))</f>
        <v>Circle Club Newent</v>
      </c>
    </row>
    <row r="296" spans="1:7" ht="18" customHeight="1" x14ac:dyDescent="0.25">
      <c r="A296" s="55"/>
      <c r="B296" s="44">
        <v>18</v>
      </c>
      <c r="C296" s="45">
        <f>IFERROR(VLOOKUP(_xlfn.CONCAT(B296,$B275),'All Fixtures'!H:R,10,0),VLOOKUP(_xlfn.CONCAT(B296,$B275),'All Fixtures'!I:R,9,0))</f>
        <v>45680</v>
      </c>
      <c r="D296" s="46" t="str">
        <f>IFERROR(VLOOKUP(_xlfn.CONCAT(B296,$B275),'All Fixtures'!H:R,11,0),VLOOKUP(_xlfn.CONCAT(B296,$B275),'All Fixtures'!I:R,10,0))</f>
        <v>Looney Tunes</v>
      </c>
      <c r="E296" s="47" t="str">
        <f t="shared" si="7"/>
        <v>vs</v>
      </c>
      <c r="F296" s="46" t="str">
        <f>IFERROR(VLOOKUP(_xlfn.CONCAT(B296,$B275),'All Fixtures'!I:T,12,0),VLOOKUP(_xlfn.CONCAT(B296,$B275),'All Fixtures'!H:T,13,0))</f>
        <v>Star Inn</v>
      </c>
      <c r="G296" s="48" t="str">
        <f>IF(E296="VOID","",VLOOKUP(_xlfn.CONCAT(B296,D296),'All Fixtures'!H:U,14,0))</f>
        <v>Circle Club Newent</v>
      </c>
    </row>
    <row r="297" spans="1:7" ht="18" customHeight="1" x14ac:dyDescent="0.25">
      <c r="A297" s="55"/>
      <c r="B297" s="44">
        <v>19</v>
      </c>
      <c r="C297" s="45">
        <f>IFERROR(VLOOKUP(_xlfn.CONCAT(B297,$B275),'All Fixtures'!H:R,10,0),VLOOKUP(_xlfn.CONCAT(B297,$B275),'All Fixtures'!I:R,9,0))</f>
        <v>45684</v>
      </c>
      <c r="D297" s="46" t="str">
        <f>IFERROR(VLOOKUP(_xlfn.CONCAT(B297,$B275),'All Fixtures'!H:R,11,0),VLOOKUP(_xlfn.CONCAT(B297,$B275),'All Fixtures'!I:R,10,0))</f>
        <v>Co-Op</v>
      </c>
      <c r="E297" s="47" t="str">
        <f t="shared" si="7"/>
        <v>vs</v>
      </c>
      <c r="F297" s="46" t="str">
        <f>IFERROR(VLOOKUP(_xlfn.CONCAT(B297,$B275),'All Fixtures'!I:T,12,0),VLOOKUP(_xlfn.CONCAT(B297,$B275),'All Fixtures'!H:T,13,0))</f>
        <v>Looney Tunes</v>
      </c>
      <c r="G297" s="48" t="str">
        <f>IF(E297="VOID","",VLOOKUP(_xlfn.CONCAT(B297,D297),'All Fixtures'!H:U,14,0))</f>
        <v>Gala Club 2</v>
      </c>
    </row>
    <row r="298" spans="1:7" ht="18" customHeight="1" x14ac:dyDescent="0.25">
      <c r="A298" s="55"/>
      <c r="B298" s="44">
        <v>20</v>
      </c>
      <c r="C298" s="45">
        <f>IFERROR(VLOOKUP(_xlfn.CONCAT(B298,$B275),'All Fixtures'!H:R,10,0),VLOOKUP(_xlfn.CONCAT(B298,$B275),'All Fixtures'!I:R,9,0))</f>
        <v>45694</v>
      </c>
      <c r="D298" s="46" t="str">
        <f>IFERROR(VLOOKUP(_xlfn.CONCAT(B298,$B275),'All Fixtures'!H:R,11,0),VLOOKUP(_xlfn.CONCAT(B298,$B275),'All Fixtures'!I:R,10,0))</f>
        <v>Looney Tunes</v>
      </c>
      <c r="E298" s="47" t="str">
        <f t="shared" si="7"/>
        <v>vs</v>
      </c>
      <c r="F298" s="46" t="str">
        <f>IFERROR(VLOOKUP(_xlfn.CONCAT(B298,$B275),'All Fixtures'!I:T,12,0),VLOOKUP(_xlfn.CONCAT(B298,$B275),'All Fixtures'!H:T,13,0))</f>
        <v>Doddlers</v>
      </c>
      <c r="G298" s="48" t="str">
        <f>IF(E298="VOID","",VLOOKUP(_xlfn.CONCAT(B298,D298),'All Fixtures'!H:U,14,0))</f>
        <v>Circle Club Newent</v>
      </c>
    </row>
    <row r="299" spans="1:7" ht="18" customHeight="1" x14ac:dyDescent="0.25">
      <c r="A299" s="55"/>
      <c r="B299" s="44">
        <v>21</v>
      </c>
      <c r="C299" s="45">
        <f>IFERROR(VLOOKUP(_xlfn.CONCAT(B299,$B275),'All Fixtures'!H:R,10,0),VLOOKUP(_xlfn.CONCAT(B299,$B275),'All Fixtures'!I:R,9,0))</f>
        <v>45701</v>
      </c>
      <c r="D299" s="46" t="str">
        <f>IFERROR(VLOOKUP(_xlfn.CONCAT(B299,$B275),'All Fixtures'!H:R,11,0),VLOOKUP(_xlfn.CONCAT(B299,$B275),'All Fixtures'!I:R,10,0))</f>
        <v>Jolly Boys</v>
      </c>
      <c r="E299" s="47" t="str">
        <f t="shared" si="7"/>
        <v>vs</v>
      </c>
      <c r="F299" s="46" t="str">
        <f>IFERROR(VLOOKUP(_xlfn.CONCAT(B299,$B275),'All Fixtures'!I:T,12,0),VLOOKUP(_xlfn.CONCAT(B299,$B275),'All Fixtures'!H:T,13,0))</f>
        <v>Looney Tunes</v>
      </c>
      <c r="G299" s="48" t="str">
        <f>IF(E299="VOID","",VLOOKUP(_xlfn.CONCAT(B299,D299),'All Fixtures'!H:U,14,0))</f>
        <v>Spartans Club 1</v>
      </c>
    </row>
    <row r="300" spans="1:7" ht="18" customHeight="1" x14ac:dyDescent="0.25">
      <c r="A300" s="55"/>
      <c r="B300" s="44">
        <v>22</v>
      </c>
      <c r="C300" s="45">
        <f>IFERROR(VLOOKUP(_xlfn.CONCAT(B300,$B275),'All Fixtures'!H:R,10,0),VLOOKUP(_xlfn.CONCAT(B300,$B275),'All Fixtures'!I:R,9,0))</f>
        <v>45708</v>
      </c>
      <c r="D300" s="46" t="str">
        <f>IFERROR(VLOOKUP(_xlfn.CONCAT(B300,$B275),'All Fixtures'!H:R,11,0),VLOOKUP(_xlfn.CONCAT(B300,$B275),'All Fixtures'!I:R,10,0))</f>
        <v>Looney Tunes</v>
      </c>
      <c r="E300" s="47" t="str">
        <f t="shared" si="7"/>
        <v>vs</v>
      </c>
      <c r="F300" s="46" t="str">
        <f>IFERROR(VLOOKUP(_xlfn.CONCAT(B300,$B275),'All Fixtures'!I:T,12,0),VLOOKUP(_xlfn.CONCAT(B300,$B275),'All Fixtures'!H:T,13,0))</f>
        <v>Harps S.C.</v>
      </c>
      <c r="G300" s="48" t="str">
        <f>IF(E300="VOID","",VLOOKUP(_xlfn.CONCAT(B300,D300),'All Fixtures'!H:U,14,0))</f>
        <v>Circle Club Newent</v>
      </c>
    </row>
    <row r="301" spans="1:7" ht="18" customHeight="1" x14ac:dyDescent="0.25">
      <c r="A301" s="55"/>
      <c r="B301" s="44">
        <v>23</v>
      </c>
      <c r="C301" s="45">
        <f>IFERROR(VLOOKUP(_xlfn.CONCAT(B301,$B275),'All Fixtures'!H:R,10,0),VLOOKUP(_xlfn.CONCAT(B301,$B275),'All Fixtures'!I:R,9,0))</f>
        <v>45715</v>
      </c>
      <c r="D301" s="46" t="str">
        <f>IFERROR(VLOOKUP(_xlfn.CONCAT(B301,$B275),'All Fixtures'!H:R,11,0),VLOOKUP(_xlfn.CONCAT(B301,$B275),'All Fixtures'!I:R,10,0))</f>
        <v>Andy Capps</v>
      </c>
      <c r="E301" s="47" t="str">
        <f t="shared" si="7"/>
        <v>vs</v>
      </c>
      <c r="F301" s="46" t="str">
        <f>IFERROR(VLOOKUP(_xlfn.CONCAT(B301,$B275),'All Fixtures'!I:T,12,0),VLOOKUP(_xlfn.CONCAT(B301,$B275),'All Fixtures'!H:T,13,0))</f>
        <v>Looney Tunes</v>
      </c>
      <c r="G301" s="48" t="str">
        <f>IF(E301="VOID","",VLOOKUP(_xlfn.CONCAT(B301,D301),'All Fixtures'!H:U,14,0))</f>
        <v>Ramblers Club</v>
      </c>
    </row>
    <row r="302" spans="1:7" ht="18" customHeight="1" x14ac:dyDescent="0.25">
      <c r="A302" s="55"/>
      <c r="B302" s="44">
        <v>24</v>
      </c>
      <c r="C302" s="45">
        <f>IFERROR(VLOOKUP(_xlfn.CONCAT(B302,$B275),'All Fixtures'!H:R,10,0),VLOOKUP(_xlfn.CONCAT(B302,$B275),'All Fixtures'!I:R,9,0))</f>
        <v>45722</v>
      </c>
      <c r="D302" s="46" t="str">
        <f>IFERROR(VLOOKUP(_xlfn.CONCAT(B302,$B275),'All Fixtures'!H:R,11,0),VLOOKUP(_xlfn.CONCAT(B302,$B275),'All Fixtures'!I:R,10,0))</f>
        <v>Looney Tunes</v>
      </c>
      <c r="E302" s="47" t="str">
        <f t="shared" si="7"/>
        <v>vs</v>
      </c>
      <c r="F302" s="46" t="str">
        <f>IFERROR(VLOOKUP(_xlfn.CONCAT(B302,$B275),'All Fixtures'!I:T,12,0),VLOOKUP(_xlfn.CONCAT(B302,$B275),'All Fixtures'!H:T,13,0))</f>
        <v>Jacks Jokers</v>
      </c>
      <c r="G302" s="48" t="str">
        <f>IF(E302="VOID","",VLOOKUP(_xlfn.CONCAT(B302,D302),'All Fixtures'!H:U,14,0))</f>
        <v>Circle Club Newent</v>
      </c>
    </row>
    <row r="303" spans="1:7" ht="18" customHeight="1" x14ac:dyDescent="0.25">
      <c r="A303" s="55"/>
      <c r="B303" s="44">
        <v>25</v>
      </c>
      <c r="C303" s="45">
        <f>IFERROR(VLOOKUP(_xlfn.CONCAT(B303,$B275),'All Fixtures'!H:R,10,0),VLOOKUP(_xlfn.CONCAT(B303,$B275),'All Fixtures'!I:R,9,0))</f>
        <v>45727</v>
      </c>
      <c r="D303" s="46" t="str">
        <f>IFERROR(VLOOKUP(_xlfn.CONCAT(B303,$B275),'All Fixtures'!H:R,11,0),VLOOKUP(_xlfn.CONCAT(B303,$B275),'All Fixtures'!I:R,10,0))</f>
        <v>Dark Horses</v>
      </c>
      <c r="E303" s="47" t="str">
        <f t="shared" si="7"/>
        <v>vs</v>
      </c>
      <c r="F303" s="46" t="str">
        <f>IFERROR(VLOOKUP(_xlfn.CONCAT(B303,$B275),'All Fixtures'!I:T,12,0),VLOOKUP(_xlfn.CONCAT(B303,$B275),'All Fixtures'!H:T,13,0))</f>
        <v>Looney Tunes</v>
      </c>
      <c r="G303" s="48" t="str">
        <f>IF(E303="VOID","",VLOOKUP(_xlfn.CONCAT(B303,D303),'All Fixtures'!H:U,14,0))</f>
        <v>Old Richians RFC</v>
      </c>
    </row>
    <row r="304" spans="1:7" ht="18" customHeight="1" x14ac:dyDescent="0.25">
      <c r="A304" s="55"/>
      <c r="B304" s="44">
        <v>26</v>
      </c>
      <c r="C304" s="45">
        <f>IFERROR(VLOOKUP(_xlfn.CONCAT(B304,$B275),'All Fixtures'!H:R,10,0),VLOOKUP(_xlfn.CONCAT(B304,$B275),'All Fixtures'!I:R,9,0))</f>
        <v>45736</v>
      </c>
      <c r="D304" s="46" t="str">
        <f>IFERROR(VLOOKUP(_xlfn.CONCAT(B304,$B275),'All Fixtures'!H:R,11,0),VLOOKUP(_xlfn.CONCAT(B304,$B275),'All Fixtures'!I:R,10,0))</f>
        <v>Looney Tunes</v>
      </c>
      <c r="E304" s="47" t="str">
        <f t="shared" si="7"/>
        <v>vs</v>
      </c>
      <c r="F304" s="46" t="str">
        <f>IFERROR(VLOOKUP(_xlfn.CONCAT(B304,$B275),'All Fixtures'!I:T,12,0),VLOOKUP(_xlfn.CONCAT(B304,$B275),'All Fixtures'!H:T,13,0))</f>
        <v>Atlas S.C.</v>
      </c>
      <c r="G304" s="48" t="str">
        <f>IF(E304="VOID","",VLOOKUP(_xlfn.CONCAT(B304,D304),'All Fixtures'!H:U,14,0))</f>
        <v>Circle Club Newent</v>
      </c>
    </row>
    <row r="305" spans="1:7" ht="18" customHeight="1" x14ac:dyDescent="0.25">
      <c r="A305" s="55"/>
      <c r="B305" s="44">
        <v>27</v>
      </c>
      <c r="C305" s="45">
        <f>IFERROR(VLOOKUP(_xlfn.CONCAT(B305,$B275),'All Fixtures'!H:R,10,0),VLOOKUP(_xlfn.CONCAT(B305,$B275),'All Fixtures'!I:R,9,0))</f>
        <v>45740</v>
      </c>
      <c r="D305" s="46" t="str">
        <f>IFERROR(VLOOKUP(_xlfn.CONCAT(B305,$B275),'All Fixtures'!H:R,11,0),VLOOKUP(_xlfn.CONCAT(B305,$B275),'All Fixtures'!I:R,10,0))</f>
        <v>Robinswood Foxes</v>
      </c>
      <c r="E305" s="47" t="str">
        <f t="shared" si="7"/>
        <v>vs</v>
      </c>
      <c r="F305" s="46" t="str">
        <f>IFERROR(VLOOKUP(_xlfn.CONCAT(B305,$B275),'All Fixtures'!I:T,12,0),VLOOKUP(_xlfn.CONCAT(B305,$B275),'All Fixtures'!H:T,13,0))</f>
        <v>Looney Tunes</v>
      </c>
      <c r="G305" s="48" t="str">
        <f>IF(E305="VOID","",VLOOKUP(_xlfn.CONCAT(B305,D305),'All Fixtures'!H:U,14,0))</f>
        <v>Robinswood Hill Club 1</v>
      </c>
    </row>
    <row r="306" spans="1:7" ht="18" customHeight="1" x14ac:dyDescent="0.25">
      <c r="A306" s="55"/>
      <c r="B306" s="44">
        <v>28</v>
      </c>
      <c r="C306" s="45">
        <f>IFERROR(VLOOKUP(_xlfn.CONCAT(B306,$B275),'All Fixtures'!H:R,10,0),VLOOKUP(_xlfn.CONCAT(B306,$B275),'All Fixtures'!I:R,9,0))</f>
        <v>45750</v>
      </c>
      <c r="D306" s="46" t="str">
        <f>IFERROR(VLOOKUP(_xlfn.CONCAT(B306,$B275),'All Fixtures'!H:R,11,0),VLOOKUP(_xlfn.CONCAT(B306,$B275),'All Fixtures'!I:R,10,0))</f>
        <v>Looney Tunes</v>
      </c>
      <c r="E306" s="47" t="str">
        <f t="shared" si="7"/>
        <v>vs</v>
      </c>
      <c r="F306" s="46" t="str">
        <f>IFERROR(VLOOKUP(_xlfn.CONCAT(B306,$B275),'All Fixtures'!I:T,12,0),VLOOKUP(_xlfn.CONCAT(B306,$B275),'All Fixtures'!H:T,13,0))</f>
        <v>White Hart</v>
      </c>
      <c r="G306" s="48" t="str">
        <f>IF(E306="VOID","",VLOOKUP(_xlfn.CONCAT(B306,D306),'All Fixtures'!H:U,14,0))</f>
        <v>Circle Club Newent</v>
      </c>
    </row>
    <row r="307" spans="1:7" ht="18" customHeight="1" x14ac:dyDescent="0.25">
      <c r="A307" s="55"/>
      <c r="B307" s="44">
        <v>29</v>
      </c>
      <c r="C307" s="45">
        <f>IFERROR(VLOOKUP(_xlfn.CONCAT(B307,$B275),'All Fixtures'!H:R,10,0),VLOOKUP(_xlfn.CONCAT(B307,$B275),'All Fixtures'!I:R,9,0))</f>
        <v>45758</v>
      </c>
      <c r="D307" s="46" t="str">
        <f>IFERROR(VLOOKUP(_xlfn.CONCAT(B307,$B275),'All Fixtures'!H:R,11,0),VLOOKUP(_xlfn.CONCAT(B307,$B275),'All Fixtures'!I:R,10,0))</f>
        <v>Commies</v>
      </c>
      <c r="E307" s="47" t="str">
        <f t="shared" si="7"/>
        <v>vs</v>
      </c>
      <c r="F307" s="46" t="str">
        <f>IFERROR(VLOOKUP(_xlfn.CONCAT(B307,$B275),'All Fixtures'!I:T,12,0),VLOOKUP(_xlfn.CONCAT(B307,$B275),'All Fixtures'!H:T,13,0))</f>
        <v>Looney Tunes</v>
      </c>
      <c r="G307" s="48" t="str">
        <f>IF(E307="VOID","",VLOOKUP(_xlfn.CONCAT(B307,D307),'All Fixtures'!H:U,14,0))</f>
        <v>Churchdown Community Centre 2</v>
      </c>
    </row>
    <row r="308" spans="1:7" ht="18" customHeight="1" x14ac:dyDescent="0.25">
      <c r="A308" s="55"/>
      <c r="B308" s="49">
        <v>30</v>
      </c>
      <c r="C308" s="50">
        <f>IFERROR(VLOOKUP(_xlfn.CONCAT(B308,$B275),'All Fixtures'!H:R,10,0),VLOOKUP(_xlfn.CONCAT(B308,$B275),'All Fixtures'!I:R,9,0))</f>
        <v>45764</v>
      </c>
      <c r="D308" s="51" t="str">
        <f>IFERROR(VLOOKUP(_xlfn.CONCAT(B308,$B275),'All Fixtures'!H:R,11,0),VLOOKUP(_xlfn.CONCAT(B308,$B275),'All Fixtures'!I:R,10,0))</f>
        <v>Looney Tunes</v>
      </c>
      <c r="E308" s="52" t="str">
        <f t="shared" si="7"/>
        <v>vs</v>
      </c>
      <c r="F308" s="51" t="str">
        <f>IFERROR(VLOOKUP(_xlfn.CONCAT(B308,$B275),'All Fixtures'!I:T,12,0),VLOOKUP(_xlfn.CONCAT(B308,$B275),'All Fixtures'!H:T,13,0))</f>
        <v>Post Office 'A'</v>
      </c>
      <c r="G308" s="53" t="str">
        <f>IF(E308="VOID","",VLOOKUP(_xlfn.CONCAT(B308,D308),'All Fixtures'!H:U,14,0))</f>
        <v>Circle Club Newent</v>
      </c>
    </row>
    <row r="309" spans="1:7" ht="13.15" customHeight="1" x14ac:dyDescent="0.25">
      <c r="A309" s="55"/>
      <c r="B309" s="20"/>
      <c r="C309" s="20"/>
      <c r="D309" s="3"/>
      <c r="E309" s="20"/>
      <c r="F309" s="3"/>
      <c r="G309" s="3"/>
    </row>
    <row r="310" spans="1:7" ht="13.15" customHeight="1" x14ac:dyDescent="0.25">
      <c r="A310" s="55"/>
      <c r="B310" s="20"/>
      <c r="C310" s="20"/>
      <c r="D310" s="3"/>
      <c r="E310" s="20"/>
      <c r="F310" s="3"/>
      <c r="G310" s="3"/>
    </row>
    <row r="311" spans="1:7" ht="13.15" customHeight="1" x14ac:dyDescent="0.25">
      <c r="A311" s="55"/>
      <c r="B311" s="20"/>
      <c r="C311" s="20"/>
      <c r="D311" s="3"/>
      <c r="E311" s="20"/>
      <c r="F311" s="3"/>
      <c r="G311" s="3"/>
    </row>
    <row r="312" spans="1:7" ht="13.15" customHeight="1" x14ac:dyDescent="0.25">
      <c r="A312" s="55"/>
      <c r="B312" s="20"/>
      <c r="C312" s="20"/>
      <c r="D312" s="3"/>
      <c r="E312" s="20"/>
      <c r="F312" s="3"/>
      <c r="G312" s="3"/>
    </row>
    <row r="313" spans="1:7" ht="13.15" customHeight="1" x14ac:dyDescent="0.25">
      <c r="A313" s="55"/>
      <c r="B313" s="20"/>
      <c r="C313" s="20"/>
      <c r="D313" s="3"/>
      <c r="E313" s="20"/>
      <c r="F313" s="3"/>
      <c r="G313" s="3"/>
    </row>
    <row r="314" spans="1:7" ht="20.45" customHeight="1" x14ac:dyDescent="0.35">
      <c r="A314" s="55">
        <f>A275+1</f>
        <v>9</v>
      </c>
      <c r="B314" s="39" t="str">
        <f>C314</f>
        <v>Statics</v>
      </c>
      <c r="C314" s="121" t="str">
        <f>VLOOKUP(A314,Divisions!$R$3:$S$18,2,0)</f>
        <v>Statics</v>
      </c>
      <c r="D314" s="121"/>
      <c r="E314" s="121"/>
      <c r="F314" s="121"/>
      <c r="G314" s="121"/>
    </row>
    <row r="315" spans="1:7" ht="13.15" customHeight="1" x14ac:dyDescent="0.25">
      <c r="A315" s="55"/>
      <c r="B315" s="20"/>
      <c r="C315" s="20"/>
      <c r="D315" s="3"/>
      <c r="E315" s="20"/>
      <c r="F315" s="3"/>
      <c r="G315" s="3"/>
    </row>
    <row r="316" spans="1:7" ht="21.6" customHeight="1" x14ac:dyDescent="0.25">
      <c r="A316" s="55"/>
      <c r="B316" s="40" t="s">
        <v>328</v>
      </c>
      <c r="C316" s="41" t="s">
        <v>334</v>
      </c>
      <c r="D316" s="42" t="s">
        <v>340</v>
      </c>
      <c r="E316" s="42"/>
      <c r="F316" s="42" t="s">
        <v>341</v>
      </c>
      <c r="G316" s="43" t="s">
        <v>338</v>
      </c>
    </row>
    <row r="317" spans="1:7" ht="18" customHeight="1" x14ac:dyDescent="0.25">
      <c r="A317" s="55"/>
      <c r="B317" s="44">
        <v>1</v>
      </c>
      <c r="C317" s="45">
        <f>IFERROR(VLOOKUP(_xlfn.CONCAT(B317,$B314),'All Fixtures'!H:R,10,0),VLOOKUP(_xlfn.CONCAT(B317,$B314),'All Fixtures'!I:R,9,0))</f>
        <v>45540</v>
      </c>
      <c r="D317" s="46" t="str">
        <f>IFERROR(VLOOKUP(_xlfn.CONCAT(B317,$B314),'All Fixtures'!H:R,11,0),VLOOKUP(_xlfn.CONCAT(B317,$B314),'All Fixtures'!I:R,10,0))</f>
        <v>Looney Tunes</v>
      </c>
      <c r="E317" s="47" t="str">
        <f>IF(F317="","VOID","vs")</f>
        <v>vs</v>
      </c>
      <c r="F317" s="46" t="str">
        <f>IFERROR(VLOOKUP(_xlfn.CONCAT(B317,$B314),'All Fixtures'!I:T,12,0),VLOOKUP(_xlfn.CONCAT(B317,$B314),'All Fixtures'!H:T,13,0))</f>
        <v>Statics</v>
      </c>
      <c r="G317" s="48" t="str">
        <f>IF(E317="VOID","",VLOOKUP(_xlfn.CONCAT(B317,D317),'All Fixtures'!H:U,14,0))</f>
        <v>Circle Club Newent</v>
      </c>
    </row>
    <row r="318" spans="1:7" ht="18" customHeight="1" x14ac:dyDescent="0.25">
      <c r="A318" s="55"/>
      <c r="B318" s="44">
        <v>2</v>
      </c>
      <c r="C318" s="45">
        <f>IFERROR(VLOOKUP(_xlfn.CONCAT(B318,$B314),'All Fixtures'!H:R,10,0),VLOOKUP(_xlfn.CONCAT(B318,$B314),'All Fixtures'!I:R,9,0))</f>
        <v>45544</v>
      </c>
      <c r="D318" s="46" t="str">
        <f>IFERROR(VLOOKUP(_xlfn.CONCAT(B318,$B314),'All Fixtures'!H:R,11,0),VLOOKUP(_xlfn.CONCAT(B318,$B314),'All Fixtures'!I:R,10,0))</f>
        <v>Statics</v>
      </c>
      <c r="E318" s="47" t="str">
        <f t="shared" ref="E318:E347" si="8">IF(F318="","VOID","vs")</f>
        <v>vs</v>
      </c>
      <c r="F318" s="46" t="str">
        <f>IFERROR(VLOOKUP(_xlfn.CONCAT(B318,$B314),'All Fixtures'!I:T,12,0),VLOOKUP(_xlfn.CONCAT(B318,$B314),'All Fixtures'!H:T,13,0))</f>
        <v>Star Inn</v>
      </c>
      <c r="G318" s="48" t="str">
        <f>IF(E318="VOID","",VLOOKUP(_xlfn.CONCAT(B318,D318),'All Fixtures'!H:U,14,0))</f>
        <v>Farmer's Club 2</v>
      </c>
    </row>
    <row r="319" spans="1:7" ht="18" customHeight="1" x14ac:dyDescent="0.25">
      <c r="A319" s="55"/>
      <c r="B319" s="44">
        <v>3</v>
      </c>
      <c r="C319" s="45">
        <f>IFERROR(VLOOKUP(_xlfn.CONCAT(B319,$B314),'All Fixtures'!H:R,10,0),VLOOKUP(_xlfn.CONCAT(B319,$B314),'All Fixtures'!I:R,9,0))</f>
        <v>45551</v>
      </c>
      <c r="D319" s="46" t="str">
        <f>IFERROR(VLOOKUP(_xlfn.CONCAT(B319,$B314),'All Fixtures'!H:R,11,0),VLOOKUP(_xlfn.CONCAT(B319,$B314),'All Fixtures'!I:R,10,0))</f>
        <v>Co-Op</v>
      </c>
      <c r="E319" s="47" t="str">
        <f t="shared" si="8"/>
        <v>vs</v>
      </c>
      <c r="F319" s="46" t="str">
        <f>IFERROR(VLOOKUP(_xlfn.CONCAT(B319,$B314),'All Fixtures'!I:T,12,0),VLOOKUP(_xlfn.CONCAT(B319,$B314),'All Fixtures'!H:T,13,0))</f>
        <v>Statics</v>
      </c>
      <c r="G319" s="48" t="str">
        <f>IF(E319="VOID","",VLOOKUP(_xlfn.CONCAT(B319,D319),'All Fixtures'!H:U,14,0))</f>
        <v>Gala Club 2</v>
      </c>
    </row>
    <row r="320" spans="1:7" ht="18" customHeight="1" x14ac:dyDescent="0.25">
      <c r="A320" s="55"/>
      <c r="B320" s="44">
        <v>4</v>
      </c>
      <c r="C320" s="45">
        <f>IFERROR(VLOOKUP(_xlfn.CONCAT(B320,$B314),'All Fixtures'!H:R,10,0),VLOOKUP(_xlfn.CONCAT(B320,$B314),'All Fixtures'!I:R,9,0))</f>
        <v>45558</v>
      </c>
      <c r="D320" s="46" t="str">
        <f>IFERROR(VLOOKUP(_xlfn.CONCAT(B320,$B314),'All Fixtures'!H:R,11,0),VLOOKUP(_xlfn.CONCAT(B320,$B314),'All Fixtures'!I:R,10,0))</f>
        <v>Statics</v>
      </c>
      <c r="E320" s="47" t="str">
        <f t="shared" si="8"/>
        <v>vs</v>
      </c>
      <c r="F320" s="46" t="str">
        <f>IFERROR(VLOOKUP(_xlfn.CONCAT(B320,$B314),'All Fixtures'!I:T,12,0),VLOOKUP(_xlfn.CONCAT(B320,$B314),'All Fixtures'!H:T,13,0))</f>
        <v>Doddlers</v>
      </c>
      <c r="G320" s="48" t="str">
        <f>IF(E320="VOID","",VLOOKUP(_xlfn.CONCAT(B320,D320),'All Fixtures'!H:U,14,0))</f>
        <v>Farmer's Club 2</v>
      </c>
    </row>
    <row r="321" spans="1:7" ht="18" customHeight="1" x14ac:dyDescent="0.25">
      <c r="A321" s="55"/>
      <c r="B321" s="44">
        <v>5</v>
      </c>
      <c r="C321" s="45">
        <f>IFERROR(VLOOKUP(_xlfn.CONCAT(B321,$B314),'All Fixtures'!H:R,10,0),VLOOKUP(_xlfn.CONCAT(B321,$B314),'All Fixtures'!I:R,9,0))</f>
        <v>45568</v>
      </c>
      <c r="D321" s="46" t="str">
        <f>IFERROR(VLOOKUP(_xlfn.CONCAT(B321,$B314),'All Fixtures'!H:R,11,0),VLOOKUP(_xlfn.CONCAT(B321,$B314),'All Fixtures'!I:R,10,0))</f>
        <v>Jolly Boys</v>
      </c>
      <c r="E321" s="47" t="str">
        <f t="shared" si="8"/>
        <v>vs</v>
      </c>
      <c r="F321" s="46" t="str">
        <f>IFERROR(VLOOKUP(_xlfn.CONCAT(B321,$B314),'All Fixtures'!I:T,12,0),VLOOKUP(_xlfn.CONCAT(B321,$B314),'All Fixtures'!H:T,13,0))</f>
        <v>Statics</v>
      </c>
      <c r="G321" s="48" t="str">
        <f>IF(E321="VOID","",VLOOKUP(_xlfn.CONCAT(B321,D321),'All Fixtures'!H:U,14,0))</f>
        <v>Spartans Club 1</v>
      </c>
    </row>
    <row r="322" spans="1:7" ht="18" customHeight="1" x14ac:dyDescent="0.25">
      <c r="A322" s="55"/>
      <c r="B322" s="44">
        <v>6</v>
      </c>
      <c r="C322" s="45">
        <f>IFERROR(VLOOKUP(_xlfn.CONCAT(B322,$B314),'All Fixtures'!H:R,10,0),VLOOKUP(_xlfn.CONCAT(B322,$B314),'All Fixtures'!I:R,9,0))</f>
        <v>45572</v>
      </c>
      <c r="D322" s="46" t="str">
        <f>IFERROR(VLOOKUP(_xlfn.CONCAT(B322,$B314),'All Fixtures'!H:R,11,0),VLOOKUP(_xlfn.CONCAT(B322,$B314),'All Fixtures'!I:R,10,0))</f>
        <v>Statics</v>
      </c>
      <c r="E322" s="47" t="str">
        <f t="shared" si="8"/>
        <v>vs</v>
      </c>
      <c r="F322" s="46" t="str">
        <f>IFERROR(VLOOKUP(_xlfn.CONCAT(B322,$B314),'All Fixtures'!I:T,12,0),VLOOKUP(_xlfn.CONCAT(B322,$B314),'All Fixtures'!H:T,13,0))</f>
        <v>Harps S.C.</v>
      </c>
      <c r="G322" s="48" t="str">
        <f>IF(E322="VOID","",VLOOKUP(_xlfn.CONCAT(B322,D322),'All Fixtures'!H:U,14,0))</f>
        <v>Farmer's Club 2</v>
      </c>
    </row>
    <row r="323" spans="1:7" ht="18" customHeight="1" x14ac:dyDescent="0.25">
      <c r="A323" s="55"/>
      <c r="B323" s="44">
        <v>7</v>
      </c>
      <c r="C323" s="45">
        <f>IFERROR(VLOOKUP(_xlfn.CONCAT(B323,$B314),'All Fixtures'!H:R,10,0),VLOOKUP(_xlfn.CONCAT(B323,$B314),'All Fixtures'!I:R,9,0))</f>
        <v>45582</v>
      </c>
      <c r="D323" s="46" t="str">
        <f>IFERROR(VLOOKUP(_xlfn.CONCAT(B323,$B314),'All Fixtures'!H:R,11,0),VLOOKUP(_xlfn.CONCAT(B323,$B314),'All Fixtures'!I:R,10,0))</f>
        <v>Andy Capps</v>
      </c>
      <c r="E323" s="47" t="str">
        <f t="shared" si="8"/>
        <v>vs</v>
      </c>
      <c r="F323" s="46" t="str">
        <f>IFERROR(VLOOKUP(_xlfn.CONCAT(B323,$B314),'All Fixtures'!I:T,12,0),VLOOKUP(_xlfn.CONCAT(B323,$B314),'All Fixtures'!H:T,13,0))</f>
        <v>Statics</v>
      </c>
      <c r="G323" s="48" t="str">
        <f>IF(E323="VOID","",VLOOKUP(_xlfn.CONCAT(B323,D323),'All Fixtures'!H:U,14,0))</f>
        <v>Ramblers Club</v>
      </c>
    </row>
    <row r="324" spans="1:7" ht="18" customHeight="1" x14ac:dyDescent="0.25">
      <c r="A324" s="55"/>
      <c r="B324" s="44">
        <v>8</v>
      </c>
      <c r="C324" s="45">
        <f>IFERROR(VLOOKUP(_xlfn.CONCAT(B324,$B314),'All Fixtures'!H:R,10,0),VLOOKUP(_xlfn.CONCAT(B324,$B314),'All Fixtures'!I:R,9,0))</f>
        <v>45586</v>
      </c>
      <c r="D324" s="46" t="str">
        <f>IFERROR(VLOOKUP(_xlfn.CONCAT(B324,$B314),'All Fixtures'!H:R,11,0),VLOOKUP(_xlfn.CONCAT(B324,$B314),'All Fixtures'!I:R,10,0))</f>
        <v>Statics</v>
      </c>
      <c r="E324" s="47" t="str">
        <f t="shared" si="8"/>
        <v>vs</v>
      </c>
      <c r="F324" s="46" t="str">
        <f>IFERROR(VLOOKUP(_xlfn.CONCAT(B324,$B314),'All Fixtures'!I:T,12,0),VLOOKUP(_xlfn.CONCAT(B324,$B314),'All Fixtures'!H:T,13,0))</f>
        <v>Jacks Jokers</v>
      </c>
      <c r="G324" s="48" t="str">
        <f>IF(E324="VOID","",VLOOKUP(_xlfn.CONCAT(B324,D324),'All Fixtures'!H:U,14,0))</f>
        <v>Farmer's Club 2</v>
      </c>
    </row>
    <row r="325" spans="1:7" ht="18" customHeight="1" x14ac:dyDescent="0.25">
      <c r="A325" s="55"/>
      <c r="B325" s="44">
        <v>9</v>
      </c>
      <c r="C325" s="45">
        <f>IFERROR(VLOOKUP(_xlfn.CONCAT(B325,$B314),'All Fixtures'!H:R,10,0),VLOOKUP(_xlfn.CONCAT(B325,$B314),'All Fixtures'!I:R,9,0))</f>
        <v>45594</v>
      </c>
      <c r="D325" s="46" t="str">
        <f>IFERROR(VLOOKUP(_xlfn.CONCAT(B325,$B314),'All Fixtures'!H:R,11,0),VLOOKUP(_xlfn.CONCAT(B325,$B314),'All Fixtures'!I:R,10,0))</f>
        <v>Dark Horses</v>
      </c>
      <c r="E325" s="47" t="str">
        <f t="shared" si="8"/>
        <v>vs</v>
      </c>
      <c r="F325" s="46" t="str">
        <f>IFERROR(VLOOKUP(_xlfn.CONCAT(B325,$B314),'All Fixtures'!I:T,12,0),VLOOKUP(_xlfn.CONCAT(B325,$B314),'All Fixtures'!H:T,13,0))</f>
        <v>Statics</v>
      </c>
      <c r="G325" s="48" t="str">
        <f>IF(E325="VOID","",VLOOKUP(_xlfn.CONCAT(B325,D325),'All Fixtures'!H:U,14,0))</f>
        <v>Old Richians RFC</v>
      </c>
    </row>
    <row r="326" spans="1:7" ht="18" customHeight="1" x14ac:dyDescent="0.25">
      <c r="A326" s="55"/>
      <c r="B326" s="44">
        <v>10</v>
      </c>
      <c r="C326" s="45">
        <f>IFERROR(VLOOKUP(_xlfn.CONCAT(B326,$B314),'All Fixtures'!H:R,10,0),VLOOKUP(_xlfn.CONCAT(B326,$B314),'All Fixtures'!I:R,9,0))</f>
        <v>45600</v>
      </c>
      <c r="D326" s="46" t="str">
        <f>IFERROR(VLOOKUP(_xlfn.CONCAT(B326,$B314),'All Fixtures'!H:R,11,0),VLOOKUP(_xlfn.CONCAT(B326,$B314),'All Fixtures'!I:R,10,0))</f>
        <v>Statics</v>
      </c>
      <c r="E326" s="47" t="str">
        <f t="shared" si="8"/>
        <v>vs</v>
      </c>
      <c r="F326" s="46" t="str">
        <f>IFERROR(VLOOKUP(_xlfn.CONCAT(B326,$B314),'All Fixtures'!I:T,12,0),VLOOKUP(_xlfn.CONCAT(B326,$B314),'All Fixtures'!H:T,13,0))</f>
        <v>Atlas S.C.</v>
      </c>
      <c r="G326" s="48" t="str">
        <f>IF(E326="VOID","",VLOOKUP(_xlfn.CONCAT(B326,D326),'All Fixtures'!H:U,14,0))</f>
        <v>Farmer's Club 2</v>
      </c>
    </row>
    <row r="327" spans="1:7" ht="18" customHeight="1" x14ac:dyDescent="0.25">
      <c r="A327" s="55"/>
      <c r="B327" s="44">
        <v>11</v>
      </c>
      <c r="C327" s="45">
        <f>IFERROR(VLOOKUP(_xlfn.CONCAT(B327,$B314),'All Fixtures'!H:R,10,0),VLOOKUP(_xlfn.CONCAT(B327,$B314),'All Fixtures'!I:R,9,0))</f>
        <v>45607</v>
      </c>
      <c r="D327" s="46" t="str">
        <f>IFERROR(VLOOKUP(_xlfn.CONCAT(B327,$B314),'All Fixtures'!H:R,11,0),VLOOKUP(_xlfn.CONCAT(B327,$B314),'All Fixtures'!I:R,10,0))</f>
        <v>Robinswood Foxes</v>
      </c>
      <c r="E327" s="47" t="str">
        <f t="shared" si="8"/>
        <v>vs</v>
      </c>
      <c r="F327" s="46" t="str">
        <f>IFERROR(VLOOKUP(_xlfn.CONCAT(B327,$B314),'All Fixtures'!I:T,12,0),VLOOKUP(_xlfn.CONCAT(B327,$B314),'All Fixtures'!H:T,13,0))</f>
        <v>Statics</v>
      </c>
      <c r="G327" s="48" t="str">
        <f>IF(E327="VOID","",VLOOKUP(_xlfn.CONCAT(B327,D327),'All Fixtures'!H:U,14,0))</f>
        <v>Robinswood Hill Club 1</v>
      </c>
    </row>
    <row r="328" spans="1:7" ht="18" customHeight="1" x14ac:dyDescent="0.25">
      <c r="A328" s="55"/>
      <c r="B328" s="44">
        <v>12</v>
      </c>
      <c r="C328" s="45">
        <f>IFERROR(VLOOKUP(_xlfn.CONCAT(B328,$B314),'All Fixtures'!H:R,10,0),VLOOKUP(_xlfn.CONCAT(B328,$B314),'All Fixtures'!I:R,9,0))</f>
        <v>45614</v>
      </c>
      <c r="D328" s="46" t="str">
        <f>IFERROR(VLOOKUP(_xlfn.CONCAT(B328,$B314),'All Fixtures'!H:R,11,0),VLOOKUP(_xlfn.CONCAT(B328,$B314),'All Fixtures'!I:R,10,0))</f>
        <v>Statics</v>
      </c>
      <c r="E328" s="47" t="str">
        <f t="shared" si="8"/>
        <v>vs</v>
      </c>
      <c r="F328" s="46" t="str">
        <f>IFERROR(VLOOKUP(_xlfn.CONCAT(B328,$B314),'All Fixtures'!I:T,12,0),VLOOKUP(_xlfn.CONCAT(B328,$B314),'All Fixtures'!H:T,13,0))</f>
        <v>White Hart</v>
      </c>
      <c r="G328" s="48" t="str">
        <f>IF(E328="VOID","",VLOOKUP(_xlfn.CONCAT(B328,D328),'All Fixtures'!H:U,14,0))</f>
        <v>Farmer's Club 2</v>
      </c>
    </row>
    <row r="329" spans="1:7" ht="18" customHeight="1" x14ac:dyDescent="0.25">
      <c r="A329" s="55"/>
      <c r="B329" s="44">
        <v>13</v>
      </c>
      <c r="C329" s="45">
        <f>IFERROR(VLOOKUP(_xlfn.CONCAT(B329,$B314),'All Fixtures'!H:R,10,0),VLOOKUP(_xlfn.CONCAT(B329,$B314),'All Fixtures'!I:R,9,0))</f>
        <v>45625</v>
      </c>
      <c r="D329" s="46" t="str">
        <f>IFERROR(VLOOKUP(_xlfn.CONCAT(B329,$B314),'All Fixtures'!H:R,11,0),VLOOKUP(_xlfn.CONCAT(B329,$B314),'All Fixtures'!I:R,10,0))</f>
        <v>Commies</v>
      </c>
      <c r="E329" s="47" t="str">
        <f t="shared" si="8"/>
        <v>vs</v>
      </c>
      <c r="F329" s="46" t="str">
        <f>IFERROR(VLOOKUP(_xlfn.CONCAT(B329,$B314),'All Fixtures'!I:T,12,0),VLOOKUP(_xlfn.CONCAT(B329,$B314),'All Fixtures'!H:T,13,0))</f>
        <v>Statics</v>
      </c>
      <c r="G329" s="48" t="str">
        <f>IF(E329="VOID","",VLOOKUP(_xlfn.CONCAT(B329,D329),'All Fixtures'!H:U,14,0))</f>
        <v>Churchdown Community Centre 2</v>
      </c>
    </row>
    <row r="330" spans="1:7" ht="18" customHeight="1" x14ac:dyDescent="0.25">
      <c r="A330" s="55"/>
      <c r="B330" s="44">
        <v>14</v>
      </c>
      <c r="C330" s="45">
        <f>IFERROR(VLOOKUP(_xlfn.CONCAT(B330,$B314),'All Fixtures'!H:R,10,0),VLOOKUP(_xlfn.CONCAT(B330,$B314),'All Fixtures'!I:R,9,0))</f>
        <v>45628</v>
      </c>
      <c r="D330" s="46" t="str">
        <f>IFERROR(VLOOKUP(_xlfn.CONCAT(B330,$B314),'All Fixtures'!H:R,11,0),VLOOKUP(_xlfn.CONCAT(B330,$B314),'All Fixtures'!I:R,10,0))</f>
        <v>Statics</v>
      </c>
      <c r="E330" s="47" t="str">
        <f t="shared" si="8"/>
        <v>vs</v>
      </c>
      <c r="F330" s="46" t="str">
        <f>IFERROR(VLOOKUP(_xlfn.CONCAT(B330,$B314),'All Fixtures'!I:T,12,0),VLOOKUP(_xlfn.CONCAT(B330,$B314),'All Fixtures'!H:T,13,0))</f>
        <v>Post Office 'A'</v>
      </c>
      <c r="G330" s="48" t="str">
        <f>IF(E330="VOID","",VLOOKUP(_xlfn.CONCAT(B330,D330),'All Fixtures'!H:U,14,0))</f>
        <v>Farmer's Club 2</v>
      </c>
    </row>
    <row r="331" spans="1:7" ht="18" customHeight="1" x14ac:dyDescent="0.25">
      <c r="A331" s="55"/>
      <c r="B331" s="44">
        <v>15</v>
      </c>
      <c r="C331" s="45">
        <f>IFERROR(VLOOKUP(_xlfn.CONCAT(B331,$B314),'All Fixtures'!H:R,10,0),VLOOKUP(_xlfn.CONCAT(B331,$B314),'All Fixtures'!I:R,9,0))</f>
        <v>45639</v>
      </c>
      <c r="D331" s="46" t="str">
        <f>IFERROR(VLOOKUP(_xlfn.CONCAT(B331,$B314),'All Fixtures'!H:R,11,0),VLOOKUP(_xlfn.CONCAT(B331,$B314),'All Fixtures'!I:R,10,0))</f>
        <v>Bell Hotel</v>
      </c>
      <c r="E331" s="47" t="str">
        <f t="shared" si="8"/>
        <v>vs</v>
      </c>
      <c r="F331" s="46" t="str">
        <f>IFERROR(VLOOKUP(_xlfn.CONCAT(B331,$B314),'All Fixtures'!I:T,12,0),VLOOKUP(_xlfn.CONCAT(B331,$B314),'All Fixtures'!H:T,13,0))</f>
        <v>Statics</v>
      </c>
      <c r="G331" s="48" t="str">
        <f>IF(E331="VOID","",VLOOKUP(_xlfn.CONCAT(B331,D331),'All Fixtures'!H:U,14,0))</f>
        <v>Bell Inn Frampton</v>
      </c>
    </row>
    <row r="332" spans="1:7" ht="24.6" customHeight="1" x14ac:dyDescent="0.25">
      <c r="A332" s="55"/>
      <c r="B332" s="122" t="s">
        <v>339</v>
      </c>
      <c r="C332" s="123"/>
      <c r="D332" s="123"/>
      <c r="E332" s="123"/>
      <c r="F332" s="123"/>
      <c r="G332" s="124"/>
    </row>
    <row r="333" spans="1:7" ht="18" customHeight="1" x14ac:dyDescent="0.25">
      <c r="A333" s="55"/>
      <c r="B333" s="44">
        <v>16</v>
      </c>
      <c r="C333" s="45">
        <f>IFERROR(VLOOKUP(_xlfn.CONCAT(B333,$B314),'All Fixtures'!H:R,10,0),VLOOKUP(_xlfn.CONCAT(B333,$B314),'All Fixtures'!I:R,9,0))</f>
        <v>45663</v>
      </c>
      <c r="D333" s="46" t="str">
        <f>IFERROR(VLOOKUP(_xlfn.CONCAT(B333,$B314),'All Fixtures'!H:R,11,0),VLOOKUP(_xlfn.CONCAT(B333,$B314),'All Fixtures'!I:R,10,0))</f>
        <v>Statics</v>
      </c>
      <c r="E333" s="47" t="str">
        <f t="shared" si="8"/>
        <v>vs</v>
      </c>
      <c r="F333" s="46" t="str">
        <f>IFERROR(VLOOKUP(_xlfn.CONCAT(B333,$B314),'All Fixtures'!I:T,12,0),VLOOKUP(_xlfn.CONCAT(B333,$B314),'All Fixtures'!H:T,13,0))</f>
        <v>Looney Tunes</v>
      </c>
      <c r="G333" s="48" t="str">
        <f>IF(E333="VOID","",VLOOKUP(_xlfn.CONCAT(B333,D333),'All Fixtures'!H:U,14,0))</f>
        <v>Farmer's Club 2</v>
      </c>
    </row>
    <row r="334" spans="1:7" ht="18" customHeight="1" x14ac:dyDescent="0.25">
      <c r="A334" s="55"/>
      <c r="B334" s="44">
        <v>17</v>
      </c>
      <c r="C334" s="45">
        <f>IFERROR(VLOOKUP(_xlfn.CONCAT(B334,$B314),'All Fixtures'!H:R,10,0),VLOOKUP(_xlfn.CONCAT(B334,$B314),'All Fixtures'!I:R,9,0))</f>
        <v>45674</v>
      </c>
      <c r="D334" s="46" t="str">
        <f>IFERROR(VLOOKUP(_xlfn.CONCAT(B334,$B314),'All Fixtures'!H:R,11,0),VLOOKUP(_xlfn.CONCAT(B334,$B314),'All Fixtures'!I:R,10,0))</f>
        <v>Star Inn</v>
      </c>
      <c r="E334" s="47" t="str">
        <f t="shared" si="8"/>
        <v>vs</v>
      </c>
      <c r="F334" s="46" t="str">
        <f>IFERROR(VLOOKUP(_xlfn.CONCAT(B334,$B314),'All Fixtures'!I:T,12,0),VLOOKUP(_xlfn.CONCAT(B334,$B314),'All Fixtures'!H:T,13,0))</f>
        <v>Statics</v>
      </c>
      <c r="G334" s="48" t="str">
        <f>IF(E334="VOID","",VLOOKUP(_xlfn.CONCAT(B334,D334),'All Fixtures'!H:U,14,0))</f>
        <v>Wotton Hall Club 2</v>
      </c>
    </row>
    <row r="335" spans="1:7" ht="18" customHeight="1" x14ac:dyDescent="0.25">
      <c r="A335" s="55"/>
      <c r="B335" s="44">
        <v>18</v>
      </c>
      <c r="C335" s="45">
        <f>IFERROR(VLOOKUP(_xlfn.CONCAT(B335,$B314),'All Fixtures'!H:R,10,0),VLOOKUP(_xlfn.CONCAT(B335,$B314),'All Fixtures'!I:R,9,0))</f>
        <v>45677</v>
      </c>
      <c r="D335" s="46" t="str">
        <f>IFERROR(VLOOKUP(_xlfn.CONCAT(B335,$B314),'All Fixtures'!H:R,11,0),VLOOKUP(_xlfn.CONCAT(B335,$B314),'All Fixtures'!I:R,10,0))</f>
        <v>Statics</v>
      </c>
      <c r="E335" s="47" t="str">
        <f t="shared" si="8"/>
        <v>vs</v>
      </c>
      <c r="F335" s="46" t="str">
        <f>IFERROR(VLOOKUP(_xlfn.CONCAT(B335,$B314),'All Fixtures'!I:T,12,0),VLOOKUP(_xlfn.CONCAT(B335,$B314),'All Fixtures'!H:T,13,0))</f>
        <v>Co-Op</v>
      </c>
      <c r="G335" s="48" t="str">
        <f>IF(E335="VOID","",VLOOKUP(_xlfn.CONCAT(B335,D335),'All Fixtures'!H:U,14,0))</f>
        <v>Farmer's Club 2</v>
      </c>
    </row>
    <row r="336" spans="1:7" ht="18" customHeight="1" x14ac:dyDescent="0.25">
      <c r="A336" s="55"/>
      <c r="B336" s="44">
        <v>19</v>
      </c>
      <c r="C336" s="45">
        <f>IFERROR(VLOOKUP(_xlfn.CONCAT(B336,$B314),'All Fixtures'!H:R,10,0),VLOOKUP(_xlfn.CONCAT(B336,$B314),'All Fixtures'!I:R,9,0))</f>
        <v>45687</v>
      </c>
      <c r="D336" s="46" t="str">
        <f>IFERROR(VLOOKUP(_xlfn.CONCAT(B336,$B314),'All Fixtures'!H:R,11,0),VLOOKUP(_xlfn.CONCAT(B336,$B314),'All Fixtures'!I:R,10,0))</f>
        <v>Doddlers</v>
      </c>
      <c r="E336" s="47" t="str">
        <f t="shared" si="8"/>
        <v>vs</v>
      </c>
      <c r="F336" s="46" t="str">
        <f>IFERROR(VLOOKUP(_xlfn.CONCAT(B336,$B314),'All Fixtures'!I:T,12,0),VLOOKUP(_xlfn.CONCAT(B336,$B314),'All Fixtures'!H:T,13,0))</f>
        <v>Statics</v>
      </c>
      <c r="G336" s="48" t="str">
        <f>IF(E336="VOID","",VLOOKUP(_xlfn.CONCAT(B336,D336),'All Fixtures'!H:U,14,0))</f>
        <v>Elmbridge Sports &amp; Social Club</v>
      </c>
    </row>
    <row r="337" spans="1:7" ht="18" customHeight="1" x14ac:dyDescent="0.25">
      <c r="A337" s="55"/>
      <c r="B337" s="44">
        <v>20</v>
      </c>
      <c r="C337" s="45">
        <f>IFERROR(VLOOKUP(_xlfn.CONCAT(B337,$B314),'All Fixtures'!H:R,10,0),VLOOKUP(_xlfn.CONCAT(B337,$B314),'All Fixtures'!I:R,9,0))</f>
        <v>45691</v>
      </c>
      <c r="D337" s="46" t="str">
        <f>IFERROR(VLOOKUP(_xlfn.CONCAT(B337,$B314),'All Fixtures'!H:R,11,0),VLOOKUP(_xlfn.CONCAT(B337,$B314),'All Fixtures'!I:R,10,0))</f>
        <v>Statics</v>
      </c>
      <c r="E337" s="47" t="str">
        <f t="shared" si="8"/>
        <v>vs</v>
      </c>
      <c r="F337" s="46" t="str">
        <f>IFERROR(VLOOKUP(_xlfn.CONCAT(B337,$B314),'All Fixtures'!I:T,12,0),VLOOKUP(_xlfn.CONCAT(B337,$B314),'All Fixtures'!H:T,13,0))</f>
        <v>Jolly Boys</v>
      </c>
      <c r="G337" s="48" t="str">
        <f>IF(E337="VOID","",VLOOKUP(_xlfn.CONCAT(B337,D337),'All Fixtures'!H:U,14,0))</f>
        <v>Farmer's Club 2</v>
      </c>
    </row>
    <row r="338" spans="1:7" ht="18" customHeight="1" x14ac:dyDescent="0.25">
      <c r="A338" s="55"/>
      <c r="B338" s="44">
        <v>21</v>
      </c>
      <c r="C338" s="45">
        <f>IFERROR(VLOOKUP(_xlfn.CONCAT(B338,$B314),'All Fixtures'!H:R,10,0),VLOOKUP(_xlfn.CONCAT(B338,$B314),'All Fixtures'!I:R,9,0))</f>
        <v>45701</v>
      </c>
      <c r="D338" s="46" t="str">
        <f>IFERROR(VLOOKUP(_xlfn.CONCAT(B338,$B314),'All Fixtures'!H:R,11,0),VLOOKUP(_xlfn.CONCAT(B338,$B314),'All Fixtures'!I:R,10,0))</f>
        <v>Harps S.C.</v>
      </c>
      <c r="E338" s="47" t="str">
        <f t="shared" si="8"/>
        <v>vs</v>
      </c>
      <c r="F338" s="46" t="str">
        <f>IFERROR(VLOOKUP(_xlfn.CONCAT(B338,$B314),'All Fixtures'!I:T,12,0),VLOOKUP(_xlfn.CONCAT(B338,$B314),'All Fixtures'!H:T,13,0))</f>
        <v>Statics</v>
      </c>
      <c r="G338" s="48" t="str">
        <f>IF(E338="VOID","",VLOOKUP(_xlfn.CONCAT(B338,D338),'All Fixtures'!H:U,14,0))</f>
        <v>Farmer's Club 2</v>
      </c>
    </row>
    <row r="339" spans="1:7" ht="18" customHeight="1" x14ac:dyDescent="0.25">
      <c r="A339" s="55"/>
      <c r="B339" s="44">
        <v>22</v>
      </c>
      <c r="C339" s="45">
        <f>IFERROR(VLOOKUP(_xlfn.CONCAT(B339,$B314),'All Fixtures'!H:R,10,0),VLOOKUP(_xlfn.CONCAT(B339,$B314),'All Fixtures'!I:R,9,0))</f>
        <v>45705</v>
      </c>
      <c r="D339" s="46" t="str">
        <f>IFERROR(VLOOKUP(_xlfn.CONCAT(B339,$B314),'All Fixtures'!H:R,11,0),VLOOKUP(_xlfn.CONCAT(B339,$B314),'All Fixtures'!I:R,10,0))</f>
        <v>Statics</v>
      </c>
      <c r="E339" s="47" t="str">
        <f t="shared" si="8"/>
        <v>vs</v>
      </c>
      <c r="F339" s="46" t="str">
        <f>IFERROR(VLOOKUP(_xlfn.CONCAT(B339,$B314),'All Fixtures'!I:T,12,0),VLOOKUP(_xlfn.CONCAT(B339,$B314),'All Fixtures'!H:T,13,0))</f>
        <v>Andy Capps</v>
      </c>
      <c r="G339" s="48" t="str">
        <f>IF(E339="VOID","",VLOOKUP(_xlfn.CONCAT(B339,D339),'All Fixtures'!H:U,14,0))</f>
        <v>Farmer's Club 2</v>
      </c>
    </row>
    <row r="340" spans="1:7" ht="18" customHeight="1" x14ac:dyDescent="0.25">
      <c r="A340" s="55"/>
      <c r="B340" s="44">
        <v>23</v>
      </c>
      <c r="C340" s="45">
        <f>IFERROR(VLOOKUP(_xlfn.CONCAT(B340,$B314),'All Fixtures'!H:R,10,0),VLOOKUP(_xlfn.CONCAT(B340,$B314),'All Fixtures'!I:R,9,0))</f>
        <v>45716</v>
      </c>
      <c r="D340" s="46" t="str">
        <f>IFERROR(VLOOKUP(_xlfn.CONCAT(B340,$B314),'All Fixtures'!H:R,11,0),VLOOKUP(_xlfn.CONCAT(B340,$B314),'All Fixtures'!I:R,10,0))</f>
        <v>Jacks Jokers</v>
      </c>
      <c r="E340" s="47" t="str">
        <f t="shared" si="8"/>
        <v>vs</v>
      </c>
      <c r="F340" s="46" t="str">
        <f>IFERROR(VLOOKUP(_xlfn.CONCAT(B340,$B314),'All Fixtures'!I:T,12,0),VLOOKUP(_xlfn.CONCAT(B340,$B314),'All Fixtures'!H:T,13,0))</f>
        <v>Statics</v>
      </c>
      <c r="G340" s="48" t="str">
        <f>IF(E340="VOID","",VLOOKUP(_xlfn.CONCAT(B340,D340),'All Fixtures'!H:U,14,0))</f>
        <v>One Eyed Jacks</v>
      </c>
    </row>
    <row r="341" spans="1:7" ht="18" customHeight="1" x14ac:dyDescent="0.25">
      <c r="A341" s="55"/>
      <c r="B341" s="44">
        <v>24</v>
      </c>
      <c r="C341" s="45">
        <f>IFERROR(VLOOKUP(_xlfn.CONCAT(B341,$B314),'All Fixtures'!H:R,10,0),VLOOKUP(_xlfn.CONCAT(B341,$B314),'All Fixtures'!I:R,9,0))</f>
        <v>45719</v>
      </c>
      <c r="D341" s="46" t="str">
        <f>IFERROR(VLOOKUP(_xlfn.CONCAT(B341,$B314),'All Fixtures'!H:R,11,0),VLOOKUP(_xlfn.CONCAT(B341,$B314),'All Fixtures'!I:R,10,0))</f>
        <v>Statics</v>
      </c>
      <c r="E341" s="47" t="str">
        <f t="shared" si="8"/>
        <v>vs</v>
      </c>
      <c r="F341" s="46" t="str">
        <f>IFERROR(VLOOKUP(_xlfn.CONCAT(B341,$B314),'All Fixtures'!I:T,12,0),VLOOKUP(_xlfn.CONCAT(B341,$B314),'All Fixtures'!H:T,13,0))</f>
        <v>Dark Horses</v>
      </c>
      <c r="G341" s="48" t="str">
        <f>IF(E341="VOID","",VLOOKUP(_xlfn.CONCAT(B341,D341),'All Fixtures'!H:U,14,0))</f>
        <v>Farmer's Club 2</v>
      </c>
    </row>
    <row r="342" spans="1:7" ht="18" customHeight="1" x14ac:dyDescent="0.25">
      <c r="A342" s="55"/>
      <c r="B342" s="44">
        <v>25</v>
      </c>
      <c r="C342" s="45">
        <f>IFERROR(VLOOKUP(_xlfn.CONCAT(B342,$B314),'All Fixtures'!H:R,10,0),VLOOKUP(_xlfn.CONCAT(B342,$B314),'All Fixtures'!I:R,9,0))</f>
        <v>45726</v>
      </c>
      <c r="D342" s="46" t="str">
        <f>IFERROR(VLOOKUP(_xlfn.CONCAT(B342,$B314),'All Fixtures'!H:R,11,0),VLOOKUP(_xlfn.CONCAT(B342,$B314),'All Fixtures'!I:R,10,0))</f>
        <v>Atlas S.C.</v>
      </c>
      <c r="E342" s="47" t="str">
        <f t="shared" si="8"/>
        <v>vs</v>
      </c>
      <c r="F342" s="46" t="str">
        <f>IFERROR(VLOOKUP(_xlfn.CONCAT(B342,$B314),'All Fixtures'!I:T,12,0),VLOOKUP(_xlfn.CONCAT(B342,$B314),'All Fixtures'!H:T,13,0))</f>
        <v>Statics</v>
      </c>
      <c r="G342" s="48" t="str">
        <f>IF(E342="VOID","",VLOOKUP(_xlfn.CONCAT(B342,D342),'All Fixtures'!H:U,14,0))</f>
        <v>Spartans Club 1</v>
      </c>
    </row>
    <row r="343" spans="1:7" ht="18" customHeight="1" x14ac:dyDescent="0.25">
      <c r="A343" s="55"/>
      <c r="B343" s="44">
        <v>26</v>
      </c>
      <c r="C343" s="45">
        <f>IFERROR(VLOOKUP(_xlfn.CONCAT(B343,$B314),'All Fixtures'!H:R,10,0),VLOOKUP(_xlfn.CONCAT(B343,$B314),'All Fixtures'!I:R,9,0))</f>
        <v>45733</v>
      </c>
      <c r="D343" s="46" t="str">
        <f>IFERROR(VLOOKUP(_xlfn.CONCAT(B343,$B314),'All Fixtures'!H:R,11,0),VLOOKUP(_xlfn.CONCAT(B343,$B314),'All Fixtures'!I:R,10,0))</f>
        <v>Statics</v>
      </c>
      <c r="E343" s="47" t="str">
        <f t="shared" si="8"/>
        <v>vs</v>
      </c>
      <c r="F343" s="46" t="str">
        <f>IFERROR(VLOOKUP(_xlfn.CONCAT(B343,$B314),'All Fixtures'!I:T,12,0),VLOOKUP(_xlfn.CONCAT(B343,$B314),'All Fixtures'!H:T,13,0))</f>
        <v>Robinswood Foxes</v>
      </c>
      <c r="G343" s="48" t="str">
        <f>IF(E343="VOID","",VLOOKUP(_xlfn.CONCAT(B343,D343),'All Fixtures'!H:U,14,0))</f>
        <v>Farmer's Club 2</v>
      </c>
    </row>
    <row r="344" spans="1:7" ht="18" customHeight="1" x14ac:dyDescent="0.25">
      <c r="A344" s="55"/>
      <c r="B344" s="44">
        <v>27</v>
      </c>
      <c r="C344" s="45">
        <f>IFERROR(VLOOKUP(_xlfn.CONCAT(B344,$B314),'All Fixtures'!H:R,10,0),VLOOKUP(_xlfn.CONCAT(B344,$B314),'All Fixtures'!I:R,9,0))</f>
        <v>45741</v>
      </c>
      <c r="D344" s="46" t="str">
        <f>IFERROR(VLOOKUP(_xlfn.CONCAT(B344,$B314),'All Fixtures'!H:R,11,0),VLOOKUP(_xlfn.CONCAT(B344,$B314),'All Fixtures'!I:R,10,0))</f>
        <v>White Hart</v>
      </c>
      <c r="E344" s="47" t="str">
        <f t="shared" si="8"/>
        <v>vs</v>
      </c>
      <c r="F344" s="46" t="str">
        <f>IFERROR(VLOOKUP(_xlfn.CONCAT(B344,$B314),'All Fixtures'!I:T,12,0),VLOOKUP(_xlfn.CONCAT(B344,$B314),'All Fixtures'!H:T,13,0))</f>
        <v>Statics</v>
      </c>
      <c r="G344" s="48" t="str">
        <f>IF(E344="VOID","",VLOOKUP(_xlfn.CONCAT(B344,D344),'All Fixtures'!H:U,14,0))</f>
        <v>One Eyed Jacks</v>
      </c>
    </row>
    <row r="345" spans="1:7" ht="18" customHeight="1" x14ac:dyDescent="0.25">
      <c r="A345" s="55"/>
      <c r="B345" s="44">
        <v>28</v>
      </c>
      <c r="C345" s="45">
        <f>IFERROR(VLOOKUP(_xlfn.CONCAT(B345,$B314),'All Fixtures'!H:R,10,0),VLOOKUP(_xlfn.CONCAT(B345,$B314),'All Fixtures'!I:R,9,0))</f>
        <v>45747</v>
      </c>
      <c r="D345" s="46" t="str">
        <f>IFERROR(VLOOKUP(_xlfn.CONCAT(B345,$B314),'All Fixtures'!H:R,11,0),VLOOKUP(_xlfn.CONCAT(B345,$B314),'All Fixtures'!I:R,10,0))</f>
        <v>Statics</v>
      </c>
      <c r="E345" s="47" t="str">
        <f t="shared" si="8"/>
        <v>vs</v>
      </c>
      <c r="F345" s="46" t="str">
        <f>IFERROR(VLOOKUP(_xlfn.CONCAT(B345,$B314),'All Fixtures'!I:T,12,0),VLOOKUP(_xlfn.CONCAT(B345,$B314),'All Fixtures'!H:T,13,0))</f>
        <v>Commies</v>
      </c>
      <c r="G345" s="48" t="str">
        <f>IF(E345="VOID","",VLOOKUP(_xlfn.CONCAT(B345,D345),'All Fixtures'!H:U,14,0))</f>
        <v>Farmer's Club 2</v>
      </c>
    </row>
    <row r="346" spans="1:7" ht="18" customHeight="1" x14ac:dyDescent="0.25">
      <c r="A346" s="55"/>
      <c r="B346" s="44">
        <v>29</v>
      </c>
      <c r="C346" s="45">
        <f>IFERROR(VLOOKUP(_xlfn.CONCAT(B346,$B314),'All Fixtures'!H:R,10,0),VLOOKUP(_xlfn.CONCAT(B346,$B314),'All Fixtures'!I:R,9,0))</f>
        <v>45754</v>
      </c>
      <c r="D346" s="46" t="str">
        <f>IFERROR(VLOOKUP(_xlfn.CONCAT(B346,$B314),'All Fixtures'!H:R,11,0),VLOOKUP(_xlfn.CONCAT(B346,$B314),'All Fixtures'!I:R,10,0))</f>
        <v>Post Office 'A'</v>
      </c>
      <c r="E346" s="47" t="str">
        <f t="shared" si="8"/>
        <v>vs</v>
      </c>
      <c r="F346" s="46" t="str">
        <f>IFERROR(VLOOKUP(_xlfn.CONCAT(B346,$B314),'All Fixtures'!I:T,12,0),VLOOKUP(_xlfn.CONCAT(B346,$B314),'All Fixtures'!H:T,13,0))</f>
        <v>Statics</v>
      </c>
      <c r="G346" s="48" t="str">
        <f>IF(E346="VOID","",VLOOKUP(_xlfn.CONCAT(B346,D346),'All Fixtures'!H:U,14,0))</f>
        <v>One Eyed Jacks</v>
      </c>
    </row>
    <row r="347" spans="1:7" ht="18" customHeight="1" x14ac:dyDescent="0.25">
      <c r="A347" s="55"/>
      <c r="B347" s="49">
        <v>30</v>
      </c>
      <c r="C347" s="50">
        <f>IFERROR(VLOOKUP(_xlfn.CONCAT(B347,$B314),'All Fixtures'!H:R,10,0),VLOOKUP(_xlfn.CONCAT(B347,$B314),'All Fixtures'!I:R,9,0))</f>
        <v>45761</v>
      </c>
      <c r="D347" s="51" t="str">
        <f>IFERROR(VLOOKUP(_xlfn.CONCAT(B347,$B314),'All Fixtures'!H:R,11,0),VLOOKUP(_xlfn.CONCAT(B347,$B314),'All Fixtures'!I:R,10,0))</f>
        <v>Statics</v>
      </c>
      <c r="E347" s="52" t="str">
        <f t="shared" si="8"/>
        <v>vs</v>
      </c>
      <c r="F347" s="51" t="str">
        <f>IFERROR(VLOOKUP(_xlfn.CONCAT(B347,$B314),'All Fixtures'!I:T,12,0),VLOOKUP(_xlfn.CONCAT(B347,$B314),'All Fixtures'!H:T,13,0))</f>
        <v>Bell Hotel</v>
      </c>
      <c r="G347" s="53" t="str">
        <f>IF(E347="VOID","",VLOOKUP(_xlfn.CONCAT(B347,D347),'All Fixtures'!H:U,14,0))</f>
        <v>Farmer's Club 2</v>
      </c>
    </row>
    <row r="348" spans="1:7" ht="13.15" customHeight="1" x14ac:dyDescent="0.25">
      <c r="A348" s="55"/>
      <c r="B348" s="20"/>
      <c r="C348" s="20"/>
      <c r="D348" s="3"/>
      <c r="E348" s="20"/>
      <c r="F348" s="3"/>
      <c r="G348" s="3"/>
    </row>
    <row r="349" spans="1:7" ht="13.15" customHeight="1" x14ac:dyDescent="0.25">
      <c r="A349" s="55"/>
      <c r="B349" s="20"/>
      <c r="C349" s="20"/>
      <c r="D349" s="3"/>
      <c r="E349" s="20"/>
      <c r="F349" s="3"/>
      <c r="G349" s="3"/>
    </row>
    <row r="350" spans="1:7" ht="13.15" customHeight="1" x14ac:dyDescent="0.25">
      <c r="A350" s="55"/>
      <c r="B350" s="20"/>
      <c r="C350" s="20"/>
      <c r="D350" s="3"/>
      <c r="E350" s="20"/>
      <c r="F350" s="3"/>
      <c r="G350" s="3"/>
    </row>
    <row r="351" spans="1:7" ht="13.15" customHeight="1" x14ac:dyDescent="0.25">
      <c r="A351" s="55"/>
      <c r="B351" s="20"/>
      <c r="C351" s="20"/>
      <c r="D351" s="3"/>
      <c r="E351" s="20"/>
      <c r="F351" s="3"/>
      <c r="G351" s="3"/>
    </row>
    <row r="352" spans="1:7" ht="13.15" customHeight="1" x14ac:dyDescent="0.25">
      <c r="A352" s="55"/>
      <c r="B352" s="20"/>
      <c r="C352" s="20"/>
      <c r="D352" s="3"/>
      <c r="E352" s="20"/>
      <c r="F352" s="3"/>
      <c r="G352" s="3"/>
    </row>
    <row r="353" spans="1:7" ht="20.45" customHeight="1" x14ac:dyDescent="0.35">
      <c r="A353" s="55">
        <f>A314+1</f>
        <v>10</v>
      </c>
      <c r="B353" s="39" t="str">
        <f>C353</f>
        <v>Post Office 'A'</v>
      </c>
      <c r="C353" s="121" t="str">
        <f>VLOOKUP(A353,Divisions!$R$3:$S$18,2,0)</f>
        <v>Post Office 'A'</v>
      </c>
      <c r="D353" s="121"/>
      <c r="E353" s="121"/>
      <c r="F353" s="121"/>
      <c r="G353" s="121"/>
    </row>
    <row r="354" spans="1:7" ht="13.15" customHeight="1" x14ac:dyDescent="0.25">
      <c r="A354" s="55"/>
      <c r="B354" s="20"/>
      <c r="C354" s="20"/>
      <c r="D354" s="3"/>
      <c r="E354" s="20"/>
      <c r="F354" s="3"/>
      <c r="G354" s="3"/>
    </row>
    <row r="355" spans="1:7" ht="21.6" customHeight="1" x14ac:dyDescent="0.25">
      <c r="A355" s="55"/>
      <c r="B355" s="40" t="s">
        <v>328</v>
      </c>
      <c r="C355" s="41" t="s">
        <v>334</v>
      </c>
      <c r="D355" s="42" t="s">
        <v>340</v>
      </c>
      <c r="E355" s="42"/>
      <c r="F355" s="42" t="s">
        <v>341</v>
      </c>
      <c r="G355" s="43" t="s">
        <v>338</v>
      </c>
    </row>
    <row r="356" spans="1:7" ht="18" customHeight="1" x14ac:dyDescent="0.25">
      <c r="A356" s="55"/>
      <c r="B356" s="44">
        <v>1</v>
      </c>
      <c r="C356" s="45">
        <f>IFERROR(VLOOKUP(_xlfn.CONCAT(B356,$B353),'All Fixtures'!H:R,10,0),VLOOKUP(_xlfn.CONCAT(B356,$B353),'All Fixtures'!I:R,9,0))</f>
        <v>45541</v>
      </c>
      <c r="D356" s="46" t="str">
        <f>IFERROR(VLOOKUP(_xlfn.CONCAT(B356,$B353),'All Fixtures'!H:R,11,0),VLOOKUP(_xlfn.CONCAT(B356,$B353),'All Fixtures'!I:R,10,0))</f>
        <v>Star Inn</v>
      </c>
      <c r="E356" s="47" t="str">
        <f>IF(F356="","VOID","vs")</f>
        <v>vs</v>
      </c>
      <c r="F356" s="46" t="str">
        <f>IFERROR(VLOOKUP(_xlfn.CONCAT(B356,$B353),'All Fixtures'!I:T,12,0),VLOOKUP(_xlfn.CONCAT(B356,$B353),'All Fixtures'!H:T,13,0))</f>
        <v>Post Office 'A'</v>
      </c>
      <c r="G356" s="48" t="str">
        <f>IF(E356="VOID","",VLOOKUP(_xlfn.CONCAT(B356,D356),'All Fixtures'!H:U,14,0))</f>
        <v>Wotton Hall Club 2</v>
      </c>
    </row>
    <row r="357" spans="1:7" ht="18" customHeight="1" x14ac:dyDescent="0.25">
      <c r="A357" s="55"/>
      <c r="B357" s="44">
        <v>2</v>
      </c>
      <c r="C357" s="45">
        <f>IFERROR(VLOOKUP(_xlfn.CONCAT(B357,$B353),'All Fixtures'!H:R,10,0),VLOOKUP(_xlfn.CONCAT(B357,$B353),'All Fixtures'!I:R,9,0))</f>
        <v>45544</v>
      </c>
      <c r="D357" s="46" t="str">
        <f>IFERROR(VLOOKUP(_xlfn.CONCAT(B357,$B353),'All Fixtures'!H:R,11,0),VLOOKUP(_xlfn.CONCAT(B357,$B353),'All Fixtures'!I:R,10,0))</f>
        <v>Post Office 'A'</v>
      </c>
      <c r="E357" s="47" t="str">
        <f t="shared" ref="E357:E386" si="9">IF(F357="","VOID","vs")</f>
        <v>vs</v>
      </c>
      <c r="F357" s="46" t="str">
        <f>IFERROR(VLOOKUP(_xlfn.CONCAT(B357,$B353),'All Fixtures'!I:T,12,0),VLOOKUP(_xlfn.CONCAT(B357,$B353),'All Fixtures'!H:T,13,0))</f>
        <v>Co-Op</v>
      </c>
      <c r="G357" s="48" t="str">
        <f>IF(E357="VOID","",VLOOKUP(_xlfn.CONCAT(B357,D357),'All Fixtures'!H:U,14,0))</f>
        <v>One Eyed Jacks</v>
      </c>
    </row>
    <row r="358" spans="1:7" ht="18" customHeight="1" x14ac:dyDescent="0.25">
      <c r="A358" s="55"/>
      <c r="B358" s="44">
        <v>3</v>
      </c>
      <c r="C358" s="45">
        <f>IFERROR(VLOOKUP(_xlfn.CONCAT(B358,$B353),'All Fixtures'!H:R,10,0),VLOOKUP(_xlfn.CONCAT(B358,$B353),'All Fixtures'!I:R,9,0))</f>
        <v>45554</v>
      </c>
      <c r="D358" s="46" t="str">
        <f>IFERROR(VLOOKUP(_xlfn.CONCAT(B358,$B353),'All Fixtures'!H:R,11,0),VLOOKUP(_xlfn.CONCAT(B358,$B353),'All Fixtures'!I:R,10,0))</f>
        <v>Doddlers</v>
      </c>
      <c r="E358" s="47" t="str">
        <f t="shared" si="9"/>
        <v>vs</v>
      </c>
      <c r="F358" s="46" t="str">
        <f>IFERROR(VLOOKUP(_xlfn.CONCAT(B358,$B353),'All Fixtures'!I:T,12,0),VLOOKUP(_xlfn.CONCAT(B358,$B353),'All Fixtures'!H:T,13,0))</f>
        <v>Post Office 'A'</v>
      </c>
      <c r="G358" s="48" t="str">
        <f>IF(E358="VOID","",VLOOKUP(_xlfn.CONCAT(B358,D358),'All Fixtures'!H:U,14,0))</f>
        <v>Elmbridge Sports &amp; Social Club</v>
      </c>
    </row>
    <row r="359" spans="1:7" ht="18" customHeight="1" x14ac:dyDescent="0.25">
      <c r="A359" s="55"/>
      <c r="B359" s="44">
        <v>4</v>
      </c>
      <c r="C359" s="45">
        <f>IFERROR(VLOOKUP(_xlfn.CONCAT(B359,$B353),'All Fixtures'!H:R,10,0),VLOOKUP(_xlfn.CONCAT(B359,$B353),'All Fixtures'!I:R,9,0))</f>
        <v>45558</v>
      </c>
      <c r="D359" s="46" t="str">
        <f>IFERROR(VLOOKUP(_xlfn.CONCAT(B359,$B353),'All Fixtures'!H:R,11,0),VLOOKUP(_xlfn.CONCAT(B359,$B353),'All Fixtures'!I:R,10,0))</f>
        <v>Post Office 'A'</v>
      </c>
      <c r="E359" s="47" t="str">
        <f t="shared" si="9"/>
        <v>vs</v>
      </c>
      <c r="F359" s="46" t="str">
        <f>IFERROR(VLOOKUP(_xlfn.CONCAT(B359,$B353),'All Fixtures'!I:T,12,0),VLOOKUP(_xlfn.CONCAT(B359,$B353),'All Fixtures'!H:T,13,0))</f>
        <v>Jolly Boys</v>
      </c>
      <c r="G359" s="48" t="str">
        <f>IF(E359="VOID","",VLOOKUP(_xlfn.CONCAT(B359,D359),'All Fixtures'!H:U,14,0))</f>
        <v>One Eyed Jacks</v>
      </c>
    </row>
    <row r="360" spans="1:7" ht="18" customHeight="1" x14ac:dyDescent="0.25">
      <c r="A360" s="55"/>
      <c r="B360" s="44">
        <v>5</v>
      </c>
      <c r="C360" s="45">
        <f>IFERROR(VLOOKUP(_xlfn.CONCAT(B360,$B353),'All Fixtures'!H:R,10,0),VLOOKUP(_xlfn.CONCAT(B360,$B353),'All Fixtures'!I:R,9,0))</f>
        <v>45568</v>
      </c>
      <c r="D360" s="46" t="str">
        <f>IFERROR(VLOOKUP(_xlfn.CONCAT(B360,$B353),'All Fixtures'!H:R,11,0),VLOOKUP(_xlfn.CONCAT(B360,$B353),'All Fixtures'!I:R,10,0))</f>
        <v>Harps S.C.</v>
      </c>
      <c r="E360" s="47" t="str">
        <f t="shared" si="9"/>
        <v>vs</v>
      </c>
      <c r="F360" s="46" t="str">
        <f>IFERROR(VLOOKUP(_xlfn.CONCAT(B360,$B353),'All Fixtures'!I:T,12,0),VLOOKUP(_xlfn.CONCAT(B360,$B353),'All Fixtures'!H:T,13,0))</f>
        <v>Post Office 'A'</v>
      </c>
      <c r="G360" s="48" t="str">
        <f>IF(E360="VOID","",VLOOKUP(_xlfn.CONCAT(B360,D360),'All Fixtures'!H:U,14,0))</f>
        <v>Farmer's Club 2</v>
      </c>
    </row>
    <row r="361" spans="1:7" ht="18" customHeight="1" x14ac:dyDescent="0.25">
      <c r="A361" s="55"/>
      <c r="B361" s="44">
        <v>6</v>
      </c>
      <c r="C361" s="45">
        <f>IFERROR(VLOOKUP(_xlfn.CONCAT(B361,$B353),'All Fixtures'!H:R,10,0),VLOOKUP(_xlfn.CONCAT(B361,$B353),'All Fixtures'!I:R,9,0))</f>
        <v>45572</v>
      </c>
      <c r="D361" s="46" t="str">
        <f>IFERROR(VLOOKUP(_xlfn.CONCAT(B361,$B353),'All Fixtures'!H:R,11,0),VLOOKUP(_xlfn.CONCAT(B361,$B353),'All Fixtures'!I:R,10,0))</f>
        <v>Post Office 'A'</v>
      </c>
      <c r="E361" s="47" t="str">
        <f t="shared" si="9"/>
        <v>vs</v>
      </c>
      <c r="F361" s="46" t="str">
        <f>IFERROR(VLOOKUP(_xlfn.CONCAT(B361,$B353),'All Fixtures'!I:T,12,0),VLOOKUP(_xlfn.CONCAT(B361,$B353),'All Fixtures'!H:T,13,0))</f>
        <v>Andy Capps</v>
      </c>
      <c r="G361" s="48" t="str">
        <f>IF(E361="VOID","",VLOOKUP(_xlfn.CONCAT(B361,D361),'All Fixtures'!H:U,14,0))</f>
        <v>One Eyed Jacks</v>
      </c>
    </row>
    <row r="362" spans="1:7" ht="18" customHeight="1" x14ac:dyDescent="0.25">
      <c r="A362" s="55"/>
      <c r="B362" s="44">
        <v>7</v>
      </c>
      <c r="C362" s="45">
        <f>IFERROR(VLOOKUP(_xlfn.CONCAT(B362,$B353),'All Fixtures'!H:R,10,0),VLOOKUP(_xlfn.CONCAT(B362,$B353),'All Fixtures'!I:R,9,0))</f>
        <v>45583</v>
      </c>
      <c r="D362" s="46" t="str">
        <f>IFERROR(VLOOKUP(_xlfn.CONCAT(B362,$B353),'All Fixtures'!H:R,11,0),VLOOKUP(_xlfn.CONCAT(B362,$B353),'All Fixtures'!I:R,10,0))</f>
        <v>Jacks Jokers</v>
      </c>
      <c r="E362" s="47" t="str">
        <f t="shared" si="9"/>
        <v>vs</v>
      </c>
      <c r="F362" s="46" t="str">
        <f>IFERROR(VLOOKUP(_xlfn.CONCAT(B362,$B353),'All Fixtures'!I:T,12,0),VLOOKUP(_xlfn.CONCAT(B362,$B353),'All Fixtures'!H:T,13,0))</f>
        <v>Post Office 'A'</v>
      </c>
      <c r="G362" s="48" t="str">
        <f>IF(E362="VOID","",VLOOKUP(_xlfn.CONCAT(B362,D362),'All Fixtures'!H:U,14,0))</f>
        <v>One Eyed Jacks</v>
      </c>
    </row>
    <row r="363" spans="1:7" ht="18" customHeight="1" x14ac:dyDescent="0.25">
      <c r="A363" s="55"/>
      <c r="B363" s="44">
        <v>8</v>
      </c>
      <c r="C363" s="45">
        <f>IFERROR(VLOOKUP(_xlfn.CONCAT(B363,$B353),'All Fixtures'!H:R,10,0),VLOOKUP(_xlfn.CONCAT(B363,$B353),'All Fixtures'!I:R,9,0))</f>
        <v>45586</v>
      </c>
      <c r="D363" s="46" t="str">
        <f>IFERROR(VLOOKUP(_xlfn.CONCAT(B363,$B353),'All Fixtures'!H:R,11,0),VLOOKUP(_xlfn.CONCAT(B363,$B353),'All Fixtures'!I:R,10,0))</f>
        <v>Post Office 'A'</v>
      </c>
      <c r="E363" s="47" t="str">
        <f t="shared" si="9"/>
        <v>vs</v>
      </c>
      <c r="F363" s="46" t="str">
        <f>IFERROR(VLOOKUP(_xlfn.CONCAT(B363,$B353),'All Fixtures'!I:T,12,0),VLOOKUP(_xlfn.CONCAT(B363,$B353),'All Fixtures'!H:T,13,0))</f>
        <v>Dark Horses</v>
      </c>
      <c r="G363" s="48" t="str">
        <f>IF(E363="VOID","",VLOOKUP(_xlfn.CONCAT(B363,D363),'All Fixtures'!H:U,14,0))</f>
        <v>One Eyed Jacks</v>
      </c>
    </row>
    <row r="364" spans="1:7" ht="18" customHeight="1" x14ac:dyDescent="0.25">
      <c r="A364" s="55"/>
      <c r="B364" s="44">
        <v>9</v>
      </c>
      <c r="C364" s="45">
        <f>IFERROR(VLOOKUP(_xlfn.CONCAT(B364,$B353),'All Fixtures'!H:R,10,0),VLOOKUP(_xlfn.CONCAT(B364,$B353),'All Fixtures'!I:R,9,0))</f>
        <v>45593</v>
      </c>
      <c r="D364" s="46" t="str">
        <f>IFERROR(VLOOKUP(_xlfn.CONCAT(B364,$B353),'All Fixtures'!H:R,11,0),VLOOKUP(_xlfn.CONCAT(B364,$B353),'All Fixtures'!I:R,10,0))</f>
        <v>Atlas S.C.</v>
      </c>
      <c r="E364" s="47" t="str">
        <f t="shared" si="9"/>
        <v>vs</v>
      </c>
      <c r="F364" s="46" t="str">
        <f>IFERROR(VLOOKUP(_xlfn.CONCAT(B364,$B353),'All Fixtures'!I:T,12,0),VLOOKUP(_xlfn.CONCAT(B364,$B353),'All Fixtures'!H:T,13,0))</f>
        <v>Post Office 'A'</v>
      </c>
      <c r="G364" s="48" t="str">
        <f>IF(E364="VOID","",VLOOKUP(_xlfn.CONCAT(B364,D364),'All Fixtures'!H:U,14,0))</f>
        <v>Spartans Club 1</v>
      </c>
    </row>
    <row r="365" spans="1:7" ht="18" customHeight="1" x14ac:dyDescent="0.25">
      <c r="A365" s="55"/>
      <c r="B365" s="44">
        <v>10</v>
      </c>
      <c r="C365" s="45">
        <f>IFERROR(VLOOKUP(_xlfn.CONCAT(B365,$B353),'All Fixtures'!H:R,10,0),VLOOKUP(_xlfn.CONCAT(B365,$B353),'All Fixtures'!I:R,9,0))</f>
        <v>45600</v>
      </c>
      <c r="D365" s="46" t="str">
        <f>IFERROR(VLOOKUP(_xlfn.CONCAT(B365,$B353),'All Fixtures'!H:R,11,0),VLOOKUP(_xlfn.CONCAT(B365,$B353),'All Fixtures'!I:R,10,0))</f>
        <v>Post Office 'A'</v>
      </c>
      <c r="E365" s="47" t="str">
        <f t="shared" si="9"/>
        <v>vs</v>
      </c>
      <c r="F365" s="46" t="str">
        <f>IFERROR(VLOOKUP(_xlfn.CONCAT(B365,$B353),'All Fixtures'!I:T,12,0),VLOOKUP(_xlfn.CONCAT(B365,$B353),'All Fixtures'!H:T,13,0))</f>
        <v>Robinswood Foxes</v>
      </c>
      <c r="G365" s="48" t="str">
        <f>IF(E365="VOID","",VLOOKUP(_xlfn.CONCAT(B365,D365),'All Fixtures'!H:U,14,0))</f>
        <v>One Eyed Jacks</v>
      </c>
    </row>
    <row r="366" spans="1:7" ht="18" customHeight="1" x14ac:dyDescent="0.25">
      <c r="A366" s="55"/>
      <c r="B366" s="44">
        <v>11</v>
      </c>
      <c r="C366" s="45">
        <f>IFERROR(VLOOKUP(_xlfn.CONCAT(B366,$B353),'All Fixtures'!H:R,10,0),VLOOKUP(_xlfn.CONCAT(B366,$B353),'All Fixtures'!I:R,9,0))</f>
        <v>45608</v>
      </c>
      <c r="D366" s="46" t="str">
        <f>IFERROR(VLOOKUP(_xlfn.CONCAT(B366,$B353),'All Fixtures'!H:R,11,0),VLOOKUP(_xlfn.CONCAT(B366,$B353),'All Fixtures'!I:R,10,0))</f>
        <v>White Hart</v>
      </c>
      <c r="E366" s="47" t="str">
        <f t="shared" si="9"/>
        <v>vs</v>
      </c>
      <c r="F366" s="46" t="str">
        <f>IFERROR(VLOOKUP(_xlfn.CONCAT(B366,$B353),'All Fixtures'!I:T,12,0),VLOOKUP(_xlfn.CONCAT(B366,$B353),'All Fixtures'!H:T,13,0))</f>
        <v>Post Office 'A'</v>
      </c>
      <c r="G366" s="48" t="str">
        <f>IF(E366="VOID","",VLOOKUP(_xlfn.CONCAT(B366,D366),'All Fixtures'!H:U,14,0))</f>
        <v>One Eyed Jacks</v>
      </c>
    </row>
    <row r="367" spans="1:7" ht="18" customHeight="1" x14ac:dyDescent="0.25">
      <c r="A367" s="55"/>
      <c r="B367" s="44">
        <v>12</v>
      </c>
      <c r="C367" s="45">
        <f>IFERROR(VLOOKUP(_xlfn.CONCAT(B367,$B353),'All Fixtures'!H:R,10,0),VLOOKUP(_xlfn.CONCAT(B367,$B353),'All Fixtures'!I:R,9,0))</f>
        <v>45614</v>
      </c>
      <c r="D367" s="46" t="str">
        <f>IFERROR(VLOOKUP(_xlfn.CONCAT(B367,$B353),'All Fixtures'!H:R,11,0),VLOOKUP(_xlfn.CONCAT(B367,$B353),'All Fixtures'!I:R,10,0))</f>
        <v>Post Office 'A'</v>
      </c>
      <c r="E367" s="47" t="str">
        <f t="shared" si="9"/>
        <v>vs</v>
      </c>
      <c r="F367" s="46" t="str">
        <f>IFERROR(VLOOKUP(_xlfn.CONCAT(B367,$B353),'All Fixtures'!I:T,12,0),VLOOKUP(_xlfn.CONCAT(B367,$B353),'All Fixtures'!H:T,13,0))</f>
        <v>Commies</v>
      </c>
      <c r="G367" s="48" t="str">
        <f>IF(E367="VOID","",VLOOKUP(_xlfn.CONCAT(B367,D367),'All Fixtures'!H:U,14,0))</f>
        <v>One Eyed Jacks</v>
      </c>
    </row>
    <row r="368" spans="1:7" ht="18" customHeight="1" x14ac:dyDescent="0.25">
      <c r="A368" s="55"/>
      <c r="B368" s="44">
        <v>13</v>
      </c>
      <c r="C368" s="45">
        <f>IFERROR(VLOOKUP(_xlfn.CONCAT(B368,$B353),'All Fixtures'!H:R,10,0),VLOOKUP(_xlfn.CONCAT(B368,$B353),'All Fixtures'!I:R,9,0))</f>
        <v>45625</v>
      </c>
      <c r="D368" s="46" t="str">
        <f>IFERROR(VLOOKUP(_xlfn.CONCAT(B368,$B353),'All Fixtures'!H:R,11,0),VLOOKUP(_xlfn.CONCAT(B368,$B353),'All Fixtures'!I:R,10,0))</f>
        <v>Bell Hotel</v>
      </c>
      <c r="E368" s="47" t="str">
        <f t="shared" si="9"/>
        <v>vs</v>
      </c>
      <c r="F368" s="46" t="str">
        <f>IFERROR(VLOOKUP(_xlfn.CONCAT(B368,$B353),'All Fixtures'!I:T,12,0),VLOOKUP(_xlfn.CONCAT(B368,$B353),'All Fixtures'!H:T,13,0))</f>
        <v>Post Office 'A'</v>
      </c>
      <c r="G368" s="48" t="str">
        <f>IF(E368="VOID","",VLOOKUP(_xlfn.CONCAT(B368,D368),'All Fixtures'!H:U,14,0))</f>
        <v>Bell Inn Frampton</v>
      </c>
    </row>
    <row r="369" spans="1:7" ht="18" customHeight="1" x14ac:dyDescent="0.25">
      <c r="A369" s="55"/>
      <c r="B369" s="44">
        <v>14</v>
      </c>
      <c r="C369" s="45">
        <f>IFERROR(VLOOKUP(_xlfn.CONCAT(B369,$B353),'All Fixtures'!H:R,10,0),VLOOKUP(_xlfn.CONCAT(B369,$B353),'All Fixtures'!I:R,9,0))</f>
        <v>45628</v>
      </c>
      <c r="D369" s="46" t="str">
        <f>IFERROR(VLOOKUP(_xlfn.CONCAT(B369,$B353),'All Fixtures'!H:R,11,0),VLOOKUP(_xlfn.CONCAT(B369,$B353),'All Fixtures'!I:R,10,0))</f>
        <v>Statics</v>
      </c>
      <c r="E369" s="47" t="str">
        <f t="shared" si="9"/>
        <v>vs</v>
      </c>
      <c r="F369" s="46" t="str">
        <f>IFERROR(VLOOKUP(_xlfn.CONCAT(B369,$B353),'All Fixtures'!I:T,12,0),VLOOKUP(_xlfn.CONCAT(B369,$B353),'All Fixtures'!H:T,13,0))</f>
        <v>Post Office 'A'</v>
      </c>
      <c r="G369" s="48" t="str">
        <f>IF(E369="VOID","",VLOOKUP(_xlfn.CONCAT(B369,D369),'All Fixtures'!H:U,14,0))</f>
        <v>Farmer's Club 2</v>
      </c>
    </row>
    <row r="370" spans="1:7" ht="18" customHeight="1" x14ac:dyDescent="0.25">
      <c r="A370" s="55"/>
      <c r="B370" s="44">
        <v>15</v>
      </c>
      <c r="C370" s="45">
        <f>IFERROR(VLOOKUP(_xlfn.CONCAT(B370,$B353),'All Fixtures'!H:R,10,0),VLOOKUP(_xlfn.CONCAT(B370,$B353),'All Fixtures'!I:R,9,0))</f>
        <v>45635</v>
      </c>
      <c r="D370" s="46" t="str">
        <f>IFERROR(VLOOKUP(_xlfn.CONCAT(B370,$B353),'All Fixtures'!H:R,11,0),VLOOKUP(_xlfn.CONCAT(B370,$B353),'All Fixtures'!I:R,10,0))</f>
        <v>Post Office 'A'</v>
      </c>
      <c r="E370" s="47" t="str">
        <f t="shared" si="9"/>
        <v>vs</v>
      </c>
      <c r="F370" s="46" t="str">
        <f>IFERROR(VLOOKUP(_xlfn.CONCAT(B370,$B353),'All Fixtures'!I:T,12,0),VLOOKUP(_xlfn.CONCAT(B370,$B353),'All Fixtures'!H:T,13,0))</f>
        <v>Looney Tunes</v>
      </c>
      <c r="G370" s="48" t="str">
        <f>IF(E370="VOID","",VLOOKUP(_xlfn.CONCAT(B370,D370),'All Fixtures'!H:U,14,0))</f>
        <v>One Eyed Jacks</v>
      </c>
    </row>
    <row r="371" spans="1:7" ht="24.6" customHeight="1" x14ac:dyDescent="0.25">
      <c r="A371" s="55"/>
      <c r="B371" s="122" t="s">
        <v>339</v>
      </c>
      <c r="C371" s="123"/>
      <c r="D371" s="123"/>
      <c r="E371" s="123"/>
      <c r="F371" s="123"/>
      <c r="G371" s="124"/>
    </row>
    <row r="372" spans="1:7" ht="18" customHeight="1" x14ac:dyDescent="0.25">
      <c r="A372" s="55"/>
      <c r="B372" s="44">
        <v>16</v>
      </c>
      <c r="C372" s="45">
        <f>IFERROR(VLOOKUP(_xlfn.CONCAT(B372,$B353),'All Fixtures'!H:R,10,0),VLOOKUP(_xlfn.CONCAT(B372,$B353),'All Fixtures'!I:R,9,0))</f>
        <v>45663</v>
      </c>
      <c r="D372" s="46" t="str">
        <f>IFERROR(VLOOKUP(_xlfn.CONCAT(B372,$B353),'All Fixtures'!H:R,11,0),VLOOKUP(_xlfn.CONCAT(B372,$B353),'All Fixtures'!I:R,10,0))</f>
        <v>Post Office 'A'</v>
      </c>
      <c r="E372" s="47" t="str">
        <f t="shared" si="9"/>
        <v>vs</v>
      </c>
      <c r="F372" s="46" t="str">
        <f>IFERROR(VLOOKUP(_xlfn.CONCAT(B372,$B353),'All Fixtures'!I:T,12,0),VLOOKUP(_xlfn.CONCAT(B372,$B353),'All Fixtures'!H:T,13,0))</f>
        <v>Star Inn</v>
      </c>
      <c r="G372" s="48" t="str">
        <f>IF(E372="VOID","",VLOOKUP(_xlfn.CONCAT(B372,D372),'All Fixtures'!H:U,14,0))</f>
        <v>One Eyed Jacks</v>
      </c>
    </row>
    <row r="373" spans="1:7" ht="18" customHeight="1" x14ac:dyDescent="0.25">
      <c r="A373" s="55"/>
      <c r="B373" s="44">
        <v>17</v>
      </c>
      <c r="C373" s="45">
        <f>IFERROR(VLOOKUP(_xlfn.CONCAT(B373,$B353),'All Fixtures'!H:R,10,0),VLOOKUP(_xlfn.CONCAT(B373,$B353),'All Fixtures'!I:R,9,0))</f>
        <v>45670</v>
      </c>
      <c r="D373" s="46" t="str">
        <f>IFERROR(VLOOKUP(_xlfn.CONCAT(B373,$B353),'All Fixtures'!H:R,11,0),VLOOKUP(_xlfn.CONCAT(B373,$B353),'All Fixtures'!I:R,10,0))</f>
        <v>Co-Op</v>
      </c>
      <c r="E373" s="47" t="str">
        <f t="shared" si="9"/>
        <v>vs</v>
      </c>
      <c r="F373" s="46" t="str">
        <f>IFERROR(VLOOKUP(_xlfn.CONCAT(B373,$B353),'All Fixtures'!I:T,12,0),VLOOKUP(_xlfn.CONCAT(B373,$B353),'All Fixtures'!H:T,13,0))</f>
        <v>Post Office 'A'</v>
      </c>
      <c r="G373" s="48" t="str">
        <f>IF(E373="VOID","",VLOOKUP(_xlfn.CONCAT(B373,D373),'All Fixtures'!H:U,14,0))</f>
        <v>Gala Club 2</v>
      </c>
    </row>
    <row r="374" spans="1:7" ht="18" customHeight="1" x14ac:dyDescent="0.25">
      <c r="A374" s="55"/>
      <c r="B374" s="44">
        <v>18</v>
      </c>
      <c r="C374" s="45">
        <f>IFERROR(VLOOKUP(_xlfn.CONCAT(B374,$B353),'All Fixtures'!H:R,10,0),VLOOKUP(_xlfn.CONCAT(B374,$B353),'All Fixtures'!I:R,9,0))</f>
        <v>45677</v>
      </c>
      <c r="D374" s="46" t="str">
        <f>IFERROR(VLOOKUP(_xlfn.CONCAT(B374,$B353),'All Fixtures'!H:R,11,0),VLOOKUP(_xlfn.CONCAT(B374,$B353),'All Fixtures'!I:R,10,0))</f>
        <v>Post Office 'A'</v>
      </c>
      <c r="E374" s="47" t="str">
        <f t="shared" si="9"/>
        <v>vs</v>
      </c>
      <c r="F374" s="46" t="str">
        <f>IFERROR(VLOOKUP(_xlfn.CONCAT(B374,$B353),'All Fixtures'!I:T,12,0),VLOOKUP(_xlfn.CONCAT(B374,$B353),'All Fixtures'!H:T,13,0))</f>
        <v>Doddlers</v>
      </c>
      <c r="G374" s="48" t="str">
        <f>IF(E374="VOID","",VLOOKUP(_xlfn.CONCAT(B374,D374),'All Fixtures'!H:U,14,0))</f>
        <v>One Eyed Jacks</v>
      </c>
    </row>
    <row r="375" spans="1:7" ht="18" customHeight="1" x14ac:dyDescent="0.25">
      <c r="A375" s="55"/>
      <c r="B375" s="44">
        <v>19</v>
      </c>
      <c r="C375" s="45">
        <f>IFERROR(VLOOKUP(_xlfn.CONCAT(B375,$B353),'All Fixtures'!H:R,10,0),VLOOKUP(_xlfn.CONCAT(B375,$B353),'All Fixtures'!I:R,9,0))</f>
        <v>45687</v>
      </c>
      <c r="D375" s="46" t="str">
        <f>IFERROR(VLOOKUP(_xlfn.CONCAT(B375,$B353),'All Fixtures'!H:R,11,0),VLOOKUP(_xlfn.CONCAT(B375,$B353),'All Fixtures'!I:R,10,0))</f>
        <v>Jolly Boys</v>
      </c>
      <c r="E375" s="47" t="str">
        <f t="shared" si="9"/>
        <v>vs</v>
      </c>
      <c r="F375" s="46" t="str">
        <f>IFERROR(VLOOKUP(_xlfn.CONCAT(B375,$B353),'All Fixtures'!I:T,12,0),VLOOKUP(_xlfn.CONCAT(B375,$B353),'All Fixtures'!H:T,13,0))</f>
        <v>Post Office 'A'</v>
      </c>
      <c r="G375" s="48" t="str">
        <f>IF(E375="VOID","",VLOOKUP(_xlfn.CONCAT(B375,D375),'All Fixtures'!H:U,14,0))</f>
        <v>Spartans Club 1</v>
      </c>
    </row>
    <row r="376" spans="1:7" ht="18" customHeight="1" x14ac:dyDescent="0.25">
      <c r="A376" s="55"/>
      <c r="B376" s="44">
        <v>20</v>
      </c>
      <c r="C376" s="45">
        <f>IFERROR(VLOOKUP(_xlfn.CONCAT(B376,$B353),'All Fixtures'!H:R,10,0),VLOOKUP(_xlfn.CONCAT(B376,$B353),'All Fixtures'!I:R,9,0))</f>
        <v>45691</v>
      </c>
      <c r="D376" s="46" t="str">
        <f>IFERROR(VLOOKUP(_xlfn.CONCAT(B376,$B353),'All Fixtures'!H:R,11,0),VLOOKUP(_xlfn.CONCAT(B376,$B353),'All Fixtures'!I:R,10,0))</f>
        <v>Post Office 'A'</v>
      </c>
      <c r="E376" s="47" t="str">
        <f t="shared" si="9"/>
        <v>vs</v>
      </c>
      <c r="F376" s="46" t="str">
        <f>IFERROR(VLOOKUP(_xlfn.CONCAT(B376,$B353),'All Fixtures'!I:T,12,0),VLOOKUP(_xlfn.CONCAT(B376,$B353),'All Fixtures'!H:T,13,0))</f>
        <v>Harps S.C.</v>
      </c>
      <c r="G376" s="48" t="str">
        <f>IF(E376="VOID","",VLOOKUP(_xlfn.CONCAT(B376,D376),'All Fixtures'!H:U,14,0))</f>
        <v>One Eyed Jacks</v>
      </c>
    </row>
    <row r="377" spans="1:7" ht="18" customHeight="1" x14ac:dyDescent="0.25">
      <c r="A377" s="55"/>
      <c r="B377" s="44">
        <v>21</v>
      </c>
      <c r="C377" s="45">
        <f>IFERROR(VLOOKUP(_xlfn.CONCAT(B377,$B353),'All Fixtures'!H:R,10,0),VLOOKUP(_xlfn.CONCAT(B377,$B353),'All Fixtures'!I:R,9,0))</f>
        <v>45701</v>
      </c>
      <c r="D377" s="46" t="str">
        <f>IFERROR(VLOOKUP(_xlfn.CONCAT(B377,$B353),'All Fixtures'!H:R,11,0),VLOOKUP(_xlfn.CONCAT(B377,$B353),'All Fixtures'!I:R,10,0))</f>
        <v>Andy Capps</v>
      </c>
      <c r="E377" s="47" t="str">
        <f t="shared" si="9"/>
        <v>vs</v>
      </c>
      <c r="F377" s="46" t="str">
        <f>IFERROR(VLOOKUP(_xlfn.CONCAT(B377,$B353),'All Fixtures'!I:T,12,0),VLOOKUP(_xlfn.CONCAT(B377,$B353),'All Fixtures'!H:T,13,0))</f>
        <v>Post Office 'A'</v>
      </c>
      <c r="G377" s="48" t="str">
        <f>IF(E377="VOID","",VLOOKUP(_xlfn.CONCAT(B377,D377),'All Fixtures'!H:U,14,0))</f>
        <v>Ramblers Club</v>
      </c>
    </row>
    <row r="378" spans="1:7" ht="18" customHeight="1" x14ac:dyDescent="0.25">
      <c r="A378" s="55"/>
      <c r="B378" s="44">
        <v>22</v>
      </c>
      <c r="C378" s="45">
        <f>IFERROR(VLOOKUP(_xlfn.CONCAT(B378,$B353),'All Fixtures'!H:R,10,0),VLOOKUP(_xlfn.CONCAT(B378,$B353),'All Fixtures'!I:R,9,0))</f>
        <v>45705</v>
      </c>
      <c r="D378" s="46" t="str">
        <f>IFERROR(VLOOKUP(_xlfn.CONCAT(B378,$B353),'All Fixtures'!H:R,11,0),VLOOKUP(_xlfn.CONCAT(B378,$B353),'All Fixtures'!I:R,10,0))</f>
        <v>Post Office 'A'</v>
      </c>
      <c r="E378" s="47" t="str">
        <f t="shared" si="9"/>
        <v>vs</v>
      </c>
      <c r="F378" s="46" t="str">
        <f>IFERROR(VLOOKUP(_xlfn.CONCAT(B378,$B353),'All Fixtures'!I:T,12,0),VLOOKUP(_xlfn.CONCAT(B378,$B353),'All Fixtures'!H:T,13,0))</f>
        <v>Jacks Jokers</v>
      </c>
      <c r="G378" s="48" t="str">
        <f>IF(E378="VOID","",VLOOKUP(_xlfn.CONCAT(B378,D378),'All Fixtures'!H:U,14,0))</f>
        <v>One Eyed Jacks</v>
      </c>
    </row>
    <row r="379" spans="1:7" ht="18" customHeight="1" x14ac:dyDescent="0.25">
      <c r="A379" s="55"/>
      <c r="B379" s="44">
        <v>23</v>
      </c>
      <c r="C379" s="45">
        <f>IFERROR(VLOOKUP(_xlfn.CONCAT(B379,$B353),'All Fixtures'!H:R,10,0),VLOOKUP(_xlfn.CONCAT(B379,$B353),'All Fixtures'!I:R,9,0))</f>
        <v>45713</v>
      </c>
      <c r="D379" s="46" t="str">
        <f>IFERROR(VLOOKUP(_xlfn.CONCAT(B379,$B353),'All Fixtures'!H:R,11,0),VLOOKUP(_xlfn.CONCAT(B379,$B353),'All Fixtures'!I:R,10,0))</f>
        <v>Dark Horses</v>
      </c>
      <c r="E379" s="47" t="str">
        <f t="shared" si="9"/>
        <v>vs</v>
      </c>
      <c r="F379" s="46" t="str">
        <f>IFERROR(VLOOKUP(_xlfn.CONCAT(B379,$B353),'All Fixtures'!I:T,12,0),VLOOKUP(_xlfn.CONCAT(B379,$B353),'All Fixtures'!H:T,13,0))</f>
        <v>Post Office 'A'</v>
      </c>
      <c r="G379" s="48" t="str">
        <f>IF(E379="VOID","",VLOOKUP(_xlfn.CONCAT(B379,D379),'All Fixtures'!H:U,14,0))</f>
        <v>Old Richians RFC</v>
      </c>
    </row>
    <row r="380" spans="1:7" ht="18" customHeight="1" x14ac:dyDescent="0.25">
      <c r="A380" s="55"/>
      <c r="B380" s="44">
        <v>24</v>
      </c>
      <c r="C380" s="45">
        <f>IFERROR(VLOOKUP(_xlfn.CONCAT(B380,$B353),'All Fixtures'!H:R,10,0),VLOOKUP(_xlfn.CONCAT(B380,$B353),'All Fixtures'!I:R,9,0))</f>
        <v>45719</v>
      </c>
      <c r="D380" s="46" t="str">
        <f>IFERROR(VLOOKUP(_xlfn.CONCAT(B380,$B353),'All Fixtures'!H:R,11,0),VLOOKUP(_xlfn.CONCAT(B380,$B353),'All Fixtures'!I:R,10,0))</f>
        <v>Post Office 'A'</v>
      </c>
      <c r="E380" s="47" t="str">
        <f t="shared" si="9"/>
        <v>vs</v>
      </c>
      <c r="F380" s="46" t="str">
        <f>IFERROR(VLOOKUP(_xlfn.CONCAT(B380,$B353),'All Fixtures'!I:T,12,0),VLOOKUP(_xlfn.CONCAT(B380,$B353),'All Fixtures'!H:T,13,0))</f>
        <v>Atlas S.C.</v>
      </c>
      <c r="G380" s="48" t="str">
        <f>IF(E380="VOID","",VLOOKUP(_xlfn.CONCAT(B380,D380),'All Fixtures'!H:U,14,0))</f>
        <v>One Eyed Jacks</v>
      </c>
    </row>
    <row r="381" spans="1:7" ht="18" customHeight="1" x14ac:dyDescent="0.25">
      <c r="A381" s="55"/>
      <c r="B381" s="44">
        <v>25</v>
      </c>
      <c r="C381" s="45">
        <f>IFERROR(VLOOKUP(_xlfn.CONCAT(B381,$B353),'All Fixtures'!H:R,10,0),VLOOKUP(_xlfn.CONCAT(B381,$B353),'All Fixtures'!I:R,9,0))</f>
        <v>45726</v>
      </c>
      <c r="D381" s="46" t="str">
        <f>IFERROR(VLOOKUP(_xlfn.CONCAT(B381,$B353),'All Fixtures'!H:R,11,0),VLOOKUP(_xlfn.CONCAT(B381,$B353),'All Fixtures'!I:R,10,0))</f>
        <v>Robinswood Foxes</v>
      </c>
      <c r="E381" s="47" t="str">
        <f t="shared" si="9"/>
        <v>vs</v>
      </c>
      <c r="F381" s="46" t="str">
        <f>IFERROR(VLOOKUP(_xlfn.CONCAT(B381,$B353),'All Fixtures'!I:T,12,0),VLOOKUP(_xlfn.CONCAT(B381,$B353),'All Fixtures'!H:T,13,0))</f>
        <v>Post Office 'A'</v>
      </c>
      <c r="G381" s="48" t="str">
        <f>IF(E381="VOID","",VLOOKUP(_xlfn.CONCAT(B381,D381),'All Fixtures'!H:U,14,0))</f>
        <v>Robinswood Hill Club 1</v>
      </c>
    </row>
    <row r="382" spans="1:7" ht="18" customHeight="1" x14ac:dyDescent="0.25">
      <c r="A382" s="55"/>
      <c r="B382" s="44">
        <v>26</v>
      </c>
      <c r="C382" s="45">
        <f>IFERROR(VLOOKUP(_xlfn.CONCAT(B382,$B353),'All Fixtures'!H:R,10,0),VLOOKUP(_xlfn.CONCAT(B382,$B353),'All Fixtures'!I:R,9,0))</f>
        <v>45733</v>
      </c>
      <c r="D382" s="46" t="str">
        <f>IFERROR(VLOOKUP(_xlfn.CONCAT(B382,$B353),'All Fixtures'!H:R,11,0),VLOOKUP(_xlfn.CONCAT(B382,$B353),'All Fixtures'!I:R,10,0))</f>
        <v>Post Office 'A'</v>
      </c>
      <c r="E382" s="47" t="str">
        <f t="shared" si="9"/>
        <v>vs</v>
      </c>
      <c r="F382" s="46" t="str">
        <f>IFERROR(VLOOKUP(_xlfn.CONCAT(B382,$B353),'All Fixtures'!I:T,12,0),VLOOKUP(_xlfn.CONCAT(B382,$B353),'All Fixtures'!H:T,13,0))</f>
        <v>White Hart</v>
      </c>
      <c r="G382" s="48" t="str">
        <f>IF(E382="VOID","",VLOOKUP(_xlfn.CONCAT(B382,D382),'All Fixtures'!H:U,14,0))</f>
        <v>One Eyed Jacks</v>
      </c>
    </row>
    <row r="383" spans="1:7" ht="18" customHeight="1" x14ac:dyDescent="0.25">
      <c r="A383" s="55"/>
      <c r="B383" s="44">
        <v>27</v>
      </c>
      <c r="C383" s="45">
        <f>IFERROR(VLOOKUP(_xlfn.CONCAT(B383,$B353),'All Fixtures'!H:R,10,0),VLOOKUP(_xlfn.CONCAT(B383,$B353),'All Fixtures'!I:R,9,0))</f>
        <v>45744</v>
      </c>
      <c r="D383" s="46" t="str">
        <f>IFERROR(VLOOKUP(_xlfn.CONCAT(B383,$B353),'All Fixtures'!H:R,11,0),VLOOKUP(_xlfn.CONCAT(B383,$B353),'All Fixtures'!I:R,10,0))</f>
        <v>Commies</v>
      </c>
      <c r="E383" s="47" t="str">
        <f t="shared" si="9"/>
        <v>vs</v>
      </c>
      <c r="F383" s="46" t="str">
        <f>IFERROR(VLOOKUP(_xlfn.CONCAT(B383,$B353),'All Fixtures'!I:T,12,0),VLOOKUP(_xlfn.CONCAT(B383,$B353),'All Fixtures'!H:T,13,0))</f>
        <v>Post Office 'A'</v>
      </c>
      <c r="G383" s="48" t="str">
        <f>IF(E383="VOID","",VLOOKUP(_xlfn.CONCAT(B383,D383),'All Fixtures'!H:U,14,0))</f>
        <v>Churchdown Community Centre 2</v>
      </c>
    </row>
    <row r="384" spans="1:7" ht="18" customHeight="1" x14ac:dyDescent="0.25">
      <c r="A384" s="55"/>
      <c r="B384" s="44">
        <v>28</v>
      </c>
      <c r="C384" s="45">
        <f>IFERROR(VLOOKUP(_xlfn.CONCAT(B384,$B353),'All Fixtures'!H:R,10,0),VLOOKUP(_xlfn.CONCAT(B384,$B353),'All Fixtures'!I:R,9,0))</f>
        <v>45747</v>
      </c>
      <c r="D384" s="46" t="str">
        <f>IFERROR(VLOOKUP(_xlfn.CONCAT(B384,$B353),'All Fixtures'!H:R,11,0),VLOOKUP(_xlfn.CONCAT(B384,$B353),'All Fixtures'!I:R,10,0))</f>
        <v>Post Office 'A'</v>
      </c>
      <c r="E384" s="47" t="str">
        <f t="shared" si="9"/>
        <v>vs</v>
      </c>
      <c r="F384" s="46" t="str">
        <f>IFERROR(VLOOKUP(_xlfn.CONCAT(B384,$B353),'All Fixtures'!I:T,12,0),VLOOKUP(_xlfn.CONCAT(B384,$B353),'All Fixtures'!H:T,13,0))</f>
        <v>Bell Hotel</v>
      </c>
      <c r="G384" s="48" t="str">
        <f>IF(E384="VOID","",VLOOKUP(_xlfn.CONCAT(B384,D384),'All Fixtures'!H:U,14,0))</f>
        <v>One Eyed Jacks</v>
      </c>
    </row>
    <row r="385" spans="1:7" ht="18" customHeight="1" x14ac:dyDescent="0.25">
      <c r="A385" s="55"/>
      <c r="B385" s="44">
        <v>29</v>
      </c>
      <c r="C385" s="45">
        <f>IFERROR(VLOOKUP(_xlfn.CONCAT(B385,$B353),'All Fixtures'!H:R,10,0),VLOOKUP(_xlfn.CONCAT(B385,$B353),'All Fixtures'!I:R,9,0))</f>
        <v>45754</v>
      </c>
      <c r="D385" s="46" t="str">
        <f>IFERROR(VLOOKUP(_xlfn.CONCAT(B385,$B353),'All Fixtures'!H:R,11,0),VLOOKUP(_xlfn.CONCAT(B385,$B353),'All Fixtures'!I:R,10,0))</f>
        <v>Post Office 'A'</v>
      </c>
      <c r="E385" s="47" t="str">
        <f t="shared" si="9"/>
        <v>vs</v>
      </c>
      <c r="F385" s="46" t="str">
        <f>IFERROR(VLOOKUP(_xlfn.CONCAT(B385,$B353),'All Fixtures'!I:T,12,0),VLOOKUP(_xlfn.CONCAT(B385,$B353),'All Fixtures'!H:T,13,0))</f>
        <v>Statics</v>
      </c>
      <c r="G385" s="48" t="str">
        <f>IF(E385="VOID","",VLOOKUP(_xlfn.CONCAT(B385,D385),'All Fixtures'!H:U,14,0))</f>
        <v>One Eyed Jacks</v>
      </c>
    </row>
    <row r="386" spans="1:7" ht="18" customHeight="1" x14ac:dyDescent="0.25">
      <c r="A386" s="55"/>
      <c r="B386" s="49">
        <v>30</v>
      </c>
      <c r="C386" s="50">
        <f>IFERROR(VLOOKUP(_xlfn.CONCAT(B386,$B353),'All Fixtures'!H:R,10,0),VLOOKUP(_xlfn.CONCAT(B386,$B353),'All Fixtures'!I:R,9,0))</f>
        <v>45764</v>
      </c>
      <c r="D386" s="51" t="str">
        <f>IFERROR(VLOOKUP(_xlfn.CONCAT(B386,$B353),'All Fixtures'!H:R,11,0),VLOOKUP(_xlfn.CONCAT(B386,$B353),'All Fixtures'!I:R,10,0))</f>
        <v>Looney Tunes</v>
      </c>
      <c r="E386" s="52" t="str">
        <f t="shared" si="9"/>
        <v>vs</v>
      </c>
      <c r="F386" s="51" t="str">
        <f>IFERROR(VLOOKUP(_xlfn.CONCAT(B386,$B353),'All Fixtures'!I:T,12,0),VLOOKUP(_xlfn.CONCAT(B386,$B353),'All Fixtures'!H:T,13,0))</f>
        <v>Post Office 'A'</v>
      </c>
      <c r="G386" s="53" t="str">
        <f>IF(E386="VOID","",VLOOKUP(_xlfn.CONCAT(B386,D386),'All Fixtures'!H:U,14,0))</f>
        <v>Circle Club Newent</v>
      </c>
    </row>
    <row r="387" spans="1:7" ht="13.15" customHeight="1" x14ac:dyDescent="0.25">
      <c r="A387" s="55"/>
      <c r="B387" s="20"/>
      <c r="C387" s="20"/>
      <c r="D387" s="3"/>
      <c r="E387" s="20"/>
      <c r="F387" s="3"/>
      <c r="G387" s="3"/>
    </row>
    <row r="388" spans="1:7" ht="13.15" customHeight="1" x14ac:dyDescent="0.25">
      <c r="A388" s="55"/>
      <c r="B388" s="20"/>
      <c r="C388" s="20"/>
      <c r="D388" s="3"/>
      <c r="E388" s="20"/>
      <c r="F388" s="3"/>
      <c r="G388" s="3"/>
    </row>
    <row r="389" spans="1:7" ht="13.15" customHeight="1" x14ac:dyDescent="0.25">
      <c r="A389" s="55"/>
      <c r="B389" s="20"/>
      <c r="C389" s="20"/>
      <c r="D389" s="3"/>
      <c r="E389" s="20"/>
      <c r="F389" s="3"/>
      <c r="G389" s="3"/>
    </row>
    <row r="390" spans="1:7" ht="13.15" customHeight="1" x14ac:dyDescent="0.25">
      <c r="A390" s="55"/>
      <c r="B390" s="20"/>
      <c r="C390" s="20"/>
      <c r="D390" s="3"/>
      <c r="E390" s="20"/>
      <c r="F390" s="3"/>
      <c r="G390" s="3"/>
    </row>
    <row r="391" spans="1:7" ht="13.15" customHeight="1" x14ac:dyDescent="0.25">
      <c r="A391" s="55"/>
      <c r="B391" s="20"/>
      <c r="C391" s="20"/>
      <c r="D391" s="3"/>
      <c r="E391" s="20"/>
      <c r="F391" s="3"/>
      <c r="G391" s="3"/>
    </row>
    <row r="392" spans="1:7" ht="20.45" customHeight="1" x14ac:dyDescent="0.35">
      <c r="A392" s="55">
        <f>A353+1</f>
        <v>11</v>
      </c>
      <c r="B392" s="39" t="str">
        <f>C392</f>
        <v>Commies</v>
      </c>
      <c r="C392" s="121" t="str">
        <f>VLOOKUP(A392,Divisions!$R$3:$S$18,2,0)</f>
        <v>Commies</v>
      </c>
      <c r="D392" s="121"/>
      <c r="E392" s="121"/>
      <c r="F392" s="121"/>
      <c r="G392" s="121"/>
    </row>
    <row r="393" spans="1:7" ht="13.15" customHeight="1" x14ac:dyDescent="0.25">
      <c r="A393" s="55"/>
      <c r="B393" s="20"/>
      <c r="C393" s="20"/>
      <c r="D393" s="3"/>
      <c r="E393" s="20"/>
      <c r="F393" s="3"/>
      <c r="G393" s="3"/>
    </row>
    <row r="394" spans="1:7" ht="21.6" customHeight="1" x14ac:dyDescent="0.25">
      <c r="A394" s="55"/>
      <c r="B394" s="40" t="s">
        <v>328</v>
      </c>
      <c r="C394" s="41" t="s">
        <v>334</v>
      </c>
      <c r="D394" s="42" t="s">
        <v>340</v>
      </c>
      <c r="E394" s="42"/>
      <c r="F394" s="42" t="s">
        <v>341</v>
      </c>
      <c r="G394" s="43" t="s">
        <v>338</v>
      </c>
    </row>
    <row r="395" spans="1:7" ht="18" customHeight="1" x14ac:dyDescent="0.25">
      <c r="A395" s="55"/>
      <c r="B395" s="44">
        <v>1</v>
      </c>
      <c r="C395" s="45">
        <f>IFERROR(VLOOKUP(_xlfn.CONCAT(B395,$B392),'All Fixtures'!H:R,10,0),VLOOKUP(_xlfn.CONCAT(B395,$B392),'All Fixtures'!I:R,9,0))</f>
        <v>45537</v>
      </c>
      <c r="D395" s="46" t="str">
        <f>IFERROR(VLOOKUP(_xlfn.CONCAT(B395,$B392),'All Fixtures'!H:R,11,0),VLOOKUP(_xlfn.CONCAT(B395,$B392),'All Fixtures'!I:R,10,0))</f>
        <v>Co-Op</v>
      </c>
      <c r="E395" s="47" t="str">
        <f>IF(F395="","VOID","vs")</f>
        <v>vs</v>
      </c>
      <c r="F395" s="46" t="str">
        <f>IFERROR(VLOOKUP(_xlfn.CONCAT(B395,$B392),'All Fixtures'!I:T,12,0),VLOOKUP(_xlfn.CONCAT(B395,$B392),'All Fixtures'!H:T,13,0))</f>
        <v>Commies</v>
      </c>
      <c r="G395" s="48" t="str">
        <f>IF(E395="VOID","",VLOOKUP(_xlfn.CONCAT(B395,D395),'All Fixtures'!H:U,14,0))</f>
        <v>Gala Club 2</v>
      </c>
    </row>
    <row r="396" spans="1:7" ht="18" customHeight="1" x14ac:dyDescent="0.25">
      <c r="A396" s="55"/>
      <c r="B396" s="44">
        <v>2</v>
      </c>
      <c r="C396" s="45">
        <f>IFERROR(VLOOKUP(_xlfn.CONCAT(B396,$B392),'All Fixtures'!H:R,10,0),VLOOKUP(_xlfn.CONCAT(B396,$B392),'All Fixtures'!I:R,9,0))</f>
        <v>45548</v>
      </c>
      <c r="D396" s="46" t="str">
        <f>IFERROR(VLOOKUP(_xlfn.CONCAT(B396,$B392),'All Fixtures'!H:R,11,0),VLOOKUP(_xlfn.CONCAT(B396,$B392),'All Fixtures'!I:R,10,0))</f>
        <v>Commies</v>
      </c>
      <c r="E396" s="47" t="str">
        <f t="shared" ref="E396:E425" si="10">IF(F396="","VOID","vs")</f>
        <v>vs</v>
      </c>
      <c r="F396" s="46" t="str">
        <f>IFERROR(VLOOKUP(_xlfn.CONCAT(B396,$B392),'All Fixtures'!I:T,12,0),VLOOKUP(_xlfn.CONCAT(B396,$B392),'All Fixtures'!H:T,13,0))</f>
        <v>Doddlers</v>
      </c>
      <c r="G396" s="48" t="str">
        <f>IF(E396="VOID","",VLOOKUP(_xlfn.CONCAT(B396,D396),'All Fixtures'!H:U,14,0))</f>
        <v>Churchdown Community Centre 2</v>
      </c>
    </row>
    <row r="397" spans="1:7" ht="18" customHeight="1" x14ac:dyDescent="0.25">
      <c r="A397" s="55"/>
      <c r="B397" s="44">
        <v>3</v>
      </c>
      <c r="C397" s="45">
        <f>IFERROR(VLOOKUP(_xlfn.CONCAT(B397,$B392),'All Fixtures'!H:R,10,0),VLOOKUP(_xlfn.CONCAT(B397,$B392),'All Fixtures'!I:R,9,0))</f>
        <v>45554</v>
      </c>
      <c r="D397" s="46" t="str">
        <f>IFERROR(VLOOKUP(_xlfn.CONCAT(B397,$B392),'All Fixtures'!H:R,11,0),VLOOKUP(_xlfn.CONCAT(B397,$B392),'All Fixtures'!I:R,10,0))</f>
        <v>Jolly Boys</v>
      </c>
      <c r="E397" s="47" t="str">
        <f t="shared" si="10"/>
        <v>vs</v>
      </c>
      <c r="F397" s="46" t="str">
        <f>IFERROR(VLOOKUP(_xlfn.CONCAT(B397,$B392),'All Fixtures'!I:T,12,0),VLOOKUP(_xlfn.CONCAT(B397,$B392),'All Fixtures'!H:T,13,0))</f>
        <v>Commies</v>
      </c>
      <c r="G397" s="48" t="str">
        <f>IF(E397="VOID","",VLOOKUP(_xlfn.CONCAT(B397,D397),'All Fixtures'!H:U,14,0))</f>
        <v>Spartans Club 1</v>
      </c>
    </row>
    <row r="398" spans="1:7" ht="18" customHeight="1" x14ac:dyDescent="0.25">
      <c r="A398" s="55"/>
      <c r="B398" s="44">
        <v>4</v>
      </c>
      <c r="C398" s="45">
        <f>IFERROR(VLOOKUP(_xlfn.CONCAT(B398,$B392),'All Fixtures'!H:R,10,0),VLOOKUP(_xlfn.CONCAT(B398,$B392),'All Fixtures'!I:R,9,0))</f>
        <v>45562</v>
      </c>
      <c r="D398" s="46" t="str">
        <f>IFERROR(VLOOKUP(_xlfn.CONCAT(B398,$B392),'All Fixtures'!H:R,11,0),VLOOKUP(_xlfn.CONCAT(B398,$B392),'All Fixtures'!I:R,10,0))</f>
        <v>Commies</v>
      </c>
      <c r="E398" s="47" t="str">
        <f t="shared" si="10"/>
        <v>vs</v>
      </c>
      <c r="F398" s="46" t="str">
        <f>IFERROR(VLOOKUP(_xlfn.CONCAT(B398,$B392),'All Fixtures'!I:T,12,0),VLOOKUP(_xlfn.CONCAT(B398,$B392),'All Fixtures'!H:T,13,0))</f>
        <v>Harps S.C.</v>
      </c>
      <c r="G398" s="48" t="str">
        <f>IF(E398="VOID","",VLOOKUP(_xlfn.CONCAT(B398,D398),'All Fixtures'!H:U,14,0))</f>
        <v>Churchdown Community Centre 2</v>
      </c>
    </row>
    <row r="399" spans="1:7" ht="18" customHeight="1" x14ac:dyDescent="0.25">
      <c r="A399" s="55"/>
      <c r="B399" s="44">
        <v>5</v>
      </c>
      <c r="C399" s="45">
        <f>IFERROR(VLOOKUP(_xlfn.CONCAT(B399,$B392),'All Fixtures'!H:R,10,0),VLOOKUP(_xlfn.CONCAT(B399,$B392),'All Fixtures'!I:R,9,0))</f>
        <v>45568</v>
      </c>
      <c r="D399" s="46" t="str">
        <f>IFERROR(VLOOKUP(_xlfn.CONCAT(B399,$B392),'All Fixtures'!H:R,11,0),VLOOKUP(_xlfn.CONCAT(B399,$B392),'All Fixtures'!I:R,10,0))</f>
        <v>Andy Capps</v>
      </c>
      <c r="E399" s="47" t="str">
        <f t="shared" si="10"/>
        <v>vs</v>
      </c>
      <c r="F399" s="46" t="str">
        <f>IFERROR(VLOOKUP(_xlfn.CONCAT(B399,$B392),'All Fixtures'!I:T,12,0),VLOOKUP(_xlfn.CONCAT(B399,$B392),'All Fixtures'!H:T,13,0))</f>
        <v>Commies</v>
      </c>
      <c r="G399" s="48" t="str">
        <f>IF(E399="VOID","",VLOOKUP(_xlfn.CONCAT(B399,D399),'All Fixtures'!H:U,14,0))</f>
        <v>Ramblers Club</v>
      </c>
    </row>
    <row r="400" spans="1:7" ht="18" customHeight="1" x14ac:dyDescent="0.25">
      <c r="A400" s="55"/>
      <c r="B400" s="44">
        <v>6</v>
      </c>
      <c r="C400" s="45">
        <f>IFERROR(VLOOKUP(_xlfn.CONCAT(B400,$B392),'All Fixtures'!H:R,10,0),VLOOKUP(_xlfn.CONCAT(B400,$B392),'All Fixtures'!I:R,9,0))</f>
        <v>45576</v>
      </c>
      <c r="D400" s="46" t="str">
        <f>IFERROR(VLOOKUP(_xlfn.CONCAT(B400,$B392),'All Fixtures'!H:R,11,0),VLOOKUP(_xlfn.CONCAT(B400,$B392),'All Fixtures'!I:R,10,0))</f>
        <v>Commies</v>
      </c>
      <c r="E400" s="47" t="str">
        <f t="shared" si="10"/>
        <v>vs</v>
      </c>
      <c r="F400" s="46" t="str">
        <f>IFERROR(VLOOKUP(_xlfn.CONCAT(B400,$B392),'All Fixtures'!I:T,12,0),VLOOKUP(_xlfn.CONCAT(B400,$B392),'All Fixtures'!H:T,13,0))</f>
        <v>Jacks Jokers</v>
      </c>
      <c r="G400" s="48" t="str">
        <f>IF(E400="VOID","",VLOOKUP(_xlfn.CONCAT(B400,D400),'All Fixtures'!H:U,14,0))</f>
        <v>Churchdown Community Centre 2</v>
      </c>
    </row>
    <row r="401" spans="1:7" ht="18" customHeight="1" x14ac:dyDescent="0.25">
      <c r="A401" s="55"/>
      <c r="B401" s="44">
        <v>7</v>
      </c>
      <c r="C401" s="45">
        <f>IFERROR(VLOOKUP(_xlfn.CONCAT(B401,$B392),'All Fixtures'!H:R,10,0),VLOOKUP(_xlfn.CONCAT(B401,$B392),'All Fixtures'!I:R,9,0))</f>
        <v>45580</v>
      </c>
      <c r="D401" s="46" t="str">
        <f>IFERROR(VLOOKUP(_xlfn.CONCAT(B401,$B392),'All Fixtures'!H:R,11,0),VLOOKUP(_xlfn.CONCAT(B401,$B392),'All Fixtures'!I:R,10,0))</f>
        <v>Dark Horses</v>
      </c>
      <c r="E401" s="47" t="str">
        <f t="shared" si="10"/>
        <v>vs</v>
      </c>
      <c r="F401" s="46" t="str">
        <f>IFERROR(VLOOKUP(_xlfn.CONCAT(B401,$B392),'All Fixtures'!I:T,12,0),VLOOKUP(_xlfn.CONCAT(B401,$B392),'All Fixtures'!H:T,13,0))</f>
        <v>Commies</v>
      </c>
      <c r="G401" s="48" t="str">
        <f>IF(E401="VOID","",VLOOKUP(_xlfn.CONCAT(B401,D401),'All Fixtures'!H:U,14,0))</f>
        <v>Old Richians RFC</v>
      </c>
    </row>
    <row r="402" spans="1:7" ht="18" customHeight="1" x14ac:dyDescent="0.25">
      <c r="A402" s="55"/>
      <c r="B402" s="44">
        <v>8</v>
      </c>
      <c r="C402" s="45">
        <f>IFERROR(VLOOKUP(_xlfn.CONCAT(B402,$B392),'All Fixtures'!H:R,10,0),VLOOKUP(_xlfn.CONCAT(B402,$B392),'All Fixtures'!I:R,9,0))</f>
        <v>45590</v>
      </c>
      <c r="D402" s="46" t="str">
        <f>IFERROR(VLOOKUP(_xlfn.CONCAT(B402,$B392),'All Fixtures'!H:R,11,0),VLOOKUP(_xlfn.CONCAT(B402,$B392),'All Fixtures'!I:R,10,0))</f>
        <v>Commies</v>
      </c>
      <c r="E402" s="47" t="str">
        <f t="shared" si="10"/>
        <v>vs</v>
      </c>
      <c r="F402" s="46" t="str">
        <f>IFERROR(VLOOKUP(_xlfn.CONCAT(B402,$B392),'All Fixtures'!I:T,12,0),VLOOKUP(_xlfn.CONCAT(B402,$B392),'All Fixtures'!H:T,13,0))</f>
        <v>Atlas S.C.</v>
      </c>
      <c r="G402" s="48" t="str">
        <f>IF(E402="VOID","",VLOOKUP(_xlfn.CONCAT(B402,D402),'All Fixtures'!H:U,14,0))</f>
        <v>Churchdown Community Centre 2</v>
      </c>
    </row>
    <row r="403" spans="1:7" ht="18" customHeight="1" x14ac:dyDescent="0.25">
      <c r="A403" s="55"/>
      <c r="B403" s="44">
        <v>9</v>
      </c>
      <c r="C403" s="45">
        <f>IFERROR(VLOOKUP(_xlfn.CONCAT(B403,$B392),'All Fixtures'!H:R,10,0),VLOOKUP(_xlfn.CONCAT(B403,$B392),'All Fixtures'!I:R,9,0))</f>
        <v>45593</v>
      </c>
      <c r="D403" s="46" t="str">
        <f>IFERROR(VLOOKUP(_xlfn.CONCAT(B403,$B392),'All Fixtures'!H:R,11,0),VLOOKUP(_xlfn.CONCAT(B403,$B392),'All Fixtures'!I:R,10,0))</f>
        <v>Robinswood Foxes</v>
      </c>
      <c r="E403" s="47" t="str">
        <f t="shared" si="10"/>
        <v>vs</v>
      </c>
      <c r="F403" s="46" t="str">
        <f>IFERROR(VLOOKUP(_xlfn.CONCAT(B403,$B392),'All Fixtures'!I:T,12,0),VLOOKUP(_xlfn.CONCAT(B403,$B392),'All Fixtures'!H:T,13,0))</f>
        <v>Commies</v>
      </c>
      <c r="G403" s="48" t="str">
        <f>IF(E403="VOID","",VLOOKUP(_xlfn.CONCAT(B403,D403),'All Fixtures'!H:U,14,0))</f>
        <v>Robinswood Hill Club 1</v>
      </c>
    </row>
    <row r="404" spans="1:7" ht="18" customHeight="1" x14ac:dyDescent="0.25">
      <c r="A404" s="55"/>
      <c r="B404" s="44">
        <v>10</v>
      </c>
      <c r="C404" s="45">
        <f>IFERROR(VLOOKUP(_xlfn.CONCAT(B404,$B392),'All Fixtures'!H:R,10,0),VLOOKUP(_xlfn.CONCAT(B404,$B392),'All Fixtures'!I:R,9,0))</f>
        <v>45604</v>
      </c>
      <c r="D404" s="46" t="str">
        <f>IFERROR(VLOOKUP(_xlfn.CONCAT(B404,$B392),'All Fixtures'!H:R,11,0),VLOOKUP(_xlfn.CONCAT(B404,$B392),'All Fixtures'!I:R,10,0))</f>
        <v>Commies</v>
      </c>
      <c r="E404" s="47" t="str">
        <f t="shared" si="10"/>
        <v>vs</v>
      </c>
      <c r="F404" s="46" t="str">
        <f>IFERROR(VLOOKUP(_xlfn.CONCAT(B404,$B392),'All Fixtures'!I:T,12,0),VLOOKUP(_xlfn.CONCAT(B404,$B392),'All Fixtures'!H:T,13,0))</f>
        <v>White Hart</v>
      </c>
      <c r="G404" s="48" t="str">
        <f>IF(E404="VOID","",VLOOKUP(_xlfn.CONCAT(B404,D404),'All Fixtures'!H:U,14,0))</f>
        <v>Churchdown Community Centre 2</v>
      </c>
    </row>
    <row r="405" spans="1:7" ht="18" customHeight="1" x14ac:dyDescent="0.25">
      <c r="A405" s="55"/>
      <c r="B405" s="44">
        <v>11</v>
      </c>
      <c r="C405" s="45">
        <f>IFERROR(VLOOKUP(_xlfn.CONCAT(B405,$B392),'All Fixtures'!H:R,10,0),VLOOKUP(_xlfn.CONCAT(B405,$B392),'All Fixtures'!I:R,9,0))</f>
        <v>45611</v>
      </c>
      <c r="D405" s="46" t="str">
        <f>IFERROR(VLOOKUP(_xlfn.CONCAT(B405,$B392),'All Fixtures'!H:R,11,0),VLOOKUP(_xlfn.CONCAT(B405,$B392),'All Fixtures'!I:R,10,0))</f>
        <v>Bell Hotel</v>
      </c>
      <c r="E405" s="47" t="str">
        <f t="shared" si="10"/>
        <v>vs</v>
      </c>
      <c r="F405" s="46" t="str">
        <f>IFERROR(VLOOKUP(_xlfn.CONCAT(B405,$B392),'All Fixtures'!I:T,12,0),VLOOKUP(_xlfn.CONCAT(B405,$B392),'All Fixtures'!H:T,13,0))</f>
        <v>Commies</v>
      </c>
      <c r="G405" s="48" t="str">
        <f>IF(E405="VOID","",VLOOKUP(_xlfn.CONCAT(B405,D405),'All Fixtures'!H:U,14,0))</f>
        <v>Bell Inn Frampton</v>
      </c>
    </row>
    <row r="406" spans="1:7" ht="18" customHeight="1" x14ac:dyDescent="0.25">
      <c r="A406" s="55"/>
      <c r="B406" s="44">
        <v>12</v>
      </c>
      <c r="C406" s="45">
        <f>IFERROR(VLOOKUP(_xlfn.CONCAT(B406,$B392),'All Fixtures'!H:R,10,0),VLOOKUP(_xlfn.CONCAT(B406,$B392),'All Fixtures'!I:R,9,0))</f>
        <v>45614</v>
      </c>
      <c r="D406" s="46" t="str">
        <f>IFERROR(VLOOKUP(_xlfn.CONCAT(B406,$B392),'All Fixtures'!H:R,11,0),VLOOKUP(_xlfn.CONCAT(B406,$B392),'All Fixtures'!I:R,10,0))</f>
        <v>Post Office 'A'</v>
      </c>
      <c r="E406" s="47" t="str">
        <f t="shared" si="10"/>
        <v>vs</v>
      </c>
      <c r="F406" s="46" t="str">
        <f>IFERROR(VLOOKUP(_xlfn.CONCAT(B406,$B392),'All Fixtures'!I:T,12,0),VLOOKUP(_xlfn.CONCAT(B406,$B392),'All Fixtures'!H:T,13,0))</f>
        <v>Commies</v>
      </c>
      <c r="G406" s="48" t="str">
        <f>IF(E406="VOID","",VLOOKUP(_xlfn.CONCAT(B406,D406),'All Fixtures'!H:U,14,0))</f>
        <v>One Eyed Jacks</v>
      </c>
    </row>
    <row r="407" spans="1:7" ht="18" customHeight="1" x14ac:dyDescent="0.25">
      <c r="A407" s="55"/>
      <c r="B407" s="44">
        <v>13</v>
      </c>
      <c r="C407" s="45">
        <f>IFERROR(VLOOKUP(_xlfn.CONCAT(B407,$B392),'All Fixtures'!H:R,10,0),VLOOKUP(_xlfn.CONCAT(B407,$B392),'All Fixtures'!I:R,9,0))</f>
        <v>45625</v>
      </c>
      <c r="D407" s="46" t="str">
        <f>IFERROR(VLOOKUP(_xlfn.CONCAT(B407,$B392),'All Fixtures'!H:R,11,0),VLOOKUP(_xlfn.CONCAT(B407,$B392),'All Fixtures'!I:R,10,0))</f>
        <v>Commies</v>
      </c>
      <c r="E407" s="47" t="str">
        <f t="shared" si="10"/>
        <v>vs</v>
      </c>
      <c r="F407" s="46" t="str">
        <f>IFERROR(VLOOKUP(_xlfn.CONCAT(B407,$B392),'All Fixtures'!I:T,12,0),VLOOKUP(_xlfn.CONCAT(B407,$B392),'All Fixtures'!H:T,13,0))</f>
        <v>Statics</v>
      </c>
      <c r="G407" s="48" t="str">
        <f>IF(E407="VOID","",VLOOKUP(_xlfn.CONCAT(B407,D407),'All Fixtures'!H:U,14,0))</f>
        <v>Churchdown Community Centre 2</v>
      </c>
    </row>
    <row r="408" spans="1:7" ht="18" customHeight="1" x14ac:dyDescent="0.25">
      <c r="A408" s="55"/>
      <c r="B408" s="44">
        <v>14</v>
      </c>
      <c r="C408" s="45">
        <f>IFERROR(VLOOKUP(_xlfn.CONCAT(B408,$B392),'All Fixtures'!H:R,10,0),VLOOKUP(_xlfn.CONCAT(B408,$B392),'All Fixtures'!I:R,9,0))</f>
        <v>45631</v>
      </c>
      <c r="D408" s="46" t="str">
        <f>IFERROR(VLOOKUP(_xlfn.CONCAT(B408,$B392),'All Fixtures'!H:R,11,0),VLOOKUP(_xlfn.CONCAT(B408,$B392),'All Fixtures'!I:R,10,0))</f>
        <v>Looney Tunes</v>
      </c>
      <c r="E408" s="47" t="str">
        <f t="shared" si="10"/>
        <v>vs</v>
      </c>
      <c r="F408" s="46" t="str">
        <f>IFERROR(VLOOKUP(_xlfn.CONCAT(B408,$B392),'All Fixtures'!I:T,12,0),VLOOKUP(_xlfn.CONCAT(B408,$B392),'All Fixtures'!H:T,13,0))</f>
        <v>Commies</v>
      </c>
      <c r="G408" s="48" t="str">
        <f>IF(E408="VOID","",VLOOKUP(_xlfn.CONCAT(B408,D408),'All Fixtures'!H:U,14,0))</f>
        <v>Circle Club Newent</v>
      </c>
    </row>
    <row r="409" spans="1:7" ht="18" customHeight="1" x14ac:dyDescent="0.25">
      <c r="A409" s="55"/>
      <c r="B409" s="44">
        <v>15</v>
      </c>
      <c r="C409" s="45">
        <f>IFERROR(VLOOKUP(_xlfn.CONCAT(B409,$B392),'All Fixtures'!H:R,10,0),VLOOKUP(_xlfn.CONCAT(B409,$B392),'All Fixtures'!I:R,9,0))</f>
        <v>45639</v>
      </c>
      <c r="D409" s="46" t="str">
        <f>IFERROR(VLOOKUP(_xlfn.CONCAT(B409,$B392),'All Fixtures'!H:R,11,0),VLOOKUP(_xlfn.CONCAT(B409,$B392),'All Fixtures'!I:R,10,0))</f>
        <v>Commies</v>
      </c>
      <c r="E409" s="47" t="str">
        <f t="shared" si="10"/>
        <v>vs</v>
      </c>
      <c r="F409" s="46" t="str">
        <f>IFERROR(VLOOKUP(_xlfn.CONCAT(B409,$B392),'All Fixtures'!I:T,12,0),VLOOKUP(_xlfn.CONCAT(B409,$B392),'All Fixtures'!H:T,13,0))</f>
        <v>Star Inn</v>
      </c>
      <c r="G409" s="48" t="str">
        <f>IF(E409="VOID","",VLOOKUP(_xlfn.CONCAT(B409,D409),'All Fixtures'!H:U,14,0))</f>
        <v>Churchdown Community Centre 2</v>
      </c>
    </row>
    <row r="410" spans="1:7" ht="24.6" customHeight="1" x14ac:dyDescent="0.25">
      <c r="A410" s="55"/>
      <c r="B410" s="122" t="s">
        <v>339</v>
      </c>
      <c r="C410" s="123"/>
      <c r="D410" s="123"/>
      <c r="E410" s="123"/>
      <c r="F410" s="123"/>
      <c r="G410" s="124"/>
    </row>
    <row r="411" spans="1:7" ht="18" customHeight="1" x14ac:dyDescent="0.25">
      <c r="A411" s="55"/>
      <c r="B411" s="44">
        <v>16</v>
      </c>
      <c r="C411" s="45">
        <f>IFERROR(VLOOKUP(_xlfn.CONCAT(B411,$B392),'All Fixtures'!H:R,10,0),VLOOKUP(_xlfn.CONCAT(B411,$B392),'All Fixtures'!I:R,9,0))</f>
        <v>45667</v>
      </c>
      <c r="D411" s="46" t="str">
        <f>IFERROR(VLOOKUP(_xlfn.CONCAT(B411,$B392),'All Fixtures'!H:R,11,0),VLOOKUP(_xlfn.CONCAT(B411,$B392),'All Fixtures'!I:R,10,0))</f>
        <v>Commies</v>
      </c>
      <c r="E411" s="47" t="str">
        <f t="shared" si="10"/>
        <v>vs</v>
      </c>
      <c r="F411" s="46" t="str">
        <f>IFERROR(VLOOKUP(_xlfn.CONCAT(B411,$B392),'All Fixtures'!I:T,12,0),VLOOKUP(_xlfn.CONCAT(B411,$B392),'All Fixtures'!H:T,13,0))</f>
        <v>Co-Op</v>
      </c>
      <c r="G411" s="48" t="str">
        <f>IF(E411="VOID","",VLOOKUP(_xlfn.CONCAT(B411,D411),'All Fixtures'!H:U,14,0))</f>
        <v>Churchdown Community Centre 2</v>
      </c>
    </row>
    <row r="412" spans="1:7" ht="18" customHeight="1" x14ac:dyDescent="0.25">
      <c r="A412" s="55"/>
      <c r="B412" s="44">
        <v>17</v>
      </c>
      <c r="C412" s="45">
        <f>IFERROR(VLOOKUP(_xlfn.CONCAT(B412,$B392),'All Fixtures'!H:R,10,0),VLOOKUP(_xlfn.CONCAT(B412,$B392),'All Fixtures'!I:R,9,0))</f>
        <v>45673</v>
      </c>
      <c r="D412" s="46" t="str">
        <f>IFERROR(VLOOKUP(_xlfn.CONCAT(B412,$B392),'All Fixtures'!H:R,11,0),VLOOKUP(_xlfn.CONCAT(B412,$B392),'All Fixtures'!I:R,10,0))</f>
        <v>Doddlers</v>
      </c>
      <c r="E412" s="47" t="str">
        <f t="shared" si="10"/>
        <v>vs</v>
      </c>
      <c r="F412" s="46" t="str">
        <f>IFERROR(VLOOKUP(_xlfn.CONCAT(B412,$B392),'All Fixtures'!I:T,12,0),VLOOKUP(_xlfn.CONCAT(B412,$B392),'All Fixtures'!H:T,13,0))</f>
        <v>Commies</v>
      </c>
      <c r="G412" s="48" t="str">
        <f>IF(E412="VOID","",VLOOKUP(_xlfn.CONCAT(B412,D412),'All Fixtures'!H:U,14,0))</f>
        <v>Elmbridge Sports &amp; Social Club</v>
      </c>
    </row>
    <row r="413" spans="1:7" ht="18" customHeight="1" x14ac:dyDescent="0.25">
      <c r="A413" s="55"/>
      <c r="B413" s="44">
        <v>18</v>
      </c>
      <c r="C413" s="45">
        <f>IFERROR(VLOOKUP(_xlfn.CONCAT(B413,$B392),'All Fixtures'!H:R,10,0),VLOOKUP(_xlfn.CONCAT(B413,$B392),'All Fixtures'!I:R,9,0))</f>
        <v>45681</v>
      </c>
      <c r="D413" s="46" t="str">
        <f>IFERROR(VLOOKUP(_xlfn.CONCAT(B413,$B392),'All Fixtures'!H:R,11,0),VLOOKUP(_xlfn.CONCAT(B413,$B392),'All Fixtures'!I:R,10,0))</f>
        <v>Commies</v>
      </c>
      <c r="E413" s="47" t="str">
        <f t="shared" si="10"/>
        <v>vs</v>
      </c>
      <c r="F413" s="46" t="str">
        <f>IFERROR(VLOOKUP(_xlfn.CONCAT(B413,$B392),'All Fixtures'!I:T,12,0),VLOOKUP(_xlfn.CONCAT(B413,$B392),'All Fixtures'!H:T,13,0))</f>
        <v>Jolly Boys</v>
      </c>
      <c r="G413" s="48" t="str">
        <f>IF(E413="VOID","",VLOOKUP(_xlfn.CONCAT(B413,D413),'All Fixtures'!H:U,14,0))</f>
        <v>Churchdown Community Centre 2</v>
      </c>
    </row>
    <row r="414" spans="1:7" ht="18" customHeight="1" x14ac:dyDescent="0.25">
      <c r="A414" s="55"/>
      <c r="B414" s="44">
        <v>19</v>
      </c>
      <c r="C414" s="45">
        <f>IFERROR(VLOOKUP(_xlfn.CONCAT(B414,$B392),'All Fixtures'!H:R,10,0),VLOOKUP(_xlfn.CONCAT(B414,$B392),'All Fixtures'!I:R,9,0))</f>
        <v>45687</v>
      </c>
      <c r="D414" s="46" t="str">
        <f>IFERROR(VLOOKUP(_xlfn.CONCAT(B414,$B392),'All Fixtures'!H:R,11,0),VLOOKUP(_xlfn.CONCAT(B414,$B392),'All Fixtures'!I:R,10,0))</f>
        <v>Harps S.C.</v>
      </c>
      <c r="E414" s="47" t="str">
        <f t="shared" si="10"/>
        <v>vs</v>
      </c>
      <c r="F414" s="46" t="str">
        <f>IFERROR(VLOOKUP(_xlfn.CONCAT(B414,$B392),'All Fixtures'!I:T,12,0),VLOOKUP(_xlfn.CONCAT(B414,$B392),'All Fixtures'!H:T,13,0))</f>
        <v>Commies</v>
      </c>
      <c r="G414" s="48" t="str">
        <f>IF(E414="VOID","",VLOOKUP(_xlfn.CONCAT(B414,D414),'All Fixtures'!H:U,14,0))</f>
        <v>Farmer's Club 2</v>
      </c>
    </row>
    <row r="415" spans="1:7" ht="18" customHeight="1" x14ac:dyDescent="0.25">
      <c r="A415" s="55"/>
      <c r="B415" s="44">
        <v>20</v>
      </c>
      <c r="C415" s="45">
        <f>IFERROR(VLOOKUP(_xlfn.CONCAT(B415,$B392),'All Fixtures'!H:R,10,0),VLOOKUP(_xlfn.CONCAT(B415,$B392),'All Fixtures'!I:R,9,0))</f>
        <v>45695</v>
      </c>
      <c r="D415" s="46" t="str">
        <f>IFERROR(VLOOKUP(_xlfn.CONCAT(B415,$B392),'All Fixtures'!H:R,11,0),VLOOKUP(_xlfn.CONCAT(B415,$B392),'All Fixtures'!I:R,10,0))</f>
        <v>Commies</v>
      </c>
      <c r="E415" s="47" t="str">
        <f t="shared" si="10"/>
        <v>vs</v>
      </c>
      <c r="F415" s="46" t="str">
        <f>IFERROR(VLOOKUP(_xlfn.CONCAT(B415,$B392),'All Fixtures'!I:T,12,0),VLOOKUP(_xlfn.CONCAT(B415,$B392),'All Fixtures'!H:T,13,0))</f>
        <v>Andy Capps</v>
      </c>
      <c r="G415" s="48" t="str">
        <f>IF(E415="VOID","",VLOOKUP(_xlfn.CONCAT(B415,D415),'All Fixtures'!H:U,14,0))</f>
        <v>Churchdown Community Centre 2</v>
      </c>
    </row>
    <row r="416" spans="1:7" ht="18" customHeight="1" x14ac:dyDescent="0.25">
      <c r="A416" s="55"/>
      <c r="B416" s="44">
        <v>21</v>
      </c>
      <c r="C416" s="45">
        <f>IFERROR(VLOOKUP(_xlfn.CONCAT(B416,$B392),'All Fixtures'!H:R,10,0),VLOOKUP(_xlfn.CONCAT(B416,$B392),'All Fixtures'!I:R,9,0))</f>
        <v>45702</v>
      </c>
      <c r="D416" s="46" t="str">
        <f>IFERROR(VLOOKUP(_xlfn.CONCAT(B416,$B392),'All Fixtures'!H:R,11,0),VLOOKUP(_xlfn.CONCAT(B416,$B392),'All Fixtures'!I:R,10,0))</f>
        <v>Jacks Jokers</v>
      </c>
      <c r="E416" s="47" t="str">
        <f t="shared" si="10"/>
        <v>vs</v>
      </c>
      <c r="F416" s="46" t="str">
        <f>IFERROR(VLOOKUP(_xlfn.CONCAT(B416,$B392),'All Fixtures'!I:T,12,0),VLOOKUP(_xlfn.CONCAT(B416,$B392),'All Fixtures'!H:T,13,0))</f>
        <v>Commies</v>
      </c>
      <c r="G416" s="48" t="str">
        <f>IF(E416="VOID","",VLOOKUP(_xlfn.CONCAT(B416,D416),'All Fixtures'!H:U,14,0))</f>
        <v>One Eyed Jacks</v>
      </c>
    </row>
    <row r="417" spans="1:7" ht="18" customHeight="1" x14ac:dyDescent="0.25">
      <c r="A417" s="55"/>
      <c r="B417" s="44">
        <v>22</v>
      </c>
      <c r="C417" s="45">
        <f>IFERROR(VLOOKUP(_xlfn.CONCAT(B417,$B392),'All Fixtures'!H:R,10,0),VLOOKUP(_xlfn.CONCAT(B417,$B392),'All Fixtures'!I:R,9,0))</f>
        <v>45709</v>
      </c>
      <c r="D417" s="46" t="str">
        <f>IFERROR(VLOOKUP(_xlfn.CONCAT(B417,$B392),'All Fixtures'!H:R,11,0),VLOOKUP(_xlfn.CONCAT(B417,$B392),'All Fixtures'!I:R,10,0))</f>
        <v>Commies</v>
      </c>
      <c r="E417" s="47" t="str">
        <f t="shared" si="10"/>
        <v>vs</v>
      </c>
      <c r="F417" s="46" t="str">
        <f>IFERROR(VLOOKUP(_xlfn.CONCAT(B417,$B392),'All Fixtures'!I:T,12,0),VLOOKUP(_xlfn.CONCAT(B417,$B392),'All Fixtures'!H:T,13,0))</f>
        <v>Dark Horses</v>
      </c>
      <c r="G417" s="48" t="str">
        <f>IF(E417="VOID","",VLOOKUP(_xlfn.CONCAT(B417,D417),'All Fixtures'!H:U,14,0))</f>
        <v>Churchdown Community Centre 2</v>
      </c>
    </row>
    <row r="418" spans="1:7" ht="18" customHeight="1" x14ac:dyDescent="0.25">
      <c r="A418" s="55"/>
      <c r="B418" s="44">
        <v>23</v>
      </c>
      <c r="C418" s="45">
        <f>IFERROR(VLOOKUP(_xlfn.CONCAT(B418,$B392),'All Fixtures'!H:R,10,0),VLOOKUP(_xlfn.CONCAT(B418,$B392),'All Fixtures'!I:R,9,0))</f>
        <v>45712</v>
      </c>
      <c r="D418" s="46" t="str">
        <f>IFERROR(VLOOKUP(_xlfn.CONCAT(B418,$B392),'All Fixtures'!H:R,11,0),VLOOKUP(_xlfn.CONCAT(B418,$B392),'All Fixtures'!I:R,10,0))</f>
        <v>Atlas S.C.</v>
      </c>
      <c r="E418" s="47" t="str">
        <f t="shared" si="10"/>
        <v>vs</v>
      </c>
      <c r="F418" s="46" t="str">
        <f>IFERROR(VLOOKUP(_xlfn.CONCAT(B418,$B392),'All Fixtures'!I:T,12,0),VLOOKUP(_xlfn.CONCAT(B418,$B392),'All Fixtures'!H:T,13,0))</f>
        <v>Commies</v>
      </c>
      <c r="G418" s="48" t="str">
        <f>IF(E418="VOID","",VLOOKUP(_xlfn.CONCAT(B418,D418),'All Fixtures'!H:U,14,0))</f>
        <v>Spartans Club 1</v>
      </c>
    </row>
    <row r="419" spans="1:7" ht="18" customHeight="1" x14ac:dyDescent="0.25">
      <c r="A419" s="55"/>
      <c r="B419" s="44">
        <v>24</v>
      </c>
      <c r="C419" s="45">
        <f>IFERROR(VLOOKUP(_xlfn.CONCAT(B419,$B392),'All Fixtures'!H:R,10,0),VLOOKUP(_xlfn.CONCAT(B419,$B392),'All Fixtures'!I:R,9,0))</f>
        <v>45723</v>
      </c>
      <c r="D419" s="46" t="str">
        <f>IFERROR(VLOOKUP(_xlfn.CONCAT(B419,$B392),'All Fixtures'!H:R,11,0),VLOOKUP(_xlfn.CONCAT(B419,$B392),'All Fixtures'!I:R,10,0))</f>
        <v>Commies</v>
      </c>
      <c r="E419" s="47" t="str">
        <f t="shared" si="10"/>
        <v>vs</v>
      </c>
      <c r="F419" s="46" t="str">
        <f>IFERROR(VLOOKUP(_xlfn.CONCAT(B419,$B392),'All Fixtures'!I:T,12,0),VLOOKUP(_xlfn.CONCAT(B419,$B392),'All Fixtures'!H:T,13,0))</f>
        <v>Robinswood Foxes</v>
      </c>
      <c r="G419" s="48" t="str">
        <f>IF(E419="VOID","",VLOOKUP(_xlfn.CONCAT(B419,D419),'All Fixtures'!H:U,14,0))</f>
        <v>Churchdown Community Centre 2</v>
      </c>
    </row>
    <row r="420" spans="1:7" ht="18" customHeight="1" x14ac:dyDescent="0.25">
      <c r="A420" s="55"/>
      <c r="B420" s="44">
        <v>25</v>
      </c>
      <c r="C420" s="45">
        <f>IFERROR(VLOOKUP(_xlfn.CONCAT(B420,$B392),'All Fixtures'!H:R,10,0),VLOOKUP(_xlfn.CONCAT(B420,$B392),'All Fixtures'!I:R,9,0))</f>
        <v>45727</v>
      </c>
      <c r="D420" s="46" t="str">
        <f>IFERROR(VLOOKUP(_xlfn.CONCAT(B420,$B392),'All Fixtures'!H:R,11,0),VLOOKUP(_xlfn.CONCAT(B420,$B392),'All Fixtures'!I:R,10,0))</f>
        <v>White Hart</v>
      </c>
      <c r="E420" s="47" t="str">
        <f t="shared" si="10"/>
        <v>vs</v>
      </c>
      <c r="F420" s="46" t="str">
        <f>IFERROR(VLOOKUP(_xlfn.CONCAT(B420,$B392),'All Fixtures'!I:T,12,0),VLOOKUP(_xlfn.CONCAT(B420,$B392),'All Fixtures'!H:T,13,0))</f>
        <v>Commies</v>
      </c>
      <c r="G420" s="48" t="str">
        <f>IF(E420="VOID","",VLOOKUP(_xlfn.CONCAT(B420,D420),'All Fixtures'!H:U,14,0))</f>
        <v>One Eyed Jacks</v>
      </c>
    </row>
    <row r="421" spans="1:7" ht="18" customHeight="1" x14ac:dyDescent="0.25">
      <c r="A421" s="55"/>
      <c r="B421" s="44">
        <v>26</v>
      </c>
      <c r="C421" s="45">
        <f>IFERROR(VLOOKUP(_xlfn.CONCAT(B421,$B392),'All Fixtures'!H:R,10,0),VLOOKUP(_xlfn.CONCAT(B421,$B392),'All Fixtures'!I:R,9,0))</f>
        <v>45737</v>
      </c>
      <c r="D421" s="46" t="str">
        <f>IFERROR(VLOOKUP(_xlfn.CONCAT(B421,$B392),'All Fixtures'!H:R,11,0),VLOOKUP(_xlfn.CONCAT(B421,$B392),'All Fixtures'!I:R,10,0))</f>
        <v>Commies</v>
      </c>
      <c r="E421" s="47" t="str">
        <f t="shared" si="10"/>
        <v>vs</v>
      </c>
      <c r="F421" s="46" t="str">
        <f>IFERROR(VLOOKUP(_xlfn.CONCAT(B421,$B392),'All Fixtures'!I:T,12,0),VLOOKUP(_xlfn.CONCAT(B421,$B392),'All Fixtures'!H:T,13,0))</f>
        <v>Bell Hotel</v>
      </c>
      <c r="G421" s="48" t="str">
        <f>IF(E421="VOID","",VLOOKUP(_xlfn.CONCAT(B421,D421),'All Fixtures'!H:U,14,0))</f>
        <v>Churchdown Community Centre 2</v>
      </c>
    </row>
    <row r="422" spans="1:7" ht="18" customHeight="1" x14ac:dyDescent="0.25">
      <c r="A422" s="55"/>
      <c r="B422" s="44">
        <v>27</v>
      </c>
      <c r="C422" s="45">
        <f>IFERROR(VLOOKUP(_xlfn.CONCAT(B422,$B392),'All Fixtures'!H:R,10,0),VLOOKUP(_xlfn.CONCAT(B422,$B392),'All Fixtures'!I:R,9,0))</f>
        <v>45744</v>
      </c>
      <c r="D422" s="46" t="str">
        <f>IFERROR(VLOOKUP(_xlfn.CONCAT(B422,$B392),'All Fixtures'!H:R,11,0),VLOOKUP(_xlfn.CONCAT(B422,$B392),'All Fixtures'!I:R,10,0))</f>
        <v>Commies</v>
      </c>
      <c r="E422" s="47" t="str">
        <f t="shared" si="10"/>
        <v>vs</v>
      </c>
      <c r="F422" s="46" t="str">
        <f>IFERROR(VLOOKUP(_xlfn.CONCAT(B422,$B392),'All Fixtures'!I:T,12,0),VLOOKUP(_xlfn.CONCAT(B422,$B392),'All Fixtures'!H:T,13,0))</f>
        <v>Post Office 'A'</v>
      </c>
      <c r="G422" s="48" t="str">
        <f>IF(E422="VOID","",VLOOKUP(_xlfn.CONCAT(B422,D422),'All Fixtures'!H:U,14,0))</f>
        <v>Churchdown Community Centre 2</v>
      </c>
    </row>
    <row r="423" spans="1:7" ht="18" customHeight="1" x14ac:dyDescent="0.25">
      <c r="A423" s="55"/>
      <c r="B423" s="44">
        <v>28</v>
      </c>
      <c r="C423" s="45">
        <f>IFERROR(VLOOKUP(_xlfn.CONCAT(B423,$B392),'All Fixtures'!H:R,10,0),VLOOKUP(_xlfn.CONCAT(B423,$B392),'All Fixtures'!I:R,9,0))</f>
        <v>45747</v>
      </c>
      <c r="D423" s="46" t="str">
        <f>IFERROR(VLOOKUP(_xlfn.CONCAT(B423,$B392),'All Fixtures'!H:R,11,0),VLOOKUP(_xlfn.CONCAT(B423,$B392),'All Fixtures'!I:R,10,0))</f>
        <v>Statics</v>
      </c>
      <c r="E423" s="47" t="str">
        <f t="shared" si="10"/>
        <v>vs</v>
      </c>
      <c r="F423" s="46" t="str">
        <f>IFERROR(VLOOKUP(_xlfn.CONCAT(B423,$B392),'All Fixtures'!I:T,12,0),VLOOKUP(_xlfn.CONCAT(B423,$B392),'All Fixtures'!H:T,13,0))</f>
        <v>Commies</v>
      </c>
      <c r="G423" s="48" t="str">
        <f>IF(E423="VOID","",VLOOKUP(_xlfn.CONCAT(B423,D423),'All Fixtures'!H:U,14,0))</f>
        <v>Farmer's Club 2</v>
      </c>
    </row>
    <row r="424" spans="1:7" ht="18" customHeight="1" x14ac:dyDescent="0.25">
      <c r="A424" s="55"/>
      <c r="B424" s="44">
        <v>29</v>
      </c>
      <c r="C424" s="45">
        <f>IFERROR(VLOOKUP(_xlfn.CONCAT(B424,$B392),'All Fixtures'!H:R,10,0),VLOOKUP(_xlfn.CONCAT(B424,$B392),'All Fixtures'!I:R,9,0))</f>
        <v>45758</v>
      </c>
      <c r="D424" s="46" t="str">
        <f>IFERROR(VLOOKUP(_xlfn.CONCAT(B424,$B392),'All Fixtures'!H:R,11,0),VLOOKUP(_xlfn.CONCAT(B424,$B392),'All Fixtures'!I:R,10,0))</f>
        <v>Commies</v>
      </c>
      <c r="E424" s="47" t="str">
        <f t="shared" si="10"/>
        <v>vs</v>
      </c>
      <c r="F424" s="46" t="str">
        <f>IFERROR(VLOOKUP(_xlfn.CONCAT(B424,$B392),'All Fixtures'!I:T,12,0),VLOOKUP(_xlfn.CONCAT(B424,$B392),'All Fixtures'!H:T,13,0))</f>
        <v>Looney Tunes</v>
      </c>
      <c r="G424" s="48" t="str">
        <f>IF(E424="VOID","",VLOOKUP(_xlfn.CONCAT(B424,D424),'All Fixtures'!H:U,14,0))</f>
        <v>Churchdown Community Centre 2</v>
      </c>
    </row>
    <row r="425" spans="1:7" ht="18" customHeight="1" x14ac:dyDescent="0.25">
      <c r="A425" s="55"/>
      <c r="B425" s="49">
        <v>30</v>
      </c>
      <c r="C425" s="50">
        <f>IFERROR(VLOOKUP(_xlfn.CONCAT(B425,$B392),'All Fixtures'!H:R,10,0),VLOOKUP(_xlfn.CONCAT(B425,$B392),'All Fixtures'!I:R,9,0))</f>
        <v>45765</v>
      </c>
      <c r="D425" s="51" t="str">
        <f>IFERROR(VLOOKUP(_xlfn.CONCAT(B425,$B392),'All Fixtures'!H:R,11,0),VLOOKUP(_xlfn.CONCAT(B425,$B392),'All Fixtures'!I:R,10,0))</f>
        <v>Star Inn</v>
      </c>
      <c r="E425" s="52" t="str">
        <f t="shared" si="10"/>
        <v>vs</v>
      </c>
      <c r="F425" s="51" t="str">
        <f>IFERROR(VLOOKUP(_xlfn.CONCAT(B425,$B392),'All Fixtures'!I:T,12,0),VLOOKUP(_xlfn.CONCAT(B425,$B392),'All Fixtures'!H:T,13,0))</f>
        <v>Commies</v>
      </c>
      <c r="G425" s="53" t="str">
        <f>IF(E425="VOID","",VLOOKUP(_xlfn.CONCAT(B425,D425),'All Fixtures'!H:U,14,0))</f>
        <v>Wotton Hall Club 2</v>
      </c>
    </row>
    <row r="426" spans="1:7" ht="13.15" customHeight="1" x14ac:dyDescent="0.25">
      <c r="A426" s="55"/>
      <c r="B426" s="20"/>
      <c r="C426" s="20"/>
      <c r="D426" s="3"/>
      <c r="E426" s="20"/>
      <c r="F426" s="3"/>
      <c r="G426" s="3"/>
    </row>
    <row r="427" spans="1:7" ht="13.15" customHeight="1" x14ac:dyDescent="0.25">
      <c r="A427" s="55"/>
      <c r="B427" s="20"/>
      <c r="C427" s="20"/>
      <c r="D427" s="3"/>
      <c r="E427" s="20"/>
      <c r="F427" s="3"/>
      <c r="G427" s="3"/>
    </row>
    <row r="428" spans="1:7" ht="13.15" customHeight="1" x14ac:dyDescent="0.25">
      <c r="A428" s="55"/>
      <c r="B428" s="20"/>
      <c r="C428" s="20"/>
      <c r="D428" s="3"/>
      <c r="E428" s="20"/>
      <c r="F428" s="3"/>
      <c r="G428" s="3"/>
    </row>
    <row r="429" spans="1:7" ht="13.15" customHeight="1" x14ac:dyDescent="0.25">
      <c r="A429" s="55"/>
      <c r="B429" s="20"/>
      <c r="C429" s="20"/>
      <c r="D429" s="3"/>
      <c r="E429" s="20"/>
      <c r="F429" s="3"/>
      <c r="G429" s="3"/>
    </row>
    <row r="430" spans="1:7" ht="13.15" customHeight="1" x14ac:dyDescent="0.25">
      <c r="A430" s="55"/>
      <c r="B430" s="20"/>
      <c r="C430" s="20"/>
      <c r="D430" s="3"/>
      <c r="E430" s="20"/>
      <c r="F430" s="3"/>
      <c r="G430" s="3"/>
    </row>
    <row r="431" spans="1:7" ht="20.45" customHeight="1" x14ac:dyDescent="0.35">
      <c r="A431" s="55">
        <f>A392+1</f>
        <v>12</v>
      </c>
      <c r="B431" s="39" t="str">
        <f>C431</f>
        <v>White Hart</v>
      </c>
      <c r="C431" s="121" t="str">
        <f>VLOOKUP(A431,Divisions!$R$3:$S$18,2,0)</f>
        <v>White Hart</v>
      </c>
      <c r="D431" s="121"/>
      <c r="E431" s="121"/>
      <c r="F431" s="121"/>
      <c r="G431" s="121"/>
    </row>
    <row r="432" spans="1:7" ht="13.15" customHeight="1" x14ac:dyDescent="0.25">
      <c r="A432" s="55"/>
      <c r="B432" s="20"/>
      <c r="C432" s="20"/>
      <c r="D432" s="3"/>
      <c r="E432" s="20"/>
      <c r="F432" s="3"/>
      <c r="G432" s="3"/>
    </row>
    <row r="433" spans="1:7" ht="21.6" customHeight="1" x14ac:dyDescent="0.25">
      <c r="A433" s="55"/>
      <c r="B433" s="40" t="s">
        <v>328</v>
      </c>
      <c r="C433" s="41" t="s">
        <v>334</v>
      </c>
      <c r="D433" s="42" t="s">
        <v>340</v>
      </c>
      <c r="E433" s="42"/>
      <c r="F433" s="42" t="s">
        <v>341</v>
      </c>
      <c r="G433" s="43" t="s">
        <v>338</v>
      </c>
    </row>
    <row r="434" spans="1:7" ht="18" customHeight="1" x14ac:dyDescent="0.25">
      <c r="A434" s="55"/>
      <c r="B434" s="44">
        <v>1</v>
      </c>
      <c r="C434" s="45">
        <f>IFERROR(VLOOKUP(_xlfn.CONCAT(B434,$B431),'All Fixtures'!H:R,10,0),VLOOKUP(_xlfn.CONCAT(B434,$B431),'All Fixtures'!I:R,9,0))</f>
        <v>45540</v>
      </c>
      <c r="D434" s="46" t="str">
        <f>IFERROR(VLOOKUP(_xlfn.CONCAT(B434,$B431),'All Fixtures'!H:R,11,0),VLOOKUP(_xlfn.CONCAT(B434,$B431),'All Fixtures'!I:R,10,0))</f>
        <v>Doddlers</v>
      </c>
      <c r="E434" s="47" t="str">
        <f>IF(F434="","VOID","vs")</f>
        <v>vs</v>
      </c>
      <c r="F434" s="46" t="str">
        <f>IFERROR(VLOOKUP(_xlfn.CONCAT(B434,$B431),'All Fixtures'!I:T,12,0),VLOOKUP(_xlfn.CONCAT(B434,$B431),'All Fixtures'!H:T,13,0))</f>
        <v>White Hart</v>
      </c>
      <c r="G434" s="48" t="str">
        <f>IF(E434="VOID","",VLOOKUP(_xlfn.CONCAT(B434,D434),'All Fixtures'!H:U,14,0))</f>
        <v>Elmbridge Sports &amp; Social Club</v>
      </c>
    </row>
    <row r="435" spans="1:7" ht="18" customHeight="1" x14ac:dyDescent="0.25">
      <c r="A435" s="55"/>
      <c r="B435" s="44">
        <v>2</v>
      </c>
      <c r="C435" s="45">
        <f>IFERROR(VLOOKUP(_xlfn.CONCAT(B435,$B431),'All Fixtures'!H:R,10,0),VLOOKUP(_xlfn.CONCAT(B435,$B431),'All Fixtures'!I:R,9,0))</f>
        <v>45545</v>
      </c>
      <c r="D435" s="46" t="str">
        <f>IFERROR(VLOOKUP(_xlfn.CONCAT(B435,$B431),'All Fixtures'!H:R,11,0),VLOOKUP(_xlfn.CONCAT(B435,$B431),'All Fixtures'!I:R,10,0))</f>
        <v>White Hart</v>
      </c>
      <c r="E435" s="47" t="str">
        <f t="shared" ref="E435:E464" si="11">IF(F435="","VOID","vs")</f>
        <v>vs</v>
      </c>
      <c r="F435" s="46" t="str">
        <f>IFERROR(VLOOKUP(_xlfn.CONCAT(B435,$B431),'All Fixtures'!I:T,12,0),VLOOKUP(_xlfn.CONCAT(B435,$B431),'All Fixtures'!H:T,13,0))</f>
        <v>Jolly Boys</v>
      </c>
      <c r="G435" s="48" t="str">
        <f>IF(E435="VOID","",VLOOKUP(_xlfn.CONCAT(B435,D435),'All Fixtures'!H:U,14,0))</f>
        <v>One Eyed Jacks</v>
      </c>
    </row>
    <row r="436" spans="1:7" ht="18" customHeight="1" x14ac:dyDescent="0.25">
      <c r="A436" s="55"/>
      <c r="B436" s="44">
        <v>3</v>
      </c>
      <c r="C436" s="45">
        <f>IFERROR(VLOOKUP(_xlfn.CONCAT(B436,$B431),'All Fixtures'!H:R,10,0),VLOOKUP(_xlfn.CONCAT(B436,$B431),'All Fixtures'!I:R,9,0))</f>
        <v>45554</v>
      </c>
      <c r="D436" s="46" t="str">
        <f>IFERROR(VLOOKUP(_xlfn.CONCAT(B436,$B431),'All Fixtures'!H:R,11,0),VLOOKUP(_xlfn.CONCAT(B436,$B431),'All Fixtures'!I:R,10,0))</f>
        <v>Harps S.C.</v>
      </c>
      <c r="E436" s="47" t="str">
        <f t="shared" si="11"/>
        <v>vs</v>
      </c>
      <c r="F436" s="46" t="str">
        <f>IFERROR(VLOOKUP(_xlfn.CONCAT(B436,$B431),'All Fixtures'!I:T,12,0),VLOOKUP(_xlfn.CONCAT(B436,$B431),'All Fixtures'!H:T,13,0))</f>
        <v>White Hart</v>
      </c>
      <c r="G436" s="48" t="str">
        <f>IF(E436="VOID","",VLOOKUP(_xlfn.CONCAT(B436,D436),'All Fixtures'!H:U,14,0))</f>
        <v>Farmer's Club 2</v>
      </c>
    </row>
    <row r="437" spans="1:7" ht="18" customHeight="1" x14ac:dyDescent="0.25">
      <c r="A437" s="55"/>
      <c r="B437" s="44">
        <v>4</v>
      </c>
      <c r="C437" s="45">
        <f>IFERROR(VLOOKUP(_xlfn.CONCAT(B437,$B431),'All Fixtures'!H:R,10,0),VLOOKUP(_xlfn.CONCAT(B437,$B431),'All Fixtures'!I:R,9,0))</f>
        <v>45559</v>
      </c>
      <c r="D437" s="46" t="str">
        <f>IFERROR(VLOOKUP(_xlfn.CONCAT(B437,$B431),'All Fixtures'!H:R,11,0),VLOOKUP(_xlfn.CONCAT(B437,$B431),'All Fixtures'!I:R,10,0))</f>
        <v>White Hart</v>
      </c>
      <c r="E437" s="47" t="str">
        <f t="shared" si="11"/>
        <v>vs</v>
      </c>
      <c r="F437" s="46" t="str">
        <f>IFERROR(VLOOKUP(_xlfn.CONCAT(B437,$B431),'All Fixtures'!I:T,12,0),VLOOKUP(_xlfn.CONCAT(B437,$B431),'All Fixtures'!H:T,13,0))</f>
        <v>Andy Capps</v>
      </c>
      <c r="G437" s="48" t="str">
        <f>IF(E437="VOID","",VLOOKUP(_xlfn.CONCAT(B437,D437),'All Fixtures'!H:U,14,0))</f>
        <v>One Eyed Jacks</v>
      </c>
    </row>
    <row r="438" spans="1:7" ht="18" customHeight="1" x14ac:dyDescent="0.25">
      <c r="A438" s="55"/>
      <c r="B438" s="44">
        <v>5</v>
      </c>
      <c r="C438" s="45">
        <f>IFERROR(VLOOKUP(_xlfn.CONCAT(B438,$B431),'All Fixtures'!H:R,10,0),VLOOKUP(_xlfn.CONCAT(B438,$B431),'All Fixtures'!I:R,9,0))</f>
        <v>45569</v>
      </c>
      <c r="D438" s="46" t="str">
        <f>IFERROR(VLOOKUP(_xlfn.CONCAT(B438,$B431),'All Fixtures'!H:R,11,0),VLOOKUP(_xlfn.CONCAT(B438,$B431),'All Fixtures'!I:R,10,0))</f>
        <v>Jacks Jokers</v>
      </c>
      <c r="E438" s="47" t="str">
        <f t="shared" si="11"/>
        <v>vs</v>
      </c>
      <c r="F438" s="46" t="str">
        <f>IFERROR(VLOOKUP(_xlfn.CONCAT(B438,$B431),'All Fixtures'!I:T,12,0),VLOOKUP(_xlfn.CONCAT(B438,$B431),'All Fixtures'!H:T,13,0))</f>
        <v>White Hart</v>
      </c>
      <c r="G438" s="48" t="str">
        <f>IF(E438="VOID","",VLOOKUP(_xlfn.CONCAT(B438,D438),'All Fixtures'!H:U,14,0))</f>
        <v>One Eyed Jacks</v>
      </c>
    </row>
    <row r="439" spans="1:7" ht="18" customHeight="1" x14ac:dyDescent="0.25">
      <c r="A439" s="55"/>
      <c r="B439" s="44">
        <v>6</v>
      </c>
      <c r="C439" s="45">
        <f>IFERROR(VLOOKUP(_xlfn.CONCAT(B439,$B431),'All Fixtures'!H:R,10,0),VLOOKUP(_xlfn.CONCAT(B439,$B431),'All Fixtures'!I:R,9,0))</f>
        <v>45573</v>
      </c>
      <c r="D439" s="46" t="str">
        <f>IFERROR(VLOOKUP(_xlfn.CONCAT(B439,$B431),'All Fixtures'!H:R,11,0),VLOOKUP(_xlfn.CONCAT(B439,$B431),'All Fixtures'!I:R,10,0))</f>
        <v>White Hart</v>
      </c>
      <c r="E439" s="47" t="str">
        <f t="shared" si="11"/>
        <v>vs</v>
      </c>
      <c r="F439" s="46" t="str">
        <f>IFERROR(VLOOKUP(_xlfn.CONCAT(B439,$B431),'All Fixtures'!I:T,12,0),VLOOKUP(_xlfn.CONCAT(B439,$B431),'All Fixtures'!H:T,13,0))</f>
        <v>Dark Horses</v>
      </c>
      <c r="G439" s="48" t="str">
        <f>IF(E439="VOID","",VLOOKUP(_xlfn.CONCAT(B439,D439),'All Fixtures'!H:U,14,0))</f>
        <v>One Eyed Jacks</v>
      </c>
    </row>
    <row r="440" spans="1:7" ht="18" customHeight="1" x14ac:dyDescent="0.25">
      <c r="A440" s="55"/>
      <c r="B440" s="44">
        <v>7</v>
      </c>
      <c r="C440" s="45">
        <f>IFERROR(VLOOKUP(_xlfn.CONCAT(B440,$B431),'All Fixtures'!H:R,10,0),VLOOKUP(_xlfn.CONCAT(B440,$B431),'All Fixtures'!I:R,9,0))</f>
        <v>45579</v>
      </c>
      <c r="D440" s="46" t="str">
        <f>IFERROR(VLOOKUP(_xlfn.CONCAT(B440,$B431),'All Fixtures'!H:R,11,0),VLOOKUP(_xlfn.CONCAT(B440,$B431),'All Fixtures'!I:R,10,0))</f>
        <v>Atlas S.C.</v>
      </c>
      <c r="E440" s="47" t="str">
        <f t="shared" si="11"/>
        <v>vs</v>
      </c>
      <c r="F440" s="46" t="str">
        <f>IFERROR(VLOOKUP(_xlfn.CONCAT(B440,$B431),'All Fixtures'!I:T,12,0),VLOOKUP(_xlfn.CONCAT(B440,$B431),'All Fixtures'!H:T,13,0))</f>
        <v>White Hart</v>
      </c>
      <c r="G440" s="48" t="str">
        <f>IF(E440="VOID","",VLOOKUP(_xlfn.CONCAT(B440,D440),'All Fixtures'!H:U,14,0))</f>
        <v>Spartans Club 1</v>
      </c>
    </row>
    <row r="441" spans="1:7" ht="18" customHeight="1" x14ac:dyDescent="0.25">
      <c r="A441" s="55"/>
      <c r="B441" s="44">
        <v>8</v>
      </c>
      <c r="C441" s="45">
        <f>IFERROR(VLOOKUP(_xlfn.CONCAT(B441,$B431),'All Fixtures'!H:R,10,0),VLOOKUP(_xlfn.CONCAT(B441,$B431),'All Fixtures'!I:R,9,0))</f>
        <v>45587</v>
      </c>
      <c r="D441" s="46" t="str">
        <f>IFERROR(VLOOKUP(_xlfn.CONCAT(B441,$B431),'All Fixtures'!H:R,11,0),VLOOKUP(_xlfn.CONCAT(B441,$B431),'All Fixtures'!I:R,10,0))</f>
        <v>White Hart</v>
      </c>
      <c r="E441" s="47" t="str">
        <f t="shared" si="11"/>
        <v>vs</v>
      </c>
      <c r="F441" s="46" t="str">
        <f>IFERROR(VLOOKUP(_xlfn.CONCAT(B441,$B431),'All Fixtures'!I:T,12,0),VLOOKUP(_xlfn.CONCAT(B441,$B431),'All Fixtures'!H:T,13,0))</f>
        <v>Robinswood Foxes</v>
      </c>
      <c r="G441" s="48" t="str">
        <f>IF(E441="VOID","",VLOOKUP(_xlfn.CONCAT(B441,D441),'All Fixtures'!H:U,14,0))</f>
        <v>One Eyed Jacks</v>
      </c>
    </row>
    <row r="442" spans="1:7" ht="18" customHeight="1" x14ac:dyDescent="0.25">
      <c r="A442" s="55"/>
      <c r="B442" s="44">
        <v>9</v>
      </c>
      <c r="C442" s="45">
        <f>IFERROR(VLOOKUP(_xlfn.CONCAT(B442,$B431),'All Fixtures'!H:R,10,0),VLOOKUP(_xlfn.CONCAT(B442,$B431),'All Fixtures'!I:R,9,0))</f>
        <v>45597</v>
      </c>
      <c r="D442" s="46" t="str">
        <f>IFERROR(VLOOKUP(_xlfn.CONCAT(B442,$B431),'All Fixtures'!H:R,11,0),VLOOKUP(_xlfn.CONCAT(B442,$B431),'All Fixtures'!I:R,10,0))</f>
        <v>Bell Hotel</v>
      </c>
      <c r="E442" s="47" t="str">
        <f t="shared" si="11"/>
        <v>vs</v>
      </c>
      <c r="F442" s="46" t="str">
        <f>IFERROR(VLOOKUP(_xlfn.CONCAT(B442,$B431),'All Fixtures'!I:T,12,0),VLOOKUP(_xlfn.CONCAT(B442,$B431),'All Fixtures'!H:T,13,0))</f>
        <v>White Hart</v>
      </c>
      <c r="G442" s="48" t="str">
        <f>IF(E442="VOID","",VLOOKUP(_xlfn.CONCAT(B442,D442),'All Fixtures'!H:U,14,0))</f>
        <v>Bell Inn Frampton</v>
      </c>
    </row>
    <row r="443" spans="1:7" ht="18" customHeight="1" x14ac:dyDescent="0.25">
      <c r="A443" s="55"/>
      <c r="B443" s="44">
        <v>10</v>
      </c>
      <c r="C443" s="45">
        <f>IFERROR(VLOOKUP(_xlfn.CONCAT(B443,$B431),'All Fixtures'!H:R,10,0),VLOOKUP(_xlfn.CONCAT(B443,$B431),'All Fixtures'!I:R,9,0))</f>
        <v>45604</v>
      </c>
      <c r="D443" s="46" t="str">
        <f>IFERROR(VLOOKUP(_xlfn.CONCAT(B443,$B431),'All Fixtures'!H:R,11,0),VLOOKUP(_xlfn.CONCAT(B443,$B431),'All Fixtures'!I:R,10,0))</f>
        <v>Commies</v>
      </c>
      <c r="E443" s="47" t="str">
        <f t="shared" si="11"/>
        <v>vs</v>
      </c>
      <c r="F443" s="46" t="str">
        <f>IFERROR(VLOOKUP(_xlfn.CONCAT(B443,$B431),'All Fixtures'!I:T,12,0),VLOOKUP(_xlfn.CONCAT(B443,$B431),'All Fixtures'!H:T,13,0))</f>
        <v>White Hart</v>
      </c>
      <c r="G443" s="48" t="str">
        <f>IF(E443="VOID","",VLOOKUP(_xlfn.CONCAT(B443,D443),'All Fixtures'!H:U,14,0))</f>
        <v>Churchdown Community Centre 2</v>
      </c>
    </row>
    <row r="444" spans="1:7" ht="18" customHeight="1" x14ac:dyDescent="0.25">
      <c r="A444" s="55"/>
      <c r="B444" s="44">
        <v>11</v>
      </c>
      <c r="C444" s="45">
        <f>IFERROR(VLOOKUP(_xlfn.CONCAT(B444,$B431),'All Fixtures'!H:R,10,0),VLOOKUP(_xlfn.CONCAT(B444,$B431),'All Fixtures'!I:R,9,0))</f>
        <v>45608</v>
      </c>
      <c r="D444" s="46" t="str">
        <f>IFERROR(VLOOKUP(_xlfn.CONCAT(B444,$B431),'All Fixtures'!H:R,11,0),VLOOKUP(_xlfn.CONCAT(B444,$B431),'All Fixtures'!I:R,10,0))</f>
        <v>White Hart</v>
      </c>
      <c r="E444" s="47" t="str">
        <f t="shared" si="11"/>
        <v>vs</v>
      </c>
      <c r="F444" s="46" t="str">
        <f>IFERROR(VLOOKUP(_xlfn.CONCAT(B444,$B431),'All Fixtures'!I:T,12,0),VLOOKUP(_xlfn.CONCAT(B444,$B431),'All Fixtures'!H:T,13,0))</f>
        <v>Post Office 'A'</v>
      </c>
      <c r="G444" s="48" t="str">
        <f>IF(E444="VOID","",VLOOKUP(_xlfn.CONCAT(B444,D444),'All Fixtures'!H:U,14,0))</f>
        <v>One Eyed Jacks</v>
      </c>
    </row>
    <row r="445" spans="1:7" ht="18" customHeight="1" x14ac:dyDescent="0.25">
      <c r="A445" s="55"/>
      <c r="B445" s="44">
        <v>12</v>
      </c>
      <c r="C445" s="45">
        <f>IFERROR(VLOOKUP(_xlfn.CONCAT(B445,$B431),'All Fixtures'!H:R,10,0),VLOOKUP(_xlfn.CONCAT(B445,$B431),'All Fixtures'!I:R,9,0))</f>
        <v>45614</v>
      </c>
      <c r="D445" s="46" t="str">
        <f>IFERROR(VLOOKUP(_xlfn.CONCAT(B445,$B431),'All Fixtures'!H:R,11,0),VLOOKUP(_xlfn.CONCAT(B445,$B431),'All Fixtures'!I:R,10,0))</f>
        <v>Statics</v>
      </c>
      <c r="E445" s="47" t="str">
        <f t="shared" si="11"/>
        <v>vs</v>
      </c>
      <c r="F445" s="46" t="str">
        <f>IFERROR(VLOOKUP(_xlfn.CONCAT(B445,$B431),'All Fixtures'!I:T,12,0),VLOOKUP(_xlfn.CONCAT(B445,$B431),'All Fixtures'!H:T,13,0))</f>
        <v>White Hart</v>
      </c>
      <c r="G445" s="48" t="str">
        <f>IF(E445="VOID","",VLOOKUP(_xlfn.CONCAT(B445,D445),'All Fixtures'!H:U,14,0))</f>
        <v>Farmer's Club 2</v>
      </c>
    </row>
    <row r="446" spans="1:7" ht="18" customHeight="1" x14ac:dyDescent="0.25">
      <c r="A446" s="55"/>
      <c r="B446" s="44">
        <v>13</v>
      </c>
      <c r="C446" s="45">
        <f>IFERROR(VLOOKUP(_xlfn.CONCAT(B446,$B431),'All Fixtures'!H:R,10,0),VLOOKUP(_xlfn.CONCAT(B446,$B431),'All Fixtures'!I:R,9,0))</f>
        <v>45622</v>
      </c>
      <c r="D446" s="46" t="str">
        <f>IFERROR(VLOOKUP(_xlfn.CONCAT(B446,$B431),'All Fixtures'!H:R,11,0),VLOOKUP(_xlfn.CONCAT(B446,$B431),'All Fixtures'!I:R,10,0))</f>
        <v>White Hart</v>
      </c>
      <c r="E446" s="47" t="str">
        <f t="shared" si="11"/>
        <v>vs</v>
      </c>
      <c r="F446" s="46" t="str">
        <f>IFERROR(VLOOKUP(_xlfn.CONCAT(B446,$B431),'All Fixtures'!I:T,12,0),VLOOKUP(_xlfn.CONCAT(B446,$B431),'All Fixtures'!H:T,13,0))</f>
        <v>Looney Tunes</v>
      </c>
      <c r="G446" s="48" t="str">
        <f>IF(E446="VOID","",VLOOKUP(_xlfn.CONCAT(B446,D446),'All Fixtures'!H:U,14,0))</f>
        <v>One Eyed Jacks</v>
      </c>
    </row>
    <row r="447" spans="1:7" ht="18" customHeight="1" x14ac:dyDescent="0.25">
      <c r="A447" s="55"/>
      <c r="B447" s="44">
        <v>14</v>
      </c>
      <c r="C447" s="45">
        <f>IFERROR(VLOOKUP(_xlfn.CONCAT(B447,$B431),'All Fixtures'!H:R,10,0),VLOOKUP(_xlfn.CONCAT(B447,$B431),'All Fixtures'!I:R,9,0))</f>
        <v>45632</v>
      </c>
      <c r="D447" s="46" t="str">
        <f>IFERROR(VLOOKUP(_xlfn.CONCAT(B447,$B431),'All Fixtures'!H:R,11,0),VLOOKUP(_xlfn.CONCAT(B447,$B431),'All Fixtures'!I:R,10,0))</f>
        <v>Star Inn</v>
      </c>
      <c r="E447" s="47" t="str">
        <f t="shared" si="11"/>
        <v>vs</v>
      </c>
      <c r="F447" s="46" t="str">
        <f>IFERROR(VLOOKUP(_xlfn.CONCAT(B447,$B431),'All Fixtures'!I:T,12,0),VLOOKUP(_xlfn.CONCAT(B447,$B431),'All Fixtures'!H:T,13,0))</f>
        <v>White Hart</v>
      </c>
      <c r="G447" s="48" t="str">
        <f>IF(E447="VOID","",VLOOKUP(_xlfn.CONCAT(B447,D447),'All Fixtures'!H:U,14,0))</f>
        <v>Wotton Hall Club 2</v>
      </c>
    </row>
    <row r="448" spans="1:7" ht="18" customHeight="1" x14ac:dyDescent="0.25">
      <c r="A448" s="55"/>
      <c r="B448" s="44">
        <v>15</v>
      </c>
      <c r="C448" s="45">
        <f>IFERROR(VLOOKUP(_xlfn.CONCAT(B448,$B431),'All Fixtures'!H:R,10,0),VLOOKUP(_xlfn.CONCAT(B448,$B431),'All Fixtures'!I:R,9,0))</f>
        <v>45636</v>
      </c>
      <c r="D448" s="46" t="str">
        <f>IFERROR(VLOOKUP(_xlfn.CONCAT(B448,$B431),'All Fixtures'!H:R,11,0),VLOOKUP(_xlfn.CONCAT(B448,$B431),'All Fixtures'!I:R,10,0))</f>
        <v>White Hart</v>
      </c>
      <c r="E448" s="47" t="str">
        <f t="shared" si="11"/>
        <v>vs</v>
      </c>
      <c r="F448" s="46" t="str">
        <f>IFERROR(VLOOKUP(_xlfn.CONCAT(B448,$B431),'All Fixtures'!I:T,12,0),VLOOKUP(_xlfn.CONCAT(B448,$B431),'All Fixtures'!H:T,13,0))</f>
        <v>Co-Op</v>
      </c>
      <c r="G448" s="48" t="str">
        <f>IF(E448="VOID","",VLOOKUP(_xlfn.CONCAT(B448,D448),'All Fixtures'!H:U,14,0))</f>
        <v>One Eyed Jacks</v>
      </c>
    </row>
    <row r="449" spans="1:7" ht="24.6" customHeight="1" x14ac:dyDescent="0.25">
      <c r="A449" s="55"/>
      <c r="B449" s="122" t="s">
        <v>339</v>
      </c>
      <c r="C449" s="123"/>
      <c r="D449" s="123"/>
      <c r="E449" s="123"/>
      <c r="F449" s="123"/>
      <c r="G449" s="124"/>
    </row>
    <row r="450" spans="1:7" ht="18" customHeight="1" x14ac:dyDescent="0.25">
      <c r="A450" s="55"/>
      <c r="B450" s="44">
        <v>16</v>
      </c>
      <c r="C450" s="45">
        <f>IFERROR(VLOOKUP(_xlfn.CONCAT(B450,$B431),'All Fixtures'!H:R,10,0),VLOOKUP(_xlfn.CONCAT(B450,$B431),'All Fixtures'!I:R,9,0))</f>
        <v>45664</v>
      </c>
      <c r="D450" s="46" t="str">
        <f>IFERROR(VLOOKUP(_xlfn.CONCAT(B450,$B431),'All Fixtures'!H:R,11,0),VLOOKUP(_xlfn.CONCAT(B450,$B431),'All Fixtures'!I:R,10,0))</f>
        <v>White Hart</v>
      </c>
      <c r="E450" s="47" t="str">
        <f t="shared" si="11"/>
        <v>vs</v>
      </c>
      <c r="F450" s="46" t="str">
        <f>IFERROR(VLOOKUP(_xlfn.CONCAT(B450,$B431),'All Fixtures'!I:T,12,0),VLOOKUP(_xlfn.CONCAT(B450,$B431),'All Fixtures'!H:T,13,0))</f>
        <v>Doddlers</v>
      </c>
      <c r="G450" s="48" t="str">
        <f>IF(E450="VOID","",VLOOKUP(_xlfn.CONCAT(B450,D450),'All Fixtures'!H:U,14,0))</f>
        <v>One Eyed Jacks</v>
      </c>
    </row>
    <row r="451" spans="1:7" ht="18" customHeight="1" x14ac:dyDescent="0.25">
      <c r="A451" s="55"/>
      <c r="B451" s="44">
        <v>17</v>
      </c>
      <c r="C451" s="45">
        <f>IFERROR(VLOOKUP(_xlfn.CONCAT(B451,$B431),'All Fixtures'!H:R,10,0),VLOOKUP(_xlfn.CONCAT(B451,$B431),'All Fixtures'!I:R,9,0))</f>
        <v>45673</v>
      </c>
      <c r="D451" s="46" t="str">
        <f>IFERROR(VLOOKUP(_xlfn.CONCAT(B451,$B431),'All Fixtures'!H:R,11,0),VLOOKUP(_xlfn.CONCAT(B451,$B431),'All Fixtures'!I:R,10,0))</f>
        <v>Jolly Boys</v>
      </c>
      <c r="E451" s="47" t="str">
        <f t="shared" si="11"/>
        <v>vs</v>
      </c>
      <c r="F451" s="46" t="str">
        <f>IFERROR(VLOOKUP(_xlfn.CONCAT(B451,$B431),'All Fixtures'!I:T,12,0),VLOOKUP(_xlfn.CONCAT(B451,$B431),'All Fixtures'!H:T,13,0))</f>
        <v>White Hart</v>
      </c>
      <c r="G451" s="48" t="str">
        <f>IF(E451="VOID","",VLOOKUP(_xlfn.CONCAT(B451,D451),'All Fixtures'!H:U,14,0))</f>
        <v>Spartans Club 1</v>
      </c>
    </row>
    <row r="452" spans="1:7" ht="18" customHeight="1" x14ac:dyDescent="0.25">
      <c r="A452" s="55"/>
      <c r="B452" s="44">
        <v>18</v>
      </c>
      <c r="C452" s="45">
        <f>IFERROR(VLOOKUP(_xlfn.CONCAT(B452,$B431),'All Fixtures'!H:R,10,0),VLOOKUP(_xlfn.CONCAT(B452,$B431),'All Fixtures'!I:R,9,0))</f>
        <v>45678</v>
      </c>
      <c r="D452" s="46" t="str">
        <f>IFERROR(VLOOKUP(_xlfn.CONCAT(B452,$B431),'All Fixtures'!H:R,11,0),VLOOKUP(_xlfn.CONCAT(B452,$B431),'All Fixtures'!I:R,10,0))</f>
        <v>White Hart</v>
      </c>
      <c r="E452" s="47" t="str">
        <f t="shared" si="11"/>
        <v>vs</v>
      </c>
      <c r="F452" s="46" t="str">
        <f>IFERROR(VLOOKUP(_xlfn.CONCAT(B452,$B431),'All Fixtures'!I:T,12,0),VLOOKUP(_xlfn.CONCAT(B452,$B431),'All Fixtures'!H:T,13,0))</f>
        <v>Harps S.C.</v>
      </c>
      <c r="G452" s="48" t="str">
        <f>IF(E452="VOID","",VLOOKUP(_xlfn.CONCAT(B452,D452),'All Fixtures'!H:U,14,0))</f>
        <v>One Eyed Jacks</v>
      </c>
    </row>
    <row r="453" spans="1:7" ht="18" customHeight="1" x14ac:dyDescent="0.25">
      <c r="A453" s="55"/>
      <c r="B453" s="44">
        <v>19</v>
      </c>
      <c r="C453" s="45">
        <f>IFERROR(VLOOKUP(_xlfn.CONCAT(B453,$B431),'All Fixtures'!H:R,10,0),VLOOKUP(_xlfn.CONCAT(B453,$B431),'All Fixtures'!I:R,9,0))</f>
        <v>45687</v>
      </c>
      <c r="D453" s="46" t="str">
        <f>IFERROR(VLOOKUP(_xlfn.CONCAT(B453,$B431),'All Fixtures'!H:R,11,0),VLOOKUP(_xlfn.CONCAT(B453,$B431),'All Fixtures'!I:R,10,0))</f>
        <v>Andy Capps</v>
      </c>
      <c r="E453" s="47" t="str">
        <f t="shared" si="11"/>
        <v>vs</v>
      </c>
      <c r="F453" s="46" t="str">
        <f>IFERROR(VLOOKUP(_xlfn.CONCAT(B453,$B431),'All Fixtures'!I:T,12,0),VLOOKUP(_xlfn.CONCAT(B453,$B431),'All Fixtures'!H:T,13,0))</f>
        <v>White Hart</v>
      </c>
      <c r="G453" s="48" t="str">
        <f>IF(E453="VOID","",VLOOKUP(_xlfn.CONCAT(B453,D453),'All Fixtures'!H:U,14,0))</f>
        <v>Ramblers Club</v>
      </c>
    </row>
    <row r="454" spans="1:7" ht="18" customHeight="1" x14ac:dyDescent="0.25">
      <c r="A454" s="55"/>
      <c r="B454" s="44">
        <v>20</v>
      </c>
      <c r="C454" s="45">
        <f>IFERROR(VLOOKUP(_xlfn.CONCAT(B454,$B431),'All Fixtures'!H:R,10,0),VLOOKUP(_xlfn.CONCAT(B454,$B431),'All Fixtures'!I:R,9,0))</f>
        <v>45692</v>
      </c>
      <c r="D454" s="46" t="str">
        <f>IFERROR(VLOOKUP(_xlfn.CONCAT(B454,$B431),'All Fixtures'!H:R,11,0),VLOOKUP(_xlfn.CONCAT(B454,$B431),'All Fixtures'!I:R,10,0))</f>
        <v>White Hart</v>
      </c>
      <c r="E454" s="47" t="str">
        <f t="shared" si="11"/>
        <v>vs</v>
      </c>
      <c r="F454" s="46" t="str">
        <f>IFERROR(VLOOKUP(_xlfn.CONCAT(B454,$B431),'All Fixtures'!I:T,12,0),VLOOKUP(_xlfn.CONCAT(B454,$B431),'All Fixtures'!H:T,13,0))</f>
        <v>Jacks Jokers</v>
      </c>
      <c r="G454" s="48" t="str">
        <f>IF(E454="VOID","",VLOOKUP(_xlfn.CONCAT(B454,D454),'All Fixtures'!H:U,14,0))</f>
        <v>One Eyed Jacks</v>
      </c>
    </row>
    <row r="455" spans="1:7" ht="18" customHeight="1" x14ac:dyDescent="0.25">
      <c r="A455" s="55"/>
      <c r="B455" s="44">
        <v>21</v>
      </c>
      <c r="C455" s="45">
        <f>IFERROR(VLOOKUP(_xlfn.CONCAT(B455,$B431),'All Fixtures'!H:R,10,0),VLOOKUP(_xlfn.CONCAT(B455,$B431),'All Fixtures'!I:R,9,0))</f>
        <v>45699</v>
      </c>
      <c r="D455" s="46" t="str">
        <f>IFERROR(VLOOKUP(_xlfn.CONCAT(B455,$B431),'All Fixtures'!H:R,11,0),VLOOKUP(_xlfn.CONCAT(B455,$B431),'All Fixtures'!I:R,10,0))</f>
        <v>Dark Horses</v>
      </c>
      <c r="E455" s="47" t="str">
        <f t="shared" si="11"/>
        <v>vs</v>
      </c>
      <c r="F455" s="46" t="str">
        <f>IFERROR(VLOOKUP(_xlfn.CONCAT(B455,$B431),'All Fixtures'!I:T,12,0),VLOOKUP(_xlfn.CONCAT(B455,$B431),'All Fixtures'!H:T,13,0))</f>
        <v>White Hart</v>
      </c>
      <c r="G455" s="48" t="str">
        <f>IF(E455="VOID","",VLOOKUP(_xlfn.CONCAT(B455,D455),'All Fixtures'!H:U,14,0))</f>
        <v>Old Richians RFC</v>
      </c>
    </row>
    <row r="456" spans="1:7" ht="18" customHeight="1" x14ac:dyDescent="0.25">
      <c r="A456" s="55"/>
      <c r="B456" s="44">
        <v>22</v>
      </c>
      <c r="C456" s="45">
        <f>IFERROR(VLOOKUP(_xlfn.CONCAT(B456,$B431),'All Fixtures'!H:R,10,0),VLOOKUP(_xlfn.CONCAT(B456,$B431),'All Fixtures'!I:R,9,0))</f>
        <v>45706</v>
      </c>
      <c r="D456" s="46" t="str">
        <f>IFERROR(VLOOKUP(_xlfn.CONCAT(B456,$B431),'All Fixtures'!H:R,11,0),VLOOKUP(_xlfn.CONCAT(B456,$B431),'All Fixtures'!I:R,10,0))</f>
        <v>White Hart</v>
      </c>
      <c r="E456" s="47" t="str">
        <f t="shared" si="11"/>
        <v>vs</v>
      </c>
      <c r="F456" s="46" t="str">
        <f>IFERROR(VLOOKUP(_xlfn.CONCAT(B456,$B431),'All Fixtures'!I:T,12,0),VLOOKUP(_xlfn.CONCAT(B456,$B431),'All Fixtures'!H:T,13,0))</f>
        <v>Atlas S.C.</v>
      </c>
      <c r="G456" s="48" t="str">
        <f>IF(E456="VOID","",VLOOKUP(_xlfn.CONCAT(B456,D456),'All Fixtures'!H:U,14,0))</f>
        <v>One Eyed Jacks</v>
      </c>
    </row>
    <row r="457" spans="1:7" ht="18" customHeight="1" x14ac:dyDescent="0.25">
      <c r="A457" s="55"/>
      <c r="B457" s="44">
        <v>23</v>
      </c>
      <c r="C457" s="45">
        <f>IFERROR(VLOOKUP(_xlfn.CONCAT(B457,$B431),'All Fixtures'!H:R,10,0),VLOOKUP(_xlfn.CONCAT(B457,$B431),'All Fixtures'!I:R,9,0))</f>
        <v>45712</v>
      </c>
      <c r="D457" s="46" t="str">
        <f>IFERROR(VLOOKUP(_xlfn.CONCAT(B457,$B431),'All Fixtures'!H:R,11,0),VLOOKUP(_xlfn.CONCAT(B457,$B431),'All Fixtures'!I:R,10,0))</f>
        <v>Robinswood Foxes</v>
      </c>
      <c r="E457" s="47" t="str">
        <f t="shared" si="11"/>
        <v>vs</v>
      </c>
      <c r="F457" s="46" t="str">
        <f>IFERROR(VLOOKUP(_xlfn.CONCAT(B457,$B431),'All Fixtures'!I:T,12,0),VLOOKUP(_xlfn.CONCAT(B457,$B431),'All Fixtures'!H:T,13,0))</f>
        <v>White Hart</v>
      </c>
      <c r="G457" s="48" t="str">
        <f>IF(E457="VOID","",VLOOKUP(_xlfn.CONCAT(B457,D457),'All Fixtures'!H:U,14,0))</f>
        <v>Robinswood Hill Club 1</v>
      </c>
    </row>
    <row r="458" spans="1:7" ht="18" customHeight="1" x14ac:dyDescent="0.25">
      <c r="A458" s="55"/>
      <c r="B458" s="44">
        <v>24</v>
      </c>
      <c r="C458" s="45">
        <f>IFERROR(VLOOKUP(_xlfn.CONCAT(B458,$B431),'All Fixtures'!H:R,10,0),VLOOKUP(_xlfn.CONCAT(B458,$B431),'All Fixtures'!I:R,9,0))</f>
        <v>45720</v>
      </c>
      <c r="D458" s="46" t="str">
        <f>IFERROR(VLOOKUP(_xlfn.CONCAT(B458,$B431),'All Fixtures'!H:R,11,0),VLOOKUP(_xlfn.CONCAT(B458,$B431),'All Fixtures'!I:R,10,0))</f>
        <v>White Hart</v>
      </c>
      <c r="E458" s="47" t="str">
        <f t="shared" si="11"/>
        <v>vs</v>
      </c>
      <c r="F458" s="46" t="str">
        <f>IFERROR(VLOOKUP(_xlfn.CONCAT(B458,$B431),'All Fixtures'!I:T,12,0),VLOOKUP(_xlfn.CONCAT(B458,$B431),'All Fixtures'!H:T,13,0))</f>
        <v>Bell Hotel</v>
      </c>
      <c r="G458" s="48" t="str">
        <f>IF(E458="VOID","",VLOOKUP(_xlfn.CONCAT(B458,D458),'All Fixtures'!H:U,14,0))</f>
        <v>One Eyed Jacks</v>
      </c>
    </row>
    <row r="459" spans="1:7" ht="18" customHeight="1" x14ac:dyDescent="0.25">
      <c r="A459" s="55"/>
      <c r="B459" s="44">
        <v>25</v>
      </c>
      <c r="C459" s="45">
        <f>IFERROR(VLOOKUP(_xlfn.CONCAT(B459,$B431),'All Fixtures'!H:R,10,0),VLOOKUP(_xlfn.CONCAT(B459,$B431),'All Fixtures'!I:R,9,0))</f>
        <v>45727</v>
      </c>
      <c r="D459" s="46" t="str">
        <f>IFERROR(VLOOKUP(_xlfn.CONCAT(B459,$B431),'All Fixtures'!H:R,11,0),VLOOKUP(_xlfn.CONCAT(B459,$B431),'All Fixtures'!I:R,10,0))</f>
        <v>White Hart</v>
      </c>
      <c r="E459" s="47" t="str">
        <f t="shared" si="11"/>
        <v>vs</v>
      </c>
      <c r="F459" s="46" t="str">
        <f>IFERROR(VLOOKUP(_xlfn.CONCAT(B459,$B431),'All Fixtures'!I:T,12,0),VLOOKUP(_xlfn.CONCAT(B459,$B431),'All Fixtures'!H:T,13,0))</f>
        <v>Commies</v>
      </c>
      <c r="G459" s="48" t="str">
        <f>IF(E459="VOID","",VLOOKUP(_xlfn.CONCAT(B459,D459),'All Fixtures'!H:U,14,0))</f>
        <v>One Eyed Jacks</v>
      </c>
    </row>
    <row r="460" spans="1:7" ht="18" customHeight="1" x14ac:dyDescent="0.25">
      <c r="A460" s="55"/>
      <c r="B460" s="44">
        <v>26</v>
      </c>
      <c r="C460" s="45">
        <f>IFERROR(VLOOKUP(_xlfn.CONCAT(B460,$B431),'All Fixtures'!H:R,10,0),VLOOKUP(_xlfn.CONCAT(B460,$B431),'All Fixtures'!I:R,9,0))</f>
        <v>45733</v>
      </c>
      <c r="D460" s="46" t="str">
        <f>IFERROR(VLOOKUP(_xlfn.CONCAT(B460,$B431),'All Fixtures'!H:R,11,0),VLOOKUP(_xlfn.CONCAT(B460,$B431),'All Fixtures'!I:R,10,0))</f>
        <v>Post Office 'A'</v>
      </c>
      <c r="E460" s="47" t="str">
        <f t="shared" si="11"/>
        <v>vs</v>
      </c>
      <c r="F460" s="46" t="str">
        <f>IFERROR(VLOOKUP(_xlfn.CONCAT(B460,$B431),'All Fixtures'!I:T,12,0),VLOOKUP(_xlfn.CONCAT(B460,$B431),'All Fixtures'!H:T,13,0))</f>
        <v>White Hart</v>
      </c>
      <c r="G460" s="48" t="str">
        <f>IF(E460="VOID","",VLOOKUP(_xlfn.CONCAT(B460,D460),'All Fixtures'!H:U,14,0))</f>
        <v>One Eyed Jacks</v>
      </c>
    </row>
    <row r="461" spans="1:7" ht="18" customHeight="1" x14ac:dyDescent="0.25">
      <c r="A461" s="55"/>
      <c r="B461" s="44">
        <v>27</v>
      </c>
      <c r="C461" s="45">
        <f>IFERROR(VLOOKUP(_xlfn.CONCAT(B461,$B431),'All Fixtures'!H:R,10,0),VLOOKUP(_xlfn.CONCAT(B461,$B431),'All Fixtures'!I:R,9,0))</f>
        <v>45741</v>
      </c>
      <c r="D461" s="46" t="str">
        <f>IFERROR(VLOOKUP(_xlfn.CONCAT(B461,$B431),'All Fixtures'!H:R,11,0),VLOOKUP(_xlfn.CONCAT(B461,$B431),'All Fixtures'!I:R,10,0))</f>
        <v>White Hart</v>
      </c>
      <c r="E461" s="47" t="str">
        <f t="shared" si="11"/>
        <v>vs</v>
      </c>
      <c r="F461" s="46" t="str">
        <f>IFERROR(VLOOKUP(_xlfn.CONCAT(B461,$B431),'All Fixtures'!I:T,12,0),VLOOKUP(_xlfn.CONCAT(B461,$B431),'All Fixtures'!H:T,13,0))</f>
        <v>Statics</v>
      </c>
      <c r="G461" s="48" t="str">
        <f>IF(E461="VOID","",VLOOKUP(_xlfn.CONCAT(B461,D461),'All Fixtures'!H:U,14,0))</f>
        <v>One Eyed Jacks</v>
      </c>
    </row>
    <row r="462" spans="1:7" ht="18" customHeight="1" x14ac:dyDescent="0.25">
      <c r="A462" s="55"/>
      <c r="B462" s="44">
        <v>28</v>
      </c>
      <c r="C462" s="45">
        <f>IFERROR(VLOOKUP(_xlfn.CONCAT(B462,$B431),'All Fixtures'!H:R,10,0),VLOOKUP(_xlfn.CONCAT(B462,$B431),'All Fixtures'!I:R,9,0))</f>
        <v>45750</v>
      </c>
      <c r="D462" s="46" t="str">
        <f>IFERROR(VLOOKUP(_xlfn.CONCAT(B462,$B431),'All Fixtures'!H:R,11,0),VLOOKUP(_xlfn.CONCAT(B462,$B431),'All Fixtures'!I:R,10,0))</f>
        <v>Looney Tunes</v>
      </c>
      <c r="E462" s="47" t="str">
        <f t="shared" si="11"/>
        <v>vs</v>
      </c>
      <c r="F462" s="46" t="str">
        <f>IFERROR(VLOOKUP(_xlfn.CONCAT(B462,$B431),'All Fixtures'!I:T,12,0),VLOOKUP(_xlfn.CONCAT(B462,$B431),'All Fixtures'!H:T,13,0))</f>
        <v>White Hart</v>
      </c>
      <c r="G462" s="48" t="str">
        <f>IF(E462="VOID","",VLOOKUP(_xlfn.CONCAT(B462,D462),'All Fixtures'!H:U,14,0))</f>
        <v>Circle Club Newent</v>
      </c>
    </row>
    <row r="463" spans="1:7" ht="18" customHeight="1" x14ac:dyDescent="0.25">
      <c r="A463" s="55"/>
      <c r="B463" s="44">
        <v>29</v>
      </c>
      <c r="C463" s="45">
        <f>IFERROR(VLOOKUP(_xlfn.CONCAT(B463,$B431),'All Fixtures'!H:R,10,0),VLOOKUP(_xlfn.CONCAT(B463,$B431),'All Fixtures'!I:R,9,0))</f>
        <v>45755</v>
      </c>
      <c r="D463" s="46" t="str">
        <f>IFERROR(VLOOKUP(_xlfn.CONCAT(B463,$B431),'All Fixtures'!H:R,11,0),VLOOKUP(_xlfn.CONCAT(B463,$B431),'All Fixtures'!I:R,10,0))</f>
        <v>White Hart</v>
      </c>
      <c r="E463" s="47" t="str">
        <f t="shared" si="11"/>
        <v>vs</v>
      </c>
      <c r="F463" s="46" t="str">
        <f>IFERROR(VLOOKUP(_xlfn.CONCAT(B463,$B431),'All Fixtures'!I:T,12,0),VLOOKUP(_xlfn.CONCAT(B463,$B431),'All Fixtures'!H:T,13,0))</f>
        <v>Star Inn</v>
      </c>
      <c r="G463" s="48" t="str">
        <f>IF(E463="VOID","",VLOOKUP(_xlfn.CONCAT(B463,D463),'All Fixtures'!H:U,14,0))</f>
        <v>One Eyed Jacks</v>
      </c>
    </row>
    <row r="464" spans="1:7" ht="18" customHeight="1" x14ac:dyDescent="0.25">
      <c r="A464" s="55"/>
      <c r="B464" s="49">
        <v>30</v>
      </c>
      <c r="C464" s="50">
        <f>IFERROR(VLOOKUP(_xlfn.CONCAT(B464,$B431),'All Fixtures'!H:R,10,0),VLOOKUP(_xlfn.CONCAT(B464,$B431),'All Fixtures'!I:R,9,0))</f>
        <v>45761</v>
      </c>
      <c r="D464" s="51" t="str">
        <f>IFERROR(VLOOKUP(_xlfn.CONCAT(B464,$B431),'All Fixtures'!H:R,11,0),VLOOKUP(_xlfn.CONCAT(B464,$B431),'All Fixtures'!I:R,10,0))</f>
        <v>Co-Op</v>
      </c>
      <c r="E464" s="52" t="str">
        <f t="shared" si="11"/>
        <v>vs</v>
      </c>
      <c r="F464" s="51" t="str">
        <f>IFERROR(VLOOKUP(_xlfn.CONCAT(B464,$B431),'All Fixtures'!I:T,12,0),VLOOKUP(_xlfn.CONCAT(B464,$B431),'All Fixtures'!H:T,13,0))</f>
        <v>White Hart</v>
      </c>
      <c r="G464" s="53" t="str">
        <f>IF(E464="VOID","",VLOOKUP(_xlfn.CONCAT(B464,D464),'All Fixtures'!H:U,14,0))</f>
        <v>Gala Club 2</v>
      </c>
    </row>
    <row r="465" spans="1:7" ht="13.15" customHeight="1" x14ac:dyDescent="0.25">
      <c r="A465" s="55"/>
      <c r="B465" s="20"/>
      <c r="C465" s="20"/>
      <c r="D465" s="3"/>
      <c r="E465" s="20"/>
      <c r="F465" s="3"/>
      <c r="G465" s="3"/>
    </row>
    <row r="466" spans="1:7" ht="13.15" customHeight="1" x14ac:dyDescent="0.25">
      <c r="A466" s="55"/>
      <c r="B466" s="20"/>
      <c r="C466" s="20"/>
      <c r="D466" s="3"/>
      <c r="E466" s="20"/>
      <c r="F466" s="3"/>
      <c r="G466" s="3"/>
    </row>
    <row r="467" spans="1:7" ht="13.15" customHeight="1" x14ac:dyDescent="0.25">
      <c r="A467" s="55"/>
      <c r="B467" s="20"/>
      <c r="C467" s="20"/>
      <c r="D467" s="3"/>
      <c r="E467" s="20"/>
      <c r="F467" s="3"/>
      <c r="G467" s="3"/>
    </row>
    <row r="468" spans="1:7" ht="13.15" customHeight="1" x14ac:dyDescent="0.25">
      <c r="A468" s="55"/>
      <c r="B468" s="20"/>
      <c r="C468" s="20"/>
      <c r="D468" s="3"/>
      <c r="E468" s="20"/>
      <c r="F468" s="3"/>
      <c r="G468" s="3"/>
    </row>
    <row r="469" spans="1:7" ht="13.15" customHeight="1" x14ac:dyDescent="0.25">
      <c r="A469" s="55"/>
      <c r="B469" s="20"/>
      <c r="C469" s="20"/>
      <c r="D469" s="3"/>
      <c r="E469" s="20"/>
      <c r="F469" s="3"/>
      <c r="G469" s="3"/>
    </row>
    <row r="470" spans="1:7" ht="20.45" customHeight="1" x14ac:dyDescent="0.35">
      <c r="A470" s="55">
        <f>A431+1</f>
        <v>13</v>
      </c>
      <c r="B470" s="39" t="str">
        <f>C470</f>
        <v>Robinswood Foxes</v>
      </c>
      <c r="C470" s="121" t="str">
        <f>VLOOKUP(A470,Divisions!$R$3:$S$18,2,0)</f>
        <v>Robinswood Foxes</v>
      </c>
      <c r="D470" s="121"/>
      <c r="E470" s="121"/>
      <c r="F470" s="121"/>
      <c r="G470" s="121"/>
    </row>
    <row r="471" spans="1:7" ht="13.15" customHeight="1" x14ac:dyDescent="0.25">
      <c r="A471" s="55"/>
      <c r="B471" s="20"/>
      <c r="C471" s="20"/>
      <c r="D471" s="3"/>
      <c r="E471" s="20"/>
      <c r="F471" s="3"/>
      <c r="G471" s="3"/>
    </row>
    <row r="472" spans="1:7" ht="21.6" customHeight="1" x14ac:dyDescent="0.25">
      <c r="A472" s="55"/>
      <c r="B472" s="40" t="s">
        <v>328</v>
      </c>
      <c r="C472" s="41" t="s">
        <v>334</v>
      </c>
      <c r="D472" s="42" t="s">
        <v>340</v>
      </c>
      <c r="E472" s="42"/>
      <c r="F472" s="42" t="s">
        <v>341</v>
      </c>
      <c r="G472" s="43" t="s">
        <v>338</v>
      </c>
    </row>
    <row r="473" spans="1:7" ht="18" customHeight="1" x14ac:dyDescent="0.25">
      <c r="A473" s="55"/>
      <c r="B473" s="44">
        <v>1</v>
      </c>
      <c r="C473" s="45">
        <f>IFERROR(VLOOKUP(_xlfn.CONCAT(B473,$B470),'All Fixtures'!H:R,10,0),VLOOKUP(_xlfn.CONCAT(B473,$B470),'All Fixtures'!I:R,9,0))</f>
        <v>45540</v>
      </c>
      <c r="D473" s="46" t="str">
        <f>IFERROR(VLOOKUP(_xlfn.CONCAT(B473,$B470),'All Fixtures'!H:R,11,0),VLOOKUP(_xlfn.CONCAT(B473,$B470),'All Fixtures'!I:R,10,0))</f>
        <v>Jolly Boys</v>
      </c>
      <c r="E473" s="47" t="str">
        <f>IF(F473="","VOID","vs")</f>
        <v>vs</v>
      </c>
      <c r="F473" s="46" t="str">
        <f>IFERROR(VLOOKUP(_xlfn.CONCAT(B473,$B470),'All Fixtures'!I:T,12,0),VLOOKUP(_xlfn.CONCAT(B473,$B470),'All Fixtures'!H:T,13,0))</f>
        <v>Robinswood Foxes</v>
      </c>
      <c r="G473" s="48" t="str">
        <f>IF(E473="VOID","",VLOOKUP(_xlfn.CONCAT(B473,D473),'All Fixtures'!H:U,14,0))</f>
        <v>Spartans Club 1</v>
      </c>
    </row>
    <row r="474" spans="1:7" ht="18" customHeight="1" x14ac:dyDescent="0.25">
      <c r="A474" s="55"/>
      <c r="B474" s="44">
        <v>2</v>
      </c>
      <c r="C474" s="45">
        <f>IFERROR(VLOOKUP(_xlfn.CONCAT(B474,$B470),'All Fixtures'!H:R,10,0),VLOOKUP(_xlfn.CONCAT(B474,$B470),'All Fixtures'!I:R,9,0))</f>
        <v>45544</v>
      </c>
      <c r="D474" s="46" t="str">
        <f>IFERROR(VLOOKUP(_xlfn.CONCAT(B474,$B470),'All Fixtures'!H:R,11,0),VLOOKUP(_xlfn.CONCAT(B474,$B470),'All Fixtures'!I:R,10,0))</f>
        <v>Robinswood Foxes</v>
      </c>
      <c r="E474" s="47" t="str">
        <f t="shared" ref="E474:E503" si="12">IF(F474="","VOID","vs")</f>
        <v>vs</v>
      </c>
      <c r="F474" s="46" t="str">
        <f>IFERROR(VLOOKUP(_xlfn.CONCAT(B474,$B470),'All Fixtures'!I:T,12,0),VLOOKUP(_xlfn.CONCAT(B474,$B470),'All Fixtures'!H:T,13,0))</f>
        <v>Harps S.C.</v>
      </c>
      <c r="G474" s="48" t="str">
        <f>IF(E474="VOID","",VLOOKUP(_xlfn.CONCAT(B474,D474),'All Fixtures'!H:U,14,0))</f>
        <v>Robinswood Hill Club 1</v>
      </c>
    </row>
    <row r="475" spans="1:7" ht="18" customHeight="1" x14ac:dyDescent="0.25">
      <c r="A475" s="55"/>
      <c r="B475" s="44">
        <v>3</v>
      </c>
      <c r="C475" s="45">
        <f>IFERROR(VLOOKUP(_xlfn.CONCAT(B475,$B470),'All Fixtures'!H:R,10,0),VLOOKUP(_xlfn.CONCAT(B475,$B470),'All Fixtures'!I:R,9,0))</f>
        <v>45554</v>
      </c>
      <c r="D475" s="46" t="str">
        <f>IFERROR(VLOOKUP(_xlfn.CONCAT(B475,$B470),'All Fixtures'!H:R,11,0),VLOOKUP(_xlfn.CONCAT(B475,$B470),'All Fixtures'!I:R,10,0))</f>
        <v>Andy Capps</v>
      </c>
      <c r="E475" s="47" t="str">
        <f t="shared" si="12"/>
        <v>vs</v>
      </c>
      <c r="F475" s="46" t="str">
        <f>IFERROR(VLOOKUP(_xlfn.CONCAT(B475,$B470),'All Fixtures'!I:T,12,0),VLOOKUP(_xlfn.CONCAT(B475,$B470),'All Fixtures'!H:T,13,0))</f>
        <v>Robinswood Foxes</v>
      </c>
      <c r="G475" s="48" t="str">
        <f>IF(E475="VOID","",VLOOKUP(_xlfn.CONCAT(B475,D475),'All Fixtures'!H:U,14,0))</f>
        <v>Ramblers Club</v>
      </c>
    </row>
    <row r="476" spans="1:7" ht="18" customHeight="1" x14ac:dyDescent="0.25">
      <c r="A476" s="55"/>
      <c r="B476" s="44">
        <v>4</v>
      </c>
      <c r="C476" s="45">
        <f>IFERROR(VLOOKUP(_xlfn.CONCAT(B476,$B470),'All Fixtures'!H:R,10,0),VLOOKUP(_xlfn.CONCAT(B476,$B470),'All Fixtures'!I:R,9,0))</f>
        <v>45558</v>
      </c>
      <c r="D476" s="46" t="str">
        <f>IFERROR(VLOOKUP(_xlfn.CONCAT(B476,$B470),'All Fixtures'!H:R,11,0),VLOOKUP(_xlfn.CONCAT(B476,$B470),'All Fixtures'!I:R,10,0))</f>
        <v>Robinswood Foxes</v>
      </c>
      <c r="E476" s="47" t="str">
        <f t="shared" si="12"/>
        <v>vs</v>
      </c>
      <c r="F476" s="46" t="str">
        <f>IFERROR(VLOOKUP(_xlfn.CONCAT(B476,$B470),'All Fixtures'!I:T,12,0),VLOOKUP(_xlfn.CONCAT(B476,$B470),'All Fixtures'!H:T,13,0))</f>
        <v>Jacks Jokers</v>
      </c>
      <c r="G476" s="48" t="str">
        <f>IF(E476="VOID","",VLOOKUP(_xlfn.CONCAT(B476,D476),'All Fixtures'!H:U,14,0))</f>
        <v>Robinswood Hill Club 1</v>
      </c>
    </row>
    <row r="477" spans="1:7" ht="18" customHeight="1" x14ac:dyDescent="0.25">
      <c r="A477" s="55"/>
      <c r="B477" s="44">
        <v>5</v>
      </c>
      <c r="C477" s="45">
        <f>IFERROR(VLOOKUP(_xlfn.CONCAT(B477,$B470),'All Fixtures'!H:R,10,0),VLOOKUP(_xlfn.CONCAT(B477,$B470),'All Fixtures'!I:R,9,0))</f>
        <v>45566</v>
      </c>
      <c r="D477" s="46" t="str">
        <f>IFERROR(VLOOKUP(_xlfn.CONCAT(B477,$B470),'All Fixtures'!H:R,11,0),VLOOKUP(_xlfn.CONCAT(B477,$B470),'All Fixtures'!I:R,10,0))</f>
        <v>Dark Horses</v>
      </c>
      <c r="E477" s="47" t="str">
        <f t="shared" si="12"/>
        <v>vs</v>
      </c>
      <c r="F477" s="46" t="str">
        <f>IFERROR(VLOOKUP(_xlfn.CONCAT(B477,$B470),'All Fixtures'!I:T,12,0),VLOOKUP(_xlfn.CONCAT(B477,$B470),'All Fixtures'!H:T,13,0))</f>
        <v>Robinswood Foxes</v>
      </c>
      <c r="G477" s="48" t="str">
        <f>IF(E477="VOID","",VLOOKUP(_xlfn.CONCAT(B477,D477),'All Fixtures'!H:U,14,0))</f>
        <v>Old Richians RFC</v>
      </c>
    </row>
    <row r="478" spans="1:7" ht="18" customHeight="1" x14ac:dyDescent="0.25">
      <c r="A478" s="55"/>
      <c r="B478" s="44">
        <v>6</v>
      </c>
      <c r="C478" s="45">
        <f>IFERROR(VLOOKUP(_xlfn.CONCAT(B478,$B470),'All Fixtures'!H:R,10,0),VLOOKUP(_xlfn.CONCAT(B478,$B470),'All Fixtures'!I:R,9,0))</f>
        <v>45572</v>
      </c>
      <c r="D478" s="46" t="str">
        <f>IFERROR(VLOOKUP(_xlfn.CONCAT(B478,$B470),'All Fixtures'!H:R,11,0),VLOOKUP(_xlfn.CONCAT(B478,$B470),'All Fixtures'!I:R,10,0))</f>
        <v>Robinswood Foxes</v>
      </c>
      <c r="E478" s="47" t="str">
        <f t="shared" si="12"/>
        <v>vs</v>
      </c>
      <c r="F478" s="46" t="str">
        <f>IFERROR(VLOOKUP(_xlfn.CONCAT(B478,$B470),'All Fixtures'!I:T,12,0),VLOOKUP(_xlfn.CONCAT(B478,$B470),'All Fixtures'!H:T,13,0))</f>
        <v>Atlas S.C.</v>
      </c>
      <c r="G478" s="48" t="str">
        <f>IF(E478="VOID","",VLOOKUP(_xlfn.CONCAT(B478,D478),'All Fixtures'!H:U,14,0))</f>
        <v>Robinswood Hill Club 1</v>
      </c>
    </row>
    <row r="479" spans="1:7" ht="18" customHeight="1" x14ac:dyDescent="0.25">
      <c r="A479" s="55"/>
      <c r="B479" s="44">
        <v>7</v>
      </c>
      <c r="C479" s="45">
        <f>IFERROR(VLOOKUP(_xlfn.CONCAT(B479,$B470),'All Fixtures'!H:R,10,0),VLOOKUP(_xlfn.CONCAT(B479,$B470),'All Fixtures'!I:R,9,0))</f>
        <v>45583</v>
      </c>
      <c r="D479" s="46" t="str">
        <f>IFERROR(VLOOKUP(_xlfn.CONCAT(B479,$B470),'All Fixtures'!H:R,11,0),VLOOKUP(_xlfn.CONCAT(B479,$B470),'All Fixtures'!I:R,10,0))</f>
        <v>Bell Hotel</v>
      </c>
      <c r="E479" s="47" t="str">
        <f t="shared" si="12"/>
        <v>vs</v>
      </c>
      <c r="F479" s="46" t="str">
        <f>IFERROR(VLOOKUP(_xlfn.CONCAT(B479,$B470),'All Fixtures'!I:T,12,0),VLOOKUP(_xlfn.CONCAT(B479,$B470),'All Fixtures'!H:T,13,0))</f>
        <v>Robinswood Foxes</v>
      </c>
      <c r="G479" s="48" t="str">
        <f>IF(E479="VOID","",VLOOKUP(_xlfn.CONCAT(B479,D479),'All Fixtures'!H:U,14,0))</f>
        <v>Bell Inn Frampton</v>
      </c>
    </row>
    <row r="480" spans="1:7" ht="18" customHeight="1" x14ac:dyDescent="0.25">
      <c r="A480" s="55"/>
      <c r="B480" s="44">
        <v>8</v>
      </c>
      <c r="C480" s="45">
        <f>IFERROR(VLOOKUP(_xlfn.CONCAT(B480,$B470),'All Fixtures'!H:R,10,0),VLOOKUP(_xlfn.CONCAT(B480,$B470),'All Fixtures'!I:R,9,0))</f>
        <v>45587</v>
      </c>
      <c r="D480" s="46" t="str">
        <f>IFERROR(VLOOKUP(_xlfn.CONCAT(B480,$B470),'All Fixtures'!H:R,11,0),VLOOKUP(_xlfn.CONCAT(B480,$B470),'All Fixtures'!I:R,10,0))</f>
        <v>White Hart</v>
      </c>
      <c r="E480" s="47" t="str">
        <f t="shared" si="12"/>
        <v>vs</v>
      </c>
      <c r="F480" s="46" t="str">
        <f>IFERROR(VLOOKUP(_xlfn.CONCAT(B480,$B470),'All Fixtures'!I:T,12,0),VLOOKUP(_xlfn.CONCAT(B480,$B470),'All Fixtures'!H:T,13,0))</f>
        <v>Robinswood Foxes</v>
      </c>
      <c r="G480" s="48" t="str">
        <f>IF(E480="VOID","",VLOOKUP(_xlfn.CONCAT(B480,D480),'All Fixtures'!H:U,14,0))</f>
        <v>One Eyed Jacks</v>
      </c>
    </row>
    <row r="481" spans="1:7" ht="18" customHeight="1" x14ac:dyDescent="0.25">
      <c r="A481" s="55"/>
      <c r="B481" s="44">
        <v>9</v>
      </c>
      <c r="C481" s="45">
        <f>IFERROR(VLOOKUP(_xlfn.CONCAT(B481,$B470),'All Fixtures'!H:R,10,0),VLOOKUP(_xlfn.CONCAT(B481,$B470),'All Fixtures'!I:R,9,0))</f>
        <v>45593</v>
      </c>
      <c r="D481" s="46" t="str">
        <f>IFERROR(VLOOKUP(_xlfn.CONCAT(B481,$B470),'All Fixtures'!H:R,11,0),VLOOKUP(_xlfn.CONCAT(B481,$B470),'All Fixtures'!I:R,10,0))</f>
        <v>Robinswood Foxes</v>
      </c>
      <c r="E481" s="47" t="str">
        <f t="shared" si="12"/>
        <v>vs</v>
      </c>
      <c r="F481" s="46" t="str">
        <f>IFERROR(VLOOKUP(_xlfn.CONCAT(B481,$B470),'All Fixtures'!I:T,12,0),VLOOKUP(_xlfn.CONCAT(B481,$B470),'All Fixtures'!H:T,13,0))</f>
        <v>Commies</v>
      </c>
      <c r="G481" s="48" t="str">
        <f>IF(E481="VOID","",VLOOKUP(_xlfn.CONCAT(B481,D481),'All Fixtures'!H:U,14,0))</f>
        <v>Robinswood Hill Club 1</v>
      </c>
    </row>
    <row r="482" spans="1:7" ht="18" customHeight="1" x14ac:dyDescent="0.25">
      <c r="A482" s="55"/>
      <c r="B482" s="44">
        <v>10</v>
      </c>
      <c r="C482" s="45">
        <f>IFERROR(VLOOKUP(_xlfn.CONCAT(B482,$B470),'All Fixtures'!H:R,10,0),VLOOKUP(_xlfn.CONCAT(B482,$B470),'All Fixtures'!I:R,9,0))</f>
        <v>45600</v>
      </c>
      <c r="D482" s="46" t="str">
        <f>IFERROR(VLOOKUP(_xlfn.CONCAT(B482,$B470),'All Fixtures'!H:R,11,0),VLOOKUP(_xlfn.CONCAT(B482,$B470),'All Fixtures'!I:R,10,0))</f>
        <v>Post Office 'A'</v>
      </c>
      <c r="E482" s="47" t="str">
        <f t="shared" si="12"/>
        <v>vs</v>
      </c>
      <c r="F482" s="46" t="str">
        <f>IFERROR(VLOOKUP(_xlfn.CONCAT(B482,$B470),'All Fixtures'!I:T,12,0),VLOOKUP(_xlfn.CONCAT(B482,$B470),'All Fixtures'!H:T,13,0))</f>
        <v>Robinswood Foxes</v>
      </c>
      <c r="G482" s="48" t="str">
        <f>IF(E482="VOID","",VLOOKUP(_xlfn.CONCAT(B482,D482),'All Fixtures'!H:U,14,0))</f>
        <v>One Eyed Jacks</v>
      </c>
    </row>
    <row r="483" spans="1:7" ht="18" customHeight="1" x14ac:dyDescent="0.25">
      <c r="A483" s="55"/>
      <c r="B483" s="44">
        <v>11</v>
      </c>
      <c r="C483" s="45">
        <f>IFERROR(VLOOKUP(_xlfn.CONCAT(B483,$B470),'All Fixtures'!H:R,10,0),VLOOKUP(_xlfn.CONCAT(B483,$B470),'All Fixtures'!I:R,9,0))</f>
        <v>45607</v>
      </c>
      <c r="D483" s="46" t="str">
        <f>IFERROR(VLOOKUP(_xlfn.CONCAT(B483,$B470),'All Fixtures'!H:R,11,0),VLOOKUP(_xlfn.CONCAT(B483,$B470),'All Fixtures'!I:R,10,0))</f>
        <v>Robinswood Foxes</v>
      </c>
      <c r="E483" s="47" t="str">
        <f t="shared" si="12"/>
        <v>vs</v>
      </c>
      <c r="F483" s="46" t="str">
        <f>IFERROR(VLOOKUP(_xlfn.CONCAT(B483,$B470),'All Fixtures'!I:T,12,0),VLOOKUP(_xlfn.CONCAT(B483,$B470),'All Fixtures'!H:T,13,0))</f>
        <v>Statics</v>
      </c>
      <c r="G483" s="48" t="str">
        <f>IF(E483="VOID","",VLOOKUP(_xlfn.CONCAT(B483,D483),'All Fixtures'!H:U,14,0))</f>
        <v>Robinswood Hill Club 1</v>
      </c>
    </row>
    <row r="484" spans="1:7" ht="18" customHeight="1" x14ac:dyDescent="0.25">
      <c r="A484" s="55"/>
      <c r="B484" s="44">
        <v>12</v>
      </c>
      <c r="C484" s="45">
        <f>IFERROR(VLOOKUP(_xlfn.CONCAT(B484,$B470),'All Fixtures'!H:R,10,0),VLOOKUP(_xlfn.CONCAT(B484,$B470),'All Fixtures'!I:R,9,0))</f>
        <v>45617</v>
      </c>
      <c r="D484" s="46" t="str">
        <f>IFERROR(VLOOKUP(_xlfn.CONCAT(B484,$B470),'All Fixtures'!H:R,11,0),VLOOKUP(_xlfn.CONCAT(B484,$B470),'All Fixtures'!I:R,10,0))</f>
        <v>Looney Tunes</v>
      </c>
      <c r="E484" s="47" t="str">
        <f t="shared" si="12"/>
        <v>vs</v>
      </c>
      <c r="F484" s="46" t="str">
        <f>IFERROR(VLOOKUP(_xlfn.CONCAT(B484,$B470),'All Fixtures'!I:T,12,0),VLOOKUP(_xlfn.CONCAT(B484,$B470),'All Fixtures'!H:T,13,0))</f>
        <v>Robinswood Foxes</v>
      </c>
      <c r="G484" s="48" t="str">
        <f>IF(E484="VOID","",VLOOKUP(_xlfn.CONCAT(B484,D484),'All Fixtures'!H:U,14,0))</f>
        <v>Circle Club Newent</v>
      </c>
    </row>
    <row r="485" spans="1:7" ht="18" customHeight="1" x14ac:dyDescent="0.25">
      <c r="A485" s="55"/>
      <c r="B485" s="44">
        <v>13</v>
      </c>
      <c r="C485" s="45">
        <f>IFERROR(VLOOKUP(_xlfn.CONCAT(B485,$B470),'All Fixtures'!H:R,10,0),VLOOKUP(_xlfn.CONCAT(B485,$B470),'All Fixtures'!I:R,9,0))</f>
        <v>45621</v>
      </c>
      <c r="D485" s="46" t="str">
        <f>IFERROR(VLOOKUP(_xlfn.CONCAT(B485,$B470),'All Fixtures'!H:R,11,0),VLOOKUP(_xlfn.CONCAT(B485,$B470),'All Fixtures'!I:R,10,0))</f>
        <v>Robinswood Foxes</v>
      </c>
      <c r="E485" s="47" t="str">
        <f t="shared" si="12"/>
        <v>vs</v>
      </c>
      <c r="F485" s="46" t="str">
        <f>IFERROR(VLOOKUP(_xlfn.CONCAT(B485,$B470),'All Fixtures'!I:T,12,0),VLOOKUP(_xlfn.CONCAT(B485,$B470),'All Fixtures'!H:T,13,0))</f>
        <v>Star Inn</v>
      </c>
      <c r="G485" s="48" t="str">
        <f>IF(E485="VOID","",VLOOKUP(_xlfn.CONCAT(B485,D485),'All Fixtures'!H:U,14,0))</f>
        <v>Robinswood Hill Club 1</v>
      </c>
    </row>
    <row r="486" spans="1:7" ht="18" customHeight="1" x14ac:dyDescent="0.25">
      <c r="A486" s="55"/>
      <c r="B486" s="44">
        <v>14</v>
      </c>
      <c r="C486" s="45">
        <f>IFERROR(VLOOKUP(_xlfn.CONCAT(B486,$B470),'All Fixtures'!H:R,10,0),VLOOKUP(_xlfn.CONCAT(B486,$B470),'All Fixtures'!I:R,9,0))</f>
        <v>45628</v>
      </c>
      <c r="D486" s="46" t="str">
        <f>IFERROR(VLOOKUP(_xlfn.CONCAT(B486,$B470),'All Fixtures'!H:R,11,0),VLOOKUP(_xlfn.CONCAT(B486,$B470),'All Fixtures'!I:R,10,0))</f>
        <v>Co-Op</v>
      </c>
      <c r="E486" s="47" t="str">
        <f t="shared" si="12"/>
        <v>vs</v>
      </c>
      <c r="F486" s="46" t="str">
        <f>IFERROR(VLOOKUP(_xlfn.CONCAT(B486,$B470),'All Fixtures'!I:T,12,0),VLOOKUP(_xlfn.CONCAT(B486,$B470),'All Fixtures'!H:T,13,0))</f>
        <v>Robinswood Foxes</v>
      </c>
      <c r="G486" s="48" t="str">
        <f>IF(E486="VOID","",VLOOKUP(_xlfn.CONCAT(B486,D486),'All Fixtures'!H:U,14,0))</f>
        <v>Gala Club 2</v>
      </c>
    </row>
    <row r="487" spans="1:7" ht="18" customHeight="1" x14ac:dyDescent="0.25">
      <c r="A487" s="55"/>
      <c r="B487" s="44">
        <v>15</v>
      </c>
      <c r="C487" s="45">
        <f>IFERROR(VLOOKUP(_xlfn.CONCAT(B487,$B470),'All Fixtures'!H:R,10,0),VLOOKUP(_xlfn.CONCAT(B487,$B470),'All Fixtures'!I:R,9,0))</f>
        <v>45635</v>
      </c>
      <c r="D487" s="46" t="str">
        <f>IFERROR(VLOOKUP(_xlfn.CONCAT(B487,$B470),'All Fixtures'!H:R,11,0),VLOOKUP(_xlfn.CONCAT(B487,$B470),'All Fixtures'!I:R,10,0))</f>
        <v>Robinswood Foxes</v>
      </c>
      <c r="E487" s="47" t="str">
        <f t="shared" si="12"/>
        <v>vs</v>
      </c>
      <c r="F487" s="46" t="str">
        <f>IFERROR(VLOOKUP(_xlfn.CONCAT(B487,$B470),'All Fixtures'!I:T,12,0),VLOOKUP(_xlfn.CONCAT(B487,$B470),'All Fixtures'!H:T,13,0))</f>
        <v>Doddlers</v>
      </c>
      <c r="G487" s="48" t="str">
        <f>IF(E487="VOID","",VLOOKUP(_xlfn.CONCAT(B487,D487),'All Fixtures'!H:U,14,0))</f>
        <v>Robinswood Hill Club 1</v>
      </c>
    </row>
    <row r="488" spans="1:7" ht="24.6" customHeight="1" x14ac:dyDescent="0.25">
      <c r="A488" s="55"/>
      <c r="B488" s="122" t="s">
        <v>339</v>
      </c>
      <c r="C488" s="123"/>
      <c r="D488" s="123"/>
      <c r="E488" s="123"/>
      <c r="F488" s="123"/>
      <c r="G488" s="124"/>
    </row>
    <row r="489" spans="1:7" ht="18" customHeight="1" x14ac:dyDescent="0.25">
      <c r="A489" s="55"/>
      <c r="B489" s="44">
        <v>16</v>
      </c>
      <c r="C489" s="45">
        <f>IFERROR(VLOOKUP(_xlfn.CONCAT(B489,$B470),'All Fixtures'!H:R,10,0),VLOOKUP(_xlfn.CONCAT(B489,$B470),'All Fixtures'!I:R,9,0))</f>
        <v>45663</v>
      </c>
      <c r="D489" s="46" t="str">
        <f>IFERROR(VLOOKUP(_xlfn.CONCAT(B489,$B470),'All Fixtures'!H:R,11,0),VLOOKUP(_xlfn.CONCAT(B489,$B470),'All Fixtures'!I:R,10,0))</f>
        <v>Robinswood Foxes</v>
      </c>
      <c r="E489" s="47" t="str">
        <f t="shared" si="12"/>
        <v>vs</v>
      </c>
      <c r="F489" s="46" t="str">
        <f>IFERROR(VLOOKUP(_xlfn.CONCAT(B489,$B470),'All Fixtures'!I:T,12,0),VLOOKUP(_xlfn.CONCAT(B489,$B470),'All Fixtures'!H:T,13,0))</f>
        <v>Jolly Boys</v>
      </c>
      <c r="G489" s="48" t="str">
        <f>IF(E489="VOID","",VLOOKUP(_xlfn.CONCAT(B489,D489),'All Fixtures'!H:U,14,0))</f>
        <v>Robinswood Hill Club 1</v>
      </c>
    </row>
    <row r="490" spans="1:7" ht="18" customHeight="1" x14ac:dyDescent="0.25">
      <c r="A490" s="55"/>
      <c r="B490" s="44">
        <v>17</v>
      </c>
      <c r="C490" s="45">
        <f>IFERROR(VLOOKUP(_xlfn.CONCAT(B490,$B470),'All Fixtures'!H:R,10,0),VLOOKUP(_xlfn.CONCAT(B490,$B470),'All Fixtures'!I:R,9,0))</f>
        <v>45673</v>
      </c>
      <c r="D490" s="46" t="str">
        <f>IFERROR(VLOOKUP(_xlfn.CONCAT(B490,$B470),'All Fixtures'!H:R,11,0),VLOOKUP(_xlfn.CONCAT(B490,$B470),'All Fixtures'!I:R,10,0))</f>
        <v>Harps S.C.</v>
      </c>
      <c r="E490" s="47" t="str">
        <f t="shared" si="12"/>
        <v>vs</v>
      </c>
      <c r="F490" s="46" t="str">
        <f>IFERROR(VLOOKUP(_xlfn.CONCAT(B490,$B470),'All Fixtures'!I:T,12,0),VLOOKUP(_xlfn.CONCAT(B490,$B470),'All Fixtures'!H:T,13,0))</f>
        <v>Robinswood Foxes</v>
      </c>
      <c r="G490" s="48" t="str">
        <f>IF(E490="VOID","",VLOOKUP(_xlfn.CONCAT(B490,D490),'All Fixtures'!H:U,14,0))</f>
        <v>Farmer's Club 2</v>
      </c>
    </row>
    <row r="491" spans="1:7" ht="18" customHeight="1" x14ac:dyDescent="0.25">
      <c r="A491" s="55"/>
      <c r="B491" s="44">
        <v>18</v>
      </c>
      <c r="C491" s="45">
        <f>IFERROR(VLOOKUP(_xlfn.CONCAT(B491,$B470),'All Fixtures'!H:R,10,0),VLOOKUP(_xlfn.CONCAT(B491,$B470),'All Fixtures'!I:R,9,0))</f>
        <v>45677</v>
      </c>
      <c r="D491" s="46" t="str">
        <f>IFERROR(VLOOKUP(_xlfn.CONCAT(B491,$B470),'All Fixtures'!H:R,11,0),VLOOKUP(_xlfn.CONCAT(B491,$B470),'All Fixtures'!I:R,10,0))</f>
        <v>Robinswood Foxes</v>
      </c>
      <c r="E491" s="47" t="str">
        <f t="shared" si="12"/>
        <v>vs</v>
      </c>
      <c r="F491" s="46" t="str">
        <f>IFERROR(VLOOKUP(_xlfn.CONCAT(B491,$B470),'All Fixtures'!I:T,12,0),VLOOKUP(_xlfn.CONCAT(B491,$B470),'All Fixtures'!H:T,13,0))</f>
        <v>Andy Capps</v>
      </c>
      <c r="G491" s="48" t="str">
        <f>IF(E491="VOID","",VLOOKUP(_xlfn.CONCAT(B491,D491),'All Fixtures'!H:U,14,0))</f>
        <v>Robinswood Hill Club 1</v>
      </c>
    </row>
    <row r="492" spans="1:7" ht="18" customHeight="1" x14ac:dyDescent="0.25">
      <c r="A492" s="55"/>
      <c r="B492" s="44">
        <v>19</v>
      </c>
      <c r="C492" s="45">
        <f>IFERROR(VLOOKUP(_xlfn.CONCAT(B492,$B470),'All Fixtures'!H:R,10,0),VLOOKUP(_xlfn.CONCAT(B492,$B470),'All Fixtures'!I:R,9,0))</f>
        <v>45688</v>
      </c>
      <c r="D492" s="46" t="str">
        <f>IFERROR(VLOOKUP(_xlfn.CONCAT(B492,$B470),'All Fixtures'!H:R,11,0),VLOOKUP(_xlfn.CONCAT(B492,$B470),'All Fixtures'!I:R,10,0))</f>
        <v>Jacks Jokers</v>
      </c>
      <c r="E492" s="47" t="str">
        <f t="shared" si="12"/>
        <v>vs</v>
      </c>
      <c r="F492" s="46" t="str">
        <f>IFERROR(VLOOKUP(_xlfn.CONCAT(B492,$B470),'All Fixtures'!I:T,12,0),VLOOKUP(_xlfn.CONCAT(B492,$B470),'All Fixtures'!H:T,13,0))</f>
        <v>Robinswood Foxes</v>
      </c>
      <c r="G492" s="48" t="str">
        <f>IF(E492="VOID","",VLOOKUP(_xlfn.CONCAT(B492,D492),'All Fixtures'!H:U,14,0))</f>
        <v>One Eyed Jacks</v>
      </c>
    </row>
    <row r="493" spans="1:7" ht="18" customHeight="1" x14ac:dyDescent="0.25">
      <c r="A493" s="55"/>
      <c r="B493" s="44">
        <v>20</v>
      </c>
      <c r="C493" s="45">
        <f>IFERROR(VLOOKUP(_xlfn.CONCAT(B493,$B470),'All Fixtures'!H:R,10,0),VLOOKUP(_xlfn.CONCAT(B493,$B470),'All Fixtures'!I:R,9,0))</f>
        <v>45691</v>
      </c>
      <c r="D493" s="46" t="str">
        <f>IFERROR(VLOOKUP(_xlfn.CONCAT(B493,$B470),'All Fixtures'!H:R,11,0),VLOOKUP(_xlfn.CONCAT(B493,$B470),'All Fixtures'!I:R,10,0))</f>
        <v>Robinswood Foxes</v>
      </c>
      <c r="E493" s="47" t="str">
        <f t="shared" si="12"/>
        <v>vs</v>
      </c>
      <c r="F493" s="46" t="str">
        <f>IFERROR(VLOOKUP(_xlfn.CONCAT(B493,$B470),'All Fixtures'!I:T,12,0),VLOOKUP(_xlfn.CONCAT(B493,$B470),'All Fixtures'!H:T,13,0))</f>
        <v>Dark Horses</v>
      </c>
      <c r="G493" s="48" t="str">
        <f>IF(E493="VOID","",VLOOKUP(_xlfn.CONCAT(B493,D493),'All Fixtures'!H:U,14,0))</f>
        <v>Robinswood Hill Club 1</v>
      </c>
    </row>
    <row r="494" spans="1:7" ht="18" customHeight="1" x14ac:dyDescent="0.25">
      <c r="A494" s="55"/>
      <c r="B494" s="44">
        <v>21</v>
      </c>
      <c r="C494" s="45">
        <f>IFERROR(VLOOKUP(_xlfn.CONCAT(B494,$B470),'All Fixtures'!H:R,10,0),VLOOKUP(_xlfn.CONCAT(B494,$B470),'All Fixtures'!I:R,9,0))</f>
        <v>45698</v>
      </c>
      <c r="D494" s="46" t="str">
        <f>IFERROR(VLOOKUP(_xlfn.CONCAT(B494,$B470),'All Fixtures'!H:R,11,0),VLOOKUP(_xlfn.CONCAT(B494,$B470),'All Fixtures'!I:R,10,0))</f>
        <v>Atlas S.C.</v>
      </c>
      <c r="E494" s="47" t="str">
        <f t="shared" si="12"/>
        <v>vs</v>
      </c>
      <c r="F494" s="46" t="str">
        <f>IFERROR(VLOOKUP(_xlfn.CONCAT(B494,$B470),'All Fixtures'!I:T,12,0),VLOOKUP(_xlfn.CONCAT(B494,$B470),'All Fixtures'!H:T,13,0))</f>
        <v>Robinswood Foxes</v>
      </c>
      <c r="G494" s="48" t="str">
        <f>IF(E494="VOID","",VLOOKUP(_xlfn.CONCAT(B494,D494),'All Fixtures'!H:U,14,0))</f>
        <v>Spartans Club 1</v>
      </c>
    </row>
    <row r="495" spans="1:7" ht="18" customHeight="1" x14ac:dyDescent="0.25">
      <c r="A495" s="55"/>
      <c r="B495" s="44">
        <v>22</v>
      </c>
      <c r="C495" s="45">
        <f>IFERROR(VLOOKUP(_xlfn.CONCAT(B495,$B470),'All Fixtures'!H:R,10,0),VLOOKUP(_xlfn.CONCAT(B495,$B470),'All Fixtures'!I:R,9,0))</f>
        <v>45705</v>
      </c>
      <c r="D495" s="46" t="str">
        <f>IFERROR(VLOOKUP(_xlfn.CONCAT(B495,$B470),'All Fixtures'!H:R,11,0),VLOOKUP(_xlfn.CONCAT(B495,$B470),'All Fixtures'!I:R,10,0))</f>
        <v>Robinswood Foxes</v>
      </c>
      <c r="E495" s="47" t="str">
        <f t="shared" si="12"/>
        <v>vs</v>
      </c>
      <c r="F495" s="46" t="str">
        <f>IFERROR(VLOOKUP(_xlfn.CONCAT(B495,$B470),'All Fixtures'!I:T,12,0),VLOOKUP(_xlfn.CONCAT(B495,$B470),'All Fixtures'!H:T,13,0))</f>
        <v>Bell Hotel</v>
      </c>
      <c r="G495" s="48" t="str">
        <f>IF(E495="VOID","",VLOOKUP(_xlfn.CONCAT(B495,D495),'All Fixtures'!H:U,14,0))</f>
        <v>Robinswood Hill Club 1</v>
      </c>
    </row>
    <row r="496" spans="1:7" ht="18" customHeight="1" x14ac:dyDescent="0.25">
      <c r="A496" s="55"/>
      <c r="B496" s="44">
        <v>23</v>
      </c>
      <c r="C496" s="45">
        <f>IFERROR(VLOOKUP(_xlfn.CONCAT(B496,$B470),'All Fixtures'!H:R,10,0),VLOOKUP(_xlfn.CONCAT(B496,$B470),'All Fixtures'!I:R,9,0))</f>
        <v>45712</v>
      </c>
      <c r="D496" s="46" t="str">
        <f>IFERROR(VLOOKUP(_xlfn.CONCAT(B496,$B470),'All Fixtures'!H:R,11,0),VLOOKUP(_xlfn.CONCAT(B496,$B470),'All Fixtures'!I:R,10,0))</f>
        <v>Robinswood Foxes</v>
      </c>
      <c r="E496" s="47" t="str">
        <f t="shared" si="12"/>
        <v>vs</v>
      </c>
      <c r="F496" s="46" t="str">
        <f>IFERROR(VLOOKUP(_xlfn.CONCAT(B496,$B470),'All Fixtures'!I:T,12,0),VLOOKUP(_xlfn.CONCAT(B496,$B470),'All Fixtures'!H:T,13,0))</f>
        <v>White Hart</v>
      </c>
      <c r="G496" s="48" t="str">
        <f>IF(E496="VOID","",VLOOKUP(_xlfn.CONCAT(B496,D496),'All Fixtures'!H:U,14,0))</f>
        <v>Robinswood Hill Club 1</v>
      </c>
    </row>
    <row r="497" spans="1:7" ht="18" customHeight="1" x14ac:dyDescent="0.25">
      <c r="A497" s="55"/>
      <c r="B497" s="44">
        <v>24</v>
      </c>
      <c r="C497" s="45">
        <f>IFERROR(VLOOKUP(_xlfn.CONCAT(B497,$B470),'All Fixtures'!H:R,10,0),VLOOKUP(_xlfn.CONCAT(B497,$B470),'All Fixtures'!I:R,9,0))</f>
        <v>45723</v>
      </c>
      <c r="D497" s="46" t="str">
        <f>IFERROR(VLOOKUP(_xlfn.CONCAT(B497,$B470),'All Fixtures'!H:R,11,0),VLOOKUP(_xlfn.CONCAT(B497,$B470),'All Fixtures'!I:R,10,0))</f>
        <v>Commies</v>
      </c>
      <c r="E497" s="47" t="str">
        <f t="shared" si="12"/>
        <v>vs</v>
      </c>
      <c r="F497" s="46" t="str">
        <f>IFERROR(VLOOKUP(_xlfn.CONCAT(B497,$B470),'All Fixtures'!I:T,12,0),VLOOKUP(_xlfn.CONCAT(B497,$B470),'All Fixtures'!H:T,13,0))</f>
        <v>Robinswood Foxes</v>
      </c>
      <c r="G497" s="48" t="str">
        <f>IF(E497="VOID","",VLOOKUP(_xlfn.CONCAT(B497,D497),'All Fixtures'!H:U,14,0))</f>
        <v>Churchdown Community Centre 2</v>
      </c>
    </row>
    <row r="498" spans="1:7" ht="18" customHeight="1" x14ac:dyDescent="0.25">
      <c r="A498" s="55"/>
      <c r="B498" s="44">
        <v>25</v>
      </c>
      <c r="C498" s="45">
        <f>IFERROR(VLOOKUP(_xlfn.CONCAT(B498,$B470),'All Fixtures'!H:R,10,0),VLOOKUP(_xlfn.CONCAT(B498,$B470),'All Fixtures'!I:R,9,0))</f>
        <v>45726</v>
      </c>
      <c r="D498" s="46" t="str">
        <f>IFERROR(VLOOKUP(_xlfn.CONCAT(B498,$B470),'All Fixtures'!H:R,11,0),VLOOKUP(_xlfn.CONCAT(B498,$B470),'All Fixtures'!I:R,10,0))</f>
        <v>Robinswood Foxes</v>
      </c>
      <c r="E498" s="47" t="str">
        <f t="shared" si="12"/>
        <v>vs</v>
      </c>
      <c r="F498" s="46" t="str">
        <f>IFERROR(VLOOKUP(_xlfn.CONCAT(B498,$B470),'All Fixtures'!I:T,12,0),VLOOKUP(_xlfn.CONCAT(B498,$B470),'All Fixtures'!H:T,13,0))</f>
        <v>Post Office 'A'</v>
      </c>
      <c r="G498" s="48" t="str">
        <f>IF(E498="VOID","",VLOOKUP(_xlfn.CONCAT(B498,D498),'All Fixtures'!H:U,14,0))</f>
        <v>Robinswood Hill Club 1</v>
      </c>
    </row>
    <row r="499" spans="1:7" ht="18" customHeight="1" x14ac:dyDescent="0.25">
      <c r="A499" s="55"/>
      <c r="B499" s="44">
        <v>26</v>
      </c>
      <c r="C499" s="45">
        <f>IFERROR(VLOOKUP(_xlfn.CONCAT(B499,$B470),'All Fixtures'!H:R,10,0),VLOOKUP(_xlfn.CONCAT(B499,$B470),'All Fixtures'!I:R,9,0))</f>
        <v>45733</v>
      </c>
      <c r="D499" s="46" t="str">
        <f>IFERROR(VLOOKUP(_xlfn.CONCAT(B499,$B470),'All Fixtures'!H:R,11,0),VLOOKUP(_xlfn.CONCAT(B499,$B470),'All Fixtures'!I:R,10,0))</f>
        <v>Statics</v>
      </c>
      <c r="E499" s="47" t="str">
        <f t="shared" si="12"/>
        <v>vs</v>
      </c>
      <c r="F499" s="46" t="str">
        <f>IFERROR(VLOOKUP(_xlfn.CONCAT(B499,$B470),'All Fixtures'!I:T,12,0),VLOOKUP(_xlfn.CONCAT(B499,$B470),'All Fixtures'!H:T,13,0))</f>
        <v>Robinswood Foxes</v>
      </c>
      <c r="G499" s="48" t="str">
        <f>IF(E499="VOID","",VLOOKUP(_xlfn.CONCAT(B499,D499),'All Fixtures'!H:U,14,0))</f>
        <v>Farmer's Club 2</v>
      </c>
    </row>
    <row r="500" spans="1:7" ht="18" customHeight="1" x14ac:dyDescent="0.25">
      <c r="A500" s="55"/>
      <c r="B500" s="44">
        <v>27</v>
      </c>
      <c r="C500" s="45">
        <f>IFERROR(VLOOKUP(_xlfn.CONCAT(B500,$B470),'All Fixtures'!H:R,10,0),VLOOKUP(_xlfn.CONCAT(B500,$B470),'All Fixtures'!I:R,9,0))</f>
        <v>45740</v>
      </c>
      <c r="D500" s="46" t="str">
        <f>IFERROR(VLOOKUP(_xlfn.CONCAT(B500,$B470),'All Fixtures'!H:R,11,0),VLOOKUP(_xlfn.CONCAT(B500,$B470),'All Fixtures'!I:R,10,0))</f>
        <v>Robinswood Foxes</v>
      </c>
      <c r="E500" s="47" t="str">
        <f t="shared" si="12"/>
        <v>vs</v>
      </c>
      <c r="F500" s="46" t="str">
        <f>IFERROR(VLOOKUP(_xlfn.CONCAT(B500,$B470),'All Fixtures'!I:T,12,0),VLOOKUP(_xlfn.CONCAT(B500,$B470),'All Fixtures'!H:T,13,0))</f>
        <v>Looney Tunes</v>
      </c>
      <c r="G500" s="48" t="str">
        <f>IF(E500="VOID","",VLOOKUP(_xlfn.CONCAT(B500,D500),'All Fixtures'!H:U,14,0))</f>
        <v>Robinswood Hill Club 1</v>
      </c>
    </row>
    <row r="501" spans="1:7" ht="18" customHeight="1" x14ac:dyDescent="0.25">
      <c r="A501" s="55"/>
      <c r="B501" s="44">
        <v>28</v>
      </c>
      <c r="C501" s="45">
        <f>IFERROR(VLOOKUP(_xlfn.CONCAT(B501,$B470),'All Fixtures'!H:R,10,0),VLOOKUP(_xlfn.CONCAT(B501,$B470),'All Fixtures'!I:R,9,0))</f>
        <v>45751</v>
      </c>
      <c r="D501" s="46" t="str">
        <f>IFERROR(VLOOKUP(_xlfn.CONCAT(B501,$B470),'All Fixtures'!H:R,11,0),VLOOKUP(_xlfn.CONCAT(B501,$B470),'All Fixtures'!I:R,10,0))</f>
        <v>Star Inn</v>
      </c>
      <c r="E501" s="47" t="str">
        <f t="shared" si="12"/>
        <v>vs</v>
      </c>
      <c r="F501" s="46" t="str">
        <f>IFERROR(VLOOKUP(_xlfn.CONCAT(B501,$B470),'All Fixtures'!I:T,12,0),VLOOKUP(_xlfn.CONCAT(B501,$B470),'All Fixtures'!H:T,13,0))</f>
        <v>Robinswood Foxes</v>
      </c>
      <c r="G501" s="48" t="str">
        <f>IF(E501="VOID","",VLOOKUP(_xlfn.CONCAT(B501,D501),'All Fixtures'!H:U,14,0))</f>
        <v>Wotton Hall Club 2</v>
      </c>
    </row>
    <row r="502" spans="1:7" ht="18" customHeight="1" x14ac:dyDescent="0.25">
      <c r="A502" s="55"/>
      <c r="B502" s="44">
        <v>29</v>
      </c>
      <c r="C502" s="45">
        <f>IFERROR(VLOOKUP(_xlfn.CONCAT(B502,$B470),'All Fixtures'!H:R,10,0),VLOOKUP(_xlfn.CONCAT(B502,$B470),'All Fixtures'!I:R,9,0))</f>
        <v>45754</v>
      </c>
      <c r="D502" s="46" t="str">
        <f>IFERROR(VLOOKUP(_xlfn.CONCAT(B502,$B470),'All Fixtures'!H:R,11,0),VLOOKUP(_xlfn.CONCAT(B502,$B470),'All Fixtures'!I:R,10,0))</f>
        <v>Robinswood Foxes</v>
      </c>
      <c r="E502" s="47" t="str">
        <f t="shared" si="12"/>
        <v>vs</v>
      </c>
      <c r="F502" s="46" t="str">
        <f>IFERROR(VLOOKUP(_xlfn.CONCAT(B502,$B470),'All Fixtures'!I:T,12,0),VLOOKUP(_xlfn.CONCAT(B502,$B470),'All Fixtures'!H:T,13,0))</f>
        <v>Co-Op</v>
      </c>
      <c r="G502" s="48" t="str">
        <f>IF(E502="VOID","",VLOOKUP(_xlfn.CONCAT(B502,D502),'All Fixtures'!H:U,14,0))</f>
        <v>Robinswood Hill Club 1</v>
      </c>
    </row>
    <row r="503" spans="1:7" ht="18" customHeight="1" x14ac:dyDescent="0.25">
      <c r="A503" s="55"/>
      <c r="B503" s="49">
        <v>30</v>
      </c>
      <c r="C503" s="50">
        <f>IFERROR(VLOOKUP(_xlfn.CONCAT(B503,$B470),'All Fixtures'!H:R,10,0),VLOOKUP(_xlfn.CONCAT(B503,$B470),'All Fixtures'!I:R,9,0))</f>
        <v>45764</v>
      </c>
      <c r="D503" s="51" t="str">
        <f>IFERROR(VLOOKUP(_xlfn.CONCAT(B503,$B470),'All Fixtures'!H:R,11,0),VLOOKUP(_xlfn.CONCAT(B503,$B470),'All Fixtures'!I:R,10,0))</f>
        <v>Doddlers</v>
      </c>
      <c r="E503" s="52" t="str">
        <f t="shared" si="12"/>
        <v>vs</v>
      </c>
      <c r="F503" s="51" t="str">
        <f>IFERROR(VLOOKUP(_xlfn.CONCAT(B503,$B470),'All Fixtures'!I:T,12,0),VLOOKUP(_xlfn.CONCAT(B503,$B470),'All Fixtures'!H:T,13,0))</f>
        <v>Robinswood Foxes</v>
      </c>
      <c r="G503" s="53" t="str">
        <f>IF(E503="VOID","",VLOOKUP(_xlfn.CONCAT(B503,D503),'All Fixtures'!H:U,14,0))</f>
        <v>Elmbridge Sports &amp; Social Club</v>
      </c>
    </row>
    <row r="504" spans="1:7" ht="13.15" customHeight="1" x14ac:dyDescent="0.25">
      <c r="A504" s="55"/>
      <c r="B504" s="20"/>
      <c r="C504" s="20"/>
      <c r="D504" s="3"/>
      <c r="E504" s="20"/>
      <c r="F504" s="3"/>
      <c r="G504" s="3"/>
    </row>
    <row r="505" spans="1:7" ht="13.15" customHeight="1" x14ac:dyDescent="0.25">
      <c r="A505" s="55"/>
      <c r="B505" s="20"/>
      <c r="C505" s="20"/>
      <c r="D505" s="3"/>
      <c r="E505" s="20"/>
      <c r="F505" s="3"/>
      <c r="G505" s="3"/>
    </row>
    <row r="506" spans="1:7" ht="13.15" customHeight="1" x14ac:dyDescent="0.25">
      <c r="A506" s="55"/>
      <c r="B506" s="20"/>
      <c r="C506" s="20"/>
      <c r="D506" s="3"/>
      <c r="E506" s="20"/>
      <c r="F506" s="3"/>
      <c r="G506" s="3"/>
    </row>
    <row r="507" spans="1:7" ht="13.15" customHeight="1" x14ac:dyDescent="0.25">
      <c r="A507" s="55"/>
      <c r="B507" s="20"/>
      <c r="C507" s="20"/>
      <c r="D507" s="3"/>
      <c r="E507" s="20"/>
      <c r="F507" s="3"/>
      <c r="G507" s="3"/>
    </row>
    <row r="508" spans="1:7" ht="13.15" customHeight="1" x14ac:dyDescent="0.25">
      <c r="A508" s="55"/>
      <c r="B508" s="20"/>
      <c r="C508" s="20"/>
      <c r="D508" s="3"/>
      <c r="E508" s="20"/>
      <c r="F508" s="3"/>
      <c r="G508" s="3"/>
    </row>
    <row r="509" spans="1:7" ht="20.45" customHeight="1" x14ac:dyDescent="0.35">
      <c r="A509" s="55">
        <f>A470+1</f>
        <v>14</v>
      </c>
      <c r="B509" s="39" t="str">
        <f>C509</f>
        <v>Atlas S.C.</v>
      </c>
      <c r="C509" s="121" t="str">
        <f>VLOOKUP(A509,Divisions!$R$3:$S$18,2,0)</f>
        <v>Atlas S.C.</v>
      </c>
      <c r="D509" s="121"/>
      <c r="E509" s="121"/>
      <c r="F509" s="121"/>
      <c r="G509" s="121"/>
    </row>
    <row r="510" spans="1:7" ht="13.15" customHeight="1" x14ac:dyDescent="0.25">
      <c r="A510" s="55"/>
      <c r="B510" s="20"/>
      <c r="C510" s="20"/>
      <c r="D510" s="3"/>
      <c r="E510" s="20"/>
      <c r="F510" s="3"/>
      <c r="G510" s="3"/>
    </row>
    <row r="511" spans="1:7" ht="21.6" customHeight="1" x14ac:dyDescent="0.25">
      <c r="A511" s="55"/>
      <c r="B511" s="40" t="s">
        <v>328</v>
      </c>
      <c r="C511" s="41" t="s">
        <v>334</v>
      </c>
      <c r="D511" s="42" t="s">
        <v>340</v>
      </c>
      <c r="E511" s="42"/>
      <c r="F511" s="42" t="s">
        <v>341</v>
      </c>
      <c r="G511" s="43" t="s">
        <v>338</v>
      </c>
    </row>
    <row r="512" spans="1:7" ht="18" customHeight="1" x14ac:dyDescent="0.25">
      <c r="A512" s="55"/>
      <c r="B512" s="44">
        <v>1</v>
      </c>
      <c r="C512" s="45">
        <f>IFERROR(VLOOKUP(_xlfn.CONCAT(B512,$B509),'All Fixtures'!H:R,10,0),VLOOKUP(_xlfn.CONCAT(B512,$B509),'All Fixtures'!I:R,9,0))</f>
        <v>45540</v>
      </c>
      <c r="D512" s="46" t="str">
        <f>IFERROR(VLOOKUP(_xlfn.CONCAT(B512,$B509),'All Fixtures'!H:R,11,0),VLOOKUP(_xlfn.CONCAT(B512,$B509),'All Fixtures'!I:R,10,0))</f>
        <v>Harps S.C.</v>
      </c>
      <c r="E512" s="47" t="str">
        <f>IF(F512="","VOID","vs")</f>
        <v>vs</v>
      </c>
      <c r="F512" s="46" t="str">
        <f>IFERROR(VLOOKUP(_xlfn.CONCAT(B512,$B509),'All Fixtures'!I:T,12,0),VLOOKUP(_xlfn.CONCAT(B512,$B509),'All Fixtures'!H:T,13,0))</f>
        <v>Atlas S.C.</v>
      </c>
      <c r="G512" s="48" t="str">
        <f>IF(E512="VOID","",VLOOKUP(_xlfn.CONCAT(B512,D512),'All Fixtures'!H:U,14,0))</f>
        <v>Farmer's Club 2</v>
      </c>
    </row>
    <row r="513" spans="1:7" ht="18" customHeight="1" x14ac:dyDescent="0.25">
      <c r="A513" s="55"/>
      <c r="B513" s="44">
        <v>2</v>
      </c>
      <c r="C513" s="45">
        <f>IFERROR(VLOOKUP(_xlfn.CONCAT(B513,$B509),'All Fixtures'!H:R,10,0),VLOOKUP(_xlfn.CONCAT(B513,$B509),'All Fixtures'!I:R,9,0))</f>
        <v>45544</v>
      </c>
      <c r="D513" s="46" t="str">
        <f>IFERROR(VLOOKUP(_xlfn.CONCAT(B513,$B509),'All Fixtures'!H:R,11,0),VLOOKUP(_xlfn.CONCAT(B513,$B509),'All Fixtures'!I:R,10,0))</f>
        <v>Atlas S.C.</v>
      </c>
      <c r="E513" s="47" t="str">
        <f t="shared" ref="E513:E542" si="13">IF(F513="","VOID","vs")</f>
        <v>vs</v>
      </c>
      <c r="F513" s="46" t="str">
        <f>IFERROR(VLOOKUP(_xlfn.CONCAT(B513,$B509),'All Fixtures'!I:T,12,0),VLOOKUP(_xlfn.CONCAT(B513,$B509),'All Fixtures'!H:T,13,0))</f>
        <v>Andy Capps</v>
      </c>
      <c r="G513" s="48" t="str">
        <f>IF(E513="VOID","",VLOOKUP(_xlfn.CONCAT(B513,D513),'All Fixtures'!H:U,14,0))</f>
        <v>Spartans Club 1</v>
      </c>
    </row>
    <row r="514" spans="1:7" ht="18" customHeight="1" x14ac:dyDescent="0.25">
      <c r="A514" s="55"/>
      <c r="B514" s="44">
        <v>3</v>
      </c>
      <c r="C514" s="45">
        <f>IFERROR(VLOOKUP(_xlfn.CONCAT(B514,$B509),'All Fixtures'!H:R,10,0),VLOOKUP(_xlfn.CONCAT(B514,$B509),'All Fixtures'!I:R,9,0))</f>
        <v>45555</v>
      </c>
      <c r="D514" s="46" t="str">
        <f>IFERROR(VLOOKUP(_xlfn.CONCAT(B514,$B509),'All Fixtures'!H:R,11,0),VLOOKUP(_xlfn.CONCAT(B514,$B509),'All Fixtures'!I:R,10,0))</f>
        <v>Jacks Jokers</v>
      </c>
      <c r="E514" s="47" t="str">
        <f t="shared" si="13"/>
        <v>vs</v>
      </c>
      <c r="F514" s="46" t="str">
        <f>IFERROR(VLOOKUP(_xlfn.CONCAT(B514,$B509),'All Fixtures'!I:T,12,0),VLOOKUP(_xlfn.CONCAT(B514,$B509),'All Fixtures'!H:T,13,0))</f>
        <v>Atlas S.C.</v>
      </c>
      <c r="G514" s="48" t="str">
        <f>IF(E514="VOID","",VLOOKUP(_xlfn.CONCAT(B514,D514),'All Fixtures'!H:U,14,0))</f>
        <v>One Eyed Jacks</v>
      </c>
    </row>
    <row r="515" spans="1:7" ht="18" customHeight="1" x14ac:dyDescent="0.25">
      <c r="A515" s="55"/>
      <c r="B515" s="44">
        <v>4</v>
      </c>
      <c r="C515" s="45">
        <f>IFERROR(VLOOKUP(_xlfn.CONCAT(B515,$B509),'All Fixtures'!H:R,10,0),VLOOKUP(_xlfn.CONCAT(B515,$B509),'All Fixtures'!I:R,9,0))</f>
        <v>45558</v>
      </c>
      <c r="D515" s="46" t="str">
        <f>IFERROR(VLOOKUP(_xlfn.CONCAT(B515,$B509),'All Fixtures'!H:R,11,0),VLOOKUP(_xlfn.CONCAT(B515,$B509),'All Fixtures'!I:R,10,0))</f>
        <v>Atlas S.C.</v>
      </c>
      <c r="E515" s="47" t="str">
        <f t="shared" si="13"/>
        <v>vs</v>
      </c>
      <c r="F515" s="46" t="str">
        <f>IFERROR(VLOOKUP(_xlfn.CONCAT(B515,$B509),'All Fixtures'!I:T,12,0),VLOOKUP(_xlfn.CONCAT(B515,$B509),'All Fixtures'!H:T,13,0))</f>
        <v>Dark Horses</v>
      </c>
      <c r="G515" s="48" t="str">
        <f>IF(E515="VOID","",VLOOKUP(_xlfn.CONCAT(B515,D515),'All Fixtures'!H:U,14,0))</f>
        <v>Spartans Club 1</v>
      </c>
    </row>
    <row r="516" spans="1:7" ht="18" customHeight="1" x14ac:dyDescent="0.25">
      <c r="A516" s="55"/>
      <c r="B516" s="44">
        <v>5</v>
      </c>
      <c r="C516" s="45">
        <f>IFERROR(VLOOKUP(_xlfn.CONCAT(B516,$B509),'All Fixtures'!H:R,10,0),VLOOKUP(_xlfn.CONCAT(B516,$B509),'All Fixtures'!I:R,9,0))</f>
        <v>45569</v>
      </c>
      <c r="D516" s="46" t="str">
        <f>IFERROR(VLOOKUP(_xlfn.CONCAT(B516,$B509),'All Fixtures'!H:R,11,0),VLOOKUP(_xlfn.CONCAT(B516,$B509),'All Fixtures'!I:R,10,0))</f>
        <v>Bell Hotel</v>
      </c>
      <c r="E516" s="47" t="str">
        <f t="shared" si="13"/>
        <v>vs</v>
      </c>
      <c r="F516" s="46" t="str">
        <f>IFERROR(VLOOKUP(_xlfn.CONCAT(B516,$B509),'All Fixtures'!I:T,12,0),VLOOKUP(_xlfn.CONCAT(B516,$B509),'All Fixtures'!H:T,13,0))</f>
        <v>Atlas S.C.</v>
      </c>
      <c r="G516" s="48" t="str">
        <f>IF(E516="VOID","",VLOOKUP(_xlfn.CONCAT(B516,D516),'All Fixtures'!H:U,14,0))</f>
        <v>Bell Inn Frampton</v>
      </c>
    </row>
    <row r="517" spans="1:7" ht="18" customHeight="1" x14ac:dyDescent="0.25">
      <c r="A517" s="55"/>
      <c r="B517" s="44">
        <v>6</v>
      </c>
      <c r="C517" s="45">
        <f>IFERROR(VLOOKUP(_xlfn.CONCAT(B517,$B509),'All Fixtures'!H:R,10,0),VLOOKUP(_xlfn.CONCAT(B517,$B509),'All Fixtures'!I:R,9,0))</f>
        <v>45572</v>
      </c>
      <c r="D517" s="46" t="str">
        <f>IFERROR(VLOOKUP(_xlfn.CONCAT(B517,$B509),'All Fixtures'!H:R,11,0),VLOOKUP(_xlfn.CONCAT(B517,$B509),'All Fixtures'!I:R,10,0))</f>
        <v>Robinswood Foxes</v>
      </c>
      <c r="E517" s="47" t="str">
        <f t="shared" si="13"/>
        <v>vs</v>
      </c>
      <c r="F517" s="46" t="str">
        <f>IFERROR(VLOOKUP(_xlfn.CONCAT(B517,$B509),'All Fixtures'!I:T,12,0),VLOOKUP(_xlfn.CONCAT(B517,$B509),'All Fixtures'!H:T,13,0))</f>
        <v>Atlas S.C.</v>
      </c>
      <c r="G517" s="48" t="str">
        <f>IF(E517="VOID","",VLOOKUP(_xlfn.CONCAT(B517,D517),'All Fixtures'!H:U,14,0))</f>
        <v>Robinswood Hill Club 1</v>
      </c>
    </row>
    <row r="518" spans="1:7" ht="18" customHeight="1" x14ac:dyDescent="0.25">
      <c r="A518" s="55"/>
      <c r="B518" s="44">
        <v>7</v>
      </c>
      <c r="C518" s="45">
        <f>IFERROR(VLOOKUP(_xlfn.CONCAT(B518,$B509),'All Fixtures'!H:R,10,0),VLOOKUP(_xlfn.CONCAT(B518,$B509),'All Fixtures'!I:R,9,0))</f>
        <v>45579</v>
      </c>
      <c r="D518" s="46" t="str">
        <f>IFERROR(VLOOKUP(_xlfn.CONCAT(B518,$B509),'All Fixtures'!H:R,11,0),VLOOKUP(_xlfn.CONCAT(B518,$B509),'All Fixtures'!I:R,10,0))</f>
        <v>Atlas S.C.</v>
      </c>
      <c r="E518" s="47" t="str">
        <f t="shared" si="13"/>
        <v>vs</v>
      </c>
      <c r="F518" s="46" t="str">
        <f>IFERROR(VLOOKUP(_xlfn.CONCAT(B518,$B509),'All Fixtures'!I:T,12,0),VLOOKUP(_xlfn.CONCAT(B518,$B509),'All Fixtures'!H:T,13,0))</f>
        <v>White Hart</v>
      </c>
      <c r="G518" s="48" t="str">
        <f>IF(E518="VOID","",VLOOKUP(_xlfn.CONCAT(B518,D518),'All Fixtures'!H:U,14,0))</f>
        <v>Spartans Club 1</v>
      </c>
    </row>
    <row r="519" spans="1:7" ht="18" customHeight="1" x14ac:dyDescent="0.25">
      <c r="A519" s="55"/>
      <c r="B519" s="44">
        <v>8</v>
      </c>
      <c r="C519" s="45">
        <f>IFERROR(VLOOKUP(_xlfn.CONCAT(B519,$B509),'All Fixtures'!H:R,10,0),VLOOKUP(_xlfn.CONCAT(B519,$B509),'All Fixtures'!I:R,9,0))</f>
        <v>45590</v>
      </c>
      <c r="D519" s="46" t="str">
        <f>IFERROR(VLOOKUP(_xlfn.CONCAT(B519,$B509),'All Fixtures'!H:R,11,0),VLOOKUP(_xlfn.CONCAT(B519,$B509),'All Fixtures'!I:R,10,0))</f>
        <v>Commies</v>
      </c>
      <c r="E519" s="47" t="str">
        <f t="shared" si="13"/>
        <v>vs</v>
      </c>
      <c r="F519" s="46" t="str">
        <f>IFERROR(VLOOKUP(_xlfn.CONCAT(B519,$B509),'All Fixtures'!I:T,12,0),VLOOKUP(_xlfn.CONCAT(B519,$B509),'All Fixtures'!H:T,13,0))</f>
        <v>Atlas S.C.</v>
      </c>
      <c r="G519" s="48" t="str">
        <f>IF(E519="VOID","",VLOOKUP(_xlfn.CONCAT(B519,D519),'All Fixtures'!H:U,14,0))</f>
        <v>Churchdown Community Centre 2</v>
      </c>
    </row>
    <row r="520" spans="1:7" ht="18" customHeight="1" x14ac:dyDescent="0.25">
      <c r="A520" s="55"/>
      <c r="B520" s="44">
        <v>9</v>
      </c>
      <c r="C520" s="45">
        <f>IFERROR(VLOOKUP(_xlfn.CONCAT(B520,$B509),'All Fixtures'!H:R,10,0),VLOOKUP(_xlfn.CONCAT(B520,$B509),'All Fixtures'!I:R,9,0))</f>
        <v>45593</v>
      </c>
      <c r="D520" s="46" t="str">
        <f>IFERROR(VLOOKUP(_xlfn.CONCAT(B520,$B509),'All Fixtures'!H:R,11,0),VLOOKUP(_xlfn.CONCAT(B520,$B509),'All Fixtures'!I:R,10,0))</f>
        <v>Atlas S.C.</v>
      </c>
      <c r="E520" s="47" t="str">
        <f t="shared" si="13"/>
        <v>vs</v>
      </c>
      <c r="F520" s="46" t="str">
        <f>IFERROR(VLOOKUP(_xlfn.CONCAT(B520,$B509),'All Fixtures'!I:T,12,0),VLOOKUP(_xlfn.CONCAT(B520,$B509),'All Fixtures'!H:T,13,0))</f>
        <v>Post Office 'A'</v>
      </c>
      <c r="G520" s="48" t="str">
        <f>IF(E520="VOID","",VLOOKUP(_xlfn.CONCAT(B520,D520),'All Fixtures'!H:U,14,0))</f>
        <v>Spartans Club 1</v>
      </c>
    </row>
    <row r="521" spans="1:7" ht="18" customHeight="1" x14ac:dyDescent="0.25">
      <c r="A521" s="55"/>
      <c r="B521" s="44">
        <v>10</v>
      </c>
      <c r="C521" s="45">
        <f>IFERROR(VLOOKUP(_xlfn.CONCAT(B521,$B509),'All Fixtures'!H:R,10,0),VLOOKUP(_xlfn.CONCAT(B521,$B509),'All Fixtures'!I:R,9,0))</f>
        <v>45600</v>
      </c>
      <c r="D521" s="46" t="str">
        <f>IFERROR(VLOOKUP(_xlfn.CONCAT(B521,$B509),'All Fixtures'!H:R,11,0),VLOOKUP(_xlfn.CONCAT(B521,$B509),'All Fixtures'!I:R,10,0))</f>
        <v>Statics</v>
      </c>
      <c r="E521" s="47" t="str">
        <f t="shared" si="13"/>
        <v>vs</v>
      </c>
      <c r="F521" s="46" t="str">
        <f>IFERROR(VLOOKUP(_xlfn.CONCAT(B521,$B509),'All Fixtures'!I:T,12,0),VLOOKUP(_xlfn.CONCAT(B521,$B509),'All Fixtures'!H:T,13,0))</f>
        <v>Atlas S.C.</v>
      </c>
      <c r="G521" s="48" t="str">
        <f>IF(E521="VOID","",VLOOKUP(_xlfn.CONCAT(B521,D521),'All Fixtures'!H:U,14,0))</f>
        <v>Farmer's Club 2</v>
      </c>
    </row>
    <row r="522" spans="1:7" ht="18" customHeight="1" x14ac:dyDescent="0.25">
      <c r="A522" s="55"/>
      <c r="B522" s="44">
        <v>11</v>
      </c>
      <c r="C522" s="45">
        <f>IFERROR(VLOOKUP(_xlfn.CONCAT(B522,$B509),'All Fixtures'!H:R,10,0),VLOOKUP(_xlfn.CONCAT(B522,$B509),'All Fixtures'!I:R,9,0))</f>
        <v>45607</v>
      </c>
      <c r="D522" s="46" t="str">
        <f>IFERROR(VLOOKUP(_xlfn.CONCAT(B522,$B509),'All Fixtures'!H:R,11,0),VLOOKUP(_xlfn.CONCAT(B522,$B509),'All Fixtures'!I:R,10,0))</f>
        <v>Atlas S.C.</v>
      </c>
      <c r="E522" s="47" t="str">
        <f t="shared" si="13"/>
        <v>vs</v>
      </c>
      <c r="F522" s="46" t="str">
        <f>IFERROR(VLOOKUP(_xlfn.CONCAT(B522,$B509),'All Fixtures'!I:T,12,0),VLOOKUP(_xlfn.CONCAT(B522,$B509),'All Fixtures'!H:T,13,0))</f>
        <v>Looney Tunes</v>
      </c>
      <c r="G522" s="48" t="str">
        <f>IF(E522="VOID","",VLOOKUP(_xlfn.CONCAT(B522,D522),'All Fixtures'!H:U,14,0))</f>
        <v>Spartans Club 1</v>
      </c>
    </row>
    <row r="523" spans="1:7" ht="18" customHeight="1" x14ac:dyDescent="0.25">
      <c r="A523" s="55"/>
      <c r="B523" s="44">
        <v>12</v>
      </c>
      <c r="C523" s="45">
        <f>IFERROR(VLOOKUP(_xlfn.CONCAT(B523,$B509),'All Fixtures'!H:R,10,0),VLOOKUP(_xlfn.CONCAT(B523,$B509),'All Fixtures'!I:R,9,0))</f>
        <v>45618</v>
      </c>
      <c r="D523" s="46" t="str">
        <f>IFERROR(VLOOKUP(_xlfn.CONCAT(B523,$B509),'All Fixtures'!H:R,11,0),VLOOKUP(_xlfn.CONCAT(B523,$B509),'All Fixtures'!I:R,10,0))</f>
        <v>Star Inn</v>
      </c>
      <c r="E523" s="47" t="str">
        <f t="shared" si="13"/>
        <v>vs</v>
      </c>
      <c r="F523" s="46" t="str">
        <f>IFERROR(VLOOKUP(_xlfn.CONCAT(B523,$B509),'All Fixtures'!I:T,12,0),VLOOKUP(_xlfn.CONCAT(B523,$B509),'All Fixtures'!H:T,13,0))</f>
        <v>Atlas S.C.</v>
      </c>
      <c r="G523" s="48" t="str">
        <f>IF(E523="VOID","",VLOOKUP(_xlfn.CONCAT(B523,D523),'All Fixtures'!H:U,14,0))</f>
        <v>Wotton Hall Club 2</v>
      </c>
    </row>
    <row r="524" spans="1:7" ht="18" customHeight="1" x14ac:dyDescent="0.25">
      <c r="A524" s="55"/>
      <c r="B524" s="44">
        <v>13</v>
      </c>
      <c r="C524" s="45">
        <f>IFERROR(VLOOKUP(_xlfn.CONCAT(B524,$B509),'All Fixtures'!H:R,10,0),VLOOKUP(_xlfn.CONCAT(B524,$B509),'All Fixtures'!I:R,9,0))</f>
        <v>45621</v>
      </c>
      <c r="D524" s="46" t="str">
        <f>IFERROR(VLOOKUP(_xlfn.CONCAT(B524,$B509),'All Fixtures'!H:R,11,0),VLOOKUP(_xlfn.CONCAT(B524,$B509),'All Fixtures'!I:R,10,0))</f>
        <v>Atlas S.C.</v>
      </c>
      <c r="E524" s="47" t="str">
        <f t="shared" si="13"/>
        <v>vs</v>
      </c>
      <c r="F524" s="46" t="str">
        <f>IFERROR(VLOOKUP(_xlfn.CONCAT(B524,$B509),'All Fixtures'!I:T,12,0),VLOOKUP(_xlfn.CONCAT(B524,$B509),'All Fixtures'!H:T,13,0))</f>
        <v>Co-Op</v>
      </c>
      <c r="G524" s="48" t="str">
        <f>IF(E524="VOID","",VLOOKUP(_xlfn.CONCAT(B524,D524),'All Fixtures'!H:U,14,0))</f>
        <v>Spartans Club 1</v>
      </c>
    </row>
    <row r="525" spans="1:7" ht="18" customHeight="1" x14ac:dyDescent="0.25">
      <c r="A525" s="55"/>
      <c r="B525" s="44">
        <v>14</v>
      </c>
      <c r="C525" s="45">
        <f>IFERROR(VLOOKUP(_xlfn.CONCAT(B525,$B509),'All Fixtures'!H:R,10,0),VLOOKUP(_xlfn.CONCAT(B525,$B509),'All Fixtures'!I:R,9,0))</f>
        <v>45631</v>
      </c>
      <c r="D525" s="46" t="str">
        <f>IFERROR(VLOOKUP(_xlfn.CONCAT(B525,$B509),'All Fixtures'!H:R,11,0),VLOOKUP(_xlfn.CONCAT(B525,$B509),'All Fixtures'!I:R,10,0))</f>
        <v>Doddlers</v>
      </c>
      <c r="E525" s="47" t="str">
        <f t="shared" si="13"/>
        <v>vs</v>
      </c>
      <c r="F525" s="46" t="str">
        <f>IFERROR(VLOOKUP(_xlfn.CONCAT(B525,$B509),'All Fixtures'!I:T,12,0),VLOOKUP(_xlfn.CONCAT(B525,$B509),'All Fixtures'!H:T,13,0))</f>
        <v>Atlas S.C.</v>
      </c>
      <c r="G525" s="48" t="str">
        <f>IF(E525="VOID","",VLOOKUP(_xlfn.CONCAT(B525,D525),'All Fixtures'!H:U,14,0))</f>
        <v>Elmbridge Sports &amp; Social Club</v>
      </c>
    </row>
    <row r="526" spans="1:7" ht="18" customHeight="1" x14ac:dyDescent="0.25">
      <c r="A526" s="55"/>
      <c r="B526" s="44">
        <v>15</v>
      </c>
      <c r="C526" s="45">
        <f>IFERROR(VLOOKUP(_xlfn.CONCAT(B526,$B509),'All Fixtures'!H:R,10,0),VLOOKUP(_xlfn.CONCAT(B526,$B509),'All Fixtures'!I:R,9,0))</f>
        <v>45635</v>
      </c>
      <c r="D526" s="46" t="str">
        <f>IFERROR(VLOOKUP(_xlfn.CONCAT(B526,$B509),'All Fixtures'!H:R,11,0),VLOOKUP(_xlfn.CONCAT(B526,$B509),'All Fixtures'!I:R,10,0))</f>
        <v>Atlas S.C.</v>
      </c>
      <c r="E526" s="47" t="str">
        <f t="shared" si="13"/>
        <v>vs</v>
      </c>
      <c r="F526" s="46" t="str">
        <f>IFERROR(VLOOKUP(_xlfn.CONCAT(B526,$B509),'All Fixtures'!I:T,12,0),VLOOKUP(_xlfn.CONCAT(B526,$B509),'All Fixtures'!H:T,13,0))</f>
        <v>Jolly Boys</v>
      </c>
      <c r="G526" s="48" t="str">
        <f>IF(E526="VOID","",VLOOKUP(_xlfn.CONCAT(B526,D526),'All Fixtures'!H:U,14,0))</f>
        <v>Spartans Club 1</v>
      </c>
    </row>
    <row r="527" spans="1:7" ht="24.6" customHeight="1" x14ac:dyDescent="0.25">
      <c r="A527" s="55"/>
      <c r="B527" s="122" t="s">
        <v>339</v>
      </c>
      <c r="C527" s="123"/>
      <c r="D527" s="123"/>
      <c r="E527" s="123"/>
      <c r="F527" s="123"/>
      <c r="G527" s="124"/>
    </row>
    <row r="528" spans="1:7" ht="18" customHeight="1" x14ac:dyDescent="0.25">
      <c r="A528" s="55"/>
      <c r="B528" s="44">
        <v>16</v>
      </c>
      <c r="C528" s="45">
        <f>IFERROR(VLOOKUP(_xlfn.CONCAT(B528,$B509),'All Fixtures'!H:R,10,0),VLOOKUP(_xlfn.CONCAT(B528,$B509),'All Fixtures'!I:R,9,0))</f>
        <v>45663</v>
      </c>
      <c r="D528" s="46" t="str">
        <f>IFERROR(VLOOKUP(_xlfn.CONCAT(B528,$B509),'All Fixtures'!H:R,11,0),VLOOKUP(_xlfn.CONCAT(B528,$B509),'All Fixtures'!I:R,10,0))</f>
        <v>Atlas S.C.</v>
      </c>
      <c r="E528" s="47" t="str">
        <f t="shared" si="13"/>
        <v>vs</v>
      </c>
      <c r="F528" s="46" t="str">
        <f>IFERROR(VLOOKUP(_xlfn.CONCAT(B528,$B509),'All Fixtures'!I:T,12,0),VLOOKUP(_xlfn.CONCAT(B528,$B509),'All Fixtures'!H:T,13,0))</f>
        <v>Harps S.C.</v>
      </c>
      <c r="G528" s="48" t="str">
        <f>IF(E528="VOID","",VLOOKUP(_xlfn.CONCAT(B528,D528),'All Fixtures'!H:U,14,0))</f>
        <v>Spartans Club 1</v>
      </c>
    </row>
    <row r="529" spans="1:7" ht="18" customHeight="1" x14ac:dyDescent="0.25">
      <c r="A529" s="55"/>
      <c r="B529" s="44">
        <v>17</v>
      </c>
      <c r="C529" s="45">
        <f>IFERROR(VLOOKUP(_xlfn.CONCAT(B529,$B509),'All Fixtures'!H:R,10,0),VLOOKUP(_xlfn.CONCAT(B529,$B509),'All Fixtures'!I:R,9,0))</f>
        <v>45673</v>
      </c>
      <c r="D529" s="46" t="str">
        <f>IFERROR(VLOOKUP(_xlfn.CONCAT(B529,$B509),'All Fixtures'!H:R,11,0),VLOOKUP(_xlfn.CONCAT(B529,$B509),'All Fixtures'!I:R,10,0))</f>
        <v>Andy Capps</v>
      </c>
      <c r="E529" s="47" t="str">
        <f t="shared" si="13"/>
        <v>vs</v>
      </c>
      <c r="F529" s="46" t="str">
        <f>IFERROR(VLOOKUP(_xlfn.CONCAT(B529,$B509),'All Fixtures'!I:T,12,0),VLOOKUP(_xlfn.CONCAT(B529,$B509),'All Fixtures'!H:T,13,0))</f>
        <v>Atlas S.C.</v>
      </c>
      <c r="G529" s="48" t="str">
        <f>IF(E529="VOID","",VLOOKUP(_xlfn.CONCAT(B529,D529),'All Fixtures'!H:U,14,0))</f>
        <v>Ramblers Club</v>
      </c>
    </row>
    <row r="530" spans="1:7" ht="18" customHeight="1" x14ac:dyDescent="0.25">
      <c r="A530" s="55"/>
      <c r="B530" s="44">
        <v>18</v>
      </c>
      <c r="C530" s="45">
        <f>IFERROR(VLOOKUP(_xlfn.CONCAT(B530,$B509),'All Fixtures'!H:R,10,0),VLOOKUP(_xlfn.CONCAT(B530,$B509),'All Fixtures'!I:R,9,0))</f>
        <v>45677</v>
      </c>
      <c r="D530" s="46" t="str">
        <f>IFERROR(VLOOKUP(_xlfn.CONCAT(B530,$B509),'All Fixtures'!H:R,11,0),VLOOKUP(_xlfn.CONCAT(B530,$B509),'All Fixtures'!I:R,10,0))</f>
        <v>Atlas S.C.</v>
      </c>
      <c r="E530" s="47" t="str">
        <f t="shared" si="13"/>
        <v>vs</v>
      </c>
      <c r="F530" s="46" t="str">
        <f>IFERROR(VLOOKUP(_xlfn.CONCAT(B530,$B509),'All Fixtures'!I:T,12,0),VLOOKUP(_xlfn.CONCAT(B530,$B509),'All Fixtures'!H:T,13,0))</f>
        <v>Jacks Jokers</v>
      </c>
      <c r="G530" s="48" t="str">
        <f>IF(E530="VOID","",VLOOKUP(_xlfn.CONCAT(B530,D530),'All Fixtures'!H:U,14,0))</f>
        <v>Spartans Club 1</v>
      </c>
    </row>
    <row r="531" spans="1:7" ht="18" customHeight="1" x14ac:dyDescent="0.25">
      <c r="A531" s="55"/>
      <c r="B531" s="44">
        <v>19</v>
      </c>
      <c r="C531" s="45">
        <f>IFERROR(VLOOKUP(_xlfn.CONCAT(B531,$B509),'All Fixtures'!H:R,10,0),VLOOKUP(_xlfn.CONCAT(B531,$B509),'All Fixtures'!I:R,9,0))</f>
        <v>45685</v>
      </c>
      <c r="D531" s="46" t="str">
        <f>IFERROR(VLOOKUP(_xlfn.CONCAT(B531,$B509),'All Fixtures'!H:R,11,0),VLOOKUP(_xlfn.CONCAT(B531,$B509),'All Fixtures'!I:R,10,0))</f>
        <v>Dark Horses</v>
      </c>
      <c r="E531" s="47" t="str">
        <f t="shared" si="13"/>
        <v>vs</v>
      </c>
      <c r="F531" s="46" t="str">
        <f>IFERROR(VLOOKUP(_xlfn.CONCAT(B531,$B509),'All Fixtures'!I:T,12,0),VLOOKUP(_xlfn.CONCAT(B531,$B509),'All Fixtures'!H:T,13,0))</f>
        <v>Atlas S.C.</v>
      </c>
      <c r="G531" s="48" t="str">
        <f>IF(E531="VOID","",VLOOKUP(_xlfn.CONCAT(B531,D531),'All Fixtures'!H:U,14,0))</f>
        <v>Old Richians RFC</v>
      </c>
    </row>
    <row r="532" spans="1:7" ht="18" customHeight="1" x14ac:dyDescent="0.25">
      <c r="A532" s="55"/>
      <c r="B532" s="44">
        <v>20</v>
      </c>
      <c r="C532" s="45">
        <f>IFERROR(VLOOKUP(_xlfn.CONCAT(B532,$B509),'All Fixtures'!H:R,10,0),VLOOKUP(_xlfn.CONCAT(B532,$B509),'All Fixtures'!I:R,9,0))</f>
        <v>45691</v>
      </c>
      <c r="D532" s="46" t="str">
        <f>IFERROR(VLOOKUP(_xlfn.CONCAT(B532,$B509),'All Fixtures'!H:R,11,0),VLOOKUP(_xlfn.CONCAT(B532,$B509),'All Fixtures'!I:R,10,0))</f>
        <v>Atlas S.C.</v>
      </c>
      <c r="E532" s="47" t="str">
        <f t="shared" si="13"/>
        <v>vs</v>
      </c>
      <c r="F532" s="46" t="str">
        <f>IFERROR(VLOOKUP(_xlfn.CONCAT(B532,$B509),'All Fixtures'!I:T,12,0),VLOOKUP(_xlfn.CONCAT(B532,$B509),'All Fixtures'!H:T,13,0))</f>
        <v>Bell Hotel</v>
      </c>
      <c r="G532" s="48" t="str">
        <f>IF(E532="VOID","",VLOOKUP(_xlfn.CONCAT(B532,D532),'All Fixtures'!H:U,14,0))</f>
        <v>Spartans Club 1</v>
      </c>
    </row>
    <row r="533" spans="1:7" ht="18" customHeight="1" x14ac:dyDescent="0.25">
      <c r="A533" s="55"/>
      <c r="B533" s="44">
        <v>21</v>
      </c>
      <c r="C533" s="45">
        <f>IFERROR(VLOOKUP(_xlfn.CONCAT(B533,$B509),'All Fixtures'!H:R,10,0),VLOOKUP(_xlfn.CONCAT(B533,$B509),'All Fixtures'!I:R,9,0))</f>
        <v>45698</v>
      </c>
      <c r="D533" s="46" t="str">
        <f>IFERROR(VLOOKUP(_xlfn.CONCAT(B533,$B509),'All Fixtures'!H:R,11,0),VLOOKUP(_xlfn.CONCAT(B533,$B509),'All Fixtures'!I:R,10,0))</f>
        <v>Atlas S.C.</v>
      </c>
      <c r="E533" s="47" t="str">
        <f t="shared" si="13"/>
        <v>vs</v>
      </c>
      <c r="F533" s="46" t="str">
        <f>IFERROR(VLOOKUP(_xlfn.CONCAT(B533,$B509),'All Fixtures'!I:T,12,0),VLOOKUP(_xlfn.CONCAT(B533,$B509),'All Fixtures'!H:T,13,0))</f>
        <v>Robinswood Foxes</v>
      </c>
      <c r="G533" s="48" t="str">
        <f>IF(E533="VOID","",VLOOKUP(_xlfn.CONCAT(B533,D533),'All Fixtures'!H:U,14,0))</f>
        <v>Spartans Club 1</v>
      </c>
    </row>
    <row r="534" spans="1:7" ht="18" customHeight="1" x14ac:dyDescent="0.25">
      <c r="A534" s="55"/>
      <c r="B534" s="44">
        <v>22</v>
      </c>
      <c r="C534" s="45">
        <f>IFERROR(VLOOKUP(_xlfn.CONCAT(B534,$B509),'All Fixtures'!H:R,10,0),VLOOKUP(_xlfn.CONCAT(B534,$B509),'All Fixtures'!I:R,9,0))</f>
        <v>45706</v>
      </c>
      <c r="D534" s="46" t="str">
        <f>IFERROR(VLOOKUP(_xlfn.CONCAT(B534,$B509),'All Fixtures'!H:R,11,0),VLOOKUP(_xlfn.CONCAT(B534,$B509),'All Fixtures'!I:R,10,0))</f>
        <v>White Hart</v>
      </c>
      <c r="E534" s="47" t="str">
        <f t="shared" si="13"/>
        <v>vs</v>
      </c>
      <c r="F534" s="46" t="str">
        <f>IFERROR(VLOOKUP(_xlfn.CONCAT(B534,$B509),'All Fixtures'!I:T,12,0),VLOOKUP(_xlfn.CONCAT(B534,$B509),'All Fixtures'!H:T,13,0))</f>
        <v>Atlas S.C.</v>
      </c>
      <c r="G534" s="48" t="str">
        <f>IF(E534="VOID","",VLOOKUP(_xlfn.CONCAT(B534,D534),'All Fixtures'!H:U,14,0))</f>
        <v>One Eyed Jacks</v>
      </c>
    </row>
    <row r="535" spans="1:7" ht="18" customHeight="1" x14ac:dyDescent="0.25">
      <c r="A535" s="55"/>
      <c r="B535" s="44">
        <v>23</v>
      </c>
      <c r="C535" s="45">
        <f>IFERROR(VLOOKUP(_xlfn.CONCAT(B535,$B509),'All Fixtures'!H:R,10,0),VLOOKUP(_xlfn.CONCAT(B535,$B509),'All Fixtures'!I:R,9,0))</f>
        <v>45712</v>
      </c>
      <c r="D535" s="46" t="str">
        <f>IFERROR(VLOOKUP(_xlfn.CONCAT(B535,$B509),'All Fixtures'!H:R,11,0),VLOOKUP(_xlfn.CONCAT(B535,$B509),'All Fixtures'!I:R,10,0))</f>
        <v>Atlas S.C.</v>
      </c>
      <c r="E535" s="47" t="str">
        <f t="shared" si="13"/>
        <v>vs</v>
      </c>
      <c r="F535" s="46" t="str">
        <f>IFERROR(VLOOKUP(_xlfn.CONCAT(B535,$B509),'All Fixtures'!I:T,12,0),VLOOKUP(_xlfn.CONCAT(B535,$B509),'All Fixtures'!H:T,13,0))</f>
        <v>Commies</v>
      </c>
      <c r="G535" s="48" t="str">
        <f>IF(E535="VOID","",VLOOKUP(_xlfn.CONCAT(B535,D535),'All Fixtures'!H:U,14,0))</f>
        <v>Spartans Club 1</v>
      </c>
    </row>
    <row r="536" spans="1:7" ht="18" customHeight="1" x14ac:dyDescent="0.25">
      <c r="A536" s="55"/>
      <c r="B536" s="44">
        <v>24</v>
      </c>
      <c r="C536" s="45">
        <f>IFERROR(VLOOKUP(_xlfn.CONCAT(B536,$B509),'All Fixtures'!H:R,10,0),VLOOKUP(_xlfn.CONCAT(B536,$B509),'All Fixtures'!I:R,9,0))</f>
        <v>45719</v>
      </c>
      <c r="D536" s="46" t="str">
        <f>IFERROR(VLOOKUP(_xlfn.CONCAT(B536,$B509),'All Fixtures'!H:R,11,0),VLOOKUP(_xlfn.CONCAT(B536,$B509),'All Fixtures'!I:R,10,0))</f>
        <v>Post Office 'A'</v>
      </c>
      <c r="E536" s="47" t="str">
        <f t="shared" si="13"/>
        <v>vs</v>
      </c>
      <c r="F536" s="46" t="str">
        <f>IFERROR(VLOOKUP(_xlfn.CONCAT(B536,$B509),'All Fixtures'!I:T,12,0),VLOOKUP(_xlfn.CONCAT(B536,$B509),'All Fixtures'!H:T,13,0))</f>
        <v>Atlas S.C.</v>
      </c>
      <c r="G536" s="48" t="str">
        <f>IF(E536="VOID","",VLOOKUP(_xlfn.CONCAT(B536,D536),'All Fixtures'!H:U,14,0))</f>
        <v>One Eyed Jacks</v>
      </c>
    </row>
    <row r="537" spans="1:7" ht="18" customHeight="1" x14ac:dyDescent="0.25">
      <c r="A537" s="55"/>
      <c r="B537" s="44">
        <v>25</v>
      </c>
      <c r="C537" s="45">
        <f>IFERROR(VLOOKUP(_xlfn.CONCAT(B537,$B509),'All Fixtures'!H:R,10,0),VLOOKUP(_xlfn.CONCAT(B537,$B509),'All Fixtures'!I:R,9,0))</f>
        <v>45726</v>
      </c>
      <c r="D537" s="46" t="str">
        <f>IFERROR(VLOOKUP(_xlfn.CONCAT(B537,$B509),'All Fixtures'!H:R,11,0),VLOOKUP(_xlfn.CONCAT(B537,$B509),'All Fixtures'!I:R,10,0))</f>
        <v>Atlas S.C.</v>
      </c>
      <c r="E537" s="47" t="str">
        <f t="shared" si="13"/>
        <v>vs</v>
      </c>
      <c r="F537" s="46" t="str">
        <f>IFERROR(VLOOKUP(_xlfn.CONCAT(B537,$B509),'All Fixtures'!I:T,12,0),VLOOKUP(_xlfn.CONCAT(B537,$B509),'All Fixtures'!H:T,13,0))</f>
        <v>Statics</v>
      </c>
      <c r="G537" s="48" t="str">
        <f>IF(E537="VOID","",VLOOKUP(_xlfn.CONCAT(B537,D537),'All Fixtures'!H:U,14,0))</f>
        <v>Spartans Club 1</v>
      </c>
    </row>
    <row r="538" spans="1:7" ht="18" customHeight="1" x14ac:dyDescent="0.25">
      <c r="A538" s="55"/>
      <c r="B538" s="44">
        <v>26</v>
      </c>
      <c r="C538" s="45">
        <f>IFERROR(VLOOKUP(_xlfn.CONCAT(B538,$B509),'All Fixtures'!H:R,10,0),VLOOKUP(_xlfn.CONCAT(B538,$B509),'All Fixtures'!I:R,9,0))</f>
        <v>45736</v>
      </c>
      <c r="D538" s="46" t="str">
        <f>IFERROR(VLOOKUP(_xlfn.CONCAT(B538,$B509),'All Fixtures'!H:R,11,0),VLOOKUP(_xlfn.CONCAT(B538,$B509),'All Fixtures'!I:R,10,0))</f>
        <v>Looney Tunes</v>
      </c>
      <c r="E538" s="47" t="str">
        <f t="shared" si="13"/>
        <v>vs</v>
      </c>
      <c r="F538" s="46" t="str">
        <f>IFERROR(VLOOKUP(_xlfn.CONCAT(B538,$B509),'All Fixtures'!I:T,12,0),VLOOKUP(_xlfn.CONCAT(B538,$B509),'All Fixtures'!H:T,13,0))</f>
        <v>Atlas S.C.</v>
      </c>
      <c r="G538" s="48" t="str">
        <f>IF(E538="VOID","",VLOOKUP(_xlfn.CONCAT(B538,D538),'All Fixtures'!H:U,14,0))</f>
        <v>Circle Club Newent</v>
      </c>
    </row>
    <row r="539" spans="1:7" ht="18" customHeight="1" x14ac:dyDescent="0.25">
      <c r="A539" s="55"/>
      <c r="B539" s="44">
        <v>27</v>
      </c>
      <c r="C539" s="45">
        <f>IFERROR(VLOOKUP(_xlfn.CONCAT(B539,$B509),'All Fixtures'!H:R,10,0),VLOOKUP(_xlfn.CONCAT(B539,$B509),'All Fixtures'!I:R,9,0))</f>
        <v>45740</v>
      </c>
      <c r="D539" s="46" t="str">
        <f>IFERROR(VLOOKUP(_xlfn.CONCAT(B539,$B509),'All Fixtures'!H:R,11,0),VLOOKUP(_xlfn.CONCAT(B539,$B509),'All Fixtures'!I:R,10,0))</f>
        <v>Atlas S.C.</v>
      </c>
      <c r="E539" s="47" t="str">
        <f t="shared" si="13"/>
        <v>vs</v>
      </c>
      <c r="F539" s="46" t="str">
        <f>IFERROR(VLOOKUP(_xlfn.CONCAT(B539,$B509),'All Fixtures'!I:T,12,0),VLOOKUP(_xlfn.CONCAT(B539,$B509),'All Fixtures'!H:T,13,0))</f>
        <v>Star Inn</v>
      </c>
      <c r="G539" s="48" t="str">
        <f>IF(E539="VOID","",VLOOKUP(_xlfn.CONCAT(B539,D539),'All Fixtures'!H:U,14,0))</f>
        <v>Spartans Club 1</v>
      </c>
    </row>
    <row r="540" spans="1:7" ht="18" customHeight="1" x14ac:dyDescent="0.25">
      <c r="A540" s="55"/>
      <c r="B540" s="44">
        <v>28</v>
      </c>
      <c r="C540" s="45">
        <f>IFERROR(VLOOKUP(_xlfn.CONCAT(B540,$B509),'All Fixtures'!H:R,10,0),VLOOKUP(_xlfn.CONCAT(B540,$B509),'All Fixtures'!I:R,9,0))</f>
        <v>45747</v>
      </c>
      <c r="D540" s="46" t="str">
        <f>IFERROR(VLOOKUP(_xlfn.CONCAT(B540,$B509),'All Fixtures'!H:R,11,0),VLOOKUP(_xlfn.CONCAT(B540,$B509),'All Fixtures'!I:R,10,0))</f>
        <v>Co-Op</v>
      </c>
      <c r="E540" s="47" t="str">
        <f t="shared" si="13"/>
        <v>vs</v>
      </c>
      <c r="F540" s="46" t="str">
        <f>IFERROR(VLOOKUP(_xlfn.CONCAT(B540,$B509),'All Fixtures'!I:T,12,0),VLOOKUP(_xlfn.CONCAT(B540,$B509),'All Fixtures'!H:T,13,0))</f>
        <v>Atlas S.C.</v>
      </c>
      <c r="G540" s="48" t="str">
        <f>IF(E540="VOID","",VLOOKUP(_xlfn.CONCAT(B540,D540),'All Fixtures'!H:U,14,0))</f>
        <v>Gala Club 2</v>
      </c>
    </row>
    <row r="541" spans="1:7" ht="18" customHeight="1" x14ac:dyDescent="0.25">
      <c r="A541" s="55"/>
      <c r="B541" s="44">
        <v>29</v>
      </c>
      <c r="C541" s="45">
        <f>IFERROR(VLOOKUP(_xlfn.CONCAT(B541,$B509),'All Fixtures'!H:R,10,0),VLOOKUP(_xlfn.CONCAT(B541,$B509),'All Fixtures'!I:R,9,0))</f>
        <v>45754</v>
      </c>
      <c r="D541" s="46" t="str">
        <f>IFERROR(VLOOKUP(_xlfn.CONCAT(B541,$B509),'All Fixtures'!H:R,11,0),VLOOKUP(_xlfn.CONCAT(B541,$B509),'All Fixtures'!I:R,10,0))</f>
        <v>Atlas S.C.</v>
      </c>
      <c r="E541" s="47" t="str">
        <f t="shared" si="13"/>
        <v>vs</v>
      </c>
      <c r="F541" s="46" t="str">
        <f>IFERROR(VLOOKUP(_xlfn.CONCAT(B541,$B509),'All Fixtures'!I:T,12,0),VLOOKUP(_xlfn.CONCAT(B541,$B509),'All Fixtures'!H:T,13,0))</f>
        <v>Doddlers</v>
      </c>
      <c r="G541" s="48" t="str">
        <f>IF(E541="VOID","",VLOOKUP(_xlfn.CONCAT(B541,D541),'All Fixtures'!H:U,14,0))</f>
        <v>Spartans Club 1</v>
      </c>
    </row>
    <row r="542" spans="1:7" ht="18" customHeight="1" x14ac:dyDescent="0.25">
      <c r="A542" s="55"/>
      <c r="B542" s="49">
        <v>30</v>
      </c>
      <c r="C542" s="50">
        <f>IFERROR(VLOOKUP(_xlfn.CONCAT(B542,$B509),'All Fixtures'!H:R,10,0),VLOOKUP(_xlfn.CONCAT(B542,$B509),'All Fixtures'!I:R,9,0))</f>
        <v>45764</v>
      </c>
      <c r="D542" s="51" t="str">
        <f>IFERROR(VLOOKUP(_xlfn.CONCAT(B542,$B509),'All Fixtures'!H:R,11,0),VLOOKUP(_xlfn.CONCAT(B542,$B509),'All Fixtures'!I:R,10,0))</f>
        <v>Jolly Boys</v>
      </c>
      <c r="E542" s="52" t="str">
        <f t="shared" si="13"/>
        <v>vs</v>
      </c>
      <c r="F542" s="51" t="str">
        <f>IFERROR(VLOOKUP(_xlfn.CONCAT(B542,$B509),'All Fixtures'!I:T,12,0),VLOOKUP(_xlfn.CONCAT(B542,$B509),'All Fixtures'!H:T,13,0))</f>
        <v>Atlas S.C.</v>
      </c>
      <c r="G542" s="53" t="str">
        <f>IF(E542="VOID","",VLOOKUP(_xlfn.CONCAT(B542,D542),'All Fixtures'!H:U,14,0))</f>
        <v>Spartans Club 1</v>
      </c>
    </row>
    <row r="543" spans="1:7" ht="13.15" customHeight="1" x14ac:dyDescent="0.25">
      <c r="A543" s="55"/>
      <c r="B543" s="20"/>
      <c r="C543" s="20"/>
      <c r="D543" s="3"/>
      <c r="E543" s="20"/>
      <c r="F543" s="3"/>
      <c r="G543" s="3"/>
    </row>
    <row r="544" spans="1:7" ht="13.15" customHeight="1" x14ac:dyDescent="0.25">
      <c r="A544" s="55"/>
      <c r="B544" s="20"/>
      <c r="C544" s="20"/>
      <c r="D544" s="3"/>
      <c r="E544" s="20"/>
      <c r="F544" s="3"/>
      <c r="G544" s="3"/>
    </row>
    <row r="545" spans="1:7" ht="13.15" customHeight="1" x14ac:dyDescent="0.25">
      <c r="A545" s="55"/>
      <c r="B545" s="20"/>
      <c r="C545" s="20"/>
      <c r="D545" s="3"/>
      <c r="E545" s="20"/>
      <c r="F545" s="3"/>
      <c r="G545" s="3"/>
    </row>
    <row r="546" spans="1:7" ht="13.15" customHeight="1" x14ac:dyDescent="0.25">
      <c r="A546" s="55"/>
      <c r="B546" s="20"/>
      <c r="C546" s="20"/>
      <c r="D546" s="3"/>
      <c r="E546" s="20"/>
      <c r="F546" s="3"/>
      <c r="G546" s="3"/>
    </row>
    <row r="547" spans="1:7" ht="13.15" customHeight="1" x14ac:dyDescent="0.25">
      <c r="A547" s="55"/>
      <c r="B547" s="20"/>
      <c r="C547" s="20"/>
      <c r="D547" s="3"/>
      <c r="E547" s="20"/>
      <c r="F547" s="3"/>
      <c r="G547" s="3"/>
    </row>
    <row r="548" spans="1:7" ht="20.45" customHeight="1" x14ac:dyDescent="0.35">
      <c r="A548" s="55">
        <f>A509+1</f>
        <v>15</v>
      </c>
      <c r="B548" s="39" t="str">
        <f>C548</f>
        <v>Dark Horses</v>
      </c>
      <c r="C548" s="121" t="str">
        <f>VLOOKUP(A548,Divisions!$R$3:$S$18,2,0)</f>
        <v>Dark Horses</v>
      </c>
      <c r="D548" s="121"/>
      <c r="E548" s="121"/>
      <c r="F548" s="121"/>
      <c r="G548" s="121"/>
    </row>
    <row r="549" spans="1:7" ht="13.15" customHeight="1" x14ac:dyDescent="0.25">
      <c r="A549" s="55"/>
      <c r="B549" s="20"/>
      <c r="C549" s="20"/>
      <c r="D549" s="3"/>
      <c r="E549" s="20"/>
      <c r="F549" s="3"/>
      <c r="G549" s="3"/>
    </row>
    <row r="550" spans="1:7" ht="21.6" customHeight="1" x14ac:dyDescent="0.25">
      <c r="A550" s="55"/>
      <c r="B550" s="40" t="s">
        <v>328</v>
      </c>
      <c r="C550" s="41" t="s">
        <v>334</v>
      </c>
      <c r="D550" s="42" t="s">
        <v>340</v>
      </c>
      <c r="E550" s="42"/>
      <c r="F550" s="42" t="s">
        <v>341</v>
      </c>
      <c r="G550" s="43" t="s">
        <v>338</v>
      </c>
    </row>
    <row r="551" spans="1:7" ht="18" customHeight="1" x14ac:dyDescent="0.25">
      <c r="A551" s="55"/>
      <c r="B551" s="44">
        <v>1</v>
      </c>
      <c r="C551" s="45">
        <f>IFERROR(VLOOKUP(_xlfn.CONCAT(B551,$B548),'All Fixtures'!H:R,10,0),VLOOKUP(_xlfn.CONCAT(B551,$B548),'All Fixtures'!I:R,9,0))</f>
        <v>45540</v>
      </c>
      <c r="D551" s="46" t="str">
        <f>IFERROR(VLOOKUP(_xlfn.CONCAT(B551,$B548),'All Fixtures'!H:R,11,0),VLOOKUP(_xlfn.CONCAT(B551,$B548),'All Fixtures'!I:R,10,0))</f>
        <v>Andy Capps</v>
      </c>
      <c r="E551" s="47" t="str">
        <f>IF(F551="","VOID","vs")</f>
        <v>vs</v>
      </c>
      <c r="F551" s="46" t="str">
        <f>IFERROR(VLOOKUP(_xlfn.CONCAT(B551,$B548),'All Fixtures'!I:T,12,0),VLOOKUP(_xlfn.CONCAT(B551,$B548),'All Fixtures'!H:T,13,0))</f>
        <v>Dark Horses</v>
      </c>
      <c r="G551" s="48" t="str">
        <f>IF(E551="VOID","",VLOOKUP(_xlfn.CONCAT(B551,D551),'All Fixtures'!H:U,14,0))</f>
        <v>Ramblers Club</v>
      </c>
    </row>
    <row r="552" spans="1:7" ht="18" customHeight="1" x14ac:dyDescent="0.25">
      <c r="A552" s="55"/>
      <c r="B552" s="44">
        <v>2</v>
      </c>
      <c r="C552" s="45">
        <f>IFERROR(VLOOKUP(_xlfn.CONCAT(B552,$B548),'All Fixtures'!H:R,10,0),VLOOKUP(_xlfn.CONCAT(B552,$B548),'All Fixtures'!I:R,9,0))</f>
        <v>45545</v>
      </c>
      <c r="D552" s="46" t="str">
        <f>IFERROR(VLOOKUP(_xlfn.CONCAT(B552,$B548),'All Fixtures'!H:R,11,0),VLOOKUP(_xlfn.CONCAT(B552,$B548),'All Fixtures'!I:R,10,0))</f>
        <v>Dark Horses</v>
      </c>
      <c r="E552" s="47" t="str">
        <f t="shared" ref="E552:E581" si="14">IF(F552="","VOID","vs")</f>
        <v>vs</v>
      </c>
      <c r="F552" s="46" t="str">
        <f>IFERROR(VLOOKUP(_xlfn.CONCAT(B552,$B548),'All Fixtures'!I:T,12,0),VLOOKUP(_xlfn.CONCAT(B552,$B548),'All Fixtures'!H:T,13,0))</f>
        <v>Jacks Jokers</v>
      </c>
      <c r="G552" s="48" t="str">
        <f>IF(E552="VOID","",VLOOKUP(_xlfn.CONCAT(B552,D552),'All Fixtures'!H:U,14,0))</f>
        <v>Old Richians RFC</v>
      </c>
    </row>
    <row r="553" spans="1:7" ht="18" customHeight="1" x14ac:dyDescent="0.25">
      <c r="A553" s="55"/>
      <c r="B553" s="44">
        <v>3</v>
      </c>
      <c r="C553" s="45">
        <f>IFERROR(VLOOKUP(_xlfn.CONCAT(B553,$B548),'All Fixtures'!H:R,10,0),VLOOKUP(_xlfn.CONCAT(B553,$B548),'All Fixtures'!I:R,9,0))</f>
        <v>45555</v>
      </c>
      <c r="D553" s="46" t="str">
        <f>IFERROR(VLOOKUP(_xlfn.CONCAT(B553,$B548),'All Fixtures'!H:R,11,0),VLOOKUP(_xlfn.CONCAT(B553,$B548),'All Fixtures'!I:R,10,0))</f>
        <v>Bell Hotel</v>
      </c>
      <c r="E553" s="47" t="str">
        <f t="shared" si="14"/>
        <v>vs</v>
      </c>
      <c r="F553" s="46" t="str">
        <f>IFERROR(VLOOKUP(_xlfn.CONCAT(B553,$B548),'All Fixtures'!I:T,12,0),VLOOKUP(_xlfn.CONCAT(B553,$B548),'All Fixtures'!H:T,13,0))</f>
        <v>Dark Horses</v>
      </c>
      <c r="G553" s="48" t="str">
        <f>IF(E553="VOID","",VLOOKUP(_xlfn.CONCAT(B553,D553),'All Fixtures'!H:U,14,0))</f>
        <v>Bell Inn Frampton</v>
      </c>
    </row>
    <row r="554" spans="1:7" ht="18" customHeight="1" x14ac:dyDescent="0.25">
      <c r="A554" s="55"/>
      <c r="B554" s="44">
        <v>4</v>
      </c>
      <c r="C554" s="45">
        <f>IFERROR(VLOOKUP(_xlfn.CONCAT(B554,$B548),'All Fixtures'!H:R,10,0),VLOOKUP(_xlfn.CONCAT(B554,$B548),'All Fixtures'!I:R,9,0))</f>
        <v>45558</v>
      </c>
      <c r="D554" s="46" t="str">
        <f>IFERROR(VLOOKUP(_xlfn.CONCAT(B554,$B548),'All Fixtures'!H:R,11,0),VLOOKUP(_xlfn.CONCAT(B554,$B548),'All Fixtures'!I:R,10,0))</f>
        <v>Atlas S.C.</v>
      </c>
      <c r="E554" s="47" t="str">
        <f t="shared" si="14"/>
        <v>vs</v>
      </c>
      <c r="F554" s="46" t="str">
        <f>IFERROR(VLOOKUP(_xlfn.CONCAT(B554,$B548),'All Fixtures'!I:T,12,0),VLOOKUP(_xlfn.CONCAT(B554,$B548),'All Fixtures'!H:T,13,0))</f>
        <v>Dark Horses</v>
      </c>
      <c r="G554" s="48" t="str">
        <f>IF(E554="VOID","",VLOOKUP(_xlfn.CONCAT(B554,D554),'All Fixtures'!H:U,14,0))</f>
        <v>Spartans Club 1</v>
      </c>
    </row>
    <row r="555" spans="1:7" ht="18" customHeight="1" x14ac:dyDescent="0.25">
      <c r="A555" s="55"/>
      <c r="B555" s="44">
        <v>5</v>
      </c>
      <c r="C555" s="45">
        <f>IFERROR(VLOOKUP(_xlfn.CONCAT(B555,$B548),'All Fixtures'!H:R,10,0),VLOOKUP(_xlfn.CONCAT(B555,$B548),'All Fixtures'!I:R,9,0))</f>
        <v>45566</v>
      </c>
      <c r="D555" s="46" t="str">
        <f>IFERROR(VLOOKUP(_xlfn.CONCAT(B555,$B548),'All Fixtures'!H:R,11,0),VLOOKUP(_xlfn.CONCAT(B555,$B548),'All Fixtures'!I:R,10,0))</f>
        <v>Dark Horses</v>
      </c>
      <c r="E555" s="47" t="str">
        <f t="shared" si="14"/>
        <v>vs</v>
      </c>
      <c r="F555" s="46" t="str">
        <f>IFERROR(VLOOKUP(_xlfn.CONCAT(B555,$B548),'All Fixtures'!I:T,12,0),VLOOKUP(_xlfn.CONCAT(B555,$B548),'All Fixtures'!H:T,13,0))</f>
        <v>Robinswood Foxes</v>
      </c>
      <c r="G555" s="48" t="str">
        <f>IF(E555="VOID","",VLOOKUP(_xlfn.CONCAT(B555,D555),'All Fixtures'!H:U,14,0))</f>
        <v>Old Richians RFC</v>
      </c>
    </row>
    <row r="556" spans="1:7" ht="18" customHeight="1" x14ac:dyDescent="0.25">
      <c r="A556" s="55"/>
      <c r="B556" s="44">
        <v>6</v>
      </c>
      <c r="C556" s="45">
        <f>IFERROR(VLOOKUP(_xlfn.CONCAT(B556,$B548),'All Fixtures'!H:R,10,0),VLOOKUP(_xlfn.CONCAT(B556,$B548),'All Fixtures'!I:R,9,0))</f>
        <v>45573</v>
      </c>
      <c r="D556" s="46" t="str">
        <f>IFERROR(VLOOKUP(_xlfn.CONCAT(B556,$B548),'All Fixtures'!H:R,11,0),VLOOKUP(_xlfn.CONCAT(B556,$B548),'All Fixtures'!I:R,10,0))</f>
        <v>White Hart</v>
      </c>
      <c r="E556" s="47" t="str">
        <f t="shared" si="14"/>
        <v>vs</v>
      </c>
      <c r="F556" s="46" t="str">
        <f>IFERROR(VLOOKUP(_xlfn.CONCAT(B556,$B548),'All Fixtures'!I:T,12,0),VLOOKUP(_xlfn.CONCAT(B556,$B548),'All Fixtures'!H:T,13,0))</f>
        <v>Dark Horses</v>
      </c>
      <c r="G556" s="48" t="str">
        <f>IF(E556="VOID","",VLOOKUP(_xlfn.CONCAT(B556,D556),'All Fixtures'!H:U,14,0))</f>
        <v>One Eyed Jacks</v>
      </c>
    </row>
    <row r="557" spans="1:7" ht="18" customHeight="1" x14ac:dyDescent="0.25">
      <c r="A557" s="55"/>
      <c r="B557" s="44">
        <v>7</v>
      </c>
      <c r="C557" s="45">
        <f>IFERROR(VLOOKUP(_xlfn.CONCAT(B557,$B548),'All Fixtures'!H:R,10,0),VLOOKUP(_xlfn.CONCAT(B557,$B548),'All Fixtures'!I:R,9,0))</f>
        <v>45580</v>
      </c>
      <c r="D557" s="46" t="str">
        <f>IFERROR(VLOOKUP(_xlfn.CONCAT(B557,$B548),'All Fixtures'!H:R,11,0),VLOOKUP(_xlfn.CONCAT(B557,$B548),'All Fixtures'!I:R,10,0))</f>
        <v>Dark Horses</v>
      </c>
      <c r="E557" s="47" t="str">
        <f t="shared" si="14"/>
        <v>vs</v>
      </c>
      <c r="F557" s="46" t="str">
        <f>IFERROR(VLOOKUP(_xlfn.CONCAT(B557,$B548),'All Fixtures'!I:T,12,0),VLOOKUP(_xlfn.CONCAT(B557,$B548),'All Fixtures'!H:T,13,0))</f>
        <v>Commies</v>
      </c>
      <c r="G557" s="48" t="str">
        <f>IF(E557="VOID","",VLOOKUP(_xlfn.CONCAT(B557,D557),'All Fixtures'!H:U,14,0))</f>
        <v>Old Richians RFC</v>
      </c>
    </row>
    <row r="558" spans="1:7" ht="18" customHeight="1" x14ac:dyDescent="0.25">
      <c r="A558" s="55"/>
      <c r="B558" s="44">
        <v>8</v>
      </c>
      <c r="C558" s="45">
        <f>IFERROR(VLOOKUP(_xlfn.CONCAT(B558,$B548),'All Fixtures'!H:R,10,0),VLOOKUP(_xlfn.CONCAT(B558,$B548),'All Fixtures'!I:R,9,0))</f>
        <v>45586</v>
      </c>
      <c r="D558" s="46" t="str">
        <f>IFERROR(VLOOKUP(_xlfn.CONCAT(B558,$B548),'All Fixtures'!H:R,11,0),VLOOKUP(_xlfn.CONCAT(B558,$B548),'All Fixtures'!I:R,10,0))</f>
        <v>Post Office 'A'</v>
      </c>
      <c r="E558" s="47" t="str">
        <f t="shared" si="14"/>
        <v>vs</v>
      </c>
      <c r="F558" s="46" t="str">
        <f>IFERROR(VLOOKUP(_xlfn.CONCAT(B558,$B548),'All Fixtures'!I:T,12,0),VLOOKUP(_xlfn.CONCAT(B558,$B548),'All Fixtures'!H:T,13,0))</f>
        <v>Dark Horses</v>
      </c>
      <c r="G558" s="48" t="str">
        <f>IF(E558="VOID","",VLOOKUP(_xlfn.CONCAT(B558,D558),'All Fixtures'!H:U,14,0))</f>
        <v>One Eyed Jacks</v>
      </c>
    </row>
    <row r="559" spans="1:7" ht="18" customHeight="1" x14ac:dyDescent="0.25">
      <c r="A559" s="55"/>
      <c r="B559" s="44">
        <v>9</v>
      </c>
      <c r="C559" s="45">
        <f>IFERROR(VLOOKUP(_xlfn.CONCAT(B559,$B548),'All Fixtures'!H:R,10,0),VLOOKUP(_xlfn.CONCAT(B559,$B548),'All Fixtures'!I:R,9,0))</f>
        <v>45594</v>
      </c>
      <c r="D559" s="46" t="str">
        <f>IFERROR(VLOOKUP(_xlfn.CONCAT(B559,$B548),'All Fixtures'!H:R,11,0),VLOOKUP(_xlfn.CONCAT(B559,$B548),'All Fixtures'!I:R,10,0))</f>
        <v>Dark Horses</v>
      </c>
      <c r="E559" s="47" t="str">
        <f t="shared" si="14"/>
        <v>vs</v>
      </c>
      <c r="F559" s="46" t="str">
        <f>IFERROR(VLOOKUP(_xlfn.CONCAT(B559,$B548),'All Fixtures'!I:T,12,0),VLOOKUP(_xlfn.CONCAT(B559,$B548),'All Fixtures'!H:T,13,0))</f>
        <v>Statics</v>
      </c>
      <c r="G559" s="48" t="str">
        <f>IF(E559="VOID","",VLOOKUP(_xlfn.CONCAT(B559,D559),'All Fixtures'!H:U,14,0))</f>
        <v>Old Richians RFC</v>
      </c>
    </row>
    <row r="560" spans="1:7" ht="18" customHeight="1" x14ac:dyDescent="0.25">
      <c r="A560" s="55"/>
      <c r="B560" s="44">
        <v>10</v>
      </c>
      <c r="C560" s="45">
        <f>IFERROR(VLOOKUP(_xlfn.CONCAT(B560,$B548),'All Fixtures'!H:R,10,0),VLOOKUP(_xlfn.CONCAT(B560,$B548),'All Fixtures'!I:R,9,0))</f>
        <v>45603</v>
      </c>
      <c r="D560" s="46" t="str">
        <f>IFERROR(VLOOKUP(_xlfn.CONCAT(B560,$B548),'All Fixtures'!H:R,11,0),VLOOKUP(_xlfn.CONCAT(B560,$B548),'All Fixtures'!I:R,10,0))</f>
        <v>Looney Tunes</v>
      </c>
      <c r="E560" s="47" t="str">
        <f t="shared" si="14"/>
        <v>vs</v>
      </c>
      <c r="F560" s="46" t="str">
        <f>IFERROR(VLOOKUP(_xlfn.CONCAT(B560,$B548),'All Fixtures'!I:T,12,0),VLOOKUP(_xlfn.CONCAT(B560,$B548),'All Fixtures'!H:T,13,0))</f>
        <v>Dark Horses</v>
      </c>
      <c r="G560" s="48" t="str">
        <f>IF(E560="VOID","",VLOOKUP(_xlfn.CONCAT(B560,D560),'All Fixtures'!H:U,14,0))</f>
        <v>Circle Club Newent</v>
      </c>
    </row>
    <row r="561" spans="1:7" ht="18" customHeight="1" x14ac:dyDescent="0.25">
      <c r="A561" s="55"/>
      <c r="B561" s="44">
        <v>11</v>
      </c>
      <c r="C561" s="45">
        <f>IFERROR(VLOOKUP(_xlfn.CONCAT(B561,$B548),'All Fixtures'!H:R,10,0),VLOOKUP(_xlfn.CONCAT(B561,$B548),'All Fixtures'!I:R,9,0))</f>
        <v>45608</v>
      </c>
      <c r="D561" s="46" t="str">
        <f>IFERROR(VLOOKUP(_xlfn.CONCAT(B561,$B548),'All Fixtures'!H:R,11,0),VLOOKUP(_xlfn.CONCAT(B561,$B548),'All Fixtures'!I:R,10,0))</f>
        <v>Dark Horses</v>
      </c>
      <c r="E561" s="47" t="str">
        <f t="shared" si="14"/>
        <v>vs</v>
      </c>
      <c r="F561" s="46" t="str">
        <f>IFERROR(VLOOKUP(_xlfn.CONCAT(B561,$B548),'All Fixtures'!I:T,12,0),VLOOKUP(_xlfn.CONCAT(B561,$B548),'All Fixtures'!H:T,13,0))</f>
        <v>Star Inn</v>
      </c>
      <c r="G561" s="48" t="str">
        <f>IF(E561="VOID","",VLOOKUP(_xlfn.CONCAT(B561,D561),'All Fixtures'!H:U,14,0))</f>
        <v>Old Richians RFC</v>
      </c>
    </row>
    <row r="562" spans="1:7" ht="18" customHeight="1" x14ac:dyDescent="0.25">
      <c r="A562" s="55"/>
      <c r="B562" s="44">
        <v>12</v>
      </c>
      <c r="C562" s="45">
        <f>IFERROR(VLOOKUP(_xlfn.CONCAT(B562,$B548),'All Fixtures'!H:R,10,0),VLOOKUP(_xlfn.CONCAT(B562,$B548),'All Fixtures'!I:R,9,0))</f>
        <v>45614</v>
      </c>
      <c r="D562" s="46" t="str">
        <f>IFERROR(VLOOKUP(_xlfn.CONCAT(B562,$B548),'All Fixtures'!H:R,11,0),VLOOKUP(_xlfn.CONCAT(B562,$B548),'All Fixtures'!I:R,10,0))</f>
        <v>Co-Op</v>
      </c>
      <c r="E562" s="47" t="str">
        <f t="shared" si="14"/>
        <v>vs</v>
      </c>
      <c r="F562" s="46" t="str">
        <f>IFERROR(VLOOKUP(_xlfn.CONCAT(B562,$B548),'All Fixtures'!I:T,12,0),VLOOKUP(_xlfn.CONCAT(B562,$B548),'All Fixtures'!H:T,13,0))</f>
        <v>Dark Horses</v>
      </c>
      <c r="G562" s="48" t="str">
        <f>IF(E562="VOID","",VLOOKUP(_xlfn.CONCAT(B562,D562),'All Fixtures'!H:U,14,0))</f>
        <v>Gala Club 2</v>
      </c>
    </row>
    <row r="563" spans="1:7" ht="18" customHeight="1" x14ac:dyDescent="0.25">
      <c r="A563" s="55"/>
      <c r="B563" s="44">
        <v>13</v>
      </c>
      <c r="C563" s="45">
        <f>IFERROR(VLOOKUP(_xlfn.CONCAT(B563,$B548),'All Fixtures'!H:R,10,0),VLOOKUP(_xlfn.CONCAT(B563,$B548),'All Fixtures'!I:R,9,0))</f>
        <v>45622</v>
      </c>
      <c r="D563" s="46" t="str">
        <f>IFERROR(VLOOKUP(_xlfn.CONCAT(B563,$B548),'All Fixtures'!H:R,11,0),VLOOKUP(_xlfn.CONCAT(B563,$B548),'All Fixtures'!I:R,10,0))</f>
        <v>Dark Horses</v>
      </c>
      <c r="E563" s="47" t="str">
        <f t="shared" si="14"/>
        <v>vs</v>
      </c>
      <c r="F563" s="46" t="str">
        <f>IFERROR(VLOOKUP(_xlfn.CONCAT(B563,$B548),'All Fixtures'!I:T,12,0),VLOOKUP(_xlfn.CONCAT(B563,$B548),'All Fixtures'!H:T,13,0))</f>
        <v>Doddlers</v>
      </c>
      <c r="G563" s="48" t="str">
        <f>IF(E563="VOID","",VLOOKUP(_xlfn.CONCAT(B563,D563),'All Fixtures'!H:U,14,0))</f>
        <v>Old Richians RFC</v>
      </c>
    </row>
    <row r="564" spans="1:7" ht="18" customHeight="1" x14ac:dyDescent="0.25">
      <c r="A564" s="55"/>
      <c r="B564" s="44">
        <v>14</v>
      </c>
      <c r="C564" s="45">
        <f>IFERROR(VLOOKUP(_xlfn.CONCAT(B564,$B548),'All Fixtures'!H:R,10,0),VLOOKUP(_xlfn.CONCAT(B564,$B548),'All Fixtures'!I:R,9,0))</f>
        <v>45631</v>
      </c>
      <c r="D564" s="46" t="str">
        <f>IFERROR(VLOOKUP(_xlfn.CONCAT(B564,$B548),'All Fixtures'!H:R,11,0),VLOOKUP(_xlfn.CONCAT(B564,$B548),'All Fixtures'!I:R,10,0))</f>
        <v>Jolly Boys</v>
      </c>
      <c r="E564" s="47" t="str">
        <f t="shared" si="14"/>
        <v>vs</v>
      </c>
      <c r="F564" s="46" t="str">
        <f>IFERROR(VLOOKUP(_xlfn.CONCAT(B564,$B548),'All Fixtures'!I:T,12,0),VLOOKUP(_xlfn.CONCAT(B564,$B548),'All Fixtures'!H:T,13,0))</f>
        <v>Dark Horses</v>
      </c>
      <c r="G564" s="48" t="str">
        <f>IF(E564="VOID","",VLOOKUP(_xlfn.CONCAT(B564,D564),'All Fixtures'!H:U,14,0))</f>
        <v>Spartans Club 1</v>
      </c>
    </row>
    <row r="565" spans="1:7" ht="18" customHeight="1" x14ac:dyDescent="0.25">
      <c r="A565" s="55"/>
      <c r="B565" s="44">
        <v>15</v>
      </c>
      <c r="C565" s="45">
        <f>IFERROR(VLOOKUP(_xlfn.CONCAT(B565,$B548),'All Fixtures'!H:R,10,0),VLOOKUP(_xlfn.CONCAT(B565,$B548),'All Fixtures'!I:R,9,0))</f>
        <v>45636</v>
      </c>
      <c r="D565" s="46" t="str">
        <f>IFERROR(VLOOKUP(_xlfn.CONCAT(B565,$B548),'All Fixtures'!H:R,11,0),VLOOKUP(_xlfn.CONCAT(B565,$B548),'All Fixtures'!I:R,10,0))</f>
        <v>Dark Horses</v>
      </c>
      <c r="E565" s="47" t="str">
        <f t="shared" si="14"/>
        <v>vs</v>
      </c>
      <c r="F565" s="46" t="str">
        <f>IFERROR(VLOOKUP(_xlfn.CONCAT(B565,$B548),'All Fixtures'!I:T,12,0),VLOOKUP(_xlfn.CONCAT(B565,$B548),'All Fixtures'!H:T,13,0))</f>
        <v>Harps S.C.</v>
      </c>
      <c r="G565" s="48" t="str">
        <f>IF(E565="VOID","",VLOOKUP(_xlfn.CONCAT(B565,D565),'All Fixtures'!H:U,14,0))</f>
        <v>Old Richians RFC</v>
      </c>
    </row>
    <row r="566" spans="1:7" ht="24.6" customHeight="1" x14ac:dyDescent="0.25">
      <c r="A566" s="55"/>
      <c r="B566" s="122" t="s">
        <v>339</v>
      </c>
      <c r="C566" s="123"/>
      <c r="D566" s="123"/>
      <c r="E566" s="123"/>
      <c r="F566" s="123"/>
      <c r="G566" s="124"/>
    </row>
    <row r="567" spans="1:7" ht="18" customHeight="1" x14ac:dyDescent="0.25">
      <c r="A567" s="55"/>
      <c r="B567" s="44">
        <v>16</v>
      </c>
      <c r="C567" s="45">
        <f>IFERROR(VLOOKUP(_xlfn.CONCAT(B567,$B548),'All Fixtures'!H:R,10,0),VLOOKUP(_xlfn.CONCAT(B567,$B548),'All Fixtures'!I:R,9,0))</f>
        <v>45664</v>
      </c>
      <c r="D567" s="46" t="str">
        <f>IFERROR(VLOOKUP(_xlfn.CONCAT(B567,$B548),'All Fixtures'!H:R,11,0),VLOOKUP(_xlfn.CONCAT(B567,$B548),'All Fixtures'!I:R,10,0))</f>
        <v>Dark Horses</v>
      </c>
      <c r="E567" s="47" t="str">
        <f t="shared" si="14"/>
        <v>vs</v>
      </c>
      <c r="F567" s="46" t="str">
        <f>IFERROR(VLOOKUP(_xlfn.CONCAT(B567,$B548),'All Fixtures'!I:T,12,0),VLOOKUP(_xlfn.CONCAT(B567,$B548),'All Fixtures'!H:T,13,0))</f>
        <v>Andy Capps</v>
      </c>
      <c r="G567" s="48" t="str">
        <f>IF(E567="VOID","",VLOOKUP(_xlfn.CONCAT(B567,D567),'All Fixtures'!H:U,14,0))</f>
        <v>Old Richians RFC</v>
      </c>
    </row>
    <row r="568" spans="1:7" ht="18" customHeight="1" x14ac:dyDescent="0.25">
      <c r="A568" s="55"/>
      <c r="B568" s="44">
        <v>17</v>
      </c>
      <c r="C568" s="45">
        <f>IFERROR(VLOOKUP(_xlfn.CONCAT(B568,$B548),'All Fixtures'!H:R,10,0),VLOOKUP(_xlfn.CONCAT(B568,$B548),'All Fixtures'!I:R,9,0))</f>
        <v>45674</v>
      </c>
      <c r="D568" s="46" t="str">
        <f>IFERROR(VLOOKUP(_xlfn.CONCAT(B568,$B548),'All Fixtures'!H:R,11,0),VLOOKUP(_xlfn.CONCAT(B568,$B548),'All Fixtures'!I:R,10,0))</f>
        <v>Jacks Jokers</v>
      </c>
      <c r="E568" s="47" t="str">
        <f t="shared" si="14"/>
        <v>vs</v>
      </c>
      <c r="F568" s="46" t="str">
        <f>IFERROR(VLOOKUP(_xlfn.CONCAT(B568,$B548),'All Fixtures'!I:T,12,0),VLOOKUP(_xlfn.CONCAT(B568,$B548),'All Fixtures'!H:T,13,0))</f>
        <v>Dark Horses</v>
      </c>
      <c r="G568" s="48" t="str">
        <f>IF(E568="VOID","",VLOOKUP(_xlfn.CONCAT(B568,D568),'All Fixtures'!H:U,14,0))</f>
        <v>One Eyed Jacks</v>
      </c>
    </row>
    <row r="569" spans="1:7" ht="18" customHeight="1" x14ac:dyDescent="0.25">
      <c r="A569" s="55"/>
      <c r="B569" s="44">
        <v>18</v>
      </c>
      <c r="C569" s="45">
        <f>IFERROR(VLOOKUP(_xlfn.CONCAT(B569,$B548),'All Fixtures'!H:R,10,0),VLOOKUP(_xlfn.CONCAT(B569,$B548),'All Fixtures'!I:R,9,0))</f>
        <v>45678</v>
      </c>
      <c r="D569" s="46" t="str">
        <f>IFERROR(VLOOKUP(_xlfn.CONCAT(B569,$B548),'All Fixtures'!H:R,11,0),VLOOKUP(_xlfn.CONCAT(B569,$B548),'All Fixtures'!I:R,10,0))</f>
        <v>Dark Horses</v>
      </c>
      <c r="E569" s="47" t="str">
        <f t="shared" si="14"/>
        <v>vs</v>
      </c>
      <c r="F569" s="46" t="str">
        <f>IFERROR(VLOOKUP(_xlfn.CONCAT(B569,$B548),'All Fixtures'!I:T,12,0),VLOOKUP(_xlfn.CONCAT(B569,$B548),'All Fixtures'!H:T,13,0))</f>
        <v>Bell Hotel</v>
      </c>
      <c r="G569" s="48" t="str">
        <f>IF(E569="VOID","",VLOOKUP(_xlfn.CONCAT(B569,D569),'All Fixtures'!H:U,14,0))</f>
        <v>Old Richians RFC</v>
      </c>
    </row>
    <row r="570" spans="1:7" ht="18" customHeight="1" x14ac:dyDescent="0.25">
      <c r="A570" s="55"/>
      <c r="B570" s="44">
        <v>19</v>
      </c>
      <c r="C570" s="45">
        <f>IFERROR(VLOOKUP(_xlfn.CONCAT(B570,$B548),'All Fixtures'!H:R,10,0),VLOOKUP(_xlfn.CONCAT(B570,$B548),'All Fixtures'!I:R,9,0))</f>
        <v>45685</v>
      </c>
      <c r="D570" s="46" t="str">
        <f>IFERROR(VLOOKUP(_xlfn.CONCAT(B570,$B548),'All Fixtures'!H:R,11,0),VLOOKUP(_xlfn.CONCAT(B570,$B548),'All Fixtures'!I:R,10,0))</f>
        <v>Dark Horses</v>
      </c>
      <c r="E570" s="47" t="str">
        <f t="shared" si="14"/>
        <v>vs</v>
      </c>
      <c r="F570" s="46" t="str">
        <f>IFERROR(VLOOKUP(_xlfn.CONCAT(B570,$B548),'All Fixtures'!I:T,12,0),VLOOKUP(_xlfn.CONCAT(B570,$B548),'All Fixtures'!H:T,13,0))</f>
        <v>Atlas S.C.</v>
      </c>
      <c r="G570" s="48" t="str">
        <f>IF(E570="VOID","",VLOOKUP(_xlfn.CONCAT(B570,D570),'All Fixtures'!H:U,14,0))</f>
        <v>Old Richians RFC</v>
      </c>
    </row>
    <row r="571" spans="1:7" ht="18" customHeight="1" x14ac:dyDescent="0.25">
      <c r="A571" s="55"/>
      <c r="B571" s="44">
        <v>20</v>
      </c>
      <c r="C571" s="45">
        <f>IFERROR(VLOOKUP(_xlfn.CONCAT(B571,$B548),'All Fixtures'!H:R,10,0),VLOOKUP(_xlfn.CONCAT(B571,$B548),'All Fixtures'!I:R,9,0))</f>
        <v>45691</v>
      </c>
      <c r="D571" s="46" t="str">
        <f>IFERROR(VLOOKUP(_xlfn.CONCAT(B571,$B548),'All Fixtures'!H:R,11,0),VLOOKUP(_xlfn.CONCAT(B571,$B548),'All Fixtures'!I:R,10,0))</f>
        <v>Robinswood Foxes</v>
      </c>
      <c r="E571" s="47" t="str">
        <f t="shared" si="14"/>
        <v>vs</v>
      </c>
      <c r="F571" s="46" t="str">
        <f>IFERROR(VLOOKUP(_xlfn.CONCAT(B571,$B548),'All Fixtures'!I:T,12,0),VLOOKUP(_xlfn.CONCAT(B571,$B548),'All Fixtures'!H:T,13,0))</f>
        <v>Dark Horses</v>
      </c>
      <c r="G571" s="48" t="str">
        <f>IF(E571="VOID","",VLOOKUP(_xlfn.CONCAT(B571,D571),'All Fixtures'!H:U,14,0))</f>
        <v>Robinswood Hill Club 1</v>
      </c>
    </row>
    <row r="572" spans="1:7" ht="18" customHeight="1" x14ac:dyDescent="0.25">
      <c r="A572" s="55"/>
      <c r="B572" s="44">
        <v>21</v>
      </c>
      <c r="C572" s="45">
        <f>IFERROR(VLOOKUP(_xlfn.CONCAT(B572,$B548),'All Fixtures'!H:R,10,0),VLOOKUP(_xlfn.CONCAT(B572,$B548),'All Fixtures'!I:R,9,0))</f>
        <v>45699</v>
      </c>
      <c r="D572" s="46" t="str">
        <f>IFERROR(VLOOKUP(_xlfn.CONCAT(B572,$B548),'All Fixtures'!H:R,11,0),VLOOKUP(_xlfn.CONCAT(B572,$B548),'All Fixtures'!I:R,10,0))</f>
        <v>Dark Horses</v>
      </c>
      <c r="E572" s="47" t="str">
        <f t="shared" si="14"/>
        <v>vs</v>
      </c>
      <c r="F572" s="46" t="str">
        <f>IFERROR(VLOOKUP(_xlfn.CONCAT(B572,$B548),'All Fixtures'!I:T,12,0),VLOOKUP(_xlfn.CONCAT(B572,$B548),'All Fixtures'!H:T,13,0))</f>
        <v>White Hart</v>
      </c>
      <c r="G572" s="48" t="str">
        <f>IF(E572="VOID","",VLOOKUP(_xlfn.CONCAT(B572,D572),'All Fixtures'!H:U,14,0))</f>
        <v>Old Richians RFC</v>
      </c>
    </row>
    <row r="573" spans="1:7" ht="18" customHeight="1" x14ac:dyDescent="0.25">
      <c r="A573" s="55"/>
      <c r="B573" s="44">
        <v>22</v>
      </c>
      <c r="C573" s="45">
        <f>IFERROR(VLOOKUP(_xlfn.CONCAT(B573,$B548),'All Fixtures'!H:R,10,0),VLOOKUP(_xlfn.CONCAT(B573,$B548),'All Fixtures'!I:R,9,0))</f>
        <v>45709</v>
      </c>
      <c r="D573" s="46" t="str">
        <f>IFERROR(VLOOKUP(_xlfn.CONCAT(B573,$B548),'All Fixtures'!H:R,11,0),VLOOKUP(_xlfn.CONCAT(B573,$B548),'All Fixtures'!I:R,10,0))</f>
        <v>Commies</v>
      </c>
      <c r="E573" s="47" t="str">
        <f t="shared" si="14"/>
        <v>vs</v>
      </c>
      <c r="F573" s="46" t="str">
        <f>IFERROR(VLOOKUP(_xlfn.CONCAT(B573,$B548),'All Fixtures'!I:T,12,0),VLOOKUP(_xlfn.CONCAT(B573,$B548),'All Fixtures'!H:T,13,0))</f>
        <v>Dark Horses</v>
      </c>
      <c r="G573" s="48" t="str">
        <f>IF(E573="VOID","",VLOOKUP(_xlfn.CONCAT(B573,D573),'All Fixtures'!H:U,14,0))</f>
        <v>Churchdown Community Centre 2</v>
      </c>
    </row>
    <row r="574" spans="1:7" ht="18" customHeight="1" x14ac:dyDescent="0.25">
      <c r="A574" s="55"/>
      <c r="B574" s="44">
        <v>23</v>
      </c>
      <c r="C574" s="45">
        <f>IFERROR(VLOOKUP(_xlfn.CONCAT(B574,$B548),'All Fixtures'!H:R,10,0),VLOOKUP(_xlfn.CONCAT(B574,$B548),'All Fixtures'!I:R,9,0))</f>
        <v>45713</v>
      </c>
      <c r="D574" s="46" t="str">
        <f>IFERROR(VLOOKUP(_xlfn.CONCAT(B574,$B548),'All Fixtures'!H:R,11,0),VLOOKUP(_xlfn.CONCAT(B574,$B548),'All Fixtures'!I:R,10,0))</f>
        <v>Dark Horses</v>
      </c>
      <c r="E574" s="47" t="str">
        <f t="shared" si="14"/>
        <v>vs</v>
      </c>
      <c r="F574" s="46" t="str">
        <f>IFERROR(VLOOKUP(_xlfn.CONCAT(B574,$B548),'All Fixtures'!I:T,12,0),VLOOKUP(_xlfn.CONCAT(B574,$B548),'All Fixtures'!H:T,13,0))</f>
        <v>Post Office 'A'</v>
      </c>
      <c r="G574" s="48" t="str">
        <f>IF(E574="VOID","",VLOOKUP(_xlfn.CONCAT(B574,D574),'All Fixtures'!H:U,14,0))</f>
        <v>Old Richians RFC</v>
      </c>
    </row>
    <row r="575" spans="1:7" ht="18" customHeight="1" x14ac:dyDescent="0.25">
      <c r="A575" s="55"/>
      <c r="B575" s="44">
        <v>24</v>
      </c>
      <c r="C575" s="45">
        <f>IFERROR(VLOOKUP(_xlfn.CONCAT(B575,$B548),'All Fixtures'!H:R,10,0),VLOOKUP(_xlfn.CONCAT(B575,$B548),'All Fixtures'!I:R,9,0))</f>
        <v>45719</v>
      </c>
      <c r="D575" s="46" t="str">
        <f>IFERROR(VLOOKUP(_xlfn.CONCAT(B575,$B548),'All Fixtures'!H:R,11,0),VLOOKUP(_xlfn.CONCAT(B575,$B548),'All Fixtures'!I:R,10,0))</f>
        <v>Statics</v>
      </c>
      <c r="E575" s="47" t="str">
        <f t="shared" si="14"/>
        <v>vs</v>
      </c>
      <c r="F575" s="46" t="str">
        <f>IFERROR(VLOOKUP(_xlfn.CONCAT(B575,$B548),'All Fixtures'!I:T,12,0),VLOOKUP(_xlfn.CONCAT(B575,$B548),'All Fixtures'!H:T,13,0))</f>
        <v>Dark Horses</v>
      </c>
      <c r="G575" s="48" t="str">
        <f>IF(E575="VOID","",VLOOKUP(_xlfn.CONCAT(B575,D575),'All Fixtures'!H:U,14,0))</f>
        <v>Farmer's Club 2</v>
      </c>
    </row>
    <row r="576" spans="1:7" ht="18" customHeight="1" x14ac:dyDescent="0.25">
      <c r="A576" s="55"/>
      <c r="B576" s="44">
        <v>25</v>
      </c>
      <c r="C576" s="45">
        <f>IFERROR(VLOOKUP(_xlfn.CONCAT(B576,$B548),'All Fixtures'!H:R,10,0),VLOOKUP(_xlfn.CONCAT(B576,$B548),'All Fixtures'!I:R,9,0))</f>
        <v>45727</v>
      </c>
      <c r="D576" s="46" t="str">
        <f>IFERROR(VLOOKUP(_xlfn.CONCAT(B576,$B548),'All Fixtures'!H:R,11,0),VLOOKUP(_xlfn.CONCAT(B576,$B548),'All Fixtures'!I:R,10,0))</f>
        <v>Dark Horses</v>
      </c>
      <c r="E576" s="47" t="str">
        <f t="shared" si="14"/>
        <v>vs</v>
      </c>
      <c r="F576" s="46" t="str">
        <f>IFERROR(VLOOKUP(_xlfn.CONCAT(B576,$B548),'All Fixtures'!I:T,12,0),VLOOKUP(_xlfn.CONCAT(B576,$B548),'All Fixtures'!H:T,13,0))</f>
        <v>Looney Tunes</v>
      </c>
      <c r="G576" s="48" t="str">
        <f>IF(E576="VOID","",VLOOKUP(_xlfn.CONCAT(B576,D576),'All Fixtures'!H:U,14,0))</f>
        <v>Old Richians RFC</v>
      </c>
    </row>
    <row r="577" spans="1:7" ht="18" customHeight="1" x14ac:dyDescent="0.25">
      <c r="A577" s="55"/>
      <c r="B577" s="44">
        <v>26</v>
      </c>
      <c r="C577" s="45">
        <f>IFERROR(VLOOKUP(_xlfn.CONCAT(B577,$B548),'All Fixtures'!H:R,10,0),VLOOKUP(_xlfn.CONCAT(B577,$B548),'All Fixtures'!I:R,9,0))</f>
        <v>45737</v>
      </c>
      <c r="D577" s="46" t="str">
        <f>IFERROR(VLOOKUP(_xlfn.CONCAT(B577,$B548),'All Fixtures'!H:R,11,0),VLOOKUP(_xlfn.CONCAT(B577,$B548),'All Fixtures'!I:R,10,0))</f>
        <v>Star Inn</v>
      </c>
      <c r="E577" s="47" t="str">
        <f t="shared" si="14"/>
        <v>vs</v>
      </c>
      <c r="F577" s="46" t="str">
        <f>IFERROR(VLOOKUP(_xlfn.CONCAT(B577,$B548),'All Fixtures'!I:T,12,0),VLOOKUP(_xlfn.CONCAT(B577,$B548),'All Fixtures'!H:T,13,0))</f>
        <v>Dark Horses</v>
      </c>
      <c r="G577" s="48" t="str">
        <f>IF(E577="VOID","",VLOOKUP(_xlfn.CONCAT(B577,D577),'All Fixtures'!H:U,14,0))</f>
        <v>Wotton Hall Club 2</v>
      </c>
    </row>
    <row r="578" spans="1:7" ht="18" customHeight="1" x14ac:dyDescent="0.25">
      <c r="A578" s="55"/>
      <c r="B578" s="44">
        <v>27</v>
      </c>
      <c r="C578" s="45">
        <f>IFERROR(VLOOKUP(_xlfn.CONCAT(B578,$B548),'All Fixtures'!H:R,10,0),VLOOKUP(_xlfn.CONCAT(B578,$B548),'All Fixtures'!I:R,9,0))</f>
        <v>45741</v>
      </c>
      <c r="D578" s="46" t="str">
        <f>IFERROR(VLOOKUP(_xlfn.CONCAT(B578,$B548),'All Fixtures'!H:R,11,0),VLOOKUP(_xlfn.CONCAT(B578,$B548),'All Fixtures'!I:R,10,0))</f>
        <v>Dark Horses</v>
      </c>
      <c r="E578" s="47" t="str">
        <f t="shared" si="14"/>
        <v>vs</v>
      </c>
      <c r="F578" s="46" t="str">
        <f>IFERROR(VLOOKUP(_xlfn.CONCAT(B578,$B548),'All Fixtures'!I:T,12,0),VLOOKUP(_xlfn.CONCAT(B578,$B548),'All Fixtures'!H:T,13,0))</f>
        <v>Co-Op</v>
      </c>
      <c r="G578" s="48" t="str">
        <f>IF(E578="VOID","",VLOOKUP(_xlfn.CONCAT(B578,D578),'All Fixtures'!H:U,14,0))</f>
        <v>Old Richians RFC</v>
      </c>
    </row>
    <row r="579" spans="1:7" ht="18" customHeight="1" x14ac:dyDescent="0.25">
      <c r="A579" s="55"/>
      <c r="B579" s="44">
        <v>28</v>
      </c>
      <c r="C579" s="45">
        <f>IFERROR(VLOOKUP(_xlfn.CONCAT(B579,$B548),'All Fixtures'!H:R,10,0),VLOOKUP(_xlfn.CONCAT(B579,$B548),'All Fixtures'!I:R,9,0))</f>
        <v>45750</v>
      </c>
      <c r="D579" s="46" t="str">
        <f>IFERROR(VLOOKUP(_xlfn.CONCAT(B579,$B548),'All Fixtures'!H:R,11,0),VLOOKUP(_xlfn.CONCAT(B579,$B548),'All Fixtures'!I:R,10,0))</f>
        <v>Doddlers</v>
      </c>
      <c r="E579" s="47" t="str">
        <f t="shared" si="14"/>
        <v>vs</v>
      </c>
      <c r="F579" s="46" t="str">
        <f>IFERROR(VLOOKUP(_xlfn.CONCAT(B579,$B548),'All Fixtures'!I:T,12,0),VLOOKUP(_xlfn.CONCAT(B579,$B548),'All Fixtures'!H:T,13,0))</f>
        <v>Dark Horses</v>
      </c>
      <c r="G579" s="48" t="str">
        <f>IF(E579="VOID","",VLOOKUP(_xlfn.CONCAT(B579,D579),'All Fixtures'!H:U,14,0))</f>
        <v>Elmbridge Sports &amp; Social Club</v>
      </c>
    </row>
    <row r="580" spans="1:7" ht="18" customHeight="1" x14ac:dyDescent="0.25">
      <c r="A580" s="55"/>
      <c r="B580" s="44">
        <v>29</v>
      </c>
      <c r="C580" s="45">
        <f>IFERROR(VLOOKUP(_xlfn.CONCAT(B580,$B548),'All Fixtures'!H:R,10,0),VLOOKUP(_xlfn.CONCAT(B580,$B548),'All Fixtures'!I:R,9,0))</f>
        <v>45755</v>
      </c>
      <c r="D580" s="46" t="str">
        <f>IFERROR(VLOOKUP(_xlfn.CONCAT(B580,$B548),'All Fixtures'!H:R,11,0),VLOOKUP(_xlfn.CONCAT(B580,$B548),'All Fixtures'!I:R,10,0))</f>
        <v>Dark Horses</v>
      </c>
      <c r="E580" s="47" t="str">
        <f t="shared" si="14"/>
        <v>vs</v>
      </c>
      <c r="F580" s="46" t="str">
        <f>IFERROR(VLOOKUP(_xlfn.CONCAT(B580,$B548),'All Fixtures'!I:T,12,0),VLOOKUP(_xlfn.CONCAT(B580,$B548),'All Fixtures'!H:T,13,0))</f>
        <v>Jolly Boys</v>
      </c>
      <c r="G580" s="48" t="str">
        <f>IF(E580="VOID","",VLOOKUP(_xlfn.CONCAT(B580,D580),'All Fixtures'!H:U,14,0))</f>
        <v>Old Richians RFC</v>
      </c>
    </row>
    <row r="581" spans="1:7" ht="18" customHeight="1" x14ac:dyDescent="0.25">
      <c r="A581" s="55"/>
      <c r="B581" s="49">
        <v>30</v>
      </c>
      <c r="C581" s="50">
        <f>IFERROR(VLOOKUP(_xlfn.CONCAT(B581,$B548),'All Fixtures'!H:R,10,0),VLOOKUP(_xlfn.CONCAT(B581,$B548),'All Fixtures'!I:R,9,0))</f>
        <v>45764</v>
      </c>
      <c r="D581" s="51" t="str">
        <f>IFERROR(VLOOKUP(_xlfn.CONCAT(B581,$B548),'All Fixtures'!H:R,11,0),VLOOKUP(_xlfn.CONCAT(B581,$B548),'All Fixtures'!I:R,10,0))</f>
        <v>Harps S.C.</v>
      </c>
      <c r="E581" s="52" t="str">
        <f t="shared" si="14"/>
        <v>vs</v>
      </c>
      <c r="F581" s="51" t="str">
        <f>IFERROR(VLOOKUP(_xlfn.CONCAT(B581,$B548),'All Fixtures'!I:T,12,0),VLOOKUP(_xlfn.CONCAT(B581,$B548),'All Fixtures'!H:T,13,0))</f>
        <v>Dark Horses</v>
      </c>
      <c r="G581" s="53" t="str">
        <f>IF(E581="VOID","",VLOOKUP(_xlfn.CONCAT(B581,D581),'All Fixtures'!H:U,14,0))</f>
        <v>Farmer's Club 2</v>
      </c>
    </row>
    <row r="582" spans="1:7" ht="13.15" customHeight="1" x14ac:dyDescent="0.25">
      <c r="A582" s="55"/>
      <c r="B582" s="20"/>
      <c r="C582" s="20"/>
      <c r="D582" s="3"/>
      <c r="E582" s="20"/>
      <c r="F582" s="3"/>
      <c r="G582" s="3"/>
    </row>
    <row r="583" spans="1:7" ht="13.15" customHeight="1" x14ac:dyDescent="0.25">
      <c r="A583" s="55"/>
      <c r="B583" s="20"/>
      <c r="C583" s="20"/>
      <c r="D583" s="3"/>
      <c r="E583" s="20"/>
      <c r="F583" s="3"/>
      <c r="G583" s="3"/>
    </row>
    <row r="584" spans="1:7" ht="13.15" customHeight="1" x14ac:dyDescent="0.25">
      <c r="A584" s="55"/>
      <c r="B584" s="20"/>
      <c r="C584" s="20"/>
      <c r="D584" s="3"/>
      <c r="E584" s="20"/>
      <c r="F584" s="3"/>
      <c r="G584" s="3"/>
    </row>
    <row r="585" spans="1:7" ht="13.15" customHeight="1" x14ac:dyDescent="0.25">
      <c r="A585" s="55"/>
      <c r="B585" s="20"/>
      <c r="C585" s="20"/>
      <c r="D585" s="3"/>
      <c r="E585" s="20"/>
      <c r="F585" s="3"/>
      <c r="G585" s="3"/>
    </row>
    <row r="586" spans="1:7" ht="13.15" customHeight="1" x14ac:dyDescent="0.25">
      <c r="A586" s="55"/>
      <c r="B586" s="20"/>
      <c r="C586" s="20"/>
      <c r="D586" s="3"/>
      <c r="E586" s="20"/>
      <c r="F586" s="3"/>
      <c r="G586" s="3"/>
    </row>
    <row r="587" spans="1:7" ht="20.45" customHeight="1" x14ac:dyDescent="0.35">
      <c r="A587" s="55">
        <f>A548+1</f>
        <v>16</v>
      </c>
      <c r="B587" s="39" t="str">
        <f>C587</f>
        <v>Bell Hotel</v>
      </c>
      <c r="C587" s="121" t="str">
        <f>VLOOKUP(A587,Divisions!$R$3:$S$18,2,0)</f>
        <v>Bell Hotel</v>
      </c>
      <c r="D587" s="121"/>
      <c r="E587" s="121"/>
      <c r="F587" s="121"/>
      <c r="G587" s="121"/>
    </row>
    <row r="588" spans="1:7" ht="13.15" customHeight="1" x14ac:dyDescent="0.25">
      <c r="A588" s="55"/>
      <c r="B588" s="20"/>
      <c r="C588" s="20"/>
      <c r="D588" s="3"/>
      <c r="E588" s="20"/>
      <c r="F588" s="3"/>
      <c r="G588" s="3"/>
    </row>
    <row r="589" spans="1:7" ht="21.6" customHeight="1" x14ac:dyDescent="0.25">
      <c r="A589" s="55"/>
      <c r="B589" s="40" t="s">
        <v>328</v>
      </c>
      <c r="C589" s="41" t="s">
        <v>334</v>
      </c>
      <c r="D589" s="42" t="s">
        <v>340</v>
      </c>
      <c r="E589" s="42"/>
      <c r="F589" s="42" t="s">
        <v>341</v>
      </c>
      <c r="G589" s="43" t="s">
        <v>338</v>
      </c>
    </row>
    <row r="590" spans="1:7" ht="18" customHeight="1" x14ac:dyDescent="0.25">
      <c r="A590" s="55"/>
      <c r="B590" s="44">
        <v>1</v>
      </c>
      <c r="C590" s="45">
        <f>IFERROR(VLOOKUP(_xlfn.CONCAT(B590,$B587),'All Fixtures'!H:R,10,0),VLOOKUP(_xlfn.CONCAT(B590,$B587),'All Fixtures'!I:R,9,0))</f>
        <v>45541</v>
      </c>
      <c r="D590" s="46" t="str">
        <f>IFERROR(VLOOKUP(_xlfn.CONCAT(B590,$B587),'All Fixtures'!H:R,11,0),VLOOKUP(_xlfn.CONCAT(B590,$B587),'All Fixtures'!I:R,10,0))</f>
        <v>Jacks Jokers</v>
      </c>
      <c r="E590" s="47" t="str">
        <f>IF(F590="","VOID","vs")</f>
        <v>vs</v>
      </c>
      <c r="F590" s="46" t="str">
        <f>IFERROR(VLOOKUP(_xlfn.CONCAT(B590,$B587),'All Fixtures'!I:T,12,0),VLOOKUP(_xlfn.CONCAT(B590,$B587),'All Fixtures'!H:T,13,0))</f>
        <v>Bell Hotel</v>
      </c>
      <c r="G590" s="48" t="str">
        <f>IF(E590="VOID","",VLOOKUP(_xlfn.CONCAT(B590,D590),'All Fixtures'!H:U,14,0))</f>
        <v>One Eyed Jacks</v>
      </c>
    </row>
    <row r="591" spans="1:7" ht="18" customHeight="1" x14ac:dyDescent="0.25">
      <c r="A591" s="55"/>
      <c r="B591" s="44">
        <v>2</v>
      </c>
      <c r="C591" s="45">
        <f>IFERROR(VLOOKUP(_xlfn.CONCAT(B591,$B587),'All Fixtures'!H:R,10,0),VLOOKUP(_xlfn.CONCAT(B591,$B587),'All Fixtures'!I:R,9,0))</f>
        <v>45548</v>
      </c>
      <c r="D591" s="46" t="str">
        <f>IFERROR(VLOOKUP(_xlfn.CONCAT(B591,$B587),'All Fixtures'!H:R,11,0),VLOOKUP(_xlfn.CONCAT(B591,$B587),'All Fixtures'!I:R,10,0))</f>
        <v>Bell Hotel</v>
      </c>
      <c r="E591" s="47" t="str">
        <f t="shared" ref="E591:E620" si="15">IF(F591="","VOID","vs")</f>
        <v>vs</v>
      </c>
      <c r="F591" s="46" t="str">
        <f>IFERROR(VLOOKUP(_xlfn.CONCAT(B591,$B587),'All Fixtures'!I:T,12,0),VLOOKUP(_xlfn.CONCAT(B591,$B587),'All Fixtures'!H:T,13,0))</f>
        <v>Looney Tunes</v>
      </c>
      <c r="G591" s="48" t="str">
        <f>IF(E591="VOID","",VLOOKUP(_xlfn.CONCAT(B591,D591),'All Fixtures'!H:U,14,0))</f>
        <v>Bell Inn Frampton</v>
      </c>
    </row>
    <row r="592" spans="1:7" ht="18" customHeight="1" x14ac:dyDescent="0.25">
      <c r="A592" s="55"/>
      <c r="B592" s="44">
        <v>3</v>
      </c>
      <c r="C592" s="45">
        <f>IFERROR(VLOOKUP(_xlfn.CONCAT(B592,$B587),'All Fixtures'!H:R,10,0),VLOOKUP(_xlfn.CONCAT(B592,$B587),'All Fixtures'!I:R,9,0))</f>
        <v>45555</v>
      </c>
      <c r="D592" s="46" t="str">
        <f>IFERROR(VLOOKUP(_xlfn.CONCAT(B592,$B587),'All Fixtures'!H:R,11,0),VLOOKUP(_xlfn.CONCAT(B592,$B587),'All Fixtures'!I:R,10,0))</f>
        <v>Bell Hotel</v>
      </c>
      <c r="E592" s="47" t="str">
        <f t="shared" si="15"/>
        <v>vs</v>
      </c>
      <c r="F592" s="46" t="str">
        <f>IFERROR(VLOOKUP(_xlfn.CONCAT(B592,$B587),'All Fixtures'!I:T,12,0),VLOOKUP(_xlfn.CONCAT(B592,$B587),'All Fixtures'!H:T,13,0))</f>
        <v>Dark Horses</v>
      </c>
      <c r="G592" s="48" t="str">
        <f>IF(E592="VOID","",VLOOKUP(_xlfn.CONCAT(B592,D592),'All Fixtures'!H:U,14,0))</f>
        <v>Bell Inn Frampton</v>
      </c>
    </row>
    <row r="593" spans="1:7" ht="18" customHeight="1" x14ac:dyDescent="0.25">
      <c r="A593" s="55"/>
      <c r="B593" s="44">
        <v>4</v>
      </c>
      <c r="C593" s="45">
        <f>IFERROR(VLOOKUP(_xlfn.CONCAT(B593,$B587),'All Fixtures'!H:R,10,0),VLOOKUP(_xlfn.CONCAT(B593,$B587),'All Fixtures'!I:R,9,0))</f>
        <v>45562</v>
      </c>
      <c r="D593" s="46" t="str">
        <f>IFERROR(VLOOKUP(_xlfn.CONCAT(B593,$B587),'All Fixtures'!H:R,11,0),VLOOKUP(_xlfn.CONCAT(B593,$B587),'All Fixtures'!I:R,10,0))</f>
        <v>Star Inn</v>
      </c>
      <c r="E593" s="47" t="str">
        <f t="shared" si="15"/>
        <v>vs</v>
      </c>
      <c r="F593" s="46" t="str">
        <f>IFERROR(VLOOKUP(_xlfn.CONCAT(B593,$B587),'All Fixtures'!I:T,12,0),VLOOKUP(_xlfn.CONCAT(B593,$B587),'All Fixtures'!H:T,13,0))</f>
        <v>Bell Hotel</v>
      </c>
      <c r="G593" s="48" t="str">
        <f>IF(E593="VOID","",VLOOKUP(_xlfn.CONCAT(B593,D593),'All Fixtures'!H:U,14,0))</f>
        <v>Wotton Hall Club 2</v>
      </c>
    </row>
    <row r="594" spans="1:7" ht="18" customHeight="1" x14ac:dyDescent="0.25">
      <c r="A594" s="55"/>
      <c r="B594" s="44">
        <v>5</v>
      </c>
      <c r="C594" s="45">
        <f>IFERROR(VLOOKUP(_xlfn.CONCAT(B594,$B587),'All Fixtures'!H:R,10,0),VLOOKUP(_xlfn.CONCAT(B594,$B587),'All Fixtures'!I:R,9,0))</f>
        <v>45569</v>
      </c>
      <c r="D594" s="46" t="str">
        <f>IFERROR(VLOOKUP(_xlfn.CONCAT(B594,$B587),'All Fixtures'!H:R,11,0),VLOOKUP(_xlfn.CONCAT(B594,$B587),'All Fixtures'!I:R,10,0))</f>
        <v>Bell Hotel</v>
      </c>
      <c r="E594" s="47" t="str">
        <f t="shared" si="15"/>
        <v>vs</v>
      </c>
      <c r="F594" s="46" t="str">
        <f>IFERROR(VLOOKUP(_xlfn.CONCAT(B594,$B587),'All Fixtures'!I:T,12,0),VLOOKUP(_xlfn.CONCAT(B594,$B587),'All Fixtures'!H:T,13,0))</f>
        <v>Atlas S.C.</v>
      </c>
      <c r="G594" s="48" t="str">
        <f>IF(E594="VOID","",VLOOKUP(_xlfn.CONCAT(B594,D594),'All Fixtures'!H:U,14,0))</f>
        <v>Bell Inn Frampton</v>
      </c>
    </row>
    <row r="595" spans="1:7" ht="18" customHeight="1" x14ac:dyDescent="0.25">
      <c r="A595" s="55"/>
      <c r="B595" s="44">
        <v>6</v>
      </c>
      <c r="C595" s="45">
        <f>IFERROR(VLOOKUP(_xlfn.CONCAT(B595,$B587),'All Fixtures'!H:R,10,0),VLOOKUP(_xlfn.CONCAT(B595,$B587),'All Fixtures'!I:R,9,0))</f>
        <v>45572</v>
      </c>
      <c r="D595" s="46" t="str">
        <f>IFERROR(VLOOKUP(_xlfn.CONCAT(B595,$B587),'All Fixtures'!H:R,11,0),VLOOKUP(_xlfn.CONCAT(B595,$B587),'All Fixtures'!I:R,10,0))</f>
        <v>Co-Op</v>
      </c>
      <c r="E595" s="47" t="str">
        <f t="shared" si="15"/>
        <v>vs</v>
      </c>
      <c r="F595" s="46" t="str">
        <f>IFERROR(VLOOKUP(_xlfn.CONCAT(B595,$B587),'All Fixtures'!I:T,12,0),VLOOKUP(_xlfn.CONCAT(B595,$B587),'All Fixtures'!H:T,13,0))</f>
        <v>Bell Hotel</v>
      </c>
      <c r="G595" s="48" t="str">
        <f>IF(E595="VOID","",VLOOKUP(_xlfn.CONCAT(B595,D595),'All Fixtures'!H:U,14,0))</f>
        <v>Gala Club 2</v>
      </c>
    </row>
    <row r="596" spans="1:7" ht="18" customHeight="1" x14ac:dyDescent="0.25">
      <c r="A596" s="55"/>
      <c r="B596" s="44">
        <v>7</v>
      </c>
      <c r="C596" s="45">
        <f>IFERROR(VLOOKUP(_xlfn.CONCAT(B596,$B587),'All Fixtures'!H:R,10,0),VLOOKUP(_xlfn.CONCAT(B596,$B587),'All Fixtures'!I:R,9,0))</f>
        <v>45583</v>
      </c>
      <c r="D596" s="46" t="str">
        <f>IFERROR(VLOOKUP(_xlfn.CONCAT(B596,$B587),'All Fixtures'!H:R,11,0),VLOOKUP(_xlfn.CONCAT(B596,$B587),'All Fixtures'!I:R,10,0))</f>
        <v>Bell Hotel</v>
      </c>
      <c r="E596" s="47" t="str">
        <f t="shared" si="15"/>
        <v>vs</v>
      </c>
      <c r="F596" s="46" t="str">
        <f>IFERROR(VLOOKUP(_xlfn.CONCAT(B596,$B587),'All Fixtures'!I:T,12,0),VLOOKUP(_xlfn.CONCAT(B596,$B587),'All Fixtures'!H:T,13,0))</f>
        <v>Robinswood Foxes</v>
      </c>
      <c r="G596" s="48" t="str">
        <f>IF(E596="VOID","",VLOOKUP(_xlfn.CONCAT(B596,D596),'All Fixtures'!H:U,14,0))</f>
        <v>Bell Inn Frampton</v>
      </c>
    </row>
    <row r="597" spans="1:7" ht="18" customHeight="1" x14ac:dyDescent="0.25">
      <c r="A597" s="55"/>
      <c r="B597" s="44">
        <v>8</v>
      </c>
      <c r="C597" s="45">
        <f>IFERROR(VLOOKUP(_xlfn.CONCAT(B597,$B587),'All Fixtures'!H:R,10,0),VLOOKUP(_xlfn.CONCAT(B597,$B587),'All Fixtures'!I:R,9,0))</f>
        <v>45589</v>
      </c>
      <c r="D597" s="46" t="str">
        <f>IFERROR(VLOOKUP(_xlfn.CONCAT(B597,$B587),'All Fixtures'!H:R,11,0),VLOOKUP(_xlfn.CONCAT(B597,$B587),'All Fixtures'!I:R,10,0))</f>
        <v>Doddlers</v>
      </c>
      <c r="E597" s="47" t="str">
        <f t="shared" si="15"/>
        <v>vs</v>
      </c>
      <c r="F597" s="46" t="str">
        <f>IFERROR(VLOOKUP(_xlfn.CONCAT(B597,$B587),'All Fixtures'!I:T,12,0),VLOOKUP(_xlfn.CONCAT(B597,$B587),'All Fixtures'!H:T,13,0))</f>
        <v>Bell Hotel</v>
      </c>
      <c r="G597" s="48" t="str">
        <f>IF(E597="VOID","",VLOOKUP(_xlfn.CONCAT(B597,D597),'All Fixtures'!H:U,14,0))</f>
        <v>Elmbridge Sports &amp; Social Club</v>
      </c>
    </row>
    <row r="598" spans="1:7" ht="18" customHeight="1" x14ac:dyDescent="0.25">
      <c r="A598" s="55"/>
      <c r="B598" s="44">
        <v>9</v>
      </c>
      <c r="C598" s="45">
        <f>IFERROR(VLOOKUP(_xlfn.CONCAT(B598,$B587),'All Fixtures'!H:R,10,0),VLOOKUP(_xlfn.CONCAT(B598,$B587),'All Fixtures'!I:R,9,0))</f>
        <v>45597</v>
      </c>
      <c r="D598" s="46" t="str">
        <f>IFERROR(VLOOKUP(_xlfn.CONCAT(B598,$B587),'All Fixtures'!H:R,11,0),VLOOKUP(_xlfn.CONCAT(B598,$B587),'All Fixtures'!I:R,10,0))</f>
        <v>Bell Hotel</v>
      </c>
      <c r="E598" s="47" t="str">
        <f t="shared" si="15"/>
        <v>vs</v>
      </c>
      <c r="F598" s="46" t="str">
        <f>IFERROR(VLOOKUP(_xlfn.CONCAT(B598,$B587),'All Fixtures'!I:T,12,0),VLOOKUP(_xlfn.CONCAT(B598,$B587),'All Fixtures'!H:T,13,0))</f>
        <v>White Hart</v>
      </c>
      <c r="G598" s="48" t="str">
        <f>IF(E598="VOID","",VLOOKUP(_xlfn.CONCAT(B598,D598),'All Fixtures'!H:U,14,0))</f>
        <v>Bell Inn Frampton</v>
      </c>
    </row>
    <row r="599" spans="1:7" ht="18" customHeight="1" x14ac:dyDescent="0.25">
      <c r="A599" s="55"/>
      <c r="B599" s="44">
        <v>10</v>
      </c>
      <c r="C599" s="45">
        <f>IFERROR(VLOOKUP(_xlfn.CONCAT(B599,$B587),'All Fixtures'!H:R,10,0),VLOOKUP(_xlfn.CONCAT(B599,$B587),'All Fixtures'!I:R,9,0))</f>
        <v>45603</v>
      </c>
      <c r="D599" s="46" t="str">
        <f>IFERROR(VLOOKUP(_xlfn.CONCAT(B599,$B587),'All Fixtures'!H:R,11,0),VLOOKUP(_xlfn.CONCAT(B599,$B587),'All Fixtures'!I:R,10,0))</f>
        <v>Jolly Boys</v>
      </c>
      <c r="E599" s="47" t="str">
        <f t="shared" si="15"/>
        <v>vs</v>
      </c>
      <c r="F599" s="46" t="str">
        <f>IFERROR(VLOOKUP(_xlfn.CONCAT(B599,$B587),'All Fixtures'!I:T,12,0),VLOOKUP(_xlfn.CONCAT(B599,$B587),'All Fixtures'!H:T,13,0))</f>
        <v>Bell Hotel</v>
      </c>
      <c r="G599" s="48" t="str">
        <f>IF(E599="VOID","",VLOOKUP(_xlfn.CONCAT(B599,D599),'All Fixtures'!H:U,14,0))</f>
        <v>Spartans Club 1</v>
      </c>
    </row>
    <row r="600" spans="1:7" ht="18" customHeight="1" x14ac:dyDescent="0.25">
      <c r="A600" s="55"/>
      <c r="B600" s="44">
        <v>11</v>
      </c>
      <c r="C600" s="45">
        <f>IFERROR(VLOOKUP(_xlfn.CONCAT(B600,$B587),'All Fixtures'!H:R,10,0),VLOOKUP(_xlfn.CONCAT(B600,$B587),'All Fixtures'!I:R,9,0))</f>
        <v>45611</v>
      </c>
      <c r="D600" s="46" t="str">
        <f>IFERROR(VLOOKUP(_xlfn.CONCAT(B600,$B587),'All Fixtures'!H:R,11,0),VLOOKUP(_xlfn.CONCAT(B600,$B587),'All Fixtures'!I:R,10,0))</f>
        <v>Bell Hotel</v>
      </c>
      <c r="E600" s="47" t="str">
        <f t="shared" si="15"/>
        <v>vs</v>
      </c>
      <c r="F600" s="46" t="str">
        <f>IFERROR(VLOOKUP(_xlfn.CONCAT(B600,$B587),'All Fixtures'!I:T,12,0),VLOOKUP(_xlfn.CONCAT(B600,$B587),'All Fixtures'!H:T,13,0))</f>
        <v>Commies</v>
      </c>
      <c r="G600" s="48" t="str">
        <f>IF(E600="VOID","",VLOOKUP(_xlfn.CONCAT(B600,D600),'All Fixtures'!H:U,14,0))</f>
        <v>Bell Inn Frampton</v>
      </c>
    </row>
    <row r="601" spans="1:7" ht="18" customHeight="1" x14ac:dyDescent="0.25">
      <c r="A601" s="55"/>
      <c r="B601" s="44">
        <v>12</v>
      </c>
      <c r="C601" s="45">
        <f>IFERROR(VLOOKUP(_xlfn.CONCAT(B601,$B587),'All Fixtures'!H:R,10,0),VLOOKUP(_xlfn.CONCAT(B601,$B587),'All Fixtures'!I:R,9,0))</f>
        <v>45617</v>
      </c>
      <c r="D601" s="46" t="str">
        <f>IFERROR(VLOOKUP(_xlfn.CONCAT(B601,$B587),'All Fixtures'!H:R,11,0),VLOOKUP(_xlfn.CONCAT(B601,$B587),'All Fixtures'!I:R,10,0))</f>
        <v>Harps S.C.</v>
      </c>
      <c r="E601" s="47" t="str">
        <f t="shared" si="15"/>
        <v>vs</v>
      </c>
      <c r="F601" s="46" t="str">
        <f>IFERROR(VLOOKUP(_xlfn.CONCAT(B601,$B587),'All Fixtures'!I:T,12,0),VLOOKUP(_xlfn.CONCAT(B601,$B587),'All Fixtures'!H:T,13,0))</f>
        <v>Bell Hotel</v>
      </c>
      <c r="G601" s="48" t="str">
        <f>IF(E601="VOID","",VLOOKUP(_xlfn.CONCAT(B601,D601),'All Fixtures'!H:U,14,0))</f>
        <v>Farmer's Club 2</v>
      </c>
    </row>
    <row r="602" spans="1:7" ht="18" customHeight="1" x14ac:dyDescent="0.25">
      <c r="A602" s="55"/>
      <c r="B602" s="44">
        <v>13</v>
      </c>
      <c r="C602" s="45">
        <f>IFERROR(VLOOKUP(_xlfn.CONCAT(B602,$B587),'All Fixtures'!H:R,10,0),VLOOKUP(_xlfn.CONCAT(B602,$B587),'All Fixtures'!I:R,9,0))</f>
        <v>45625</v>
      </c>
      <c r="D602" s="46" t="str">
        <f>IFERROR(VLOOKUP(_xlfn.CONCAT(B602,$B587),'All Fixtures'!H:R,11,0),VLOOKUP(_xlfn.CONCAT(B602,$B587),'All Fixtures'!I:R,10,0))</f>
        <v>Bell Hotel</v>
      </c>
      <c r="E602" s="47" t="str">
        <f t="shared" si="15"/>
        <v>vs</v>
      </c>
      <c r="F602" s="46" t="str">
        <f>IFERROR(VLOOKUP(_xlfn.CONCAT(B602,$B587),'All Fixtures'!I:T,12,0),VLOOKUP(_xlfn.CONCAT(B602,$B587),'All Fixtures'!H:T,13,0))</f>
        <v>Post Office 'A'</v>
      </c>
      <c r="G602" s="48" t="str">
        <f>IF(E602="VOID","",VLOOKUP(_xlfn.CONCAT(B602,D602),'All Fixtures'!H:U,14,0))</f>
        <v>Bell Inn Frampton</v>
      </c>
    </row>
    <row r="603" spans="1:7" ht="18" customHeight="1" x14ac:dyDescent="0.25">
      <c r="A603" s="55"/>
      <c r="B603" s="44">
        <v>14</v>
      </c>
      <c r="C603" s="45">
        <f>IFERROR(VLOOKUP(_xlfn.CONCAT(B603,$B587),'All Fixtures'!H:R,10,0),VLOOKUP(_xlfn.CONCAT(B603,$B587),'All Fixtures'!I:R,9,0))</f>
        <v>45631</v>
      </c>
      <c r="D603" s="46" t="str">
        <f>IFERROR(VLOOKUP(_xlfn.CONCAT(B603,$B587),'All Fixtures'!H:R,11,0),VLOOKUP(_xlfn.CONCAT(B603,$B587),'All Fixtures'!I:R,10,0))</f>
        <v>Andy Capps</v>
      </c>
      <c r="E603" s="47" t="str">
        <f t="shared" si="15"/>
        <v>vs</v>
      </c>
      <c r="F603" s="46" t="str">
        <f>IFERROR(VLOOKUP(_xlfn.CONCAT(B603,$B587),'All Fixtures'!I:T,12,0),VLOOKUP(_xlfn.CONCAT(B603,$B587),'All Fixtures'!H:T,13,0))</f>
        <v>Bell Hotel</v>
      </c>
      <c r="G603" s="48" t="str">
        <f>IF(E603="VOID","",VLOOKUP(_xlfn.CONCAT(B603,D603),'All Fixtures'!H:U,14,0))</f>
        <v>Ramblers Club</v>
      </c>
    </row>
    <row r="604" spans="1:7" ht="18" customHeight="1" x14ac:dyDescent="0.25">
      <c r="A604" s="55"/>
      <c r="B604" s="44">
        <v>15</v>
      </c>
      <c r="C604" s="45">
        <f>IFERROR(VLOOKUP(_xlfn.CONCAT(B604,$B587),'All Fixtures'!H:R,10,0),VLOOKUP(_xlfn.CONCAT(B604,$B587),'All Fixtures'!I:R,9,0))</f>
        <v>45639</v>
      </c>
      <c r="D604" s="46" t="str">
        <f>IFERROR(VLOOKUP(_xlfn.CONCAT(B604,$B587),'All Fixtures'!H:R,11,0),VLOOKUP(_xlfn.CONCAT(B604,$B587),'All Fixtures'!I:R,10,0))</f>
        <v>Bell Hotel</v>
      </c>
      <c r="E604" s="47" t="str">
        <f t="shared" si="15"/>
        <v>vs</v>
      </c>
      <c r="F604" s="46" t="str">
        <f>IFERROR(VLOOKUP(_xlfn.CONCAT(B604,$B587),'All Fixtures'!I:T,12,0),VLOOKUP(_xlfn.CONCAT(B604,$B587),'All Fixtures'!H:T,13,0))</f>
        <v>Statics</v>
      </c>
      <c r="G604" s="48" t="str">
        <f>IF(E604="VOID","",VLOOKUP(_xlfn.CONCAT(B604,D604),'All Fixtures'!H:U,14,0))</f>
        <v>Bell Inn Frampton</v>
      </c>
    </row>
    <row r="605" spans="1:7" ht="24.6" customHeight="1" x14ac:dyDescent="0.25">
      <c r="A605" s="55"/>
      <c r="B605" s="122" t="s">
        <v>339</v>
      </c>
      <c r="C605" s="123"/>
      <c r="D605" s="123"/>
      <c r="E605" s="123"/>
      <c r="F605" s="123"/>
      <c r="G605" s="124"/>
    </row>
    <row r="606" spans="1:7" ht="18" customHeight="1" x14ac:dyDescent="0.25">
      <c r="A606" s="55"/>
      <c r="B606" s="44">
        <v>16</v>
      </c>
      <c r="C606" s="45">
        <f>IFERROR(VLOOKUP(_xlfn.CONCAT(B606,$B587),'All Fixtures'!H:R,10,0),VLOOKUP(_xlfn.CONCAT(B606,$B587),'All Fixtures'!I:R,9,0))</f>
        <v>45667</v>
      </c>
      <c r="D606" s="46" t="str">
        <f>IFERROR(VLOOKUP(_xlfn.CONCAT(B606,$B587),'All Fixtures'!H:R,11,0),VLOOKUP(_xlfn.CONCAT(B606,$B587),'All Fixtures'!I:R,10,0))</f>
        <v>Bell Hotel</v>
      </c>
      <c r="E606" s="47" t="str">
        <f t="shared" si="15"/>
        <v>vs</v>
      </c>
      <c r="F606" s="46" t="str">
        <f>IFERROR(VLOOKUP(_xlfn.CONCAT(B606,$B587),'All Fixtures'!I:T,12,0),VLOOKUP(_xlfn.CONCAT(B606,$B587),'All Fixtures'!H:T,13,0))</f>
        <v>Jacks Jokers</v>
      </c>
      <c r="G606" s="48" t="str">
        <f>IF(E606="VOID","",VLOOKUP(_xlfn.CONCAT(B606,D606),'All Fixtures'!H:U,14,0))</f>
        <v>Bell Inn Frampton</v>
      </c>
    </row>
    <row r="607" spans="1:7" ht="18" customHeight="1" x14ac:dyDescent="0.25">
      <c r="A607" s="55"/>
      <c r="B607" s="44">
        <v>17</v>
      </c>
      <c r="C607" s="45">
        <f>IFERROR(VLOOKUP(_xlfn.CONCAT(B607,$B587),'All Fixtures'!H:R,10,0),VLOOKUP(_xlfn.CONCAT(B607,$B587),'All Fixtures'!I:R,9,0))</f>
        <v>45673</v>
      </c>
      <c r="D607" s="46" t="str">
        <f>IFERROR(VLOOKUP(_xlfn.CONCAT(B607,$B587),'All Fixtures'!H:R,11,0),VLOOKUP(_xlfn.CONCAT(B607,$B587),'All Fixtures'!I:R,10,0))</f>
        <v>Looney Tunes</v>
      </c>
      <c r="E607" s="47" t="str">
        <f t="shared" si="15"/>
        <v>vs</v>
      </c>
      <c r="F607" s="46" t="str">
        <f>IFERROR(VLOOKUP(_xlfn.CONCAT(B607,$B587),'All Fixtures'!I:T,12,0),VLOOKUP(_xlfn.CONCAT(B607,$B587),'All Fixtures'!H:T,13,0))</f>
        <v>Bell Hotel</v>
      </c>
      <c r="G607" s="48" t="str">
        <f>IF(E607="VOID","",VLOOKUP(_xlfn.CONCAT(B607,D607),'All Fixtures'!H:U,14,0))</f>
        <v>Circle Club Newent</v>
      </c>
    </row>
    <row r="608" spans="1:7" ht="18" customHeight="1" x14ac:dyDescent="0.25">
      <c r="A608" s="55"/>
      <c r="B608" s="44">
        <v>18</v>
      </c>
      <c r="C608" s="45">
        <f>IFERROR(VLOOKUP(_xlfn.CONCAT(B608,$B587),'All Fixtures'!H:R,10,0),VLOOKUP(_xlfn.CONCAT(B608,$B587),'All Fixtures'!I:R,9,0))</f>
        <v>45678</v>
      </c>
      <c r="D608" s="46" t="str">
        <f>IFERROR(VLOOKUP(_xlfn.CONCAT(B608,$B587),'All Fixtures'!H:R,11,0),VLOOKUP(_xlfn.CONCAT(B608,$B587),'All Fixtures'!I:R,10,0))</f>
        <v>Dark Horses</v>
      </c>
      <c r="E608" s="47" t="str">
        <f t="shared" si="15"/>
        <v>vs</v>
      </c>
      <c r="F608" s="46" t="str">
        <f>IFERROR(VLOOKUP(_xlfn.CONCAT(B608,$B587),'All Fixtures'!I:T,12,0),VLOOKUP(_xlfn.CONCAT(B608,$B587),'All Fixtures'!H:T,13,0))</f>
        <v>Bell Hotel</v>
      </c>
      <c r="G608" s="48" t="str">
        <f>IF(E608="VOID","",VLOOKUP(_xlfn.CONCAT(B608,D608),'All Fixtures'!H:U,14,0))</f>
        <v>Old Richians RFC</v>
      </c>
    </row>
    <row r="609" spans="1:7" ht="18" customHeight="1" x14ac:dyDescent="0.25">
      <c r="A609" s="55"/>
      <c r="B609" s="44">
        <v>19</v>
      </c>
      <c r="C609" s="45">
        <f>IFERROR(VLOOKUP(_xlfn.CONCAT(B609,$B587),'All Fixtures'!H:R,10,0),VLOOKUP(_xlfn.CONCAT(B609,$B587),'All Fixtures'!I:R,9,0))</f>
        <v>45688</v>
      </c>
      <c r="D609" s="46" t="str">
        <f>IFERROR(VLOOKUP(_xlfn.CONCAT(B609,$B587),'All Fixtures'!H:R,11,0),VLOOKUP(_xlfn.CONCAT(B609,$B587),'All Fixtures'!I:R,10,0))</f>
        <v>Bell Hotel</v>
      </c>
      <c r="E609" s="47" t="str">
        <f t="shared" si="15"/>
        <v>vs</v>
      </c>
      <c r="F609" s="46" t="str">
        <f>IFERROR(VLOOKUP(_xlfn.CONCAT(B609,$B587),'All Fixtures'!I:T,12,0),VLOOKUP(_xlfn.CONCAT(B609,$B587),'All Fixtures'!H:T,13,0))</f>
        <v>Star Inn</v>
      </c>
      <c r="G609" s="48" t="str">
        <f>IF(E609="VOID","",VLOOKUP(_xlfn.CONCAT(B609,D609),'All Fixtures'!H:U,14,0))</f>
        <v>Bell Inn Frampton</v>
      </c>
    </row>
    <row r="610" spans="1:7" ht="18" customHeight="1" x14ac:dyDescent="0.25">
      <c r="A610" s="55"/>
      <c r="B610" s="44">
        <v>20</v>
      </c>
      <c r="C610" s="45">
        <f>IFERROR(VLOOKUP(_xlfn.CONCAT(B610,$B587),'All Fixtures'!H:R,10,0),VLOOKUP(_xlfn.CONCAT(B610,$B587),'All Fixtures'!I:R,9,0))</f>
        <v>45691</v>
      </c>
      <c r="D610" s="46" t="str">
        <f>IFERROR(VLOOKUP(_xlfn.CONCAT(B610,$B587),'All Fixtures'!H:R,11,0),VLOOKUP(_xlfn.CONCAT(B610,$B587),'All Fixtures'!I:R,10,0))</f>
        <v>Atlas S.C.</v>
      </c>
      <c r="E610" s="47" t="str">
        <f t="shared" si="15"/>
        <v>vs</v>
      </c>
      <c r="F610" s="46" t="str">
        <f>IFERROR(VLOOKUP(_xlfn.CONCAT(B610,$B587),'All Fixtures'!I:T,12,0),VLOOKUP(_xlfn.CONCAT(B610,$B587),'All Fixtures'!H:T,13,0))</f>
        <v>Bell Hotel</v>
      </c>
      <c r="G610" s="48" t="str">
        <f>IF(E610="VOID","",VLOOKUP(_xlfn.CONCAT(B610,D610),'All Fixtures'!H:U,14,0))</f>
        <v>Spartans Club 1</v>
      </c>
    </row>
    <row r="611" spans="1:7" ht="18" customHeight="1" x14ac:dyDescent="0.25">
      <c r="A611" s="55"/>
      <c r="B611" s="44">
        <v>21</v>
      </c>
      <c r="C611" s="45">
        <f>IFERROR(VLOOKUP(_xlfn.CONCAT(B611,$B587),'All Fixtures'!H:R,10,0),VLOOKUP(_xlfn.CONCAT(B611,$B587),'All Fixtures'!I:R,9,0))</f>
        <v>45702</v>
      </c>
      <c r="D611" s="46" t="str">
        <f>IFERROR(VLOOKUP(_xlfn.CONCAT(B611,$B587),'All Fixtures'!H:R,11,0),VLOOKUP(_xlfn.CONCAT(B611,$B587),'All Fixtures'!I:R,10,0))</f>
        <v>Bell Hotel</v>
      </c>
      <c r="E611" s="47" t="str">
        <f t="shared" si="15"/>
        <v>vs</v>
      </c>
      <c r="F611" s="46" t="str">
        <f>IFERROR(VLOOKUP(_xlfn.CONCAT(B611,$B587),'All Fixtures'!I:T,12,0),VLOOKUP(_xlfn.CONCAT(B611,$B587),'All Fixtures'!H:T,13,0))</f>
        <v>Co-Op</v>
      </c>
      <c r="G611" s="48" t="str">
        <f>IF(E611="VOID","",VLOOKUP(_xlfn.CONCAT(B611,D611),'All Fixtures'!H:U,14,0))</f>
        <v>Bell Inn Frampton</v>
      </c>
    </row>
    <row r="612" spans="1:7" ht="18" customHeight="1" x14ac:dyDescent="0.25">
      <c r="A612" s="55"/>
      <c r="B612" s="44">
        <v>22</v>
      </c>
      <c r="C612" s="45">
        <f>IFERROR(VLOOKUP(_xlfn.CONCAT(B612,$B587),'All Fixtures'!H:R,10,0),VLOOKUP(_xlfn.CONCAT(B612,$B587),'All Fixtures'!I:R,9,0))</f>
        <v>45705</v>
      </c>
      <c r="D612" s="46" t="str">
        <f>IFERROR(VLOOKUP(_xlfn.CONCAT(B612,$B587),'All Fixtures'!H:R,11,0),VLOOKUP(_xlfn.CONCAT(B612,$B587),'All Fixtures'!I:R,10,0))</f>
        <v>Robinswood Foxes</v>
      </c>
      <c r="E612" s="47" t="str">
        <f t="shared" si="15"/>
        <v>vs</v>
      </c>
      <c r="F612" s="46" t="str">
        <f>IFERROR(VLOOKUP(_xlfn.CONCAT(B612,$B587),'All Fixtures'!I:T,12,0),VLOOKUP(_xlfn.CONCAT(B612,$B587),'All Fixtures'!H:T,13,0))</f>
        <v>Bell Hotel</v>
      </c>
      <c r="G612" s="48" t="str">
        <f>IF(E612="VOID","",VLOOKUP(_xlfn.CONCAT(B612,D612),'All Fixtures'!H:U,14,0))</f>
        <v>Robinswood Hill Club 1</v>
      </c>
    </row>
    <row r="613" spans="1:7" ht="18" customHeight="1" x14ac:dyDescent="0.25">
      <c r="A613" s="55"/>
      <c r="B613" s="44">
        <v>23</v>
      </c>
      <c r="C613" s="45">
        <f>IFERROR(VLOOKUP(_xlfn.CONCAT(B613,$B587),'All Fixtures'!H:R,10,0),VLOOKUP(_xlfn.CONCAT(B613,$B587),'All Fixtures'!I:R,9,0))</f>
        <v>45716</v>
      </c>
      <c r="D613" s="46" t="str">
        <f>IFERROR(VLOOKUP(_xlfn.CONCAT(B613,$B587),'All Fixtures'!H:R,11,0),VLOOKUP(_xlfn.CONCAT(B613,$B587),'All Fixtures'!I:R,10,0))</f>
        <v>Bell Hotel</v>
      </c>
      <c r="E613" s="47" t="str">
        <f t="shared" si="15"/>
        <v>vs</v>
      </c>
      <c r="F613" s="46" t="str">
        <f>IFERROR(VLOOKUP(_xlfn.CONCAT(B613,$B587),'All Fixtures'!I:T,12,0),VLOOKUP(_xlfn.CONCAT(B613,$B587),'All Fixtures'!H:T,13,0))</f>
        <v>Doddlers</v>
      </c>
      <c r="G613" s="48" t="str">
        <f>IF(E613="VOID","",VLOOKUP(_xlfn.CONCAT(B613,D613),'All Fixtures'!H:U,14,0))</f>
        <v>Bell Inn Frampton</v>
      </c>
    </row>
    <row r="614" spans="1:7" ht="18" customHeight="1" x14ac:dyDescent="0.25">
      <c r="A614" s="55"/>
      <c r="B614" s="44">
        <v>24</v>
      </c>
      <c r="C614" s="45">
        <f>IFERROR(VLOOKUP(_xlfn.CONCAT(B614,$B587),'All Fixtures'!H:R,10,0),VLOOKUP(_xlfn.CONCAT(B614,$B587),'All Fixtures'!I:R,9,0))</f>
        <v>45720</v>
      </c>
      <c r="D614" s="46" t="str">
        <f>IFERROR(VLOOKUP(_xlfn.CONCAT(B614,$B587),'All Fixtures'!H:R,11,0),VLOOKUP(_xlfn.CONCAT(B614,$B587),'All Fixtures'!I:R,10,0))</f>
        <v>White Hart</v>
      </c>
      <c r="E614" s="47" t="str">
        <f t="shared" si="15"/>
        <v>vs</v>
      </c>
      <c r="F614" s="46" t="str">
        <f>IFERROR(VLOOKUP(_xlfn.CONCAT(B614,$B587),'All Fixtures'!I:T,12,0),VLOOKUP(_xlfn.CONCAT(B614,$B587),'All Fixtures'!H:T,13,0))</f>
        <v>Bell Hotel</v>
      </c>
      <c r="G614" s="48" t="str">
        <f>IF(E614="VOID","",VLOOKUP(_xlfn.CONCAT(B614,D614),'All Fixtures'!H:U,14,0))</f>
        <v>One Eyed Jacks</v>
      </c>
    </row>
    <row r="615" spans="1:7" ht="18" customHeight="1" x14ac:dyDescent="0.25">
      <c r="A615" s="55"/>
      <c r="B615" s="44">
        <v>25</v>
      </c>
      <c r="C615" s="45">
        <f>IFERROR(VLOOKUP(_xlfn.CONCAT(B615,$B587),'All Fixtures'!H:R,10,0),VLOOKUP(_xlfn.CONCAT(B615,$B587),'All Fixtures'!I:R,9,0))</f>
        <v>45730</v>
      </c>
      <c r="D615" s="46" t="str">
        <f>IFERROR(VLOOKUP(_xlfn.CONCAT(B615,$B587),'All Fixtures'!H:R,11,0),VLOOKUP(_xlfn.CONCAT(B615,$B587),'All Fixtures'!I:R,10,0))</f>
        <v>Bell Hotel</v>
      </c>
      <c r="E615" s="47" t="str">
        <f t="shared" si="15"/>
        <v>vs</v>
      </c>
      <c r="F615" s="46" t="str">
        <f>IFERROR(VLOOKUP(_xlfn.CONCAT(B615,$B587),'All Fixtures'!I:T,12,0),VLOOKUP(_xlfn.CONCAT(B615,$B587),'All Fixtures'!H:T,13,0))</f>
        <v>Jolly Boys</v>
      </c>
      <c r="G615" s="48" t="str">
        <f>IF(E615="VOID","",VLOOKUP(_xlfn.CONCAT(B615,D615),'All Fixtures'!H:U,14,0))</f>
        <v>Bell Inn Frampton</v>
      </c>
    </row>
    <row r="616" spans="1:7" ht="18" customHeight="1" x14ac:dyDescent="0.25">
      <c r="A616" s="55"/>
      <c r="B616" s="44">
        <v>26</v>
      </c>
      <c r="C616" s="45">
        <f>IFERROR(VLOOKUP(_xlfn.CONCAT(B616,$B587),'All Fixtures'!H:R,10,0),VLOOKUP(_xlfn.CONCAT(B616,$B587),'All Fixtures'!I:R,9,0))</f>
        <v>45737</v>
      </c>
      <c r="D616" s="46" t="str">
        <f>IFERROR(VLOOKUP(_xlfn.CONCAT(B616,$B587),'All Fixtures'!H:R,11,0),VLOOKUP(_xlfn.CONCAT(B616,$B587),'All Fixtures'!I:R,10,0))</f>
        <v>Commies</v>
      </c>
      <c r="E616" s="47" t="str">
        <f t="shared" si="15"/>
        <v>vs</v>
      </c>
      <c r="F616" s="46" t="str">
        <f>IFERROR(VLOOKUP(_xlfn.CONCAT(B616,$B587),'All Fixtures'!I:T,12,0),VLOOKUP(_xlfn.CONCAT(B616,$B587),'All Fixtures'!H:T,13,0))</f>
        <v>Bell Hotel</v>
      </c>
      <c r="G616" s="48" t="str">
        <f>IF(E616="VOID","",VLOOKUP(_xlfn.CONCAT(B616,D616),'All Fixtures'!H:U,14,0))</f>
        <v>Churchdown Community Centre 2</v>
      </c>
    </row>
    <row r="617" spans="1:7" ht="18" customHeight="1" x14ac:dyDescent="0.25">
      <c r="A617" s="55"/>
      <c r="B617" s="44">
        <v>27</v>
      </c>
      <c r="C617" s="45">
        <f>IFERROR(VLOOKUP(_xlfn.CONCAT(B617,$B587),'All Fixtures'!H:R,10,0),VLOOKUP(_xlfn.CONCAT(B617,$B587),'All Fixtures'!I:R,9,0))</f>
        <v>45744</v>
      </c>
      <c r="D617" s="46" t="str">
        <f>IFERROR(VLOOKUP(_xlfn.CONCAT(B617,$B587),'All Fixtures'!H:R,11,0),VLOOKUP(_xlfn.CONCAT(B617,$B587),'All Fixtures'!I:R,10,0))</f>
        <v>Bell Hotel</v>
      </c>
      <c r="E617" s="47" t="str">
        <f t="shared" si="15"/>
        <v>vs</v>
      </c>
      <c r="F617" s="46" t="str">
        <f>IFERROR(VLOOKUP(_xlfn.CONCAT(B617,$B587),'All Fixtures'!I:T,12,0),VLOOKUP(_xlfn.CONCAT(B617,$B587),'All Fixtures'!H:T,13,0))</f>
        <v>Harps S.C.</v>
      </c>
      <c r="G617" s="48" t="str">
        <f>IF(E617="VOID","",VLOOKUP(_xlfn.CONCAT(B617,D617),'All Fixtures'!H:U,14,0))</f>
        <v>Bell Inn Frampton</v>
      </c>
    </row>
    <row r="618" spans="1:7" ht="18" customHeight="1" x14ac:dyDescent="0.25">
      <c r="A618" s="55"/>
      <c r="B618" s="44">
        <v>28</v>
      </c>
      <c r="C618" s="45">
        <f>IFERROR(VLOOKUP(_xlfn.CONCAT(B618,$B587),'All Fixtures'!H:R,10,0),VLOOKUP(_xlfn.CONCAT(B618,$B587),'All Fixtures'!I:R,9,0))</f>
        <v>45747</v>
      </c>
      <c r="D618" s="46" t="str">
        <f>IFERROR(VLOOKUP(_xlfn.CONCAT(B618,$B587),'All Fixtures'!H:R,11,0),VLOOKUP(_xlfn.CONCAT(B618,$B587),'All Fixtures'!I:R,10,0))</f>
        <v>Post Office 'A'</v>
      </c>
      <c r="E618" s="47" t="str">
        <f t="shared" si="15"/>
        <v>vs</v>
      </c>
      <c r="F618" s="46" t="str">
        <f>IFERROR(VLOOKUP(_xlfn.CONCAT(B618,$B587),'All Fixtures'!I:T,12,0),VLOOKUP(_xlfn.CONCAT(B618,$B587),'All Fixtures'!H:T,13,0))</f>
        <v>Bell Hotel</v>
      </c>
      <c r="G618" s="48" t="str">
        <f>IF(E618="VOID","",VLOOKUP(_xlfn.CONCAT(B618,D618),'All Fixtures'!H:U,14,0))</f>
        <v>One Eyed Jacks</v>
      </c>
    </row>
    <row r="619" spans="1:7" ht="18" customHeight="1" x14ac:dyDescent="0.25">
      <c r="A619" s="55"/>
      <c r="B619" s="44">
        <v>29</v>
      </c>
      <c r="C619" s="45">
        <f>IFERROR(VLOOKUP(_xlfn.CONCAT(B619,$B587),'All Fixtures'!H:R,10,0),VLOOKUP(_xlfn.CONCAT(B619,$B587),'All Fixtures'!I:R,9,0))</f>
        <v>45758</v>
      </c>
      <c r="D619" s="46" t="str">
        <f>IFERROR(VLOOKUP(_xlfn.CONCAT(B619,$B587),'All Fixtures'!H:R,11,0),VLOOKUP(_xlfn.CONCAT(B619,$B587),'All Fixtures'!I:R,10,0))</f>
        <v>Bell Hotel</v>
      </c>
      <c r="E619" s="47" t="str">
        <f t="shared" si="15"/>
        <v>vs</v>
      </c>
      <c r="F619" s="46" t="str">
        <f>IFERROR(VLOOKUP(_xlfn.CONCAT(B619,$B587),'All Fixtures'!I:T,12,0),VLOOKUP(_xlfn.CONCAT(B619,$B587),'All Fixtures'!H:T,13,0))</f>
        <v>Andy Capps</v>
      </c>
      <c r="G619" s="48" t="str">
        <f>IF(E619="VOID","",VLOOKUP(_xlfn.CONCAT(B619,D619),'All Fixtures'!H:U,14,0))</f>
        <v>Bell Inn Frampton</v>
      </c>
    </row>
    <row r="620" spans="1:7" ht="18" customHeight="1" x14ac:dyDescent="0.25">
      <c r="A620" s="55"/>
      <c r="B620" s="49">
        <v>30</v>
      </c>
      <c r="C620" s="50">
        <f>IFERROR(VLOOKUP(_xlfn.CONCAT(B620,$B587),'All Fixtures'!H:R,10,0),VLOOKUP(_xlfn.CONCAT(B620,$B587),'All Fixtures'!I:R,9,0))</f>
        <v>45761</v>
      </c>
      <c r="D620" s="51" t="str">
        <f>IFERROR(VLOOKUP(_xlfn.CONCAT(B620,$B587),'All Fixtures'!H:R,11,0),VLOOKUP(_xlfn.CONCAT(B620,$B587),'All Fixtures'!I:R,10,0))</f>
        <v>Statics</v>
      </c>
      <c r="E620" s="52" t="str">
        <f t="shared" si="15"/>
        <v>vs</v>
      </c>
      <c r="F620" s="51" t="str">
        <f>IFERROR(VLOOKUP(_xlfn.CONCAT(B620,$B587),'All Fixtures'!I:T,12,0),VLOOKUP(_xlfn.CONCAT(B620,$B587),'All Fixtures'!H:T,13,0))</f>
        <v>Bell Hotel</v>
      </c>
      <c r="G620" s="53" t="str">
        <f>IF(E620="VOID","",VLOOKUP(_xlfn.CONCAT(B620,D620),'All Fixtures'!H:U,14,0))</f>
        <v>Farmer's Club 2</v>
      </c>
    </row>
  </sheetData>
  <mergeCells count="32">
    <mergeCell ref="B215:G215"/>
    <mergeCell ref="C2:G2"/>
    <mergeCell ref="B20:G20"/>
    <mergeCell ref="C41:G41"/>
    <mergeCell ref="B59:G59"/>
    <mergeCell ref="C80:G80"/>
    <mergeCell ref="B98:G98"/>
    <mergeCell ref="C119:G119"/>
    <mergeCell ref="B137:G137"/>
    <mergeCell ref="C158:G158"/>
    <mergeCell ref="B176:G176"/>
    <mergeCell ref="C197:G197"/>
    <mergeCell ref="B449:G449"/>
    <mergeCell ref="C236:G236"/>
    <mergeCell ref="B254:G254"/>
    <mergeCell ref="C275:G275"/>
    <mergeCell ref="B293:G293"/>
    <mergeCell ref="C314:G314"/>
    <mergeCell ref="B332:G332"/>
    <mergeCell ref="C353:G353"/>
    <mergeCell ref="B371:G371"/>
    <mergeCell ref="C392:G392"/>
    <mergeCell ref="B410:G410"/>
    <mergeCell ref="C431:G431"/>
    <mergeCell ref="C587:G587"/>
    <mergeCell ref="B605:G605"/>
    <mergeCell ref="C470:G470"/>
    <mergeCell ref="B488:G488"/>
    <mergeCell ref="C509:G509"/>
    <mergeCell ref="B527:G527"/>
    <mergeCell ref="C548:G548"/>
    <mergeCell ref="B566:G566"/>
  </mergeCells>
  <conditionalFormatting sqref="D5:D19 D21:D35">
    <cfRule type="expression" dxfId="223" priority="64">
      <formula>$D5=$B$2</formula>
    </cfRule>
  </conditionalFormatting>
  <conditionalFormatting sqref="D20">
    <cfRule type="expression" dxfId="222" priority="2">
      <formula>$D20=$B$587</formula>
    </cfRule>
  </conditionalFormatting>
  <conditionalFormatting sqref="D44:D58 D60:D74">
    <cfRule type="expression" dxfId="221" priority="62">
      <formula>$D44=$B$41</formula>
    </cfRule>
  </conditionalFormatting>
  <conditionalFormatting sqref="D59">
    <cfRule type="expression" dxfId="220" priority="4">
      <formula>$D59=$B$587</formula>
    </cfRule>
  </conditionalFormatting>
  <conditionalFormatting sqref="D83:D97 D99:D113">
    <cfRule type="expression" dxfId="219" priority="60">
      <formula>$D83=$B$80</formula>
    </cfRule>
  </conditionalFormatting>
  <conditionalFormatting sqref="D98">
    <cfRule type="expression" dxfId="218" priority="6">
      <formula>$D98=$B$587</formula>
    </cfRule>
  </conditionalFormatting>
  <conditionalFormatting sqref="D122:D136 D138:D152">
    <cfRule type="expression" dxfId="217" priority="58">
      <formula>$D122=$B$119</formula>
    </cfRule>
  </conditionalFormatting>
  <conditionalFormatting sqref="D137">
    <cfRule type="expression" dxfId="216" priority="8">
      <formula>$D137=$B$587</formula>
    </cfRule>
  </conditionalFormatting>
  <conditionalFormatting sqref="D161:D175 D177:D191">
    <cfRule type="expression" dxfId="215" priority="56">
      <formula>$D161=$B$158</formula>
    </cfRule>
  </conditionalFormatting>
  <conditionalFormatting sqref="D176">
    <cfRule type="expression" dxfId="214" priority="10">
      <formula>$D176=$B$587</formula>
    </cfRule>
  </conditionalFormatting>
  <conditionalFormatting sqref="D200:D214 D216:D230">
    <cfRule type="expression" dxfId="213" priority="54">
      <formula>$D200=$B$197</formula>
    </cfRule>
  </conditionalFormatting>
  <conditionalFormatting sqref="D215">
    <cfRule type="expression" dxfId="212" priority="12">
      <formula>$D215=$B$587</formula>
    </cfRule>
  </conditionalFormatting>
  <conditionalFormatting sqref="D239:D253 D255:D269">
    <cfRule type="expression" dxfId="211" priority="52">
      <formula>$D239=$B$236</formula>
    </cfRule>
  </conditionalFormatting>
  <conditionalFormatting sqref="D254">
    <cfRule type="expression" dxfId="210" priority="14">
      <formula>$D254=$B$587</formula>
    </cfRule>
  </conditionalFormatting>
  <conditionalFormatting sqref="D278:D292 D294:D308">
    <cfRule type="expression" dxfId="209" priority="50">
      <formula>$D278=$B$275</formula>
    </cfRule>
  </conditionalFormatting>
  <conditionalFormatting sqref="D293">
    <cfRule type="expression" dxfId="208" priority="16">
      <formula>$D293=$B$587</formula>
    </cfRule>
  </conditionalFormatting>
  <conditionalFormatting sqref="D317:D331 D333:D347">
    <cfRule type="expression" dxfId="207" priority="48">
      <formula>$D317=$B$314</formula>
    </cfRule>
  </conditionalFormatting>
  <conditionalFormatting sqref="D332">
    <cfRule type="expression" dxfId="206" priority="18">
      <formula>$D332=$B$587</formula>
    </cfRule>
  </conditionalFormatting>
  <conditionalFormatting sqref="D356:D370 D372:D386">
    <cfRule type="expression" dxfId="205" priority="46">
      <formula>$D356=$B$353</formula>
    </cfRule>
  </conditionalFormatting>
  <conditionalFormatting sqref="D371">
    <cfRule type="expression" dxfId="204" priority="20">
      <formula>$D371=$B$587</formula>
    </cfRule>
  </conditionalFormatting>
  <conditionalFormatting sqref="D395:D409 D411:D425">
    <cfRule type="expression" dxfId="203" priority="44">
      <formula>$D395=$B$392</formula>
    </cfRule>
  </conditionalFormatting>
  <conditionalFormatting sqref="D410">
    <cfRule type="expression" dxfId="202" priority="22">
      <formula>$D410=$B$587</formula>
    </cfRule>
  </conditionalFormatting>
  <conditionalFormatting sqref="D434:D448 D450:D464">
    <cfRule type="expression" dxfId="201" priority="42">
      <formula>$D434=$B$431</formula>
    </cfRule>
  </conditionalFormatting>
  <conditionalFormatting sqref="D449">
    <cfRule type="expression" dxfId="200" priority="24">
      <formula>$D449=$B$587</formula>
    </cfRule>
  </conditionalFormatting>
  <conditionalFormatting sqref="D473:D487 D489:D503">
    <cfRule type="expression" dxfId="199" priority="40">
      <formula>$D473=$B$470</formula>
    </cfRule>
  </conditionalFormatting>
  <conditionalFormatting sqref="D488">
    <cfRule type="expression" dxfId="198" priority="26">
      <formula>$D488=$B$587</formula>
    </cfRule>
  </conditionalFormatting>
  <conditionalFormatting sqref="D512:D526 D528:D542">
    <cfRule type="expression" dxfId="197" priority="38">
      <formula>$D512=$B$509</formula>
    </cfRule>
  </conditionalFormatting>
  <conditionalFormatting sqref="D527">
    <cfRule type="expression" dxfId="196" priority="28">
      <formula>$D527=$B$587</formula>
    </cfRule>
  </conditionalFormatting>
  <conditionalFormatting sqref="D551:D565 D567:D581">
    <cfRule type="expression" dxfId="195" priority="36">
      <formula>$D551=$B$548</formula>
    </cfRule>
  </conditionalFormatting>
  <conditionalFormatting sqref="D566">
    <cfRule type="expression" dxfId="194" priority="30">
      <formula>$D566=$B$587</formula>
    </cfRule>
  </conditionalFormatting>
  <conditionalFormatting sqref="D590:D620">
    <cfRule type="expression" dxfId="193" priority="32">
      <formula>$D590=$B$587</formula>
    </cfRule>
  </conditionalFormatting>
  <conditionalFormatting sqref="F5:F19 F21:F35">
    <cfRule type="expression" dxfId="192" priority="63">
      <formula>$F5=$B$2</formula>
    </cfRule>
  </conditionalFormatting>
  <conditionalFormatting sqref="F20">
    <cfRule type="expression" dxfId="191" priority="1">
      <formula>$F20=$B$587</formula>
    </cfRule>
  </conditionalFormatting>
  <conditionalFormatting sqref="F44:F58 F60:F74">
    <cfRule type="expression" dxfId="190" priority="61">
      <formula>$F44=$B$41</formula>
    </cfRule>
  </conditionalFormatting>
  <conditionalFormatting sqref="F59">
    <cfRule type="expression" dxfId="189" priority="3">
      <formula>$F59=$B$587</formula>
    </cfRule>
  </conditionalFormatting>
  <conditionalFormatting sqref="F83:F97 F99:F113">
    <cfRule type="expression" dxfId="188" priority="59">
      <formula>$F83=$B$80</formula>
    </cfRule>
  </conditionalFormatting>
  <conditionalFormatting sqref="F98">
    <cfRule type="expression" dxfId="187" priority="5">
      <formula>$F98=$B$587</formula>
    </cfRule>
  </conditionalFormatting>
  <conditionalFormatting sqref="F122:F136 F138:F152">
    <cfRule type="expression" dxfId="186" priority="57">
      <formula>$F122=$B$119</formula>
    </cfRule>
  </conditionalFormatting>
  <conditionalFormatting sqref="F137">
    <cfRule type="expression" dxfId="185" priority="7">
      <formula>$F137=$B$587</formula>
    </cfRule>
  </conditionalFormatting>
  <conditionalFormatting sqref="F161:F175 F177:F191">
    <cfRule type="expression" dxfId="184" priority="55">
      <formula>$F161=$B$158</formula>
    </cfRule>
  </conditionalFormatting>
  <conditionalFormatting sqref="F176">
    <cfRule type="expression" dxfId="183" priority="9">
      <formula>$F176=$B$587</formula>
    </cfRule>
  </conditionalFormatting>
  <conditionalFormatting sqref="F200:F214 F216:F230">
    <cfRule type="expression" dxfId="182" priority="53">
      <formula>$F200=$B$197</formula>
    </cfRule>
  </conditionalFormatting>
  <conditionalFormatting sqref="F215">
    <cfRule type="expression" dxfId="181" priority="11">
      <formula>$F215=$B$587</formula>
    </cfRule>
  </conditionalFormatting>
  <conditionalFormatting sqref="F239:F253 F255:F269">
    <cfRule type="expression" dxfId="180" priority="51">
      <formula>$F239=$B$236</formula>
    </cfRule>
  </conditionalFormatting>
  <conditionalFormatting sqref="F254">
    <cfRule type="expression" dxfId="179" priority="13">
      <formula>$F254=$B$587</formula>
    </cfRule>
  </conditionalFormatting>
  <conditionalFormatting sqref="F278:F292 F294:F308">
    <cfRule type="expression" dxfId="178" priority="49">
      <formula>$F278=$B$275</formula>
    </cfRule>
  </conditionalFormatting>
  <conditionalFormatting sqref="F293">
    <cfRule type="expression" dxfId="177" priority="15">
      <formula>$F293=$B$587</formula>
    </cfRule>
  </conditionalFormatting>
  <conditionalFormatting sqref="F317:F331 F333:F347">
    <cfRule type="expression" dxfId="176" priority="47">
      <formula>$F317=$B$314</formula>
    </cfRule>
  </conditionalFormatting>
  <conditionalFormatting sqref="F332">
    <cfRule type="expression" dxfId="175" priority="17">
      <formula>$F332=$B$587</formula>
    </cfRule>
  </conditionalFormatting>
  <conditionalFormatting sqref="F356:F370 F372:F386">
    <cfRule type="expression" dxfId="174" priority="45">
      <formula>$F356=$B$353</formula>
    </cfRule>
  </conditionalFormatting>
  <conditionalFormatting sqref="F371">
    <cfRule type="expression" dxfId="173" priority="19">
      <formula>$F371=$B$587</formula>
    </cfRule>
  </conditionalFormatting>
  <conditionalFormatting sqref="F395:F409 F411:F425">
    <cfRule type="expression" dxfId="172" priority="43">
      <formula>$F395=$B$392</formula>
    </cfRule>
  </conditionalFormatting>
  <conditionalFormatting sqref="F410">
    <cfRule type="expression" dxfId="171" priority="21">
      <formula>$F410=$B$587</formula>
    </cfRule>
  </conditionalFormatting>
  <conditionalFormatting sqref="F434:F448 F450:F464">
    <cfRule type="expression" dxfId="170" priority="41">
      <formula>$F434=$B$431</formula>
    </cfRule>
  </conditionalFormatting>
  <conditionalFormatting sqref="F449">
    <cfRule type="expression" dxfId="169" priority="23">
      <formula>$F449=$B$587</formula>
    </cfRule>
  </conditionalFormatting>
  <conditionalFormatting sqref="F473:F487 F489:F503">
    <cfRule type="expression" dxfId="168" priority="39">
      <formula>$F473=$B$470</formula>
    </cfRule>
  </conditionalFormatting>
  <conditionalFormatting sqref="F488">
    <cfRule type="expression" dxfId="167" priority="25">
      <formula>$F488=$B$587</formula>
    </cfRule>
  </conditionalFormatting>
  <conditionalFormatting sqref="F512:F526 F528:F542">
    <cfRule type="expression" dxfId="166" priority="37">
      <formula>$F512=$B$509</formula>
    </cfRule>
  </conditionalFormatting>
  <conditionalFormatting sqref="F527">
    <cfRule type="expression" dxfId="165" priority="27">
      <formula>$F527=$B$587</formula>
    </cfRule>
  </conditionalFormatting>
  <conditionalFormatting sqref="F551:F565 F567:F581">
    <cfRule type="expression" dxfId="164" priority="35">
      <formula>$F551=$B$548</formula>
    </cfRule>
  </conditionalFormatting>
  <conditionalFormatting sqref="F566">
    <cfRule type="expression" dxfId="163" priority="29">
      <formula>$F566=$B$587</formula>
    </cfRule>
  </conditionalFormatting>
  <conditionalFormatting sqref="F590:F620">
    <cfRule type="expression" dxfId="162" priority="31">
      <formula>$F590=$B$587</formula>
    </cfRule>
  </conditionalFormatting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57E420-35FB-443E-B642-7AAB37446731}">
          <x14:formula1>
            <xm:f>tbl_Teams!$C$2:$C$111</xm:f>
          </x14:formula1>
          <xm:sqref>C509 C587 C431 C392 C353 C314 C275 C236 C197 C158 C119 C80 C41 C548 C470 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C294-70C3-436F-A78F-18E5F55F359D}">
  <sheetPr codeName="Sheet14">
    <tabColor rgb="FFFFC000"/>
  </sheetPr>
  <dimension ref="A1:H619"/>
  <sheetViews>
    <sheetView topLeftCell="A580" workbookViewId="0">
      <selection activeCell="I69" sqref="I69"/>
    </sheetView>
  </sheetViews>
  <sheetFormatPr defaultColWidth="8.85546875" defaultRowHeight="18" customHeight="1" x14ac:dyDescent="0.25"/>
  <cols>
    <col min="1" max="1" width="4.85546875" style="56" customWidth="1"/>
    <col min="2" max="2" width="3" style="54" customWidth="1"/>
    <col min="3" max="3" width="11.28515625" style="54" customWidth="1"/>
    <col min="4" max="4" width="21.5703125" style="54" customWidth="1"/>
    <col min="5" max="5" width="4.7109375" style="54" customWidth="1"/>
    <col min="6" max="6" width="21.5703125" style="54" customWidth="1"/>
    <col min="7" max="7" width="25.7109375" style="54" customWidth="1"/>
    <col min="8" max="8" width="4.85546875" style="54" customWidth="1"/>
    <col min="9" max="16384" width="8.85546875" style="54"/>
  </cols>
  <sheetData>
    <row r="1" spans="1:8" ht="13.15" customHeight="1" x14ac:dyDescent="0.25">
      <c r="A1" s="55"/>
      <c r="B1" s="20"/>
      <c r="C1" s="20"/>
      <c r="D1" s="3"/>
      <c r="E1" s="20"/>
      <c r="F1" s="3"/>
      <c r="G1" s="3"/>
      <c r="H1" s="3"/>
    </row>
    <row r="2" spans="1:8" ht="20.45" customHeight="1" x14ac:dyDescent="0.35">
      <c r="A2" s="55">
        <v>1</v>
      </c>
      <c r="B2" s="39" t="str">
        <f>C2</f>
        <v>Likely Lads</v>
      </c>
      <c r="C2" s="121" t="str">
        <f>VLOOKUP(A2,Divisions!$W$3:$X$18,2,0)</f>
        <v>Likely Lads</v>
      </c>
      <c r="D2" s="121"/>
      <c r="E2" s="121"/>
      <c r="F2" s="121"/>
      <c r="G2" s="121"/>
      <c r="H2" s="3"/>
    </row>
    <row r="3" spans="1:8" ht="13.15" customHeight="1" x14ac:dyDescent="0.25">
      <c r="A3" s="55"/>
      <c r="B3" s="20"/>
      <c r="C3" s="20"/>
      <c r="D3" s="3"/>
      <c r="E3" s="20"/>
      <c r="F3" s="3"/>
      <c r="G3" s="3"/>
      <c r="H3" s="3"/>
    </row>
    <row r="4" spans="1:8" ht="21.6" customHeight="1" x14ac:dyDescent="0.25">
      <c r="A4" s="55"/>
      <c r="B4" s="40" t="s">
        <v>328</v>
      </c>
      <c r="C4" s="41" t="s">
        <v>334</v>
      </c>
      <c r="D4" s="42" t="s">
        <v>340</v>
      </c>
      <c r="E4" s="42"/>
      <c r="F4" s="42" t="s">
        <v>341</v>
      </c>
      <c r="G4" s="43" t="s">
        <v>338</v>
      </c>
      <c r="H4" s="3"/>
    </row>
    <row r="5" spans="1:8" ht="18" customHeight="1" x14ac:dyDescent="0.25">
      <c r="A5" s="55"/>
      <c r="B5" s="44">
        <v>1</v>
      </c>
      <c r="C5" s="45">
        <f>IFERROR(VLOOKUP(_xlfn.CONCAT(B5,$B2),'All Fixtures'!H:R,10,0),VLOOKUP(_xlfn.CONCAT(B5,$B2),'All Fixtures'!I:R,9,0))</f>
        <v>45538</v>
      </c>
      <c r="D5" s="46" t="str">
        <f>IFERROR(VLOOKUP(_xlfn.CONCAT(B5,$B2),'All Fixtures'!H:R,11,0),VLOOKUP(_xlfn.CONCAT(B5,$B2),'All Fixtures'!I:R,10,0))</f>
        <v>Likely Lads</v>
      </c>
      <c r="E5" s="47" t="str">
        <f>IF(F5="","VOID","vs")</f>
        <v>vs</v>
      </c>
      <c r="F5" s="46" t="str">
        <f>IFERROR(VLOOKUP(_xlfn.CONCAT(B5,$B2),'All Fixtures'!I:T,12,0),VLOOKUP(_xlfn.CONCAT(B5,$B2),'All Fixtures'!H:T,13,0))</f>
        <v>Crescent Knights</v>
      </c>
      <c r="G5" s="48" t="str">
        <f>IF(E5="VOID","",VLOOKUP(_xlfn.CONCAT(B5,D5),'All Fixtures'!H:U,14,0))</f>
        <v>Farmer's Club 1</v>
      </c>
      <c r="H5" s="3"/>
    </row>
    <row r="6" spans="1:8" ht="18" customHeight="1" x14ac:dyDescent="0.25">
      <c r="A6" s="55"/>
      <c r="B6" s="44">
        <v>2</v>
      </c>
      <c r="C6" s="45">
        <f>IFERROR(VLOOKUP(_xlfn.CONCAT(B6,$B2),'All Fixtures'!H:R,10,0),VLOOKUP(_xlfn.CONCAT(B6,$B2),'All Fixtures'!I:R,9,0))</f>
        <v>45548</v>
      </c>
      <c r="D6" s="46" t="str">
        <f>IFERROR(VLOOKUP(_xlfn.CONCAT(B6,$B2),'All Fixtures'!H:R,11,0),VLOOKUP(_xlfn.CONCAT(B6,$B2),'All Fixtures'!I:R,10,0))</f>
        <v>St Aldates</v>
      </c>
      <c r="E6" s="47" t="str">
        <f t="shared" ref="E6:E35" si="0">IF(F6="","VOID","vs")</f>
        <v>vs</v>
      </c>
      <c r="F6" s="46" t="str">
        <f>IFERROR(VLOOKUP(_xlfn.CONCAT(B6,$B2),'All Fixtures'!I:T,12,0),VLOOKUP(_xlfn.CONCAT(B6,$B2),'All Fixtures'!H:T,13,0))</f>
        <v>Likely Lads</v>
      </c>
      <c r="G6" s="48" t="str">
        <f>IF(E6="VOID","",VLOOKUP(_xlfn.CONCAT(B6,D6),'All Fixtures'!H:U,14,0))</f>
        <v>Wotton Hall Club 2</v>
      </c>
      <c r="H6" s="3"/>
    </row>
    <row r="7" spans="1:8" ht="18" customHeight="1" x14ac:dyDescent="0.25">
      <c r="A7" s="55"/>
      <c r="B7" s="44">
        <v>3</v>
      </c>
      <c r="C7" s="45">
        <f>IFERROR(VLOOKUP(_xlfn.CONCAT(B7,$B2),'All Fixtures'!H:R,10,0),VLOOKUP(_xlfn.CONCAT(B7,$B2),'All Fixtures'!I:R,9,0))</f>
        <v>45552</v>
      </c>
      <c r="D7" s="46" t="str">
        <f>IFERROR(VLOOKUP(_xlfn.CONCAT(B7,$B2),'All Fixtures'!H:R,11,0),VLOOKUP(_xlfn.CONCAT(B7,$B2),'All Fixtures'!I:R,10,0))</f>
        <v>Likely Lads</v>
      </c>
      <c r="E7" s="47" t="str">
        <f t="shared" si="0"/>
        <v>vs</v>
      </c>
      <c r="F7" s="46" t="str">
        <f>IFERROR(VLOOKUP(_xlfn.CONCAT(B7,$B2),'All Fixtures'!I:T,12,0),VLOOKUP(_xlfn.CONCAT(B7,$B2),'All Fixtures'!H:T,13,0))</f>
        <v>Hits &amp; Bits</v>
      </c>
      <c r="G7" s="48" t="str">
        <f>IF(E7="VOID","",VLOOKUP(_xlfn.CONCAT(B7,D7),'All Fixtures'!H:U,14,0))</f>
        <v>Farmer's Club 1</v>
      </c>
      <c r="H7" s="3"/>
    </row>
    <row r="8" spans="1:8" ht="18" customHeight="1" x14ac:dyDescent="0.25">
      <c r="A8" s="55"/>
      <c r="B8" s="44">
        <v>4</v>
      </c>
      <c r="C8" s="45">
        <f>IFERROR(VLOOKUP(_xlfn.CONCAT(B8,$B2),'All Fixtures'!H:R,10,0),VLOOKUP(_xlfn.CONCAT(B8,$B2),'All Fixtures'!I:R,9,0))</f>
        <v>45561</v>
      </c>
      <c r="D8" s="46" t="str">
        <f>IFERROR(VLOOKUP(_xlfn.CONCAT(B8,$B2),'All Fixtures'!H:R,11,0),VLOOKUP(_xlfn.CONCAT(B8,$B2),'All Fixtures'!I:R,10,0))</f>
        <v>Runaways</v>
      </c>
      <c r="E8" s="47" t="str">
        <f t="shared" si="0"/>
        <v>vs</v>
      </c>
      <c r="F8" s="46" t="str">
        <f>IFERROR(VLOOKUP(_xlfn.CONCAT(B8,$B2),'All Fixtures'!I:T,12,0),VLOOKUP(_xlfn.CONCAT(B8,$B2),'All Fixtures'!H:T,13,0))</f>
        <v>Likely Lads</v>
      </c>
      <c r="G8" s="48" t="str">
        <f>IF(E8="VOID","",VLOOKUP(_xlfn.CONCAT(B8,D8),'All Fixtures'!H:U,14,0))</f>
        <v>Churchdown Club</v>
      </c>
      <c r="H8" s="3"/>
    </row>
    <row r="9" spans="1:8" ht="18" customHeight="1" x14ac:dyDescent="0.25">
      <c r="A9" s="55"/>
      <c r="B9" s="44">
        <v>5</v>
      </c>
      <c r="C9" s="45">
        <f>IFERROR(VLOOKUP(_xlfn.CONCAT(B9,$B2),'All Fixtures'!H:R,10,0),VLOOKUP(_xlfn.CONCAT(B9,$B2),'All Fixtures'!I:R,9,0))</f>
        <v>45566</v>
      </c>
      <c r="D9" s="46" t="str">
        <f>IFERROR(VLOOKUP(_xlfn.CONCAT(B9,$B2),'All Fixtures'!H:R,11,0),VLOOKUP(_xlfn.CONCAT(B9,$B2),'All Fixtures'!I:R,10,0))</f>
        <v>Likely Lads</v>
      </c>
      <c r="E9" s="47" t="str">
        <f t="shared" si="0"/>
        <v>vs</v>
      </c>
      <c r="F9" s="46" t="str">
        <f>IFERROR(VLOOKUP(_xlfn.CONCAT(B9,$B2),'All Fixtures'!I:T,12,0),VLOOKUP(_xlfn.CONCAT(B9,$B2),'All Fixtures'!H:T,13,0))</f>
        <v>Windmill Nomads</v>
      </c>
      <c r="G9" s="48" t="str">
        <f>IF(E9="VOID","",VLOOKUP(_xlfn.CONCAT(B9,D9),'All Fixtures'!H:U,14,0))</f>
        <v>Farmer's Club 1</v>
      </c>
      <c r="H9" s="3"/>
    </row>
    <row r="10" spans="1:8" ht="18" customHeight="1" x14ac:dyDescent="0.25">
      <c r="A10" s="55"/>
      <c r="B10" s="44">
        <v>6</v>
      </c>
      <c r="C10" s="45">
        <f>IFERROR(VLOOKUP(_xlfn.CONCAT(B10,$B2),'All Fixtures'!H:R,10,0),VLOOKUP(_xlfn.CONCAT(B10,$B2),'All Fixtures'!I:R,9,0))</f>
        <v>45575</v>
      </c>
      <c r="D10" s="46" t="str">
        <f>IFERROR(VLOOKUP(_xlfn.CONCAT(B10,$B2),'All Fixtures'!H:R,11,0),VLOOKUP(_xlfn.CONCAT(B10,$B2),'All Fixtures'!I:R,10,0))</f>
        <v>Gamblers S.C.</v>
      </c>
      <c r="E10" s="47" t="str">
        <f t="shared" si="0"/>
        <v>vs</v>
      </c>
      <c r="F10" s="46" t="str">
        <f>IFERROR(VLOOKUP(_xlfn.CONCAT(B10,$B2),'All Fixtures'!I:T,12,0),VLOOKUP(_xlfn.CONCAT(B10,$B2),'All Fixtures'!H:T,13,0))</f>
        <v>Likely Lads</v>
      </c>
      <c r="G10" s="48" t="str">
        <f>IF(E10="VOID","",VLOOKUP(_xlfn.CONCAT(B10,D10),'All Fixtures'!H:U,14,0))</f>
        <v>Coney Hill RFC</v>
      </c>
      <c r="H10" s="3"/>
    </row>
    <row r="11" spans="1:8" ht="18" customHeight="1" x14ac:dyDescent="0.25">
      <c r="A11" s="55"/>
      <c r="B11" s="44">
        <v>7</v>
      </c>
      <c r="C11" s="45">
        <f>IFERROR(VLOOKUP(_xlfn.CONCAT(B11,$B2),'All Fixtures'!H:R,10,0),VLOOKUP(_xlfn.CONCAT(B11,$B2),'All Fixtures'!I:R,9,0))</f>
        <v>45580</v>
      </c>
      <c r="D11" s="46" t="str">
        <f>IFERROR(VLOOKUP(_xlfn.CONCAT(B11,$B2),'All Fixtures'!H:R,11,0),VLOOKUP(_xlfn.CONCAT(B11,$B2),'All Fixtures'!I:R,10,0))</f>
        <v>Likely Lads</v>
      </c>
      <c r="E11" s="47" t="str">
        <f t="shared" si="0"/>
        <v>vs</v>
      </c>
      <c r="F11" s="46" t="str">
        <f>IFERROR(VLOOKUP(_xlfn.CONCAT(B11,$B2),'All Fixtures'!I:T,12,0),VLOOKUP(_xlfn.CONCAT(B11,$B2),'All Fixtures'!H:T,13,0))</f>
        <v>Newent Independents</v>
      </c>
      <c r="G11" s="48" t="str">
        <f>IF(E11="VOID","",VLOOKUP(_xlfn.CONCAT(B11,D11),'All Fixtures'!H:U,14,0))</f>
        <v>Farmer's Club 1</v>
      </c>
      <c r="H11" s="3"/>
    </row>
    <row r="12" spans="1:8" ht="18" customHeight="1" x14ac:dyDescent="0.25">
      <c r="A12" s="55"/>
      <c r="B12" s="44">
        <v>8</v>
      </c>
      <c r="C12" s="45">
        <f>IFERROR(VLOOKUP(_xlfn.CONCAT(B12,$B2),'All Fixtures'!H:R,10,0),VLOOKUP(_xlfn.CONCAT(B12,$B2),'All Fixtures'!I:R,9,0))</f>
        <v>45587</v>
      </c>
      <c r="D12" s="46" t="str">
        <f>IFERROR(VLOOKUP(_xlfn.CONCAT(B12,$B2),'All Fixtures'!H:R,11,0),VLOOKUP(_xlfn.CONCAT(B12,$B2),'All Fixtures'!I:R,10,0))</f>
        <v>Roamers</v>
      </c>
      <c r="E12" s="47" t="str">
        <f t="shared" si="0"/>
        <v>vs</v>
      </c>
      <c r="F12" s="46" t="str">
        <f>IFERROR(VLOOKUP(_xlfn.CONCAT(B12,$B2),'All Fixtures'!I:T,12,0),VLOOKUP(_xlfn.CONCAT(B12,$B2),'All Fixtures'!H:T,13,0))</f>
        <v>Likely Lads</v>
      </c>
      <c r="G12" s="48" t="str">
        <f>IF(E12="VOID","",VLOOKUP(_xlfn.CONCAT(B12,D12),'All Fixtures'!H:U,14,0))</f>
        <v>Longlevens RFC</v>
      </c>
      <c r="H12" s="3"/>
    </row>
    <row r="13" spans="1:8" ht="18" customHeight="1" x14ac:dyDescent="0.25">
      <c r="A13" s="55"/>
      <c r="B13" s="44">
        <v>9</v>
      </c>
      <c r="C13" s="45">
        <f>IFERROR(VLOOKUP(_xlfn.CONCAT(B13,$B2),'All Fixtures'!H:R,10,0),VLOOKUP(_xlfn.CONCAT(B13,$B2),'All Fixtures'!I:R,9,0))</f>
        <v>45594</v>
      </c>
      <c r="D13" s="46" t="str">
        <f>IFERROR(VLOOKUP(_xlfn.CONCAT(B13,$B2),'All Fixtures'!H:R,11,0),VLOOKUP(_xlfn.CONCAT(B13,$B2),'All Fixtures'!I:R,10,0))</f>
        <v>Likely Lads</v>
      </c>
      <c r="E13" s="47" t="str">
        <f t="shared" si="0"/>
        <v>vs</v>
      </c>
      <c r="F13" s="46" t="str">
        <f>IFERROR(VLOOKUP(_xlfn.CONCAT(B13,$B2),'All Fixtures'!I:T,12,0),VLOOKUP(_xlfn.CONCAT(B13,$B2),'All Fixtures'!H:T,13,0))</f>
        <v>Castle Grym</v>
      </c>
      <c r="G13" s="48" t="str">
        <f>IF(E13="VOID","",VLOOKUP(_xlfn.CONCAT(B13,D13),'All Fixtures'!H:U,14,0))</f>
        <v>Farmer's Club 1</v>
      </c>
      <c r="H13" s="3"/>
    </row>
    <row r="14" spans="1:8" ht="18" customHeight="1" x14ac:dyDescent="0.25">
      <c r="A14" s="55"/>
      <c r="B14" s="44">
        <v>10</v>
      </c>
      <c r="C14" s="45">
        <f>IFERROR(VLOOKUP(_xlfn.CONCAT(B14,$B2),'All Fixtures'!H:R,10,0),VLOOKUP(_xlfn.CONCAT(B14,$B2),'All Fixtures'!I:R,9,0))</f>
        <v>45604</v>
      </c>
      <c r="D14" s="46" t="str">
        <f>IFERROR(VLOOKUP(_xlfn.CONCAT(B14,$B2),'All Fixtures'!H:R,11,0),VLOOKUP(_xlfn.CONCAT(B14,$B2),'All Fixtures'!I:R,10,0))</f>
        <v>Dixies Twisters</v>
      </c>
      <c r="E14" s="47" t="str">
        <f t="shared" si="0"/>
        <v>vs</v>
      </c>
      <c r="F14" s="46" t="str">
        <f>IFERROR(VLOOKUP(_xlfn.CONCAT(B14,$B2),'All Fixtures'!I:T,12,0),VLOOKUP(_xlfn.CONCAT(B14,$B2),'All Fixtures'!H:T,13,0))</f>
        <v>Likely Lads</v>
      </c>
      <c r="G14" s="48" t="str">
        <f>IF(E14="VOID","",VLOOKUP(_xlfn.CONCAT(B14,D14),'All Fixtures'!H:U,14,0))</f>
        <v>Coney Hill RFC</v>
      </c>
      <c r="H14" s="3"/>
    </row>
    <row r="15" spans="1:8" ht="18" customHeight="1" x14ac:dyDescent="0.25">
      <c r="A15" s="55"/>
      <c r="B15" s="44">
        <v>11</v>
      </c>
      <c r="C15" s="45">
        <f>IFERROR(VLOOKUP(_xlfn.CONCAT(B15,$B2),'All Fixtures'!H:R,10,0),VLOOKUP(_xlfn.CONCAT(B15,$B2),'All Fixtures'!I:R,9,0))</f>
        <v>45608</v>
      </c>
      <c r="D15" s="46" t="str">
        <f>IFERROR(VLOOKUP(_xlfn.CONCAT(B15,$B2),'All Fixtures'!H:R,11,0),VLOOKUP(_xlfn.CONCAT(B15,$B2),'All Fixtures'!I:R,10,0))</f>
        <v>Likely Lads</v>
      </c>
      <c r="E15" s="47" t="str">
        <f t="shared" si="0"/>
        <v>vs</v>
      </c>
      <c r="F15" s="46" t="str">
        <f>IFERROR(VLOOKUP(_xlfn.CONCAT(B15,$B2),'All Fixtures'!I:T,12,0),VLOOKUP(_xlfn.CONCAT(B15,$B2),'All Fixtures'!H:T,13,0))</f>
        <v>The Salesmen</v>
      </c>
      <c r="G15" s="48" t="str">
        <f>IF(E15="VOID","",VLOOKUP(_xlfn.CONCAT(B15,D15),'All Fixtures'!H:U,14,0))</f>
        <v>Farmer's Club 1</v>
      </c>
      <c r="H15" s="3"/>
    </row>
    <row r="16" spans="1:8" ht="18" customHeight="1" x14ac:dyDescent="0.25">
      <c r="A16" s="55"/>
      <c r="B16" s="44">
        <v>12</v>
      </c>
      <c r="C16" s="45">
        <f>IFERROR(VLOOKUP(_xlfn.CONCAT(B16,$B2),'All Fixtures'!H:R,10,0),VLOOKUP(_xlfn.CONCAT(B16,$B2),'All Fixtures'!I:R,9,0))</f>
        <v>45618</v>
      </c>
      <c r="D16" s="46" t="str">
        <f>IFERROR(VLOOKUP(_xlfn.CONCAT(B16,$B2),'All Fixtures'!H:R,11,0),VLOOKUP(_xlfn.CONCAT(B16,$B2),'All Fixtures'!I:R,10,0))</f>
        <v>Hempsted C.C.</v>
      </c>
      <c r="E16" s="47" t="str">
        <f t="shared" si="0"/>
        <v>vs</v>
      </c>
      <c r="F16" s="46" t="str">
        <f>IFERROR(VLOOKUP(_xlfn.CONCAT(B16,$B2),'All Fixtures'!I:T,12,0),VLOOKUP(_xlfn.CONCAT(B16,$B2),'All Fixtures'!H:T,13,0))</f>
        <v>Likely Lads</v>
      </c>
      <c r="G16" s="48" t="str">
        <f>IF(E16="VOID","",VLOOKUP(_xlfn.CONCAT(B16,D16),'All Fixtures'!H:U,14,0))</f>
        <v>Baker Street</v>
      </c>
      <c r="H16" s="3"/>
    </row>
    <row r="17" spans="1:8" ht="18" customHeight="1" x14ac:dyDescent="0.25">
      <c r="A17" s="55"/>
      <c r="B17" s="44">
        <v>13</v>
      </c>
      <c r="C17" s="45">
        <f>IFERROR(VLOOKUP(_xlfn.CONCAT(B17,$B2),'All Fixtures'!H:R,10,0),VLOOKUP(_xlfn.CONCAT(B17,$B2),'All Fixtures'!I:R,9,0))</f>
        <v>45622</v>
      </c>
      <c r="D17" s="46" t="str">
        <f>IFERROR(VLOOKUP(_xlfn.CONCAT(B17,$B2),'All Fixtures'!H:R,11,0),VLOOKUP(_xlfn.CONCAT(B17,$B2),'All Fixtures'!I:R,10,0))</f>
        <v>Likely Lads</v>
      </c>
      <c r="E17" s="47" t="str">
        <f t="shared" si="0"/>
        <v>vs</v>
      </c>
      <c r="F17" s="46" t="str">
        <f>IFERROR(VLOOKUP(_xlfn.CONCAT(B17,$B2),'All Fixtures'!I:T,12,0),VLOOKUP(_xlfn.CONCAT(B17,$B2),'All Fixtures'!H:T,13,0))</f>
        <v>Beaufort Beavers</v>
      </c>
      <c r="G17" s="48" t="str">
        <f>IF(E17="VOID","",VLOOKUP(_xlfn.CONCAT(B17,D17),'All Fixtures'!H:U,14,0))</f>
        <v>Farmer's Club 1</v>
      </c>
      <c r="H17" s="3"/>
    </row>
    <row r="18" spans="1:8" ht="18" customHeight="1" x14ac:dyDescent="0.25">
      <c r="A18" s="55"/>
      <c r="B18" s="44">
        <v>14</v>
      </c>
      <c r="C18" s="45">
        <f>IFERROR(VLOOKUP(_xlfn.CONCAT(B18,$B2),'All Fixtures'!H:R,10,0),VLOOKUP(_xlfn.CONCAT(B18,$B2),'All Fixtures'!I:R,9,0))</f>
        <v>45630</v>
      </c>
      <c r="D18" s="46" t="str">
        <f>IFERROR(VLOOKUP(_xlfn.CONCAT(B18,$B2),'All Fixtures'!H:R,11,0),VLOOKUP(_xlfn.CONCAT(B18,$B2),'All Fixtures'!I:R,10,0))</f>
        <v>Jaybees</v>
      </c>
      <c r="E18" s="47" t="str">
        <f t="shared" si="0"/>
        <v>vs</v>
      </c>
      <c r="F18" s="46" t="str">
        <f>IFERROR(VLOOKUP(_xlfn.CONCAT(B18,$B2),'All Fixtures'!I:T,12,0),VLOOKUP(_xlfn.CONCAT(B18,$B2),'All Fixtures'!H:T,13,0))</f>
        <v>Likely Lads</v>
      </c>
      <c r="G18" s="48" t="str">
        <f>IF(E18="VOID","",VLOOKUP(_xlfn.CONCAT(B18,D18),'All Fixtures'!H:U,14,0))</f>
        <v>England's Glory 2</v>
      </c>
      <c r="H18" s="3"/>
    </row>
    <row r="19" spans="1:8" ht="18" customHeight="1" x14ac:dyDescent="0.25">
      <c r="A19" s="55"/>
      <c r="B19" s="44">
        <v>15</v>
      </c>
      <c r="C19" s="45">
        <f>IFERROR(VLOOKUP(_xlfn.CONCAT(B19,$B2),'All Fixtures'!H:R,10,0),VLOOKUP(_xlfn.CONCAT(B19,$B2),'All Fixtures'!I:R,9,0))</f>
        <v>45636</v>
      </c>
      <c r="D19" s="46" t="str">
        <f>IFERROR(VLOOKUP(_xlfn.CONCAT(B19,$B2),'All Fixtures'!H:R,11,0),VLOOKUP(_xlfn.CONCAT(B19,$B2),'All Fixtures'!I:R,10,0))</f>
        <v>Likely Lads</v>
      </c>
      <c r="E19" s="47" t="str">
        <f t="shared" si="0"/>
        <v>vs</v>
      </c>
      <c r="F19" s="46" t="str">
        <f>IFERROR(VLOOKUP(_xlfn.CONCAT(B19,$B2),'All Fixtures'!I:T,12,0),VLOOKUP(_xlfn.CONCAT(B19,$B2),'All Fixtures'!H:T,13,0))</f>
        <v>Chequers</v>
      </c>
      <c r="G19" s="48" t="str">
        <f>IF(E19="VOID","",VLOOKUP(_xlfn.CONCAT(B19,D19),'All Fixtures'!H:U,14,0))</f>
        <v>Farmer's Club 1</v>
      </c>
      <c r="H19" s="3"/>
    </row>
    <row r="20" spans="1:8" ht="24.6" customHeight="1" x14ac:dyDescent="0.25">
      <c r="A20" s="55"/>
      <c r="B20" s="122" t="s">
        <v>339</v>
      </c>
      <c r="C20" s="123"/>
      <c r="D20" s="123"/>
      <c r="E20" s="123"/>
      <c r="F20" s="123"/>
      <c r="G20" s="124"/>
      <c r="H20" s="3"/>
    </row>
    <row r="21" spans="1:8" ht="18" customHeight="1" x14ac:dyDescent="0.25">
      <c r="A21" s="55"/>
      <c r="B21" s="44">
        <v>16</v>
      </c>
      <c r="C21" s="45">
        <f>IFERROR(VLOOKUP(_xlfn.CONCAT(B21,$B2),'All Fixtures'!H:R,10,0),VLOOKUP(_xlfn.CONCAT(B21,$B2),'All Fixtures'!I:R,9,0))</f>
        <v>45666</v>
      </c>
      <c r="D21" s="46" t="str">
        <f>IFERROR(VLOOKUP(_xlfn.CONCAT(B21,$B2),'All Fixtures'!H:R,11,0),VLOOKUP(_xlfn.CONCAT(B21,$B2),'All Fixtures'!I:R,10,0))</f>
        <v>Crescent Knights</v>
      </c>
      <c r="E21" s="47" t="str">
        <f t="shared" si="0"/>
        <v>vs</v>
      </c>
      <c r="F21" s="46" t="str">
        <f>IFERROR(VLOOKUP(_xlfn.CONCAT(B21,$B2),'All Fixtures'!I:T,12,0),VLOOKUP(_xlfn.CONCAT(B21,$B2),'All Fixtures'!H:T,13,0))</f>
        <v>Likely Lads</v>
      </c>
      <c r="G21" s="48" t="str">
        <f>IF(E21="VOID","",VLOOKUP(_xlfn.CONCAT(B21,D21),'All Fixtures'!H:U,14,0))</f>
        <v>Circle Club Newent</v>
      </c>
      <c r="H21" s="3"/>
    </row>
    <row r="22" spans="1:8" ht="18" customHeight="1" x14ac:dyDescent="0.25">
      <c r="A22" s="55"/>
      <c r="B22" s="44">
        <v>17</v>
      </c>
      <c r="C22" s="45">
        <f>IFERROR(VLOOKUP(_xlfn.CONCAT(B22,$B2),'All Fixtures'!H:R,10,0),VLOOKUP(_xlfn.CONCAT(B22,$B2),'All Fixtures'!I:R,9,0))</f>
        <v>45671</v>
      </c>
      <c r="D22" s="46" t="str">
        <f>IFERROR(VLOOKUP(_xlfn.CONCAT(B22,$B2),'All Fixtures'!H:R,11,0),VLOOKUP(_xlfn.CONCAT(B22,$B2),'All Fixtures'!I:R,10,0))</f>
        <v>Likely Lads</v>
      </c>
      <c r="E22" s="47" t="str">
        <f t="shared" si="0"/>
        <v>vs</v>
      </c>
      <c r="F22" s="46" t="str">
        <f>IFERROR(VLOOKUP(_xlfn.CONCAT(B22,$B2),'All Fixtures'!I:T,12,0),VLOOKUP(_xlfn.CONCAT(B22,$B2),'All Fixtures'!H:T,13,0))</f>
        <v>St Aldates</v>
      </c>
      <c r="G22" s="48" t="str">
        <f>IF(E22="VOID","",VLOOKUP(_xlfn.CONCAT(B22,D22),'All Fixtures'!H:U,14,0))</f>
        <v>Farmer's Club 1</v>
      </c>
      <c r="H22" s="3"/>
    </row>
    <row r="23" spans="1:8" ht="18" customHeight="1" x14ac:dyDescent="0.25">
      <c r="A23" s="55"/>
      <c r="B23" s="44">
        <v>18</v>
      </c>
      <c r="C23" s="45">
        <f>IFERROR(VLOOKUP(_xlfn.CONCAT(B23,$B2),'All Fixtures'!H:R,10,0),VLOOKUP(_xlfn.CONCAT(B23,$B2),'All Fixtures'!I:R,9,0))</f>
        <v>45681</v>
      </c>
      <c r="D23" s="46" t="str">
        <f>IFERROR(VLOOKUP(_xlfn.CONCAT(B23,$B2),'All Fixtures'!H:R,11,0),VLOOKUP(_xlfn.CONCAT(B23,$B2),'All Fixtures'!I:R,10,0))</f>
        <v>Hits &amp; Bits</v>
      </c>
      <c r="E23" s="47" t="str">
        <f t="shared" si="0"/>
        <v>vs</v>
      </c>
      <c r="F23" s="46" t="str">
        <f>IFERROR(VLOOKUP(_xlfn.CONCAT(B23,$B2),'All Fixtures'!I:T,12,0),VLOOKUP(_xlfn.CONCAT(B23,$B2),'All Fixtures'!H:T,13,0))</f>
        <v>Likely Lads</v>
      </c>
      <c r="G23" s="48" t="str">
        <f>IF(E23="VOID","",VLOOKUP(_xlfn.CONCAT(B23,D23),'All Fixtures'!H:U,14,0))</f>
        <v>Farmer's Club 2</v>
      </c>
      <c r="H23" s="3"/>
    </row>
    <row r="24" spans="1:8" ht="18" customHeight="1" x14ac:dyDescent="0.25">
      <c r="A24" s="55"/>
      <c r="B24" s="44">
        <v>19</v>
      </c>
      <c r="C24" s="45">
        <f>IFERROR(VLOOKUP(_xlfn.CONCAT(B24,$B2),'All Fixtures'!H:R,10,0),VLOOKUP(_xlfn.CONCAT(B24,$B2),'All Fixtures'!I:R,9,0))</f>
        <v>45685</v>
      </c>
      <c r="D24" s="46" t="str">
        <f>IFERROR(VLOOKUP(_xlfn.CONCAT(B24,$B2),'All Fixtures'!H:R,11,0),VLOOKUP(_xlfn.CONCAT(B24,$B2),'All Fixtures'!I:R,10,0))</f>
        <v>Likely Lads</v>
      </c>
      <c r="E24" s="47" t="str">
        <f t="shared" si="0"/>
        <v>vs</v>
      </c>
      <c r="F24" s="46" t="str">
        <f>IFERROR(VLOOKUP(_xlfn.CONCAT(B24,$B2),'All Fixtures'!I:T,12,0),VLOOKUP(_xlfn.CONCAT(B24,$B2),'All Fixtures'!H:T,13,0))</f>
        <v>Runaways</v>
      </c>
      <c r="G24" s="48" t="str">
        <f>IF(E24="VOID","",VLOOKUP(_xlfn.CONCAT(B24,D24),'All Fixtures'!H:U,14,0))</f>
        <v>Farmer's Club 1</v>
      </c>
      <c r="H24" s="3"/>
    </row>
    <row r="25" spans="1:8" ht="18" customHeight="1" x14ac:dyDescent="0.25">
      <c r="A25" s="55"/>
      <c r="B25" s="44">
        <v>20</v>
      </c>
      <c r="C25" s="45">
        <f>IFERROR(VLOOKUP(_xlfn.CONCAT(B25,$B2),'All Fixtures'!H:R,10,0),VLOOKUP(_xlfn.CONCAT(B25,$B2),'All Fixtures'!I:R,9,0))</f>
        <v>45693</v>
      </c>
      <c r="D25" s="46" t="str">
        <f>IFERROR(VLOOKUP(_xlfn.CONCAT(B25,$B2),'All Fixtures'!H:R,11,0),VLOOKUP(_xlfn.CONCAT(B25,$B2),'All Fixtures'!I:R,10,0))</f>
        <v>Windmill Nomads</v>
      </c>
      <c r="E25" s="47" t="str">
        <f t="shared" si="0"/>
        <v>vs</v>
      </c>
      <c r="F25" s="46" t="str">
        <f>IFERROR(VLOOKUP(_xlfn.CONCAT(B25,$B2),'All Fixtures'!I:T,12,0),VLOOKUP(_xlfn.CONCAT(B25,$B2),'All Fixtures'!H:T,13,0))</f>
        <v>Likely Lads</v>
      </c>
      <c r="G25" s="48" t="str">
        <f>IF(E25="VOID","",VLOOKUP(_xlfn.CONCAT(B25,D25),'All Fixtures'!H:U,14,0))</f>
        <v>Saintbridge Club 2</v>
      </c>
      <c r="H25" s="3"/>
    </row>
    <row r="26" spans="1:8" ht="18" customHeight="1" x14ac:dyDescent="0.25">
      <c r="A26" s="55"/>
      <c r="B26" s="44">
        <v>21</v>
      </c>
      <c r="C26" s="45">
        <f>IFERROR(VLOOKUP(_xlfn.CONCAT(B26,$B2),'All Fixtures'!H:R,10,0),VLOOKUP(_xlfn.CONCAT(B26,$B2),'All Fixtures'!I:R,9,0))</f>
        <v>45699</v>
      </c>
      <c r="D26" s="46" t="str">
        <f>IFERROR(VLOOKUP(_xlfn.CONCAT(B26,$B2),'All Fixtures'!H:R,11,0),VLOOKUP(_xlfn.CONCAT(B26,$B2),'All Fixtures'!I:R,10,0))</f>
        <v>Likely Lads</v>
      </c>
      <c r="E26" s="47" t="str">
        <f t="shared" si="0"/>
        <v>vs</v>
      </c>
      <c r="F26" s="46" t="str">
        <f>IFERROR(VLOOKUP(_xlfn.CONCAT(B26,$B2),'All Fixtures'!I:T,12,0),VLOOKUP(_xlfn.CONCAT(B26,$B2),'All Fixtures'!H:T,13,0))</f>
        <v>Gamblers S.C.</v>
      </c>
      <c r="G26" s="48" t="str">
        <f>IF(E26="VOID","",VLOOKUP(_xlfn.CONCAT(B26,D26),'All Fixtures'!H:U,14,0))</f>
        <v>Farmer's Club 1</v>
      </c>
      <c r="H26" s="3"/>
    </row>
    <row r="27" spans="1:8" ht="18" customHeight="1" x14ac:dyDescent="0.25">
      <c r="A27" s="55"/>
      <c r="B27" s="44">
        <v>22</v>
      </c>
      <c r="C27" s="45">
        <f>IFERROR(VLOOKUP(_xlfn.CONCAT(B27,$B2),'All Fixtures'!H:R,10,0),VLOOKUP(_xlfn.CONCAT(B27,$B2),'All Fixtures'!I:R,9,0))</f>
        <v>45706</v>
      </c>
      <c r="D27" s="46" t="str">
        <f>IFERROR(VLOOKUP(_xlfn.CONCAT(B27,$B2),'All Fixtures'!H:R,11,0),VLOOKUP(_xlfn.CONCAT(B27,$B2),'All Fixtures'!I:R,10,0))</f>
        <v>Newent Independents</v>
      </c>
      <c r="E27" s="47" t="str">
        <f t="shared" si="0"/>
        <v>vs</v>
      </c>
      <c r="F27" s="46" t="str">
        <f>IFERROR(VLOOKUP(_xlfn.CONCAT(B27,$B2),'All Fixtures'!I:T,12,0),VLOOKUP(_xlfn.CONCAT(B27,$B2),'All Fixtures'!H:T,13,0))</f>
        <v>Likely Lads</v>
      </c>
      <c r="G27" s="48" t="str">
        <f>IF(E27="VOID","",VLOOKUP(_xlfn.CONCAT(B27,D27),'All Fixtures'!H:U,14,0))</f>
        <v>Circle Club Newent</v>
      </c>
      <c r="H27" s="3"/>
    </row>
    <row r="28" spans="1:8" ht="18" customHeight="1" x14ac:dyDescent="0.25">
      <c r="A28" s="55"/>
      <c r="B28" s="44">
        <v>23</v>
      </c>
      <c r="C28" s="45">
        <f>IFERROR(VLOOKUP(_xlfn.CONCAT(B28,$B2),'All Fixtures'!H:R,10,0),VLOOKUP(_xlfn.CONCAT(B28,$B2),'All Fixtures'!I:R,9,0))</f>
        <v>45713</v>
      </c>
      <c r="D28" s="46" t="str">
        <f>IFERROR(VLOOKUP(_xlfn.CONCAT(B28,$B2),'All Fixtures'!H:R,11,0),VLOOKUP(_xlfn.CONCAT(B28,$B2),'All Fixtures'!I:R,10,0))</f>
        <v>Likely Lads</v>
      </c>
      <c r="E28" s="47" t="str">
        <f t="shared" si="0"/>
        <v>vs</v>
      </c>
      <c r="F28" s="46" t="str">
        <f>IFERROR(VLOOKUP(_xlfn.CONCAT(B28,$B2),'All Fixtures'!I:T,12,0),VLOOKUP(_xlfn.CONCAT(B28,$B2),'All Fixtures'!H:T,13,0))</f>
        <v>Roamers</v>
      </c>
      <c r="G28" s="48" t="str">
        <f>IF(E28="VOID","",VLOOKUP(_xlfn.CONCAT(B28,D28),'All Fixtures'!H:U,14,0))</f>
        <v>Farmer's Club 1</v>
      </c>
      <c r="H28" s="3"/>
    </row>
    <row r="29" spans="1:8" ht="18" customHeight="1" x14ac:dyDescent="0.25">
      <c r="A29" s="55"/>
      <c r="B29" s="44">
        <v>24</v>
      </c>
      <c r="C29" s="45">
        <f>IFERROR(VLOOKUP(_xlfn.CONCAT(B29,$B2),'All Fixtures'!H:R,10,0),VLOOKUP(_xlfn.CONCAT(B29,$B2),'All Fixtures'!I:R,9,0))</f>
        <v>45723</v>
      </c>
      <c r="D29" s="46" t="str">
        <f>IFERROR(VLOOKUP(_xlfn.CONCAT(B29,$B2),'All Fixtures'!H:R,11,0),VLOOKUP(_xlfn.CONCAT(B29,$B2),'All Fixtures'!I:R,10,0))</f>
        <v>Castle Grym</v>
      </c>
      <c r="E29" s="47" t="str">
        <f t="shared" si="0"/>
        <v>vs</v>
      </c>
      <c r="F29" s="46" t="str">
        <f>IFERROR(VLOOKUP(_xlfn.CONCAT(B29,$B2),'All Fixtures'!I:T,12,0),VLOOKUP(_xlfn.CONCAT(B29,$B2),'All Fixtures'!H:T,13,0))</f>
        <v>Likely Lads</v>
      </c>
      <c r="G29" s="48" t="str">
        <f>IF(E29="VOID","",VLOOKUP(_xlfn.CONCAT(B29,D29),'All Fixtures'!H:U,14,0))</f>
        <v>Farmer's Club 1</v>
      </c>
      <c r="H29" s="3"/>
    </row>
    <row r="30" spans="1:8" ht="18" customHeight="1" x14ac:dyDescent="0.25">
      <c r="A30" s="55"/>
      <c r="B30" s="44">
        <v>25</v>
      </c>
      <c r="C30" s="45">
        <f>IFERROR(VLOOKUP(_xlfn.CONCAT(B30,$B2),'All Fixtures'!H:R,10,0),VLOOKUP(_xlfn.CONCAT(B30,$B2),'All Fixtures'!I:R,9,0))</f>
        <v>45727</v>
      </c>
      <c r="D30" s="46" t="str">
        <f>IFERROR(VLOOKUP(_xlfn.CONCAT(B30,$B2),'All Fixtures'!H:R,11,0),VLOOKUP(_xlfn.CONCAT(B30,$B2),'All Fixtures'!I:R,10,0))</f>
        <v>Likely Lads</v>
      </c>
      <c r="E30" s="47" t="str">
        <f t="shared" si="0"/>
        <v>vs</v>
      </c>
      <c r="F30" s="46" t="str">
        <f>IFERROR(VLOOKUP(_xlfn.CONCAT(B30,$B2),'All Fixtures'!I:T,12,0),VLOOKUP(_xlfn.CONCAT(B30,$B2),'All Fixtures'!H:T,13,0))</f>
        <v>Dixies Twisters</v>
      </c>
      <c r="G30" s="48" t="str">
        <f>IF(E30="VOID","",VLOOKUP(_xlfn.CONCAT(B30,D30),'All Fixtures'!H:U,14,0))</f>
        <v>Farmer's Club 1</v>
      </c>
      <c r="H30" s="3"/>
    </row>
    <row r="31" spans="1:8" ht="18" customHeight="1" x14ac:dyDescent="0.25">
      <c r="A31" s="55"/>
      <c r="B31" s="44">
        <v>26</v>
      </c>
      <c r="C31" s="45">
        <f>IFERROR(VLOOKUP(_xlfn.CONCAT(B31,$B2),'All Fixtures'!H:R,10,0),VLOOKUP(_xlfn.CONCAT(B31,$B2),'All Fixtures'!I:R,9,0))</f>
        <v>45737</v>
      </c>
      <c r="D31" s="46" t="str">
        <f>IFERROR(VLOOKUP(_xlfn.CONCAT(B31,$B2),'All Fixtures'!H:R,11,0),VLOOKUP(_xlfn.CONCAT(B31,$B2),'All Fixtures'!I:R,10,0))</f>
        <v>The Salesmen</v>
      </c>
      <c r="E31" s="47" t="str">
        <f t="shared" si="0"/>
        <v>vs</v>
      </c>
      <c r="F31" s="46" t="str">
        <f>IFERROR(VLOOKUP(_xlfn.CONCAT(B31,$B2),'All Fixtures'!I:T,12,0),VLOOKUP(_xlfn.CONCAT(B31,$B2),'All Fixtures'!H:T,13,0))</f>
        <v>Likely Lads</v>
      </c>
      <c r="G31" s="48" t="str">
        <f>IF(E31="VOID","",VLOOKUP(_xlfn.CONCAT(B31,D31),'All Fixtures'!H:U,14,0))</f>
        <v>Tuffley Community Centre</v>
      </c>
      <c r="H31" s="3"/>
    </row>
    <row r="32" spans="1:8" ht="18" customHeight="1" x14ac:dyDescent="0.25">
      <c r="A32" s="55"/>
      <c r="B32" s="44">
        <v>27</v>
      </c>
      <c r="C32" s="45">
        <f>IFERROR(VLOOKUP(_xlfn.CONCAT(B32,$B2),'All Fixtures'!H:R,10,0),VLOOKUP(_xlfn.CONCAT(B32,$B2),'All Fixtures'!I:R,9,0))</f>
        <v>45741</v>
      </c>
      <c r="D32" s="46" t="str">
        <f>IFERROR(VLOOKUP(_xlfn.CONCAT(B32,$B2),'All Fixtures'!H:R,11,0),VLOOKUP(_xlfn.CONCAT(B32,$B2),'All Fixtures'!I:R,10,0))</f>
        <v>Likely Lads</v>
      </c>
      <c r="E32" s="47" t="str">
        <f t="shared" si="0"/>
        <v>vs</v>
      </c>
      <c r="F32" s="46" t="str">
        <f>IFERROR(VLOOKUP(_xlfn.CONCAT(B32,$B2),'All Fixtures'!I:T,12,0),VLOOKUP(_xlfn.CONCAT(B32,$B2),'All Fixtures'!H:T,13,0))</f>
        <v>Hempsted C.C.</v>
      </c>
      <c r="G32" s="48" t="str">
        <f>IF(E32="VOID","",VLOOKUP(_xlfn.CONCAT(B32,D32),'All Fixtures'!H:U,14,0))</f>
        <v>Farmer's Club 1</v>
      </c>
      <c r="H32" s="3"/>
    </row>
    <row r="33" spans="1:8" ht="18" customHeight="1" x14ac:dyDescent="0.25">
      <c r="A33" s="55"/>
      <c r="B33" s="44">
        <v>28</v>
      </c>
      <c r="C33" s="45">
        <f>IFERROR(VLOOKUP(_xlfn.CONCAT(B33,$B2),'All Fixtures'!H:R,10,0),VLOOKUP(_xlfn.CONCAT(B33,$B2),'All Fixtures'!I:R,9,0))</f>
        <v>45749</v>
      </c>
      <c r="D33" s="46" t="str">
        <f>IFERROR(VLOOKUP(_xlfn.CONCAT(B33,$B2),'All Fixtures'!H:R,11,0),VLOOKUP(_xlfn.CONCAT(B33,$B2),'All Fixtures'!I:R,10,0))</f>
        <v>Beaufort Beavers</v>
      </c>
      <c r="E33" s="47" t="str">
        <f t="shared" si="0"/>
        <v>vs</v>
      </c>
      <c r="F33" s="46" t="str">
        <f>IFERROR(VLOOKUP(_xlfn.CONCAT(B33,$B2),'All Fixtures'!I:T,12,0),VLOOKUP(_xlfn.CONCAT(B33,$B2),'All Fixtures'!H:T,13,0))</f>
        <v>Likely Lads</v>
      </c>
      <c r="G33" s="48" t="str">
        <f>IF(E33="VOID","",VLOOKUP(_xlfn.CONCAT(B33,D33),'All Fixtures'!H:U,14,0))</f>
        <v>Hardwicke RBL 2</v>
      </c>
      <c r="H33" s="3"/>
    </row>
    <row r="34" spans="1:8" ht="18" customHeight="1" x14ac:dyDescent="0.25">
      <c r="A34" s="55"/>
      <c r="B34" s="44">
        <v>29</v>
      </c>
      <c r="C34" s="45">
        <f>IFERROR(VLOOKUP(_xlfn.CONCAT(B34,$B2),'All Fixtures'!H:R,10,0),VLOOKUP(_xlfn.CONCAT(B34,$B2),'All Fixtures'!I:R,9,0))</f>
        <v>45755</v>
      </c>
      <c r="D34" s="46" t="str">
        <f>IFERROR(VLOOKUP(_xlfn.CONCAT(B34,$B2),'All Fixtures'!H:R,11,0),VLOOKUP(_xlfn.CONCAT(B34,$B2),'All Fixtures'!I:R,10,0))</f>
        <v>Likely Lads</v>
      </c>
      <c r="E34" s="47" t="str">
        <f t="shared" si="0"/>
        <v>vs</v>
      </c>
      <c r="F34" s="46" t="str">
        <f>IFERROR(VLOOKUP(_xlfn.CONCAT(B34,$B2),'All Fixtures'!I:T,12,0),VLOOKUP(_xlfn.CONCAT(B34,$B2),'All Fixtures'!H:T,13,0))</f>
        <v>Jaybees</v>
      </c>
      <c r="G34" s="48" t="str">
        <f>IF(E34="VOID","",VLOOKUP(_xlfn.CONCAT(B34,D34),'All Fixtures'!H:U,14,0))</f>
        <v>Farmer's Club 1</v>
      </c>
      <c r="H34" s="3"/>
    </row>
    <row r="35" spans="1:8" ht="18" customHeight="1" x14ac:dyDescent="0.25">
      <c r="A35" s="55"/>
      <c r="B35" s="49">
        <v>30</v>
      </c>
      <c r="C35" s="50">
        <f>IFERROR(VLOOKUP(_xlfn.CONCAT(B35,$B2),'All Fixtures'!H:R,10,0),VLOOKUP(_xlfn.CONCAT(B35,$B2),'All Fixtures'!I:R,9,0))</f>
        <v>45765</v>
      </c>
      <c r="D35" s="51" t="str">
        <f>IFERROR(VLOOKUP(_xlfn.CONCAT(B35,$B2),'All Fixtures'!H:R,11,0),VLOOKUP(_xlfn.CONCAT(B35,$B2),'All Fixtures'!I:R,10,0))</f>
        <v>Chequers</v>
      </c>
      <c r="E35" s="52" t="str">
        <f t="shared" si="0"/>
        <v>vs</v>
      </c>
      <c r="F35" s="51" t="str">
        <f>IFERROR(VLOOKUP(_xlfn.CONCAT(B35,$B2),'All Fixtures'!I:T,12,0),VLOOKUP(_xlfn.CONCAT(B35,$B2),'All Fixtures'!H:T,13,0))</f>
        <v>Likely Lads</v>
      </c>
      <c r="G35" s="53" t="str">
        <f>IF(E35="VOID","",VLOOKUP(_xlfn.CONCAT(B35,D35),'All Fixtures'!H:U,14,0))</f>
        <v>Ramblers Club</v>
      </c>
      <c r="H35" s="3"/>
    </row>
    <row r="36" spans="1:8" ht="18" customHeight="1" x14ac:dyDescent="0.25">
      <c r="A36" s="55"/>
      <c r="B36" s="57"/>
      <c r="C36" s="58"/>
      <c r="D36" s="59"/>
      <c r="E36" s="57"/>
      <c r="F36" s="59"/>
      <c r="G36" s="60"/>
      <c r="H36" s="3"/>
    </row>
    <row r="37" spans="1:8" ht="18" customHeight="1" x14ac:dyDescent="0.25">
      <c r="A37" s="55"/>
      <c r="B37" s="57"/>
      <c r="C37" s="58"/>
      <c r="D37" s="59"/>
      <c r="E37" s="57"/>
      <c r="F37" s="59"/>
      <c r="G37" s="60"/>
      <c r="H37" s="3"/>
    </row>
    <row r="38" spans="1:8" ht="18" customHeight="1" x14ac:dyDescent="0.25">
      <c r="A38" s="55"/>
      <c r="B38" s="57"/>
      <c r="C38" s="58"/>
      <c r="D38" s="59"/>
      <c r="E38" s="57"/>
      <c r="F38" s="59"/>
      <c r="G38" s="60"/>
      <c r="H38" s="3"/>
    </row>
    <row r="39" spans="1:8" ht="13.15" customHeight="1" x14ac:dyDescent="0.25">
      <c r="A39" s="55"/>
      <c r="B39" s="20"/>
      <c r="C39" s="20"/>
      <c r="D39" s="3"/>
      <c r="E39" s="20"/>
      <c r="F39" s="3"/>
      <c r="G39" s="3"/>
      <c r="H39" s="3"/>
    </row>
    <row r="40" spans="1:8" ht="20.45" customHeight="1" x14ac:dyDescent="0.35">
      <c r="A40" s="55">
        <f>A2+1</f>
        <v>2</v>
      </c>
      <c r="B40" s="39" t="str">
        <f>C40</f>
        <v>Chequers</v>
      </c>
      <c r="C40" s="121" t="str">
        <f>VLOOKUP(A40,Divisions!$W$3:$X$18,2,0)</f>
        <v>Chequers</v>
      </c>
      <c r="D40" s="121"/>
      <c r="E40" s="121"/>
      <c r="F40" s="121"/>
      <c r="G40" s="121"/>
      <c r="H40" s="3"/>
    </row>
    <row r="41" spans="1:8" ht="13.15" customHeight="1" x14ac:dyDescent="0.25">
      <c r="A41" s="55"/>
      <c r="B41" s="20"/>
      <c r="C41" s="20"/>
      <c r="D41" s="3"/>
      <c r="E41" s="20"/>
      <c r="F41" s="3"/>
      <c r="G41" s="3"/>
      <c r="H41" s="3"/>
    </row>
    <row r="42" spans="1:8" ht="21.6" customHeight="1" x14ac:dyDescent="0.25">
      <c r="A42" s="55"/>
      <c r="B42" s="40" t="s">
        <v>328</v>
      </c>
      <c r="C42" s="41" t="s">
        <v>334</v>
      </c>
      <c r="D42" s="42" t="s">
        <v>340</v>
      </c>
      <c r="E42" s="42"/>
      <c r="F42" s="42" t="s">
        <v>341</v>
      </c>
      <c r="G42" s="43" t="s">
        <v>338</v>
      </c>
      <c r="H42" s="3"/>
    </row>
    <row r="43" spans="1:8" ht="18" customHeight="1" x14ac:dyDescent="0.25">
      <c r="A43" s="55"/>
      <c r="B43" s="44">
        <v>1</v>
      </c>
      <c r="C43" s="45">
        <f>IFERROR(VLOOKUP(_xlfn.CONCAT(B43,$B40),'All Fixtures'!H:R,10,0),VLOOKUP(_xlfn.CONCAT(B43,$B40),'All Fixtures'!I:R,9,0))</f>
        <v>45541</v>
      </c>
      <c r="D43" s="46" t="str">
        <f>IFERROR(VLOOKUP(_xlfn.CONCAT(B43,$B40),'All Fixtures'!H:R,11,0),VLOOKUP(_xlfn.CONCAT(B43,$B40),'All Fixtures'!I:R,10,0))</f>
        <v>Chequers</v>
      </c>
      <c r="E43" s="47" t="str">
        <f>IF(F43="","VOID","vs")</f>
        <v>vs</v>
      </c>
      <c r="F43" s="46" t="str">
        <f>IFERROR(VLOOKUP(_xlfn.CONCAT(B43,$B40),'All Fixtures'!I:T,12,0),VLOOKUP(_xlfn.CONCAT(B43,$B40),'All Fixtures'!H:T,13,0))</f>
        <v>St Aldates</v>
      </c>
      <c r="G43" s="48" t="str">
        <f>IF(E43="VOID","",VLOOKUP(_xlfn.CONCAT(B43,D43),'All Fixtures'!H:U,14,0))</f>
        <v>Ramblers Club</v>
      </c>
    </row>
    <row r="44" spans="1:8" ht="18" customHeight="1" x14ac:dyDescent="0.25">
      <c r="A44" s="55"/>
      <c r="B44" s="44">
        <v>2</v>
      </c>
      <c r="C44" s="45">
        <f>IFERROR(VLOOKUP(_xlfn.CONCAT(B44,$B40),'All Fixtures'!H:R,10,0),VLOOKUP(_xlfn.CONCAT(B44,$B40),'All Fixtures'!I:R,9,0))</f>
        <v>45548</v>
      </c>
      <c r="D44" s="46" t="str">
        <f>IFERROR(VLOOKUP(_xlfn.CONCAT(B44,$B40),'All Fixtures'!H:R,11,0),VLOOKUP(_xlfn.CONCAT(B44,$B40),'All Fixtures'!I:R,10,0))</f>
        <v>Hits &amp; Bits</v>
      </c>
      <c r="E44" s="47" t="str">
        <f t="shared" ref="E44:E73" si="1">IF(F44="","VOID","vs")</f>
        <v>vs</v>
      </c>
      <c r="F44" s="46" t="str">
        <f>IFERROR(VLOOKUP(_xlfn.CONCAT(B44,$B40),'All Fixtures'!I:T,12,0),VLOOKUP(_xlfn.CONCAT(B44,$B40),'All Fixtures'!H:T,13,0))</f>
        <v>Chequers</v>
      </c>
      <c r="G44" s="48" t="str">
        <f>IF(E44="VOID","",VLOOKUP(_xlfn.CONCAT(B44,D44),'All Fixtures'!H:U,14,0))</f>
        <v>Farmer's Club 2</v>
      </c>
    </row>
    <row r="45" spans="1:8" ht="18" customHeight="1" x14ac:dyDescent="0.25">
      <c r="A45" s="55"/>
      <c r="B45" s="44">
        <v>3</v>
      </c>
      <c r="C45" s="45">
        <f>IFERROR(VLOOKUP(_xlfn.CONCAT(B45,$B40),'All Fixtures'!H:R,10,0),VLOOKUP(_xlfn.CONCAT(B45,$B40),'All Fixtures'!I:R,9,0))</f>
        <v>45555</v>
      </c>
      <c r="D45" s="46" t="str">
        <f>IFERROR(VLOOKUP(_xlfn.CONCAT(B45,$B40),'All Fixtures'!H:R,11,0),VLOOKUP(_xlfn.CONCAT(B45,$B40),'All Fixtures'!I:R,10,0))</f>
        <v>Chequers</v>
      </c>
      <c r="E45" s="47" t="str">
        <f t="shared" si="1"/>
        <v>vs</v>
      </c>
      <c r="F45" s="46" t="str">
        <f>IFERROR(VLOOKUP(_xlfn.CONCAT(B45,$B40),'All Fixtures'!I:T,12,0),VLOOKUP(_xlfn.CONCAT(B45,$B40),'All Fixtures'!H:T,13,0))</f>
        <v>Runaways</v>
      </c>
      <c r="G45" s="48" t="str">
        <f>IF(E45="VOID","",VLOOKUP(_xlfn.CONCAT(B45,D45),'All Fixtures'!H:U,14,0))</f>
        <v>Ramblers Club</v>
      </c>
    </row>
    <row r="46" spans="1:8" ht="18" customHeight="1" x14ac:dyDescent="0.25">
      <c r="A46" s="55"/>
      <c r="B46" s="44">
        <v>4</v>
      </c>
      <c r="C46" s="45">
        <f>IFERROR(VLOOKUP(_xlfn.CONCAT(B46,$B40),'All Fixtures'!H:R,10,0),VLOOKUP(_xlfn.CONCAT(B46,$B40),'All Fixtures'!I:R,9,0))</f>
        <v>45560</v>
      </c>
      <c r="D46" s="46" t="str">
        <f>IFERROR(VLOOKUP(_xlfn.CONCAT(B46,$B40),'All Fixtures'!H:R,11,0),VLOOKUP(_xlfn.CONCAT(B46,$B40),'All Fixtures'!I:R,10,0))</f>
        <v>Windmill Nomads</v>
      </c>
      <c r="E46" s="47" t="str">
        <f t="shared" si="1"/>
        <v>vs</v>
      </c>
      <c r="F46" s="46" t="str">
        <f>IFERROR(VLOOKUP(_xlfn.CONCAT(B46,$B40),'All Fixtures'!I:T,12,0),VLOOKUP(_xlfn.CONCAT(B46,$B40),'All Fixtures'!H:T,13,0))</f>
        <v>Chequers</v>
      </c>
      <c r="G46" s="48" t="str">
        <f>IF(E46="VOID","",VLOOKUP(_xlfn.CONCAT(B46,D46),'All Fixtures'!H:U,14,0))</f>
        <v>Saintbridge Club 2</v>
      </c>
    </row>
    <row r="47" spans="1:8" ht="18" customHeight="1" x14ac:dyDescent="0.25">
      <c r="A47" s="55"/>
      <c r="B47" s="44">
        <v>5</v>
      </c>
      <c r="C47" s="45">
        <f>IFERROR(VLOOKUP(_xlfn.CONCAT(B47,$B40),'All Fixtures'!H:R,10,0),VLOOKUP(_xlfn.CONCAT(B47,$B40),'All Fixtures'!I:R,9,0))</f>
        <v>45569</v>
      </c>
      <c r="D47" s="46" t="str">
        <f>IFERROR(VLOOKUP(_xlfn.CONCAT(B47,$B40),'All Fixtures'!H:R,11,0),VLOOKUP(_xlfn.CONCAT(B47,$B40),'All Fixtures'!I:R,10,0))</f>
        <v>Chequers</v>
      </c>
      <c r="E47" s="47" t="str">
        <f t="shared" si="1"/>
        <v>vs</v>
      </c>
      <c r="F47" s="46" t="str">
        <f>IFERROR(VLOOKUP(_xlfn.CONCAT(B47,$B40),'All Fixtures'!I:T,12,0),VLOOKUP(_xlfn.CONCAT(B47,$B40),'All Fixtures'!H:T,13,0))</f>
        <v>Gamblers S.C.</v>
      </c>
      <c r="G47" s="48" t="str">
        <f>IF(E47="VOID","",VLOOKUP(_xlfn.CONCAT(B47,D47),'All Fixtures'!H:U,14,0))</f>
        <v>Ramblers Club</v>
      </c>
    </row>
    <row r="48" spans="1:8" ht="18" customHeight="1" x14ac:dyDescent="0.25">
      <c r="A48" s="55"/>
      <c r="B48" s="44">
        <v>6</v>
      </c>
      <c r="C48" s="45">
        <f>IFERROR(VLOOKUP(_xlfn.CONCAT(B48,$B40),'All Fixtures'!H:R,10,0),VLOOKUP(_xlfn.CONCAT(B48,$B40),'All Fixtures'!I:R,9,0))</f>
        <v>45573</v>
      </c>
      <c r="D48" s="46" t="str">
        <f>IFERROR(VLOOKUP(_xlfn.CONCAT(B48,$B40),'All Fixtures'!H:R,11,0),VLOOKUP(_xlfn.CONCAT(B48,$B40),'All Fixtures'!I:R,10,0))</f>
        <v>Newent Independents</v>
      </c>
      <c r="E48" s="47" t="str">
        <f t="shared" si="1"/>
        <v>vs</v>
      </c>
      <c r="F48" s="46" t="str">
        <f>IFERROR(VLOOKUP(_xlfn.CONCAT(B48,$B40),'All Fixtures'!I:T,12,0),VLOOKUP(_xlfn.CONCAT(B48,$B40),'All Fixtures'!H:T,13,0))</f>
        <v>Chequers</v>
      </c>
      <c r="G48" s="48" t="str">
        <f>IF(E48="VOID","",VLOOKUP(_xlfn.CONCAT(B48,D48),'All Fixtures'!H:U,14,0))</f>
        <v>Circle Club Newent</v>
      </c>
    </row>
    <row r="49" spans="1:7" ht="18" customHeight="1" x14ac:dyDescent="0.25">
      <c r="A49" s="55"/>
      <c r="B49" s="44">
        <v>7</v>
      </c>
      <c r="C49" s="45">
        <f>IFERROR(VLOOKUP(_xlfn.CONCAT(B49,$B40),'All Fixtures'!H:R,10,0),VLOOKUP(_xlfn.CONCAT(B49,$B40),'All Fixtures'!I:R,9,0))</f>
        <v>45583</v>
      </c>
      <c r="D49" s="46" t="str">
        <f>IFERROR(VLOOKUP(_xlfn.CONCAT(B49,$B40),'All Fixtures'!H:R,11,0),VLOOKUP(_xlfn.CONCAT(B49,$B40),'All Fixtures'!I:R,10,0))</f>
        <v>Chequers</v>
      </c>
      <c r="E49" s="47" t="str">
        <f t="shared" si="1"/>
        <v>vs</v>
      </c>
      <c r="F49" s="46" t="str">
        <f>IFERROR(VLOOKUP(_xlfn.CONCAT(B49,$B40),'All Fixtures'!I:T,12,0),VLOOKUP(_xlfn.CONCAT(B49,$B40),'All Fixtures'!H:T,13,0))</f>
        <v>Roamers</v>
      </c>
      <c r="G49" s="48" t="str">
        <f>IF(E49="VOID","",VLOOKUP(_xlfn.CONCAT(B49,D49),'All Fixtures'!H:U,14,0))</f>
        <v>Ramblers Club</v>
      </c>
    </row>
    <row r="50" spans="1:7" ht="18" customHeight="1" x14ac:dyDescent="0.25">
      <c r="A50" s="55"/>
      <c r="B50" s="44">
        <v>8</v>
      </c>
      <c r="C50" s="45">
        <f>IFERROR(VLOOKUP(_xlfn.CONCAT(B50,$B40),'All Fixtures'!H:R,10,0),VLOOKUP(_xlfn.CONCAT(B50,$B40),'All Fixtures'!I:R,9,0))</f>
        <v>45590</v>
      </c>
      <c r="D50" s="46" t="str">
        <f>IFERROR(VLOOKUP(_xlfn.CONCAT(B50,$B40),'All Fixtures'!H:R,11,0),VLOOKUP(_xlfn.CONCAT(B50,$B40),'All Fixtures'!I:R,10,0))</f>
        <v>Castle Grym</v>
      </c>
      <c r="E50" s="47" t="str">
        <f t="shared" si="1"/>
        <v>vs</v>
      </c>
      <c r="F50" s="46" t="str">
        <f>IFERROR(VLOOKUP(_xlfn.CONCAT(B50,$B40),'All Fixtures'!I:T,12,0),VLOOKUP(_xlfn.CONCAT(B50,$B40),'All Fixtures'!H:T,13,0))</f>
        <v>Chequers</v>
      </c>
      <c r="G50" s="48" t="str">
        <f>IF(E50="VOID","",VLOOKUP(_xlfn.CONCAT(B50,D50),'All Fixtures'!H:U,14,0))</f>
        <v>Farmer's Club 1</v>
      </c>
    </row>
    <row r="51" spans="1:7" ht="18" customHeight="1" x14ac:dyDescent="0.25">
      <c r="A51" s="55"/>
      <c r="B51" s="44">
        <v>9</v>
      </c>
      <c r="C51" s="45">
        <f>IFERROR(VLOOKUP(_xlfn.CONCAT(B51,$B40),'All Fixtures'!H:R,10,0),VLOOKUP(_xlfn.CONCAT(B51,$B40),'All Fixtures'!I:R,9,0))</f>
        <v>45597</v>
      </c>
      <c r="D51" s="46" t="str">
        <f>IFERROR(VLOOKUP(_xlfn.CONCAT(B51,$B40),'All Fixtures'!H:R,11,0),VLOOKUP(_xlfn.CONCAT(B51,$B40),'All Fixtures'!I:R,10,0))</f>
        <v>Chequers</v>
      </c>
      <c r="E51" s="47" t="str">
        <f t="shared" si="1"/>
        <v>vs</v>
      </c>
      <c r="F51" s="46" t="str">
        <f>IFERROR(VLOOKUP(_xlfn.CONCAT(B51,$B40),'All Fixtures'!I:T,12,0),VLOOKUP(_xlfn.CONCAT(B51,$B40),'All Fixtures'!H:T,13,0))</f>
        <v>Dixies Twisters</v>
      </c>
      <c r="G51" s="48" t="str">
        <f>IF(E51="VOID","",VLOOKUP(_xlfn.CONCAT(B51,D51),'All Fixtures'!H:U,14,0))</f>
        <v>Ramblers Club</v>
      </c>
    </row>
    <row r="52" spans="1:7" ht="18" customHeight="1" x14ac:dyDescent="0.25">
      <c r="A52" s="55"/>
      <c r="B52" s="44">
        <v>10</v>
      </c>
      <c r="C52" s="45">
        <f>IFERROR(VLOOKUP(_xlfn.CONCAT(B52,$B40),'All Fixtures'!H:R,10,0),VLOOKUP(_xlfn.CONCAT(B52,$B40),'All Fixtures'!I:R,9,0))</f>
        <v>45604</v>
      </c>
      <c r="D52" s="46" t="str">
        <f>IFERROR(VLOOKUP(_xlfn.CONCAT(B52,$B40),'All Fixtures'!H:R,11,0),VLOOKUP(_xlfn.CONCAT(B52,$B40),'All Fixtures'!I:R,10,0))</f>
        <v>The Salesmen</v>
      </c>
      <c r="E52" s="47" t="str">
        <f t="shared" si="1"/>
        <v>vs</v>
      </c>
      <c r="F52" s="46" t="str">
        <f>IFERROR(VLOOKUP(_xlfn.CONCAT(B52,$B40),'All Fixtures'!I:T,12,0),VLOOKUP(_xlfn.CONCAT(B52,$B40),'All Fixtures'!H:T,13,0))</f>
        <v>Chequers</v>
      </c>
      <c r="G52" s="48" t="str">
        <f>IF(E52="VOID","",VLOOKUP(_xlfn.CONCAT(B52,D52),'All Fixtures'!H:U,14,0))</f>
        <v>Tuffley Community Centre</v>
      </c>
    </row>
    <row r="53" spans="1:7" ht="18" customHeight="1" x14ac:dyDescent="0.25">
      <c r="A53" s="55"/>
      <c r="B53" s="44">
        <v>11</v>
      </c>
      <c r="C53" s="45">
        <f>IFERROR(VLOOKUP(_xlfn.CONCAT(B53,$B40),'All Fixtures'!H:R,10,0),VLOOKUP(_xlfn.CONCAT(B53,$B40),'All Fixtures'!I:R,9,0))</f>
        <v>45611</v>
      </c>
      <c r="D53" s="46" t="str">
        <f>IFERROR(VLOOKUP(_xlfn.CONCAT(B53,$B40),'All Fixtures'!H:R,11,0),VLOOKUP(_xlfn.CONCAT(B53,$B40),'All Fixtures'!I:R,10,0))</f>
        <v>Chequers</v>
      </c>
      <c r="E53" s="47" t="str">
        <f t="shared" si="1"/>
        <v>vs</v>
      </c>
      <c r="F53" s="46" t="str">
        <f>IFERROR(VLOOKUP(_xlfn.CONCAT(B53,$B40),'All Fixtures'!I:T,12,0),VLOOKUP(_xlfn.CONCAT(B53,$B40),'All Fixtures'!H:T,13,0))</f>
        <v>Hempsted C.C.</v>
      </c>
      <c r="G53" s="48" t="str">
        <f>IF(E53="VOID","",VLOOKUP(_xlfn.CONCAT(B53,D53),'All Fixtures'!H:U,14,0))</f>
        <v>Ramblers Club</v>
      </c>
    </row>
    <row r="54" spans="1:7" ht="18" customHeight="1" x14ac:dyDescent="0.25">
      <c r="A54" s="55"/>
      <c r="B54" s="44">
        <v>12</v>
      </c>
      <c r="C54" s="45">
        <f>IFERROR(VLOOKUP(_xlfn.CONCAT(B54,$B40),'All Fixtures'!H:R,10,0),VLOOKUP(_xlfn.CONCAT(B54,$B40),'All Fixtures'!I:R,9,0))</f>
        <v>45616</v>
      </c>
      <c r="D54" s="46" t="str">
        <f>IFERROR(VLOOKUP(_xlfn.CONCAT(B54,$B40),'All Fixtures'!H:R,11,0),VLOOKUP(_xlfn.CONCAT(B54,$B40),'All Fixtures'!I:R,10,0))</f>
        <v>Beaufort Beavers</v>
      </c>
      <c r="E54" s="47" t="str">
        <f t="shared" si="1"/>
        <v>vs</v>
      </c>
      <c r="F54" s="46" t="str">
        <f>IFERROR(VLOOKUP(_xlfn.CONCAT(B54,$B40),'All Fixtures'!I:T,12,0),VLOOKUP(_xlfn.CONCAT(B54,$B40),'All Fixtures'!H:T,13,0))</f>
        <v>Chequers</v>
      </c>
      <c r="G54" s="48" t="str">
        <f>IF(E54="VOID","",VLOOKUP(_xlfn.CONCAT(B54,D54),'All Fixtures'!H:U,14,0))</f>
        <v>Hardwicke RBL 2</v>
      </c>
    </row>
    <row r="55" spans="1:7" ht="18" customHeight="1" x14ac:dyDescent="0.25">
      <c r="A55" s="55"/>
      <c r="B55" s="44">
        <v>13</v>
      </c>
      <c r="C55" s="45">
        <f>IFERROR(VLOOKUP(_xlfn.CONCAT(B55,$B40),'All Fixtures'!H:R,10,0),VLOOKUP(_xlfn.CONCAT(B55,$B40),'All Fixtures'!I:R,9,0))</f>
        <v>45625</v>
      </c>
      <c r="D55" s="46" t="str">
        <f>IFERROR(VLOOKUP(_xlfn.CONCAT(B55,$B40),'All Fixtures'!H:R,11,0),VLOOKUP(_xlfn.CONCAT(B55,$B40),'All Fixtures'!I:R,10,0))</f>
        <v>Chequers</v>
      </c>
      <c r="E55" s="47" t="str">
        <f t="shared" si="1"/>
        <v>vs</v>
      </c>
      <c r="F55" s="46" t="str">
        <f>IFERROR(VLOOKUP(_xlfn.CONCAT(B55,$B40),'All Fixtures'!I:T,12,0),VLOOKUP(_xlfn.CONCAT(B55,$B40),'All Fixtures'!H:T,13,0))</f>
        <v>Jaybees</v>
      </c>
      <c r="G55" s="48" t="str">
        <f>IF(E55="VOID","",VLOOKUP(_xlfn.CONCAT(B55,D55),'All Fixtures'!H:U,14,0))</f>
        <v>Ramblers Club</v>
      </c>
    </row>
    <row r="56" spans="1:7" ht="18" customHeight="1" x14ac:dyDescent="0.25">
      <c r="A56" s="55"/>
      <c r="B56" s="44">
        <v>14</v>
      </c>
      <c r="C56" s="45">
        <f>IFERROR(VLOOKUP(_xlfn.CONCAT(B56,$B40),'All Fixtures'!H:R,10,0),VLOOKUP(_xlfn.CONCAT(B56,$B40),'All Fixtures'!I:R,9,0))</f>
        <v>45632</v>
      </c>
      <c r="D56" s="46" t="str">
        <f>IFERROR(VLOOKUP(_xlfn.CONCAT(B56,$B40),'All Fixtures'!H:R,11,0),VLOOKUP(_xlfn.CONCAT(B56,$B40),'All Fixtures'!I:R,10,0))</f>
        <v>Chequers</v>
      </c>
      <c r="E56" s="47" t="str">
        <f t="shared" si="1"/>
        <v>vs</v>
      </c>
      <c r="F56" s="46" t="str">
        <f>IFERROR(VLOOKUP(_xlfn.CONCAT(B56,$B40),'All Fixtures'!I:T,12,0),VLOOKUP(_xlfn.CONCAT(B56,$B40),'All Fixtures'!H:T,13,0))</f>
        <v>Crescent Knights</v>
      </c>
      <c r="G56" s="48" t="str">
        <f>IF(E56="VOID","",VLOOKUP(_xlfn.CONCAT(B56,D56),'All Fixtures'!H:U,14,0))</f>
        <v>Ramblers Club</v>
      </c>
    </row>
    <row r="57" spans="1:7" ht="18" customHeight="1" x14ac:dyDescent="0.25">
      <c r="A57" s="55"/>
      <c r="B57" s="44">
        <v>15</v>
      </c>
      <c r="C57" s="45">
        <f>IFERROR(VLOOKUP(_xlfn.CONCAT(B57,$B40),'All Fixtures'!H:R,10,0),VLOOKUP(_xlfn.CONCAT(B57,$B40),'All Fixtures'!I:R,9,0))</f>
        <v>45636</v>
      </c>
      <c r="D57" s="46" t="str">
        <f>IFERROR(VLOOKUP(_xlfn.CONCAT(B57,$B40),'All Fixtures'!H:R,11,0),VLOOKUP(_xlfn.CONCAT(B57,$B40),'All Fixtures'!I:R,10,0))</f>
        <v>Likely Lads</v>
      </c>
      <c r="E57" s="47" t="str">
        <f t="shared" si="1"/>
        <v>vs</v>
      </c>
      <c r="F57" s="46" t="str">
        <f>IFERROR(VLOOKUP(_xlfn.CONCAT(B57,$B40),'All Fixtures'!I:T,12,0),VLOOKUP(_xlfn.CONCAT(B57,$B40),'All Fixtures'!H:T,13,0))</f>
        <v>Chequers</v>
      </c>
      <c r="G57" s="48" t="str">
        <f>IF(E57="VOID","",VLOOKUP(_xlfn.CONCAT(B57,D57),'All Fixtures'!H:U,14,0))</f>
        <v>Farmer's Club 1</v>
      </c>
    </row>
    <row r="58" spans="1:7" ht="24.6" customHeight="1" x14ac:dyDescent="0.25">
      <c r="A58" s="55"/>
      <c r="B58" s="122" t="s">
        <v>339</v>
      </c>
      <c r="C58" s="123"/>
      <c r="D58" s="123"/>
      <c r="E58" s="123"/>
      <c r="F58" s="123"/>
      <c r="G58" s="124"/>
    </row>
    <row r="59" spans="1:7" ht="18" customHeight="1" x14ac:dyDescent="0.25">
      <c r="A59" s="55"/>
      <c r="B59" s="44">
        <v>16</v>
      </c>
      <c r="C59" s="45">
        <f>IFERROR(VLOOKUP(_xlfn.CONCAT(B59,$B40),'All Fixtures'!H:R,10,0),VLOOKUP(_xlfn.CONCAT(B59,$B40),'All Fixtures'!I:R,9,0))</f>
        <v>45667</v>
      </c>
      <c r="D59" s="46" t="str">
        <f>IFERROR(VLOOKUP(_xlfn.CONCAT(B59,$B40),'All Fixtures'!H:R,11,0),VLOOKUP(_xlfn.CONCAT(B59,$B40),'All Fixtures'!I:R,10,0))</f>
        <v>St Aldates</v>
      </c>
      <c r="E59" s="47" t="str">
        <f t="shared" si="1"/>
        <v>vs</v>
      </c>
      <c r="F59" s="46" t="str">
        <f>IFERROR(VLOOKUP(_xlfn.CONCAT(B59,$B40),'All Fixtures'!I:T,12,0),VLOOKUP(_xlfn.CONCAT(B59,$B40),'All Fixtures'!H:T,13,0))</f>
        <v>Chequers</v>
      </c>
      <c r="G59" s="48" t="str">
        <f>IF(E59="VOID","",VLOOKUP(_xlfn.CONCAT(B59,D59),'All Fixtures'!H:U,14,0))</f>
        <v>Wotton Hall Club 2</v>
      </c>
    </row>
    <row r="60" spans="1:7" ht="18" customHeight="1" x14ac:dyDescent="0.25">
      <c r="A60" s="55"/>
      <c r="B60" s="44">
        <v>17</v>
      </c>
      <c r="C60" s="45">
        <f>IFERROR(VLOOKUP(_xlfn.CONCAT(B60,$B40),'All Fixtures'!H:R,10,0),VLOOKUP(_xlfn.CONCAT(B60,$B40),'All Fixtures'!I:R,9,0))</f>
        <v>45674</v>
      </c>
      <c r="D60" s="46" t="str">
        <f>IFERROR(VLOOKUP(_xlfn.CONCAT(B60,$B40),'All Fixtures'!H:R,11,0),VLOOKUP(_xlfn.CONCAT(B60,$B40),'All Fixtures'!I:R,10,0))</f>
        <v>Chequers</v>
      </c>
      <c r="E60" s="47" t="str">
        <f t="shared" si="1"/>
        <v>vs</v>
      </c>
      <c r="F60" s="46" t="str">
        <f>IFERROR(VLOOKUP(_xlfn.CONCAT(B60,$B40),'All Fixtures'!I:T,12,0),VLOOKUP(_xlfn.CONCAT(B60,$B40),'All Fixtures'!H:T,13,0))</f>
        <v>Hits &amp; Bits</v>
      </c>
      <c r="G60" s="48" t="str">
        <f>IF(E60="VOID","",VLOOKUP(_xlfn.CONCAT(B60,D60),'All Fixtures'!H:U,14,0))</f>
        <v>Ramblers Club</v>
      </c>
    </row>
    <row r="61" spans="1:7" ht="18" customHeight="1" x14ac:dyDescent="0.25">
      <c r="A61" s="55"/>
      <c r="B61" s="44">
        <v>18</v>
      </c>
      <c r="C61" s="45">
        <f>IFERROR(VLOOKUP(_xlfn.CONCAT(B61,$B40),'All Fixtures'!H:R,10,0),VLOOKUP(_xlfn.CONCAT(B61,$B40),'All Fixtures'!I:R,9,0))</f>
        <v>45680</v>
      </c>
      <c r="D61" s="46" t="str">
        <f>IFERROR(VLOOKUP(_xlfn.CONCAT(B61,$B40),'All Fixtures'!H:R,11,0),VLOOKUP(_xlfn.CONCAT(B61,$B40),'All Fixtures'!I:R,10,0))</f>
        <v>Runaways</v>
      </c>
      <c r="E61" s="47" t="str">
        <f t="shared" si="1"/>
        <v>vs</v>
      </c>
      <c r="F61" s="46" t="str">
        <f>IFERROR(VLOOKUP(_xlfn.CONCAT(B61,$B40),'All Fixtures'!I:T,12,0),VLOOKUP(_xlfn.CONCAT(B61,$B40),'All Fixtures'!H:T,13,0))</f>
        <v>Chequers</v>
      </c>
      <c r="G61" s="48" t="str">
        <f>IF(E61="VOID","",VLOOKUP(_xlfn.CONCAT(B61,D61),'All Fixtures'!H:U,14,0))</f>
        <v>Churchdown Club</v>
      </c>
    </row>
    <row r="62" spans="1:7" ht="18" customHeight="1" x14ac:dyDescent="0.25">
      <c r="A62" s="55"/>
      <c r="B62" s="44">
        <v>19</v>
      </c>
      <c r="C62" s="45">
        <f>IFERROR(VLOOKUP(_xlfn.CONCAT(B62,$B40),'All Fixtures'!H:R,10,0),VLOOKUP(_xlfn.CONCAT(B62,$B40),'All Fixtures'!I:R,9,0))</f>
        <v>45688</v>
      </c>
      <c r="D62" s="46" t="str">
        <f>IFERROR(VLOOKUP(_xlfn.CONCAT(B62,$B40),'All Fixtures'!H:R,11,0),VLOOKUP(_xlfn.CONCAT(B62,$B40),'All Fixtures'!I:R,10,0))</f>
        <v>Chequers</v>
      </c>
      <c r="E62" s="47" t="str">
        <f t="shared" si="1"/>
        <v>vs</v>
      </c>
      <c r="F62" s="46" t="str">
        <f>IFERROR(VLOOKUP(_xlfn.CONCAT(B62,$B40),'All Fixtures'!I:T,12,0),VLOOKUP(_xlfn.CONCAT(B62,$B40),'All Fixtures'!H:T,13,0))</f>
        <v>Windmill Nomads</v>
      </c>
      <c r="G62" s="48" t="str">
        <f>IF(E62="VOID","",VLOOKUP(_xlfn.CONCAT(B62,D62),'All Fixtures'!H:U,14,0))</f>
        <v>Ramblers Club</v>
      </c>
    </row>
    <row r="63" spans="1:7" ht="18" customHeight="1" x14ac:dyDescent="0.25">
      <c r="A63" s="55"/>
      <c r="B63" s="44">
        <v>20</v>
      </c>
      <c r="C63" s="45">
        <f>IFERROR(VLOOKUP(_xlfn.CONCAT(B63,$B40),'All Fixtures'!H:R,10,0),VLOOKUP(_xlfn.CONCAT(B63,$B40),'All Fixtures'!I:R,9,0))</f>
        <v>45694</v>
      </c>
      <c r="D63" s="46" t="str">
        <f>IFERROR(VLOOKUP(_xlfn.CONCAT(B63,$B40),'All Fixtures'!H:R,11,0),VLOOKUP(_xlfn.CONCAT(B63,$B40),'All Fixtures'!I:R,10,0))</f>
        <v>Gamblers S.C.</v>
      </c>
      <c r="E63" s="47" t="str">
        <f t="shared" si="1"/>
        <v>vs</v>
      </c>
      <c r="F63" s="46" t="str">
        <f>IFERROR(VLOOKUP(_xlfn.CONCAT(B63,$B40),'All Fixtures'!I:T,12,0),VLOOKUP(_xlfn.CONCAT(B63,$B40),'All Fixtures'!H:T,13,0))</f>
        <v>Chequers</v>
      </c>
      <c r="G63" s="48" t="str">
        <f>IF(E63="VOID","",VLOOKUP(_xlfn.CONCAT(B63,D63),'All Fixtures'!H:U,14,0))</f>
        <v>Coney Hill RFC</v>
      </c>
    </row>
    <row r="64" spans="1:7" ht="18" customHeight="1" x14ac:dyDescent="0.25">
      <c r="A64" s="55"/>
      <c r="B64" s="44">
        <v>21</v>
      </c>
      <c r="C64" s="45">
        <f>IFERROR(VLOOKUP(_xlfn.CONCAT(B64,$B40),'All Fixtures'!H:R,10,0),VLOOKUP(_xlfn.CONCAT(B64,$B40),'All Fixtures'!I:R,9,0))</f>
        <v>45702</v>
      </c>
      <c r="D64" s="46" t="str">
        <f>IFERROR(VLOOKUP(_xlfn.CONCAT(B64,$B40),'All Fixtures'!H:R,11,0),VLOOKUP(_xlfn.CONCAT(B64,$B40),'All Fixtures'!I:R,10,0))</f>
        <v>Chequers</v>
      </c>
      <c r="E64" s="47" t="str">
        <f t="shared" si="1"/>
        <v>vs</v>
      </c>
      <c r="F64" s="46" t="str">
        <f>IFERROR(VLOOKUP(_xlfn.CONCAT(B64,$B40),'All Fixtures'!I:T,12,0),VLOOKUP(_xlfn.CONCAT(B64,$B40),'All Fixtures'!H:T,13,0))</f>
        <v>Newent Independents</v>
      </c>
      <c r="G64" s="48" t="str">
        <f>IF(E64="VOID","",VLOOKUP(_xlfn.CONCAT(B64,D64),'All Fixtures'!H:U,14,0))</f>
        <v>Ramblers Club</v>
      </c>
    </row>
    <row r="65" spans="1:7" ht="18" customHeight="1" x14ac:dyDescent="0.25">
      <c r="A65" s="55"/>
      <c r="B65" s="44">
        <v>22</v>
      </c>
      <c r="C65" s="45">
        <f>IFERROR(VLOOKUP(_xlfn.CONCAT(B65,$B40),'All Fixtures'!H:R,10,0),VLOOKUP(_xlfn.CONCAT(B65,$B40),'All Fixtures'!I:R,9,0))</f>
        <v>45706</v>
      </c>
      <c r="D65" s="46" t="str">
        <f>IFERROR(VLOOKUP(_xlfn.CONCAT(B65,$B40),'All Fixtures'!H:R,11,0),VLOOKUP(_xlfn.CONCAT(B65,$B40),'All Fixtures'!I:R,10,0))</f>
        <v>Roamers</v>
      </c>
      <c r="E65" s="47" t="str">
        <f t="shared" si="1"/>
        <v>vs</v>
      </c>
      <c r="F65" s="46" t="str">
        <f>IFERROR(VLOOKUP(_xlfn.CONCAT(B65,$B40),'All Fixtures'!I:T,12,0),VLOOKUP(_xlfn.CONCAT(B65,$B40),'All Fixtures'!H:T,13,0))</f>
        <v>Chequers</v>
      </c>
      <c r="G65" s="48" t="str">
        <f>IF(E65="VOID","",VLOOKUP(_xlfn.CONCAT(B65,D65),'All Fixtures'!H:U,14,0))</f>
        <v>Longlevens RFC</v>
      </c>
    </row>
    <row r="66" spans="1:7" ht="18" customHeight="1" x14ac:dyDescent="0.25">
      <c r="A66" s="55"/>
      <c r="B66" s="44">
        <v>23</v>
      </c>
      <c r="C66" s="45">
        <f>IFERROR(VLOOKUP(_xlfn.CONCAT(B66,$B40),'All Fixtures'!H:R,10,0),VLOOKUP(_xlfn.CONCAT(B66,$B40),'All Fixtures'!I:R,9,0))</f>
        <v>45716</v>
      </c>
      <c r="D66" s="46" t="str">
        <f>IFERROR(VLOOKUP(_xlfn.CONCAT(B66,$B40),'All Fixtures'!H:R,11,0),VLOOKUP(_xlfn.CONCAT(B66,$B40),'All Fixtures'!I:R,10,0))</f>
        <v>Chequers</v>
      </c>
      <c r="E66" s="47" t="str">
        <f t="shared" si="1"/>
        <v>vs</v>
      </c>
      <c r="F66" s="46" t="str">
        <f>IFERROR(VLOOKUP(_xlfn.CONCAT(B66,$B40),'All Fixtures'!I:T,12,0),VLOOKUP(_xlfn.CONCAT(B66,$B40),'All Fixtures'!H:T,13,0))</f>
        <v>Castle Grym</v>
      </c>
      <c r="G66" s="48" t="str">
        <f>IF(E66="VOID","",VLOOKUP(_xlfn.CONCAT(B66,D66),'All Fixtures'!H:U,14,0))</f>
        <v>Ramblers Club</v>
      </c>
    </row>
    <row r="67" spans="1:7" ht="18" customHeight="1" x14ac:dyDescent="0.25">
      <c r="A67" s="55"/>
      <c r="B67" s="44">
        <v>24</v>
      </c>
      <c r="C67" s="45">
        <f>IFERROR(VLOOKUP(_xlfn.CONCAT(B67,$B40),'All Fixtures'!H:R,10,0),VLOOKUP(_xlfn.CONCAT(B67,$B40),'All Fixtures'!I:R,9,0))</f>
        <v>45723</v>
      </c>
      <c r="D67" s="46" t="str">
        <f>IFERROR(VLOOKUP(_xlfn.CONCAT(B67,$B40),'All Fixtures'!H:R,11,0),VLOOKUP(_xlfn.CONCAT(B67,$B40),'All Fixtures'!I:R,10,0))</f>
        <v>Dixies Twisters</v>
      </c>
      <c r="E67" s="47" t="str">
        <f t="shared" si="1"/>
        <v>vs</v>
      </c>
      <c r="F67" s="46" t="str">
        <f>IFERROR(VLOOKUP(_xlfn.CONCAT(B67,$B40),'All Fixtures'!I:T,12,0),VLOOKUP(_xlfn.CONCAT(B67,$B40),'All Fixtures'!H:T,13,0))</f>
        <v>Chequers</v>
      </c>
      <c r="G67" s="48" t="str">
        <f>IF(E67="VOID","",VLOOKUP(_xlfn.CONCAT(B67,D67),'All Fixtures'!H:U,14,0))</f>
        <v>Coney Hill RFC</v>
      </c>
    </row>
    <row r="68" spans="1:7" ht="18" customHeight="1" x14ac:dyDescent="0.25">
      <c r="A68" s="55"/>
      <c r="B68" s="44">
        <v>25</v>
      </c>
      <c r="C68" s="45">
        <f>IFERROR(VLOOKUP(_xlfn.CONCAT(B68,$B40),'All Fixtures'!H:R,10,0),VLOOKUP(_xlfn.CONCAT(B68,$B40),'All Fixtures'!I:R,9,0))</f>
        <v>45730</v>
      </c>
      <c r="D68" s="46" t="str">
        <f>IFERROR(VLOOKUP(_xlfn.CONCAT(B68,$B40),'All Fixtures'!H:R,11,0),VLOOKUP(_xlfn.CONCAT(B68,$B40),'All Fixtures'!I:R,10,0))</f>
        <v>Chequers</v>
      </c>
      <c r="E68" s="47" t="str">
        <f t="shared" si="1"/>
        <v>vs</v>
      </c>
      <c r="F68" s="46" t="str">
        <f>IFERROR(VLOOKUP(_xlfn.CONCAT(B68,$B40),'All Fixtures'!I:T,12,0),VLOOKUP(_xlfn.CONCAT(B68,$B40),'All Fixtures'!H:T,13,0))</f>
        <v>The Salesmen</v>
      </c>
      <c r="G68" s="48" t="str">
        <f>IF(E68="VOID","",VLOOKUP(_xlfn.CONCAT(B68,D68),'All Fixtures'!H:U,14,0))</f>
        <v>Ramblers Club</v>
      </c>
    </row>
    <row r="69" spans="1:7" ht="18" customHeight="1" x14ac:dyDescent="0.25">
      <c r="A69" s="55"/>
      <c r="B69" s="44">
        <v>26</v>
      </c>
      <c r="C69" s="45">
        <f>IFERROR(VLOOKUP(_xlfn.CONCAT(B69,$B40),'All Fixtures'!H:R,10,0),VLOOKUP(_xlfn.CONCAT(B69,$B40),'All Fixtures'!I:R,9,0))</f>
        <v>45737</v>
      </c>
      <c r="D69" s="46" t="str">
        <f>IFERROR(VLOOKUP(_xlfn.CONCAT(B69,$B40),'All Fixtures'!H:R,11,0),VLOOKUP(_xlfn.CONCAT(B69,$B40),'All Fixtures'!I:R,10,0))</f>
        <v>Hempsted C.C.</v>
      </c>
      <c r="E69" s="47" t="str">
        <f t="shared" si="1"/>
        <v>vs</v>
      </c>
      <c r="F69" s="46" t="str">
        <f>IFERROR(VLOOKUP(_xlfn.CONCAT(B69,$B40),'All Fixtures'!I:T,12,0),VLOOKUP(_xlfn.CONCAT(B69,$B40),'All Fixtures'!H:T,13,0))</f>
        <v>Chequers</v>
      </c>
      <c r="G69" s="48" t="str">
        <f>IF(E69="VOID","",VLOOKUP(_xlfn.CONCAT(B69,D69),'All Fixtures'!H:U,14,0))</f>
        <v>Baker Street</v>
      </c>
    </row>
    <row r="70" spans="1:7" ht="18" customHeight="1" x14ac:dyDescent="0.25">
      <c r="A70" s="55"/>
      <c r="B70" s="44">
        <v>27</v>
      </c>
      <c r="C70" s="45">
        <f>IFERROR(VLOOKUP(_xlfn.CONCAT(B70,$B40),'All Fixtures'!H:R,10,0),VLOOKUP(_xlfn.CONCAT(B70,$B40),'All Fixtures'!I:R,9,0))</f>
        <v>45744</v>
      </c>
      <c r="D70" s="46" t="str">
        <f>IFERROR(VLOOKUP(_xlfn.CONCAT(B70,$B40),'All Fixtures'!H:R,11,0),VLOOKUP(_xlfn.CONCAT(B70,$B40),'All Fixtures'!I:R,10,0))</f>
        <v>Chequers</v>
      </c>
      <c r="E70" s="47" t="str">
        <f t="shared" si="1"/>
        <v>vs</v>
      </c>
      <c r="F70" s="46" t="str">
        <f>IFERROR(VLOOKUP(_xlfn.CONCAT(B70,$B40),'All Fixtures'!I:T,12,0),VLOOKUP(_xlfn.CONCAT(B70,$B40),'All Fixtures'!H:T,13,0))</f>
        <v>Beaufort Beavers</v>
      </c>
      <c r="G70" s="48" t="str">
        <f>IF(E70="VOID","",VLOOKUP(_xlfn.CONCAT(B70,D70),'All Fixtures'!H:U,14,0))</f>
        <v>Ramblers Club</v>
      </c>
    </row>
    <row r="71" spans="1:7" ht="18" customHeight="1" x14ac:dyDescent="0.25">
      <c r="A71" s="55"/>
      <c r="B71" s="44">
        <v>28</v>
      </c>
      <c r="C71" s="45">
        <f>IFERROR(VLOOKUP(_xlfn.CONCAT(B71,$B40),'All Fixtures'!H:R,10,0),VLOOKUP(_xlfn.CONCAT(B71,$B40),'All Fixtures'!I:R,9,0))</f>
        <v>45749</v>
      </c>
      <c r="D71" s="46" t="str">
        <f>IFERROR(VLOOKUP(_xlfn.CONCAT(B71,$B40),'All Fixtures'!H:R,11,0),VLOOKUP(_xlfn.CONCAT(B71,$B40),'All Fixtures'!I:R,10,0))</f>
        <v>Jaybees</v>
      </c>
      <c r="E71" s="47" t="str">
        <f t="shared" si="1"/>
        <v>vs</v>
      </c>
      <c r="F71" s="46" t="str">
        <f>IFERROR(VLOOKUP(_xlfn.CONCAT(B71,$B40),'All Fixtures'!I:T,12,0),VLOOKUP(_xlfn.CONCAT(B71,$B40),'All Fixtures'!H:T,13,0))</f>
        <v>Chequers</v>
      </c>
      <c r="G71" s="48" t="str">
        <f>IF(E71="VOID","",VLOOKUP(_xlfn.CONCAT(B71,D71),'All Fixtures'!H:U,14,0))</f>
        <v>England's Glory 2</v>
      </c>
    </row>
    <row r="72" spans="1:7" ht="18" customHeight="1" x14ac:dyDescent="0.25">
      <c r="A72" s="55"/>
      <c r="B72" s="44">
        <v>29</v>
      </c>
      <c r="C72" s="45">
        <f>IFERROR(VLOOKUP(_xlfn.CONCAT(B72,$B40),'All Fixtures'!H:R,10,0),VLOOKUP(_xlfn.CONCAT(B72,$B40),'All Fixtures'!I:R,9,0))</f>
        <v>45757</v>
      </c>
      <c r="D72" s="46" t="str">
        <f>IFERROR(VLOOKUP(_xlfn.CONCAT(B72,$B40),'All Fixtures'!H:R,11,0),VLOOKUP(_xlfn.CONCAT(B72,$B40),'All Fixtures'!I:R,10,0))</f>
        <v>Crescent Knights</v>
      </c>
      <c r="E72" s="47" t="str">
        <f t="shared" si="1"/>
        <v>vs</v>
      </c>
      <c r="F72" s="46" t="str">
        <f>IFERROR(VLOOKUP(_xlfn.CONCAT(B72,$B40),'All Fixtures'!I:T,12,0),VLOOKUP(_xlfn.CONCAT(B72,$B40),'All Fixtures'!H:T,13,0))</f>
        <v>Chequers</v>
      </c>
      <c r="G72" s="48" t="str">
        <f>IF(E72="VOID","",VLOOKUP(_xlfn.CONCAT(B72,D72),'All Fixtures'!H:U,14,0))</f>
        <v>Circle Club Newent</v>
      </c>
    </row>
    <row r="73" spans="1:7" ht="18" customHeight="1" x14ac:dyDescent="0.25">
      <c r="A73" s="55"/>
      <c r="B73" s="49">
        <v>30</v>
      </c>
      <c r="C73" s="50">
        <f>IFERROR(VLOOKUP(_xlfn.CONCAT(B73,$B40),'All Fixtures'!H:R,10,0),VLOOKUP(_xlfn.CONCAT(B73,$B40),'All Fixtures'!I:R,9,0))</f>
        <v>45765</v>
      </c>
      <c r="D73" s="51" t="str">
        <f>IFERROR(VLOOKUP(_xlfn.CONCAT(B73,$B40),'All Fixtures'!H:R,11,0),VLOOKUP(_xlfn.CONCAT(B73,$B40),'All Fixtures'!I:R,10,0))</f>
        <v>Chequers</v>
      </c>
      <c r="E73" s="52" t="str">
        <f t="shared" si="1"/>
        <v>vs</v>
      </c>
      <c r="F73" s="51" t="str">
        <f>IFERROR(VLOOKUP(_xlfn.CONCAT(B73,$B40),'All Fixtures'!I:T,12,0),VLOOKUP(_xlfn.CONCAT(B73,$B40),'All Fixtures'!H:T,13,0))</f>
        <v>Likely Lads</v>
      </c>
      <c r="G73" s="53" t="str">
        <f>IF(E73="VOID","",VLOOKUP(_xlfn.CONCAT(B73,D73),'All Fixtures'!H:U,14,0))</f>
        <v>Ramblers Club</v>
      </c>
    </row>
    <row r="74" spans="1:7" ht="13.15" customHeight="1" x14ac:dyDescent="0.25">
      <c r="A74" s="55"/>
      <c r="B74" s="20"/>
      <c r="C74" s="20"/>
      <c r="D74" s="3"/>
      <c r="E74" s="20"/>
      <c r="F74" s="3"/>
      <c r="G74" s="3"/>
    </row>
    <row r="75" spans="1:7" ht="13.15" customHeight="1" x14ac:dyDescent="0.25">
      <c r="A75" s="55"/>
      <c r="B75" s="20"/>
      <c r="C75" s="20"/>
      <c r="D75" s="3"/>
      <c r="E75" s="20"/>
      <c r="F75" s="3"/>
      <c r="G75" s="3"/>
    </row>
    <row r="76" spans="1:7" ht="13.15" customHeight="1" x14ac:dyDescent="0.25">
      <c r="A76" s="55"/>
      <c r="B76" s="20"/>
      <c r="C76" s="20"/>
      <c r="D76" s="3"/>
      <c r="E76" s="20"/>
      <c r="F76" s="3"/>
      <c r="G76" s="3"/>
    </row>
    <row r="77" spans="1:7" ht="13.15" customHeight="1" x14ac:dyDescent="0.25">
      <c r="A77" s="55"/>
      <c r="B77" s="20"/>
      <c r="C77" s="20"/>
      <c r="D77" s="3"/>
      <c r="E77" s="20"/>
      <c r="F77" s="3"/>
      <c r="G77" s="3"/>
    </row>
    <row r="78" spans="1:7" ht="13.15" customHeight="1" x14ac:dyDescent="0.25">
      <c r="A78" s="55"/>
      <c r="B78" s="20"/>
      <c r="C78" s="20"/>
      <c r="D78" s="3"/>
      <c r="E78" s="20"/>
      <c r="F78" s="3"/>
      <c r="G78" s="3"/>
    </row>
    <row r="79" spans="1:7" ht="20.45" customHeight="1" x14ac:dyDescent="0.35">
      <c r="A79" s="55">
        <f>A40+1</f>
        <v>3</v>
      </c>
      <c r="B79" s="39" t="str">
        <f>C79</f>
        <v>Jaybees</v>
      </c>
      <c r="C79" s="121" t="str">
        <f>VLOOKUP(A79,Divisions!$W$3:$X$18,2,0)</f>
        <v>Jaybees</v>
      </c>
      <c r="D79" s="121"/>
      <c r="E79" s="121"/>
      <c r="F79" s="121"/>
      <c r="G79" s="121"/>
    </row>
    <row r="80" spans="1:7" ht="13.15" customHeight="1" x14ac:dyDescent="0.25">
      <c r="A80" s="55"/>
      <c r="B80" s="20"/>
      <c r="C80" s="20"/>
      <c r="D80" s="3"/>
      <c r="E80" s="20"/>
      <c r="F80" s="3"/>
      <c r="G80" s="3"/>
    </row>
    <row r="81" spans="1:7" ht="21.6" customHeight="1" x14ac:dyDescent="0.25">
      <c r="A81" s="55"/>
      <c r="B81" s="40" t="s">
        <v>328</v>
      </c>
      <c r="C81" s="41" t="s">
        <v>334</v>
      </c>
      <c r="D81" s="42" t="s">
        <v>340</v>
      </c>
      <c r="E81" s="42"/>
      <c r="F81" s="42" t="s">
        <v>341</v>
      </c>
      <c r="G81" s="43" t="s">
        <v>338</v>
      </c>
    </row>
    <row r="82" spans="1:7" ht="18" customHeight="1" x14ac:dyDescent="0.25">
      <c r="A82" s="55"/>
      <c r="B82" s="44">
        <v>1</v>
      </c>
      <c r="C82" s="45">
        <f>IFERROR(VLOOKUP(_xlfn.CONCAT(B82,$B79),'All Fixtures'!H:R,10,0),VLOOKUP(_xlfn.CONCAT(B82,$B79),'All Fixtures'!I:R,9,0))</f>
        <v>45539</v>
      </c>
      <c r="D82" s="46" t="str">
        <f>IFERROR(VLOOKUP(_xlfn.CONCAT(B82,$B79),'All Fixtures'!H:R,11,0),VLOOKUP(_xlfn.CONCAT(B82,$B79),'All Fixtures'!I:R,10,0))</f>
        <v>Jaybees</v>
      </c>
      <c r="E82" s="47" t="str">
        <f>IF(F82="","VOID","vs")</f>
        <v>vs</v>
      </c>
      <c r="F82" s="46" t="str">
        <f>IFERROR(VLOOKUP(_xlfn.CONCAT(B82,$B79),'All Fixtures'!I:T,12,0),VLOOKUP(_xlfn.CONCAT(B82,$B79),'All Fixtures'!H:T,13,0))</f>
        <v>Hits &amp; Bits</v>
      </c>
      <c r="G82" s="48" t="str">
        <f>IF(E82="VOID","",VLOOKUP(_xlfn.CONCAT(B82,D82),'All Fixtures'!H:U,14,0))</f>
        <v>England's Glory 2</v>
      </c>
    </row>
    <row r="83" spans="1:7" ht="18" customHeight="1" x14ac:dyDescent="0.25">
      <c r="A83" s="55"/>
      <c r="B83" s="44">
        <v>2</v>
      </c>
      <c r="C83" s="45">
        <f>IFERROR(VLOOKUP(_xlfn.CONCAT(B83,$B79),'All Fixtures'!H:R,10,0),VLOOKUP(_xlfn.CONCAT(B83,$B79),'All Fixtures'!I:R,9,0))</f>
        <v>45547</v>
      </c>
      <c r="D83" s="46" t="str">
        <f>IFERROR(VLOOKUP(_xlfn.CONCAT(B83,$B79),'All Fixtures'!H:R,11,0),VLOOKUP(_xlfn.CONCAT(B83,$B79),'All Fixtures'!I:R,10,0))</f>
        <v>Runaways</v>
      </c>
      <c r="E83" s="47" t="str">
        <f t="shared" ref="E83:E112" si="2">IF(F83="","VOID","vs")</f>
        <v>vs</v>
      </c>
      <c r="F83" s="46" t="str">
        <f>IFERROR(VLOOKUP(_xlfn.CONCAT(B83,$B79),'All Fixtures'!I:T,12,0),VLOOKUP(_xlfn.CONCAT(B83,$B79),'All Fixtures'!H:T,13,0))</f>
        <v>Jaybees</v>
      </c>
      <c r="G83" s="48" t="str">
        <f>IF(E83="VOID","",VLOOKUP(_xlfn.CONCAT(B83,D83),'All Fixtures'!H:U,14,0))</f>
        <v>Churchdown Club</v>
      </c>
    </row>
    <row r="84" spans="1:7" ht="18" customHeight="1" x14ac:dyDescent="0.25">
      <c r="A84" s="55"/>
      <c r="B84" s="44">
        <v>3</v>
      </c>
      <c r="C84" s="45">
        <f>IFERROR(VLOOKUP(_xlfn.CONCAT(B84,$B79),'All Fixtures'!H:R,10,0),VLOOKUP(_xlfn.CONCAT(B84,$B79),'All Fixtures'!I:R,9,0))</f>
        <v>45553</v>
      </c>
      <c r="D84" s="46" t="str">
        <f>IFERROR(VLOOKUP(_xlfn.CONCAT(B84,$B79),'All Fixtures'!H:R,11,0),VLOOKUP(_xlfn.CONCAT(B84,$B79),'All Fixtures'!I:R,10,0))</f>
        <v>Jaybees</v>
      </c>
      <c r="E84" s="47" t="str">
        <f t="shared" si="2"/>
        <v>vs</v>
      </c>
      <c r="F84" s="46" t="str">
        <f>IFERROR(VLOOKUP(_xlfn.CONCAT(B84,$B79),'All Fixtures'!I:T,12,0),VLOOKUP(_xlfn.CONCAT(B84,$B79),'All Fixtures'!H:T,13,0))</f>
        <v>Windmill Nomads</v>
      </c>
      <c r="G84" s="48" t="str">
        <f>IF(E84="VOID","",VLOOKUP(_xlfn.CONCAT(B84,D84),'All Fixtures'!H:U,14,0))</f>
        <v>England's Glory 2</v>
      </c>
    </row>
    <row r="85" spans="1:7" ht="18" customHeight="1" x14ac:dyDescent="0.25">
      <c r="A85" s="55"/>
      <c r="B85" s="44">
        <v>4</v>
      </c>
      <c r="C85" s="45">
        <f>IFERROR(VLOOKUP(_xlfn.CONCAT(B85,$B79),'All Fixtures'!H:R,10,0),VLOOKUP(_xlfn.CONCAT(B85,$B79),'All Fixtures'!I:R,9,0))</f>
        <v>45561</v>
      </c>
      <c r="D85" s="46" t="str">
        <f>IFERROR(VLOOKUP(_xlfn.CONCAT(B85,$B79),'All Fixtures'!H:R,11,0),VLOOKUP(_xlfn.CONCAT(B85,$B79),'All Fixtures'!I:R,10,0))</f>
        <v>Gamblers S.C.</v>
      </c>
      <c r="E85" s="47" t="str">
        <f t="shared" si="2"/>
        <v>vs</v>
      </c>
      <c r="F85" s="46" t="str">
        <f>IFERROR(VLOOKUP(_xlfn.CONCAT(B85,$B79),'All Fixtures'!I:T,12,0),VLOOKUP(_xlfn.CONCAT(B85,$B79),'All Fixtures'!H:T,13,0))</f>
        <v>Jaybees</v>
      </c>
      <c r="G85" s="48" t="str">
        <f>IF(E85="VOID","",VLOOKUP(_xlfn.CONCAT(B85,D85),'All Fixtures'!H:U,14,0))</f>
        <v>Coney Hill RFC</v>
      </c>
    </row>
    <row r="86" spans="1:7" ht="18" customHeight="1" x14ac:dyDescent="0.25">
      <c r="A86" s="55"/>
      <c r="B86" s="44">
        <v>5</v>
      </c>
      <c r="C86" s="45">
        <f>IFERROR(VLOOKUP(_xlfn.CONCAT(B86,$B79),'All Fixtures'!H:R,10,0),VLOOKUP(_xlfn.CONCAT(B86,$B79),'All Fixtures'!I:R,9,0))</f>
        <v>45567</v>
      </c>
      <c r="D86" s="46" t="str">
        <f>IFERROR(VLOOKUP(_xlfn.CONCAT(B86,$B79),'All Fixtures'!H:R,11,0),VLOOKUP(_xlfn.CONCAT(B86,$B79),'All Fixtures'!I:R,10,0))</f>
        <v>Jaybees</v>
      </c>
      <c r="E86" s="47" t="str">
        <f t="shared" si="2"/>
        <v>vs</v>
      </c>
      <c r="F86" s="46" t="str">
        <f>IFERROR(VLOOKUP(_xlfn.CONCAT(B86,$B79),'All Fixtures'!I:T,12,0),VLOOKUP(_xlfn.CONCAT(B86,$B79),'All Fixtures'!H:T,13,0))</f>
        <v>Newent Independents</v>
      </c>
      <c r="G86" s="48" t="str">
        <f>IF(E86="VOID","",VLOOKUP(_xlfn.CONCAT(B86,D86),'All Fixtures'!H:U,14,0))</f>
        <v>England's Glory 2</v>
      </c>
    </row>
    <row r="87" spans="1:7" ht="18" customHeight="1" x14ac:dyDescent="0.25">
      <c r="A87" s="55"/>
      <c r="B87" s="44">
        <v>6</v>
      </c>
      <c r="C87" s="45">
        <f>IFERROR(VLOOKUP(_xlfn.CONCAT(B87,$B79),'All Fixtures'!H:R,10,0),VLOOKUP(_xlfn.CONCAT(B87,$B79),'All Fixtures'!I:R,9,0))</f>
        <v>45573</v>
      </c>
      <c r="D87" s="46" t="str">
        <f>IFERROR(VLOOKUP(_xlfn.CONCAT(B87,$B79),'All Fixtures'!H:R,11,0),VLOOKUP(_xlfn.CONCAT(B87,$B79),'All Fixtures'!I:R,10,0))</f>
        <v>Roamers</v>
      </c>
      <c r="E87" s="47" t="str">
        <f t="shared" si="2"/>
        <v>vs</v>
      </c>
      <c r="F87" s="46" t="str">
        <f>IFERROR(VLOOKUP(_xlfn.CONCAT(B87,$B79),'All Fixtures'!I:T,12,0),VLOOKUP(_xlfn.CONCAT(B87,$B79),'All Fixtures'!H:T,13,0))</f>
        <v>Jaybees</v>
      </c>
      <c r="G87" s="48" t="str">
        <f>IF(E87="VOID","",VLOOKUP(_xlfn.CONCAT(B87,D87),'All Fixtures'!H:U,14,0))</f>
        <v>Longlevens RFC</v>
      </c>
    </row>
    <row r="88" spans="1:7" ht="18" customHeight="1" x14ac:dyDescent="0.25">
      <c r="A88" s="55"/>
      <c r="B88" s="44">
        <v>7</v>
      </c>
      <c r="C88" s="45">
        <f>IFERROR(VLOOKUP(_xlfn.CONCAT(B88,$B79),'All Fixtures'!H:R,10,0),VLOOKUP(_xlfn.CONCAT(B88,$B79),'All Fixtures'!I:R,9,0))</f>
        <v>45581</v>
      </c>
      <c r="D88" s="46" t="str">
        <f>IFERROR(VLOOKUP(_xlfn.CONCAT(B88,$B79),'All Fixtures'!H:R,11,0),VLOOKUP(_xlfn.CONCAT(B88,$B79),'All Fixtures'!I:R,10,0))</f>
        <v>Jaybees</v>
      </c>
      <c r="E88" s="47" t="str">
        <f t="shared" si="2"/>
        <v>vs</v>
      </c>
      <c r="F88" s="46" t="str">
        <f>IFERROR(VLOOKUP(_xlfn.CONCAT(B88,$B79),'All Fixtures'!I:T,12,0),VLOOKUP(_xlfn.CONCAT(B88,$B79),'All Fixtures'!H:T,13,0))</f>
        <v>Castle Grym</v>
      </c>
      <c r="G88" s="48" t="str">
        <f>IF(E88="VOID","",VLOOKUP(_xlfn.CONCAT(B88,D88),'All Fixtures'!H:U,14,0))</f>
        <v>England's Glory 2</v>
      </c>
    </row>
    <row r="89" spans="1:7" ht="18" customHeight="1" x14ac:dyDescent="0.25">
      <c r="A89" s="55"/>
      <c r="B89" s="44">
        <v>8</v>
      </c>
      <c r="C89" s="45">
        <f>IFERROR(VLOOKUP(_xlfn.CONCAT(B89,$B79),'All Fixtures'!H:R,10,0),VLOOKUP(_xlfn.CONCAT(B89,$B79),'All Fixtures'!I:R,9,0))</f>
        <v>45590</v>
      </c>
      <c r="D89" s="46" t="str">
        <f>IFERROR(VLOOKUP(_xlfn.CONCAT(B89,$B79),'All Fixtures'!H:R,11,0),VLOOKUP(_xlfn.CONCAT(B89,$B79),'All Fixtures'!I:R,10,0))</f>
        <v>Dixies Twisters</v>
      </c>
      <c r="E89" s="47" t="str">
        <f t="shared" si="2"/>
        <v>vs</v>
      </c>
      <c r="F89" s="46" t="str">
        <f>IFERROR(VLOOKUP(_xlfn.CONCAT(B89,$B79),'All Fixtures'!I:T,12,0),VLOOKUP(_xlfn.CONCAT(B89,$B79),'All Fixtures'!H:T,13,0))</f>
        <v>Jaybees</v>
      </c>
      <c r="G89" s="48" t="str">
        <f>IF(E89="VOID","",VLOOKUP(_xlfn.CONCAT(B89,D89),'All Fixtures'!H:U,14,0))</f>
        <v>Coney Hill RFC</v>
      </c>
    </row>
    <row r="90" spans="1:7" ht="18" customHeight="1" x14ac:dyDescent="0.25">
      <c r="A90" s="55"/>
      <c r="B90" s="44">
        <v>9</v>
      </c>
      <c r="C90" s="45">
        <f>IFERROR(VLOOKUP(_xlfn.CONCAT(B90,$B79),'All Fixtures'!H:R,10,0),VLOOKUP(_xlfn.CONCAT(B90,$B79),'All Fixtures'!I:R,9,0))</f>
        <v>45595</v>
      </c>
      <c r="D90" s="46" t="str">
        <f>IFERROR(VLOOKUP(_xlfn.CONCAT(B90,$B79),'All Fixtures'!H:R,11,0),VLOOKUP(_xlfn.CONCAT(B90,$B79),'All Fixtures'!I:R,10,0))</f>
        <v>Jaybees</v>
      </c>
      <c r="E90" s="47" t="str">
        <f t="shared" si="2"/>
        <v>vs</v>
      </c>
      <c r="F90" s="46" t="str">
        <f>IFERROR(VLOOKUP(_xlfn.CONCAT(B90,$B79),'All Fixtures'!I:T,12,0),VLOOKUP(_xlfn.CONCAT(B90,$B79),'All Fixtures'!H:T,13,0))</f>
        <v>The Salesmen</v>
      </c>
      <c r="G90" s="48" t="str">
        <f>IF(E90="VOID","",VLOOKUP(_xlfn.CONCAT(B90,D90),'All Fixtures'!H:U,14,0))</f>
        <v>England's Glory 2</v>
      </c>
    </row>
    <row r="91" spans="1:7" ht="18" customHeight="1" x14ac:dyDescent="0.25">
      <c r="A91" s="55"/>
      <c r="B91" s="44">
        <v>10</v>
      </c>
      <c r="C91" s="45">
        <f>IFERROR(VLOOKUP(_xlfn.CONCAT(B91,$B79),'All Fixtures'!H:R,10,0),VLOOKUP(_xlfn.CONCAT(B91,$B79),'All Fixtures'!I:R,9,0))</f>
        <v>45604</v>
      </c>
      <c r="D91" s="46" t="str">
        <f>IFERROR(VLOOKUP(_xlfn.CONCAT(B91,$B79),'All Fixtures'!H:R,11,0),VLOOKUP(_xlfn.CONCAT(B91,$B79),'All Fixtures'!I:R,10,0))</f>
        <v>Hempsted C.C.</v>
      </c>
      <c r="E91" s="47" t="str">
        <f t="shared" si="2"/>
        <v>vs</v>
      </c>
      <c r="F91" s="46" t="str">
        <f>IFERROR(VLOOKUP(_xlfn.CONCAT(B91,$B79),'All Fixtures'!I:T,12,0),VLOOKUP(_xlfn.CONCAT(B91,$B79),'All Fixtures'!H:T,13,0))</f>
        <v>Jaybees</v>
      </c>
      <c r="G91" s="48" t="str">
        <f>IF(E91="VOID","",VLOOKUP(_xlfn.CONCAT(B91,D91),'All Fixtures'!H:U,14,0))</f>
        <v>Baker Street</v>
      </c>
    </row>
    <row r="92" spans="1:7" ht="18" customHeight="1" x14ac:dyDescent="0.25">
      <c r="A92" s="55"/>
      <c r="B92" s="44">
        <v>11</v>
      </c>
      <c r="C92" s="45">
        <f>IFERROR(VLOOKUP(_xlfn.CONCAT(B92,$B79),'All Fixtures'!H:R,10,0),VLOOKUP(_xlfn.CONCAT(B92,$B79),'All Fixtures'!I:R,9,0))</f>
        <v>45609</v>
      </c>
      <c r="D92" s="46" t="str">
        <f>IFERROR(VLOOKUP(_xlfn.CONCAT(B92,$B79),'All Fixtures'!H:R,11,0),VLOOKUP(_xlfn.CONCAT(B92,$B79),'All Fixtures'!I:R,10,0))</f>
        <v>Jaybees</v>
      </c>
      <c r="E92" s="47" t="str">
        <f t="shared" si="2"/>
        <v>vs</v>
      </c>
      <c r="F92" s="46" t="str">
        <f>IFERROR(VLOOKUP(_xlfn.CONCAT(B92,$B79),'All Fixtures'!I:T,12,0),VLOOKUP(_xlfn.CONCAT(B92,$B79),'All Fixtures'!H:T,13,0))</f>
        <v>Beaufort Beavers</v>
      </c>
      <c r="G92" s="48" t="str">
        <f>IF(E92="VOID","",VLOOKUP(_xlfn.CONCAT(B92,D92),'All Fixtures'!H:U,14,0))</f>
        <v>England's Glory 2</v>
      </c>
    </row>
    <row r="93" spans="1:7" ht="18" customHeight="1" x14ac:dyDescent="0.25">
      <c r="A93" s="55"/>
      <c r="B93" s="44">
        <v>12</v>
      </c>
      <c r="C93" s="45">
        <f>IFERROR(VLOOKUP(_xlfn.CONCAT(B93,$B79),'All Fixtures'!H:R,10,0),VLOOKUP(_xlfn.CONCAT(B93,$B79),'All Fixtures'!I:R,9,0))</f>
        <v>45616</v>
      </c>
      <c r="D93" s="46" t="str">
        <f>IFERROR(VLOOKUP(_xlfn.CONCAT(B93,$B79),'All Fixtures'!H:R,11,0),VLOOKUP(_xlfn.CONCAT(B93,$B79),'All Fixtures'!I:R,10,0))</f>
        <v>Jaybees</v>
      </c>
      <c r="E93" s="47" t="str">
        <f t="shared" si="2"/>
        <v>vs</v>
      </c>
      <c r="F93" s="46" t="str">
        <f>IFERROR(VLOOKUP(_xlfn.CONCAT(B93,$B79),'All Fixtures'!I:T,12,0),VLOOKUP(_xlfn.CONCAT(B93,$B79),'All Fixtures'!H:T,13,0))</f>
        <v>Crescent Knights</v>
      </c>
      <c r="G93" s="48" t="str">
        <f>IF(E93="VOID","",VLOOKUP(_xlfn.CONCAT(B93,D93),'All Fixtures'!H:U,14,0))</f>
        <v>England's Glory 2</v>
      </c>
    </row>
    <row r="94" spans="1:7" ht="18" customHeight="1" x14ac:dyDescent="0.25">
      <c r="A94" s="55"/>
      <c r="B94" s="44">
        <v>13</v>
      </c>
      <c r="C94" s="45">
        <f>IFERROR(VLOOKUP(_xlfn.CONCAT(B94,$B79),'All Fixtures'!H:R,10,0),VLOOKUP(_xlfn.CONCAT(B94,$B79),'All Fixtures'!I:R,9,0))</f>
        <v>45625</v>
      </c>
      <c r="D94" s="46" t="str">
        <f>IFERROR(VLOOKUP(_xlfn.CONCAT(B94,$B79),'All Fixtures'!H:R,11,0),VLOOKUP(_xlfn.CONCAT(B94,$B79),'All Fixtures'!I:R,10,0))</f>
        <v>Chequers</v>
      </c>
      <c r="E94" s="47" t="str">
        <f t="shared" si="2"/>
        <v>vs</v>
      </c>
      <c r="F94" s="46" t="str">
        <f>IFERROR(VLOOKUP(_xlfn.CONCAT(B94,$B79),'All Fixtures'!I:T,12,0),VLOOKUP(_xlfn.CONCAT(B94,$B79),'All Fixtures'!H:T,13,0))</f>
        <v>Jaybees</v>
      </c>
      <c r="G94" s="48" t="str">
        <f>IF(E94="VOID","",VLOOKUP(_xlfn.CONCAT(B94,D94),'All Fixtures'!H:U,14,0))</f>
        <v>Ramblers Club</v>
      </c>
    </row>
    <row r="95" spans="1:7" ht="18" customHeight="1" x14ac:dyDescent="0.25">
      <c r="A95" s="55"/>
      <c r="B95" s="44">
        <v>14</v>
      </c>
      <c r="C95" s="45">
        <f>IFERROR(VLOOKUP(_xlfn.CONCAT(B95,$B79),'All Fixtures'!H:R,10,0),VLOOKUP(_xlfn.CONCAT(B95,$B79),'All Fixtures'!I:R,9,0))</f>
        <v>45630</v>
      </c>
      <c r="D95" s="46" t="str">
        <f>IFERROR(VLOOKUP(_xlfn.CONCAT(B95,$B79),'All Fixtures'!H:R,11,0),VLOOKUP(_xlfn.CONCAT(B95,$B79),'All Fixtures'!I:R,10,0))</f>
        <v>Jaybees</v>
      </c>
      <c r="E95" s="47" t="str">
        <f t="shared" si="2"/>
        <v>vs</v>
      </c>
      <c r="F95" s="46" t="str">
        <f>IFERROR(VLOOKUP(_xlfn.CONCAT(B95,$B79),'All Fixtures'!I:T,12,0),VLOOKUP(_xlfn.CONCAT(B95,$B79),'All Fixtures'!H:T,13,0))</f>
        <v>Likely Lads</v>
      </c>
      <c r="G95" s="48" t="str">
        <f>IF(E95="VOID","",VLOOKUP(_xlfn.CONCAT(B95,D95),'All Fixtures'!H:U,14,0))</f>
        <v>England's Glory 2</v>
      </c>
    </row>
    <row r="96" spans="1:7" ht="18" customHeight="1" x14ac:dyDescent="0.25">
      <c r="A96" s="55"/>
      <c r="B96" s="44">
        <v>15</v>
      </c>
      <c r="C96" s="45">
        <f>IFERROR(VLOOKUP(_xlfn.CONCAT(B96,$B79),'All Fixtures'!H:R,10,0),VLOOKUP(_xlfn.CONCAT(B96,$B79),'All Fixtures'!I:R,9,0))</f>
        <v>45639</v>
      </c>
      <c r="D96" s="46" t="str">
        <f>IFERROR(VLOOKUP(_xlfn.CONCAT(B96,$B79),'All Fixtures'!H:R,11,0),VLOOKUP(_xlfn.CONCAT(B96,$B79),'All Fixtures'!I:R,10,0))</f>
        <v>St Aldates</v>
      </c>
      <c r="E96" s="47" t="str">
        <f t="shared" si="2"/>
        <v>vs</v>
      </c>
      <c r="F96" s="46" t="str">
        <f>IFERROR(VLOOKUP(_xlfn.CONCAT(B96,$B79),'All Fixtures'!I:T,12,0),VLOOKUP(_xlfn.CONCAT(B96,$B79),'All Fixtures'!H:T,13,0))</f>
        <v>Jaybees</v>
      </c>
      <c r="G96" s="48" t="str">
        <f>IF(E96="VOID","",VLOOKUP(_xlfn.CONCAT(B96,D96),'All Fixtures'!H:U,14,0))</f>
        <v>Wotton Hall Club 2</v>
      </c>
    </row>
    <row r="97" spans="1:7" ht="24.6" customHeight="1" x14ac:dyDescent="0.25">
      <c r="A97" s="55"/>
      <c r="B97" s="122" t="s">
        <v>339</v>
      </c>
      <c r="C97" s="123"/>
      <c r="D97" s="123"/>
      <c r="E97" s="123"/>
      <c r="F97" s="123"/>
      <c r="G97" s="124"/>
    </row>
    <row r="98" spans="1:7" ht="18" customHeight="1" x14ac:dyDescent="0.25">
      <c r="A98" s="55"/>
      <c r="B98" s="44">
        <v>16</v>
      </c>
      <c r="C98" s="45">
        <f>IFERROR(VLOOKUP(_xlfn.CONCAT(B98,$B79),'All Fixtures'!H:R,10,0),VLOOKUP(_xlfn.CONCAT(B98,$B79),'All Fixtures'!I:R,9,0))</f>
        <v>45667</v>
      </c>
      <c r="D98" s="46" t="str">
        <f>IFERROR(VLOOKUP(_xlfn.CONCAT(B98,$B79),'All Fixtures'!H:R,11,0),VLOOKUP(_xlfn.CONCAT(B98,$B79),'All Fixtures'!I:R,10,0))</f>
        <v>Hits &amp; Bits</v>
      </c>
      <c r="E98" s="47" t="str">
        <f t="shared" si="2"/>
        <v>vs</v>
      </c>
      <c r="F98" s="46" t="str">
        <f>IFERROR(VLOOKUP(_xlfn.CONCAT(B98,$B79),'All Fixtures'!I:T,12,0),VLOOKUP(_xlfn.CONCAT(B98,$B79),'All Fixtures'!H:T,13,0))</f>
        <v>Jaybees</v>
      </c>
      <c r="G98" s="48" t="str">
        <f>IF(E98="VOID","",VLOOKUP(_xlfn.CONCAT(B98,D98),'All Fixtures'!H:U,14,0))</f>
        <v>Farmer's Club 2</v>
      </c>
    </row>
    <row r="99" spans="1:7" ht="18" customHeight="1" x14ac:dyDescent="0.25">
      <c r="A99" s="55"/>
      <c r="B99" s="44">
        <v>17</v>
      </c>
      <c r="C99" s="45">
        <f>IFERROR(VLOOKUP(_xlfn.CONCAT(B99,$B79),'All Fixtures'!H:R,10,0),VLOOKUP(_xlfn.CONCAT(B99,$B79),'All Fixtures'!I:R,9,0))</f>
        <v>45672</v>
      </c>
      <c r="D99" s="46" t="str">
        <f>IFERROR(VLOOKUP(_xlfn.CONCAT(B99,$B79),'All Fixtures'!H:R,11,0),VLOOKUP(_xlfn.CONCAT(B99,$B79),'All Fixtures'!I:R,10,0))</f>
        <v>Jaybees</v>
      </c>
      <c r="E99" s="47" t="str">
        <f t="shared" si="2"/>
        <v>vs</v>
      </c>
      <c r="F99" s="46" t="str">
        <f>IFERROR(VLOOKUP(_xlfn.CONCAT(B99,$B79),'All Fixtures'!I:T,12,0),VLOOKUP(_xlfn.CONCAT(B99,$B79),'All Fixtures'!H:T,13,0))</f>
        <v>Runaways</v>
      </c>
      <c r="G99" s="48" t="str">
        <f>IF(E99="VOID","",VLOOKUP(_xlfn.CONCAT(B99,D99),'All Fixtures'!H:U,14,0))</f>
        <v>England's Glory 2</v>
      </c>
    </row>
    <row r="100" spans="1:7" ht="18" customHeight="1" x14ac:dyDescent="0.25">
      <c r="A100" s="55"/>
      <c r="B100" s="44">
        <v>18</v>
      </c>
      <c r="C100" s="45">
        <f>IFERROR(VLOOKUP(_xlfn.CONCAT(B100,$B79),'All Fixtures'!H:R,10,0),VLOOKUP(_xlfn.CONCAT(B100,$B79),'All Fixtures'!I:R,9,0))</f>
        <v>45679</v>
      </c>
      <c r="D100" s="46" t="str">
        <f>IFERROR(VLOOKUP(_xlfn.CONCAT(B100,$B79),'All Fixtures'!H:R,11,0),VLOOKUP(_xlfn.CONCAT(B100,$B79),'All Fixtures'!I:R,10,0))</f>
        <v>Windmill Nomads</v>
      </c>
      <c r="E100" s="47" t="str">
        <f t="shared" si="2"/>
        <v>vs</v>
      </c>
      <c r="F100" s="46" t="str">
        <f>IFERROR(VLOOKUP(_xlfn.CONCAT(B100,$B79),'All Fixtures'!I:T,12,0),VLOOKUP(_xlfn.CONCAT(B100,$B79),'All Fixtures'!H:T,13,0))</f>
        <v>Jaybees</v>
      </c>
      <c r="G100" s="48" t="str">
        <f>IF(E100="VOID","",VLOOKUP(_xlfn.CONCAT(B100,D100),'All Fixtures'!H:U,14,0))</f>
        <v>Saintbridge Club 2</v>
      </c>
    </row>
    <row r="101" spans="1:7" ht="18" customHeight="1" x14ac:dyDescent="0.25">
      <c r="A101" s="55"/>
      <c r="B101" s="44">
        <v>19</v>
      </c>
      <c r="C101" s="45">
        <f>IFERROR(VLOOKUP(_xlfn.CONCAT(B101,$B79),'All Fixtures'!H:R,10,0),VLOOKUP(_xlfn.CONCAT(B101,$B79),'All Fixtures'!I:R,9,0))</f>
        <v>45686</v>
      </c>
      <c r="D101" s="46" t="str">
        <f>IFERROR(VLOOKUP(_xlfn.CONCAT(B101,$B79),'All Fixtures'!H:R,11,0),VLOOKUP(_xlfn.CONCAT(B101,$B79),'All Fixtures'!I:R,10,0))</f>
        <v>Jaybees</v>
      </c>
      <c r="E101" s="47" t="str">
        <f t="shared" si="2"/>
        <v>vs</v>
      </c>
      <c r="F101" s="46" t="str">
        <f>IFERROR(VLOOKUP(_xlfn.CONCAT(B101,$B79),'All Fixtures'!I:T,12,0),VLOOKUP(_xlfn.CONCAT(B101,$B79),'All Fixtures'!H:T,13,0))</f>
        <v>Gamblers S.C.</v>
      </c>
      <c r="G101" s="48" t="str">
        <f>IF(E101="VOID","",VLOOKUP(_xlfn.CONCAT(B101,D101),'All Fixtures'!H:U,14,0))</f>
        <v>England's Glory 2</v>
      </c>
    </row>
    <row r="102" spans="1:7" ht="18" customHeight="1" x14ac:dyDescent="0.25">
      <c r="A102" s="55"/>
      <c r="B102" s="44">
        <v>20</v>
      </c>
      <c r="C102" s="45">
        <f>IFERROR(VLOOKUP(_xlfn.CONCAT(B102,$B79),'All Fixtures'!H:R,10,0),VLOOKUP(_xlfn.CONCAT(B102,$B79),'All Fixtures'!I:R,9,0))</f>
        <v>45692</v>
      </c>
      <c r="D102" s="46" t="str">
        <f>IFERROR(VLOOKUP(_xlfn.CONCAT(B102,$B79),'All Fixtures'!H:R,11,0),VLOOKUP(_xlfn.CONCAT(B102,$B79),'All Fixtures'!I:R,10,0))</f>
        <v>Newent Independents</v>
      </c>
      <c r="E102" s="47" t="str">
        <f t="shared" si="2"/>
        <v>vs</v>
      </c>
      <c r="F102" s="46" t="str">
        <f>IFERROR(VLOOKUP(_xlfn.CONCAT(B102,$B79),'All Fixtures'!I:T,12,0),VLOOKUP(_xlfn.CONCAT(B102,$B79),'All Fixtures'!H:T,13,0))</f>
        <v>Jaybees</v>
      </c>
      <c r="G102" s="48" t="str">
        <f>IF(E102="VOID","",VLOOKUP(_xlfn.CONCAT(B102,D102),'All Fixtures'!H:U,14,0))</f>
        <v>Circle Club Newent</v>
      </c>
    </row>
    <row r="103" spans="1:7" ht="18" customHeight="1" x14ac:dyDescent="0.25">
      <c r="A103" s="55"/>
      <c r="B103" s="44">
        <v>21</v>
      </c>
      <c r="C103" s="45">
        <f>IFERROR(VLOOKUP(_xlfn.CONCAT(B103,$B79),'All Fixtures'!H:R,10,0),VLOOKUP(_xlfn.CONCAT(B103,$B79),'All Fixtures'!I:R,9,0))</f>
        <v>45700</v>
      </c>
      <c r="D103" s="46" t="str">
        <f>IFERROR(VLOOKUP(_xlfn.CONCAT(B103,$B79),'All Fixtures'!H:R,11,0),VLOOKUP(_xlfn.CONCAT(B103,$B79),'All Fixtures'!I:R,10,0))</f>
        <v>Jaybees</v>
      </c>
      <c r="E103" s="47" t="str">
        <f t="shared" si="2"/>
        <v>vs</v>
      </c>
      <c r="F103" s="46" t="str">
        <f>IFERROR(VLOOKUP(_xlfn.CONCAT(B103,$B79),'All Fixtures'!I:T,12,0),VLOOKUP(_xlfn.CONCAT(B103,$B79),'All Fixtures'!H:T,13,0))</f>
        <v>Roamers</v>
      </c>
      <c r="G103" s="48" t="str">
        <f>IF(E103="VOID","",VLOOKUP(_xlfn.CONCAT(B103,D103),'All Fixtures'!H:U,14,0))</f>
        <v>England's Glory 2</v>
      </c>
    </row>
    <row r="104" spans="1:7" ht="18" customHeight="1" x14ac:dyDescent="0.25">
      <c r="A104" s="55"/>
      <c r="B104" s="44">
        <v>22</v>
      </c>
      <c r="C104" s="45">
        <f>IFERROR(VLOOKUP(_xlfn.CONCAT(B104,$B79),'All Fixtures'!H:R,10,0),VLOOKUP(_xlfn.CONCAT(B104,$B79),'All Fixtures'!I:R,9,0))</f>
        <v>45709</v>
      </c>
      <c r="D104" s="46" t="str">
        <f>IFERROR(VLOOKUP(_xlfn.CONCAT(B104,$B79),'All Fixtures'!H:R,11,0),VLOOKUP(_xlfn.CONCAT(B104,$B79),'All Fixtures'!I:R,10,0))</f>
        <v>Castle Grym</v>
      </c>
      <c r="E104" s="47" t="str">
        <f t="shared" si="2"/>
        <v>vs</v>
      </c>
      <c r="F104" s="46" t="str">
        <f>IFERROR(VLOOKUP(_xlfn.CONCAT(B104,$B79),'All Fixtures'!I:T,12,0),VLOOKUP(_xlfn.CONCAT(B104,$B79),'All Fixtures'!H:T,13,0))</f>
        <v>Jaybees</v>
      </c>
      <c r="G104" s="48" t="str">
        <f>IF(E104="VOID","",VLOOKUP(_xlfn.CONCAT(B104,D104),'All Fixtures'!H:U,14,0))</f>
        <v>Farmer's Club 1</v>
      </c>
    </row>
    <row r="105" spans="1:7" ht="18" customHeight="1" x14ac:dyDescent="0.25">
      <c r="A105" s="55"/>
      <c r="B105" s="44">
        <v>23</v>
      </c>
      <c r="C105" s="45">
        <f>IFERROR(VLOOKUP(_xlfn.CONCAT(B105,$B79),'All Fixtures'!H:R,10,0),VLOOKUP(_xlfn.CONCAT(B105,$B79),'All Fixtures'!I:R,9,0))</f>
        <v>45714</v>
      </c>
      <c r="D105" s="46" t="str">
        <f>IFERROR(VLOOKUP(_xlfn.CONCAT(B105,$B79),'All Fixtures'!H:R,11,0),VLOOKUP(_xlfn.CONCAT(B105,$B79),'All Fixtures'!I:R,10,0))</f>
        <v>Jaybees</v>
      </c>
      <c r="E105" s="47" t="str">
        <f t="shared" si="2"/>
        <v>vs</v>
      </c>
      <c r="F105" s="46" t="str">
        <f>IFERROR(VLOOKUP(_xlfn.CONCAT(B105,$B79),'All Fixtures'!I:T,12,0),VLOOKUP(_xlfn.CONCAT(B105,$B79),'All Fixtures'!H:T,13,0))</f>
        <v>Dixies Twisters</v>
      </c>
      <c r="G105" s="48" t="str">
        <f>IF(E105="VOID","",VLOOKUP(_xlfn.CONCAT(B105,D105),'All Fixtures'!H:U,14,0))</f>
        <v>England's Glory 2</v>
      </c>
    </row>
    <row r="106" spans="1:7" ht="18" customHeight="1" x14ac:dyDescent="0.25">
      <c r="A106" s="55"/>
      <c r="B106" s="44">
        <v>24</v>
      </c>
      <c r="C106" s="45">
        <f>IFERROR(VLOOKUP(_xlfn.CONCAT(B106,$B79),'All Fixtures'!H:R,10,0),VLOOKUP(_xlfn.CONCAT(B106,$B79),'All Fixtures'!I:R,9,0))</f>
        <v>45723</v>
      </c>
      <c r="D106" s="46" t="str">
        <f>IFERROR(VLOOKUP(_xlfn.CONCAT(B106,$B79),'All Fixtures'!H:R,11,0),VLOOKUP(_xlfn.CONCAT(B106,$B79),'All Fixtures'!I:R,10,0))</f>
        <v>The Salesmen</v>
      </c>
      <c r="E106" s="47" t="str">
        <f t="shared" si="2"/>
        <v>vs</v>
      </c>
      <c r="F106" s="46" t="str">
        <f>IFERROR(VLOOKUP(_xlfn.CONCAT(B106,$B79),'All Fixtures'!I:T,12,0),VLOOKUP(_xlfn.CONCAT(B106,$B79),'All Fixtures'!H:T,13,0))</f>
        <v>Jaybees</v>
      </c>
      <c r="G106" s="48" t="str">
        <f>IF(E106="VOID","",VLOOKUP(_xlfn.CONCAT(B106,D106),'All Fixtures'!H:U,14,0))</f>
        <v>Tuffley Community Centre</v>
      </c>
    </row>
    <row r="107" spans="1:7" ht="18" customHeight="1" x14ac:dyDescent="0.25">
      <c r="A107" s="55"/>
      <c r="B107" s="44">
        <v>25</v>
      </c>
      <c r="C107" s="45">
        <f>IFERROR(VLOOKUP(_xlfn.CONCAT(B107,$B79),'All Fixtures'!H:R,10,0),VLOOKUP(_xlfn.CONCAT(B107,$B79),'All Fixtures'!I:R,9,0))</f>
        <v>45728</v>
      </c>
      <c r="D107" s="46" t="str">
        <f>IFERROR(VLOOKUP(_xlfn.CONCAT(B107,$B79),'All Fixtures'!H:R,11,0),VLOOKUP(_xlfn.CONCAT(B107,$B79),'All Fixtures'!I:R,10,0))</f>
        <v>Jaybees</v>
      </c>
      <c r="E107" s="47" t="str">
        <f t="shared" si="2"/>
        <v>vs</v>
      </c>
      <c r="F107" s="46" t="str">
        <f>IFERROR(VLOOKUP(_xlfn.CONCAT(B107,$B79),'All Fixtures'!I:T,12,0),VLOOKUP(_xlfn.CONCAT(B107,$B79),'All Fixtures'!H:T,13,0))</f>
        <v>Hempsted C.C.</v>
      </c>
      <c r="G107" s="48" t="str">
        <f>IF(E107="VOID","",VLOOKUP(_xlfn.CONCAT(B107,D107),'All Fixtures'!H:U,14,0))</f>
        <v>England's Glory 2</v>
      </c>
    </row>
    <row r="108" spans="1:7" ht="18" customHeight="1" x14ac:dyDescent="0.25">
      <c r="A108" s="55"/>
      <c r="B108" s="44">
        <v>26</v>
      </c>
      <c r="C108" s="45">
        <f>IFERROR(VLOOKUP(_xlfn.CONCAT(B108,$B79),'All Fixtures'!H:R,10,0),VLOOKUP(_xlfn.CONCAT(B108,$B79),'All Fixtures'!I:R,9,0))</f>
        <v>45735</v>
      </c>
      <c r="D108" s="46" t="str">
        <f>IFERROR(VLOOKUP(_xlfn.CONCAT(B108,$B79),'All Fixtures'!H:R,11,0),VLOOKUP(_xlfn.CONCAT(B108,$B79),'All Fixtures'!I:R,10,0))</f>
        <v>Beaufort Beavers</v>
      </c>
      <c r="E108" s="47" t="str">
        <f t="shared" si="2"/>
        <v>vs</v>
      </c>
      <c r="F108" s="46" t="str">
        <f>IFERROR(VLOOKUP(_xlfn.CONCAT(B108,$B79),'All Fixtures'!I:T,12,0),VLOOKUP(_xlfn.CONCAT(B108,$B79),'All Fixtures'!H:T,13,0))</f>
        <v>Jaybees</v>
      </c>
      <c r="G108" s="48" t="str">
        <f>IF(E108="VOID","",VLOOKUP(_xlfn.CONCAT(B108,D108),'All Fixtures'!H:U,14,0))</f>
        <v>Hardwicke RBL 2</v>
      </c>
    </row>
    <row r="109" spans="1:7" ht="18" customHeight="1" x14ac:dyDescent="0.25">
      <c r="A109" s="55"/>
      <c r="B109" s="44">
        <v>27</v>
      </c>
      <c r="C109" s="45">
        <f>IFERROR(VLOOKUP(_xlfn.CONCAT(B109,$B79),'All Fixtures'!H:R,10,0),VLOOKUP(_xlfn.CONCAT(B109,$B79),'All Fixtures'!I:R,9,0))</f>
        <v>45743</v>
      </c>
      <c r="D109" s="46" t="str">
        <f>IFERROR(VLOOKUP(_xlfn.CONCAT(B109,$B79),'All Fixtures'!H:R,11,0),VLOOKUP(_xlfn.CONCAT(B109,$B79),'All Fixtures'!I:R,10,0))</f>
        <v>Crescent Knights</v>
      </c>
      <c r="E109" s="47" t="str">
        <f t="shared" si="2"/>
        <v>vs</v>
      </c>
      <c r="F109" s="46" t="str">
        <f>IFERROR(VLOOKUP(_xlfn.CONCAT(B109,$B79),'All Fixtures'!I:T,12,0),VLOOKUP(_xlfn.CONCAT(B109,$B79),'All Fixtures'!H:T,13,0))</f>
        <v>Jaybees</v>
      </c>
      <c r="G109" s="48" t="str">
        <f>IF(E109="VOID","",VLOOKUP(_xlfn.CONCAT(B109,D109),'All Fixtures'!H:U,14,0))</f>
        <v>Circle Club Newent</v>
      </c>
    </row>
    <row r="110" spans="1:7" ht="18" customHeight="1" x14ac:dyDescent="0.25">
      <c r="A110" s="55"/>
      <c r="B110" s="44">
        <v>28</v>
      </c>
      <c r="C110" s="45">
        <f>IFERROR(VLOOKUP(_xlfn.CONCAT(B110,$B79),'All Fixtures'!H:R,10,0),VLOOKUP(_xlfn.CONCAT(B110,$B79),'All Fixtures'!I:R,9,0))</f>
        <v>45749</v>
      </c>
      <c r="D110" s="46" t="str">
        <f>IFERROR(VLOOKUP(_xlfn.CONCAT(B110,$B79),'All Fixtures'!H:R,11,0),VLOOKUP(_xlfn.CONCAT(B110,$B79),'All Fixtures'!I:R,10,0))</f>
        <v>Jaybees</v>
      </c>
      <c r="E110" s="47" t="str">
        <f t="shared" si="2"/>
        <v>vs</v>
      </c>
      <c r="F110" s="46" t="str">
        <f>IFERROR(VLOOKUP(_xlfn.CONCAT(B110,$B79),'All Fixtures'!I:T,12,0),VLOOKUP(_xlfn.CONCAT(B110,$B79),'All Fixtures'!H:T,13,0))</f>
        <v>Chequers</v>
      </c>
      <c r="G110" s="48" t="str">
        <f>IF(E110="VOID","",VLOOKUP(_xlfn.CONCAT(B110,D110),'All Fixtures'!H:U,14,0))</f>
        <v>England's Glory 2</v>
      </c>
    </row>
    <row r="111" spans="1:7" ht="18" customHeight="1" x14ac:dyDescent="0.25">
      <c r="A111" s="55"/>
      <c r="B111" s="44">
        <v>29</v>
      </c>
      <c r="C111" s="45">
        <f>IFERROR(VLOOKUP(_xlfn.CONCAT(B111,$B79),'All Fixtures'!H:R,10,0),VLOOKUP(_xlfn.CONCAT(B111,$B79),'All Fixtures'!I:R,9,0))</f>
        <v>45755</v>
      </c>
      <c r="D111" s="46" t="str">
        <f>IFERROR(VLOOKUP(_xlfn.CONCAT(B111,$B79),'All Fixtures'!H:R,11,0),VLOOKUP(_xlfn.CONCAT(B111,$B79),'All Fixtures'!I:R,10,0))</f>
        <v>Likely Lads</v>
      </c>
      <c r="E111" s="47" t="str">
        <f t="shared" si="2"/>
        <v>vs</v>
      </c>
      <c r="F111" s="46" t="str">
        <f>IFERROR(VLOOKUP(_xlfn.CONCAT(B111,$B79),'All Fixtures'!I:T,12,0),VLOOKUP(_xlfn.CONCAT(B111,$B79),'All Fixtures'!H:T,13,0))</f>
        <v>Jaybees</v>
      </c>
      <c r="G111" s="48" t="str">
        <f>IF(E111="VOID","",VLOOKUP(_xlfn.CONCAT(B111,D111),'All Fixtures'!H:U,14,0))</f>
        <v>Farmer's Club 1</v>
      </c>
    </row>
    <row r="112" spans="1:7" ht="18" customHeight="1" x14ac:dyDescent="0.25">
      <c r="A112" s="55"/>
      <c r="B112" s="49">
        <v>30</v>
      </c>
      <c r="C112" s="50">
        <f>IFERROR(VLOOKUP(_xlfn.CONCAT(B112,$B79),'All Fixtures'!H:R,10,0),VLOOKUP(_xlfn.CONCAT(B112,$B79),'All Fixtures'!I:R,9,0))</f>
        <v>45763</v>
      </c>
      <c r="D112" s="51" t="str">
        <f>IFERROR(VLOOKUP(_xlfn.CONCAT(B112,$B79),'All Fixtures'!H:R,11,0),VLOOKUP(_xlfn.CONCAT(B112,$B79),'All Fixtures'!I:R,10,0))</f>
        <v>Jaybees</v>
      </c>
      <c r="E112" s="52" t="str">
        <f t="shared" si="2"/>
        <v>vs</v>
      </c>
      <c r="F112" s="51" t="str">
        <f>IFERROR(VLOOKUP(_xlfn.CONCAT(B112,$B79),'All Fixtures'!I:T,12,0),VLOOKUP(_xlfn.CONCAT(B112,$B79),'All Fixtures'!H:T,13,0))</f>
        <v>St Aldates</v>
      </c>
      <c r="G112" s="53" t="str">
        <f>IF(E112="VOID","",VLOOKUP(_xlfn.CONCAT(B112,D112),'All Fixtures'!H:U,14,0))</f>
        <v>England's Glory 2</v>
      </c>
    </row>
    <row r="113" spans="1:7" ht="13.15" customHeight="1" x14ac:dyDescent="0.25">
      <c r="A113" s="55"/>
      <c r="B113" s="20"/>
      <c r="C113" s="20"/>
      <c r="D113" s="3"/>
      <c r="E113" s="20"/>
      <c r="F113" s="3"/>
      <c r="G113" s="3"/>
    </row>
    <row r="114" spans="1:7" ht="13.15" customHeight="1" x14ac:dyDescent="0.25">
      <c r="A114" s="55"/>
      <c r="B114" s="20"/>
      <c r="C114" s="20"/>
      <c r="D114" s="3"/>
      <c r="E114" s="20"/>
      <c r="F114" s="3"/>
      <c r="G114" s="3"/>
    </row>
    <row r="115" spans="1:7" ht="13.15" customHeight="1" x14ac:dyDescent="0.25">
      <c r="A115" s="55"/>
      <c r="B115" s="20"/>
      <c r="C115" s="20"/>
      <c r="D115" s="3"/>
      <c r="E115" s="20"/>
      <c r="F115" s="3"/>
      <c r="G115" s="3"/>
    </row>
    <row r="116" spans="1:7" ht="13.15" customHeight="1" x14ac:dyDescent="0.25">
      <c r="A116" s="55"/>
      <c r="B116" s="20"/>
      <c r="C116" s="20"/>
      <c r="D116" s="3"/>
      <c r="E116" s="20"/>
      <c r="F116" s="3"/>
      <c r="G116" s="3"/>
    </row>
    <row r="117" spans="1:7" ht="13.15" customHeight="1" x14ac:dyDescent="0.25">
      <c r="A117" s="55"/>
      <c r="B117" s="20"/>
      <c r="C117" s="20"/>
      <c r="D117" s="3"/>
      <c r="E117" s="20"/>
      <c r="F117" s="3"/>
      <c r="G117" s="3"/>
    </row>
    <row r="118" spans="1:7" ht="20.45" customHeight="1" x14ac:dyDescent="0.35">
      <c r="A118" s="55">
        <f>A79+1</f>
        <v>4</v>
      </c>
      <c r="B118" s="39" t="str">
        <f>C118</f>
        <v>Beaufort Beavers</v>
      </c>
      <c r="C118" s="121" t="str">
        <f>VLOOKUP(A118,Divisions!$W$3:$X$18,2,0)</f>
        <v>Beaufort Beavers</v>
      </c>
      <c r="D118" s="121"/>
      <c r="E118" s="121"/>
      <c r="F118" s="121"/>
      <c r="G118" s="121"/>
    </row>
    <row r="119" spans="1:7" ht="13.15" customHeight="1" x14ac:dyDescent="0.25">
      <c r="A119" s="55"/>
      <c r="B119" s="20"/>
      <c r="C119" s="20"/>
      <c r="D119" s="3"/>
      <c r="E119" s="20"/>
      <c r="F119" s="3"/>
      <c r="G119" s="3"/>
    </row>
    <row r="120" spans="1:7" ht="21.6" customHeight="1" x14ac:dyDescent="0.25">
      <c r="A120" s="55"/>
      <c r="B120" s="40" t="s">
        <v>328</v>
      </c>
      <c r="C120" s="41" t="s">
        <v>334</v>
      </c>
      <c r="D120" s="42" t="s">
        <v>340</v>
      </c>
      <c r="E120" s="42"/>
      <c r="F120" s="42" t="s">
        <v>341</v>
      </c>
      <c r="G120" s="43" t="s">
        <v>338</v>
      </c>
    </row>
    <row r="121" spans="1:7" ht="18" customHeight="1" x14ac:dyDescent="0.25">
      <c r="A121" s="55"/>
      <c r="B121" s="44">
        <v>1</v>
      </c>
      <c r="C121" s="45">
        <f>IFERROR(VLOOKUP(_xlfn.CONCAT(B121,$B118),'All Fixtures'!H:R,10,0),VLOOKUP(_xlfn.CONCAT(B121,$B118),'All Fixtures'!I:R,9,0))</f>
        <v>45539</v>
      </c>
      <c r="D121" s="46" t="str">
        <f>IFERROR(VLOOKUP(_xlfn.CONCAT(B121,$B118),'All Fixtures'!H:R,11,0),VLOOKUP(_xlfn.CONCAT(B121,$B118),'All Fixtures'!I:R,10,0))</f>
        <v>Beaufort Beavers</v>
      </c>
      <c r="E121" s="47" t="str">
        <f>IF(F121="","VOID","vs")</f>
        <v>vs</v>
      </c>
      <c r="F121" s="46" t="str">
        <f>IFERROR(VLOOKUP(_xlfn.CONCAT(B121,$B118),'All Fixtures'!I:T,12,0),VLOOKUP(_xlfn.CONCAT(B121,$B118),'All Fixtures'!H:T,13,0))</f>
        <v>Runaways</v>
      </c>
      <c r="G121" s="48" t="str">
        <f>IF(E121="VOID","",VLOOKUP(_xlfn.CONCAT(B121,D121),'All Fixtures'!H:U,14,0))</f>
        <v>Hardwicke RBL 2</v>
      </c>
    </row>
    <row r="122" spans="1:7" ht="18" customHeight="1" x14ac:dyDescent="0.25">
      <c r="A122" s="55"/>
      <c r="B122" s="44">
        <v>2</v>
      </c>
      <c r="C122" s="45">
        <f>IFERROR(VLOOKUP(_xlfn.CONCAT(B122,$B118),'All Fixtures'!H:R,10,0),VLOOKUP(_xlfn.CONCAT(B122,$B118),'All Fixtures'!I:R,9,0))</f>
        <v>45546</v>
      </c>
      <c r="D122" s="46" t="str">
        <f>IFERROR(VLOOKUP(_xlfn.CONCAT(B122,$B118),'All Fixtures'!H:R,11,0),VLOOKUP(_xlfn.CONCAT(B122,$B118),'All Fixtures'!I:R,10,0))</f>
        <v>Windmill Nomads</v>
      </c>
      <c r="E122" s="47" t="str">
        <f t="shared" ref="E122:E151" si="3">IF(F122="","VOID","vs")</f>
        <v>vs</v>
      </c>
      <c r="F122" s="46" t="str">
        <f>IFERROR(VLOOKUP(_xlfn.CONCAT(B122,$B118),'All Fixtures'!I:T,12,0),VLOOKUP(_xlfn.CONCAT(B122,$B118),'All Fixtures'!H:T,13,0))</f>
        <v>Beaufort Beavers</v>
      </c>
      <c r="G122" s="48" t="str">
        <f>IF(E122="VOID","",VLOOKUP(_xlfn.CONCAT(B122,D122),'All Fixtures'!H:U,14,0))</f>
        <v>Saintbridge Club 2</v>
      </c>
    </row>
    <row r="123" spans="1:7" ht="18" customHeight="1" x14ac:dyDescent="0.25">
      <c r="A123" s="55"/>
      <c r="B123" s="44">
        <v>3</v>
      </c>
      <c r="C123" s="45">
        <f>IFERROR(VLOOKUP(_xlfn.CONCAT(B123,$B118),'All Fixtures'!H:R,10,0),VLOOKUP(_xlfn.CONCAT(B123,$B118),'All Fixtures'!I:R,9,0))</f>
        <v>45553</v>
      </c>
      <c r="D123" s="46" t="str">
        <f>IFERROR(VLOOKUP(_xlfn.CONCAT(B123,$B118),'All Fixtures'!H:R,11,0),VLOOKUP(_xlfn.CONCAT(B123,$B118),'All Fixtures'!I:R,10,0))</f>
        <v>Beaufort Beavers</v>
      </c>
      <c r="E123" s="47" t="str">
        <f t="shared" si="3"/>
        <v>vs</v>
      </c>
      <c r="F123" s="46" t="str">
        <f>IFERROR(VLOOKUP(_xlfn.CONCAT(B123,$B118),'All Fixtures'!I:T,12,0),VLOOKUP(_xlfn.CONCAT(B123,$B118),'All Fixtures'!H:T,13,0))</f>
        <v>Gamblers S.C.</v>
      </c>
      <c r="G123" s="48" t="str">
        <f>IF(E123="VOID","",VLOOKUP(_xlfn.CONCAT(B123,D123),'All Fixtures'!H:U,14,0))</f>
        <v>Hardwicke RBL 2</v>
      </c>
    </row>
    <row r="124" spans="1:7" ht="18" customHeight="1" x14ac:dyDescent="0.25">
      <c r="A124" s="55"/>
      <c r="B124" s="44">
        <v>4</v>
      </c>
      <c r="C124" s="45">
        <f>IFERROR(VLOOKUP(_xlfn.CONCAT(B124,$B118),'All Fixtures'!H:R,10,0),VLOOKUP(_xlfn.CONCAT(B124,$B118),'All Fixtures'!I:R,9,0))</f>
        <v>45559</v>
      </c>
      <c r="D124" s="46" t="str">
        <f>IFERROR(VLOOKUP(_xlfn.CONCAT(B124,$B118),'All Fixtures'!H:R,11,0),VLOOKUP(_xlfn.CONCAT(B124,$B118),'All Fixtures'!I:R,10,0))</f>
        <v>Newent Independents</v>
      </c>
      <c r="E124" s="47" t="str">
        <f t="shared" si="3"/>
        <v>vs</v>
      </c>
      <c r="F124" s="46" t="str">
        <f>IFERROR(VLOOKUP(_xlfn.CONCAT(B124,$B118),'All Fixtures'!I:T,12,0),VLOOKUP(_xlfn.CONCAT(B124,$B118),'All Fixtures'!H:T,13,0))</f>
        <v>Beaufort Beavers</v>
      </c>
      <c r="G124" s="48" t="str">
        <f>IF(E124="VOID","",VLOOKUP(_xlfn.CONCAT(B124,D124),'All Fixtures'!H:U,14,0))</f>
        <v>Circle Club Newent</v>
      </c>
    </row>
    <row r="125" spans="1:7" ht="18" customHeight="1" x14ac:dyDescent="0.25">
      <c r="A125" s="55"/>
      <c r="B125" s="44">
        <v>5</v>
      </c>
      <c r="C125" s="45">
        <f>IFERROR(VLOOKUP(_xlfn.CONCAT(B125,$B118),'All Fixtures'!H:R,10,0),VLOOKUP(_xlfn.CONCAT(B125,$B118),'All Fixtures'!I:R,9,0))</f>
        <v>45567</v>
      </c>
      <c r="D125" s="46" t="str">
        <f>IFERROR(VLOOKUP(_xlfn.CONCAT(B125,$B118),'All Fixtures'!H:R,11,0),VLOOKUP(_xlfn.CONCAT(B125,$B118),'All Fixtures'!I:R,10,0))</f>
        <v>Beaufort Beavers</v>
      </c>
      <c r="E125" s="47" t="str">
        <f t="shared" si="3"/>
        <v>vs</v>
      </c>
      <c r="F125" s="46" t="str">
        <f>IFERROR(VLOOKUP(_xlfn.CONCAT(B125,$B118),'All Fixtures'!I:T,12,0),VLOOKUP(_xlfn.CONCAT(B125,$B118),'All Fixtures'!H:T,13,0))</f>
        <v>Roamers</v>
      </c>
      <c r="G125" s="48" t="str">
        <f>IF(E125="VOID","",VLOOKUP(_xlfn.CONCAT(B125,D125),'All Fixtures'!H:U,14,0))</f>
        <v>Hardwicke RBL 2</v>
      </c>
    </row>
    <row r="126" spans="1:7" ht="18" customHeight="1" x14ac:dyDescent="0.25">
      <c r="A126" s="55"/>
      <c r="B126" s="44">
        <v>6</v>
      </c>
      <c r="C126" s="45">
        <f>IFERROR(VLOOKUP(_xlfn.CONCAT(B126,$B118),'All Fixtures'!H:R,10,0),VLOOKUP(_xlfn.CONCAT(B126,$B118),'All Fixtures'!I:R,9,0))</f>
        <v>45576</v>
      </c>
      <c r="D126" s="46" t="str">
        <f>IFERROR(VLOOKUP(_xlfn.CONCAT(B126,$B118),'All Fixtures'!H:R,11,0),VLOOKUP(_xlfn.CONCAT(B126,$B118),'All Fixtures'!I:R,10,0))</f>
        <v>Castle Grym</v>
      </c>
      <c r="E126" s="47" t="str">
        <f t="shared" si="3"/>
        <v>vs</v>
      </c>
      <c r="F126" s="46" t="str">
        <f>IFERROR(VLOOKUP(_xlfn.CONCAT(B126,$B118),'All Fixtures'!I:T,12,0),VLOOKUP(_xlfn.CONCAT(B126,$B118),'All Fixtures'!H:T,13,0))</f>
        <v>Beaufort Beavers</v>
      </c>
      <c r="G126" s="48" t="str">
        <f>IF(E126="VOID","",VLOOKUP(_xlfn.CONCAT(B126,D126),'All Fixtures'!H:U,14,0))</f>
        <v>Farmer's Club 1</v>
      </c>
    </row>
    <row r="127" spans="1:7" ht="18" customHeight="1" x14ac:dyDescent="0.25">
      <c r="A127" s="55"/>
      <c r="B127" s="44">
        <v>7</v>
      </c>
      <c r="C127" s="45">
        <f>IFERROR(VLOOKUP(_xlfn.CONCAT(B127,$B118),'All Fixtures'!H:R,10,0),VLOOKUP(_xlfn.CONCAT(B127,$B118),'All Fixtures'!I:R,9,0))</f>
        <v>45581</v>
      </c>
      <c r="D127" s="46" t="str">
        <f>IFERROR(VLOOKUP(_xlfn.CONCAT(B127,$B118),'All Fixtures'!H:R,11,0),VLOOKUP(_xlfn.CONCAT(B127,$B118),'All Fixtures'!I:R,10,0))</f>
        <v>Beaufort Beavers</v>
      </c>
      <c r="E127" s="47" t="str">
        <f t="shared" si="3"/>
        <v>vs</v>
      </c>
      <c r="F127" s="46" t="str">
        <f>IFERROR(VLOOKUP(_xlfn.CONCAT(B127,$B118),'All Fixtures'!I:T,12,0),VLOOKUP(_xlfn.CONCAT(B127,$B118),'All Fixtures'!H:T,13,0))</f>
        <v>Dixies Twisters</v>
      </c>
      <c r="G127" s="48" t="str">
        <f>IF(E127="VOID","",VLOOKUP(_xlfn.CONCAT(B127,D127),'All Fixtures'!H:U,14,0))</f>
        <v>Hardwicke RBL 2</v>
      </c>
    </row>
    <row r="128" spans="1:7" ht="18" customHeight="1" x14ac:dyDescent="0.25">
      <c r="A128" s="55"/>
      <c r="B128" s="44">
        <v>8</v>
      </c>
      <c r="C128" s="45">
        <f>IFERROR(VLOOKUP(_xlfn.CONCAT(B128,$B118),'All Fixtures'!H:R,10,0),VLOOKUP(_xlfn.CONCAT(B128,$B118),'All Fixtures'!I:R,9,0))</f>
        <v>45590</v>
      </c>
      <c r="D128" s="46" t="str">
        <f>IFERROR(VLOOKUP(_xlfn.CONCAT(B128,$B118),'All Fixtures'!H:R,11,0),VLOOKUP(_xlfn.CONCAT(B128,$B118),'All Fixtures'!I:R,10,0))</f>
        <v>The Salesmen</v>
      </c>
      <c r="E128" s="47" t="str">
        <f t="shared" si="3"/>
        <v>vs</v>
      </c>
      <c r="F128" s="46" t="str">
        <f>IFERROR(VLOOKUP(_xlfn.CONCAT(B128,$B118),'All Fixtures'!I:T,12,0),VLOOKUP(_xlfn.CONCAT(B128,$B118),'All Fixtures'!H:T,13,0))</f>
        <v>Beaufort Beavers</v>
      </c>
      <c r="G128" s="48" t="str">
        <f>IF(E128="VOID","",VLOOKUP(_xlfn.CONCAT(B128,D128),'All Fixtures'!H:U,14,0))</f>
        <v>Tuffley Community Centre</v>
      </c>
    </row>
    <row r="129" spans="1:7" ht="18" customHeight="1" x14ac:dyDescent="0.25">
      <c r="A129" s="55"/>
      <c r="B129" s="44">
        <v>9</v>
      </c>
      <c r="C129" s="45">
        <f>IFERROR(VLOOKUP(_xlfn.CONCAT(B129,$B118),'All Fixtures'!H:R,10,0),VLOOKUP(_xlfn.CONCAT(B129,$B118),'All Fixtures'!I:R,9,0))</f>
        <v>45595</v>
      </c>
      <c r="D129" s="46" t="str">
        <f>IFERROR(VLOOKUP(_xlfn.CONCAT(B129,$B118),'All Fixtures'!H:R,11,0),VLOOKUP(_xlfn.CONCAT(B129,$B118),'All Fixtures'!I:R,10,0))</f>
        <v>Beaufort Beavers</v>
      </c>
      <c r="E129" s="47" t="str">
        <f t="shared" si="3"/>
        <v>vs</v>
      </c>
      <c r="F129" s="46" t="str">
        <f>IFERROR(VLOOKUP(_xlfn.CONCAT(B129,$B118),'All Fixtures'!I:T,12,0),VLOOKUP(_xlfn.CONCAT(B129,$B118),'All Fixtures'!H:T,13,0))</f>
        <v>Hempsted C.C.</v>
      </c>
      <c r="G129" s="48" t="str">
        <f>IF(E129="VOID","",VLOOKUP(_xlfn.CONCAT(B129,D129),'All Fixtures'!H:U,14,0))</f>
        <v>Hardwicke RBL 2</v>
      </c>
    </row>
    <row r="130" spans="1:7" ht="18" customHeight="1" x14ac:dyDescent="0.25">
      <c r="A130" s="55"/>
      <c r="B130" s="44">
        <v>10</v>
      </c>
      <c r="C130" s="45">
        <f>IFERROR(VLOOKUP(_xlfn.CONCAT(B130,$B118),'All Fixtures'!H:R,10,0),VLOOKUP(_xlfn.CONCAT(B130,$B118),'All Fixtures'!I:R,9,0))</f>
        <v>45602</v>
      </c>
      <c r="D130" s="46" t="str">
        <f>IFERROR(VLOOKUP(_xlfn.CONCAT(B130,$B118),'All Fixtures'!H:R,11,0),VLOOKUP(_xlfn.CONCAT(B130,$B118),'All Fixtures'!I:R,10,0))</f>
        <v>Beaufort Beavers</v>
      </c>
      <c r="E130" s="47" t="str">
        <f t="shared" si="3"/>
        <v>vs</v>
      </c>
      <c r="F130" s="46" t="str">
        <f>IFERROR(VLOOKUP(_xlfn.CONCAT(B130,$B118),'All Fixtures'!I:T,12,0),VLOOKUP(_xlfn.CONCAT(B130,$B118),'All Fixtures'!H:T,13,0))</f>
        <v>Crescent Knights</v>
      </c>
      <c r="G130" s="48" t="str">
        <f>IF(E130="VOID","",VLOOKUP(_xlfn.CONCAT(B130,D130),'All Fixtures'!H:U,14,0))</f>
        <v>Hardwicke RBL 2</v>
      </c>
    </row>
    <row r="131" spans="1:7" ht="18" customHeight="1" x14ac:dyDescent="0.25">
      <c r="A131" s="55"/>
      <c r="B131" s="44">
        <v>11</v>
      </c>
      <c r="C131" s="45">
        <f>IFERROR(VLOOKUP(_xlfn.CONCAT(B131,$B118),'All Fixtures'!H:R,10,0),VLOOKUP(_xlfn.CONCAT(B131,$B118),'All Fixtures'!I:R,9,0))</f>
        <v>45609</v>
      </c>
      <c r="D131" s="46" t="str">
        <f>IFERROR(VLOOKUP(_xlfn.CONCAT(B131,$B118),'All Fixtures'!H:R,11,0),VLOOKUP(_xlfn.CONCAT(B131,$B118),'All Fixtures'!I:R,10,0))</f>
        <v>Jaybees</v>
      </c>
      <c r="E131" s="47" t="str">
        <f t="shared" si="3"/>
        <v>vs</v>
      </c>
      <c r="F131" s="46" t="str">
        <f>IFERROR(VLOOKUP(_xlfn.CONCAT(B131,$B118),'All Fixtures'!I:T,12,0),VLOOKUP(_xlfn.CONCAT(B131,$B118),'All Fixtures'!H:T,13,0))</f>
        <v>Beaufort Beavers</v>
      </c>
      <c r="G131" s="48" t="str">
        <f>IF(E131="VOID","",VLOOKUP(_xlfn.CONCAT(B131,D131),'All Fixtures'!H:U,14,0))</f>
        <v>England's Glory 2</v>
      </c>
    </row>
    <row r="132" spans="1:7" ht="18" customHeight="1" x14ac:dyDescent="0.25">
      <c r="A132" s="55"/>
      <c r="B132" s="44">
        <v>12</v>
      </c>
      <c r="C132" s="45">
        <f>IFERROR(VLOOKUP(_xlfn.CONCAT(B132,$B118),'All Fixtures'!H:R,10,0),VLOOKUP(_xlfn.CONCAT(B132,$B118),'All Fixtures'!I:R,9,0))</f>
        <v>45616</v>
      </c>
      <c r="D132" s="46" t="str">
        <f>IFERROR(VLOOKUP(_xlfn.CONCAT(B132,$B118),'All Fixtures'!H:R,11,0),VLOOKUP(_xlfn.CONCAT(B132,$B118),'All Fixtures'!I:R,10,0))</f>
        <v>Beaufort Beavers</v>
      </c>
      <c r="E132" s="47" t="str">
        <f t="shared" si="3"/>
        <v>vs</v>
      </c>
      <c r="F132" s="46" t="str">
        <f>IFERROR(VLOOKUP(_xlfn.CONCAT(B132,$B118),'All Fixtures'!I:T,12,0),VLOOKUP(_xlfn.CONCAT(B132,$B118),'All Fixtures'!H:T,13,0))</f>
        <v>Chequers</v>
      </c>
      <c r="G132" s="48" t="str">
        <f>IF(E132="VOID","",VLOOKUP(_xlfn.CONCAT(B132,D132),'All Fixtures'!H:U,14,0))</f>
        <v>Hardwicke RBL 2</v>
      </c>
    </row>
    <row r="133" spans="1:7" ht="18" customHeight="1" x14ac:dyDescent="0.25">
      <c r="A133" s="55"/>
      <c r="B133" s="44">
        <v>13</v>
      </c>
      <c r="C133" s="45">
        <f>IFERROR(VLOOKUP(_xlfn.CONCAT(B133,$B118),'All Fixtures'!H:R,10,0),VLOOKUP(_xlfn.CONCAT(B133,$B118),'All Fixtures'!I:R,9,0))</f>
        <v>45622</v>
      </c>
      <c r="D133" s="46" t="str">
        <f>IFERROR(VLOOKUP(_xlfn.CONCAT(B133,$B118),'All Fixtures'!H:R,11,0),VLOOKUP(_xlfn.CONCAT(B133,$B118),'All Fixtures'!I:R,10,0))</f>
        <v>Likely Lads</v>
      </c>
      <c r="E133" s="47" t="str">
        <f t="shared" si="3"/>
        <v>vs</v>
      </c>
      <c r="F133" s="46" t="str">
        <f>IFERROR(VLOOKUP(_xlfn.CONCAT(B133,$B118),'All Fixtures'!I:T,12,0),VLOOKUP(_xlfn.CONCAT(B133,$B118),'All Fixtures'!H:T,13,0))</f>
        <v>Beaufort Beavers</v>
      </c>
      <c r="G133" s="48" t="str">
        <f>IF(E133="VOID","",VLOOKUP(_xlfn.CONCAT(B133,D133),'All Fixtures'!H:U,14,0))</f>
        <v>Farmer's Club 1</v>
      </c>
    </row>
    <row r="134" spans="1:7" ht="18" customHeight="1" x14ac:dyDescent="0.25">
      <c r="A134" s="55"/>
      <c r="B134" s="44">
        <v>14</v>
      </c>
      <c r="C134" s="45">
        <f>IFERROR(VLOOKUP(_xlfn.CONCAT(B134,$B118),'All Fixtures'!H:R,10,0),VLOOKUP(_xlfn.CONCAT(B134,$B118),'All Fixtures'!I:R,9,0))</f>
        <v>45630</v>
      </c>
      <c r="D134" s="46" t="str">
        <f>IFERROR(VLOOKUP(_xlfn.CONCAT(B134,$B118),'All Fixtures'!H:R,11,0),VLOOKUP(_xlfn.CONCAT(B134,$B118),'All Fixtures'!I:R,10,0))</f>
        <v>Beaufort Beavers</v>
      </c>
      <c r="E134" s="47" t="str">
        <f t="shared" si="3"/>
        <v>vs</v>
      </c>
      <c r="F134" s="46" t="str">
        <f>IFERROR(VLOOKUP(_xlfn.CONCAT(B134,$B118),'All Fixtures'!I:T,12,0),VLOOKUP(_xlfn.CONCAT(B134,$B118),'All Fixtures'!H:T,13,0))</f>
        <v>St Aldates</v>
      </c>
      <c r="G134" s="48" t="str">
        <f>IF(E134="VOID","",VLOOKUP(_xlfn.CONCAT(B134,D134),'All Fixtures'!H:U,14,0))</f>
        <v>Hardwicke RBL 2</v>
      </c>
    </row>
    <row r="135" spans="1:7" ht="18" customHeight="1" x14ac:dyDescent="0.25">
      <c r="A135" s="55"/>
      <c r="B135" s="44">
        <v>15</v>
      </c>
      <c r="C135" s="45">
        <f>IFERROR(VLOOKUP(_xlfn.CONCAT(B135,$B118),'All Fixtures'!H:R,10,0),VLOOKUP(_xlfn.CONCAT(B135,$B118),'All Fixtures'!I:R,9,0))</f>
        <v>45639</v>
      </c>
      <c r="D135" s="46" t="str">
        <f>IFERROR(VLOOKUP(_xlfn.CONCAT(B135,$B118),'All Fixtures'!H:R,11,0),VLOOKUP(_xlfn.CONCAT(B135,$B118),'All Fixtures'!I:R,10,0))</f>
        <v>Hits &amp; Bits</v>
      </c>
      <c r="E135" s="47" t="str">
        <f t="shared" si="3"/>
        <v>vs</v>
      </c>
      <c r="F135" s="46" t="str">
        <f>IFERROR(VLOOKUP(_xlfn.CONCAT(B135,$B118),'All Fixtures'!I:T,12,0),VLOOKUP(_xlfn.CONCAT(B135,$B118),'All Fixtures'!H:T,13,0))</f>
        <v>Beaufort Beavers</v>
      </c>
      <c r="G135" s="48" t="str">
        <f>IF(E135="VOID","",VLOOKUP(_xlfn.CONCAT(B135,D135),'All Fixtures'!H:U,14,0))</f>
        <v>Farmer's Club 2</v>
      </c>
    </row>
    <row r="136" spans="1:7" ht="24.6" customHeight="1" x14ac:dyDescent="0.25">
      <c r="A136" s="55"/>
      <c r="B136" s="122" t="s">
        <v>339</v>
      </c>
      <c r="C136" s="123"/>
      <c r="D136" s="123"/>
      <c r="E136" s="123"/>
      <c r="F136" s="123"/>
      <c r="G136" s="124"/>
    </row>
    <row r="137" spans="1:7" ht="18" customHeight="1" x14ac:dyDescent="0.25">
      <c r="A137" s="55"/>
      <c r="B137" s="44">
        <v>16</v>
      </c>
      <c r="C137" s="45">
        <f>IFERROR(VLOOKUP(_xlfn.CONCAT(B137,$B118),'All Fixtures'!H:R,10,0),VLOOKUP(_xlfn.CONCAT(B137,$B118),'All Fixtures'!I:R,9,0))</f>
        <v>45666</v>
      </c>
      <c r="D137" s="46" t="str">
        <f>IFERROR(VLOOKUP(_xlfn.CONCAT(B137,$B118),'All Fixtures'!H:R,11,0),VLOOKUP(_xlfn.CONCAT(B137,$B118),'All Fixtures'!I:R,10,0))</f>
        <v>Runaways</v>
      </c>
      <c r="E137" s="47" t="str">
        <f t="shared" si="3"/>
        <v>vs</v>
      </c>
      <c r="F137" s="46" t="str">
        <f>IFERROR(VLOOKUP(_xlfn.CONCAT(B137,$B118),'All Fixtures'!I:T,12,0),VLOOKUP(_xlfn.CONCAT(B137,$B118),'All Fixtures'!H:T,13,0))</f>
        <v>Beaufort Beavers</v>
      </c>
      <c r="G137" s="48" t="str">
        <f>IF(E137="VOID","",VLOOKUP(_xlfn.CONCAT(B137,D137),'All Fixtures'!H:U,14,0))</f>
        <v>Churchdown Club</v>
      </c>
    </row>
    <row r="138" spans="1:7" ht="18" customHeight="1" x14ac:dyDescent="0.25">
      <c r="A138" s="55"/>
      <c r="B138" s="44">
        <v>17</v>
      </c>
      <c r="C138" s="45">
        <f>IFERROR(VLOOKUP(_xlfn.CONCAT(B138,$B118),'All Fixtures'!H:R,10,0),VLOOKUP(_xlfn.CONCAT(B138,$B118),'All Fixtures'!I:R,9,0))</f>
        <v>45672</v>
      </c>
      <c r="D138" s="46" t="str">
        <f>IFERROR(VLOOKUP(_xlfn.CONCAT(B138,$B118),'All Fixtures'!H:R,11,0),VLOOKUP(_xlfn.CONCAT(B138,$B118),'All Fixtures'!I:R,10,0))</f>
        <v>Beaufort Beavers</v>
      </c>
      <c r="E138" s="47" t="str">
        <f t="shared" si="3"/>
        <v>vs</v>
      </c>
      <c r="F138" s="46" t="str">
        <f>IFERROR(VLOOKUP(_xlfn.CONCAT(B138,$B118),'All Fixtures'!I:T,12,0),VLOOKUP(_xlfn.CONCAT(B138,$B118),'All Fixtures'!H:T,13,0))</f>
        <v>Windmill Nomads</v>
      </c>
      <c r="G138" s="48" t="str">
        <f>IF(E138="VOID","",VLOOKUP(_xlfn.CONCAT(B138,D138),'All Fixtures'!H:U,14,0))</f>
        <v>Hardwicke RBL 2</v>
      </c>
    </row>
    <row r="139" spans="1:7" ht="18" customHeight="1" x14ac:dyDescent="0.25">
      <c r="A139" s="55"/>
      <c r="B139" s="44">
        <v>18</v>
      </c>
      <c r="C139" s="45">
        <f>IFERROR(VLOOKUP(_xlfn.CONCAT(B139,$B118),'All Fixtures'!H:R,10,0),VLOOKUP(_xlfn.CONCAT(B139,$B118),'All Fixtures'!I:R,9,0))</f>
        <v>45680</v>
      </c>
      <c r="D139" s="46" t="str">
        <f>IFERROR(VLOOKUP(_xlfn.CONCAT(B139,$B118),'All Fixtures'!H:R,11,0),VLOOKUP(_xlfn.CONCAT(B139,$B118),'All Fixtures'!I:R,10,0))</f>
        <v>Gamblers S.C.</v>
      </c>
      <c r="E139" s="47" t="str">
        <f t="shared" si="3"/>
        <v>vs</v>
      </c>
      <c r="F139" s="46" t="str">
        <f>IFERROR(VLOOKUP(_xlfn.CONCAT(B139,$B118),'All Fixtures'!I:T,12,0),VLOOKUP(_xlfn.CONCAT(B139,$B118),'All Fixtures'!H:T,13,0))</f>
        <v>Beaufort Beavers</v>
      </c>
      <c r="G139" s="48" t="str">
        <f>IF(E139="VOID","",VLOOKUP(_xlfn.CONCAT(B139,D139),'All Fixtures'!H:U,14,0))</f>
        <v>Coney Hill RFC</v>
      </c>
    </row>
    <row r="140" spans="1:7" ht="18" customHeight="1" x14ac:dyDescent="0.25">
      <c r="A140" s="55"/>
      <c r="B140" s="44">
        <v>19</v>
      </c>
      <c r="C140" s="45">
        <f>IFERROR(VLOOKUP(_xlfn.CONCAT(B140,$B118),'All Fixtures'!H:R,10,0),VLOOKUP(_xlfn.CONCAT(B140,$B118),'All Fixtures'!I:R,9,0))</f>
        <v>45686</v>
      </c>
      <c r="D140" s="46" t="str">
        <f>IFERROR(VLOOKUP(_xlfn.CONCAT(B140,$B118),'All Fixtures'!H:R,11,0),VLOOKUP(_xlfn.CONCAT(B140,$B118),'All Fixtures'!I:R,10,0))</f>
        <v>Beaufort Beavers</v>
      </c>
      <c r="E140" s="47" t="str">
        <f t="shared" si="3"/>
        <v>vs</v>
      </c>
      <c r="F140" s="46" t="str">
        <f>IFERROR(VLOOKUP(_xlfn.CONCAT(B140,$B118),'All Fixtures'!I:T,12,0),VLOOKUP(_xlfn.CONCAT(B140,$B118),'All Fixtures'!H:T,13,0))</f>
        <v>Newent Independents</v>
      </c>
      <c r="G140" s="48" t="str">
        <f>IF(E140="VOID","",VLOOKUP(_xlfn.CONCAT(B140,D140),'All Fixtures'!H:U,14,0))</f>
        <v>Hardwicke RBL 2</v>
      </c>
    </row>
    <row r="141" spans="1:7" ht="18" customHeight="1" x14ac:dyDescent="0.25">
      <c r="A141" s="55"/>
      <c r="B141" s="44">
        <v>20</v>
      </c>
      <c r="C141" s="45">
        <f>IFERROR(VLOOKUP(_xlfn.CONCAT(B141,$B118),'All Fixtures'!H:R,10,0),VLOOKUP(_xlfn.CONCAT(B141,$B118),'All Fixtures'!I:R,9,0))</f>
        <v>45692</v>
      </c>
      <c r="D141" s="46" t="str">
        <f>IFERROR(VLOOKUP(_xlfn.CONCAT(B141,$B118),'All Fixtures'!H:R,11,0),VLOOKUP(_xlfn.CONCAT(B141,$B118),'All Fixtures'!I:R,10,0))</f>
        <v>Roamers</v>
      </c>
      <c r="E141" s="47" t="str">
        <f t="shared" si="3"/>
        <v>vs</v>
      </c>
      <c r="F141" s="46" t="str">
        <f>IFERROR(VLOOKUP(_xlfn.CONCAT(B141,$B118),'All Fixtures'!I:T,12,0),VLOOKUP(_xlfn.CONCAT(B141,$B118),'All Fixtures'!H:T,13,0))</f>
        <v>Beaufort Beavers</v>
      </c>
      <c r="G141" s="48" t="str">
        <f>IF(E141="VOID","",VLOOKUP(_xlfn.CONCAT(B141,D141),'All Fixtures'!H:U,14,0))</f>
        <v>Longlevens RFC</v>
      </c>
    </row>
    <row r="142" spans="1:7" ht="18" customHeight="1" x14ac:dyDescent="0.25">
      <c r="A142" s="55"/>
      <c r="B142" s="44">
        <v>21</v>
      </c>
      <c r="C142" s="45">
        <f>IFERROR(VLOOKUP(_xlfn.CONCAT(B142,$B118),'All Fixtures'!H:R,10,0),VLOOKUP(_xlfn.CONCAT(B142,$B118),'All Fixtures'!I:R,9,0))</f>
        <v>45700</v>
      </c>
      <c r="D142" s="46" t="str">
        <f>IFERROR(VLOOKUP(_xlfn.CONCAT(B142,$B118),'All Fixtures'!H:R,11,0),VLOOKUP(_xlfn.CONCAT(B142,$B118),'All Fixtures'!I:R,10,0))</f>
        <v>Beaufort Beavers</v>
      </c>
      <c r="E142" s="47" t="str">
        <f t="shared" si="3"/>
        <v>vs</v>
      </c>
      <c r="F142" s="46" t="str">
        <f>IFERROR(VLOOKUP(_xlfn.CONCAT(B142,$B118),'All Fixtures'!I:T,12,0),VLOOKUP(_xlfn.CONCAT(B142,$B118),'All Fixtures'!H:T,13,0))</f>
        <v>Castle Grym</v>
      </c>
      <c r="G142" s="48" t="str">
        <f>IF(E142="VOID","",VLOOKUP(_xlfn.CONCAT(B142,D142),'All Fixtures'!H:U,14,0))</f>
        <v>Hardwicke RBL 2</v>
      </c>
    </row>
    <row r="143" spans="1:7" ht="18" customHeight="1" x14ac:dyDescent="0.25">
      <c r="A143" s="55"/>
      <c r="B143" s="44">
        <v>22</v>
      </c>
      <c r="C143" s="45">
        <f>IFERROR(VLOOKUP(_xlfn.CONCAT(B143,$B118),'All Fixtures'!H:R,10,0),VLOOKUP(_xlfn.CONCAT(B143,$B118),'All Fixtures'!I:R,9,0))</f>
        <v>45709</v>
      </c>
      <c r="D143" s="46" t="str">
        <f>IFERROR(VLOOKUP(_xlfn.CONCAT(B143,$B118),'All Fixtures'!H:R,11,0),VLOOKUP(_xlfn.CONCAT(B143,$B118),'All Fixtures'!I:R,10,0))</f>
        <v>Dixies Twisters</v>
      </c>
      <c r="E143" s="47" t="str">
        <f t="shared" si="3"/>
        <v>vs</v>
      </c>
      <c r="F143" s="46" t="str">
        <f>IFERROR(VLOOKUP(_xlfn.CONCAT(B143,$B118),'All Fixtures'!I:T,12,0),VLOOKUP(_xlfn.CONCAT(B143,$B118),'All Fixtures'!H:T,13,0))</f>
        <v>Beaufort Beavers</v>
      </c>
      <c r="G143" s="48" t="str">
        <f>IF(E143="VOID","",VLOOKUP(_xlfn.CONCAT(B143,D143),'All Fixtures'!H:U,14,0))</f>
        <v>Coney Hill RFC</v>
      </c>
    </row>
    <row r="144" spans="1:7" ht="18" customHeight="1" x14ac:dyDescent="0.25">
      <c r="A144" s="55"/>
      <c r="B144" s="44">
        <v>23</v>
      </c>
      <c r="C144" s="45">
        <f>IFERROR(VLOOKUP(_xlfn.CONCAT(B144,$B118),'All Fixtures'!H:R,10,0),VLOOKUP(_xlfn.CONCAT(B144,$B118),'All Fixtures'!I:R,9,0))</f>
        <v>45714</v>
      </c>
      <c r="D144" s="46" t="str">
        <f>IFERROR(VLOOKUP(_xlfn.CONCAT(B144,$B118),'All Fixtures'!H:R,11,0),VLOOKUP(_xlfn.CONCAT(B144,$B118),'All Fixtures'!I:R,10,0))</f>
        <v>Beaufort Beavers</v>
      </c>
      <c r="E144" s="47" t="str">
        <f t="shared" si="3"/>
        <v>vs</v>
      </c>
      <c r="F144" s="46" t="str">
        <f>IFERROR(VLOOKUP(_xlfn.CONCAT(B144,$B118),'All Fixtures'!I:T,12,0),VLOOKUP(_xlfn.CONCAT(B144,$B118),'All Fixtures'!H:T,13,0))</f>
        <v>The Salesmen</v>
      </c>
      <c r="G144" s="48" t="str">
        <f>IF(E144="VOID","",VLOOKUP(_xlfn.CONCAT(B144,D144),'All Fixtures'!H:U,14,0))</f>
        <v>Hardwicke RBL 2</v>
      </c>
    </row>
    <row r="145" spans="1:7" ht="18" customHeight="1" x14ac:dyDescent="0.25">
      <c r="A145" s="55"/>
      <c r="B145" s="44">
        <v>24</v>
      </c>
      <c r="C145" s="45">
        <f>IFERROR(VLOOKUP(_xlfn.CONCAT(B145,$B118),'All Fixtures'!H:R,10,0),VLOOKUP(_xlfn.CONCAT(B145,$B118),'All Fixtures'!I:R,9,0))</f>
        <v>45723</v>
      </c>
      <c r="D145" s="46" t="str">
        <f>IFERROR(VLOOKUP(_xlfn.CONCAT(B145,$B118),'All Fixtures'!H:R,11,0),VLOOKUP(_xlfn.CONCAT(B145,$B118),'All Fixtures'!I:R,10,0))</f>
        <v>Hempsted C.C.</v>
      </c>
      <c r="E145" s="47" t="str">
        <f t="shared" si="3"/>
        <v>vs</v>
      </c>
      <c r="F145" s="46" t="str">
        <f>IFERROR(VLOOKUP(_xlfn.CONCAT(B145,$B118),'All Fixtures'!I:T,12,0),VLOOKUP(_xlfn.CONCAT(B145,$B118),'All Fixtures'!H:T,13,0))</f>
        <v>Beaufort Beavers</v>
      </c>
      <c r="G145" s="48" t="str">
        <f>IF(E145="VOID","",VLOOKUP(_xlfn.CONCAT(B145,D145),'All Fixtures'!H:U,14,0))</f>
        <v>Baker Street</v>
      </c>
    </row>
    <row r="146" spans="1:7" ht="18" customHeight="1" x14ac:dyDescent="0.25">
      <c r="A146" s="55"/>
      <c r="B146" s="44">
        <v>25</v>
      </c>
      <c r="C146" s="45">
        <f>IFERROR(VLOOKUP(_xlfn.CONCAT(B146,$B118),'All Fixtures'!H:R,10,0),VLOOKUP(_xlfn.CONCAT(B146,$B118),'All Fixtures'!I:R,9,0))</f>
        <v>45729</v>
      </c>
      <c r="D146" s="46" t="str">
        <f>IFERROR(VLOOKUP(_xlfn.CONCAT(B146,$B118),'All Fixtures'!H:R,11,0),VLOOKUP(_xlfn.CONCAT(B146,$B118),'All Fixtures'!I:R,10,0))</f>
        <v>Crescent Knights</v>
      </c>
      <c r="E146" s="47" t="str">
        <f t="shared" si="3"/>
        <v>vs</v>
      </c>
      <c r="F146" s="46" t="str">
        <f>IFERROR(VLOOKUP(_xlfn.CONCAT(B146,$B118),'All Fixtures'!I:T,12,0),VLOOKUP(_xlfn.CONCAT(B146,$B118),'All Fixtures'!H:T,13,0))</f>
        <v>Beaufort Beavers</v>
      </c>
      <c r="G146" s="48" t="str">
        <f>IF(E146="VOID","",VLOOKUP(_xlfn.CONCAT(B146,D146),'All Fixtures'!H:U,14,0))</f>
        <v>Circle Club Newent</v>
      </c>
    </row>
    <row r="147" spans="1:7" ht="18" customHeight="1" x14ac:dyDescent="0.25">
      <c r="A147" s="55"/>
      <c r="B147" s="44">
        <v>26</v>
      </c>
      <c r="C147" s="45">
        <f>IFERROR(VLOOKUP(_xlfn.CONCAT(B147,$B118),'All Fixtures'!H:R,10,0),VLOOKUP(_xlfn.CONCAT(B147,$B118),'All Fixtures'!I:R,9,0))</f>
        <v>45735</v>
      </c>
      <c r="D147" s="46" t="str">
        <f>IFERROR(VLOOKUP(_xlfn.CONCAT(B147,$B118),'All Fixtures'!H:R,11,0),VLOOKUP(_xlfn.CONCAT(B147,$B118),'All Fixtures'!I:R,10,0))</f>
        <v>Beaufort Beavers</v>
      </c>
      <c r="E147" s="47" t="str">
        <f t="shared" si="3"/>
        <v>vs</v>
      </c>
      <c r="F147" s="46" t="str">
        <f>IFERROR(VLOOKUP(_xlfn.CONCAT(B147,$B118),'All Fixtures'!I:T,12,0),VLOOKUP(_xlfn.CONCAT(B147,$B118),'All Fixtures'!H:T,13,0))</f>
        <v>Jaybees</v>
      </c>
      <c r="G147" s="48" t="str">
        <f>IF(E147="VOID","",VLOOKUP(_xlfn.CONCAT(B147,D147),'All Fixtures'!H:U,14,0))</f>
        <v>Hardwicke RBL 2</v>
      </c>
    </row>
    <row r="148" spans="1:7" ht="18" customHeight="1" x14ac:dyDescent="0.25">
      <c r="A148" s="55"/>
      <c r="B148" s="44">
        <v>27</v>
      </c>
      <c r="C148" s="45">
        <f>IFERROR(VLOOKUP(_xlfn.CONCAT(B148,$B118),'All Fixtures'!H:R,10,0),VLOOKUP(_xlfn.CONCAT(B148,$B118),'All Fixtures'!I:R,9,0))</f>
        <v>45744</v>
      </c>
      <c r="D148" s="46" t="str">
        <f>IFERROR(VLOOKUP(_xlfn.CONCAT(B148,$B118),'All Fixtures'!H:R,11,0),VLOOKUP(_xlfn.CONCAT(B148,$B118),'All Fixtures'!I:R,10,0))</f>
        <v>Chequers</v>
      </c>
      <c r="E148" s="47" t="str">
        <f t="shared" si="3"/>
        <v>vs</v>
      </c>
      <c r="F148" s="46" t="str">
        <f>IFERROR(VLOOKUP(_xlfn.CONCAT(B148,$B118),'All Fixtures'!I:T,12,0),VLOOKUP(_xlfn.CONCAT(B148,$B118),'All Fixtures'!H:T,13,0))</f>
        <v>Beaufort Beavers</v>
      </c>
      <c r="G148" s="48" t="str">
        <f>IF(E148="VOID","",VLOOKUP(_xlfn.CONCAT(B148,D148),'All Fixtures'!H:U,14,0))</f>
        <v>Ramblers Club</v>
      </c>
    </row>
    <row r="149" spans="1:7" ht="18" customHeight="1" x14ac:dyDescent="0.25">
      <c r="A149" s="55"/>
      <c r="B149" s="44">
        <v>28</v>
      </c>
      <c r="C149" s="45">
        <f>IFERROR(VLOOKUP(_xlfn.CONCAT(B149,$B118),'All Fixtures'!H:R,10,0),VLOOKUP(_xlfn.CONCAT(B149,$B118),'All Fixtures'!I:R,9,0))</f>
        <v>45749</v>
      </c>
      <c r="D149" s="46" t="str">
        <f>IFERROR(VLOOKUP(_xlfn.CONCAT(B149,$B118),'All Fixtures'!H:R,11,0),VLOOKUP(_xlfn.CONCAT(B149,$B118),'All Fixtures'!I:R,10,0))</f>
        <v>Beaufort Beavers</v>
      </c>
      <c r="E149" s="47" t="str">
        <f t="shared" si="3"/>
        <v>vs</v>
      </c>
      <c r="F149" s="46" t="str">
        <f>IFERROR(VLOOKUP(_xlfn.CONCAT(B149,$B118),'All Fixtures'!I:T,12,0),VLOOKUP(_xlfn.CONCAT(B149,$B118),'All Fixtures'!H:T,13,0))</f>
        <v>Likely Lads</v>
      </c>
      <c r="G149" s="48" t="str">
        <f>IF(E149="VOID","",VLOOKUP(_xlfn.CONCAT(B149,D149),'All Fixtures'!H:U,14,0))</f>
        <v>Hardwicke RBL 2</v>
      </c>
    </row>
    <row r="150" spans="1:7" ht="18" customHeight="1" x14ac:dyDescent="0.25">
      <c r="A150" s="55"/>
      <c r="B150" s="44">
        <v>29</v>
      </c>
      <c r="C150" s="45">
        <f>IFERROR(VLOOKUP(_xlfn.CONCAT(B150,$B118),'All Fixtures'!H:R,10,0),VLOOKUP(_xlfn.CONCAT(B150,$B118),'All Fixtures'!I:R,9,0))</f>
        <v>45758</v>
      </c>
      <c r="D150" s="46" t="str">
        <f>IFERROR(VLOOKUP(_xlfn.CONCAT(B150,$B118),'All Fixtures'!H:R,11,0),VLOOKUP(_xlfn.CONCAT(B150,$B118),'All Fixtures'!I:R,10,0))</f>
        <v>St Aldates</v>
      </c>
      <c r="E150" s="47" t="str">
        <f t="shared" si="3"/>
        <v>vs</v>
      </c>
      <c r="F150" s="46" t="str">
        <f>IFERROR(VLOOKUP(_xlfn.CONCAT(B150,$B118),'All Fixtures'!I:T,12,0),VLOOKUP(_xlfn.CONCAT(B150,$B118),'All Fixtures'!H:T,13,0))</f>
        <v>Beaufort Beavers</v>
      </c>
      <c r="G150" s="48" t="str">
        <f>IF(E150="VOID","",VLOOKUP(_xlfn.CONCAT(B150,D150),'All Fixtures'!H:U,14,0))</f>
        <v>Wotton Hall Club 2</v>
      </c>
    </row>
    <row r="151" spans="1:7" ht="18" customHeight="1" x14ac:dyDescent="0.25">
      <c r="A151" s="55"/>
      <c r="B151" s="49">
        <v>30</v>
      </c>
      <c r="C151" s="50">
        <f>IFERROR(VLOOKUP(_xlfn.CONCAT(B151,$B118),'All Fixtures'!H:R,10,0),VLOOKUP(_xlfn.CONCAT(B151,$B118),'All Fixtures'!I:R,9,0))</f>
        <v>45763</v>
      </c>
      <c r="D151" s="51" t="str">
        <f>IFERROR(VLOOKUP(_xlfn.CONCAT(B151,$B118),'All Fixtures'!H:R,11,0),VLOOKUP(_xlfn.CONCAT(B151,$B118),'All Fixtures'!I:R,10,0))</f>
        <v>Beaufort Beavers</v>
      </c>
      <c r="E151" s="52" t="str">
        <f t="shared" si="3"/>
        <v>vs</v>
      </c>
      <c r="F151" s="51" t="str">
        <f>IFERROR(VLOOKUP(_xlfn.CONCAT(B151,$B118),'All Fixtures'!I:T,12,0),VLOOKUP(_xlfn.CONCAT(B151,$B118),'All Fixtures'!H:T,13,0))</f>
        <v>Hits &amp; Bits</v>
      </c>
      <c r="G151" s="53" t="str">
        <f>IF(E151="VOID","",VLOOKUP(_xlfn.CONCAT(B151,D151),'All Fixtures'!H:U,14,0))</f>
        <v>Hardwicke RBL 2</v>
      </c>
    </row>
    <row r="152" spans="1:7" ht="13.15" customHeight="1" x14ac:dyDescent="0.25">
      <c r="A152" s="55"/>
      <c r="B152" s="20"/>
      <c r="C152" s="20"/>
      <c r="D152" s="3"/>
      <c r="E152" s="20"/>
      <c r="F152" s="3"/>
      <c r="G152" s="3"/>
    </row>
    <row r="153" spans="1:7" ht="13.15" customHeight="1" x14ac:dyDescent="0.25">
      <c r="A153" s="55"/>
      <c r="B153" s="20"/>
      <c r="C153" s="20"/>
      <c r="D153" s="3"/>
      <c r="E153" s="20"/>
      <c r="F153" s="3"/>
      <c r="G153" s="3"/>
    </row>
    <row r="154" spans="1:7" ht="13.15" customHeight="1" x14ac:dyDescent="0.25">
      <c r="A154" s="55"/>
      <c r="B154" s="20"/>
      <c r="C154" s="20"/>
      <c r="D154" s="3"/>
      <c r="E154" s="20"/>
      <c r="F154" s="3"/>
      <c r="G154" s="3"/>
    </row>
    <row r="155" spans="1:7" ht="13.15" customHeight="1" x14ac:dyDescent="0.25">
      <c r="A155" s="55"/>
      <c r="B155" s="20"/>
      <c r="C155" s="20"/>
      <c r="D155" s="3"/>
      <c r="E155" s="20"/>
      <c r="F155" s="3"/>
      <c r="G155" s="3"/>
    </row>
    <row r="156" spans="1:7" ht="13.15" customHeight="1" x14ac:dyDescent="0.25">
      <c r="A156" s="55"/>
      <c r="B156" s="20"/>
      <c r="C156" s="20"/>
      <c r="D156" s="3"/>
      <c r="E156" s="20"/>
      <c r="F156" s="3"/>
      <c r="G156" s="3"/>
    </row>
    <row r="157" spans="1:7" ht="20.45" customHeight="1" x14ac:dyDescent="0.35">
      <c r="A157" s="55">
        <f>A118+1</f>
        <v>5</v>
      </c>
      <c r="B157" s="39" t="str">
        <f>C157</f>
        <v>Hempsted C.C.</v>
      </c>
      <c r="C157" s="121" t="str">
        <f>VLOOKUP(A157,Divisions!$W$3:$X$18,2,0)</f>
        <v>Hempsted C.C.</v>
      </c>
      <c r="D157" s="121"/>
      <c r="E157" s="121"/>
      <c r="F157" s="121"/>
      <c r="G157" s="121"/>
    </row>
    <row r="158" spans="1:7" ht="13.15" customHeight="1" x14ac:dyDescent="0.25">
      <c r="A158" s="55"/>
      <c r="B158" s="20"/>
      <c r="C158" s="20"/>
      <c r="D158" s="3"/>
      <c r="E158" s="20"/>
      <c r="F158" s="3"/>
      <c r="G158" s="3"/>
    </row>
    <row r="159" spans="1:7" ht="21.6" customHeight="1" x14ac:dyDescent="0.25">
      <c r="A159" s="55"/>
      <c r="B159" s="40" t="s">
        <v>328</v>
      </c>
      <c r="C159" s="41" t="s">
        <v>334</v>
      </c>
      <c r="D159" s="42" t="s">
        <v>340</v>
      </c>
      <c r="E159" s="42"/>
      <c r="F159" s="42" t="s">
        <v>341</v>
      </c>
      <c r="G159" s="43" t="s">
        <v>338</v>
      </c>
    </row>
    <row r="160" spans="1:7" ht="18" customHeight="1" x14ac:dyDescent="0.25">
      <c r="A160" s="55"/>
      <c r="B160" s="44">
        <v>1</v>
      </c>
      <c r="C160" s="45">
        <f>IFERROR(VLOOKUP(_xlfn.CONCAT(B160,$B157),'All Fixtures'!H:R,10,0),VLOOKUP(_xlfn.CONCAT(B160,$B157),'All Fixtures'!I:R,9,0))</f>
        <v>45541</v>
      </c>
      <c r="D160" s="46" t="str">
        <f>IFERROR(VLOOKUP(_xlfn.CONCAT(B160,$B157),'All Fixtures'!H:R,11,0),VLOOKUP(_xlfn.CONCAT(B160,$B157),'All Fixtures'!I:R,10,0))</f>
        <v>Hempsted C.C.</v>
      </c>
      <c r="E160" s="47" t="str">
        <f>IF(F160="","VOID","vs")</f>
        <v>vs</v>
      </c>
      <c r="F160" s="46" t="str">
        <f>IFERROR(VLOOKUP(_xlfn.CONCAT(B160,$B157),'All Fixtures'!I:T,12,0),VLOOKUP(_xlfn.CONCAT(B160,$B157),'All Fixtures'!H:T,13,0))</f>
        <v>Windmill Nomads</v>
      </c>
      <c r="G160" s="48" t="str">
        <f>IF(E160="VOID","",VLOOKUP(_xlfn.CONCAT(B160,D160),'All Fixtures'!H:U,14,0))</f>
        <v>Baker Street</v>
      </c>
    </row>
    <row r="161" spans="1:7" ht="18" customHeight="1" x14ac:dyDescent="0.25">
      <c r="A161" s="55"/>
      <c r="B161" s="44">
        <v>2</v>
      </c>
      <c r="C161" s="45">
        <f>IFERROR(VLOOKUP(_xlfn.CONCAT(B161,$B157),'All Fixtures'!H:R,10,0),VLOOKUP(_xlfn.CONCAT(B161,$B157),'All Fixtures'!I:R,9,0))</f>
        <v>45547</v>
      </c>
      <c r="D161" s="46" t="str">
        <f>IFERROR(VLOOKUP(_xlfn.CONCAT(B161,$B157),'All Fixtures'!H:R,11,0),VLOOKUP(_xlfn.CONCAT(B161,$B157),'All Fixtures'!I:R,10,0))</f>
        <v>Gamblers S.C.</v>
      </c>
      <c r="E161" s="47" t="str">
        <f t="shared" ref="E161:E190" si="4">IF(F161="","VOID","vs")</f>
        <v>vs</v>
      </c>
      <c r="F161" s="46" t="str">
        <f>IFERROR(VLOOKUP(_xlfn.CONCAT(B161,$B157),'All Fixtures'!I:T,12,0),VLOOKUP(_xlfn.CONCAT(B161,$B157),'All Fixtures'!H:T,13,0))</f>
        <v>Hempsted C.C.</v>
      </c>
      <c r="G161" s="48" t="str">
        <f>IF(E161="VOID","",VLOOKUP(_xlfn.CONCAT(B161,D161),'All Fixtures'!H:U,14,0))</f>
        <v>Coney Hill RFC</v>
      </c>
    </row>
    <row r="162" spans="1:7" ht="18" customHeight="1" x14ac:dyDescent="0.25">
      <c r="A162" s="55"/>
      <c r="B162" s="44">
        <v>3</v>
      </c>
      <c r="C162" s="45">
        <f>IFERROR(VLOOKUP(_xlfn.CONCAT(B162,$B157),'All Fixtures'!H:R,10,0),VLOOKUP(_xlfn.CONCAT(B162,$B157),'All Fixtures'!I:R,9,0))</f>
        <v>45555</v>
      </c>
      <c r="D162" s="46" t="str">
        <f>IFERROR(VLOOKUP(_xlfn.CONCAT(B162,$B157),'All Fixtures'!H:R,11,0),VLOOKUP(_xlfn.CONCAT(B162,$B157),'All Fixtures'!I:R,10,0))</f>
        <v>Hempsted C.C.</v>
      </c>
      <c r="E162" s="47" t="str">
        <f t="shared" si="4"/>
        <v>vs</v>
      </c>
      <c r="F162" s="46" t="str">
        <f>IFERROR(VLOOKUP(_xlfn.CONCAT(B162,$B157),'All Fixtures'!I:T,12,0),VLOOKUP(_xlfn.CONCAT(B162,$B157),'All Fixtures'!H:T,13,0))</f>
        <v>Newent Independents</v>
      </c>
      <c r="G162" s="48" t="str">
        <f>IF(E162="VOID","",VLOOKUP(_xlfn.CONCAT(B162,D162),'All Fixtures'!H:U,14,0))</f>
        <v>Baker Street</v>
      </c>
    </row>
    <row r="163" spans="1:7" ht="18" customHeight="1" x14ac:dyDescent="0.25">
      <c r="A163" s="55"/>
      <c r="B163" s="44">
        <v>4</v>
      </c>
      <c r="C163" s="45">
        <f>IFERROR(VLOOKUP(_xlfn.CONCAT(B163,$B157),'All Fixtures'!H:R,10,0),VLOOKUP(_xlfn.CONCAT(B163,$B157),'All Fixtures'!I:R,9,0))</f>
        <v>45559</v>
      </c>
      <c r="D163" s="46" t="str">
        <f>IFERROR(VLOOKUP(_xlfn.CONCAT(B163,$B157),'All Fixtures'!H:R,11,0),VLOOKUP(_xlfn.CONCAT(B163,$B157),'All Fixtures'!I:R,10,0))</f>
        <v>Roamers</v>
      </c>
      <c r="E163" s="47" t="str">
        <f t="shared" si="4"/>
        <v>vs</v>
      </c>
      <c r="F163" s="46" t="str">
        <f>IFERROR(VLOOKUP(_xlfn.CONCAT(B163,$B157),'All Fixtures'!I:T,12,0),VLOOKUP(_xlfn.CONCAT(B163,$B157),'All Fixtures'!H:T,13,0))</f>
        <v>Hempsted C.C.</v>
      </c>
      <c r="G163" s="48" t="str">
        <f>IF(E163="VOID","",VLOOKUP(_xlfn.CONCAT(B163,D163),'All Fixtures'!H:U,14,0))</f>
        <v>Longlevens RFC</v>
      </c>
    </row>
    <row r="164" spans="1:7" ht="18" customHeight="1" x14ac:dyDescent="0.25">
      <c r="A164" s="55"/>
      <c r="B164" s="44">
        <v>5</v>
      </c>
      <c r="C164" s="45">
        <f>IFERROR(VLOOKUP(_xlfn.CONCAT(B164,$B157),'All Fixtures'!H:R,10,0),VLOOKUP(_xlfn.CONCAT(B164,$B157),'All Fixtures'!I:R,9,0))</f>
        <v>45569</v>
      </c>
      <c r="D164" s="46" t="str">
        <f>IFERROR(VLOOKUP(_xlfn.CONCAT(B164,$B157),'All Fixtures'!H:R,11,0),VLOOKUP(_xlfn.CONCAT(B164,$B157),'All Fixtures'!I:R,10,0))</f>
        <v>Hempsted C.C.</v>
      </c>
      <c r="E164" s="47" t="str">
        <f t="shared" si="4"/>
        <v>vs</v>
      </c>
      <c r="F164" s="46" t="str">
        <f>IFERROR(VLOOKUP(_xlfn.CONCAT(B164,$B157),'All Fixtures'!I:T,12,0),VLOOKUP(_xlfn.CONCAT(B164,$B157),'All Fixtures'!H:T,13,0))</f>
        <v>Castle Grym</v>
      </c>
      <c r="G164" s="48" t="str">
        <f>IF(E164="VOID","",VLOOKUP(_xlfn.CONCAT(B164,D164),'All Fixtures'!H:U,14,0))</f>
        <v>Baker Street</v>
      </c>
    </row>
    <row r="165" spans="1:7" ht="18" customHeight="1" x14ac:dyDescent="0.25">
      <c r="A165" s="55"/>
      <c r="B165" s="44">
        <v>6</v>
      </c>
      <c r="C165" s="45">
        <f>IFERROR(VLOOKUP(_xlfn.CONCAT(B165,$B157),'All Fixtures'!H:R,10,0),VLOOKUP(_xlfn.CONCAT(B165,$B157),'All Fixtures'!I:R,9,0))</f>
        <v>45576</v>
      </c>
      <c r="D165" s="46" t="str">
        <f>IFERROR(VLOOKUP(_xlfn.CONCAT(B165,$B157),'All Fixtures'!H:R,11,0),VLOOKUP(_xlfn.CONCAT(B165,$B157),'All Fixtures'!I:R,10,0))</f>
        <v>Dixies Twisters</v>
      </c>
      <c r="E165" s="47" t="str">
        <f t="shared" si="4"/>
        <v>vs</v>
      </c>
      <c r="F165" s="46" t="str">
        <f>IFERROR(VLOOKUP(_xlfn.CONCAT(B165,$B157),'All Fixtures'!I:T,12,0),VLOOKUP(_xlfn.CONCAT(B165,$B157),'All Fixtures'!H:T,13,0))</f>
        <v>Hempsted C.C.</v>
      </c>
      <c r="G165" s="48" t="str">
        <f>IF(E165="VOID","",VLOOKUP(_xlfn.CONCAT(B165,D165),'All Fixtures'!H:U,14,0))</f>
        <v>Coney Hill RFC</v>
      </c>
    </row>
    <row r="166" spans="1:7" ht="18" customHeight="1" x14ac:dyDescent="0.25">
      <c r="A166" s="55"/>
      <c r="B166" s="44">
        <v>7</v>
      </c>
      <c r="C166" s="45">
        <f>IFERROR(VLOOKUP(_xlfn.CONCAT(B166,$B157),'All Fixtures'!H:R,10,0),VLOOKUP(_xlfn.CONCAT(B166,$B157),'All Fixtures'!I:R,9,0))</f>
        <v>45583</v>
      </c>
      <c r="D166" s="46" t="str">
        <f>IFERROR(VLOOKUP(_xlfn.CONCAT(B166,$B157),'All Fixtures'!H:R,11,0),VLOOKUP(_xlfn.CONCAT(B166,$B157),'All Fixtures'!I:R,10,0))</f>
        <v>Hempsted C.C.</v>
      </c>
      <c r="E166" s="47" t="str">
        <f t="shared" si="4"/>
        <v>vs</v>
      </c>
      <c r="F166" s="46" t="str">
        <f>IFERROR(VLOOKUP(_xlfn.CONCAT(B166,$B157),'All Fixtures'!I:T,12,0),VLOOKUP(_xlfn.CONCAT(B166,$B157),'All Fixtures'!H:T,13,0))</f>
        <v>The Salesmen</v>
      </c>
      <c r="G166" s="48" t="str">
        <f>IF(E166="VOID","",VLOOKUP(_xlfn.CONCAT(B166,D166),'All Fixtures'!H:U,14,0))</f>
        <v>Baker Street</v>
      </c>
    </row>
    <row r="167" spans="1:7" ht="18" customHeight="1" x14ac:dyDescent="0.25">
      <c r="A167" s="55"/>
      <c r="B167" s="44">
        <v>8</v>
      </c>
      <c r="C167" s="45">
        <f>IFERROR(VLOOKUP(_xlfn.CONCAT(B167,$B157),'All Fixtures'!H:R,10,0),VLOOKUP(_xlfn.CONCAT(B167,$B157),'All Fixtures'!I:R,9,0))</f>
        <v>45590</v>
      </c>
      <c r="D167" s="46" t="str">
        <f>IFERROR(VLOOKUP(_xlfn.CONCAT(B167,$B157),'All Fixtures'!H:R,11,0),VLOOKUP(_xlfn.CONCAT(B167,$B157),'All Fixtures'!I:R,10,0))</f>
        <v>Hempsted C.C.</v>
      </c>
      <c r="E167" s="47" t="str">
        <f t="shared" si="4"/>
        <v>vs</v>
      </c>
      <c r="F167" s="46" t="str">
        <f>IFERROR(VLOOKUP(_xlfn.CONCAT(B167,$B157),'All Fixtures'!I:T,12,0),VLOOKUP(_xlfn.CONCAT(B167,$B157),'All Fixtures'!H:T,13,0))</f>
        <v>Crescent Knights</v>
      </c>
      <c r="G167" s="48" t="str">
        <f>IF(E167="VOID","",VLOOKUP(_xlfn.CONCAT(B167,D167),'All Fixtures'!H:U,14,0))</f>
        <v>Baker Street</v>
      </c>
    </row>
    <row r="168" spans="1:7" ht="18" customHeight="1" x14ac:dyDescent="0.25">
      <c r="A168" s="55"/>
      <c r="B168" s="44">
        <v>9</v>
      </c>
      <c r="C168" s="45">
        <f>IFERROR(VLOOKUP(_xlfn.CONCAT(B168,$B157),'All Fixtures'!H:R,10,0),VLOOKUP(_xlfn.CONCAT(B168,$B157),'All Fixtures'!I:R,9,0))</f>
        <v>45595</v>
      </c>
      <c r="D168" s="46" t="str">
        <f>IFERROR(VLOOKUP(_xlfn.CONCAT(B168,$B157),'All Fixtures'!H:R,11,0),VLOOKUP(_xlfn.CONCAT(B168,$B157),'All Fixtures'!I:R,10,0))</f>
        <v>Beaufort Beavers</v>
      </c>
      <c r="E168" s="47" t="str">
        <f t="shared" si="4"/>
        <v>vs</v>
      </c>
      <c r="F168" s="46" t="str">
        <f>IFERROR(VLOOKUP(_xlfn.CONCAT(B168,$B157),'All Fixtures'!I:T,12,0),VLOOKUP(_xlfn.CONCAT(B168,$B157),'All Fixtures'!H:T,13,0))</f>
        <v>Hempsted C.C.</v>
      </c>
      <c r="G168" s="48" t="str">
        <f>IF(E168="VOID","",VLOOKUP(_xlfn.CONCAT(B168,D168),'All Fixtures'!H:U,14,0))</f>
        <v>Hardwicke RBL 2</v>
      </c>
    </row>
    <row r="169" spans="1:7" ht="18" customHeight="1" x14ac:dyDescent="0.25">
      <c r="A169" s="55"/>
      <c r="B169" s="44">
        <v>10</v>
      </c>
      <c r="C169" s="45">
        <f>IFERROR(VLOOKUP(_xlfn.CONCAT(B169,$B157),'All Fixtures'!H:R,10,0),VLOOKUP(_xlfn.CONCAT(B169,$B157),'All Fixtures'!I:R,9,0))</f>
        <v>45604</v>
      </c>
      <c r="D169" s="46" t="str">
        <f>IFERROR(VLOOKUP(_xlfn.CONCAT(B169,$B157),'All Fixtures'!H:R,11,0),VLOOKUP(_xlfn.CONCAT(B169,$B157),'All Fixtures'!I:R,10,0))</f>
        <v>Hempsted C.C.</v>
      </c>
      <c r="E169" s="47" t="str">
        <f t="shared" si="4"/>
        <v>vs</v>
      </c>
      <c r="F169" s="46" t="str">
        <f>IFERROR(VLOOKUP(_xlfn.CONCAT(B169,$B157),'All Fixtures'!I:T,12,0),VLOOKUP(_xlfn.CONCAT(B169,$B157),'All Fixtures'!H:T,13,0))</f>
        <v>Jaybees</v>
      </c>
      <c r="G169" s="48" t="str">
        <f>IF(E169="VOID","",VLOOKUP(_xlfn.CONCAT(B169,D169),'All Fixtures'!H:U,14,0))</f>
        <v>Baker Street</v>
      </c>
    </row>
    <row r="170" spans="1:7" ht="18" customHeight="1" x14ac:dyDescent="0.25">
      <c r="A170" s="55"/>
      <c r="B170" s="44">
        <v>11</v>
      </c>
      <c r="C170" s="45">
        <f>IFERROR(VLOOKUP(_xlfn.CONCAT(B170,$B157),'All Fixtures'!H:R,10,0),VLOOKUP(_xlfn.CONCAT(B170,$B157),'All Fixtures'!I:R,9,0))</f>
        <v>45611</v>
      </c>
      <c r="D170" s="46" t="str">
        <f>IFERROR(VLOOKUP(_xlfn.CONCAT(B170,$B157),'All Fixtures'!H:R,11,0),VLOOKUP(_xlfn.CONCAT(B170,$B157),'All Fixtures'!I:R,10,0))</f>
        <v>Chequers</v>
      </c>
      <c r="E170" s="47" t="str">
        <f t="shared" si="4"/>
        <v>vs</v>
      </c>
      <c r="F170" s="46" t="str">
        <f>IFERROR(VLOOKUP(_xlfn.CONCAT(B170,$B157),'All Fixtures'!I:T,12,0),VLOOKUP(_xlfn.CONCAT(B170,$B157),'All Fixtures'!H:T,13,0))</f>
        <v>Hempsted C.C.</v>
      </c>
      <c r="G170" s="48" t="str">
        <f>IF(E170="VOID","",VLOOKUP(_xlfn.CONCAT(B170,D170),'All Fixtures'!H:U,14,0))</f>
        <v>Ramblers Club</v>
      </c>
    </row>
    <row r="171" spans="1:7" ht="18" customHeight="1" x14ac:dyDescent="0.25">
      <c r="A171" s="55"/>
      <c r="B171" s="44">
        <v>12</v>
      </c>
      <c r="C171" s="45">
        <f>IFERROR(VLOOKUP(_xlfn.CONCAT(B171,$B157),'All Fixtures'!H:R,10,0),VLOOKUP(_xlfn.CONCAT(B171,$B157),'All Fixtures'!I:R,9,0))</f>
        <v>45618</v>
      </c>
      <c r="D171" s="46" t="str">
        <f>IFERROR(VLOOKUP(_xlfn.CONCAT(B171,$B157),'All Fixtures'!H:R,11,0),VLOOKUP(_xlfn.CONCAT(B171,$B157),'All Fixtures'!I:R,10,0))</f>
        <v>Hempsted C.C.</v>
      </c>
      <c r="E171" s="47" t="str">
        <f t="shared" si="4"/>
        <v>vs</v>
      </c>
      <c r="F171" s="46" t="str">
        <f>IFERROR(VLOOKUP(_xlfn.CONCAT(B171,$B157),'All Fixtures'!I:T,12,0),VLOOKUP(_xlfn.CONCAT(B171,$B157),'All Fixtures'!H:T,13,0))</f>
        <v>Likely Lads</v>
      </c>
      <c r="G171" s="48" t="str">
        <f>IF(E171="VOID","",VLOOKUP(_xlfn.CONCAT(B171,D171),'All Fixtures'!H:U,14,0))</f>
        <v>Baker Street</v>
      </c>
    </row>
    <row r="172" spans="1:7" ht="18" customHeight="1" x14ac:dyDescent="0.25">
      <c r="A172" s="55"/>
      <c r="B172" s="44">
        <v>13</v>
      </c>
      <c r="C172" s="45">
        <f>IFERROR(VLOOKUP(_xlfn.CONCAT(B172,$B157),'All Fixtures'!H:R,10,0),VLOOKUP(_xlfn.CONCAT(B172,$B157),'All Fixtures'!I:R,9,0))</f>
        <v>45625</v>
      </c>
      <c r="D172" s="46" t="str">
        <f>IFERROR(VLOOKUP(_xlfn.CONCAT(B172,$B157),'All Fixtures'!H:R,11,0),VLOOKUP(_xlfn.CONCAT(B172,$B157),'All Fixtures'!I:R,10,0))</f>
        <v>St Aldates</v>
      </c>
      <c r="E172" s="47" t="str">
        <f t="shared" si="4"/>
        <v>vs</v>
      </c>
      <c r="F172" s="46" t="str">
        <f>IFERROR(VLOOKUP(_xlfn.CONCAT(B172,$B157),'All Fixtures'!I:T,12,0),VLOOKUP(_xlfn.CONCAT(B172,$B157),'All Fixtures'!H:T,13,0))</f>
        <v>Hempsted C.C.</v>
      </c>
      <c r="G172" s="48" t="str">
        <f>IF(E172="VOID","",VLOOKUP(_xlfn.CONCAT(B172,D172),'All Fixtures'!H:U,14,0))</f>
        <v>Wotton Hall Club 2</v>
      </c>
    </row>
    <row r="173" spans="1:7" ht="18" customHeight="1" x14ac:dyDescent="0.25">
      <c r="A173" s="55"/>
      <c r="B173" s="44">
        <v>14</v>
      </c>
      <c r="C173" s="45">
        <f>IFERROR(VLOOKUP(_xlfn.CONCAT(B173,$B157),'All Fixtures'!H:R,10,0),VLOOKUP(_xlfn.CONCAT(B173,$B157),'All Fixtures'!I:R,9,0))</f>
        <v>45632</v>
      </c>
      <c r="D173" s="46" t="str">
        <f>IFERROR(VLOOKUP(_xlfn.CONCAT(B173,$B157),'All Fixtures'!H:R,11,0),VLOOKUP(_xlfn.CONCAT(B173,$B157),'All Fixtures'!I:R,10,0))</f>
        <v>Hempsted C.C.</v>
      </c>
      <c r="E173" s="47" t="str">
        <f t="shared" si="4"/>
        <v>vs</v>
      </c>
      <c r="F173" s="46" t="str">
        <f>IFERROR(VLOOKUP(_xlfn.CONCAT(B173,$B157),'All Fixtures'!I:T,12,0),VLOOKUP(_xlfn.CONCAT(B173,$B157),'All Fixtures'!H:T,13,0))</f>
        <v>Hits &amp; Bits</v>
      </c>
      <c r="G173" s="48" t="str">
        <f>IF(E173="VOID","",VLOOKUP(_xlfn.CONCAT(B173,D173),'All Fixtures'!H:U,14,0))</f>
        <v>Baker Street</v>
      </c>
    </row>
    <row r="174" spans="1:7" ht="18" customHeight="1" x14ac:dyDescent="0.25">
      <c r="A174" s="55"/>
      <c r="B174" s="44">
        <v>15</v>
      </c>
      <c r="C174" s="45">
        <f>IFERROR(VLOOKUP(_xlfn.CONCAT(B174,$B157),'All Fixtures'!H:R,10,0),VLOOKUP(_xlfn.CONCAT(B174,$B157),'All Fixtures'!I:R,9,0))</f>
        <v>45638</v>
      </c>
      <c r="D174" s="46" t="str">
        <f>IFERROR(VLOOKUP(_xlfn.CONCAT(B174,$B157),'All Fixtures'!H:R,11,0),VLOOKUP(_xlfn.CONCAT(B174,$B157),'All Fixtures'!I:R,10,0))</f>
        <v>Runaways</v>
      </c>
      <c r="E174" s="47" t="str">
        <f t="shared" si="4"/>
        <v>vs</v>
      </c>
      <c r="F174" s="46" t="str">
        <f>IFERROR(VLOOKUP(_xlfn.CONCAT(B174,$B157),'All Fixtures'!I:T,12,0),VLOOKUP(_xlfn.CONCAT(B174,$B157),'All Fixtures'!H:T,13,0))</f>
        <v>Hempsted C.C.</v>
      </c>
      <c r="G174" s="48" t="str">
        <f>IF(E174="VOID","",VLOOKUP(_xlfn.CONCAT(B174,D174),'All Fixtures'!H:U,14,0))</f>
        <v>Churchdown Club</v>
      </c>
    </row>
    <row r="175" spans="1:7" ht="24.6" customHeight="1" x14ac:dyDescent="0.25">
      <c r="A175" s="55"/>
      <c r="B175" s="122" t="s">
        <v>339</v>
      </c>
      <c r="C175" s="123"/>
      <c r="D175" s="123"/>
      <c r="E175" s="123"/>
      <c r="F175" s="123"/>
      <c r="G175" s="124"/>
    </row>
    <row r="176" spans="1:7" ht="18" customHeight="1" x14ac:dyDescent="0.25">
      <c r="A176" s="55"/>
      <c r="B176" s="44">
        <v>16</v>
      </c>
      <c r="C176" s="45">
        <f>IFERROR(VLOOKUP(_xlfn.CONCAT(B176,$B157),'All Fixtures'!H:R,10,0),VLOOKUP(_xlfn.CONCAT(B176,$B157),'All Fixtures'!I:R,9,0))</f>
        <v>45665</v>
      </c>
      <c r="D176" s="46" t="str">
        <f>IFERROR(VLOOKUP(_xlfn.CONCAT(B176,$B157),'All Fixtures'!H:R,11,0),VLOOKUP(_xlfn.CONCAT(B176,$B157),'All Fixtures'!I:R,10,0))</f>
        <v>Windmill Nomads</v>
      </c>
      <c r="E176" s="47" t="str">
        <f t="shared" si="4"/>
        <v>vs</v>
      </c>
      <c r="F176" s="46" t="str">
        <f>IFERROR(VLOOKUP(_xlfn.CONCAT(B176,$B157),'All Fixtures'!I:T,12,0),VLOOKUP(_xlfn.CONCAT(B176,$B157),'All Fixtures'!H:T,13,0))</f>
        <v>Hempsted C.C.</v>
      </c>
      <c r="G176" s="48" t="str">
        <f>IF(E176="VOID","",VLOOKUP(_xlfn.CONCAT(B176,D176),'All Fixtures'!H:U,14,0))</f>
        <v>Saintbridge Club 2</v>
      </c>
    </row>
    <row r="177" spans="1:7" ht="18" customHeight="1" x14ac:dyDescent="0.25">
      <c r="A177" s="55"/>
      <c r="B177" s="44">
        <v>17</v>
      </c>
      <c r="C177" s="45">
        <f>IFERROR(VLOOKUP(_xlfn.CONCAT(B177,$B157),'All Fixtures'!H:R,10,0),VLOOKUP(_xlfn.CONCAT(B177,$B157),'All Fixtures'!I:R,9,0))</f>
        <v>45674</v>
      </c>
      <c r="D177" s="46" t="str">
        <f>IFERROR(VLOOKUP(_xlfn.CONCAT(B177,$B157),'All Fixtures'!H:R,11,0),VLOOKUP(_xlfn.CONCAT(B177,$B157),'All Fixtures'!I:R,10,0))</f>
        <v>Hempsted C.C.</v>
      </c>
      <c r="E177" s="47" t="str">
        <f t="shared" si="4"/>
        <v>vs</v>
      </c>
      <c r="F177" s="46" t="str">
        <f>IFERROR(VLOOKUP(_xlfn.CONCAT(B177,$B157),'All Fixtures'!I:T,12,0),VLOOKUP(_xlfn.CONCAT(B177,$B157),'All Fixtures'!H:T,13,0))</f>
        <v>Gamblers S.C.</v>
      </c>
      <c r="G177" s="48" t="str">
        <f>IF(E177="VOID","",VLOOKUP(_xlfn.CONCAT(B177,D177),'All Fixtures'!H:U,14,0))</f>
        <v>Baker Street</v>
      </c>
    </row>
    <row r="178" spans="1:7" ht="18" customHeight="1" x14ac:dyDescent="0.25">
      <c r="A178" s="55"/>
      <c r="B178" s="44">
        <v>18</v>
      </c>
      <c r="C178" s="45">
        <f>IFERROR(VLOOKUP(_xlfn.CONCAT(B178,$B157),'All Fixtures'!H:R,10,0),VLOOKUP(_xlfn.CONCAT(B178,$B157),'All Fixtures'!I:R,9,0))</f>
        <v>45678</v>
      </c>
      <c r="D178" s="46" t="str">
        <f>IFERROR(VLOOKUP(_xlfn.CONCAT(B178,$B157),'All Fixtures'!H:R,11,0),VLOOKUP(_xlfn.CONCAT(B178,$B157),'All Fixtures'!I:R,10,0))</f>
        <v>Newent Independents</v>
      </c>
      <c r="E178" s="47" t="str">
        <f t="shared" si="4"/>
        <v>vs</v>
      </c>
      <c r="F178" s="46" t="str">
        <f>IFERROR(VLOOKUP(_xlfn.CONCAT(B178,$B157),'All Fixtures'!I:T,12,0),VLOOKUP(_xlfn.CONCAT(B178,$B157),'All Fixtures'!H:T,13,0))</f>
        <v>Hempsted C.C.</v>
      </c>
      <c r="G178" s="48" t="str">
        <f>IF(E178="VOID","",VLOOKUP(_xlfn.CONCAT(B178,D178),'All Fixtures'!H:U,14,0))</f>
        <v>Circle Club Newent</v>
      </c>
    </row>
    <row r="179" spans="1:7" ht="18" customHeight="1" x14ac:dyDescent="0.25">
      <c r="A179" s="55"/>
      <c r="B179" s="44">
        <v>19</v>
      </c>
      <c r="C179" s="45">
        <f>IFERROR(VLOOKUP(_xlfn.CONCAT(B179,$B157),'All Fixtures'!H:R,10,0),VLOOKUP(_xlfn.CONCAT(B179,$B157),'All Fixtures'!I:R,9,0))</f>
        <v>45688</v>
      </c>
      <c r="D179" s="46" t="str">
        <f>IFERROR(VLOOKUP(_xlfn.CONCAT(B179,$B157),'All Fixtures'!H:R,11,0),VLOOKUP(_xlfn.CONCAT(B179,$B157),'All Fixtures'!I:R,10,0))</f>
        <v>Hempsted C.C.</v>
      </c>
      <c r="E179" s="47" t="str">
        <f t="shared" si="4"/>
        <v>vs</v>
      </c>
      <c r="F179" s="46" t="str">
        <f>IFERROR(VLOOKUP(_xlfn.CONCAT(B179,$B157),'All Fixtures'!I:T,12,0),VLOOKUP(_xlfn.CONCAT(B179,$B157),'All Fixtures'!H:T,13,0))</f>
        <v>Roamers</v>
      </c>
      <c r="G179" s="48" t="str">
        <f>IF(E179="VOID","",VLOOKUP(_xlfn.CONCAT(B179,D179),'All Fixtures'!H:U,14,0))</f>
        <v>Baker Street</v>
      </c>
    </row>
    <row r="180" spans="1:7" ht="18" customHeight="1" x14ac:dyDescent="0.25">
      <c r="A180" s="55"/>
      <c r="B180" s="44">
        <v>20</v>
      </c>
      <c r="C180" s="45">
        <f>IFERROR(VLOOKUP(_xlfn.CONCAT(B180,$B157),'All Fixtures'!H:R,10,0),VLOOKUP(_xlfn.CONCAT(B180,$B157),'All Fixtures'!I:R,9,0))</f>
        <v>45695</v>
      </c>
      <c r="D180" s="46" t="str">
        <f>IFERROR(VLOOKUP(_xlfn.CONCAT(B180,$B157),'All Fixtures'!H:R,11,0),VLOOKUP(_xlfn.CONCAT(B180,$B157),'All Fixtures'!I:R,10,0))</f>
        <v>Castle Grym</v>
      </c>
      <c r="E180" s="47" t="str">
        <f t="shared" si="4"/>
        <v>vs</v>
      </c>
      <c r="F180" s="46" t="str">
        <f>IFERROR(VLOOKUP(_xlfn.CONCAT(B180,$B157),'All Fixtures'!I:T,12,0),VLOOKUP(_xlfn.CONCAT(B180,$B157),'All Fixtures'!H:T,13,0))</f>
        <v>Hempsted C.C.</v>
      </c>
      <c r="G180" s="48" t="str">
        <f>IF(E180="VOID","",VLOOKUP(_xlfn.CONCAT(B180,D180),'All Fixtures'!H:U,14,0))</f>
        <v>Farmer's Club 1</v>
      </c>
    </row>
    <row r="181" spans="1:7" ht="18" customHeight="1" x14ac:dyDescent="0.25">
      <c r="A181" s="55"/>
      <c r="B181" s="44">
        <v>21</v>
      </c>
      <c r="C181" s="45">
        <f>IFERROR(VLOOKUP(_xlfn.CONCAT(B181,$B157),'All Fixtures'!H:R,10,0),VLOOKUP(_xlfn.CONCAT(B181,$B157),'All Fixtures'!I:R,9,0))</f>
        <v>45702</v>
      </c>
      <c r="D181" s="46" t="str">
        <f>IFERROR(VLOOKUP(_xlfn.CONCAT(B181,$B157),'All Fixtures'!H:R,11,0),VLOOKUP(_xlfn.CONCAT(B181,$B157),'All Fixtures'!I:R,10,0))</f>
        <v>Hempsted C.C.</v>
      </c>
      <c r="E181" s="47" t="str">
        <f t="shared" si="4"/>
        <v>vs</v>
      </c>
      <c r="F181" s="46" t="str">
        <f>IFERROR(VLOOKUP(_xlfn.CONCAT(B181,$B157),'All Fixtures'!I:T,12,0),VLOOKUP(_xlfn.CONCAT(B181,$B157),'All Fixtures'!H:T,13,0))</f>
        <v>Dixies Twisters</v>
      </c>
      <c r="G181" s="48" t="str">
        <f>IF(E181="VOID","",VLOOKUP(_xlfn.CONCAT(B181,D181),'All Fixtures'!H:U,14,0))</f>
        <v>Baker Street</v>
      </c>
    </row>
    <row r="182" spans="1:7" ht="18" customHeight="1" x14ac:dyDescent="0.25">
      <c r="A182" s="55"/>
      <c r="B182" s="44">
        <v>22</v>
      </c>
      <c r="C182" s="45">
        <f>IFERROR(VLOOKUP(_xlfn.CONCAT(B182,$B157),'All Fixtures'!H:R,10,0),VLOOKUP(_xlfn.CONCAT(B182,$B157),'All Fixtures'!I:R,9,0))</f>
        <v>45709</v>
      </c>
      <c r="D182" s="46" t="str">
        <f>IFERROR(VLOOKUP(_xlfn.CONCAT(B182,$B157),'All Fixtures'!H:R,11,0),VLOOKUP(_xlfn.CONCAT(B182,$B157),'All Fixtures'!I:R,10,0))</f>
        <v>The Salesmen</v>
      </c>
      <c r="E182" s="47" t="str">
        <f t="shared" si="4"/>
        <v>vs</v>
      </c>
      <c r="F182" s="46" t="str">
        <f>IFERROR(VLOOKUP(_xlfn.CONCAT(B182,$B157),'All Fixtures'!I:T,12,0),VLOOKUP(_xlfn.CONCAT(B182,$B157),'All Fixtures'!H:T,13,0))</f>
        <v>Hempsted C.C.</v>
      </c>
      <c r="G182" s="48" t="str">
        <f>IF(E182="VOID","",VLOOKUP(_xlfn.CONCAT(B182,D182),'All Fixtures'!H:U,14,0))</f>
        <v>Tuffley Community Centre</v>
      </c>
    </row>
    <row r="183" spans="1:7" ht="18" customHeight="1" x14ac:dyDescent="0.25">
      <c r="A183" s="55"/>
      <c r="B183" s="44">
        <v>23</v>
      </c>
      <c r="C183" s="45">
        <f>IFERROR(VLOOKUP(_xlfn.CONCAT(B183,$B157),'All Fixtures'!H:R,10,0),VLOOKUP(_xlfn.CONCAT(B183,$B157),'All Fixtures'!I:R,9,0))</f>
        <v>45715</v>
      </c>
      <c r="D183" s="46" t="str">
        <f>IFERROR(VLOOKUP(_xlfn.CONCAT(B183,$B157),'All Fixtures'!H:R,11,0),VLOOKUP(_xlfn.CONCAT(B183,$B157),'All Fixtures'!I:R,10,0))</f>
        <v>Crescent Knights</v>
      </c>
      <c r="E183" s="47" t="str">
        <f t="shared" si="4"/>
        <v>vs</v>
      </c>
      <c r="F183" s="46" t="str">
        <f>IFERROR(VLOOKUP(_xlfn.CONCAT(B183,$B157),'All Fixtures'!I:T,12,0),VLOOKUP(_xlfn.CONCAT(B183,$B157),'All Fixtures'!H:T,13,0))</f>
        <v>Hempsted C.C.</v>
      </c>
      <c r="G183" s="48" t="str">
        <f>IF(E183="VOID","",VLOOKUP(_xlfn.CONCAT(B183,D183),'All Fixtures'!H:U,14,0))</f>
        <v>Circle Club Newent</v>
      </c>
    </row>
    <row r="184" spans="1:7" ht="18" customHeight="1" x14ac:dyDescent="0.25">
      <c r="A184" s="55"/>
      <c r="B184" s="44">
        <v>24</v>
      </c>
      <c r="C184" s="45">
        <f>IFERROR(VLOOKUP(_xlfn.CONCAT(B184,$B157),'All Fixtures'!H:R,10,0),VLOOKUP(_xlfn.CONCAT(B184,$B157),'All Fixtures'!I:R,9,0))</f>
        <v>45723</v>
      </c>
      <c r="D184" s="46" t="str">
        <f>IFERROR(VLOOKUP(_xlfn.CONCAT(B184,$B157),'All Fixtures'!H:R,11,0),VLOOKUP(_xlfn.CONCAT(B184,$B157),'All Fixtures'!I:R,10,0))</f>
        <v>Hempsted C.C.</v>
      </c>
      <c r="E184" s="47" t="str">
        <f t="shared" si="4"/>
        <v>vs</v>
      </c>
      <c r="F184" s="46" t="str">
        <f>IFERROR(VLOOKUP(_xlfn.CONCAT(B184,$B157),'All Fixtures'!I:T,12,0),VLOOKUP(_xlfn.CONCAT(B184,$B157),'All Fixtures'!H:T,13,0))</f>
        <v>Beaufort Beavers</v>
      </c>
      <c r="G184" s="48" t="str">
        <f>IF(E184="VOID","",VLOOKUP(_xlfn.CONCAT(B184,D184),'All Fixtures'!H:U,14,0))</f>
        <v>Baker Street</v>
      </c>
    </row>
    <row r="185" spans="1:7" ht="18" customHeight="1" x14ac:dyDescent="0.25">
      <c r="A185" s="55"/>
      <c r="B185" s="44">
        <v>25</v>
      </c>
      <c r="C185" s="45">
        <f>IFERROR(VLOOKUP(_xlfn.CONCAT(B185,$B157),'All Fixtures'!H:R,10,0),VLOOKUP(_xlfn.CONCAT(B185,$B157),'All Fixtures'!I:R,9,0))</f>
        <v>45728</v>
      </c>
      <c r="D185" s="46" t="str">
        <f>IFERROR(VLOOKUP(_xlfn.CONCAT(B185,$B157),'All Fixtures'!H:R,11,0),VLOOKUP(_xlfn.CONCAT(B185,$B157),'All Fixtures'!I:R,10,0))</f>
        <v>Jaybees</v>
      </c>
      <c r="E185" s="47" t="str">
        <f t="shared" si="4"/>
        <v>vs</v>
      </c>
      <c r="F185" s="46" t="str">
        <f>IFERROR(VLOOKUP(_xlfn.CONCAT(B185,$B157),'All Fixtures'!I:T,12,0),VLOOKUP(_xlfn.CONCAT(B185,$B157),'All Fixtures'!H:T,13,0))</f>
        <v>Hempsted C.C.</v>
      </c>
      <c r="G185" s="48" t="str">
        <f>IF(E185="VOID","",VLOOKUP(_xlfn.CONCAT(B185,D185),'All Fixtures'!H:U,14,0))</f>
        <v>England's Glory 2</v>
      </c>
    </row>
    <row r="186" spans="1:7" ht="18" customHeight="1" x14ac:dyDescent="0.25">
      <c r="A186" s="55"/>
      <c r="B186" s="44">
        <v>26</v>
      </c>
      <c r="C186" s="45">
        <f>IFERROR(VLOOKUP(_xlfn.CONCAT(B186,$B157),'All Fixtures'!H:R,10,0),VLOOKUP(_xlfn.CONCAT(B186,$B157),'All Fixtures'!I:R,9,0))</f>
        <v>45737</v>
      </c>
      <c r="D186" s="46" t="str">
        <f>IFERROR(VLOOKUP(_xlfn.CONCAT(B186,$B157),'All Fixtures'!H:R,11,0),VLOOKUP(_xlfn.CONCAT(B186,$B157),'All Fixtures'!I:R,10,0))</f>
        <v>Hempsted C.C.</v>
      </c>
      <c r="E186" s="47" t="str">
        <f t="shared" si="4"/>
        <v>vs</v>
      </c>
      <c r="F186" s="46" t="str">
        <f>IFERROR(VLOOKUP(_xlfn.CONCAT(B186,$B157),'All Fixtures'!I:T,12,0),VLOOKUP(_xlfn.CONCAT(B186,$B157),'All Fixtures'!H:T,13,0))</f>
        <v>Chequers</v>
      </c>
      <c r="G186" s="48" t="str">
        <f>IF(E186="VOID","",VLOOKUP(_xlfn.CONCAT(B186,D186),'All Fixtures'!H:U,14,0))</f>
        <v>Baker Street</v>
      </c>
    </row>
    <row r="187" spans="1:7" ht="18" customHeight="1" x14ac:dyDescent="0.25">
      <c r="A187" s="55"/>
      <c r="B187" s="44">
        <v>27</v>
      </c>
      <c r="C187" s="45">
        <f>IFERROR(VLOOKUP(_xlfn.CONCAT(B187,$B157),'All Fixtures'!H:R,10,0),VLOOKUP(_xlfn.CONCAT(B187,$B157),'All Fixtures'!I:R,9,0))</f>
        <v>45741</v>
      </c>
      <c r="D187" s="46" t="str">
        <f>IFERROR(VLOOKUP(_xlfn.CONCAT(B187,$B157),'All Fixtures'!H:R,11,0),VLOOKUP(_xlfn.CONCAT(B187,$B157),'All Fixtures'!I:R,10,0))</f>
        <v>Likely Lads</v>
      </c>
      <c r="E187" s="47" t="str">
        <f t="shared" si="4"/>
        <v>vs</v>
      </c>
      <c r="F187" s="46" t="str">
        <f>IFERROR(VLOOKUP(_xlfn.CONCAT(B187,$B157),'All Fixtures'!I:T,12,0),VLOOKUP(_xlfn.CONCAT(B187,$B157),'All Fixtures'!H:T,13,0))</f>
        <v>Hempsted C.C.</v>
      </c>
      <c r="G187" s="48" t="str">
        <f>IF(E187="VOID","",VLOOKUP(_xlfn.CONCAT(B187,D187),'All Fixtures'!H:U,14,0))</f>
        <v>Farmer's Club 1</v>
      </c>
    </row>
    <row r="188" spans="1:7" ht="18" customHeight="1" x14ac:dyDescent="0.25">
      <c r="A188" s="55"/>
      <c r="B188" s="44">
        <v>28</v>
      </c>
      <c r="C188" s="45">
        <f>IFERROR(VLOOKUP(_xlfn.CONCAT(B188,$B157),'All Fixtures'!H:R,10,0),VLOOKUP(_xlfn.CONCAT(B188,$B157),'All Fixtures'!I:R,9,0))</f>
        <v>45751</v>
      </c>
      <c r="D188" s="46" t="str">
        <f>IFERROR(VLOOKUP(_xlfn.CONCAT(B188,$B157),'All Fixtures'!H:R,11,0),VLOOKUP(_xlfn.CONCAT(B188,$B157),'All Fixtures'!I:R,10,0))</f>
        <v>Hempsted C.C.</v>
      </c>
      <c r="E188" s="47" t="str">
        <f t="shared" si="4"/>
        <v>vs</v>
      </c>
      <c r="F188" s="46" t="str">
        <f>IFERROR(VLOOKUP(_xlfn.CONCAT(B188,$B157),'All Fixtures'!I:T,12,0),VLOOKUP(_xlfn.CONCAT(B188,$B157),'All Fixtures'!H:T,13,0))</f>
        <v>St Aldates</v>
      </c>
      <c r="G188" s="48" t="str">
        <f>IF(E188="VOID","",VLOOKUP(_xlfn.CONCAT(B188,D188),'All Fixtures'!H:U,14,0))</f>
        <v>Baker Street</v>
      </c>
    </row>
    <row r="189" spans="1:7" ht="18" customHeight="1" x14ac:dyDescent="0.25">
      <c r="A189" s="55"/>
      <c r="B189" s="44">
        <v>29</v>
      </c>
      <c r="C189" s="45">
        <f>IFERROR(VLOOKUP(_xlfn.CONCAT(B189,$B157),'All Fixtures'!H:R,10,0),VLOOKUP(_xlfn.CONCAT(B189,$B157),'All Fixtures'!I:R,9,0))</f>
        <v>45758</v>
      </c>
      <c r="D189" s="46" t="str">
        <f>IFERROR(VLOOKUP(_xlfn.CONCAT(B189,$B157),'All Fixtures'!H:R,11,0),VLOOKUP(_xlfn.CONCAT(B189,$B157),'All Fixtures'!I:R,10,0))</f>
        <v>Hits &amp; Bits</v>
      </c>
      <c r="E189" s="47" t="str">
        <f t="shared" si="4"/>
        <v>vs</v>
      </c>
      <c r="F189" s="46" t="str">
        <f>IFERROR(VLOOKUP(_xlfn.CONCAT(B189,$B157),'All Fixtures'!I:T,12,0),VLOOKUP(_xlfn.CONCAT(B189,$B157),'All Fixtures'!H:T,13,0))</f>
        <v>Hempsted C.C.</v>
      </c>
      <c r="G189" s="48" t="str">
        <f>IF(E189="VOID","",VLOOKUP(_xlfn.CONCAT(B189,D189),'All Fixtures'!H:U,14,0))</f>
        <v>Farmer's Club 2</v>
      </c>
    </row>
    <row r="190" spans="1:7" ht="18" customHeight="1" x14ac:dyDescent="0.25">
      <c r="A190" s="55"/>
      <c r="B190" s="49">
        <v>30</v>
      </c>
      <c r="C190" s="50">
        <f>IFERROR(VLOOKUP(_xlfn.CONCAT(B190,$B157),'All Fixtures'!H:R,10,0),VLOOKUP(_xlfn.CONCAT(B190,$B157),'All Fixtures'!I:R,9,0))</f>
        <v>45765</v>
      </c>
      <c r="D190" s="51" t="str">
        <f>IFERROR(VLOOKUP(_xlfn.CONCAT(B190,$B157),'All Fixtures'!H:R,11,0),VLOOKUP(_xlfn.CONCAT(B190,$B157),'All Fixtures'!I:R,10,0))</f>
        <v>Hempsted C.C.</v>
      </c>
      <c r="E190" s="52" t="str">
        <f t="shared" si="4"/>
        <v>vs</v>
      </c>
      <c r="F190" s="51" t="str">
        <f>IFERROR(VLOOKUP(_xlfn.CONCAT(B190,$B157),'All Fixtures'!I:T,12,0),VLOOKUP(_xlfn.CONCAT(B190,$B157),'All Fixtures'!H:T,13,0))</f>
        <v>Runaways</v>
      </c>
      <c r="G190" s="53" t="str">
        <f>IF(E190="VOID","",VLOOKUP(_xlfn.CONCAT(B190,D190),'All Fixtures'!H:U,14,0))</f>
        <v>Baker Street</v>
      </c>
    </row>
    <row r="191" spans="1:7" ht="13.15" customHeight="1" x14ac:dyDescent="0.25">
      <c r="A191" s="55"/>
      <c r="B191" s="20"/>
      <c r="C191" s="20"/>
      <c r="D191" s="3"/>
      <c r="E191" s="20"/>
      <c r="F191" s="3"/>
      <c r="G191" s="3"/>
    </row>
    <row r="192" spans="1:7" ht="13.15" customHeight="1" x14ac:dyDescent="0.25">
      <c r="A192" s="55"/>
      <c r="B192" s="20"/>
      <c r="C192" s="20"/>
      <c r="D192" s="3"/>
      <c r="E192" s="20"/>
      <c r="F192" s="3"/>
      <c r="G192" s="3"/>
    </row>
    <row r="193" spans="1:7" ht="13.15" customHeight="1" x14ac:dyDescent="0.25">
      <c r="A193" s="55"/>
      <c r="B193" s="20"/>
      <c r="C193" s="20"/>
      <c r="D193" s="3"/>
      <c r="E193" s="20"/>
      <c r="F193" s="3"/>
      <c r="G193" s="3"/>
    </row>
    <row r="194" spans="1:7" ht="13.15" customHeight="1" x14ac:dyDescent="0.25">
      <c r="A194" s="55"/>
      <c r="B194" s="20"/>
      <c r="C194" s="20"/>
      <c r="D194" s="3"/>
      <c r="E194" s="20"/>
      <c r="F194" s="3"/>
      <c r="G194" s="3"/>
    </row>
    <row r="195" spans="1:7" ht="13.15" customHeight="1" x14ac:dyDescent="0.25">
      <c r="A195" s="55"/>
      <c r="B195" s="20"/>
      <c r="C195" s="20"/>
      <c r="D195" s="3"/>
      <c r="E195" s="20"/>
      <c r="F195" s="3"/>
      <c r="G195" s="3"/>
    </row>
    <row r="196" spans="1:7" ht="20.45" customHeight="1" x14ac:dyDescent="0.35">
      <c r="A196" s="55">
        <f>A157+1</f>
        <v>6</v>
      </c>
      <c r="B196" s="39" t="str">
        <f>C196</f>
        <v>The Salesmen</v>
      </c>
      <c r="C196" s="121" t="str">
        <f>VLOOKUP(A196,Divisions!$W$3:$X$18,2,0)</f>
        <v>The Salesmen</v>
      </c>
      <c r="D196" s="121"/>
      <c r="E196" s="121"/>
      <c r="F196" s="121"/>
      <c r="G196" s="121"/>
    </row>
    <row r="197" spans="1:7" ht="13.15" customHeight="1" x14ac:dyDescent="0.25">
      <c r="A197" s="55"/>
      <c r="B197" s="20"/>
      <c r="C197" s="20"/>
      <c r="D197" s="3"/>
      <c r="E197" s="20"/>
      <c r="F197" s="3"/>
      <c r="G197" s="3"/>
    </row>
    <row r="198" spans="1:7" ht="21.6" customHeight="1" x14ac:dyDescent="0.25">
      <c r="A198" s="55"/>
      <c r="B198" s="40" t="s">
        <v>328</v>
      </c>
      <c r="C198" s="41" t="s">
        <v>334</v>
      </c>
      <c r="D198" s="42" t="s">
        <v>340</v>
      </c>
      <c r="E198" s="42"/>
      <c r="F198" s="42" t="s">
        <v>341</v>
      </c>
      <c r="G198" s="43" t="s">
        <v>338</v>
      </c>
    </row>
    <row r="199" spans="1:7" ht="18" customHeight="1" x14ac:dyDescent="0.25">
      <c r="A199" s="55"/>
      <c r="B199" s="44">
        <v>1</v>
      </c>
      <c r="C199" s="45">
        <f>IFERROR(VLOOKUP(_xlfn.CONCAT(B199,$B196),'All Fixtures'!H:R,10,0),VLOOKUP(_xlfn.CONCAT(B199,$B196),'All Fixtures'!I:R,9,0))</f>
        <v>45541</v>
      </c>
      <c r="D199" s="46" t="str">
        <f>IFERROR(VLOOKUP(_xlfn.CONCAT(B199,$B196),'All Fixtures'!H:R,11,0),VLOOKUP(_xlfn.CONCAT(B199,$B196),'All Fixtures'!I:R,10,0))</f>
        <v>The Salesmen</v>
      </c>
      <c r="E199" s="47" t="str">
        <f>IF(F199="","VOID","vs")</f>
        <v>vs</v>
      </c>
      <c r="F199" s="46" t="str">
        <f>IFERROR(VLOOKUP(_xlfn.CONCAT(B199,$B196),'All Fixtures'!I:T,12,0),VLOOKUP(_xlfn.CONCAT(B199,$B196),'All Fixtures'!H:T,13,0))</f>
        <v>Gamblers S.C.</v>
      </c>
      <c r="G199" s="48" t="str">
        <f>IF(E199="VOID","",VLOOKUP(_xlfn.CONCAT(B199,D199),'All Fixtures'!H:U,14,0))</f>
        <v>Tuffley Community Centre</v>
      </c>
    </row>
    <row r="200" spans="1:7" ht="18" customHeight="1" x14ac:dyDescent="0.25">
      <c r="A200" s="55"/>
      <c r="B200" s="44">
        <v>2</v>
      </c>
      <c r="C200" s="45">
        <f>IFERROR(VLOOKUP(_xlfn.CONCAT(B200,$B196),'All Fixtures'!H:R,10,0),VLOOKUP(_xlfn.CONCAT(B200,$B196),'All Fixtures'!I:R,9,0))</f>
        <v>45545</v>
      </c>
      <c r="D200" s="46" t="str">
        <f>IFERROR(VLOOKUP(_xlfn.CONCAT(B200,$B196),'All Fixtures'!H:R,11,0),VLOOKUP(_xlfn.CONCAT(B200,$B196),'All Fixtures'!I:R,10,0))</f>
        <v>Newent Independents</v>
      </c>
      <c r="E200" s="47" t="str">
        <f t="shared" ref="E200:E229" si="5">IF(F200="","VOID","vs")</f>
        <v>vs</v>
      </c>
      <c r="F200" s="46" t="str">
        <f>IFERROR(VLOOKUP(_xlfn.CONCAT(B200,$B196),'All Fixtures'!I:T,12,0),VLOOKUP(_xlfn.CONCAT(B200,$B196),'All Fixtures'!H:T,13,0))</f>
        <v>The Salesmen</v>
      </c>
      <c r="G200" s="48" t="str">
        <f>IF(E200="VOID","",VLOOKUP(_xlfn.CONCAT(B200,D200),'All Fixtures'!H:U,14,0))</f>
        <v>Circle Club Newent</v>
      </c>
    </row>
    <row r="201" spans="1:7" ht="18" customHeight="1" x14ac:dyDescent="0.25">
      <c r="A201" s="55"/>
      <c r="B201" s="44">
        <v>3</v>
      </c>
      <c r="C201" s="45">
        <f>IFERROR(VLOOKUP(_xlfn.CONCAT(B201,$B196),'All Fixtures'!H:R,10,0),VLOOKUP(_xlfn.CONCAT(B201,$B196),'All Fixtures'!I:R,9,0))</f>
        <v>45555</v>
      </c>
      <c r="D201" s="46" t="str">
        <f>IFERROR(VLOOKUP(_xlfn.CONCAT(B201,$B196),'All Fixtures'!H:R,11,0),VLOOKUP(_xlfn.CONCAT(B201,$B196),'All Fixtures'!I:R,10,0))</f>
        <v>The Salesmen</v>
      </c>
      <c r="E201" s="47" t="str">
        <f t="shared" si="5"/>
        <v>vs</v>
      </c>
      <c r="F201" s="46" t="str">
        <f>IFERROR(VLOOKUP(_xlfn.CONCAT(B201,$B196),'All Fixtures'!I:T,12,0),VLOOKUP(_xlfn.CONCAT(B201,$B196),'All Fixtures'!H:T,13,0))</f>
        <v>Roamers</v>
      </c>
      <c r="G201" s="48" t="str">
        <f>IF(E201="VOID","",VLOOKUP(_xlfn.CONCAT(B201,D201),'All Fixtures'!H:U,14,0))</f>
        <v>Tuffley Community Centre</v>
      </c>
    </row>
    <row r="202" spans="1:7" ht="18" customHeight="1" x14ac:dyDescent="0.25">
      <c r="A202" s="55"/>
      <c r="B202" s="44">
        <v>4</v>
      </c>
      <c r="C202" s="45">
        <f>IFERROR(VLOOKUP(_xlfn.CONCAT(B202,$B196),'All Fixtures'!H:R,10,0),VLOOKUP(_xlfn.CONCAT(B202,$B196),'All Fixtures'!I:R,9,0))</f>
        <v>45562</v>
      </c>
      <c r="D202" s="46" t="str">
        <f>IFERROR(VLOOKUP(_xlfn.CONCAT(B202,$B196),'All Fixtures'!H:R,11,0),VLOOKUP(_xlfn.CONCAT(B202,$B196),'All Fixtures'!I:R,10,0))</f>
        <v>Castle Grym</v>
      </c>
      <c r="E202" s="47" t="str">
        <f t="shared" si="5"/>
        <v>vs</v>
      </c>
      <c r="F202" s="46" t="str">
        <f>IFERROR(VLOOKUP(_xlfn.CONCAT(B202,$B196),'All Fixtures'!I:T,12,0),VLOOKUP(_xlfn.CONCAT(B202,$B196),'All Fixtures'!H:T,13,0))</f>
        <v>The Salesmen</v>
      </c>
      <c r="G202" s="48" t="str">
        <f>IF(E202="VOID","",VLOOKUP(_xlfn.CONCAT(B202,D202),'All Fixtures'!H:U,14,0))</f>
        <v>Farmer's Club 1</v>
      </c>
    </row>
    <row r="203" spans="1:7" ht="18" customHeight="1" x14ac:dyDescent="0.25">
      <c r="A203" s="55"/>
      <c r="B203" s="44">
        <v>5</v>
      </c>
      <c r="C203" s="45">
        <f>IFERROR(VLOOKUP(_xlfn.CONCAT(B203,$B196),'All Fixtures'!H:R,10,0),VLOOKUP(_xlfn.CONCAT(B203,$B196),'All Fixtures'!I:R,9,0))</f>
        <v>45569</v>
      </c>
      <c r="D203" s="46" t="str">
        <f>IFERROR(VLOOKUP(_xlfn.CONCAT(B203,$B196),'All Fixtures'!H:R,11,0),VLOOKUP(_xlfn.CONCAT(B203,$B196),'All Fixtures'!I:R,10,0))</f>
        <v>The Salesmen</v>
      </c>
      <c r="E203" s="47" t="str">
        <f t="shared" si="5"/>
        <v>vs</v>
      </c>
      <c r="F203" s="46" t="str">
        <f>IFERROR(VLOOKUP(_xlfn.CONCAT(B203,$B196),'All Fixtures'!I:T,12,0),VLOOKUP(_xlfn.CONCAT(B203,$B196),'All Fixtures'!H:T,13,0))</f>
        <v>Dixies Twisters</v>
      </c>
      <c r="G203" s="48" t="str">
        <f>IF(E203="VOID","",VLOOKUP(_xlfn.CONCAT(B203,D203),'All Fixtures'!H:U,14,0))</f>
        <v>Tuffley Community Centre</v>
      </c>
    </row>
    <row r="204" spans="1:7" ht="18" customHeight="1" x14ac:dyDescent="0.25">
      <c r="A204" s="55"/>
      <c r="B204" s="44">
        <v>6</v>
      </c>
      <c r="C204" s="45">
        <f>IFERROR(VLOOKUP(_xlfn.CONCAT(B204,$B196),'All Fixtures'!H:R,10,0),VLOOKUP(_xlfn.CONCAT(B204,$B196),'All Fixtures'!I:R,9,0))</f>
        <v>45576</v>
      </c>
      <c r="D204" s="46" t="str">
        <f>IFERROR(VLOOKUP(_xlfn.CONCAT(B204,$B196),'All Fixtures'!H:R,11,0),VLOOKUP(_xlfn.CONCAT(B204,$B196),'All Fixtures'!I:R,10,0))</f>
        <v>The Salesmen</v>
      </c>
      <c r="E204" s="47" t="str">
        <f t="shared" si="5"/>
        <v>vs</v>
      </c>
      <c r="F204" s="46" t="str">
        <f>IFERROR(VLOOKUP(_xlfn.CONCAT(B204,$B196),'All Fixtures'!I:T,12,0),VLOOKUP(_xlfn.CONCAT(B204,$B196),'All Fixtures'!H:T,13,0))</f>
        <v>Crescent Knights</v>
      </c>
      <c r="G204" s="48" t="str">
        <f>IF(E204="VOID","",VLOOKUP(_xlfn.CONCAT(B204,D204),'All Fixtures'!H:U,14,0))</f>
        <v>Tuffley Community Centre</v>
      </c>
    </row>
    <row r="205" spans="1:7" ht="18" customHeight="1" x14ac:dyDescent="0.25">
      <c r="A205" s="55"/>
      <c r="B205" s="44">
        <v>7</v>
      </c>
      <c r="C205" s="45">
        <f>IFERROR(VLOOKUP(_xlfn.CONCAT(B205,$B196),'All Fixtures'!H:R,10,0),VLOOKUP(_xlfn.CONCAT(B205,$B196),'All Fixtures'!I:R,9,0))</f>
        <v>45583</v>
      </c>
      <c r="D205" s="46" t="str">
        <f>IFERROR(VLOOKUP(_xlfn.CONCAT(B205,$B196),'All Fixtures'!H:R,11,0),VLOOKUP(_xlfn.CONCAT(B205,$B196),'All Fixtures'!I:R,10,0))</f>
        <v>Hempsted C.C.</v>
      </c>
      <c r="E205" s="47" t="str">
        <f t="shared" si="5"/>
        <v>vs</v>
      </c>
      <c r="F205" s="46" t="str">
        <f>IFERROR(VLOOKUP(_xlfn.CONCAT(B205,$B196),'All Fixtures'!I:T,12,0),VLOOKUP(_xlfn.CONCAT(B205,$B196),'All Fixtures'!H:T,13,0))</f>
        <v>The Salesmen</v>
      </c>
      <c r="G205" s="48" t="str">
        <f>IF(E205="VOID","",VLOOKUP(_xlfn.CONCAT(B205,D205),'All Fixtures'!H:U,14,0))</f>
        <v>Baker Street</v>
      </c>
    </row>
    <row r="206" spans="1:7" ht="18" customHeight="1" x14ac:dyDescent="0.25">
      <c r="A206" s="55"/>
      <c r="B206" s="44">
        <v>8</v>
      </c>
      <c r="C206" s="45">
        <f>IFERROR(VLOOKUP(_xlfn.CONCAT(B206,$B196),'All Fixtures'!H:R,10,0),VLOOKUP(_xlfn.CONCAT(B206,$B196),'All Fixtures'!I:R,9,0))</f>
        <v>45590</v>
      </c>
      <c r="D206" s="46" t="str">
        <f>IFERROR(VLOOKUP(_xlfn.CONCAT(B206,$B196),'All Fixtures'!H:R,11,0),VLOOKUP(_xlfn.CONCAT(B206,$B196),'All Fixtures'!I:R,10,0))</f>
        <v>The Salesmen</v>
      </c>
      <c r="E206" s="47" t="str">
        <f t="shared" si="5"/>
        <v>vs</v>
      </c>
      <c r="F206" s="46" t="str">
        <f>IFERROR(VLOOKUP(_xlfn.CONCAT(B206,$B196),'All Fixtures'!I:T,12,0),VLOOKUP(_xlfn.CONCAT(B206,$B196),'All Fixtures'!H:T,13,0))</f>
        <v>Beaufort Beavers</v>
      </c>
      <c r="G206" s="48" t="str">
        <f>IF(E206="VOID","",VLOOKUP(_xlfn.CONCAT(B206,D206),'All Fixtures'!H:U,14,0))</f>
        <v>Tuffley Community Centre</v>
      </c>
    </row>
    <row r="207" spans="1:7" ht="18" customHeight="1" x14ac:dyDescent="0.25">
      <c r="A207" s="55"/>
      <c r="B207" s="44">
        <v>9</v>
      </c>
      <c r="C207" s="45">
        <f>IFERROR(VLOOKUP(_xlfn.CONCAT(B207,$B196),'All Fixtures'!H:R,10,0),VLOOKUP(_xlfn.CONCAT(B207,$B196),'All Fixtures'!I:R,9,0))</f>
        <v>45595</v>
      </c>
      <c r="D207" s="46" t="str">
        <f>IFERROR(VLOOKUP(_xlfn.CONCAT(B207,$B196),'All Fixtures'!H:R,11,0),VLOOKUP(_xlfn.CONCAT(B207,$B196),'All Fixtures'!I:R,10,0))</f>
        <v>Jaybees</v>
      </c>
      <c r="E207" s="47" t="str">
        <f t="shared" si="5"/>
        <v>vs</v>
      </c>
      <c r="F207" s="46" t="str">
        <f>IFERROR(VLOOKUP(_xlfn.CONCAT(B207,$B196),'All Fixtures'!I:T,12,0),VLOOKUP(_xlfn.CONCAT(B207,$B196),'All Fixtures'!H:T,13,0))</f>
        <v>The Salesmen</v>
      </c>
      <c r="G207" s="48" t="str">
        <f>IF(E207="VOID","",VLOOKUP(_xlfn.CONCAT(B207,D207),'All Fixtures'!H:U,14,0))</f>
        <v>England's Glory 2</v>
      </c>
    </row>
    <row r="208" spans="1:7" ht="18" customHeight="1" x14ac:dyDescent="0.25">
      <c r="A208" s="55"/>
      <c r="B208" s="44">
        <v>10</v>
      </c>
      <c r="C208" s="45">
        <f>IFERROR(VLOOKUP(_xlfn.CONCAT(B208,$B196),'All Fixtures'!H:R,10,0),VLOOKUP(_xlfn.CONCAT(B208,$B196),'All Fixtures'!I:R,9,0))</f>
        <v>45604</v>
      </c>
      <c r="D208" s="46" t="str">
        <f>IFERROR(VLOOKUP(_xlfn.CONCAT(B208,$B196),'All Fixtures'!H:R,11,0),VLOOKUP(_xlfn.CONCAT(B208,$B196),'All Fixtures'!I:R,10,0))</f>
        <v>The Salesmen</v>
      </c>
      <c r="E208" s="47" t="str">
        <f t="shared" si="5"/>
        <v>vs</v>
      </c>
      <c r="F208" s="46" t="str">
        <f>IFERROR(VLOOKUP(_xlfn.CONCAT(B208,$B196),'All Fixtures'!I:T,12,0),VLOOKUP(_xlfn.CONCAT(B208,$B196),'All Fixtures'!H:T,13,0))</f>
        <v>Chequers</v>
      </c>
      <c r="G208" s="48" t="str">
        <f>IF(E208="VOID","",VLOOKUP(_xlfn.CONCAT(B208,D208),'All Fixtures'!H:U,14,0))</f>
        <v>Tuffley Community Centre</v>
      </c>
    </row>
    <row r="209" spans="1:7" ht="18" customHeight="1" x14ac:dyDescent="0.25">
      <c r="A209" s="55"/>
      <c r="B209" s="44">
        <v>11</v>
      </c>
      <c r="C209" s="45">
        <f>IFERROR(VLOOKUP(_xlfn.CONCAT(B209,$B196),'All Fixtures'!H:R,10,0),VLOOKUP(_xlfn.CONCAT(B209,$B196),'All Fixtures'!I:R,9,0))</f>
        <v>45608</v>
      </c>
      <c r="D209" s="46" t="str">
        <f>IFERROR(VLOOKUP(_xlfn.CONCAT(B209,$B196),'All Fixtures'!H:R,11,0),VLOOKUP(_xlfn.CONCAT(B209,$B196),'All Fixtures'!I:R,10,0))</f>
        <v>Likely Lads</v>
      </c>
      <c r="E209" s="47" t="str">
        <f t="shared" si="5"/>
        <v>vs</v>
      </c>
      <c r="F209" s="46" t="str">
        <f>IFERROR(VLOOKUP(_xlfn.CONCAT(B209,$B196),'All Fixtures'!I:T,12,0),VLOOKUP(_xlfn.CONCAT(B209,$B196),'All Fixtures'!H:T,13,0))</f>
        <v>The Salesmen</v>
      </c>
      <c r="G209" s="48" t="str">
        <f>IF(E209="VOID","",VLOOKUP(_xlfn.CONCAT(B209,D209),'All Fixtures'!H:U,14,0))</f>
        <v>Farmer's Club 1</v>
      </c>
    </row>
    <row r="210" spans="1:7" ht="18" customHeight="1" x14ac:dyDescent="0.25">
      <c r="A210" s="55"/>
      <c r="B210" s="44">
        <v>12</v>
      </c>
      <c r="C210" s="45">
        <f>IFERROR(VLOOKUP(_xlfn.CONCAT(B210,$B196),'All Fixtures'!H:R,10,0),VLOOKUP(_xlfn.CONCAT(B210,$B196),'All Fixtures'!I:R,9,0))</f>
        <v>45618</v>
      </c>
      <c r="D210" s="46" t="str">
        <f>IFERROR(VLOOKUP(_xlfn.CONCAT(B210,$B196),'All Fixtures'!H:R,11,0),VLOOKUP(_xlfn.CONCAT(B210,$B196),'All Fixtures'!I:R,10,0))</f>
        <v>The Salesmen</v>
      </c>
      <c r="E210" s="47" t="str">
        <f t="shared" si="5"/>
        <v>vs</v>
      </c>
      <c r="F210" s="46" t="str">
        <f>IFERROR(VLOOKUP(_xlfn.CONCAT(B210,$B196),'All Fixtures'!I:T,12,0),VLOOKUP(_xlfn.CONCAT(B210,$B196),'All Fixtures'!H:T,13,0))</f>
        <v>St Aldates</v>
      </c>
      <c r="G210" s="48" t="str">
        <f>IF(E210="VOID","",VLOOKUP(_xlfn.CONCAT(B210,D210),'All Fixtures'!H:U,14,0))</f>
        <v>Tuffley Community Centre</v>
      </c>
    </row>
    <row r="211" spans="1:7" ht="18" customHeight="1" x14ac:dyDescent="0.25">
      <c r="A211" s="55"/>
      <c r="B211" s="44">
        <v>13</v>
      </c>
      <c r="C211" s="45">
        <f>IFERROR(VLOOKUP(_xlfn.CONCAT(B211,$B196),'All Fixtures'!H:R,10,0),VLOOKUP(_xlfn.CONCAT(B211,$B196),'All Fixtures'!I:R,9,0))</f>
        <v>45625</v>
      </c>
      <c r="D211" s="46" t="str">
        <f>IFERROR(VLOOKUP(_xlfn.CONCAT(B211,$B196),'All Fixtures'!H:R,11,0),VLOOKUP(_xlfn.CONCAT(B211,$B196),'All Fixtures'!I:R,10,0))</f>
        <v>Hits &amp; Bits</v>
      </c>
      <c r="E211" s="47" t="str">
        <f t="shared" si="5"/>
        <v>vs</v>
      </c>
      <c r="F211" s="46" t="str">
        <f>IFERROR(VLOOKUP(_xlfn.CONCAT(B211,$B196),'All Fixtures'!I:T,12,0),VLOOKUP(_xlfn.CONCAT(B211,$B196),'All Fixtures'!H:T,13,0))</f>
        <v>The Salesmen</v>
      </c>
      <c r="G211" s="48" t="str">
        <f>IF(E211="VOID","",VLOOKUP(_xlfn.CONCAT(B211,D211),'All Fixtures'!H:U,14,0))</f>
        <v>Farmer's Club 2</v>
      </c>
    </row>
    <row r="212" spans="1:7" ht="18" customHeight="1" x14ac:dyDescent="0.25">
      <c r="A212" s="55"/>
      <c r="B212" s="44">
        <v>14</v>
      </c>
      <c r="C212" s="45">
        <f>IFERROR(VLOOKUP(_xlfn.CONCAT(B212,$B196),'All Fixtures'!H:R,10,0),VLOOKUP(_xlfn.CONCAT(B212,$B196),'All Fixtures'!I:R,9,0))</f>
        <v>45632</v>
      </c>
      <c r="D212" s="46" t="str">
        <f>IFERROR(VLOOKUP(_xlfn.CONCAT(B212,$B196),'All Fixtures'!H:R,11,0),VLOOKUP(_xlfn.CONCAT(B212,$B196),'All Fixtures'!I:R,10,0))</f>
        <v>The Salesmen</v>
      </c>
      <c r="E212" s="47" t="str">
        <f t="shared" si="5"/>
        <v>vs</v>
      </c>
      <c r="F212" s="46" t="str">
        <f>IFERROR(VLOOKUP(_xlfn.CONCAT(B212,$B196),'All Fixtures'!I:T,12,0),VLOOKUP(_xlfn.CONCAT(B212,$B196),'All Fixtures'!H:T,13,0))</f>
        <v>Runaways</v>
      </c>
      <c r="G212" s="48" t="str">
        <f>IF(E212="VOID","",VLOOKUP(_xlfn.CONCAT(B212,D212),'All Fixtures'!H:U,14,0))</f>
        <v>Tuffley Community Centre</v>
      </c>
    </row>
    <row r="213" spans="1:7" ht="18" customHeight="1" x14ac:dyDescent="0.25">
      <c r="A213" s="55"/>
      <c r="B213" s="44">
        <v>15</v>
      </c>
      <c r="C213" s="45">
        <f>IFERROR(VLOOKUP(_xlfn.CONCAT(B213,$B196),'All Fixtures'!H:R,10,0),VLOOKUP(_xlfn.CONCAT(B213,$B196),'All Fixtures'!I:R,9,0))</f>
        <v>45637</v>
      </c>
      <c r="D213" s="46" t="str">
        <f>IFERROR(VLOOKUP(_xlfn.CONCAT(B213,$B196),'All Fixtures'!H:R,11,0),VLOOKUP(_xlfn.CONCAT(B213,$B196),'All Fixtures'!I:R,10,0))</f>
        <v>Windmill Nomads</v>
      </c>
      <c r="E213" s="47" t="str">
        <f t="shared" si="5"/>
        <v>vs</v>
      </c>
      <c r="F213" s="46" t="str">
        <f>IFERROR(VLOOKUP(_xlfn.CONCAT(B213,$B196),'All Fixtures'!I:T,12,0),VLOOKUP(_xlfn.CONCAT(B213,$B196),'All Fixtures'!H:T,13,0))</f>
        <v>The Salesmen</v>
      </c>
      <c r="G213" s="48" t="str">
        <f>IF(E213="VOID","",VLOOKUP(_xlfn.CONCAT(B213,D213),'All Fixtures'!H:U,14,0))</f>
        <v>Saintbridge Club 2</v>
      </c>
    </row>
    <row r="214" spans="1:7" ht="24.6" customHeight="1" x14ac:dyDescent="0.25">
      <c r="A214" s="55"/>
      <c r="B214" s="122" t="s">
        <v>339</v>
      </c>
      <c r="C214" s="123"/>
      <c r="D214" s="123"/>
      <c r="E214" s="123"/>
      <c r="F214" s="123"/>
      <c r="G214" s="124"/>
    </row>
    <row r="215" spans="1:7" ht="18" customHeight="1" x14ac:dyDescent="0.25">
      <c r="A215" s="55"/>
      <c r="B215" s="44">
        <v>16</v>
      </c>
      <c r="C215" s="45">
        <f>IFERROR(VLOOKUP(_xlfn.CONCAT(B215,$B196),'All Fixtures'!H:R,10,0),VLOOKUP(_xlfn.CONCAT(B215,$B196),'All Fixtures'!I:R,9,0))</f>
        <v>45666</v>
      </c>
      <c r="D215" s="46" t="str">
        <f>IFERROR(VLOOKUP(_xlfn.CONCAT(B215,$B196),'All Fixtures'!H:R,11,0),VLOOKUP(_xlfn.CONCAT(B215,$B196),'All Fixtures'!I:R,10,0))</f>
        <v>Gamblers S.C.</v>
      </c>
      <c r="E215" s="47" t="str">
        <f t="shared" si="5"/>
        <v>vs</v>
      </c>
      <c r="F215" s="46" t="str">
        <f>IFERROR(VLOOKUP(_xlfn.CONCAT(B215,$B196),'All Fixtures'!I:T,12,0),VLOOKUP(_xlfn.CONCAT(B215,$B196),'All Fixtures'!H:T,13,0))</f>
        <v>The Salesmen</v>
      </c>
      <c r="G215" s="48" t="str">
        <f>IF(E215="VOID","",VLOOKUP(_xlfn.CONCAT(B215,D215),'All Fixtures'!H:U,14,0))</f>
        <v>Coney Hill RFC</v>
      </c>
    </row>
    <row r="216" spans="1:7" ht="18" customHeight="1" x14ac:dyDescent="0.25">
      <c r="A216" s="55"/>
      <c r="B216" s="44">
        <v>17</v>
      </c>
      <c r="C216" s="45">
        <f>IFERROR(VLOOKUP(_xlfn.CONCAT(B216,$B196),'All Fixtures'!H:R,10,0),VLOOKUP(_xlfn.CONCAT(B216,$B196),'All Fixtures'!I:R,9,0))</f>
        <v>45674</v>
      </c>
      <c r="D216" s="46" t="str">
        <f>IFERROR(VLOOKUP(_xlfn.CONCAT(B216,$B196),'All Fixtures'!H:R,11,0),VLOOKUP(_xlfn.CONCAT(B216,$B196),'All Fixtures'!I:R,10,0))</f>
        <v>The Salesmen</v>
      </c>
      <c r="E216" s="47" t="str">
        <f t="shared" si="5"/>
        <v>vs</v>
      </c>
      <c r="F216" s="46" t="str">
        <f>IFERROR(VLOOKUP(_xlfn.CONCAT(B216,$B196),'All Fixtures'!I:T,12,0),VLOOKUP(_xlfn.CONCAT(B216,$B196),'All Fixtures'!H:T,13,0))</f>
        <v>Newent Independents</v>
      </c>
      <c r="G216" s="48" t="str">
        <f>IF(E216="VOID","",VLOOKUP(_xlfn.CONCAT(B216,D216),'All Fixtures'!H:U,14,0))</f>
        <v>Tuffley Community Centre</v>
      </c>
    </row>
    <row r="217" spans="1:7" ht="18" customHeight="1" x14ac:dyDescent="0.25">
      <c r="A217" s="55"/>
      <c r="B217" s="44">
        <v>18</v>
      </c>
      <c r="C217" s="45">
        <f>IFERROR(VLOOKUP(_xlfn.CONCAT(B217,$B196),'All Fixtures'!H:R,10,0),VLOOKUP(_xlfn.CONCAT(B217,$B196),'All Fixtures'!I:R,9,0))</f>
        <v>45678</v>
      </c>
      <c r="D217" s="46" t="str">
        <f>IFERROR(VLOOKUP(_xlfn.CONCAT(B217,$B196),'All Fixtures'!H:R,11,0),VLOOKUP(_xlfn.CONCAT(B217,$B196),'All Fixtures'!I:R,10,0))</f>
        <v>Roamers</v>
      </c>
      <c r="E217" s="47" t="str">
        <f t="shared" si="5"/>
        <v>vs</v>
      </c>
      <c r="F217" s="46" t="str">
        <f>IFERROR(VLOOKUP(_xlfn.CONCAT(B217,$B196),'All Fixtures'!I:T,12,0),VLOOKUP(_xlfn.CONCAT(B217,$B196),'All Fixtures'!H:T,13,0))</f>
        <v>The Salesmen</v>
      </c>
      <c r="G217" s="48" t="str">
        <f>IF(E217="VOID","",VLOOKUP(_xlfn.CONCAT(B217,D217),'All Fixtures'!H:U,14,0))</f>
        <v>Longlevens RFC</v>
      </c>
    </row>
    <row r="218" spans="1:7" ht="18" customHeight="1" x14ac:dyDescent="0.25">
      <c r="A218" s="55"/>
      <c r="B218" s="44">
        <v>19</v>
      </c>
      <c r="C218" s="45">
        <f>IFERROR(VLOOKUP(_xlfn.CONCAT(B218,$B196),'All Fixtures'!H:R,10,0),VLOOKUP(_xlfn.CONCAT(B218,$B196),'All Fixtures'!I:R,9,0))</f>
        <v>45688</v>
      </c>
      <c r="D218" s="46" t="str">
        <f>IFERROR(VLOOKUP(_xlfn.CONCAT(B218,$B196),'All Fixtures'!H:R,11,0),VLOOKUP(_xlfn.CONCAT(B218,$B196),'All Fixtures'!I:R,10,0))</f>
        <v>The Salesmen</v>
      </c>
      <c r="E218" s="47" t="str">
        <f t="shared" si="5"/>
        <v>vs</v>
      </c>
      <c r="F218" s="46" t="str">
        <f>IFERROR(VLOOKUP(_xlfn.CONCAT(B218,$B196),'All Fixtures'!I:T,12,0),VLOOKUP(_xlfn.CONCAT(B218,$B196),'All Fixtures'!H:T,13,0))</f>
        <v>Castle Grym</v>
      </c>
      <c r="G218" s="48" t="str">
        <f>IF(E218="VOID","",VLOOKUP(_xlfn.CONCAT(B218,D218),'All Fixtures'!H:U,14,0))</f>
        <v>Tuffley Community Centre</v>
      </c>
    </row>
    <row r="219" spans="1:7" ht="18" customHeight="1" x14ac:dyDescent="0.25">
      <c r="A219" s="55"/>
      <c r="B219" s="44">
        <v>20</v>
      </c>
      <c r="C219" s="45">
        <f>IFERROR(VLOOKUP(_xlfn.CONCAT(B219,$B196),'All Fixtures'!H:R,10,0),VLOOKUP(_xlfn.CONCAT(B219,$B196),'All Fixtures'!I:R,9,0))</f>
        <v>45695</v>
      </c>
      <c r="D219" s="46" t="str">
        <f>IFERROR(VLOOKUP(_xlfn.CONCAT(B219,$B196),'All Fixtures'!H:R,11,0),VLOOKUP(_xlfn.CONCAT(B219,$B196),'All Fixtures'!I:R,10,0))</f>
        <v>Dixies Twisters</v>
      </c>
      <c r="E219" s="47" t="str">
        <f t="shared" si="5"/>
        <v>vs</v>
      </c>
      <c r="F219" s="46" t="str">
        <f>IFERROR(VLOOKUP(_xlfn.CONCAT(B219,$B196),'All Fixtures'!I:T,12,0),VLOOKUP(_xlfn.CONCAT(B219,$B196),'All Fixtures'!H:T,13,0))</f>
        <v>The Salesmen</v>
      </c>
      <c r="G219" s="48" t="str">
        <f>IF(E219="VOID","",VLOOKUP(_xlfn.CONCAT(B219,D219),'All Fixtures'!H:U,14,0))</f>
        <v>Coney Hill RFC</v>
      </c>
    </row>
    <row r="220" spans="1:7" ht="18" customHeight="1" x14ac:dyDescent="0.25">
      <c r="A220" s="55"/>
      <c r="B220" s="44">
        <v>21</v>
      </c>
      <c r="C220" s="45">
        <f>IFERROR(VLOOKUP(_xlfn.CONCAT(B220,$B196),'All Fixtures'!H:R,10,0),VLOOKUP(_xlfn.CONCAT(B220,$B196),'All Fixtures'!I:R,9,0))</f>
        <v>45701</v>
      </c>
      <c r="D220" s="46" t="str">
        <f>IFERROR(VLOOKUP(_xlfn.CONCAT(B220,$B196),'All Fixtures'!H:R,11,0),VLOOKUP(_xlfn.CONCAT(B220,$B196),'All Fixtures'!I:R,10,0))</f>
        <v>Crescent Knights</v>
      </c>
      <c r="E220" s="47" t="str">
        <f t="shared" si="5"/>
        <v>vs</v>
      </c>
      <c r="F220" s="46" t="str">
        <f>IFERROR(VLOOKUP(_xlfn.CONCAT(B220,$B196),'All Fixtures'!I:T,12,0),VLOOKUP(_xlfn.CONCAT(B220,$B196),'All Fixtures'!H:T,13,0))</f>
        <v>The Salesmen</v>
      </c>
      <c r="G220" s="48" t="str">
        <f>IF(E220="VOID","",VLOOKUP(_xlfn.CONCAT(B220,D220),'All Fixtures'!H:U,14,0))</f>
        <v>Circle Club Newent</v>
      </c>
    </row>
    <row r="221" spans="1:7" ht="18" customHeight="1" x14ac:dyDescent="0.25">
      <c r="A221" s="55"/>
      <c r="B221" s="44">
        <v>22</v>
      </c>
      <c r="C221" s="45">
        <f>IFERROR(VLOOKUP(_xlfn.CONCAT(B221,$B196),'All Fixtures'!H:R,10,0),VLOOKUP(_xlfn.CONCAT(B221,$B196),'All Fixtures'!I:R,9,0))</f>
        <v>45709</v>
      </c>
      <c r="D221" s="46" t="str">
        <f>IFERROR(VLOOKUP(_xlfn.CONCAT(B221,$B196),'All Fixtures'!H:R,11,0),VLOOKUP(_xlfn.CONCAT(B221,$B196),'All Fixtures'!I:R,10,0))</f>
        <v>The Salesmen</v>
      </c>
      <c r="E221" s="47" t="str">
        <f t="shared" si="5"/>
        <v>vs</v>
      </c>
      <c r="F221" s="46" t="str">
        <f>IFERROR(VLOOKUP(_xlfn.CONCAT(B221,$B196),'All Fixtures'!I:T,12,0),VLOOKUP(_xlfn.CONCAT(B221,$B196),'All Fixtures'!H:T,13,0))</f>
        <v>Hempsted C.C.</v>
      </c>
      <c r="G221" s="48" t="str">
        <f>IF(E221="VOID","",VLOOKUP(_xlfn.CONCAT(B221,D221),'All Fixtures'!H:U,14,0))</f>
        <v>Tuffley Community Centre</v>
      </c>
    </row>
    <row r="222" spans="1:7" ht="18" customHeight="1" x14ac:dyDescent="0.25">
      <c r="A222" s="55"/>
      <c r="B222" s="44">
        <v>23</v>
      </c>
      <c r="C222" s="45">
        <f>IFERROR(VLOOKUP(_xlfn.CONCAT(B222,$B196),'All Fixtures'!H:R,10,0),VLOOKUP(_xlfn.CONCAT(B222,$B196),'All Fixtures'!I:R,9,0))</f>
        <v>45714</v>
      </c>
      <c r="D222" s="46" t="str">
        <f>IFERROR(VLOOKUP(_xlfn.CONCAT(B222,$B196),'All Fixtures'!H:R,11,0),VLOOKUP(_xlfn.CONCAT(B222,$B196),'All Fixtures'!I:R,10,0))</f>
        <v>Beaufort Beavers</v>
      </c>
      <c r="E222" s="47" t="str">
        <f t="shared" si="5"/>
        <v>vs</v>
      </c>
      <c r="F222" s="46" t="str">
        <f>IFERROR(VLOOKUP(_xlfn.CONCAT(B222,$B196),'All Fixtures'!I:T,12,0),VLOOKUP(_xlfn.CONCAT(B222,$B196),'All Fixtures'!H:T,13,0))</f>
        <v>The Salesmen</v>
      </c>
      <c r="G222" s="48" t="str">
        <f>IF(E222="VOID","",VLOOKUP(_xlfn.CONCAT(B222,D222),'All Fixtures'!H:U,14,0))</f>
        <v>Hardwicke RBL 2</v>
      </c>
    </row>
    <row r="223" spans="1:7" ht="18" customHeight="1" x14ac:dyDescent="0.25">
      <c r="A223" s="55"/>
      <c r="B223" s="44">
        <v>24</v>
      </c>
      <c r="C223" s="45">
        <f>IFERROR(VLOOKUP(_xlfn.CONCAT(B223,$B196),'All Fixtures'!H:R,10,0),VLOOKUP(_xlfn.CONCAT(B223,$B196),'All Fixtures'!I:R,9,0))</f>
        <v>45723</v>
      </c>
      <c r="D223" s="46" t="str">
        <f>IFERROR(VLOOKUP(_xlfn.CONCAT(B223,$B196),'All Fixtures'!H:R,11,0),VLOOKUP(_xlfn.CONCAT(B223,$B196),'All Fixtures'!I:R,10,0))</f>
        <v>The Salesmen</v>
      </c>
      <c r="E223" s="47" t="str">
        <f t="shared" si="5"/>
        <v>vs</v>
      </c>
      <c r="F223" s="46" t="str">
        <f>IFERROR(VLOOKUP(_xlfn.CONCAT(B223,$B196),'All Fixtures'!I:T,12,0),VLOOKUP(_xlfn.CONCAT(B223,$B196),'All Fixtures'!H:T,13,0))</f>
        <v>Jaybees</v>
      </c>
      <c r="G223" s="48" t="str">
        <f>IF(E223="VOID","",VLOOKUP(_xlfn.CONCAT(B223,D223),'All Fixtures'!H:U,14,0))</f>
        <v>Tuffley Community Centre</v>
      </c>
    </row>
    <row r="224" spans="1:7" ht="18" customHeight="1" x14ac:dyDescent="0.25">
      <c r="A224" s="55"/>
      <c r="B224" s="44">
        <v>25</v>
      </c>
      <c r="C224" s="45">
        <f>IFERROR(VLOOKUP(_xlfn.CONCAT(B224,$B196),'All Fixtures'!H:R,10,0),VLOOKUP(_xlfn.CONCAT(B224,$B196),'All Fixtures'!I:R,9,0))</f>
        <v>45730</v>
      </c>
      <c r="D224" s="46" t="str">
        <f>IFERROR(VLOOKUP(_xlfn.CONCAT(B224,$B196),'All Fixtures'!H:R,11,0),VLOOKUP(_xlfn.CONCAT(B224,$B196),'All Fixtures'!I:R,10,0))</f>
        <v>Chequers</v>
      </c>
      <c r="E224" s="47" t="str">
        <f t="shared" si="5"/>
        <v>vs</v>
      </c>
      <c r="F224" s="46" t="str">
        <f>IFERROR(VLOOKUP(_xlfn.CONCAT(B224,$B196),'All Fixtures'!I:T,12,0),VLOOKUP(_xlfn.CONCAT(B224,$B196),'All Fixtures'!H:T,13,0))</f>
        <v>The Salesmen</v>
      </c>
      <c r="G224" s="48" t="str">
        <f>IF(E224="VOID","",VLOOKUP(_xlfn.CONCAT(B224,D224),'All Fixtures'!H:U,14,0))</f>
        <v>Ramblers Club</v>
      </c>
    </row>
    <row r="225" spans="1:7" ht="18" customHeight="1" x14ac:dyDescent="0.25">
      <c r="A225" s="55"/>
      <c r="B225" s="44">
        <v>26</v>
      </c>
      <c r="C225" s="45">
        <f>IFERROR(VLOOKUP(_xlfn.CONCAT(B225,$B196),'All Fixtures'!H:R,10,0),VLOOKUP(_xlfn.CONCAT(B225,$B196),'All Fixtures'!I:R,9,0))</f>
        <v>45737</v>
      </c>
      <c r="D225" s="46" t="str">
        <f>IFERROR(VLOOKUP(_xlfn.CONCAT(B225,$B196),'All Fixtures'!H:R,11,0),VLOOKUP(_xlfn.CONCAT(B225,$B196),'All Fixtures'!I:R,10,0))</f>
        <v>The Salesmen</v>
      </c>
      <c r="E225" s="47" t="str">
        <f t="shared" si="5"/>
        <v>vs</v>
      </c>
      <c r="F225" s="46" t="str">
        <f>IFERROR(VLOOKUP(_xlfn.CONCAT(B225,$B196),'All Fixtures'!I:T,12,0),VLOOKUP(_xlfn.CONCAT(B225,$B196),'All Fixtures'!H:T,13,0))</f>
        <v>Likely Lads</v>
      </c>
      <c r="G225" s="48" t="str">
        <f>IF(E225="VOID","",VLOOKUP(_xlfn.CONCAT(B225,D225),'All Fixtures'!H:U,14,0))</f>
        <v>Tuffley Community Centre</v>
      </c>
    </row>
    <row r="226" spans="1:7" ht="18" customHeight="1" x14ac:dyDescent="0.25">
      <c r="A226" s="55"/>
      <c r="B226" s="44">
        <v>27</v>
      </c>
      <c r="C226" s="45">
        <f>IFERROR(VLOOKUP(_xlfn.CONCAT(B226,$B196),'All Fixtures'!H:R,10,0),VLOOKUP(_xlfn.CONCAT(B226,$B196),'All Fixtures'!I:R,9,0))</f>
        <v>45744</v>
      </c>
      <c r="D226" s="46" t="str">
        <f>IFERROR(VLOOKUP(_xlfn.CONCAT(B226,$B196),'All Fixtures'!H:R,11,0),VLOOKUP(_xlfn.CONCAT(B226,$B196),'All Fixtures'!I:R,10,0))</f>
        <v>St Aldates</v>
      </c>
      <c r="E226" s="47" t="str">
        <f t="shared" si="5"/>
        <v>vs</v>
      </c>
      <c r="F226" s="46" t="str">
        <f>IFERROR(VLOOKUP(_xlfn.CONCAT(B226,$B196),'All Fixtures'!I:T,12,0),VLOOKUP(_xlfn.CONCAT(B226,$B196),'All Fixtures'!H:T,13,0))</f>
        <v>The Salesmen</v>
      </c>
      <c r="G226" s="48" t="str">
        <f>IF(E226="VOID","",VLOOKUP(_xlfn.CONCAT(B226,D226),'All Fixtures'!H:U,14,0))</f>
        <v>Wotton Hall Club 2</v>
      </c>
    </row>
    <row r="227" spans="1:7" ht="18" customHeight="1" x14ac:dyDescent="0.25">
      <c r="A227" s="55"/>
      <c r="B227" s="44">
        <v>28</v>
      </c>
      <c r="C227" s="45">
        <f>IFERROR(VLOOKUP(_xlfn.CONCAT(B227,$B196),'All Fixtures'!H:R,10,0),VLOOKUP(_xlfn.CONCAT(B227,$B196),'All Fixtures'!I:R,9,0))</f>
        <v>45751</v>
      </c>
      <c r="D227" s="46" t="str">
        <f>IFERROR(VLOOKUP(_xlfn.CONCAT(B227,$B196),'All Fixtures'!H:R,11,0),VLOOKUP(_xlfn.CONCAT(B227,$B196),'All Fixtures'!I:R,10,0))</f>
        <v>The Salesmen</v>
      </c>
      <c r="E227" s="47" t="str">
        <f t="shared" si="5"/>
        <v>vs</v>
      </c>
      <c r="F227" s="46" t="str">
        <f>IFERROR(VLOOKUP(_xlfn.CONCAT(B227,$B196),'All Fixtures'!I:T,12,0),VLOOKUP(_xlfn.CONCAT(B227,$B196),'All Fixtures'!H:T,13,0))</f>
        <v>Hits &amp; Bits</v>
      </c>
      <c r="G227" s="48" t="str">
        <f>IF(E227="VOID","",VLOOKUP(_xlfn.CONCAT(B227,D227),'All Fixtures'!H:U,14,0))</f>
        <v>Tuffley Community Centre</v>
      </c>
    </row>
    <row r="228" spans="1:7" ht="18" customHeight="1" x14ac:dyDescent="0.25">
      <c r="A228" s="55"/>
      <c r="B228" s="44">
        <v>29</v>
      </c>
      <c r="C228" s="45">
        <f>IFERROR(VLOOKUP(_xlfn.CONCAT(B228,$B196),'All Fixtures'!H:R,10,0),VLOOKUP(_xlfn.CONCAT(B228,$B196),'All Fixtures'!I:R,9,0))</f>
        <v>45757</v>
      </c>
      <c r="D228" s="46" t="str">
        <f>IFERROR(VLOOKUP(_xlfn.CONCAT(B228,$B196),'All Fixtures'!H:R,11,0),VLOOKUP(_xlfn.CONCAT(B228,$B196),'All Fixtures'!I:R,10,0))</f>
        <v>Runaways</v>
      </c>
      <c r="E228" s="47" t="str">
        <f t="shared" si="5"/>
        <v>vs</v>
      </c>
      <c r="F228" s="46" t="str">
        <f>IFERROR(VLOOKUP(_xlfn.CONCAT(B228,$B196),'All Fixtures'!I:T,12,0),VLOOKUP(_xlfn.CONCAT(B228,$B196),'All Fixtures'!H:T,13,0))</f>
        <v>The Salesmen</v>
      </c>
      <c r="G228" s="48" t="str">
        <f>IF(E228="VOID","",VLOOKUP(_xlfn.CONCAT(B228,D228),'All Fixtures'!H:U,14,0))</f>
        <v>Churchdown Club</v>
      </c>
    </row>
    <row r="229" spans="1:7" ht="18" customHeight="1" x14ac:dyDescent="0.25">
      <c r="A229" s="55"/>
      <c r="B229" s="49">
        <v>30</v>
      </c>
      <c r="C229" s="50">
        <f>IFERROR(VLOOKUP(_xlfn.CONCAT(B229,$B196),'All Fixtures'!H:R,10,0),VLOOKUP(_xlfn.CONCAT(B229,$B196),'All Fixtures'!I:R,9,0))</f>
        <v>45765</v>
      </c>
      <c r="D229" s="51" t="str">
        <f>IFERROR(VLOOKUP(_xlfn.CONCAT(B229,$B196),'All Fixtures'!H:R,11,0),VLOOKUP(_xlfn.CONCAT(B229,$B196),'All Fixtures'!I:R,10,0))</f>
        <v>The Salesmen</v>
      </c>
      <c r="E229" s="52" t="str">
        <f t="shared" si="5"/>
        <v>vs</v>
      </c>
      <c r="F229" s="51" t="str">
        <f>IFERROR(VLOOKUP(_xlfn.CONCAT(B229,$B196),'All Fixtures'!I:T,12,0),VLOOKUP(_xlfn.CONCAT(B229,$B196),'All Fixtures'!H:T,13,0))</f>
        <v>Windmill Nomads</v>
      </c>
      <c r="G229" s="53" t="str">
        <f>IF(E229="VOID","",VLOOKUP(_xlfn.CONCAT(B229,D229),'All Fixtures'!H:U,14,0))</f>
        <v>Tuffley Community Centre</v>
      </c>
    </row>
    <row r="230" spans="1:7" ht="13.15" customHeight="1" x14ac:dyDescent="0.25">
      <c r="A230" s="55"/>
      <c r="B230" s="20"/>
      <c r="C230" s="20"/>
      <c r="D230" s="3"/>
      <c r="E230" s="20"/>
      <c r="F230" s="3"/>
      <c r="G230" s="3"/>
    </row>
    <row r="231" spans="1:7" ht="13.15" customHeight="1" x14ac:dyDescent="0.25">
      <c r="A231" s="55"/>
      <c r="B231" s="20"/>
      <c r="C231" s="20"/>
      <c r="D231" s="3"/>
      <c r="E231" s="20"/>
      <c r="F231" s="3"/>
      <c r="G231" s="3"/>
    </row>
    <row r="232" spans="1:7" ht="13.15" customHeight="1" x14ac:dyDescent="0.25">
      <c r="A232" s="55"/>
      <c r="B232" s="20"/>
      <c r="C232" s="20"/>
      <c r="D232" s="3"/>
      <c r="E232" s="20"/>
      <c r="F232" s="3"/>
      <c r="G232" s="3"/>
    </row>
    <row r="233" spans="1:7" ht="13.15" customHeight="1" x14ac:dyDescent="0.25">
      <c r="A233" s="55"/>
      <c r="B233" s="20"/>
      <c r="C233" s="20"/>
      <c r="D233" s="3"/>
      <c r="E233" s="20"/>
      <c r="F233" s="3"/>
      <c r="G233" s="3"/>
    </row>
    <row r="234" spans="1:7" ht="13.15" customHeight="1" x14ac:dyDescent="0.25">
      <c r="A234" s="55"/>
      <c r="B234" s="20"/>
      <c r="C234" s="20"/>
      <c r="D234" s="3"/>
      <c r="E234" s="20"/>
      <c r="F234" s="3"/>
      <c r="G234" s="3"/>
    </row>
    <row r="235" spans="1:7" ht="20.45" customHeight="1" x14ac:dyDescent="0.35">
      <c r="A235" s="55">
        <f>A196+1</f>
        <v>7</v>
      </c>
      <c r="B235" s="39" t="str">
        <f>C235</f>
        <v>Dixies Twisters</v>
      </c>
      <c r="C235" s="121" t="str">
        <f>VLOOKUP(A235,Divisions!$W$3:$X$18,2,0)</f>
        <v>Dixies Twisters</v>
      </c>
      <c r="D235" s="121"/>
      <c r="E235" s="121"/>
      <c r="F235" s="121"/>
      <c r="G235" s="121"/>
    </row>
    <row r="236" spans="1:7" ht="13.15" customHeight="1" x14ac:dyDescent="0.25">
      <c r="A236" s="55"/>
      <c r="B236" s="20"/>
      <c r="C236" s="20"/>
      <c r="D236" s="3"/>
      <c r="E236" s="20"/>
      <c r="F236" s="3"/>
      <c r="G236" s="3"/>
    </row>
    <row r="237" spans="1:7" ht="21.6" customHeight="1" x14ac:dyDescent="0.25">
      <c r="A237" s="55"/>
      <c r="B237" s="40" t="s">
        <v>328</v>
      </c>
      <c r="C237" s="41" t="s">
        <v>334</v>
      </c>
      <c r="D237" s="42" t="s">
        <v>340</v>
      </c>
      <c r="E237" s="42"/>
      <c r="F237" s="42" t="s">
        <v>341</v>
      </c>
      <c r="G237" s="43" t="s">
        <v>338</v>
      </c>
    </row>
    <row r="238" spans="1:7" ht="18" customHeight="1" x14ac:dyDescent="0.25">
      <c r="A238" s="55"/>
      <c r="B238" s="44">
        <v>1</v>
      </c>
      <c r="C238" s="45">
        <f>IFERROR(VLOOKUP(_xlfn.CONCAT(B238,$B235),'All Fixtures'!H:R,10,0),VLOOKUP(_xlfn.CONCAT(B238,$B235),'All Fixtures'!I:R,9,0))</f>
        <v>45541</v>
      </c>
      <c r="D238" s="46" t="str">
        <f>IFERROR(VLOOKUP(_xlfn.CONCAT(B238,$B235),'All Fixtures'!H:R,11,0),VLOOKUP(_xlfn.CONCAT(B238,$B235),'All Fixtures'!I:R,10,0))</f>
        <v>Dixies Twisters</v>
      </c>
      <c r="E238" s="47" t="str">
        <f>IF(F238="","VOID","vs")</f>
        <v>vs</v>
      </c>
      <c r="F238" s="46" t="str">
        <f>IFERROR(VLOOKUP(_xlfn.CONCAT(B238,$B235),'All Fixtures'!I:T,12,0),VLOOKUP(_xlfn.CONCAT(B238,$B235),'All Fixtures'!H:T,13,0))</f>
        <v>Newent Independents</v>
      </c>
      <c r="G238" s="48" t="str">
        <f>IF(E238="VOID","",VLOOKUP(_xlfn.CONCAT(B238,D238),'All Fixtures'!H:U,14,0))</f>
        <v>Coney Hill RFC</v>
      </c>
    </row>
    <row r="239" spans="1:7" ht="18" customHeight="1" x14ac:dyDescent="0.25">
      <c r="A239" s="55"/>
      <c r="B239" s="44">
        <v>2</v>
      </c>
      <c r="C239" s="45">
        <f>IFERROR(VLOOKUP(_xlfn.CONCAT(B239,$B235),'All Fixtures'!H:R,10,0),VLOOKUP(_xlfn.CONCAT(B239,$B235),'All Fixtures'!I:R,9,0))</f>
        <v>45545</v>
      </c>
      <c r="D239" s="46" t="str">
        <f>IFERROR(VLOOKUP(_xlfn.CONCAT(B239,$B235),'All Fixtures'!H:R,11,0),VLOOKUP(_xlfn.CONCAT(B239,$B235),'All Fixtures'!I:R,10,0))</f>
        <v>Roamers</v>
      </c>
      <c r="E239" s="47" t="str">
        <f t="shared" ref="E239:E268" si="6">IF(F239="","VOID","vs")</f>
        <v>vs</v>
      </c>
      <c r="F239" s="46" t="str">
        <f>IFERROR(VLOOKUP(_xlfn.CONCAT(B239,$B235),'All Fixtures'!I:T,12,0),VLOOKUP(_xlfn.CONCAT(B239,$B235),'All Fixtures'!H:T,13,0))</f>
        <v>Dixies Twisters</v>
      </c>
      <c r="G239" s="48" t="str">
        <f>IF(E239="VOID","",VLOOKUP(_xlfn.CONCAT(B239,D239),'All Fixtures'!H:U,14,0))</f>
        <v>Longlevens RFC</v>
      </c>
    </row>
    <row r="240" spans="1:7" ht="18" customHeight="1" x14ac:dyDescent="0.25">
      <c r="A240" s="55"/>
      <c r="B240" s="44">
        <v>3</v>
      </c>
      <c r="C240" s="45">
        <f>IFERROR(VLOOKUP(_xlfn.CONCAT(B240,$B235),'All Fixtures'!H:R,10,0),VLOOKUP(_xlfn.CONCAT(B240,$B235),'All Fixtures'!I:R,9,0))</f>
        <v>45555</v>
      </c>
      <c r="D240" s="46" t="str">
        <f>IFERROR(VLOOKUP(_xlfn.CONCAT(B240,$B235),'All Fixtures'!H:R,11,0),VLOOKUP(_xlfn.CONCAT(B240,$B235),'All Fixtures'!I:R,10,0))</f>
        <v>Dixies Twisters</v>
      </c>
      <c r="E240" s="47" t="str">
        <f t="shared" si="6"/>
        <v>vs</v>
      </c>
      <c r="F240" s="46" t="str">
        <f>IFERROR(VLOOKUP(_xlfn.CONCAT(B240,$B235),'All Fixtures'!I:T,12,0),VLOOKUP(_xlfn.CONCAT(B240,$B235),'All Fixtures'!H:T,13,0))</f>
        <v>Castle Grym</v>
      </c>
      <c r="G240" s="48" t="str">
        <f>IF(E240="VOID","",VLOOKUP(_xlfn.CONCAT(B240,D240),'All Fixtures'!H:U,14,0))</f>
        <v>Coney Hill RFC</v>
      </c>
    </row>
    <row r="241" spans="1:7" ht="18" customHeight="1" x14ac:dyDescent="0.25">
      <c r="A241" s="55"/>
      <c r="B241" s="44">
        <v>4</v>
      </c>
      <c r="C241" s="45">
        <f>IFERROR(VLOOKUP(_xlfn.CONCAT(B241,$B235),'All Fixtures'!H:R,10,0),VLOOKUP(_xlfn.CONCAT(B241,$B235),'All Fixtures'!I:R,9,0))</f>
        <v>45562</v>
      </c>
      <c r="D241" s="46" t="str">
        <f>IFERROR(VLOOKUP(_xlfn.CONCAT(B241,$B235),'All Fixtures'!H:R,11,0),VLOOKUP(_xlfn.CONCAT(B241,$B235),'All Fixtures'!I:R,10,0))</f>
        <v>Dixies Twisters</v>
      </c>
      <c r="E241" s="47" t="str">
        <f t="shared" si="6"/>
        <v>vs</v>
      </c>
      <c r="F241" s="46" t="str">
        <f>IFERROR(VLOOKUP(_xlfn.CONCAT(B241,$B235),'All Fixtures'!I:T,12,0),VLOOKUP(_xlfn.CONCAT(B241,$B235),'All Fixtures'!H:T,13,0))</f>
        <v>Crescent Knights</v>
      </c>
      <c r="G241" s="48" t="str">
        <f>IF(E241="VOID","",VLOOKUP(_xlfn.CONCAT(B241,D241),'All Fixtures'!H:U,14,0))</f>
        <v>Coney Hill RFC</v>
      </c>
    </row>
    <row r="242" spans="1:7" ht="18" customHeight="1" x14ac:dyDescent="0.25">
      <c r="A242" s="55"/>
      <c r="B242" s="44">
        <v>5</v>
      </c>
      <c r="C242" s="45">
        <f>IFERROR(VLOOKUP(_xlfn.CONCAT(B242,$B235),'All Fixtures'!H:R,10,0),VLOOKUP(_xlfn.CONCAT(B242,$B235),'All Fixtures'!I:R,9,0))</f>
        <v>45569</v>
      </c>
      <c r="D242" s="46" t="str">
        <f>IFERROR(VLOOKUP(_xlfn.CONCAT(B242,$B235),'All Fixtures'!H:R,11,0),VLOOKUP(_xlfn.CONCAT(B242,$B235),'All Fixtures'!I:R,10,0))</f>
        <v>The Salesmen</v>
      </c>
      <c r="E242" s="47" t="str">
        <f t="shared" si="6"/>
        <v>vs</v>
      </c>
      <c r="F242" s="46" t="str">
        <f>IFERROR(VLOOKUP(_xlfn.CONCAT(B242,$B235),'All Fixtures'!I:T,12,0),VLOOKUP(_xlfn.CONCAT(B242,$B235),'All Fixtures'!H:T,13,0))</f>
        <v>Dixies Twisters</v>
      </c>
      <c r="G242" s="48" t="str">
        <f>IF(E242="VOID","",VLOOKUP(_xlfn.CONCAT(B242,D242),'All Fixtures'!H:U,14,0))</f>
        <v>Tuffley Community Centre</v>
      </c>
    </row>
    <row r="243" spans="1:7" ht="18" customHeight="1" x14ac:dyDescent="0.25">
      <c r="A243" s="55"/>
      <c r="B243" s="44">
        <v>6</v>
      </c>
      <c r="C243" s="45">
        <f>IFERROR(VLOOKUP(_xlfn.CONCAT(B243,$B235),'All Fixtures'!H:R,10,0),VLOOKUP(_xlfn.CONCAT(B243,$B235),'All Fixtures'!I:R,9,0))</f>
        <v>45576</v>
      </c>
      <c r="D243" s="46" t="str">
        <f>IFERROR(VLOOKUP(_xlfn.CONCAT(B243,$B235),'All Fixtures'!H:R,11,0),VLOOKUP(_xlfn.CONCAT(B243,$B235),'All Fixtures'!I:R,10,0))</f>
        <v>Dixies Twisters</v>
      </c>
      <c r="E243" s="47" t="str">
        <f t="shared" si="6"/>
        <v>vs</v>
      </c>
      <c r="F243" s="46" t="str">
        <f>IFERROR(VLOOKUP(_xlfn.CONCAT(B243,$B235),'All Fixtures'!I:T,12,0),VLOOKUP(_xlfn.CONCAT(B243,$B235),'All Fixtures'!H:T,13,0))</f>
        <v>Hempsted C.C.</v>
      </c>
      <c r="G243" s="48" t="str">
        <f>IF(E243="VOID","",VLOOKUP(_xlfn.CONCAT(B243,D243),'All Fixtures'!H:U,14,0))</f>
        <v>Coney Hill RFC</v>
      </c>
    </row>
    <row r="244" spans="1:7" ht="18" customHeight="1" x14ac:dyDescent="0.25">
      <c r="A244" s="55"/>
      <c r="B244" s="44">
        <v>7</v>
      </c>
      <c r="C244" s="45">
        <f>IFERROR(VLOOKUP(_xlfn.CONCAT(B244,$B235),'All Fixtures'!H:R,10,0),VLOOKUP(_xlfn.CONCAT(B244,$B235),'All Fixtures'!I:R,9,0))</f>
        <v>45581</v>
      </c>
      <c r="D244" s="46" t="str">
        <f>IFERROR(VLOOKUP(_xlfn.CONCAT(B244,$B235),'All Fixtures'!H:R,11,0),VLOOKUP(_xlfn.CONCAT(B244,$B235),'All Fixtures'!I:R,10,0))</f>
        <v>Beaufort Beavers</v>
      </c>
      <c r="E244" s="47" t="str">
        <f t="shared" si="6"/>
        <v>vs</v>
      </c>
      <c r="F244" s="46" t="str">
        <f>IFERROR(VLOOKUP(_xlfn.CONCAT(B244,$B235),'All Fixtures'!I:T,12,0),VLOOKUP(_xlfn.CONCAT(B244,$B235),'All Fixtures'!H:T,13,0))</f>
        <v>Dixies Twisters</v>
      </c>
      <c r="G244" s="48" t="str">
        <f>IF(E244="VOID","",VLOOKUP(_xlfn.CONCAT(B244,D244),'All Fixtures'!H:U,14,0))</f>
        <v>Hardwicke RBL 2</v>
      </c>
    </row>
    <row r="245" spans="1:7" ht="18" customHeight="1" x14ac:dyDescent="0.25">
      <c r="A245" s="55"/>
      <c r="B245" s="44">
        <v>8</v>
      </c>
      <c r="C245" s="45">
        <f>IFERROR(VLOOKUP(_xlfn.CONCAT(B245,$B235),'All Fixtures'!H:R,10,0),VLOOKUP(_xlfn.CONCAT(B245,$B235),'All Fixtures'!I:R,9,0))</f>
        <v>45590</v>
      </c>
      <c r="D245" s="46" t="str">
        <f>IFERROR(VLOOKUP(_xlfn.CONCAT(B245,$B235),'All Fixtures'!H:R,11,0),VLOOKUP(_xlfn.CONCAT(B245,$B235),'All Fixtures'!I:R,10,0))</f>
        <v>Dixies Twisters</v>
      </c>
      <c r="E245" s="47" t="str">
        <f t="shared" si="6"/>
        <v>vs</v>
      </c>
      <c r="F245" s="46" t="str">
        <f>IFERROR(VLOOKUP(_xlfn.CONCAT(B245,$B235),'All Fixtures'!I:T,12,0),VLOOKUP(_xlfn.CONCAT(B245,$B235),'All Fixtures'!H:T,13,0))</f>
        <v>Jaybees</v>
      </c>
      <c r="G245" s="48" t="str">
        <f>IF(E245="VOID","",VLOOKUP(_xlfn.CONCAT(B245,D245),'All Fixtures'!H:U,14,0))</f>
        <v>Coney Hill RFC</v>
      </c>
    </row>
    <row r="246" spans="1:7" ht="18" customHeight="1" x14ac:dyDescent="0.25">
      <c r="A246" s="55"/>
      <c r="B246" s="44">
        <v>9</v>
      </c>
      <c r="C246" s="45">
        <f>IFERROR(VLOOKUP(_xlfn.CONCAT(B246,$B235),'All Fixtures'!H:R,10,0),VLOOKUP(_xlfn.CONCAT(B246,$B235),'All Fixtures'!I:R,9,0))</f>
        <v>45597</v>
      </c>
      <c r="D246" s="46" t="str">
        <f>IFERROR(VLOOKUP(_xlfn.CONCAT(B246,$B235),'All Fixtures'!H:R,11,0),VLOOKUP(_xlfn.CONCAT(B246,$B235),'All Fixtures'!I:R,10,0))</f>
        <v>Chequers</v>
      </c>
      <c r="E246" s="47" t="str">
        <f t="shared" si="6"/>
        <v>vs</v>
      </c>
      <c r="F246" s="46" t="str">
        <f>IFERROR(VLOOKUP(_xlfn.CONCAT(B246,$B235),'All Fixtures'!I:T,12,0),VLOOKUP(_xlfn.CONCAT(B246,$B235),'All Fixtures'!H:T,13,0))</f>
        <v>Dixies Twisters</v>
      </c>
      <c r="G246" s="48" t="str">
        <f>IF(E246="VOID","",VLOOKUP(_xlfn.CONCAT(B246,D246),'All Fixtures'!H:U,14,0))</f>
        <v>Ramblers Club</v>
      </c>
    </row>
    <row r="247" spans="1:7" ht="18" customHeight="1" x14ac:dyDescent="0.25">
      <c r="A247" s="55"/>
      <c r="B247" s="44">
        <v>10</v>
      </c>
      <c r="C247" s="45">
        <f>IFERROR(VLOOKUP(_xlfn.CONCAT(B247,$B235),'All Fixtures'!H:R,10,0),VLOOKUP(_xlfn.CONCAT(B247,$B235),'All Fixtures'!I:R,9,0))</f>
        <v>45604</v>
      </c>
      <c r="D247" s="46" t="str">
        <f>IFERROR(VLOOKUP(_xlfn.CONCAT(B247,$B235),'All Fixtures'!H:R,11,0),VLOOKUP(_xlfn.CONCAT(B247,$B235),'All Fixtures'!I:R,10,0))</f>
        <v>Dixies Twisters</v>
      </c>
      <c r="E247" s="47" t="str">
        <f t="shared" si="6"/>
        <v>vs</v>
      </c>
      <c r="F247" s="46" t="str">
        <f>IFERROR(VLOOKUP(_xlfn.CONCAT(B247,$B235),'All Fixtures'!I:T,12,0),VLOOKUP(_xlfn.CONCAT(B247,$B235),'All Fixtures'!H:T,13,0))</f>
        <v>Likely Lads</v>
      </c>
      <c r="G247" s="48" t="str">
        <f>IF(E247="VOID","",VLOOKUP(_xlfn.CONCAT(B247,D247),'All Fixtures'!H:U,14,0))</f>
        <v>Coney Hill RFC</v>
      </c>
    </row>
    <row r="248" spans="1:7" ht="18" customHeight="1" x14ac:dyDescent="0.25">
      <c r="A248" s="55"/>
      <c r="B248" s="44">
        <v>11</v>
      </c>
      <c r="C248" s="45">
        <f>IFERROR(VLOOKUP(_xlfn.CONCAT(B248,$B235),'All Fixtures'!H:R,10,0),VLOOKUP(_xlfn.CONCAT(B248,$B235),'All Fixtures'!I:R,9,0))</f>
        <v>45611</v>
      </c>
      <c r="D248" s="46" t="str">
        <f>IFERROR(VLOOKUP(_xlfn.CONCAT(B248,$B235),'All Fixtures'!H:R,11,0),VLOOKUP(_xlfn.CONCAT(B248,$B235),'All Fixtures'!I:R,10,0))</f>
        <v>St Aldates</v>
      </c>
      <c r="E248" s="47" t="str">
        <f t="shared" si="6"/>
        <v>vs</v>
      </c>
      <c r="F248" s="46" t="str">
        <f>IFERROR(VLOOKUP(_xlfn.CONCAT(B248,$B235),'All Fixtures'!I:T,12,0),VLOOKUP(_xlfn.CONCAT(B248,$B235),'All Fixtures'!H:T,13,0))</f>
        <v>Dixies Twisters</v>
      </c>
      <c r="G248" s="48" t="str">
        <f>IF(E248="VOID","",VLOOKUP(_xlfn.CONCAT(B248,D248),'All Fixtures'!H:U,14,0))</f>
        <v>Wotton Hall Club 2</v>
      </c>
    </row>
    <row r="249" spans="1:7" ht="18" customHeight="1" x14ac:dyDescent="0.25">
      <c r="A249" s="55"/>
      <c r="B249" s="44">
        <v>12</v>
      </c>
      <c r="C249" s="45">
        <f>IFERROR(VLOOKUP(_xlfn.CONCAT(B249,$B235),'All Fixtures'!H:R,10,0),VLOOKUP(_xlfn.CONCAT(B249,$B235),'All Fixtures'!I:R,9,0))</f>
        <v>45618</v>
      </c>
      <c r="D249" s="46" t="str">
        <f>IFERROR(VLOOKUP(_xlfn.CONCAT(B249,$B235),'All Fixtures'!H:R,11,0),VLOOKUP(_xlfn.CONCAT(B249,$B235),'All Fixtures'!I:R,10,0))</f>
        <v>Dixies Twisters</v>
      </c>
      <c r="E249" s="47" t="str">
        <f t="shared" si="6"/>
        <v>vs</v>
      </c>
      <c r="F249" s="46" t="str">
        <f>IFERROR(VLOOKUP(_xlfn.CONCAT(B249,$B235),'All Fixtures'!I:T,12,0),VLOOKUP(_xlfn.CONCAT(B249,$B235),'All Fixtures'!H:T,13,0))</f>
        <v>Hits &amp; Bits</v>
      </c>
      <c r="G249" s="48" t="str">
        <f>IF(E249="VOID","",VLOOKUP(_xlfn.CONCAT(B249,D249),'All Fixtures'!H:U,14,0))</f>
        <v>Coney Hill RFC</v>
      </c>
    </row>
    <row r="250" spans="1:7" ht="18" customHeight="1" x14ac:dyDescent="0.25">
      <c r="A250" s="55"/>
      <c r="B250" s="44">
        <v>13</v>
      </c>
      <c r="C250" s="45">
        <f>IFERROR(VLOOKUP(_xlfn.CONCAT(B250,$B235),'All Fixtures'!H:R,10,0),VLOOKUP(_xlfn.CONCAT(B250,$B235),'All Fixtures'!I:R,9,0))</f>
        <v>45624</v>
      </c>
      <c r="D250" s="46" t="str">
        <f>IFERROR(VLOOKUP(_xlfn.CONCAT(B250,$B235),'All Fixtures'!H:R,11,0),VLOOKUP(_xlfn.CONCAT(B250,$B235),'All Fixtures'!I:R,10,0))</f>
        <v>Runaways</v>
      </c>
      <c r="E250" s="47" t="str">
        <f t="shared" si="6"/>
        <v>vs</v>
      </c>
      <c r="F250" s="46" t="str">
        <f>IFERROR(VLOOKUP(_xlfn.CONCAT(B250,$B235),'All Fixtures'!I:T,12,0),VLOOKUP(_xlfn.CONCAT(B250,$B235),'All Fixtures'!H:T,13,0))</f>
        <v>Dixies Twisters</v>
      </c>
      <c r="G250" s="48" t="str">
        <f>IF(E250="VOID","",VLOOKUP(_xlfn.CONCAT(B250,D250),'All Fixtures'!H:U,14,0))</f>
        <v>Churchdown Club</v>
      </c>
    </row>
    <row r="251" spans="1:7" ht="18" customHeight="1" x14ac:dyDescent="0.25">
      <c r="A251" s="55"/>
      <c r="B251" s="44">
        <v>14</v>
      </c>
      <c r="C251" s="45">
        <f>IFERROR(VLOOKUP(_xlfn.CONCAT(B251,$B235),'All Fixtures'!H:R,10,0),VLOOKUP(_xlfn.CONCAT(B251,$B235),'All Fixtures'!I:R,9,0))</f>
        <v>45632</v>
      </c>
      <c r="D251" s="46" t="str">
        <f>IFERROR(VLOOKUP(_xlfn.CONCAT(B251,$B235),'All Fixtures'!H:R,11,0),VLOOKUP(_xlfn.CONCAT(B251,$B235),'All Fixtures'!I:R,10,0))</f>
        <v>Dixies Twisters</v>
      </c>
      <c r="E251" s="47" t="str">
        <f t="shared" si="6"/>
        <v>vs</v>
      </c>
      <c r="F251" s="46" t="str">
        <f>IFERROR(VLOOKUP(_xlfn.CONCAT(B251,$B235),'All Fixtures'!I:T,12,0),VLOOKUP(_xlfn.CONCAT(B251,$B235),'All Fixtures'!H:T,13,0))</f>
        <v>Windmill Nomads</v>
      </c>
      <c r="G251" s="48" t="str">
        <f>IF(E251="VOID","",VLOOKUP(_xlfn.CONCAT(B251,D251),'All Fixtures'!H:U,14,0))</f>
        <v>Coney Hill RFC</v>
      </c>
    </row>
    <row r="252" spans="1:7" ht="18" customHeight="1" x14ac:dyDescent="0.25">
      <c r="A252" s="55"/>
      <c r="B252" s="44">
        <v>15</v>
      </c>
      <c r="C252" s="45">
        <f>IFERROR(VLOOKUP(_xlfn.CONCAT(B252,$B235),'All Fixtures'!H:R,10,0),VLOOKUP(_xlfn.CONCAT(B252,$B235),'All Fixtures'!I:R,9,0))</f>
        <v>45638</v>
      </c>
      <c r="D252" s="46" t="str">
        <f>IFERROR(VLOOKUP(_xlfn.CONCAT(B252,$B235),'All Fixtures'!H:R,11,0),VLOOKUP(_xlfn.CONCAT(B252,$B235),'All Fixtures'!I:R,10,0))</f>
        <v>Gamblers S.C.</v>
      </c>
      <c r="E252" s="47" t="str">
        <f t="shared" si="6"/>
        <v>vs</v>
      </c>
      <c r="F252" s="46" t="str">
        <f>IFERROR(VLOOKUP(_xlfn.CONCAT(B252,$B235),'All Fixtures'!I:T,12,0),VLOOKUP(_xlfn.CONCAT(B252,$B235),'All Fixtures'!H:T,13,0))</f>
        <v>Dixies Twisters</v>
      </c>
      <c r="G252" s="48" t="str">
        <f>IF(E252="VOID","",VLOOKUP(_xlfn.CONCAT(B252,D252),'All Fixtures'!H:U,14,0))</f>
        <v>Coney Hill RFC</v>
      </c>
    </row>
    <row r="253" spans="1:7" ht="24.6" customHeight="1" x14ac:dyDescent="0.25">
      <c r="A253" s="55"/>
      <c r="B253" s="122" t="s">
        <v>339</v>
      </c>
      <c r="C253" s="123"/>
      <c r="D253" s="123"/>
      <c r="E253" s="123"/>
      <c r="F253" s="123"/>
      <c r="G253" s="124"/>
    </row>
    <row r="254" spans="1:7" ht="18" customHeight="1" x14ac:dyDescent="0.25">
      <c r="A254" s="55"/>
      <c r="B254" s="44">
        <v>16</v>
      </c>
      <c r="C254" s="45">
        <f>IFERROR(VLOOKUP(_xlfn.CONCAT(B254,$B235),'All Fixtures'!H:R,10,0),VLOOKUP(_xlfn.CONCAT(B254,$B235),'All Fixtures'!I:R,9,0))</f>
        <v>45664</v>
      </c>
      <c r="D254" s="46" t="str">
        <f>IFERROR(VLOOKUP(_xlfn.CONCAT(B254,$B235),'All Fixtures'!H:R,11,0),VLOOKUP(_xlfn.CONCAT(B254,$B235),'All Fixtures'!I:R,10,0))</f>
        <v>Newent Independents</v>
      </c>
      <c r="E254" s="47" t="str">
        <f t="shared" si="6"/>
        <v>vs</v>
      </c>
      <c r="F254" s="46" t="str">
        <f>IFERROR(VLOOKUP(_xlfn.CONCAT(B254,$B235),'All Fixtures'!I:T,12,0),VLOOKUP(_xlfn.CONCAT(B254,$B235),'All Fixtures'!H:T,13,0))</f>
        <v>Dixies Twisters</v>
      </c>
      <c r="G254" s="48" t="str">
        <f>IF(E254="VOID","",VLOOKUP(_xlfn.CONCAT(B254,D254),'All Fixtures'!H:U,14,0))</f>
        <v>Circle Club Newent</v>
      </c>
    </row>
    <row r="255" spans="1:7" ht="18" customHeight="1" x14ac:dyDescent="0.25">
      <c r="A255" s="55"/>
      <c r="B255" s="44">
        <v>17</v>
      </c>
      <c r="C255" s="45">
        <f>IFERROR(VLOOKUP(_xlfn.CONCAT(B255,$B235),'All Fixtures'!H:R,10,0),VLOOKUP(_xlfn.CONCAT(B255,$B235),'All Fixtures'!I:R,9,0))</f>
        <v>45674</v>
      </c>
      <c r="D255" s="46" t="str">
        <f>IFERROR(VLOOKUP(_xlfn.CONCAT(B255,$B235),'All Fixtures'!H:R,11,0),VLOOKUP(_xlfn.CONCAT(B255,$B235),'All Fixtures'!I:R,10,0))</f>
        <v>Dixies Twisters</v>
      </c>
      <c r="E255" s="47" t="str">
        <f t="shared" si="6"/>
        <v>vs</v>
      </c>
      <c r="F255" s="46" t="str">
        <f>IFERROR(VLOOKUP(_xlfn.CONCAT(B255,$B235),'All Fixtures'!I:T,12,0),VLOOKUP(_xlfn.CONCAT(B255,$B235),'All Fixtures'!H:T,13,0))</f>
        <v>Roamers</v>
      </c>
      <c r="G255" s="48" t="str">
        <f>IF(E255="VOID","",VLOOKUP(_xlfn.CONCAT(B255,D255),'All Fixtures'!H:U,14,0))</f>
        <v>Coney Hill RFC</v>
      </c>
    </row>
    <row r="256" spans="1:7" ht="18" customHeight="1" x14ac:dyDescent="0.25">
      <c r="A256" s="55"/>
      <c r="B256" s="44">
        <v>18</v>
      </c>
      <c r="C256" s="45">
        <f>IFERROR(VLOOKUP(_xlfn.CONCAT(B256,$B235),'All Fixtures'!H:R,10,0),VLOOKUP(_xlfn.CONCAT(B256,$B235),'All Fixtures'!I:R,9,0))</f>
        <v>45681</v>
      </c>
      <c r="D256" s="46" t="str">
        <f>IFERROR(VLOOKUP(_xlfn.CONCAT(B256,$B235),'All Fixtures'!H:R,11,0),VLOOKUP(_xlfn.CONCAT(B256,$B235),'All Fixtures'!I:R,10,0))</f>
        <v>Castle Grym</v>
      </c>
      <c r="E256" s="47" t="str">
        <f t="shared" si="6"/>
        <v>vs</v>
      </c>
      <c r="F256" s="46" t="str">
        <f>IFERROR(VLOOKUP(_xlfn.CONCAT(B256,$B235),'All Fixtures'!I:T,12,0),VLOOKUP(_xlfn.CONCAT(B256,$B235),'All Fixtures'!H:T,13,0))</f>
        <v>Dixies Twisters</v>
      </c>
      <c r="G256" s="48" t="str">
        <f>IF(E256="VOID","",VLOOKUP(_xlfn.CONCAT(B256,D256),'All Fixtures'!H:U,14,0))</f>
        <v>Farmer's Club 1</v>
      </c>
    </row>
    <row r="257" spans="1:7" ht="18" customHeight="1" x14ac:dyDescent="0.25">
      <c r="A257" s="55"/>
      <c r="B257" s="44">
        <v>19</v>
      </c>
      <c r="C257" s="45">
        <f>IFERROR(VLOOKUP(_xlfn.CONCAT(B257,$B235),'All Fixtures'!H:R,10,0),VLOOKUP(_xlfn.CONCAT(B257,$B235),'All Fixtures'!I:R,9,0))</f>
        <v>45687</v>
      </c>
      <c r="D257" s="46" t="str">
        <f>IFERROR(VLOOKUP(_xlfn.CONCAT(B257,$B235),'All Fixtures'!H:R,11,0),VLOOKUP(_xlfn.CONCAT(B257,$B235),'All Fixtures'!I:R,10,0))</f>
        <v>Crescent Knights</v>
      </c>
      <c r="E257" s="47" t="str">
        <f t="shared" si="6"/>
        <v>vs</v>
      </c>
      <c r="F257" s="46" t="str">
        <f>IFERROR(VLOOKUP(_xlfn.CONCAT(B257,$B235),'All Fixtures'!I:T,12,0),VLOOKUP(_xlfn.CONCAT(B257,$B235),'All Fixtures'!H:T,13,0))</f>
        <v>Dixies Twisters</v>
      </c>
      <c r="G257" s="48" t="str">
        <f>IF(E257="VOID","",VLOOKUP(_xlfn.CONCAT(B257,D257),'All Fixtures'!H:U,14,0))</f>
        <v>Circle Club Newent</v>
      </c>
    </row>
    <row r="258" spans="1:7" ht="18" customHeight="1" x14ac:dyDescent="0.25">
      <c r="A258" s="55"/>
      <c r="B258" s="44">
        <v>20</v>
      </c>
      <c r="C258" s="45">
        <f>IFERROR(VLOOKUP(_xlfn.CONCAT(B258,$B235),'All Fixtures'!H:R,10,0),VLOOKUP(_xlfn.CONCAT(B258,$B235),'All Fixtures'!I:R,9,0))</f>
        <v>45695</v>
      </c>
      <c r="D258" s="46" t="str">
        <f>IFERROR(VLOOKUP(_xlfn.CONCAT(B258,$B235),'All Fixtures'!H:R,11,0),VLOOKUP(_xlfn.CONCAT(B258,$B235),'All Fixtures'!I:R,10,0))</f>
        <v>Dixies Twisters</v>
      </c>
      <c r="E258" s="47" t="str">
        <f t="shared" si="6"/>
        <v>vs</v>
      </c>
      <c r="F258" s="46" t="str">
        <f>IFERROR(VLOOKUP(_xlfn.CONCAT(B258,$B235),'All Fixtures'!I:T,12,0),VLOOKUP(_xlfn.CONCAT(B258,$B235),'All Fixtures'!H:T,13,0))</f>
        <v>The Salesmen</v>
      </c>
      <c r="G258" s="48" t="str">
        <f>IF(E258="VOID","",VLOOKUP(_xlfn.CONCAT(B258,D258),'All Fixtures'!H:U,14,0))</f>
        <v>Coney Hill RFC</v>
      </c>
    </row>
    <row r="259" spans="1:7" ht="18" customHeight="1" x14ac:dyDescent="0.25">
      <c r="A259" s="55"/>
      <c r="B259" s="44">
        <v>21</v>
      </c>
      <c r="C259" s="45">
        <f>IFERROR(VLOOKUP(_xlfn.CONCAT(B259,$B235),'All Fixtures'!H:R,10,0),VLOOKUP(_xlfn.CONCAT(B259,$B235),'All Fixtures'!I:R,9,0))</f>
        <v>45702</v>
      </c>
      <c r="D259" s="46" t="str">
        <f>IFERROR(VLOOKUP(_xlfn.CONCAT(B259,$B235),'All Fixtures'!H:R,11,0),VLOOKUP(_xlfn.CONCAT(B259,$B235),'All Fixtures'!I:R,10,0))</f>
        <v>Hempsted C.C.</v>
      </c>
      <c r="E259" s="47" t="str">
        <f t="shared" si="6"/>
        <v>vs</v>
      </c>
      <c r="F259" s="46" t="str">
        <f>IFERROR(VLOOKUP(_xlfn.CONCAT(B259,$B235),'All Fixtures'!I:T,12,0),VLOOKUP(_xlfn.CONCAT(B259,$B235),'All Fixtures'!H:T,13,0))</f>
        <v>Dixies Twisters</v>
      </c>
      <c r="G259" s="48" t="str">
        <f>IF(E259="VOID","",VLOOKUP(_xlfn.CONCAT(B259,D259),'All Fixtures'!H:U,14,0))</f>
        <v>Baker Street</v>
      </c>
    </row>
    <row r="260" spans="1:7" ht="18" customHeight="1" x14ac:dyDescent="0.25">
      <c r="A260" s="55"/>
      <c r="B260" s="44">
        <v>22</v>
      </c>
      <c r="C260" s="45">
        <f>IFERROR(VLOOKUP(_xlfn.CONCAT(B260,$B235),'All Fixtures'!H:R,10,0),VLOOKUP(_xlfn.CONCAT(B260,$B235),'All Fixtures'!I:R,9,0))</f>
        <v>45709</v>
      </c>
      <c r="D260" s="46" t="str">
        <f>IFERROR(VLOOKUP(_xlfn.CONCAT(B260,$B235),'All Fixtures'!H:R,11,0),VLOOKUP(_xlfn.CONCAT(B260,$B235),'All Fixtures'!I:R,10,0))</f>
        <v>Dixies Twisters</v>
      </c>
      <c r="E260" s="47" t="str">
        <f t="shared" si="6"/>
        <v>vs</v>
      </c>
      <c r="F260" s="46" t="str">
        <f>IFERROR(VLOOKUP(_xlfn.CONCAT(B260,$B235),'All Fixtures'!I:T,12,0),VLOOKUP(_xlfn.CONCAT(B260,$B235),'All Fixtures'!H:T,13,0))</f>
        <v>Beaufort Beavers</v>
      </c>
      <c r="G260" s="48" t="str">
        <f>IF(E260="VOID","",VLOOKUP(_xlfn.CONCAT(B260,D260),'All Fixtures'!H:U,14,0))</f>
        <v>Coney Hill RFC</v>
      </c>
    </row>
    <row r="261" spans="1:7" ht="18" customHeight="1" x14ac:dyDescent="0.25">
      <c r="A261" s="55"/>
      <c r="B261" s="44">
        <v>23</v>
      </c>
      <c r="C261" s="45">
        <f>IFERROR(VLOOKUP(_xlfn.CONCAT(B261,$B235),'All Fixtures'!H:R,10,0),VLOOKUP(_xlfn.CONCAT(B261,$B235),'All Fixtures'!I:R,9,0))</f>
        <v>45714</v>
      </c>
      <c r="D261" s="46" t="str">
        <f>IFERROR(VLOOKUP(_xlfn.CONCAT(B261,$B235),'All Fixtures'!H:R,11,0),VLOOKUP(_xlfn.CONCAT(B261,$B235),'All Fixtures'!I:R,10,0))</f>
        <v>Jaybees</v>
      </c>
      <c r="E261" s="47" t="str">
        <f t="shared" si="6"/>
        <v>vs</v>
      </c>
      <c r="F261" s="46" t="str">
        <f>IFERROR(VLOOKUP(_xlfn.CONCAT(B261,$B235),'All Fixtures'!I:T,12,0),VLOOKUP(_xlfn.CONCAT(B261,$B235),'All Fixtures'!H:T,13,0))</f>
        <v>Dixies Twisters</v>
      </c>
      <c r="G261" s="48" t="str">
        <f>IF(E261="VOID","",VLOOKUP(_xlfn.CONCAT(B261,D261),'All Fixtures'!H:U,14,0))</f>
        <v>England's Glory 2</v>
      </c>
    </row>
    <row r="262" spans="1:7" ht="18" customHeight="1" x14ac:dyDescent="0.25">
      <c r="A262" s="55"/>
      <c r="B262" s="44">
        <v>24</v>
      </c>
      <c r="C262" s="45">
        <f>IFERROR(VLOOKUP(_xlfn.CONCAT(B262,$B235),'All Fixtures'!H:R,10,0),VLOOKUP(_xlfn.CONCAT(B262,$B235),'All Fixtures'!I:R,9,0))</f>
        <v>45723</v>
      </c>
      <c r="D262" s="46" t="str">
        <f>IFERROR(VLOOKUP(_xlfn.CONCAT(B262,$B235),'All Fixtures'!H:R,11,0),VLOOKUP(_xlfn.CONCAT(B262,$B235),'All Fixtures'!I:R,10,0))</f>
        <v>Dixies Twisters</v>
      </c>
      <c r="E262" s="47" t="str">
        <f t="shared" si="6"/>
        <v>vs</v>
      </c>
      <c r="F262" s="46" t="str">
        <f>IFERROR(VLOOKUP(_xlfn.CONCAT(B262,$B235),'All Fixtures'!I:T,12,0),VLOOKUP(_xlfn.CONCAT(B262,$B235),'All Fixtures'!H:T,13,0))</f>
        <v>Chequers</v>
      </c>
      <c r="G262" s="48" t="str">
        <f>IF(E262="VOID","",VLOOKUP(_xlfn.CONCAT(B262,D262),'All Fixtures'!H:U,14,0))</f>
        <v>Coney Hill RFC</v>
      </c>
    </row>
    <row r="263" spans="1:7" ht="18" customHeight="1" x14ac:dyDescent="0.25">
      <c r="A263" s="55"/>
      <c r="B263" s="44">
        <v>25</v>
      </c>
      <c r="C263" s="45">
        <f>IFERROR(VLOOKUP(_xlfn.CONCAT(B263,$B235),'All Fixtures'!H:R,10,0),VLOOKUP(_xlfn.CONCAT(B263,$B235),'All Fixtures'!I:R,9,0))</f>
        <v>45727</v>
      </c>
      <c r="D263" s="46" t="str">
        <f>IFERROR(VLOOKUP(_xlfn.CONCAT(B263,$B235),'All Fixtures'!H:R,11,0),VLOOKUP(_xlfn.CONCAT(B263,$B235),'All Fixtures'!I:R,10,0))</f>
        <v>Likely Lads</v>
      </c>
      <c r="E263" s="47" t="str">
        <f t="shared" si="6"/>
        <v>vs</v>
      </c>
      <c r="F263" s="46" t="str">
        <f>IFERROR(VLOOKUP(_xlfn.CONCAT(B263,$B235),'All Fixtures'!I:T,12,0),VLOOKUP(_xlfn.CONCAT(B263,$B235),'All Fixtures'!H:T,13,0))</f>
        <v>Dixies Twisters</v>
      </c>
      <c r="G263" s="48" t="str">
        <f>IF(E263="VOID","",VLOOKUP(_xlfn.CONCAT(B263,D263),'All Fixtures'!H:U,14,0))</f>
        <v>Farmer's Club 1</v>
      </c>
    </row>
    <row r="264" spans="1:7" ht="18" customHeight="1" x14ac:dyDescent="0.25">
      <c r="A264" s="55"/>
      <c r="B264" s="44">
        <v>26</v>
      </c>
      <c r="C264" s="45">
        <f>IFERROR(VLOOKUP(_xlfn.CONCAT(B264,$B235),'All Fixtures'!H:R,10,0),VLOOKUP(_xlfn.CONCAT(B264,$B235),'All Fixtures'!I:R,9,0))</f>
        <v>45737</v>
      </c>
      <c r="D264" s="46" t="str">
        <f>IFERROR(VLOOKUP(_xlfn.CONCAT(B264,$B235),'All Fixtures'!H:R,11,0),VLOOKUP(_xlfn.CONCAT(B264,$B235),'All Fixtures'!I:R,10,0))</f>
        <v>Dixies Twisters</v>
      </c>
      <c r="E264" s="47" t="str">
        <f t="shared" si="6"/>
        <v>vs</v>
      </c>
      <c r="F264" s="46" t="str">
        <f>IFERROR(VLOOKUP(_xlfn.CONCAT(B264,$B235),'All Fixtures'!I:T,12,0),VLOOKUP(_xlfn.CONCAT(B264,$B235),'All Fixtures'!H:T,13,0))</f>
        <v>St Aldates</v>
      </c>
      <c r="G264" s="48" t="str">
        <f>IF(E264="VOID","",VLOOKUP(_xlfn.CONCAT(B264,D264),'All Fixtures'!H:U,14,0))</f>
        <v>Coney Hill RFC</v>
      </c>
    </row>
    <row r="265" spans="1:7" ht="18" customHeight="1" x14ac:dyDescent="0.25">
      <c r="A265" s="55"/>
      <c r="B265" s="44">
        <v>27</v>
      </c>
      <c r="C265" s="45">
        <f>IFERROR(VLOOKUP(_xlfn.CONCAT(B265,$B235),'All Fixtures'!H:R,10,0),VLOOKUP(_xlfn.CONCAT(B265,$B235),'All Fixtures'!I:R,9,0))</f>
        <v>45744</v>
      </c>
      <c r="D265" s="46" t="str">
        <f>IFERROR(VLOOKUP(_xlfn.CONCAT(B265,$B235),'All Fixtures'!H:R,11,0),VLOOKUP(_xlfn.CONCAT(B265,$B235),'All Fixtures'!I:R,10,0))</f>
        <v>Hits &amp; Bits</v>
      </c>
      <c r="E265" s="47" t="str">
        <f t="shared" si="6"/>
        <v>vs</v>
      </c>
      <c r="F265" s="46" t="str">
        <f>IFERROR(VLOOKUP(_xlfn.CONCAT(B265,$B235),'All Fixtures'!I:T,12,0),VLOOKUP(_xlfn.CONCAT(B265,$B235),'All Fixtures'!H:T,13,0))</f>
        <v>Dixies Twisters</v>
      </c>
      <c r="G265" s="48" t="str">
        <f>IF(E265="VOID","",VLOOKUP(_xlfn.CONCAT(B265,D265),'All Fixtures'!H:U,14,0))</f>
        <v>Farmer's Club 2</v>
      </c>
    </row>
    <row r="266" spans="1:7" ht="18" customHeight="1" x14ac:dyDescent="0.25">
      <c r="A266" s="55"/>
      <c r="B266" s="44">
        <v>28</v>
      </c>
      <c r="C266" s="45">
        <f>IFERROR(VLOOKUP(_xlfn.CONCAT(B266,$B235),'All Fixtures'!H:R,10,0),VLOOKUP(_xlfn.CONCAT(B266,$B235),'All Fixtures'!I:R,9,0))</f>
        <v>45751</v>
      </c>
      <c r="D266" s="46" t="str">
        <f>IFERROR(VLOOKUP(_xlfn.CONCAT(B266,$B235),'All Fixtures'!H:R,11,0),VLOOKUP(_xlfn.CONCAT(B266,$B235),'All Fixtures'!I:R,10,0))</f>
        <v>Dixies Twisters</v>
      </c>
      <c r="E266" s="47" t="str">
        <f t="shared" si="6"/>
        <v>vs</v>
      </c>
      <c r="F266" s="46" t="str">
        <f>IFERROR(VLOOKUP(_xlfn.CONCAT(B266,$B235),'All Fixtures'!I:T,12,0),VLOOKUP(_xlfn.CONCAT(B266,$B235),'All Fixtures'!H:T,13,0))</f>
        <v>Runaways</v>
      </c>
      <c r="G266" s="48" t="str">
        <f>IF(E266="VOID","",VLOOKUP(_xlfn.CONCAT(B266,D266),'All Fixtures'!H:U,14,0))</f>
        <v>Coney Hill RFC</v>
      </c>
    </row>
    <row r="267" spans="1:7" ht="18" customHeight="1" x14ac:dyDescent="0.25">
      <c r="A267" s="55"/>
      <c r="B267" s="44">
        <v>29</v>
      </c>
      <c r="C267" s="45">
        <f>IFERROR(VLOOKUP(_xlfn.CONCAT(B267,$B235),'All Fixtures'!H:R,10,0),VLOOKUP(_xlfn.CONCAT(B267,$B235),'All Fixtures'!I:R,9,0))</f>
        <v>45756</v>
      </c>
      <c r="D267" s="46" t="str">
        <f>IFERROR(VLOOKUP(_xlfn.CONCAT(B267,$B235),'All Fixtures'!H:R,11,0),VLOOKUP(_xlfn.CONCAT(B267,$B235),'All Fixtures'!I:R,10,0))</f>
        <v>Windmill Nomads</v>
      </c>
      <c r="E267" s="47" t="str">
        <f t="shared" si="6"/>
        <v>vs</v>
      </c>
      <c r="F267" s="46" t="str">
        <f>IFERROR(VLOOKUP(_xlfn.CONCAT(B267,$B235),'All Fixtures'!I:T,12,0),VLOOKUP(_xlfn.CONCAT(B267,$B235),'All Fixtures'!H:T,13,0))</f>
        <v>Dixies Twisters</v>
      </c>
      <c r="G267" s="48" t="str">
        <f>IF(E267="VOID","",VLOOKUP(_xlfn.CONCAT(B267,D267),'All Fixtures'!H:U,14,0))</f>
        <v>Saintbridge Club 2</v>
      </c>
    </row>
    <row r="268" spans="1:7" ht="18" customHeight="1" x14ac:dyDescent="0.25">
      <c r="A268" s="55"/>
      <c r="B268" s="49">
        <v>30</v>
      </c>
      <c r="C268" s="50">
        <f>IFERROR(VLOOKUP(_xlfn.CONCAT(B268,$B235),'All Fixtures'!H:R,10,0),VLOOKUP(_xlfn.CONCAT(B268,$B235),'All Fixtures'!I:R,9,0))</f>
        <v>45765</v>
      </c>
      <c r="D268" s="51" t="str">
        <f>IFERROR(VLOOKUP(_xlfn.CONCAT(B268,$B235),'All Fixtures'!H:R,11,0),VLOOKUP(_xlfn.CONCAT(B268,$B235),'All Fixtures'!I:R,10,0))</f>
        <v>Dixies Twisters</v>
      </c>
      <c r="E268" s="52" t="str">
        <f t="shared" si="6"/>
        <v>vs</v>
      </c>
      <c r="F268" s="51" t="str">
        <f>IFERROR(VLOOKUP(_xlfn.CONCAT(B268,$B235),'All Fixtures'!I:T,12,0),VLOOKUP(_xlfn.CONCAT(B268,$B235),'All Fixtures'!H:T,13,0))</f>
        <v>Gamblers S.C.</v>
      </c>
      <c r="G268" s="53" t="str">
        <f>IF(E268="VOID","",VLOOKUP(_xlfn.CONCAT(B268,D268),'All Fixtures'!H:U,14,0))</f>
        <v>Coney Hill RFC</v>
      </c>
    </row>
    <row r="269" spans="1:7" ht="13.15" customHeight="1" x14ac:dyDescent="0.25">
      <c r="A269" s="55"/>
      <c r="B269" s="20"/>
      <c r="C269" s="20"/>
      <c r="D269" s="3"/>
      <c r="E269" s="20"/>
      <c r="F269" s="3"/>
      <c r="G269" s="3"/>
    </row>
    <row r="270" spans="1:7" ht="13.15" customHeight="1" x14ac:dyDescent="0.25">
      <c r="A270" s="55"/>
      <c r="B270" s="20"/>
      <c r="C270" s="20"/>
      <c r="D270" s="3"/>
      <c r="E270" s="20"/>
      <c r="F270" s="3"/>
      <c r="G270" s="3"/>
    </row>
    <row r="271" spans="1:7" ht="13.15" customHeight="1" x14ac:dyDescent="0.25">
      <c r="A271" s="55"/>
      <c r="B271" s="20"/>
      <c r="C271" s="20"/>
      <c r="D271" s="3"/>
      <c r="E271" s="20"/>
      <c r="F271" s="3"/>
      <c r="G271" s="3"/>
    </row>
    <row r="272" spans="1:7" ht="13.15" customHeight="1" x14ac:dyDescent="0.25">
      <c r="A272" s="55"/>
      <c r="B272" s="20"/>
      <c r="C272" s="20"/>
      <c r="D272" s="3"/>
      <c r="E272" s="20"/>
      <c r="F272" s="3"/>
      <c r="G272" s="3"/>
    </row>
    <row r="273" spans="1:7" ht="13.15" customHeight="1" x14ac:dyDescent="0.25">
      <c r="A273" s="55"/>
      <c r="B273" s="20"/>
      <c r="C273" s="20"/>
      <c r="D273" s="3"/>
      <c r="E273" s="20"/>
      <c r="F273" s="3"/>
      <c r="G273" s="3"/>
    </row>
    <row r="274" spans="1:7" ht="20.45" customHeight="1" x14ac:dyDescent="0.35">
      <c r="A274" s="55">
        <f>A235+1</f>
        <v>8</v>
      </c>
      <c r="B274" s="39" t="str">
        <f>C274</f>
        <v>Castle Grym</v>
      </c>
      <c r="C274" s="121" t="str">
        <f>VLOOKUP(A274,Divisions!$W$3:$X$18,2,0)</f>
        <v>Castle Grym</v>
      </c>
      <c r="D274" s="121"/>
      <c r="E274" s="121"/>
      <c r="F274" s="121"/>
      <c r="G274" s="121"/>
    </row>
    <row r="275" spans="1:7" ht="13.15" customHeight="1" x14ac:dyDescent="0.25">
      <c r="A275" s="55"/>
      <c r="B275" s="20"/>
      <c r="C275" s="20"/>
      <c r="D275" s="3"/>
      <c r="E275" s="20"/>
      <c r="F275" s="3"/>
      <c r="G275" s="3"/>
    </row>
    <row r="276" spans="1:7" ht="21.6" customHeight="1" x14ac:dyDescent="0.25">
      <c r="A276" s="55"/>
      <c r="B276" s="40" t="s">
        <v>328</v>
      </c>
      <c r="C276" s="41" t="s">
        <v>334</v>
      </c>
      <c r="D276" s="42" t="s">
        <v>340</v>
      </c>
      <c r="E276" s="42"/>
      <c r="F276" s="42" t="s">
        <v>341</v>
      </c>
      <c r="G276" s="43" t="s">
        <v>338</v>
      </c>
    </row>
    <row r="277" spans="1:7" ht="18" customHeight="1" x14ac:dyDescent="0.25">
      <c r="A277" s="55"/>
      <c r="B277" s="44">
        <v>1</v>
      </c>
      <c r="C277" s="45">
        <f>IFERROR(VLOOKUP(_xlfn.CONCAT(B277,$B274),'All Fixtures'!H:R,10,0),VLOOKUP(_xlfn.CONCAT(B277,$B274),'All Fixtures'!I:R,9,0))</f>
        <v>45541</v>
      </c>
      <c r="D277" s="46" t="str">
        <f>IFERROR(VLOOKUP(_xlfn.CONCAT(B277,$B274),'All Fixtures'!H:R,11,0),VLOOKUP(_xlfn.CONCAT(B277,$B274),'All Fixtures'!I:R,10,0))</f>
        <v>Castle Grym</v>
      </c>
      <c r="E277" s="47" t="str">
        <f>IF(F277="","VOID","vs")</f>
        <v>vs</v>
      </c>
      <c r="F277" s="46" t="str">
        <f>IFERROR(VLOOKUP(_xlfn.CONCAT(B277,$B274),'All Fixtures'!I:T,12,0),VLOOKUP(_xlfn.CONCAT(B277,$B274),'All Fixtures'!H:T,13,0))</f>
        <v>Roamers</v>
      </c>
      <c r="G277" s="48" t="str">
        <f>IF(E277="VOID","",VLOOKUP(_xlfn.CONCAT(B277,D277),'All Fixtures'!H:U,14,0))</f>
        <v>Farmer's Club 1</v>
      </c>
    </row>
    <row r="278" spans="1:7" ht="18" customHeight="1" x14ac:dyDescent="0.25">
      <c r="A278" s="55"/>
      <c r="B278" s="44">
        <v>2</v>
      </c>
      <c r="C278" s="45">
        <f>IFERROR(VLOOKUP(_xlfn.CONCAT(B278,$B274),'All Fixtures'!H:R,10,0),VLOOKUP(_xlfn.CONCAT(B278,$B274),'All Fixtures'!I:R,9,0))</f>
        <v>45547</v>
      </c>
      <c r="D278" s="46" t="str">
        <f>IFERROR(VLOOKUP(_xlfn.CONCAT(B278,$B274),'All Fixtures'!H:R,11,0),VLOOKUP(_xlfn.CONCAT(B278,$B274),'All Fixtures'!I:R,10,0))</f>
        <v>Crescent Knights</v>
      </c>
      <c r="E278" s="47" t="str">
        <f t="shared" ref="E278:E307" si="7">IF(F278="","VOID","vs")</f>
        <v>vs</v>
      </c>
      <c r="F278" s="46" t="str">
        <f>IFERROR(VLOOKUP(_xlfn.CONCAT(B278,$B274),'All Fixtures'!I:T,12,0),VLOOKUP(_xlfn.CONCAT(B278,$B274),'All Fixtures'!H:T,13,0))</f>
        <v>Castle Grym</v>
      </c>
      <c r="G278" s="48" t="str">
        <f>IF(E278="VOID","",VLOOKUP(_xlfn.CONCAT(B278,D278),'All Fixtures'!H:U,14,0))</f>
        <v>Circle Club Newent</v>
      </c>
    </row>
    <row r="279" spans="1:7" ht="18" customHeight="1" x14ac:dyDescent="0.25">
      <c r="A279" s="55"/>
      <c r="B279" s="44">
        <v>3</v>
      </c>
      <c r="C279" s="45">
        <f>IFERROR(VLOOKUP(_xlfn.CONCAT(B279,$B274),'All Fixtures'!H:R,10,0),VLOOKUP(_xlfn.CONCAT(B279,$B274),'All Fixtures'!I:R,9,0))</f>
        <v>45555</v>
      </c>
      <c r="D279" s="46" t="str">
        <f>IFERROR(VLOOKUP(_xlfn.CONCAT(B279,$B274),'All Fixtures'!H:R,11,0),VLOOKUP(_xlfn.CONCAT(B279,$B274),'All Fixtures'!I:R,10,0))</f>
        <v>Dixies Twisters</v>
      </c>
      <c r="E279" s="47" t="str">
        <f t="shared" si="7"/>
        <v>vs</v>
      </c>
      <c r="F279" s="46" t="str">
        <f>IFERROR(VLOOKUP(_xlfn.CONCAT(B279,$B274),'All Fixtures'!I:T,12,0),VLOOKUP(_xlfn.CONCAT(B279,$B274),'All Fixtures'!H:T,13,0))</f>
        <v>Castle Grym</v>
      </c>
      <c r="G279" s="48" t="str">
        <f>IF(E279="VOID","",VLOOKUP(_xlfn.CONCAT(B279,D279),'All Fixtures'!H:U,14,0))</f>
        <v>Coney Hill RFC</v>
      </c>
    </row>
    <row r="280" spans="1:7" ht="18" customHeight="1" x14ac:dyDescent="0.25">
      <c r="A280" s="55"/>
      <c r="B280" s="44">
        <v>4</v>
      </c>
      <c r="C280" s="45">
        <f>IFERROR(VLOOKUP(_xlfn.CONCAT(B280,$B274),'All Fixtures'!H:R,10,0),VLOOKUP(_xlfn.CONCAT(B280,$B274),'All Fixtures'!I:R,9,0))</f>
        <v>45562</v>
      </c>
      <c r="D280" s="46" t="str">
        <f>IFERROR(VLOOKUP(_xlfn.CONCAT(B280,$B274),'All Fixtures'!H:R,11,0),VLOOKUP(_xlfn.CONCAT(B280,$B274),'All Fixtures'!I:R,10,0))</f>
        <v>Castle Grym</v>
      </c>
      <c r="E280" s="47" t="str">
        <f t="shared" si="7"/>
        <v>vs</v>
      </c>
      <c r="F280" s="46" t="str">
        <f>IFERROR(VLOOKUP(_xlfn.CONCAT(B280,$B274),'All Fixtures'!I:T,12,0),VLOOKUP(_xlfn.CONCAT(B280,$B274),'All Fixtures'!H:T,13,0))</f>
        <v>The Salesmen</v>
      </c>
      <c r="G280" s="48" t="str">
        <f>IF(E280="VOID","",VLOOKUP(_xlfn.CONCAT(B280,D280),'All Fixtures'!H:U,14,0))</f>
        <v>Farmer's Club 1</v>
      </c>
    </row>
    <row r="281" spans="1:7" ht="18" customHeight="1" x14ac:dyDescent="0.25">
      <c r="A281" s="55"/>
      <c r="B281" s="44">
        <v>5</v>
      </c>
      <c r="C281" s="45">
        <f>IFERROR(VLOOKUP(_xlfn.CONCAT(B281,$B274),'All Fixtures'!H:R,10,0),VLOOKUP(_xlfn.CONCAT(B281,$B274),'All Fixtures'!I:R,9,0))</f>
        <v>45569</v>
      </c>
      <c r="D281" s="46" t="str">
        <f>IFERROR(VLOOKUP(_xlfn.CONCAT(B281,$B274),'All Fixtures'!H:R,11,0),VLOOKUP(_xlfn.CONCAT(B281,$B274),'All Fixtures'!I:R,10,0))</f>
        <v>Hempsted C.C.</v>
      </c>
      <c r="E281" s="47" t="str">
        <f t="shared" si="7"/>
        <v>vs</v>
      </c>
      <c r="F281" s="46" t="str">
        <f>IFERROR(VLOOKUP(_xlfn.CONCAT(B281,$B274),'All Fixtures'!I:T,12,0),VLOOKUP(_xlfn.CONCAT(B281,$B274),'All Fixtures'!H:T,13,0))</f>
        <v>Castle Grym</v>
      </c>
      <c r="G281" s="48" t="str">
        <f>IF(E281="VOID","",VLOOKUP(_xlfn.CONCAT(B281,D281),'All Fixtures'!H:U,14,0))</f>
        <v>Baker Street</v>
      </c>
    </row>
    <row r="282" spans="1:7" ht="18" customHeight="1" x14ac:dyDescent="0.25">
      <c r="A282" s="55"/>
      <c r="B282" s="44">
        <v>6</v>
      </c>
      <c r="C282" s="45">
        <f>IFERROR(VLOOKUP(_xlfn.CONCAT(B282,$B274),'All Fixtures'!H:R,10,0),VLOOKUP(_xlfn.CONCAT(B282,$B274),'All Fixtures'!I:R,9,0))</f>
        <v>45576</v>
      </c>
      <c r="D282" s="46" t="str">
        <f>IFERROR(VLOOKUP(_xlfn.CONCAT(B282,$B274),'All Fixtures'!H:R,11,0),VLOOKUP(_xlfn.CONCAT(B282,$B274),'All Fixtures'!I:R,10,0))</f>
        <v>Castle Grym</v>
      </c>
      <c r="E282" s="47" t="str">
        <f t="shared" si="7"/>
        <v>vs</v>
      </c>
      <c r="F282" s="46" t="str">
        <f>IFERROR(VLOOKUP(_xlfn.CONCAT(B282,$B274),'All Fixtures'!I:T,12,0),VLOOKUP(_xlfn.CONCAT(B282,$B274),'All Fixtures'!H:T,13,0))</f>
        <v>Beaufort Beavers</v>
      </c>
      <c r="G282" s="48" t="str">
        <f>IF(E282="VOID","",VLOOKUP(_xlfn.CONCAT(B282,D282),'All Fixtures'!H:U,14,0))</f>
        <v>Farmer's Club 1</v>
      </c>
    </row>
    <row r="283" spans="1:7" ht="18" customHeight="1" x14ac:dyDescent="0.25">
      <c r="A283" s="55"/>
      <c r="B283" s="44">
        <v>7</v>
      </c>
      <c r="C283" s="45">
        <f>IFERROR(VLOOKUP(_xlfn.CONCAT(B283,$B274),'All Fixtures'!H:R,10,0),VLOOKUP(_xlfn.CONCAT(B283,$B274),'All Fixtures'!I:R,9,0))</f>
        <v>45581</v>
      </c>
      <c r="D283" s="46" t="str">
        <f>IFERROR(VLOOKUP(_xlfn.CONCAT(B283,$B274),'All Fixtures'!H:R,11,0),VLOOKUP(_xlfn.CONCAT(B283,$B274),'All Fixtures'!I:R,10,0))</f>
        <v>Jaybees</v>
      </c>
      <c r="E283" s="47" t="str">
        <f t="shared" si="7"/>
        <v>vs</v>
      </c>
      <c r="F283" s="46" t="str">
        <f>IFERROR(VLOOKUP(_xlfn.CONCAT(B283,$B274),'All Fixtures'!I:T,12,0),VLOOKUP(_xlfn.CONCAT(B283,$B274),'All Fixtures'!H:T,13,0))</f>
        <v>Castle Grym</v>
      </c>
      <c r="G283" s="48" t="str">
        <f>IF(E283="VOID","",VLOOKUP(_xlfn.CONCAT(B283,D283),'All Fixtures'!H:U,14,0))</f>
        <v>England's Glory 2</v>
      </c>
    </row>
    <row r="284" spans="1:7" ht="18" customHeight="1" x14ac:dyDescent="0.25">
      <c r="A284" s="55"/>
      <c r="B284" s="44">
        <v>8</v>
      </c>
      <c r="C284" s="45">
        <f>IFERROR(VLOOKUP(_xlfn.CONCAT(B284,$B274),'All Fixtures'!H:R,10,0),VLOOKUP(_xlfn.CONCAT(B284,$B274),'All Fixtures'!I:R,9,0))</f>
        <v>45590</v>
      </c>
      <c r="D284" s="46" t="str">
        <f>IFERROR(VLOOKUP(_xlfn.CONCAT(B284,$B274),'All Fixtures'!H:R,11,0),VLOOKUP(_xlfn.CONCAT(B284,$B274),'All Fixtures'!I:R,10,0))</f>
        <v>Castle Grym</v>
      </c>
      <c r="E284" s="47" t="str">
        <f t="shared" si="7"/>
        <v>vs</v>
      </c>
      <c r="F284" s="46" t="str">
        <f>IFERROR(VLOOKUP(_xlfn.CONCAT(B284,$B274),'All Fixtures'!I:T,12,0),VLOOKUP(_xlfn.CONCAT(B284,$B274),'All Fixtures'!H:T,13,0))</f>
        <v>Chequers</v>
      </c>
      <c r="G284" s="48" t="str">
        <f>IF(E284="VOID","",VLOOKUP(_xlfn.CONCAT(B284,D284),'All Fixtures'!H:U,14,0))</f>
        <v>Farmer's Club 1</v>
      </c>
    </row>
    <row r="285" spans="1:7" ht="18" customHeight="1" x14ac:dyDescent="0.25">
      <c r="A285" s="55"/>
      <c r="B285" s="44">
        <v>9</v>
      </c>
      <c r="C285" s="45">
        <f>IFERROR(VLOOKUP(_xlfn.CONCAT(B285,$B274),'All Fixtures'!H:R,10,0),VLOOKUP(_xlfn.CONCAT(B285,$B274),'All Fixtures'!I:R,9,0))</f>
        <v>45594</v>
      </c>
      <c r="D285" s="46" t="str">
        <f>IFERROR(VLOOKUP(_xlfn.CONCAT(B285,$B274),'All Fixtures'!H:R,11,0),VLOOKUP(_xlfn.CONCAT(B285,$B274),'All Fixtures'!I:R,10,0))</f>
        <v>Likely Lads</v>
      </c>
      <c r="E285" s="47" t="str">
        <f t="shared" si="7"/>
        <v>vs</v>
      </c>
      <c r="F285" s="46" t="str">
        <f>IFERROR(VLOOKUP(_xlfn.CONCAT(B285,$B274),'All Fixtures'!I:T,12,0),VLOOKUP(_xlfn.CONCAT(B285,$B274),'All Fixtures'!H:T,13,0))</f>
        <v>Castle Grym</v>
      </c>
      <c r="G285" s="48" t="str">
        <f>IF(E285="VOID","",VLOOKUP(_xlfn.CONCAT(B285,D285),'All Fixtures'!H:U,14,0))</f>
        <v>Farmer's Club 1</v>
      </c>
    </row>
    <row r="286" spans="1:7" ht="18" customHeight="1" x14ac:dyDescent="0.25">
      <c r="A286" s="55"/>
      <c r="B286" s="44">
        <v>10</v>
      </c>
      <c r="C286" s="45">
        <f>IFERROR(VLOOKUP(_xlfn.CONCAT(B286,$B274),'All Fixtures'!H:R,10,0),VLOOKUP(_xlfn.CONCAT(B286,$B274),'All Fixtures'!I:R,9,0))</f>
        <v>45604</v>
      </c>
      <c r="D286" s="46" t="str">
        <f>IFERROR(VLOOKUP(_xlfn.CONCAT(B286,$B274),'All Fixtures'!H:R,11,0),VLOOKUP(_xlfn.CONCAT(B286,$B274),'All Fixtures'!I:R,10,0))</f>
        <v>Castle Grym</v>
      </c>
      <c r="E286" s="47" t="str">
        <f t="shared" si="7"/>
        <v>vs</v>
      </c>
      <c r="F286" s="46" t="str">
        <f>IFERROR(VLOOKUP(_xlfn.CONCAT(B286,$B274),'All Fixtures'!I:T,12,0),VLOOKUP(_xlfn.CONCAT(B286,$B274),'All Fixtures'!H:T,13,0))</f>
        <v>St Aldates</v>
      </c>
      <c r="G286" s="48" t="str">
        <f>IF(E286="VOID","",VLOOKUP(_xlfn.CONCAT(B286,D286),'All Fixtures'!H:U,14,0))</f>
        <v>Farmer's Club 1</v>
      </c>
    </row>
    <row r="287" spans="1:7" ht="18" customHeight="1" x14ac:dyDescent="0.25">
      <c r="A287" s="55"/>
      <c r="B287" s="44">
        <v>11</v>
      </c>
      <c r="C287" s="45">
        <f>IFERROR(VLOOKUP(_xlfn.CONCAT(B287,$B274),'All Fixtures'!H:R,10,0),VLOOKUP(_xlfn.CONCAT(B287,$B274),'All Fixtures'!I:R,9,0))</f>
        <v>45611</v>
      </c>
      <c r="D287" s="46" t="str">
        <f>IFERROR(VLOOKUP(_xlfn.CONCAT(B287,$B274),'All Fixtures'!H:R,11,0),VLOOKUP(_xlfn.CONCAT(B287,$B274),'All Fixtures'!I:R,10,0))</f>
        <v>Hits &amp; Bits</v>
      </c>
      <c r="E287" s="47" t="str">
        <f t="shared" si="7"/>
        <v>vs</v>
      </c>
      <c r="F287" s="46" t="str">
        <f>IFERROR(VLOOKUP(_xlfn.CONCAT(B287,$B274),'All Fixtures'!I:T,12,0),VLOOKUP(_xlfn.CONCAT(B287,$B274),'All Fixtures'!H:T,13,0))</f>
        <v>Castle Grym</v>
      </c>
      <c r="G287" s="48" t="str">
        <f>IF(E287="VOID","",VLOOKUP(_xlfn.CONCAT(B287,D287),'All Fixtures'!H:U,14,0))</f>
        <v>Farmer's Club 2</v>
      </c>
    </row>
    <row r="288" spans="1:7" ht="18" customHeight="1" x14ac:dyDescent="0.25">
      <c r="A288" s="55"/>
      <c r="B288" s="44">
        <v>12</v>
      </c>
      <c r="C288" s="45">
        <f>IFERROR(VLOOKUP(_xlfn.CONCAT(B288,$B274),'All Fixtures'!H:R,10,0),VLOOKUP(_xlfn.CONCAT(B288,$B274),'All Fixtures'!I:R,9,0))</f>
        <v>45618</v>
      </c>
      <c r="D288" s="46" t="str">
        <f>IFERROR(VLOOKUP(_xlfn.CONCAT(B288,$B274),'All Fixtures'!H:R,11,0),VLOOKUP(_xlfn.CONCAT(B288,$B274),'All Fixtures'!I:R,10,0))</f>
        <v>Castle Grym</v>
      </c>
      <c r="E288" s="47" t="str">
        <f t="shared" si="7"/>
        <v>vs</v>
      </c>
      <c r="F288" s="46" t="str">
        <f>IFERROR(VLOOKUP(_xlfn.CONCAT(B288,$B274),'All Fixtures'!I:T,12,0),VLOOKUP(_xlfn.CONCAT(B288,$B274),'All Fixtures'!H:T,13,0))</f>
        <v>Runaways</v>
      </c>
      <c r="G288" s="48" t="str">
        <f>IF(E288="VOID","",VLOOKUP(_xlfn.CONCAT(B288,D288),'All Fixtures'!H:U,14,0))</f>
        <v>Farmer's Club 1</v>
      </c>
    </row>
    <row r="289" spans="1:7" ht="18" customHeight="1" x14ac:dyDescent="0.25">
      <c r="A289" s="55"/>
      <c r="B289" s="44">
        <v>13</v>
      </c>
      <c r="C289" s="45">
        <f>IFERROR(VLOOKUP(_xlfn.CONCAT(B289,$B274),'All Fixtures'!H:R,10,0),VLOOKUP(_xlfn.CONCAT(B289,$B274),'All Fixtures'!I:R,9,0))</f>
        <v>45623</v>
      </c>
      <c r="D289" s="46" t="str">
        <f>IFERROR(VLOOKUP(_xlfn.CONCAT(B289,$B274),'All Fixtures'!H:R,11,0),VLOOKUP(_xlfn.CONCAT(B289,$B274),'All Fixtures'!I:R,10,0))</f>
        <v>Windmill Nomads</v>
      </c>
      <c r="E289" s="47" t="str">
        <f t="shared" si="7"/>
        <v>vs</v>
      </c>
      <c r="F289" s="46" t="str">
        <f>IFERROR(VLOOKUP(_xlfn.CONCAT(B289,$B274),'All Fixtures'!I:T,12,0),VLOOKUP(_xlfn.CONCAT(B289,$B274),'All Fixtures'!H:T,13,0))</f>
        <v>Castle Grym</v>
      </c>
      <c r="G289" s="48" t="str">
        <f>IF(E289="VOID","",VLOOKUP(_xlfn.CONCAT(B289,D289),'All Fixtures'!H:U,14,0))</f>
        <v>Saintbridge Club 2</v>
      </c>
    </row>
    <row r="290" spans="1:7" ht="18" customHeight="1" x14ac:dyDescent="0.25">
      <c r="A290" s="55"/>
      <c r="B290" s="44">
        <v>14</v>
      </c>
      <c r="C290" s="45">
        <f>IFERROR(VLOOKUP(_xlfn.CONCAT(B290,$B274),'All Fixtures'!H:R,10,0),VLOOKUP(_xlfn.CONCAT(B290,$B274),'All Fixtures'!I:R,9,0))</f>
        <v>45632</v>
      </c>
      <c r="D290" s="46" t="str">
        <f>IFERROR(VLOOKUP(_xlfn.CONCAT(B290,$B274),'All Fixtures'!H:R,11,0),VLOOKUP(_xlfn.CONCAT(B290,$B274),'All Fixtures'!I:R,10,0))</f>
        <v>Castle Grym</v>
      </c>
      <c r="E290" s="47" t="str">
        <f t="shared" si="7"/>
        <v>vs</v>
      </c>
      <c r="F290" s="46" t="str">
        <f>IFERROR(VLOOKUP(_xlfn.CONCAT(B290,$B274),'All Fixtures'!I:T,12,0),VLOOKUP(_xlfn.CONCAT(B290,$B274),'All Fixtures'!H:T,13,0))</f>
        <v>Gamblers S.C.</v>
      </c>
      <c r="G290" s="48" t="str">
        <f>IF(E290="VOID","",VLOOKUP(_xlfn.CONCAT(B290,D290),'All Fixtures'!H:U,14,0))</f>
        <v>Farmer's Club 1</v>
      </c>
    </row>
    <row r="291" spans="1:7" ht="18" customHeight="1" x14ac:dyDescent="0.25">
      <c r="A291" s="55"/>
      <c r="B291" s="44">
        <v>15</v>
      </c>
      <c r="C291" s="45">
        <f>IFERROR(VLOOKUP(_xlfn.CONCAT(B291,$B274),'All Fixtures'!H:R,10,0),VLOOKUP(_xlfn.CONCAT(B291,$B274),'All Fixtures'!I:R,9,0))</f>
        <v>45636</v>
      </c>
      <c r="D291" s="46" t="str">
        <f>IFERROR(VLOOKUP(_xlfn.CONCAT(B291,$B274),'All Fixtures'!H:R,11,0),VLOOKUP(_xlfn.CONCAT(B291,$B274),'All Fixtures'!I:R,10,0))</f>
        <v>Newent Independents</v>
      </c>
      <c r="E291" s="47" t="str">
        <f t="shared" si="7"/>
        <v>vs</v>
      </c>
      <c r="F291" s="46" t="str">
        <f>IFERROR(VLOOKUP(_xlfn.CONCAT(B291,$B274),'All Fixtures'!I:T,12,0),VLOOKUP(_xlfn.CONCAT(B291,$B274),'All Fixtures'!H:T,13,0))</f>
        <v>Castle Grym</v>
      </c>
      <c r="G291" s="48" t="str">
        <f>IF(E291="VOID","",VLOOKUP(_xlfn.CONCAT(B291,D291),'All Fixtures'!H:U,14,0))</f>
        <v>Circle Club Newent</v>
      </c>
    </row>
    <row r="292" spans="1:7" ht="24.6" customHeight="1" x14ac:dyDescent="0.25">
      <c r="A292" s="55"/>
      <c r="B292" s="122" t="s">
        <v>339</v>
      </c>
      <c r="C292" s="123"/>
      <c r="D292" s="123"/>
      <c r="E292" s="123"/>
      <c r="F292" s="123"/>
      <c r="G292" s="124"/>
    </row>
    <row r="293" spans="1:7" ht="18" customHeight="1" x14ac:dyDescent="0.25">
      <c r="A293" s="55"/>
      <c r="B293" s="44">
        <v>16</v>
      </c>
      <c r="C293" s="45">
        <f>IFERROR(VLOOKUP(_xlfn.CONCAT(B293,$B274),'All Fixtures'!H:R,10,0),VLOOKUP(_xlfn.CONCAT(B293,$B274),'All Fixtures'!I:R,9,0))</f>
        <v>45664</v>
      </c>
      <c r="D293" s="46" t="str">
        <f>IFERROR(VLOOKUP(_xlfn.CONCAT(B293,$B274),'All Fixtures'!H:R,11,0),VLOOKUP(_xlfn.CONCAT(B293,$B274),'All Fixtures'!I:R,10,0))</f>
        <v>Roamers</v>
      </c>
      <c r="E293" s="47" t="str">
        <f t="shared" si="7"/>
        <v>vs</v>
      </c>
      <c r="F293" s="46" t="str">
        <f>IFERROR(VLOOKUP(_xlfn.CONCAT(B293,$B274),'All Fixtures'!I:T,12,0),VLOOKUP(_xlfn.CONCAT(B293,$B274),'All Fixtures'!H:T,13,0))</f>
        <v>Castle Grym</v>
      </c>
      <c r="G293" s="48" t="str">
        <f>IF(E293="VOID","",VLOOKUP(_xlfn.CONCAT(B293,D293),'All Fixtures'!H:U,14,0))</f>
        <v>Longlevens RFC</v>
      </c>
    </row>
    <row r="294" spans="1:7" ht="18" customHeight="1" x14ac:dyDescent="0.25">
      <c r="A294" s="55"/>
      <c r="B294" s="44">
        <v>17</v>
      </c>
      <c r="C294" s="45">
        <f>IFERROR(VLOOKUP(_xlfn.CONCAT(B294,$B274),'All Fixtures'!H:R,10,0),VLOOKUP(_xlfn.CONCAT(B294,$B274),'All Fixtures'!I:R,9,0))</f>
        <v>45674</v>
      </c>
      <c r="D294" s="46" t="str">
        <f>IFERROR(VLOOKUP(_xlfn.CONCAT(B294,$B274),'All Fixtures'!H:R,11,0),VLOOKUP(_xlfn.CONCAT(B294,$B274),'All Fixtures'!I:R,10,0))</f>
        <v>Castle Grym</v>
      </c>
      <c r="E294" s="47" t="str">
        <f t="shared" si="7"/>
        <v>vs</v>
      </c>
      <c r="F294" s="46" t="str">
        <f>IFERROR(VLOOKUP(_xlfn.CONCAT(B294,$B274),'All Fixtures'!I:T,12,0),VLOOKUP(_xlfn.CONCAT(B294,$B274),'All Fixtures'!H:T,13,0))</f>
        <v>Crescent Knights</v>
      </c>
      <c r="G294" s="48" t="str">
        <f>IF(E294="VOID","",VLOOKUP(_xlfn.CONCAT(B294,D294),'All Fixtures'!H:U,14,0))</f>
        <v>Farmer's Club 1</v>
      </c>
    </row>
    <row r="295" spans="1:7" ht="18" customHeight="1" x14ac:dyDescent="0.25">
      <c r="A295" s="55"/>
      <c r="B295" s="44">
        <v>18</v>
      </c>
      <c r="C295" s="45">
        <f>IFERROR(VLOOKUP(_xlfn.CONCAT(B295,$B274),'All Fixtures'!H:R,10,0),VLOOKUP(_xlfn.CONCAT(B295,$B274),'All Fixtures'!I:R,9,0))</f>
        <v>45681</v>
      </c>
      <c r="D295" s="46" t="str">
        <f>IFERROR(VLOOKUP(_xlfn.CONCAT(B295,$B274),'All Fixtures'!H:R,11,0),VLOOKUP(_xlfn.CONCAT(B295,$B274),'All Fixtures'!I:R,10,0))</f>
        <v>Castle Grym</v>
      </c>
      <c r="E295" s="47" t="str">
        <f t="shared" si="7"/>
        <v>vs</v>
      </c>
      <c r="F295" s="46" t="str">
        <f>IFERROR(VLOOKUP(_xlfn.CONCAT(B295,$B274),'All Fixtures'!I:T,12,0),VLOOKUP(_xlfn.CONCAT(B295,$B274),'All Fixtures'!H:T,13,0))</f>
        <v>Dixies Twisters</v>
      </c>
      <c r="G295" s="48" t="str">
        <f>IF(E295="VOID","",VLOOKUP(_xlfn.CONCAT(B295,D295),'All Fixtures'!H:U,14,0))</f>
        <v>Farmer's Club 1</v>
      </c>
    </row>
    <row r="296" spans="1:7" ht="18" customHeight="1" x14ac:dyDescent="0.25">
      <c r="A296" s="55"/>
      <c r="B296" s="44">
        <v>19</v>
      </c>
      <c r="C296" s="45">
        <f>IFERROR(VLOOKUP(_xlfn.CONCAT(B296,$B274),'All Fixtures'!H:R,10,0),VLOOKUP(_xlfn.CONCAT(B296,$B274),'All Fixtures'!I:R,9,0))</f>
        <v>45688</v>
      </c>
      <c r="D296" s="46" t="str">
        <f>IFERROR(VLOOKUP(_xlfn.CONCAT(B296,$B274),'All Fixtures'!H:R,11,0),VLOOKUP(_xlfn.CONCAT(B296,$B274),'All Fixtures'!I:R,10,0))</f>
        <v>The Salesmen</v>
      </c>
      <c r="E296" s="47" t="str">
        <f t="shared" si="7"/>
        <v>vs</v>
      </c>
      <c r="F296" s="46" t="str">
        <f>IFERROR(VLOOKUP(_xlfn.CONCAT(B296,$B274),'All Fixtures'!I:T,12,0),VLOOKUP(_xlfn.CONCAT(B296,$B274),'All Fixtures'!H:T,13,0))</f>
        <v>Castle Grym</v>
      </c>
      <c r="G296" s="48" t="str">
        <f>IF(E296="VOID","",VLOOKUP(_xlfn.CONCAT(B296,D296),'All Fixtures'!H:U,14,0))</f>
        <v>Tuffley Community Centre</v>
      </c>
    </row>
    <row r="297" spans="1:7" ht="18" customHeight="1" x14ac:dyDescent="0.25">
      <c r="A297" s="55"/>
      <c r="B297" s="44">
        <v>20</v>
      </c>
      <c r="C297" s="45">
        <f>IFERROR(VLOOKUP(_xlfn.CONCAT(B297,$B274),'All Fixtures'!H:R,10,0),VLOOKUP(_xlfn.CONCAT(B297,$B274),'All Fixtures'!I:R,9,0))</f>
        <v>45695</v>
      </c>
      <c r="D297" s="46" t="str">
        <f>IFERROR(VLOOKUP(_xlfn.CONCAT(B297,$B274),'All Fixtures'!H:R,11,0),VLOOKUP(_xlfn.CONCAT(B297,$B274),'All Fixtures'!I:R,10,0))</f>
        <v>Castle Grym</v>
      </c>
      <c r="E297" s="47" t="str">
        <f t="shared" si="7"/>
        <v>vs</v>
      </c>
      <c r="F297" s="46" t="str">
        <f>IFERROR(VLOOKUP(_xlfn.CONCAT(B297,$B274),'All Fixtures'!I:T,12,0),VLOOKUP(_xlfn.CONCAT(B297,$B274),'All Fixtures'!H:T,13,0))</f>
        <v>Hempsted C.C.</v>
      </c>
      <c r="G297" s="48" t="str">
        <f>IF(E297="VOID","",VLOOKUP(_xlfn.CONCAT(B297,D297),'All Fixtures'!H:U,14,0))</f>
        <v>Farmer's Club 1</v>
      </c>
    </row>
    <row r="298" spans="1:7" ht="18" customHeight="1" x14ac:dyDescent="0.25">
      <c r="A298" s="55"/>
      <c r="B298" s="44">
        <v>21</v>
      </c>
      <c r="C298" s="45">
        <f>IFERROR(VLOOKUP(_xlfn.CONCAT(B298,$B274),'All Fixtures'!H:R,10,0),VLOOKUP(_xlfn.CONCAT(B298,$B274),'All Fixtures'!I:R,9,0))</f>
        <v>45700</v>
      </c>
      <c r="D298" s="46" t="str">
        <f>IFERROR(VLOOKUP(_xlfn.CONCAT(B298,$B274),'All Fixtures'!H:R,11,0),VLOOKUP(_xlfn.CONCAT(B298,$B274),'All Fixtures'!I:R,10,0))</f>
        <v>Beaufort Beavers</v>
      </c>
      <c r="E298" s="47" t="str">
        <f t="shared" si="7"/>
        <v>vs</v>
      </c>
      <c r="F298" s="46" t="str">
        <f>IFERROR(VLOOKUP(_xlfn.CONCAT(B298,$B274),'All Fixtures'!I:T,12,0),VLOOKUP(_xlfn.CONCAT(B298,$B274),'All Fixtures'!H:T,13,0))</f>
        <v>Castle Grym</v>
      </c>
      <c r="G298" s="48" t="str">
        <f>IF(E298="VOID","",VLOOKUP(_xlfn.CONCAT(B298,D298),'All Fixtures'!H:U,14,0))</f>
        <v>Hardwicke RBL 2</v>
      </c>
    </row>
    <row r="299" spans="1:7" ht="18" customHeight="1" x14ac:dyDescent="0.25">
      <c r="A299" s="55"/>
      <c r="B299" s="44">
        <v>22</v>
      </c>
      <c r="C299" s="45">
        <f>IFERROR(VLOOKUP(_xlfn.CONCAT(B299,$B274),'All Fixtures'!H:R,10,0),VLOOKUP(_xlfn.CONCAT(B299,$B274),'All Fixtures'!I:R,9,0))</f>
        <v>45709</v>
      </c>
      <c r="D299" s="46" t="str">
        <f>IFERROR(VLOOKUP(_xlfn.CONCAT(B299,$B274),'All Fixtures'!H:R,11,0),VLOOKUP(_xlfn.CONCAT(B299,$B274),'All Fixtures'!I:R,10,0))</f>
        <v>Castle Grym</v>
      </c>
      <c r="E299" s="47" t="str">
        <f t="shared" si="7"/>
        <v>vs</v>
      </c>
      <c r="F299" s="46" t="str">
        <f>IFERROR(VLOOKUP(_xlfn.CONCAT(B299,$B274),'All Fixtures'!I:T,12,0),VLOOKUP(_xlfn.CONCAT(B299,$B274),'All Fixtures'!H:T,13,0))</f>
        <v>Jaybees</v>
      </c>
      <c r="G299" s="48" t="str">
        <f>IF(E299="VOID","",VLOOKUP(_xlfn.CONCAT(B299,D299),'All Fixtures'!H:U,14,0))</f>
        <v>Farmer's Club 1</v>
      </c>
    </row>
    <row r="300" spans="1:7" ht="18" customHeight="1" x14ac:dyDescent="0.25">
      <c r="A300" s="55"/>
      <c r="B300" s="44">
        <v>23</v>
      </c>
      <c r="C300" s="45">
        <f>IFERROR(VLOOKUP(_xlfn.CONCAT(B300,$B274),'All Fixtures'!H:R,10,0),VLOOKUP(_xlfn.CONCAT(B300,$B274),'All Fixtures'!I:R,9,0))</f>
        <v>45716</v>
      </c>
      <c r="D300" s="46" t="str">
        <f>IFERROR(VLOOKUP(_xlfn.CONCAT(B300,$B274),'All Fixtures'!H:R,11,0),VLOOKUP(_xlfn.CONCAT(B300,$B274),'All Fixtures'!I:R,10,0))</f>
        <v>Chequers</v>
      </c>
      <c r="E300" s="47" t="str">
        <f t="shared" si="7"/>
        <v>vs</v>
      </c>
      <c r="F300" s="46" t="str">
        <f>IFERROR(VLOOKUP(_xlfn.CONCAT(B300,$B274),'All Fixtures'!I:T,12,0),VLOOKUP(_xlfn.CONCAT(B300,$B274),'All Fixtures'!H:T,13,0))</f>
        <v>Castle Grym</v>
      </c>
      <c r="G300" s="48" t="str">
        <f>IF(E300="VOID","",VLOOKUP(_xlfn.CONCAT(B300,D300),'All Fixtures'!H:U,14,0))</f>
        <v>Ramblers Club</v>
      </c>
    </row>
    <row r="301" spans="1:7" ht="18" customHeight="1" x14ac:dyDescent="0.25">
      <c r="A301" s="55"/>
      <c r="B301" s="44">
        <v>24</v>
      </c>
      <c r="C301" s="45">
        <f>IFERROR(VLOOKUP(_xlfn.CONCAT(B301,$B274),'All Fixtures'!H:R,10,0),VLOOKUP(_xlfn.CONCAT(B301,$B274),'All Fixtures'!I:R,9,0))</f>
        <v>45723</v>
      </c>
      <c r="D301" s="46" t="str">
        <f>IFERROR(VLOOKUP(_xlfn.CONCAT(B301,$B274),'All Fixtures'!H:R,11,0),VLOOKUP(_xlfn.CONCAT(B301,$B274),'All Fixtures'!I:R,10,0))</f>
        <v>Castle Grym</v>
      </c>
      <c r="E301" s="47" t="str">
        <f t="shared" si="7"/>
        <v>vs</v>
      </c>
      <c r="F301" s="46" t="str">
        <f>IFERROR(VLOOKUP(_xlfn.CONCAT(B301,$B274),'All Fixtures'!I:T,12,0),VLOOKUP(_xlfn.CONCAT(B301,$B274),'All Fixtures'!H:T,13,0))</f>
        <v>Likely Lads</v>
      </c>
      <c r="G301" s="48" t="str">
        <f>IF(E301="VOID","",VLOOKUP(_xlfn.CONCAT(B301,D301),'All Fixtures'!H:U,14,0))</f>
        <v>Farmer's Club 1</v>
      </c>
    </row>
    <row r="302" spans="1:7" ht="18" customHeight="1" x14ac:dyDescent="0.25">
      <c r="A302" s="55"/>
      <c r="B302" s="44">
        <v>25</v>
      </c>
      <c r="C302" s="45">
        <f>IFERROR(VLOOKUP(_xlfn.CONCAT(B302,$B274),'All Fixtures'!H:R,10,0),VLOOKUP(_xlfn.CONCAT(B302,$B274),'All Fixtures'!I:R,9,0))</f>
        <v>45730</v>
      </c>
      <c r="D302" s="46" t="str">
        <f>IFERROR(VLOOKUP(_xlfn.CONCAT(B302,$B274),'All Fixtures'!H:R,11,0),VLOOKUP(_xlfn.CONCAT(B302,$B274),'All Fixtures'!I:R,10,0))</f>
        <v>St Aldates</v>
      </c>
      <c r="E302" s="47" t="str">
        <f t="shared" si="7"/>
        <v>vs</v>
      </c>
      <c r="F302" s="46" t="str">
        <f>IFERROR(VLOOKUP(_xlfn.CONCAT(B302,$B274),'All Fixtures'!I:T,12,0),VLOOKUP(_xlfn.CONCAT(B302,$B274),'All Fixtures'!H:T,13,0))</f>
        <v>Castle Grym</v>
      </c>
      <c r="G302" s="48" t="str">
        <f>IF(E302="VOID","",VLOOKUP(_xlfn.CONCAT(B302,D302),'All Fixtures'!H:U,14,0))</f>
        <v>Wotton Hall Club 2</v>
      </c>
    </row>
    <row r="303" spans="1:7" ht="18" customHeight="1" x14ac:dyDescent="0.25">
      <c r="A303" s="55"/>
      <c r="B303" s="44">
        <v>26</v>
      </c>
      <c r="C303" s="45">
        <f>IFERROR(VLOOKUP(_xlfn.CONCAT(B303,$B274),'All Fixtures'!H:R,10,0),VLOOKUP(_xlfn.CONCAT(B303,$B274),'All Fixtures'!I:R,9,0))</f>
        <v>45737</v>
      </c>
      <c r="D303" s="46" t="str">
        <f>IFERROR(VLOOKUP(_xlfn.CONCAT(B303,$B274),'All Fixtures'!H:R,11,0),VLOOKUP(_xlfn.CONCAT(B303,$B274),'All Fixtures'!I:R,10,0))</f>
        <v>Castle Grym</v>
      </c>
      <c r="E303" s="47" t="str">
        <f t="shared" si="7"/>
        <v>vs</v>
      </c>
      <c r="F303" s="46" t="str">
        <f>IFERROR(VLOOKUP(_xlfn.CONCAT(B303,$B274),'All Fixtures'!I:T,12,0),VLOOKUP(_xlfn.CONCAT(B303,$B274),'All Fixtures'!H:T,13,0))</f>
        <v>Hits &amp; Bits</v>
      </c>
      <c r="G303" s="48" t="str">
        <f>IF(E303="VOID","",VLOOKUP(_xlfn.CONCAT(B303,D303),'All Fixtures'!H:U,14,0))</f>
        <v>Farmer's Club 1</v>
      </c>
    </row>
    <row r="304" spans="1:7" ht="18" customHeight="1" x14ac:dyDescent="0.25">
      <c r="A304" s="55"/>
      <c r="B304" s="44">
        <v>27</v>
      </c>
      <c r="C304" s="45">
        <f>IFERROR(VLOOKUP(_xlfn.CONCAT(B304,$B274),'All Fixtures'!H:R,10,0),VLOOKUP(_xlfn.CONCAT(B304,$B274),'All Fixtures'!I:R,9,0))</f>
        <v>45743</v>
      </c>
      <c r="D304" s="46" t="str">
        <f>IFERROR(VLOOKUP(_xlfn.CONCAT(B304,$B274),'All Fixtures'!H:R,11,0),VLOOKUP(_xlfn.CONCAT(B304,$B274),'All Fixtures'!I:R,10,0))</f>
        <v>Runaways</v>
      </c>
      <c r="E304" s="47" t="str">
        <f t="shared" si="7"/>
        <v>vs</v>
      </c>
      <c r="F304" s="46" t="str">
        <f>IFERROR(VLOOKUP(_xlfn.CONCAT(B304,$B274),'All Fixtures'!I:T,12,0),VLOOKUP(_xlfn.CONCAT(B304,$B274),'All Fixtures'!H:T,13,0))</f>
        <v>Castle Grym</v>
      </c>
      <c r="G304" s="48" t="str">
        <f>IF(E304="VOID","",VLOOKUP(_xlfn.CONCAT(B304,D304),'All Fixtures'!H:U,14,0))</f>
        <v>Churchdown Club</v>
      </c>
    </row>
    <row r="305" spans="1:7" ht="18" customHeight="1" x14ac:dyDescent="0.25">
      <c r="A305" s="55"/>
      <c r="B305" s="44">
        <v>28</v>
      </c>
      <c r="C305" s="45">
        <f>IFERROR(VLOOKUP(_xlfn.CONCAT(B305,$B274),'All Fixtures'!H:R,10,0),VLOOKUP(_xlfn.CONCAT(B305,$B274),'All Fixtures'!I:R,9,0))</f>
        <v>45751</v>
      </c>
      <c r="D305" s="46" t="str">
        <f>IFERROR(VLOOKUP(_xlfn.CONCAT(B305,$B274),'All Fixtures'!H:R,11,0),VLOOKUP(_xlfn.CONCAT(B305,$B274),'All Fixtures'!I:R,10,0))</f>
        <v>Castle Grym</v>
      </c>
      <c r="E305" s="47" t="str">
        <f t="shared" si="7"/>
        <v>vs</v>
      </c>
      <c r="F305" s="46" t="str">
        <f>IFERROR(VLOOKUP(_xlfn.CONCAT(B305,$B274),'All Fixtures'!I:T,12,0),VLOOKUP(_xlfn.CONCAT(B305,$B274),'All Fixtures'!H:T,13,0))</f>
        <v>Windmill Nomads</v>
      </c>
      <c r="G305" s="48" t="str">
        <f>IF(E305="VOID","",VLOOKUP(_xlfn.CONCAT(B305,D305),'All Fixtures'!H:U,14,0))</f>
        <v>Farmer's Club 1</v>
      </c>
    </row>
    <row r="306" spans="1:7" ht="18" customHeight="1" x14ac:dyDescent="0.25">
      <c r="A306" s="55"/>
      <c r="B306" s="44">
        <v>29</v>
      </c>
      <c r="C306" s="45">
        <f>IFERROR(VLOOKUP(_xlfn.CONCAT(B306,$B274),'All Fixtures'!H:R,10,0),VLOOKUP(_xlfn.CONCAT(B306,$B274),'All Fixtures'!I:R,9,0))</f>
        <v>45757</v>
      </c>
      <c r="D306" s="46" t="str">
        <f>IFERROR(VLOOKUP(_xlfn.CONCAT(B306,$B274),'All Fixtures'!H:R,11,0),VLOOKUP(_xlfn.CONCAT(B306,$B274),'All Fixtures'!I:R,10,0))</f>
        <v>Gamblers S.C.</v>
      </c>
      <c r="E306" s="47" t="str">
        <f t="shared" si="7"/>
        <v>vs</v>
      </c>
      <c r="F306" s="46" t="str">
        <f>IFERROR(VLOOKUP(_xlfn.CONCAT(B306,$B274),'All Fixtures'!I:T,12,0),VLOOKUP(_xlfn.CONCAT(B306,$B274),'All Fixtures'!H:T,13,0))</f>
        <v>Castle Grym</v>
      </c>
      <c r="G306" s="48" t="str">
        <f>IF(E306="VOID","",VLOOKUP(_xlfn.CONCAT(B306,D306),'All Fixtures'!H:U,14,0))</f>
        <v>Coney Hill RFC</v>
      </c>
    </row>
    <row r="307" spans="1:7" ht="18" customHeight="1" x14ac:dyDescent="0.25">
      <c r="A307" s="55"/>
      <c r="B307" s="49">
        <v>30</v>
      </c>
      <c r="C307" s="50">
        <f>IFERROR(VLOOKUP(_xlfn.CONCAT(B307,$B274),'All Fixtures'!H:R,10,0),VLOOKUP(_xlfn.CONCAT(B307,$B274),'All Fixtures'!I:R,9,0))</f>
        <v>45765</v>
      </c>
      <c r="D307" s="51" t="str">
        <f>IFERROR(VLOOKUP(_xlfn.CONCAT(B307,$B274),'All Fixtures'!H:R,11,0),VLOOKUP(_xlfn.CONCAT(B307,$B274),'All Fixtures'!I:R,10,0))</f>
        <v>Castle Grym</v>
      </c>
      <c r="E307" s="52" t="str">
        <f t="shared" si="7"/>
        <v>vs</v>
      </c>
      <c r="F307" s="51" t="str">
        <f>IFERROR(VLOOKUP(_xlfn.CONCAT(B307,$B274),'All Fixtures'!I:T,12,0),VLOOKUP(_xlfn.CONCAT(B307,$B274),'All Fixtures'!H:T,13,0))</f>
        <v>Newent Independents</v>
      </c>
      <c r="G307" s="53" t="str">
        <f>IF(E307="VOID","",VLOOKUP(_xlfn.CONCAT(B307,D307),'All Fixtures'!H:U,14,0))</f>
        <v>Farmer's Club 1</v>
      </c>
    </row>
    <row r="308" spans="1:7" ht="13.15" customHeight="1" x14ac:dyDescent="0.25">
      <c r="A308" s="55"/>
      <c r="B308" s="20"/>
      <c r="C308" s="20"/>
      <c r="D308" s="3"/>
      <c r="E308" s="20"/>
      <c r="F308" s="3"/>
      <c r="G308" s="3"/>
    </row>
    <row r="309" spans="1:7" ht="13.15" customHeight="1" x14ac:dyDescent="0.25">
      <c r="A309" s="55"/>
      <c r="B309" s="20"/>
      <c r="C309" s="20"/>
      <c r="D309" s="3"/>
      <c r="E309" s="20"/>
      <c r="F309" s="3"/>
      <c r="G309" s="3"/>
    </row>
    <row r="310" spans="1:7" ht="13.15" customHeight="1" x14ac:dyDescent="0.25">
      <c r="A310" s="55"/>
      <c r="B310" s="20"/>
      <c r="C310" s="20"/>
      <c r="D310" s="3"/>
      <c r="E310" s="20"/>
      <c r="F310" s="3"/>
      <c r="G310" s="3"/>
    </row>
    <row r="311" spans="1:7" ht="13.15" customHeight="1" x14ac:dyDescent="0.25">
      <c r="A311" s="55"/>
      <c r="B311" s="20"/>
      <c r="C311" s="20"/>
      <c r="D311" s="3"/>
      <c r="E311" s="20"/>
      <c r="F311" s="3"/>
      <c r="G311" s="3"/>
    </row>
    <row r="312" spans="1:7" ht="13.15" customHeight="1" x14ac:dyDescent="0.25">
      <c r="A312" s="55"/>
      <c r="B312" s="20"/>
      <c r="C312" s="20"/>
      <c r="D312" s="3"/>
      <c r="E312" s="20"/>
      <c r="F312" s="3"/>
      <c r="G312" s="3"/>
    </row>
    <row r="313" spans="1:7" ht="20.45" customHeight="1" x14ac:dyDescent="0.35">
      <c r="A313" s="55">
        <f>A274+1</f>
        <v>9</v>
      </c>
      <c r="B313" s="39" t="str">
        <f>C313</f>
        <v>Roamers</v>
      </c>
      <c r="C313" s="121" t="str">
        <f>VLOOKUP(A313,Divisions!$W$3:$X$18,2,0)</f>
        <v>Roamers</v>
      </c>
      <c r="D313" s="121"/>
      <c r="E313" s="121"/>
      <c r="F313" s="121"/>
      <c r="G313" s="121"/>
    </row>
    <row r="314" spans="1:7" ht="13.15" customHeight="1" x14ac:dyDescent="0.25">
      <c r="A314" s="55"/>
      <c r="B314" s="20"/>
      <c r="C314" s="20"/>
      <c r="D314" s="3"/>
      <c r="E314" s="20"/>
      <c r="F314" s="3"/>
      <c r="G314" s="3"/>
    </row>
    <row r="315" spans="1:7" ht="21.6" customHeight="1" x14ac:dyDescent="0.25">
      <c r="A315" s="55"/>
      <c r="B315" s="40" t="s">
        <v>328</v>
      </c>
      <c r="C315" s="41" t="s">
        <v>334</v>
      </c>
      <c r="D315" s="42" t="s">
        <v>340</v>
      </c>
      <c r="E315" s="42"/>
      <c r="F315" s="42" t="s">
        <v>341</v>
      </c>
      <c r="G315" s="43" t="s">
        <v>338</v>
      </c>
    </row>
    <row r="316" spans="1:7" ht="18" customHeight="1" x14ac:dyDescent="0.25">
      <c r="A316" s="55"/>
      <c r="B316" s="44">
        <v>1</v>
      </c>
      <c r="C316" s="45">
        <f>IFERROR(VLOOKUP(_xlfn.CONCAT(B316,$B313),'All Fixtures'!H:R,10,0),VLOOKUP(_xlfn.CONCAT(B316,$B313),'All Fixtures'!I:R,9,0))</f>
        <v>45541</v>
      </c>
      <c r="D316" s="46" t="str">
        <f>IFERROR(VLOOKUP(_xlfn.CONCAT(B316,$B313),'All Fixtures'!H:R,11,0),VLOOKUP(_xlfn.CONCAT(B316,$B313),'All Fixtures'!I:R,10,0))</f>
        <v>Castle Grym</v>
      </c>
      <c r="E316" s="47" t="str">
        <f>IF(F316="","VOID","vs")</f>
        <v>vs</v>
      </c>
      <c r="F316" s="46" t="str">
        <f>IFERROR(VLOOKUP(_xlfn.CONCAT(B316,$B313),'All Fixtures'!I:T,12,0),VLOOKUP(_xlfn.CONCAT(B316,$B313),'All Fixtures'!H:T,13,0))</f>
        <v>Roamers</v>
      </c>
      <c r="G316" s="48" t="str">
        <f>IF(E316="VOID","",VLOOKUP(_xlfn.CONCAT(B316,D316),'All Fixtures'!H:U,14,0))</f>
        <v>Farmer's Club 1</v>
      </c>
    </row>
    <row r="317" spans="1:7" ht="18" customHeight="1" x14ac:dyDescent="0.25">
      <c r="A317" s="55"/>
      <c r="B317" s="44">
        <v>2</v>
      </c>
      <c r="C317" s="45">
        <f>IFERROR(VLOOKUP(_xlfn.CONCAT(B317,$B313),'All Fixtures'!H:R,10,0),VLOOKUP(_xlfn.CONCAT(B317,$B313),'All Fixtures'!I:R,9,0))</f>
        <v>45545</v>
      </c>
      <c r="D317" s="46" t="str">
        <f>IFERROR(VLOOKUP(_xlfn.CONCAT(B317,$B313),'All Fixtures'!H:R,11,0),VLOOKUP(_xlfn.CONCAT(B317,$B313),'All Fixtures'!I:R,10,0))</f>
        <v>Roamers</v>
      </c>
      <c r="E317" s="47" t="str">
        <f t="shared" ref="E317:E346" si="8">IF(F317="","VOID","vs")</f>
        <v>vs</v>
      </c>
      <c r="F317" s="46" t="str">
        <f>IFERROR(VLOOKUP(_xlfn.CONCAT(B317,$B313),'All Fixtures'!I:T,12,0),VLOOKUP(_xlfn.CONCAT(B317,$B313),'All Fixtures'!H:T,13,0))</f>
        <v>Dixies Twisters</v>
      </c>
      <c r="G317" s="48" t="str">
        <f>IF(E317="VOID","",VLOOKUP(_xlfn.CONCAT(B317,D317),'All Fixtures'!H:U,14,0))</f>
        <v>Longlevens RFC</v>
      </c>
    </row>
    <row r="318" spans="1:7" ht="18" customHeight="1" x14ac:dyDescent="0.25">
      <c r="A318" s="55"/>
      <c r="B318" s="44">
        <v>3</v>
      </c>
      <c r="C318" s="45">
        <f>IFERROR(VLOOKUP(_xlfn.CONCAT(B318,$B313),'All Fixtures'!H:R,10,0),VLOOKUP(_xlfn.CONCAT(B318,$B313),'All Fixtures'!I:R,9,0))</f>
        <v>45555</v>
      </c>
      <c r="D318" s="46" t="str">
        <f>IFERROR(VLOOKUP(_xlfn.CONCAT(B318,$B313),'All Fixtures'!H:R,11,0),VLOOKUP(_xlfn.CONCAT(B318,$B313),'All Fixtures'!I:R,10,0))</f>
        <v>The Salesmen</v>
      </c>
      <c r="E318" s="47" t="str">
        <f t="shared" si="8"/>
        <v>vs</v>
      </c>
      <c r="F318" s="46" t="str">
        <f>IFERROR(VLOOKUP(_xlfn.CONCAT(B318,$B313),'All Fixtures'!I:T,12,0),VLOOKUP(_xlfn.CONCAT(B318,$B313),'All Fixtures'!H:T,13,0))</f>
        <v>Roamers</v>
      </c>
      <c r="G318" s="48" t="str">
        <f>IF(E318="VOID","",VLOOKUP(_xlfn.CONCAT(B318,D318),'All Fixtures'!H:U,14,0))</f>
        <v>Tuffley Community Centre</v>
      </c>
    </row>
    <row r="319" spans="1:7" ht="18" customHeight="1" x14ac:dyDescent="0.25">
      <c r="A319" s="55"/>
      <c r="B319" s="44">
        <v>4</v>
      </c>
      <c r="C319" s="45">
        <f>IFERROR(VLOOKUP(_xlfn.CONCAT(B319,$B313),'All Fixtures'!H:R,10,0),VLOOKUP(_xlfn.CONCAT(B319,$B313),'All Fixtures'!I:R,9,0))</f>
        <v>45559</v>
      </c>
      <c r="D319" s="46" t="str">
        <f>IFERROR(VLOOKUP(_xlfn.CONCAT(B319,$B313),'All Fixtures'!H:R,11,0),VLOOKUP(_xlfn.CONCAT(B319,$B313),'All Fixtures'!I:R,10,0))</f>
        <v>Roamers</v>
      </c>
      <c r="E319" s="47" t="str">
        <f t="shared" si="8"/>
        <v>vs</v>
      </c>
      <c r="F319" s="46" t="str">
        <f>IFERROR(VLOOKUP(_xlfn.CONCAT(B319,$B313),'All Fixtures'!I:T,12,0),VLOOKUP(_xlfn.CONCAT(B319,$B313),'All Fixtures'!H:T,13,0))</f>
        <v>Hempsted C.C.</v>
      </c>
      <c r="G319" s="48" t="str">
        <f>IF(E319="VOID","",VLOOKUP(_xlfn.CONCAT(B319,D319),'All Fixtures'!H:U,14,0))</f>
        <v>Longlevens RFC</v>
      </c>
    </row>
    <row r="320" spans="1:7" ht="18" customHeight="1" x14ac:dyDescent="0.25">
      <c r="A320" s="55"/>
      <c r="B320" s="44">
        <v>5</v>
      </c>
      <c r="C320" s="45">
        <f>IFERROR(VLOOKUP(_xlfn.CONCAT(B320,$B313),'All Fixtures'!H:R,10,0),VLOOKUP(_xlfn.CONCAT(B320,$B313),'All Fixtures'!I:R,9,0))</f>
        <v>45567</v>
      </c>
      <c r="D320" s="46" t="str">
        <f>IFERROR(VLOOKUP(_xlfn.CONCAT(B320,$B313),'All Fixtures'!H:R,11,0),VLOOKUP(_xlfn.CONCAT(B320,$B313),'All Fixtures'!I:R,10,0))</f>
        <v>Beaufort Beavers</v>
      </c>
      <c r="E320" s="47" t="str">
        <f t="shared" si="8"/>
        <v>vs</v>
      </c>
      <c r="F320" s="46" t="str">
        <f>IFERROR(VLOOKUP(_xlfn.CONCAT(B320,$B313),'All Fixtures'!I:T,12,0),VLOOKUP(_xlfn.CONCAT(B320,$B313),'All Fixtures'!H:T,13,0))</f>
        <v>Roamers</v>
      </c>
      <c r="G320" s="48" t="str">
        <f>IF(E320="VOID","",VLOOKUP(_xlfn.CONCAT(B320,D320),'All Fixtures'!H:U,14,0))</f>
        <v>Hardwicke RBL 2</v>
      </c>
    </row>
    <row r="321" spans="1:7" ht="18" customHeight="1" x14ac:dyDescent="0.25">
      <c r="A321" s="55"/>
      <c r="B321" s="44">
        <v>6</v>
      </c>
      <c r="C321" s="45">
        <f>IFERROR(VLOOKUP(_xlfn.CONCAT(B321,$B313),'All Fixtures'!H:R,10,0),VLOOKUP(_xlfn.CONCAT(B321,$B313),'All Fixtures'!I:R,9,0))</f>
        <v>45573</v>
      </c>
      <c r="D321" s="46" t="str">
        <f>IFERROR(VLOOKUP(_xlfn.CONCAT(B321,$B313),'All Fixtures'!H:R,11,0),VLOOKUP(_xlfn.CONCAT(B321,$B313),'All Fixtures'!I:R,10,0))</f>
        <v>Roamers</v>
      </c>
      <c r="E321" s="47" t="str">
        <f t="shared" si="8"/>
        <v>vs</v>
      </c>
      <c r="F321" s="46" t="str">
        <f>IFERROR(VLOOKUP(_xlfn.CONCAT(B321,$B313),'All Fixtures'!I:T,12,0),VLOOKUP(_xlfn.CONCAT(B321,$B313),'All Fixtures'!H:T,13,0))</f>
        <v>Jaybees</v>
      </c>
      <c r="G321" s="48" t="str">
        <f>IF(E321="VOID","",VLOOKUP(_xlfn.CONCAT(B321,D321),'All Fixtures'!H:U,14,0))</f>
        <v>Longlevens RFC</v>
      </c>
    </row>
    <row r="322" spans="1:7" ht="18" customHeight="1" x14ac:dyDescent="0.25">
      <c r="A322" s="55"/>
      <c r="B322" s="44">
        <v>7</v>
      </c>
      <c r="C322" s="45">
        <f>IFERROR(VLOOKUP(_xlfn.CONCAT(B322,$B313),'All Fixtures'!H:R,10,0),VLOOKUP(_xlfn.CONCAT(B322,$B313),'All Fixtures'!I:R,9,0))</f>
        <v>45583</v>
      </c>
      <c r="D322" s="46" t="str">
        <f>IFERROR(VLOOKUP(_xlfn.CONCAT(B322,$B313),'All Fixtures'!H:R,11,0),VLOOKUP(_xlfn.CONCAT(B322,$B313),'All Fixtures'!I:R,10,0))</f>
        <v>Chequers</v>
      </c>
      <c r="E322" s="47" t="str">
        <f t="shared" si="8"/>
        <v>vs</v>
      </c>
      <c r="F322" s="46" t="str">
        <f>IFERROR(VLOOKUP(_xlfn.CONCAT(B322,$B313),'All Fixtures'!I:T,12,0),VLOOKUP(_xlfn.CONCAT(B322,$B313),'All Fixtures'!H:T,13,0))</f>
        <v>Roamers</v>
      </c>
      <c r="G322" s="48" t="str">
        <f>IF(E322="VOID","",VLOOKUP(_xlfn.CONCAT(B322,D322),'All Fixtures'!H:U,14,0))</f>
        <v>Ramblers Club</v>
      </c>
    </row>
    <row r="323" spans="1:7" ht="18" customHeight="1" x14ac:dyDescent="0.25">
      <c r="A323" s="55"/>
      <c r="B323" s="44">
        <v>8</v>
      </c>
      <c r="C323" s="45">
        <f>IFERROR(VLOOKUP(_xlfn.CONCAT(B323,$B313),'All Fixtures'!H:R,10,0),VLOOKUP(_xlfn.CONCAT(B323,$B313),'All Fixtures'!I:R,9,0))</f>
        <v>45587</v>
      </c>
      <c r="D323" s="46" t="str">
        <f>IFERROR(VLOOKUP(_xlfn.CONCAT(B323,$B313),'All Fixtures'!H:R,11,0),VLOOKUP(_xlfn.CONCAT(B323,$B313),'All Fixtures'!I:R,10,0))</f>
        <v>Roamers</v>
      </c>
      <c r="E323" s="47" t="str">
        <f t="shared" si="8"/>
        <v>vs</v>
      </c>
      <c r="F323" s="46" t="str">
        <f>IFERROR(VLOOKUP(_xlfn.CONCAT(B323,$B313),'All Fixtures'!I:T,12,0),VLOOKUP(_xlfn.CONCAT(B323,$B313),'All Fixtures'!H:T,13,0))</f>
        <v>Likely Lads</v>
      </c>
      <c r="G323" s="48" t="str">
        <f>IF(E323="VOID","",VLOOKUP(_xlfn.CONCAT(B323,D323),'All Fixtures'!H:U,14,0))</f>
        <v>Longlevens RFC</v>
      </c>
    </row>
    <row r="324" spans="1:7" ht="18" customHeight="1" x14ac:dyDescent="0.25">
      <c r="A324" s="55"/>
      <c r="B324" s="44">
        <v>9</v>
      </c>
      <c r="C324" s="45">
        <f>IFERROR(VLOOKUP(_xlfn.CONCAT(B324,$B313),'All Fixtures'!H:R,10,0),VLOOKUP(_xlfn.CONCAT(B324,$B313),'All Fixtures'!I:R,9,0))</f>
        <v>45597</v>
      </c>
      <c r="D324" s="46" t="str">
        <f>IFERROR(VLOOKUP(_xlfn.CONCAT(B324,$B313),'All Fixtures'!H:R,11,0),VLOOKUP(_xlfn.CONCAT(B324,$B313),'All Fixtures'!I:R,10,0))</f>
        <v>St Aldates</v>
      </c>
      <c r="E324" s="47" t="str">
        <f t="shared" si="8"/>
        <v>vs</v>
      </c>
      <c r="F324" s="46" t="str">
        <f>IFERROR(VLOOKUP(_xlfn.CONCAT(B324,$B313),'All Fixtures'!I:T,12,0),VLOOKUP(_xlfn.CONCAT(B324,$B313),'All Fixtures'!H:T,13,0))</f>
        <v>Roamers</v>
      </c>
      <c r="G324" s="48" t="str">
        <f>IF(E324="VOID","",VLOOKUP(_xlfn.CONCAT(B324,D324),'All Fixtures'!H:U,14,0))</f>
        <v>Wotton Hall Club 2</v>
      </c>
    </row>
    <row r="325" spans="1:7" ht="18" customHeight="1" x14ac:dyDescent="0.25">
      <c r="A325" s="55"/>
      <c r="B325" s="44">
        <v>10</v>
      </c>
      <c r="C325" s="45">
        <f>IFERROR(VLOOKUP(_xlfn.CONCAT(B325,$B313),'All Fixtures'!H:R,10,0),VLOOKUP(_xlfn.CONCAT(B325,$B313),'All Fixtures'!I:R,9,0))</f>
        <v>45601</v>
      </c>
      <c r="D325" s="46" t="str">
        <f>IFERROR(VLOOKUP(_xlfn.CONCAT(B325,$B313),'All Fixtures'!H:R,11,0),VLOOKUP(_xlfn.CONCAT(B325,$B313),'All Fixtures'!I:R,10,0))</f>
        <v>Roamers</v>
      </c>
      <c r="E325" s="47" t="str">
        <f t="shared" si="8"/>
        <v>vs</v>
      </c>
      <c r="F325" s="46" t="str">
        <f>IFERROR(VLOOKUP(_xlfn.CONCAT(B325,$B313),'All Fixtures'!I:T,12,0),VLOOKUP(_xlfn.CONCAT(B325,$B313),'All Fixtures'!H:T,13,0))</f>
        <v>Hits &amp; Bits</v>
      </c>
      <c r="G325" s="48" t="str">
        <f>IF(E325="VOID","",VLOOKUP(_xlfn.CONCAT(B325,D325),'All Fixtures'!H:U,14,0))</f>
        <v>Longlevens RFC</v>
      </c>
    </row>
    <row r="326" spans="1:7" ht="18" customHeight="1" x14ac:dyDescent="0.25">
      <c r="A326" s="55"/>
      <c r="B326" s="44">
        <v>11</v>
      </c>
      <c r="C326" s="45">
        <f>IFERROR(VLOOKUP(_xlfn.CONCAT(B326,$B313),'All Fixtures'!H:R,10,0),VLOOKUP(_xlfn.CONCAT(B326,$B313),'All Fixtures'!I:R,9,0))</f>
        <v>45610</v>
      </c>
      <c r="D326" s="46" t="str">
        <f>IFERROR(VLOOKUP(_xlfn.CONCAT(B326,$B313),'All Fixtures'!H:R,11,0),VLOOKUP(_xlfn.CONCAT(B326,$B313),'All Fixtures'!I:R,10,0))</f>
        <v>Runaways</v>
      </c>
      <c r="E326" s="47" t="str">
        <f t="shared" si="8"/>
        <v>vs</v>
      </c>
      <c r="F326" s="46" t="str">
        <f>IFERROR(VLOOKUP(_xlfn.CONCAT(B326,$B313),'All Fixtures'!I:T,12,0),VLOOKUP(_xlfn.CONCAT(B326,$B313),'All Fixtures'!H:T,13,0))</f>
        <v>Roamers</v>
      </c>
      <c r="G326" s="48" t="str">
        <f>IF(E326="VOID","",VLOOKUP(_xlfn.CONCAT(B326,D326),'All Fixtures'!H:U,14,0))</f>
        <v>Churchdown Club</v>
      </c>
    </row>
    <row r="327" spans="1:7" ht="18" customHeight="1" x14ac:dyDescent="0.25">
      <c r="A327" s="55"/>
      <c r="B327" s="44">
        <v>12</v>
      </c>
      <c r="C327" s="45">
        <f>IFERROR(VLOOKUP(_xlfn.CONCAT(B327,$B313),'All Fixtures'!H:R,10,0),VLOOKUP(_xlfn.CONCAT(B327,$B313),'All Fixtures'!I:R,9,0))</f>
        <v>45615</v>
      </c>
      <c r="D327" s="46" t="str">
        <f>IFERROR(VLOOKUP(_xlfn.CONCAT(B327,$B313),'All Fixtures'!H:R,11,0),VLOOKUP(_xlfn.CONCAT(B327,$B313),'All Fixtures'!I:R,10,0))</f>
        <v>Roamers</v>
      </c>
      <c r="E327" s="47" t="str">
        <f t="shared" si="8"/>
        <v>vs</v>
      </c>
      <c r="F327" s="46" t="str">
        <f>IFERROR(VLOOKUP(_xlfn.CONCAT(B327,$B313),'All Fixtures'!I:T,12,0),VLOOKUP(_xlfn.CONCAT(B327,$B313),'All Fixtures'!H:T,13,0))</f>
        <v>Windmill Nomads</v>
      </c>
      <c r="G327" s="48" t="str">
        <f>IF(E327="VOID","",VLOOKUP(_xlfn.CONCAT(B327,D327),'All Fixtures'!H:U,14,0))</f>
        <v>Longlevens RFC</v>
      </c>
    </row>
    <row r="328" spans="1:7" ht="18" customHeight="1" x14ac:dyDescent="0.25">
      <c r="A328" s="55"/>
      <c r="B328" s="44">
        <v>13</v>
      </c>
      <c r="C328" s="45">
        <f>IFERROR(VLOOKUP(_xlfn.CONCAT(B328,$B313),'All Fixtures'!H:R,10,0),VLOOKUP(_xlfn.CONCAT(B328,$B313),'All Fixtures'!I:R,9,0))</f>
        <v>45624</v>
      </c>
      <c r="D328" s="46" t="str">
        <f>IFERROR(VLOOKUP(_xlfn.CONCAT(B328,$B313),'All Fixtures'!H:R,11,0),VLOOKUP(_xlfn.CONCAT(B328,$B313),'All Fixtures'!I:R,10,0))</f>
        <v>Gamblers S.C.</v>
      </c>
      <c r="E328" s="47" t="str">
        <f t="shared" si="8"/>
        <v>vs</v>
      </c>
      <c r="F328" s="46" t="str">
        <f>IFERROR(VLOOKUP(_xlfn.CONCAT(B328,$B313),'All Fixtures'!I:T,12,0),VLOOKUP(_xlfn.CONCAT(B328,$B313),'All Fixtures'!H:T,13,0))</f>
        <v>Roamers</v>
      </c>
      <c r="G328" s="48" t="str">
        <f>IF(E328="VOID","",VLOOKUP(_xlfn.CONCAT(B328,D328),'All Fixtures'!H:U,14,0))</f>
        <v>Coney Hill RFC</v>
      </c>
    </row>
    <row r="329" spans="1:7" ht="18" customHeight="1" x14ac:dyDescent="0.25">
      <c r="A329" s="55"/>
      <c r="B329" s="44">
        <v>14</v>
      </c>
      <c r="C329" s="45">
        <f>IFERROR(VLOOKUP(_xlfn.CONCAT(B329,$B313),'All Fixtures'!H:R,10,0),VLOOKUP(_xlfn.CONCAT(B329,$B313),'All Fixtures'!I:R,9,0))</f>
        <v>45629</v>
      </c>
      <c r="D329" s="46" t="str">
        <f>IFERROR(VLOOKUP(_xlfn.CONCAT(B329,$B313),'All Fixtures'!H:R,11,0),VLOOKUP(_xlfn.CONCAT(B329,$B313),'All Fixtures'!I:R,10,0))</f>
        <v>Roamers</v>
      </c>
      <c r="E329" s="47" t="str">
        <f t="shared" si="8"/>
        <v>vs</v>
      </c>
      <c r="F329" s="46" t="str">
        <f>IFERROR(VLOOKUP(_xlfn.CONCAT(B329,$B313),'All Fixtures'!I:T,12,0),VLOOKUP(_xlfn.CONCAT(B329,$B313),'All Fixtures'!H:T,13,0))</f>
        <v>Newent Independents</v>
      </c>
      <c r="G329" s="48" t="str">
        <f>IF(E329="VOID","",VLOOKUP(_xlfn.CONCAT(B329,D329),'All Fixtures'!H:U,14,0))</f>
        <v>Longlevens RFC</v>
      </c>
    </row>
    <row r="330" spans="1:7" ht="18" customHeight="1" x14ac:dyDescent="0.25">
      <c r="A330" s="55"/>
      <c r="B330" s="44">
        <v>15</v>
      </c>
      <c r="C330" s="45">
        <f>IFERROR(VLOOKUP(_xlfn.CONCAT(B330,$B313),'All Fixtures'!H:R,10,0),VLOOKUP(_xlfn.CONCAT(B330,$B313),'All Fixtures'!I:R,9,0))</f>
        <v>45638</v>
      </c>
      <c r="D330" s="46" t="str">
        <f>IFERROR(VLOOKUP(_xlfn.CONCAT(B330,$B313),'All Fixtures'!H:R,11,0),VLOOKUP(_xlfn.CONCAT(B330,$B313),'All Fixtures'!I:R,10,0))</f>
        <v>Crescent Knights</v>
      </c>
      <c r="E330" s="47" t="str">
        <f t="shared" si="8"/>
        <v>vs</v>
      </c>
      <c r="F330" s="46" t="str">
        <f>IFERROR(VLOOKUP(_xlfn.CONCAT(B330,$B313),'All Fixtures'!I:T,12,0),VLOOKUP(_xlfn.CONCAT(B330,$B313),'All Fixtures'!H:T,13,0))</f>
        <v>Roamers</v>
      </c>
      <c r="G330" s="48" t="str">
        <f>IF(E330="VOID","",VLOOKUP(_xlfn.CONCAT(B330,D330),'All Fixtures'!H:U,14,0))</f>
        <v>Circle Club Newent</v>
      </c>
    </row>
    <row r="331" spans="1:7" ht="24.6" customHeight="1" x14ac:dyDescent="0.25">
      <c r="A331" s="55"/>
      <c r="B331" s="122" t="s">
        <v>339</v>
      </c>
      <c r="C331" s="123"/>
      <c r="D331" s="123"/>
      <c r="E331" s="123"/>
      <c r="F331" s="123"/>
      <c r="G331" s="124"/>
    </row>
    <row r="332" spans="1:7" ht="18" customHeight="1" x14ac:dyDescent="0.25">
      <c r="A332" s="55"/>
      <c r="B332" s="44">
        <v>16</v>
      </c>
      <c r="C332" s="45">
        <f>IFERROR(VLOOKUP(_xlfn.CONCAT(B332,$B313),'All Fixtures'!H:R,10,0),VLOOKUP(_xlfn.CONCAT(B332,$B313),'All Fixtures'!I:R,9,0))</f>
        <v>45664</v>
      </c>
      <c r="D332" s="46" t="str">
        <f>IFERROR(VLOOKUP(_xlfn.CONCAT(B332,$B313),'All Fixtures'!H:R,11,0),VLOOKUP(_xlfn.CONCAT(B332,$B313),'All Fixtures'!I:R,10,0))</f>
        <v>Roamers</v>
      </c>
      <c r="E332" s="47" t="str">
        <f t="shared" si="8"/>
        <v>vs</v>
      </c>
      <c r="F332" s="46" t="str">
        <f>IFERROR(VLOOKUP(_xlfn.CONCAT(B332,$B313),'All Fixtures'!I:T,12,0),VLOOKUP(_xlfn.CONCAT(B332,$B313),'All Fixtures'!H:T,13,0))</f>
        <v>Castle Grym</v>
      </c>
      <c r="G332" s="48" t="str">
        <f>IF(E332="VOID","",VLOOKUP(_xlfn.CONCAT(B332,D332),'All Fixtures'!H:U,14,0))</f>
        <v>Longlevens RFC</v>
      </c>
    </row>
    <row r="333" spans="1:7" ht="18" customHeight="1" x14ac:dyDescent="0.25">
      <c r="A333" s="55"/>
      <c r="B333" s="44">
        <v>17</v>
      </c>
      <c r="C333" s="45">
        <f>IFERROR(VLOOKUP(_xlfn.CONCAT(B333,$B313),'All Fixtures'!H:R,10,0),VLOOKUP(_xlfn.CONCAT(B333,$B313),'All Fixtures'!I:R,9,0))</f>
        <v>45674</v>
      </c>
      <c r="D333" s="46" t="str">
        <f>IFERROR(VLOOKUP(_xlfn.CONCAT(B333,$B313),'All Fixtures'!H:R,11,0),VLOOKUP(_xlfn.CONCAT(B333,$B313),'All Fixtures'!I:R,10,0))</f>
        <v>Dixies Twisters</v>
      </c>
      <c r="E333" s="47" t="str">
        <f t="shared" si="8"/>
        <v>vs</v>
      </c>
      <c r="F333" s="46" t="str">
        <f>IFERROR(VLOOKUP(_xlfn.CONCAT(B333,$B313),'All Fixtures'!I:T,12,0),VLOOKUP(_xlfn.CONCAT(B333,$B313),'All Fixtures'!H:T,13,0))</f>
        <v>Roamers</v>
      </c>
      <c r="G333" s="48" t="str">
        <f>IF(E333="VOID","",VLOOKUP(_xlfn.CONCAT(B333,D333),'All Fixtures'!H:U,14,0))</f>
        <v>Coney Hill RFC</v>
      </c>
    </row>
    <row r="334" spans="1:7" ht="18" customHeight="1" x14ac:dyDescent="0.25">
      <c r="A334" s="55"/>
      <c r="B334" s="44">
        <v>18</v>
      </c>
      <c r="C334" s="45">
        <f>IFERROR(VLOOKUP(_xlfn.CONCAT(B334,$B313),'All Fixtures'!H:R,10,0),VLOOKUP(_xlfn.CONCAT(B334,$B313),'All Fixtures'!I:R,9,0))</f>
        <v>45678</v>
      </c>
      <c r="D334" s="46" t="str">
        <f>IFERROR(VLOOKUP(_xlfn.CONCAT(B334,$B313),'All Fixtures'!H:R,11,0),VLOOKUP(_xlfn.CONCAT(B334,$B313),'All Fixtures'!I:R,10,0))</f>
        <v>Roamers</v>
      </c>
      <c r="E334" s="47" t="str">
        <f t="shared" si="8"/>
        <v>vs</v>
      </c>
      <c r="F334" s="46" t="str">
        <f>IFERROR(VLOOKUP(_xlfn.CONCAT(B334,$B313),'All Fixtures'!I:T,12,0),VLOOKUP(_xlfn.CONCAT(B334,$B313),'All Fixtures'!H:T,13,0))</f>
        <v>The Salesmen</v>
      </c>
      <c r="G334" s="48" t="str">
        <f>IF(E334="VOID","",VLOOKUP(_xlfn.CONCAT(B334,D334),'All Fixtures'!H:U,14,0))</f>
        <v>Longlevens RFC</v>
      </c>
    </row>
    <row r="335" spans="1:7" ht="18" customHeight="1" x14ac:dyDescent="0.25">
      <c r="A335" s="55"/>
      <c r="B335" s="44">
        <v>19</v>
      </c>
      <c r="C335" s="45">
        <f>IFERROR(VLOOKUP(_xlfn.CONCAT(B335,$B313),'All Fixtures'!H:R,10,0),VLOOKUP(_xlfn.CONCAT(B335,$B313),'All Fixtures'!I:R,9,0))</f>
        <v>45688</v>
      </c>
      <c r="D335" s="46" t="str">
        <f>IFERROR(VLOOKUP(_xlfn.CONCAT(B335,$B313),'All Fixtures'!H:R,11,0),VLOOKUP(_xlfn.CONCAT(B335,$B313),'All Fixtures'!I:R,10,0))</f>
        <v>Hempsted C.C.</v>
      </c>
      <c r="E335" s="47" t="str">
        <f t="shared" si="8"/>
        <v>vs</v>
      </c>
      <c r="F335" s="46" t="str">
        <f>IFERROR(VLOOKUP(_xlfn.CONCAT(B335,$B313),'All Fixtures'!I:T,12,0),VLOOKUP(_xlfn.CONCAT(B335,$B313),'All Fixtures'!H:T,13,0))</f>
        <v>Roamers</v>
      </c>
      <c r="G335" s="48" t="str">
        <f>IF(E335="VOID","",VLOOKUP(_xlfn.CONCAT(B335,D335),'All Fixtures'!H:U,14,0))</f>
        <v>Baker Street</v>
      </c>
    </row>
    <row r="336" spans="1:7" ht="18" customHeight="1" x14ac:dyDescent="0.25">
      <c r="A336" s="55"/>
      <c r="B336" s="44">
        <v>20</v>
      </c>
      <c r="C336" s="45">
        <f>IFERROR(VLOOKUP(_xlfn.CONCAT(B336,$B313),'All Fixtures'!H:R,10,0),VLOOKUP(_xlfn.CONCAT(B336,$B313),'All Fixtures'!I:R,9,0))</f>
        <v>45692</v>
      </c>
      <c r="D336" s="46" t="str">
        <f>IFERROR(VLOOKUP(_xlfn.CONCAT(B336,$B313),'All Fixtures'!H:R,11,0),VLOOKUP(_xlfn.CONCAT(B336,$B313),'All Fixtures'!I:R,10,0))</f>
        <v>Roamers</v>
      </c>
      <c r="E336" s="47" t="str">
        <f t="shared" si="8"/>
        <v>vs</v>
      </c>
      <c r="F336" s="46" t="str">
        <f>IFERROR(VLOOKUP(_xlfn.CONCAT(B336,$B313),'All Fixtures'!I:T,12,0),VLOOKUP(_xlfn.CONCAT(B336,$B313),'All Fixtures'!H:T,13,0))</f>
        <v>Beaufort Beavers</v>
      </c>
      <c r="G336" s="48" t="str">
        <f>IF(E336="VOID","",VLOOKUP(_xlfn.CONCAT(B336,D336),'All Fixtures'!H:U,14,0))</f>
        <v>Longlevens RFC</v>
      </c>
    </row>
    <row r="337" spans="1:7" ht="18" customHeight="1" x14ac:dyDescent="0.25">
      <c r="A337" s="55"/>
      <c r="B337" s="44">
        <v>21</v>
      </c>
      <c r="C337" s="45">
        <f>IFERROR(VLOOKUP(_xlfn.CONCAT(B337,$B313),'All Fixtures'!H:R,10,0),VLOOKUP(_xlfn.CONCAT(B337,$B313),'All Fixtures'!I:R,9,0))</f>
        <v>45700</v>
      </c>
      <c r="D337" s="46" t="str">
        <f>IFERROR(VLOOKUP(_xlfn.CONCAT(B337,$B313),'All Fixtures'!H:R,11,0),VLOOKUP(_xlfn.CONCAT(B337,$B313),'All Fixtures'!I:R,10,0))</f>
        <v>Jaybees</v>
      </c>
      <c r="E337" s="47" t="str">
        <f t="shared" si="8"/>
        <v>vs</v>
      </c>
      <c r="F337" s="46" t="str">
        <f>IFERROR(VLOOKUP(_xlfn.CONCAT(B337,$B313),'All Fixtures'!I:T,12,0),VLOOKUP(_xlfn.CONCAT(B337,$B313),'All Fixtures'!H:T,13,0))</f>
        <v>Roamers</v>
      </c>
      <c r="G337" s="48" t="str">
        <f>IF(E337="VOID","",VLOOKUP(_xlfn.CONCAT(B337,D337),'All Fixtures'!H:U,14,0))</f>
        <v>England's Glory 2</v>
      </c>
    </row>
    <row r="338" spans="1:7" ht="18" customHeight="1" x14ac:dyDescent="0.25">
      <c r="A338" s="55"/>
      <c r="B338" s="44">
        <v>22</v>
      </c>
      <c r="C338" s="45">
        <f>IFERROR(VLOOKUP(_xlfn.CONCAT(B338,$B313),'All Fixtures'!H:R,10,0),VLOOKUP(_xlfn.CONCAT(B338,$B313),'All Fixtures'!I:R,9,0))</f>
        <v>45706</v>
      </c>
      <c r="D338" s="46" t="str">
        <f>IFERROR(VLOOKUP(_xlfn.CONCAT(B338,$B313),'All Fixtures'!H:R,11,0),VLOOKUP(_xlfn.CONCAT(B338,$B313),'All Fixtures'!I:R,10,0))</f>
        <v>Roamers</v>
      </c>
      <c r="E338" s="47" t="str">
        <f t="shared" si="8"/>
        <v>vs</v>
      </c>
      <c r="F338" s="46" t="str">
        <f>IFERROR(VLOOKUP(_xlfn.CONCAT(B338,$B313),'All Fixtures'!I:T,12,0),VLOOKUP(_xlfn.CONCAT(B338,$B313),'All Fixtures'!H:T,13,0))</f>
        <v>Chequers</v>
      </c>
      <c r="G338" s="48" t="str">
        <f>IF(E338="VOID","",VLOOKUP(_xlfn.CONCAT(B338,D338),'All Fixtures'!H:U,14,0))</f>
        <v>Longlevens RFC</v>
      </c>
    </row>
    <row r="339" spans="1:7" ht="18" customHeight="1" x14ac:dyDescent="0.25">
      <c r="A339" s="55"/>
      <c r="B339" s="44">
        <v>23</v>
      </c>
      <c r="C339" s="45">
        <f>IFERROR(VLOOKUP(_xlfn.CONCAT(B339,$B313),'All Fixtures'!H:R,10,0),VLOOKUP(_xlfn.CONCAT(B339,$B313),'All Fixtures'!I:R,9,0))</f>
        <v>45713</v>
      </c>
      <c r="D339" s="46" t="str">
        <f>IFERROR(VLOOKUP(_xlfn.CONCAT(B339,$B313),'All Fixtures'!H:R,11,0),VLOOKUP(_xlfn.CONCAT(B339,$B313),'All Fixtures'!I:R,10,0))</f>
        <v>Likely Lads</v>
      </c>
      <c r="E339" s="47" t="str">
        <f t="shared" si="8"/>
        <v>vs</v>
      </c>
      <c r="F339" s="46" t="str">
        <f>IFERROR(VLOOKUP(_xlfn.CONCAT(B339,$B313),'All Fixtures'!I:T,12,0),VLOOKUP(_xlfn.CONCAT(B339,$B313),'All Fixtures'!H:T,13,0))</f>
        <v>Roamers</v>
      </c>
      <c r="G339" s="48" t="str">
        <f>IF(E339="VOID","",VLOOKUP(_xlfn.CONCAT(B339,D339),'All Fixtures'!H:U,14,0))</f>
        <v>Farmer's Club 1</v>
      </c>
    </row>
    <row r="340" spans="1:7" ht="18" customHeight="1" x14ac:dyDescent="0.25">
      <c r="A340" s="55"/>
      <c r="B340" s="44">
        <v>24</v>
      </c>
      <c r="C340" s="45">
        <f>IFERROR(VLOOKUP(_xlfn.CONCAT(B340,$B313),'All Fixtures'!H:R,10,0),VLOOKUP(_xlfn.CONCAT(B340,$B313),'All Fixtures'!I:R,9,0))</f>
        <v>45720</v>
      </c>
      <c r="D340" s="46" t="str">
        <f>IFERROR(VLOOKUP(_xlfn.CONCAT(B340,$B313),'All Fixtures'!H:R,11,0),VLOOKUP(_xlfn.CONCAT(B340,$B313),'All Fixtures'!I:R,10,0))</f>
        <v>Roamers</v>
      </c>
      <c r="E340" s="47" t="str">
        <f t="shared" si="8"/>
        <v>vs</v>
      </c>
      <c r="F340" s="46" t="str">
        <f>IFERROR(VLOOKUP(_xlfn.CONCAT(B340,$B313),'All Fixtures'!I:T,12,0),VLOOKUP(_xlfn.CONCAT(B340,$B313),'All Fixtures'!H:T,13,0))</f>
        <v>St Aldates</v>
      </c>
      <c r="G340" s="48" t="str">
        <f>IF(E340="VOID","",VLOOKUP(_xlfn.CONCAT(B340,D340),'All Fixtures'!H:U,14,0))</f>
        <v>Longlevens RFC</v>
      </c>
    </row>
    <row r="341" spans="1:7" ht="18" customHeight="1" x14ac:dyDescent="0.25">
      <c r="A341" s="55"/>
      <c r="B341" s="44">
        <v>25</v>
      </c>
      <c r="C341" s="45">
        <f>IFERROR(VLOOKUP(_xlfn.CONCAT(B341,$B313),'All Fixtures'!H:R,10,0),VLOOKUP(_xlfn.CONCAT(B341,$B313),'All Fixtures'!I:R,9,0))</f>
        <v>45730</v>
      </c>
      <c r="D341" s="46" t="str">
        <f>IFERROR(VLOOKUP(_xlfn.CONCAT(B341,$B313),'All Fixtures'!H:R,11,0),VLOOKUP(_xlfn.CONCAT(B341,$B313),'All Fixtures'!I:R,10,0))</f>
        <v>Hits &amp; Bits</v>
      </c>
      <c r="E341" s="47" t="str">
        <f t="shared" si="8"/>
        <v>vs</v>
      </c>
      <c r="F341" s="46" t="str">
        <f>IFERROR(VLOOKUP(_xlfn.CONCAT(B341,$B313),'All Fixtures'!I:T,12,0),VLOOKUP(_xlfn.CONCAT(B341,$B313),'All Fixtures'!H:T,13,0))</f>
        <v>Roamers</v>
      </c>
      <c r="G341" s="48" t="str">
        <f>IF(E341="VOID","",VLOOKUP(_xlfn.CONCAT(B341,D341),'All Fixtures'!H:U,14,0))</f>
        <v>Farmer's Club 2</v>
      </c>
    </row>
    <row r="342" spans="1:7" ht="18" customHeight="1" x14ac:dyDescent="0.25">
      <c r="A342" s="55"/>
      <c r="B342" s="44">
        <v>26</v>
      </c>
      <c r="C342" s="45">
        <f>IFERROR(VLOOKUP(_xlfn.CONCAT(B342,$B313),'All Fixtures'!H:R,10,0),VLOOKUP(_xlfn.CONCAT(B342,$B313),'All Fixtures'!I:R,9,0))</f>
        <v>45734</v>
      </c>
      <c r="D342" s="46" t="str">
        <f>IFERROR(VLOOKUP(_xlfn.CONCAT(B342,$B313),'All Fixtures'!H:R,11,0),VLOOKUP(_xlfn.CONCAT(B342,$B313),'All Fixtures'!I:R,10,0))</f>
        <v>Roamers</v>
      </c>
      <c r="E342" s="47" t="str">
        <f t="shared" si="8"/>
        <v>vs</v>
      </c>
      <c r="F342" s="46" t="str">
        <f>IFERROR(VLOOKUP(_xlfn.CONCAT(B342,$B313),'All Fixtures'!I:T,12,0),VLOOKUP(_xlfn.CONCAT(B342,$B313),'All Fixtures'!H:T,13,0))</f>
        <v>Runaways</v>
      </c>
      <c r="G342" s="48" t="str">
        <f>IF(E342="VOID","",VLOOKUP(_xlfn.CONCAT(B342,D342),'All Fixtures'!H:U,14,0))</f>
        <v>Longlevens RFC</v>
      </c>
    </row>
    <row r="343" spans="1:7" ht="18" customHeight="1" x14ac:dyDescent="0.25">
      <c r="A343" s="55"/>
      <c r="B343" s="44">
        <v>27</v>
      </c>
      <c r="C343" s="45">
        <f>IFERROR(VLOOKUP(_xlfn.CONCAT(B343,$B313),'All Fixtures'!H:R,10,0),VLOOKUP(_xlfn.CONCAT(B343,$B313),'All Fixtures'!I:R,9,0))</f>
        <v>45742</v>
      </c>
      <c r="D343" s="46" t="str">
        <f>IFERROR(VLOOKUP(_xlfn.CONCAT(B343,$B313),'All Fixtures'!H:R,11,0),VLOOKUP(_xlfn.CONCAT(B343,$B313),'All Fixtures'!I:R,10,0))</f>
        <v>Windmill Nomads</v>
      </c>
      <c r="E343" s="47" t="str">
        <f t="shared" si="8"/>
        <v>vs</v>
      </c>
      <c r="F343" s="46" t="str">
        <f>IFERROR(VLOOKUP(_xlfn.CONCAT(B343,$B313),'All Fixtures'!I:T,12,0),VLOOKUP(_xlfn.CONCAT(B343,$B313),'All Fixtures'!H:T,13,0))</f>
        <v>Roamers</v>
      </c>
      <c r="G343" s="48" t="str">
        <f>IF(E343="VOID","",VLOOKUP(_xlfn.CONCAT(B343,D343),'All Fixtures'!H:U,14,0))</f>
        <v>Saintbridge Club 2</v>
      </c>
    </row>
    <row r="344" spans="1:7" ht="18" customHeight="1" x14ac:dyDescent="0.25">
      <c r="A344" s="55"/>
      <c r="B344" s="44">
        <v>28</v>
      </c>
      <c r="C344" s="45">
        <f>IFERROR(VLOOKUP(_xlfn.CONCAT(B344,$B313),'All Fixtures'!H:R,10,0),VLOOKUP(_xlfn.CONCAT(B344,$B313),'All Fixtures'!I:R,9,0))</f>
        <v>45748</v>
      </c>
      <c r="D344" s="46" t="str">
        <f>IFERROR(VLOOKUP(_xlfn.CONCAT(B344,$B313),'All Fixtures'!H:R,11,0),VLOOKUP(_xlfn.CONCAT(B344,$B313),'All Fixtures'!I:R,10,0))</f>
        <v>Roamers</v>
      </c>
      <c r="E344" s="47" t="str">
        <f t="shared" si="8"/>
        <v>vs</v>
      </c>
      <c r="F344" s="46" t="str">
        <f>IFERROR(VLOOKUP(_xlfn.CONCAT(B344,$B313),'All Fixtures'!I:T,12,0),VLOOKUP(_xlfn.CONCAT(B344,$B313),'All Fixtures'!H:T,13,0))</f>
        <v>Gamblers S.C.</v>
      </c>
      <c r="G344" s="48" t="str">
        <f>IF(E344="VOID","",VLOOKUP(_xlfn.CONCAT(B344,D344),'All Fixtures'!H:U,14,0))</f>
        <v>Longlevens RFC</v>
      </c>
    </row>
    <row r="345" spans="1:7" ht="18" customHeight="1" x14ac:dyDescent="0.25">
      <c r="A345" s="55"/>
      <c r="B345" s="44">
        <v>29</v>
      </c>
      <c r="C345" s="45">
        <f>IFERROR(VLOOKUP(_xlfn.CONCAT(B345,$B313),'All Fixtures'!H:R,10,0),VLOOKUP(_xlfn.CONCAT(B345,$B313),'All Fixtures'!I:R,9,0))</f>
        <v>45755</v>
      </c>
      <c r="D345" s="46" t="str">
        <f>IFERROR(VLOOKUP(_xlfn.CONCAT(B345,$B313),'All Fixtures'!H:R,11,0),VLOOKUP(_xlfn.CONCAT(B345,$B313),'All Fixtures'!I:R,10,0))</f>
        <v>Newent Independents</v>
      </c>
      <c r="E345" s="47" t="str">
        <f t="shared" si="8"/>
        <v>vs</v>
      </c>
      <c r="F345" s="46" t="str">
        <f>IFERROR(VLOOKUP(_xlfn.CONCAT(B345,$B313),'All Fixtures'!I:T,12,0),VLOOKUP(_xlfn.CONCAT(B345,$B313),'All Fixtures'!H:T,13,0))</f>
        <v>Roamers</v>
      </c>
      <c r="G345" s="48" t="str">
        <f>IF(E345="VOID","",VLOOKUP(_xlfn.CONCAT(B345,D345),'All Fixtures'!H:U,14,0))</f>
        <v>Circle Club Newent</v>
      </c>
    </row>
    <row r="346" spans="1:7" ht="18" customHeight="1" x14ac:dyDescent="0.25">
      <c r="A346" s="55"/>
      <c r="B346" s="49">
        <v>30</v>
      </c>
      <c r="C346" s="50">
        <f>IFERROR(VLOOKUP(_xlfn.CONCAT(B346,$B313),'All Fixtures'!H:R,10,0),VLOOKUP(_xlfn.CONCAT(B346,$B313),'All Fixtures'!I:R,9,0))</f>
        <v>45762</v>
      </c>
      <c r="D346" s="51" t="str">
        <f>IFERROR(VLOOKUP(_xlfn.CONCAT(B346,$B313),'All Fixtures'!H:R,11,0),VLOOKUP(_xlfn.CONCAT(B346,$B313),'All Fixtures'!I:R,10,0))</f>
        <v>Roamers</v>
      </c>
      <c r="E346" s="52" t="str">
        <f t="shared" si="8"/>
        <v>vs</v>
      </c>
      <c r="F346" s="51" t="str">
        <f>IFERROR(VLOOKUP(_xlfn.CONCAT(B346,$B313),'All Fixtures'!I:T,12,0),VLOOKUP(_xlfn.CONCAT(B346,$B313),'All Fixtures'!H:T,13,0))</f>
        <v>Crescent Knights</v>
      </c>
      <c r="G346" s="53" t="str">
        <f>IF(E346="VOID","",VLOOKUP(_xlfn.CONCAT(B346,D346),'All Fixtures'!H:U,14,0))</f>
        <v>Longlevens RFC</v>
      </c>
    </row>
    <row r="347" spans="1:7" ht="13.15" customHeight="1" x14ac:dyDescent="0.25">
      <c r="A347" s="55"/>
      <c r="B347" s="20"/>
      <c r="C347" s="20"/>
      <c r="D347" s="3"/>
      <c r="E347" s="20"/>
      <c r="F347" s="3"/>
      <c r="G347" s="3"/>
    </row>
    <row r="348" spans="1:7" ht="13.15" customHeight="1" x14ac:dyDescent="0.25">
      <c r="A348" s="55"/>
      <c r="B348" s="20"/>
      <c r="C348" s="20"/>
      <c r="D348" s="3"/>
      <c r="E348" s="20"/>
      <c r="F348" s="3"/>
      <c r="G348" s="3"/>
    </row>
    <row r="349" spans="1:7" ht="13.15" customHeight="1" x14ac:dyDescent="0.25">
      <c r="A349" s="55"/>
      <c r="B349" s="20"/>
      <c r="C349" s="20"/>
      <c r="D349" s="3"/>
      <c r="E349" s="20"/>
      <c r="F349" s="3"/>
      <c r="G349" s="3"/>
    </row>
    <row r="350" spans="1:7" ht="13.15" customHeight="1" x14ac:dyDescent="0.25">
      <c r="A350" s="55"/>
      <c r="B350" s="20"/>
      <c r="C350" s="20"/>
      <c r="D350" s="3"/>
      <c r="E350" s="20"/>
      <c r="F350" s="3"/>
      <c r="G350" s="3"/>
    </row>
    <row r="351" spans="1:7" ht="13.15" customHeight="1" x14ac:dyDescent="0.25">
      <c r="A351" s="55"/>
      <c r="B351" s="20"/>
      <c r="C351" s="20"/>
      <c r="D351" s="3"/>
      <c r="E351" s="20"/>
      <c r="F351" s="3"/>
      <c r="G351" s="3"/>
    </row>
    <row r="352" spans="1:7" ht="20.45" customHeight="1" x14ac:dyDescent="0.35">
      <c r="A352" s="55">
        <f>A313+1</f>
        <v>10</v>
      </c>
      <c r="B352" s="39" t="str">
        <f>C352</f>
        <v>Newent Independents</v>
      </c>
      <c r="C352" s="121" t="str">
        <f>VLOOKUP(A352,Divisions!$W$3:$X$18,2,0)</f>
        <v>Newent Independents</v>
      </c>
      <c r="D352" s="121"/>
      <c r="E352" s="121"/>
      <c r="F352" s="121"/>
      <c r="G352" s="121"/>
    </row>
    <row r="353" spans="1:7" ht="13.15" customHeight="1" x14ac:dyDescent="0.25">
      <c r="A353" s="55"/>
      <c r="B353" s="20"/>
      <c r="C353" s="20"/>
      <c r="D353" s="3"/>
      <c r="E353" s="20"/>
      <c r="F353" s="3"/>
      <c r="G353" s="3"/>
    </row>
    <row r="354" spans="1:7" ht="21.6" customHeight="1" x14ac:dyDescent="0.25">
      <c r="A354" s="55"/>
      <c r="B354" s="40" t="s">
        <v>328</v>
      </c>
      <c r="C354" s="41" t="s">
        <v>334</v>
      </c>
      <c r="D354" s="42" t="s">
        <v>340</v>
      </c>
      <c r="E354" s="42"/>
      <c r="F354" s="42" t="s">
        <v>341</v>
      </c>
      <c r="G354" s="43" t="s">
        <v>338</v>
      </c>
    </row>
    <row r="355" spans="1:7" ht="18" customHeight="1" x14ac:dyDescent="0.25">
      <c r="A355" s="55"/>
      <c r="B355" s="44">
        <v>1</v>
      </c>
      <c r="C355" s="45">
        <f>IFERROR(VLOOKUP(_xlfn.CONCAT(B355,$B352),'All Fixtures'!H:R,10,0),VLOOKUP(_xlfn.CONCAT(B355,$B352),'All Fixtures'!I:R,9,0))</f>
        <v>45541</v>
      </c>
      <c r="D355" s="46" t="str">
        <f>IFERROR(VLOOKUP(_xlfn.CONCAT(B355,$B352),'All Fixtures'!H:R,11,0),VLOOKUP(_xlfn.CONCAT(B355,$B352),'All Fixtures'!I:R,10,0))</f>
        <v>Dixies Twisters</v>
      </c>
      <c r="E355" s="47" t="str">
        <f>IF(F355="","VOID","vs")</f>
        <v>vs</v>
      </c>
      <c r="F355" s="46" t="str">
        <f>IFERROR(VLOOKUP(_xlfn.CONCAT(B355,$B352),'All Fixtures'!I:T,12,0),VLOOKUP(_xlfn.CONCAT(B355,$B352),'All Fixtures'!H:T,13,0))</f>
        <v>Newent Independents</v>
      </c>
      <c r="G355" s="48" t="str">
        <f>IF(E355="VOID","",VLOOKUP(_xlfn.CONCAT(B355,D355),'All Fixtures'!H:U,14,0))</f>
        <v>Coney Hill RFC</v>
      </c>
    </row>
    <row r="356" spans="1:7" ht="18" customHeight="1" x14ac:dyDescent="0.25">
      <c r="A356" s="55"/>
      <c r="B356" s="44">
        <v>2</v>
      </c>
      <c r="C356" s="45">
        <f>IFERROR(VLOOKUP(_xlfn.CONCAT(B356,$B352),'All Fixtures'!H:R,10,0),VLOOKUP(_xlfn.CONCAT(B356,$B352),'All Fixtures'!I:R,9,0))</f>
        <v>45545</v>
      </c>
      <c r="D356" s="46" t="str">
        <f>IFERROR(VLOOKUP(_xlfn.CONCAT(B356,$B352),'All Fixtures'!H:R,11,0),VLOOKUP(_xlfn.CONCAT(B356,$B352),'All Fixtures'!I:R,10,0))</f>
        <v>Newent Independents</v>
      </c>
      <c r="E356" s="47" t="str">
        <f t="shared" ref="E356:E385" si="9">IF(F356="","VOID","vs")</f>
        <v>vs</v>
      </c>
      <c r="F356" s="46" t="str">
        <f>IFERROR(VLOOKUP(_xlfn.CONCAT(B356,$B352),'All Fixtures'!I:T,12,0),VLOOKUP(_xlfn.CONCAT(B356,$B352),'All Fixtures'!H:T,13,0))</f>
        <v>The Salesmen</v>
      </c>
      <c r="G356" s="48" t="str">
        <f>IF(E356="VOID","",VLOOKUP(_xlfn.CONCAT(B356,D356),'All Fixtures'!H:U,14,0))</f>
        <v>Circle Club Newent</v>
      </c>
    </row>
    <row r="357" spans="1:7" ht="18" customHeight="1" x14ac:dyDescent="0.25">
      <c r="A357" s="55"/>
      <c r="B357" s="44">
        <v>3</v>
      </c>
      <c r="C357" s="45">
        <f>IFERROR(VLOOKUP(_xlfn.CONCAT(B357,$B352),'All Fixtures'!H:R,10,0),VLOOKUP(_xlfn.CONCAT(B357,$B352),'All Fixtures'!I:R,9,0))</f>
        <v>45555</v>
      </c>
      <c r="D357" s="46" t="str">
        <f>IFERROR(VLOOKUP(_xlfn.CONCAT(B357,$B352),'All Fixtures'!H:R,11,0),VLOOKUP(_xlfn.CONCAT(B357,$B352),'All Fixtures'!I:R,10,0))</f>
        <v>Hempsted C.C.</v>
      </c>
      <c r="E357" s="47" t="str">
        <f t="shared" si="9"/>
        <v>vs</v>
      </c>
      <c r="F357" s="46" t="str">
        <f>IFERROR(VLOOKUP(_xlfn.CONCAT(B357,$B352),'All Fixtures'!I:T,12,0),VLOOKUP(_xlfn.CONCAT(B357,$B352),'All Fixtures'!H:T,13,0))</f>
        <v>Newent Independents</v>
      </c>
      <c r="G357" s="48" t="str">
        <f>IF(E357="VOID","",VLOOKUP(_xlfn.CONCAT(B357,D357),'All Fixtures'!H:U,14,0))</f>
        <v>Baker Street</v>
      </c>
    </row>
    <row r="358" spans="1:7" ht="18" customHeight="1" x14ac:dyDescent="0.25">
      <c r="A358" s="55"/>
      <c r="B358" s="44">
        <v>4</v>
      </c>
      <c r="C358" s="45">
        <f>IFERROR(VLOOKUP(_xlfn.CONCAT(B358,$B352),'All Fixtures'!H:R,10,0),VLOOKUP(_xlfn.CONCAT(B358,$B352),'All Fixtures'!I:R,9,0))</f>
        <v>45559</v>
      </c>
      <c r="D358" s="46" t="str">
        <f>IFERROR(VLOOKUP(_xlfn.CONCAT(B358,$B352),'All Fixtures'!H:R,11,0),VLOOKUP(_xlfn.CONCAT(B358,$B352),'All Fixtures'!I:R,10,0))</f>
        <v>Newent Independents</v>
      </c>
      <c r="E358" s="47" t="str">
        <f t="shared" si="9"/>
        <v>vs</v>
      </c>
      <c r="F358" s="46" t="str">
        <f>IFERROR(VLOOKUP(_xlfn.CONCAT(B358,$B352),'All Fixtures'!I:T,12,0),VLOOKUP(_xlfn.CONCAT(B358,$B352),'All Fixtures'!H:T,13,0))</f>
        <v>Beaufort Beavers</v>
      </c>
      <c r="G358" s="48" t="str">
        <f>IF(E358="VOID","",VLOOKUP(_xlfn.CONCAT(B358,D358),'All Fixtures'!H:U,14,0))</f>
        <v>Circle Club Newent</v>
      </c>
    </row>
    <row r="359" spans="1:7" ht="18" customHeight="1" x14ac:dyDescent="0.25">
      <c r="A359" s="55"/>
      <c r="B359" s="44">
        <v>5</v>
      </c>
      <c r="C359" s="45">
        <f>IFERROR(VLOOKUP(_xlfn.CONCAT(B359,$B352),'All Fixtures'!H:R,10,0),VLOOKUP(_xlfn.CONCAT(B359,$B352),'All Fixtures'!I:R,9,0))</f>
        <v>45567</v>
      </c>
      <c r="D359" s="46" t="str">
        <f>IFERROR(VLOOKUP(_xlfn.CONCAT(B359,$B352),'All Fixtures'!H:R,11,0),VLOOKUP(_xlfn.CONCAT(B359,$B352),'All Fixtures'!I:R,10,0))</f>
        <v>Jaybees</v>
      </c>
      <c r="E359" s="47" t="str">
        <f t="shared" si="9"/>
        <v>vs</v>
      </c>
      <c r="F359" s="46" t="str">
        <f>IFERROR(VLOOKUP(_xlfn.CONCAT(B359,$B352),'All Fixtures'!I:T,12,0),VLOOKUP(_xlfn.CONCAT(B359,$B352),'All Fixtures'!H:T,13,0))</f>
        <v>Newent Independents</v>
      </c>
      <c r="G359" s="48" t="str">
        <f>IF(E359="VOID","",VLOOKUP(_xlfn.CONCAT(B359,D359),'All Fixtures'!H:U,14,0))</f>
        <v>England's Glory 2</v>
      </c>
    </row>
    <row r="360" spans="1:7" ht="18" customHeight="1" x14ac:dyDescent="0.25">
      <c r="A360" s="55"/>
      <c r="B360" s="44">
        <v>6</v>
      </c>
      <c r="C360" s="45">
        <f>IFERROR(VLOOKUP(_xlfn.CONCAT(B360,$B352),'All Fixtures'!H:R,10,0),VLOOKUP(_xlfn.CONCAT(B360,$B352),'All Fixtures'!I:R,9,0))</f>
        <v>45573</v>
      </c>
      <c r="D360" s="46" t="str">
        <f>IFERROR(VLOOKUP(_xlfn.CONCAT(B360,$B352),'All Fixtures'!H:R,11,0),VLOOKUP(_xlfn.CONCAT(B360,$B352),'All Fixtures'!I:R,10,0))</f>
        <v>Newent Independents</v>
      </c>
      <c r="E360" s="47" t="str">
        <f t="shared" si="9"/>
        <v>vs</v>
      </c>
      <c r="F360" s="46" t="str">
        <f>IFERROR(VLOOKUP(_xlfn.CONCAT(B360,$B352),'All Fixtures'!I:T,12,0),VLOOKUP(_xlfn.CONCAT(B360,$B352),'All Fixtures'!H:T,13,0))</f>
        <v>Chequers</v>
      </c>
      <c r="G360" s="48" t="str">
        <f>IF(E360="VOID","",VLOOKUP(_xlfn.CONCAT(B360,D360),'All Fixtures'!H:U,14,0))</f>
        <v>Circle Club Newent</v>
      </c>
    </row>
    <row r="361" spans="1:7" ht="18" customHeight="1" x14ac:dyDescent="0.25">
      <c r="A361" s="55"/>
      <c r="B361" s="44">
        <v>7</v>
      </c>
      <c r="C361" s="45">
        <f>IFERROR(VLOOKUP(_xlfn.CONCAT(B361,$B352),'All Fixtures'!H:R,10,0),VLOOKUP(_xlfn.CONCAT(B361,$B352),'All Fixtures'!I:R,9,0))</f>
        <v>45580</v>
      </c>
      <c r="D361" s="46" t="str">
        <f>IFERROR(VLOOKUP(_xlfn.CONCAT(B361,$B352),'All Fixtures'!H:R,11,0),VLOOKUP(_xlfn.CONCAT(B361,$B352),'All Fixtures'!I:R,10,0))</f>
        <v>Likely Lads</v>
      </c>
      <c r="E361" s="47" t="str">
        <f t="shared" si="9"/>
        <v>vs</v>
      </c>
      <c r="F361" s="46" t="str">
        <f>IFERROR(VLOOKUP(_xlfn.CONCAT(B361,$B352),'All Fixtures'!I:T,12,0),VLOOKUP(_xlfn.CONCAT(B361,$B352),'All Fixtures'!H:T,13,0))</f>
        <v>Newent Independents</v>
      </c>
      <c r="G361" s="48" t="str">
        <f>IF(E361="VOID","",VLOOKUP(_xlfn.CONCAT(B361,D361),'All Fixtures'!H:U,14,0))</f>
        <v>Farmer's Club 1</v>
      </c>
    </row>
    <row r="362" spans="1:7" ht="18" customHeight="1" x14ac:dyDescent="0.25">
      <c r="A362" s="55"/>
      <c r="B362" s="44">
        <v>8</v>
      </c>
      <c r="C362" s="45">
        <f>IFERROR(VLOOKUP(_xlfn.CONCAT(B362,$B352),'All Fixtures'!H:R,10,0),VLOOKUP(_xlfn.CONCAT(B362,$B352),'All Fixtures'!I:R,9,0))</f>
        <v>45587</v>
      </c>
      <c r="D362" s="46" t="str">
        <f>IFERROR(VLOOKUP(_xlfn.CONCAT(B362,$B352),'All Fixtures'!H:R,11,0),VLOOKUP(_xlfn.CONCAT(B362,$B352),'All Fixtures'!I:R,10,0))</f>
        <v>Newent Independents</v>
      </c>
      <c r="E362" s="47" t="str">
        <f t="shared" si="9"/>
        <v>vs</v>
      </c>
      <c r="F362" s="46" t="str">
        <f>IFERROR(VLOOKUP(_xlfn.CONCAT(B362,$B352),'All Fixtures'!I:T,12,0),VLOOKUP(_xlfn.CONCAT(B362,$B352),'All Fixtures'!H:T,13,0))</f>
        <v>St Aldates</v>
      </c>
      <c r="G362" s="48" t="str">
        <f>IF(E362="VOID","",VLOOKUP(_xlfn.CONCAT(B362,D362),'All Fixtures'!H:U,14,0))</f>
        <v>Circle Club Newent</v>
      </c>
    </row>
    <row r="363" spans="1:7" ht="18" customHeight="1" x14ac:dyDescent="0.25">
      <c r="A363" s="55"/>
      <c r="B363" s="44">
        <v>9</v>
      </c>
      <c r="C363" s="45">
        <f>IFERROR(VLOOKUP(_xlfn.CONCAT(B363,$B352),'All Fixtures'!H:R,10,0),VLOOKUP(_xlfn.CONCAT(B363,$B352),'All Fixtures'!I:R,9,0))</f>
        <v>45597</v>
      </c>
      <c r="D363" s="46" t="str">
        <f>IFERROR(VLOOKUP(_xlfn.CONCAT(B363,$B352),'All Fixtures'!H:R,11,0),VLOOKUP(_xlfn.CONCAT(B363,$B352),'All Fixtures'!I:R,10,0))</f>
        <v>Hits &amp; Bits</v>
      </c>
      <c r="E363" s="47" t="str">
        <f t="shared" si="9"/>
        <v>vs</v>
      </c>
      <c r="F363" s="46" t="str">
        <f>IFERROR(VLOOKUP(_xlfn.CONCAT(B363,$B352),'All Fixtures'!I:T,12,0),VLOOKUP(_xlfn.CONCAT(B363,$B352),'All Fixtures'!H:T,13,0))</f>
        <v>Newent Independents</v>
      </c>
      <c r="G363" s="48" t="str">
        <f>IF(E363="VOID","",VLOOKUP(_xlfn.CONCAT(B363,D363),'All Fixtures'!H:U,14,0))</f>
        <v>Farmer's Club 2</v>
      </c>
    </row>
    <row r="364" spans="1:7" ht="18" customHeight="1" x14ac:dyDescent="0.25">
      <c r="A364" s="55"/>
      <c r="B364" s="44">
        <v>10</v>
      </c>
      <c r="C364" s="45">
        <f>IFERROR(VLOOKUP(_xlfn.CONCAT(B364,$B352),'All Fixtures'!H:R,10,0),VLOOKUP(_xlfn.CONCAT(B364,$B352),'All Fixtures'!I:R,9,0))</f>
        <v>45601</v>
      </c>
      <c r="D364" s="46" t="str">
        <f>IFERROR(VLOOKUP(_xlfn.CONCAT(B364,$B352),'All Fixtures'!H:R,11,0),VLOOKUP(_xlfn.CONCAT(B364,$B352),'All Fixtures'!I:R,10,0))</f>
        <v>Newent Independents</v>
      </c>
      <c r="E364" s="47" t="str">
        <f t="shared" si="9"/>
        <v>vs</v>
      </c>
      <c r="F364" s="46" t="str">
        <f>IFERROR(VLOOKUP(_xlfn.CONCAT(B364,$B352),'All Fixtures'!I:T,12,0),VLOOKUP(_xlfn.CONCAT(B364,$B352),'All Fixtures'!H:T,13,0))</f>
        <v>Runaways</v>
      </c>
      <c r="G364" s="48" t="str">
        <f>IF(E364="VOID","",VLOOKUP(_xlfn.CONCAT(B364,D364),'All Fixtures'!H:U,14,0))</f>
        <v>Circle Club Newent</v>
      </c>
    </row>
    <row r="365" spans="1:7" ht="18" customHeight="1" x14ac:dyDescent="0.25">
      <c r="A365" s="55"/>
      <c r="B365" s="44">
        <v>11</v>
      </c>
      <c r="C365" s="45">
        <f>IFERROR(VLOOKUP(_xlfn.CONCAT(B365,$B352),'All Fixtures'!H:R,10,0),VLOOKUP(_xlfn.CONCAT(B365,$B352),'All Fixtures'!I:R,9,0))</f>
        <v>45609</v>
      </c>
      <c r="D365" s="46" t="str">
        <f>IFERROR(VLOOKUP(_xlfn.CONCAT(B365,$B352),'All Fixtures'!H:R,11,0),VLOOKUP(_xlfn.CONCAT(B365,$B352),'All Fixtures'!I:R,10,0))</f>
        <v>Windmill Nomads</v>
      </c>
      <c r="E365" s="47" t="str">
        <f t="shared" si="9"/>
        <v>vs</v>
      </c>
      <c r="F365" s="46" t="str">
        <f>IFERROR(VLOOKUP(_xlfn.CONCAT(B365,$B352),'All Fixtures'!I:T,12,0),VLOOKUP(_xlfn.CONCAT(B365,$B352),'All Fixtures'!H:T,13,0))</f>
        <v>Newent Independents</v>
      </c>
      <c r="G365" s="48" t="str">
        <f>IF(E365="VOID","",VLOOKUP(_xlfn.CONCAT(B365,D365),'All Fixtures'!H:U,14,0))</f>
        <v>Saintbridge Club 2</v>
      </c>
    </row>
    <row r="366" spans="1:7" ht="18" customHeight="1" x14ac:dyDescent="0.25">
      <c r="A366" s="55"/>
      <c r="B366" s="44">
        <v>12</v>
      </c>
      <c r="C366" s="45">
        <f>IFERROR(VLOOKUP(_xlfn.CONCAT(B366,$B352),'All Fixtures'!H:R,10,0),VLOOKUP(_xlfn.CONCAT(B366,$B352),'All Fixtures'!I:R,9,0))</f>
        <v>45615</v>
      </c>
      <c r="D366" s="46" t="str">
        <f>IFERROR(VLOOKUP(_xlfn.CONCAT(B366,$B352),'All Fixtures'!H:R,11,0),VLOOKUP(_xlfn.CONCAT(B366,$B352),'All Fixtures'!I:R,10,0))</f>
        <v>Newent Independents</v>
      </c>
      <c r="E366" s="47" t="str">
        <f t="shared" si="9"/>
        <v>vs</v>
      </c>
      <c r="F366" s="46" t="str">
        <f>IFERROR(VLOOKUP(_xlfn.CONCAT(B366,$B352),'All Fixtures'!I:T,12,0),VLOOKUP(_xlfn.CONCAT(B366,$B352),'All Fixtures'!H:T,13,0))</f>
        <v>Gamblers S.C.</v>
      </c>
      <c r="G366" s="48" t="str">
        <f>IF(E366="VOID","",VLOOKUP(_xlfn.CONCAT(B366,D366),'All Fixtures'!H:U,14,0))</f>
        <v>Circle Club Newent</v>
      </c>
    </row>
    <row r="367" spans="1:7" ht="18" customHeight="1" x14ac:dyDescent="0.25">
      <c r="A367" s="55"/>
      <c r="B367" s="44">
        <v>13</v>
      </c>
      <c r="C367" s="45">
        <f>IFERROR(VLOOKUP(_xlfn.CONCAT(B367,$B352),'All Fixtures'!H:R,10,0),VLOOKUP(_xlfn.CONCAT(B367,$B352),'All Fixtures'!I:R,9,0))</f>
        <v>45624</v>
      </c>
      <c r="D367" s="46" t="str">
        <f>IFERROR(VLOOKUP(_xlfn.CONCAT(B367,$B352),'All Fixtures'!H:R,11,0),VLOOKUP(_xlfn.CONCAT(B367,$B352),'All Fixtures'!I:R,10,0))</f>
        <v>Crescent Knights</v>
      </c>
      <c r="E367" s="47" t="str">
        <f t="shared" si="9"/>
        <v>vs</v>
      </c>
      <c r="F367" s="46" t="str">
        <f>IFERROR(VLOOKUP(_xlfn.CONCAT(B367,$B352),'All Fixtures'!I:T,12,0),VLOOKUP(_xlfn.CONCAT(B367,$B352),'All Fixtures'!H:T,13,0))</f>
        <v>Newent Independents</v>
      </c>
      <c r="G367" s="48" t="str">
        <f>IF(E367="VOID","",VLOOKUP(_xlfn.CONCAT(B367,D367),'All Fixtures'!H:U,14,0))</f>
        <v>Circle Club Newent</v>
      </c>
    </row>
    <row r="368" spans="1:7" ht="18" customHeight="1" x14ac:dyDescent="0.25">
      <c r="A368" s="55"/>
      <c r="B368" s="44">
        <v>14</v>
      </c>
      <c r="C368" s="45">
        <f>IFERROR(VLOOKUP(_xlfn.CONCAT(B368,$B352),'All Fixtures'!H:R,10,0),VLOOKUP(_xlfn.CONCAT(B368,$B352),'All Fixtures'!I:R,9,0))</f>
        <v>45629</v>
      </c>
      <c r="D368" s="46" t="str">
        <f>IFERROR(VLOOKUP(_xlfn.CONCAT(B368,$B352),'All Fixtures'!H:R,11,0),VLOOKUP(_xlfn.CONCAT(B368,$B352),'All Fixtures'!I:R,10,0))</f>
        <v>Roamers</v>
      </c>
      <c r="E368" s="47" t="str">
        <f t="shared" si="9"/>
        <v>vs</v>
      </c>
      <c r="F368" s="46" t="str">
        <f>IFERROR(VLOOKUP(_xlfn.CONCAT(B368,$B352),'All Fixtures'!I:T,12,0),VLOOKUP(_xlfn.CONCAT(B368,$B352),'All Fixtures'!H:T,13,0))</f>
        <v>Newent Independents</v>
      </c>
      <c r="G368" s="48" t="str">
        <f>IF(E368="VOID","",VLOOKUP(_xlfn.CONCAT(B368,D368),'All Fixtures'!H:U,14,0))</f>
        <v>Longlevens RFC</v>
      </c>
    </row>
    <row r="369" spans="1:7" ht="18" customHeight="1" x14ac:dyDescent="0.25">
      <c r="A369" s="55"/>
      <c r="B369" s="44">
        <v>15</v>
      </c>
      <c r="C369" s="45">
        <f>IFERROR(VLOOKUP(_xlfn.CONCAT(B369,$B352),'All Fixtures'!H:R,10,0),VLOOKUP(_xlfn.CONCAT(B369,$B352),'All Fixtures'!I:R,9,0))</f>
        <v>45636</v>
      </c>
      <c r="D369" s="46" t="str">
        <f>IFERROR(VLOOKUP(_xlfn.CONCAT(B369,$B352),'All Fixtures'!H:R,11,0),VLOOKUP(_xlfn.CONCAT(B369,$B352),'All Fixtures'!I:R,10,0))</f>
        <v>Newent Independents</v>
      </c>
      <c r="E369" s="47" t="str">
        <f t="shared" si="9"/>
        <v>vs</v>
      </c>
      <c r="F369" s="46" t="str">
        <f>IFERROR(VLOOKUP(_xlfn.CONCAT(B369,$B352),'All Fixtures'!I:T,12,0),VLOOKUP(_xlfn.CONCAT(B369,$B352),'All Fixtures'!H:T,13,0))</f>
        <v>Castle Grym</v>
      </c>
      <c r="G369" s="48" t="str">
        <f>IF(E369="VOID","",VLOOKUP(_xlfn.CONCAT(B369,D369),'All Fixtures'!H:U,14,0))</f>
        <v>Circle Club Newent</v>
      </c>
    </row>
    <row r="370" spans="1:7" ht="24.6" customHeight="1" x14ac:dyDescent="0.25">
      <c r="A370" s="55"/>
      <c r="B370" s="122" t="s">
        <v>339</v>
      </c>
      <c r="C370" s="123"/>
      <c r="D370" s="123"/>
      <c r="E370" s="123"/>
      <c r="F370" s="123"/>
      <c r="G370" s="124"/>
    </row>
    <row r="371" spans="1:7" ht="18" customHeight="1" x14ac:dyDescent="0.25">
      <c r="A371" s="55"/>
      <c r="B371" s="44">
        <v>16</v>
      </c>
      <c r="C371" s="45">
        <f>IFERROR(VLOOKUP(_xlfn.CONCAT(B371,$B352),'All Fixtures'!H:R,10,0),VLOOKUP(_xlfn.CONCAT(B371,$B352),'All Fixtures'!I:R,9,0))</f>
        <v>45664</v>
      </c>
      <c r="D371" s="46" t="str">
        <f>IFERROR(VLOOKUP(_xlfn.CONCAT(B371,$B352),'All Fixtures'!H:R,11,0),VLOOKUP(_xlfn.CONCAT(B371,$B352),'All Fixtures'!I:R,10,0))</f>
        <v>Newent Independents</v>
      </c>
      <c r="E371" s="47" t="str">
        <f t="shared" si="9"/>
        <v>vs</v>
      </c>
      <c r="F371" s="46" t="str">
        <f>IFERROR(VLOOKUP(_xlfn.CONCAT(B371,$B352),'All Fixtures'!I:T,12,0),VLOOKUP(_xlfn.CONCAT(B371,$B352),'All Fixtures'!H:T,13,0))</f>
        <v>Dixies Twisters</v>
      </c>
      <c r="G371" s="48" t="str">
        <f>IF(E371="VOID","",VLOOKUP(_xlfn.CONCAT(B371,D371),'All Fixtures'!H:U,14,0))</f>
        <v>Circle Club Newent</v>
      </c>
    </row>
    <row r="372" spans="1:7" ht="18" customHeight="1" x14ac:dyDescent="0.25">
      <c r="A372" s="55"/>
      <c r="B372" s="44">
        <v>17</v>
      </c>
      <c r="C372" s="45">
        <f>IFERROR(VLOOKUP(_xlfn.CONCAT(B372,$B352),'All Fixtures'!H:R,10,0),VLOOKUP(_xlfn.CONCAT(B372,$B352),'All Fixtures'!I:R,9,0))</f>
        <v>45674</v>
      </c>
      <c r="D372" s="46" t="str">
        <f>IFERROR(VLOOKUP(_xlfn.CONCAT(B372,$B352),'All Fixtures'!H:R,11,0),VLOOKUP(_xlfn.CONCAT(B372,$B352),'All Fixtures'!I:R,10,0))</f>
        <v>The Salesmen</v>
      </c>
      <c r="E372" s="47" t="str">
        <f t="shared" si="9"/>
        <v>vs</v>
      </c>
      <c r="F372" s="46" t="str">
        <f>IFERROR(VLOOKUP(_xlfn.CONCAT(B372,$B352),'All Fixtures'!I:T,12,0),VLOOKUP(_xlfn.CONCAT(B372,$B352),'All Fixtures'!H:T,13,0))</f>
        <v>Newent Independents</v>
      </c>
      <c r="G372" s="48" t="str">
        <f>IF(E372="VOID","",VLOOKUP(_xlfn.CONCAT(B372,D372),'All Fixtures'!H:U,14,0))</f>
        <v>Tuffley Community Centre</v>
      </c>
    </row>
    <row r="373" spans="1:7" ht="18" customHeight="1" x14ac:dyDescent="0.25">
      <c r="A373" s="55"/>
      <c r="B373" s="44">
        <v>18</v>
      </c>
      <c r="C373" s="45">
        <f>IFERROR(VLOOKUP(_xlfn.CONCAT(B373,$B352),'All Fixtures'!H:R,10,0),VLOOKUP(_xlfn.CONCAT(B373,$B352),'All Fixtures'!I:R,9,0))</f>
        <v>45678</v>
      </c>
      <c r="D373" s="46" t="str">
        <f>IFERROR(VLOOKUP(_xlfn.CONCAT(B373,$B352),'All Fixtures'!H:R,11,0),VLOOKUP(_xlfn.CONCAT(B373,$B352),'All Fixtures'!I:R,10,0))</f>
        <v>Newent Independents</v>
      </c>
      <c r="E373" s="47" t="str">
        <f t="shared" si="9"/>
        <v>vs</v>
      </c>
      <c r="F373" s="46" t="str">
        <f>IFERROR(VLOOKUP(_xlfn.CONCAT(B373,$B352),'All Fixtures'!I:T,12,0),VLOOKUP(_xlfn.CONCAT(B373,$B352),'All Fixtures'!H:T,13,0))</f>
        <v>Hempsted C.C.</v>
      </c>
      <c r="G373" s="48" t="str">
        <f>IF(E373="VOID","",VLOOKUP(_xlfn.CONCAT(B373,D373),'All Fixtures'!H:U,14,0))</f>
        <v>Circle Club Newent</v>
      </c>
    </row>
    <row r="374" spans="1:7" ht="18" customHeight="1" x14ac:dyDescent="0.25">
      <c r="A374" s="55"/>
      <c r="B374" s="44">
        <v>19</v>
      </c>
      <c r="C374" s="45">
        <f>IFERROR(VLOOKUP(_xlfn.CONCAT(B374,$B352),'All Fixtures'!H:R,10,0),VLOOKUP(_xlfn.CONCAT(B374,$B352),'All Fixtures'!I:R,9,0))</f>
        <v>45686</v>
      </c>
      <c r="D374" s="46" t="str">
        <f>IFERROR(VLOOKUP(_xlfn.CONCAT(B374,$B352),'All Fixtures'!H:R,11,0),VLOOKUP(_xlfn.CONCAT(B374,$B352),'All Fixtures'!I:R,10,0))</f>
        <v>Beaufort Beavers</v>
      </c>
      <c r="E374" s="47" t="str">
        <f t="shared" si="9"/>
        <v>vs</v>
      </c>
      <c r="F374" s="46" t="str">
        <f>IFERROR(VLOOKUP(_xlfn.CONCAT(B374,$B352),'All Fixtures'!I:T,12,0),VLOOKUP(_xlfn.CONCAT(B374,$B352),'All Fixtures'!H:T,13,0))</f>
        <v>Newent Independents</v>
      </c>
      <c r="G374" s="48" t="str">
        <f>IF(E374="VOID","",VLOOKUP(_xlfn.CONCAT(B374,D374),'All Fixtures'!H:U,14,0))</f>
        <v>Hardwicke RBL 2</v>
      </c>
    </row>
    <row r="375" spans="1:7" ht="18" customHeight="1" x14ac:dyDescent="0.25">
      <c r="A375" s="55"/>
      <c r="B375" s="44">
        <v>20</v>
      </c>
      <c r="C375" s="45">
        <f>IFERROR(VLOOKUP(_xlfn.CONCAT(B375,$B352),'All Fixtures'!H:R,10,0),VLOOKUP(_xlfn.CONCAT(B375,$B352),'All Fixtures'!I:R,9,0))</f>
        <v>45692</v>
      </c>
      <c r="D375" s="46" t="str">
        <f>IFERROR(VLOOKUP(_xlfn.CONCAT(B375,$B352),'All Fixtures'!H:R,11,0),VLOOKUP(_xlfn.CONCAT(B375,$B352),'All Fixtures'!I:R,10,0))</f>
        <v>Newent Independents</v>
      </c>
      <c r="E375" s="47" t="str">
        <f t="shared" si="9"/>
        <v>vs</v>
      </c>
      <c r="F375" s="46" t="str">
        <f>IFERROR(VLOOKUP(_xlfn.CONCAT(B375,$B352),'All Fixtures'!I:T,12,0),VLOOKUP(_xlfn.CONCAT(B375,$B352),'All Fixtures'!H:T,13,0))</f>
        <v>Jaybees</v>
      </c>
      <c r="G375" s="48" t="str">
        <f>IF(E375="VOID","",VLOOKUP(_xlfn.CONCAT(B375,D375),'All Fixtures'!H:U,14,0))</f>
        <v>Circle Club Newent</v>
      </c>
    </row>
    <row r="376" spans="1:7" ht="18" customHeight="1" x14ac:dyDescent="0.25">
      <c r="A376" s="55"/>
      <c r="B376" s="44">
        <v>21</v>
      </c>
      <c r="C376" s="45">
        <f>IFERROR(VLOOKUP(_xlfn.CONCAT(B376,$B352),'All Fixtures'!H:R,10,0),VLOOKUP(_xlfn.CONCAT(B376,$B352),'All Fixtures'!I:R,9,0))</f>
        <v>45702</v>
      </c>
      <c r="D376" s="46" t="str">
        <f>IFERROR(VLOOKUP(_xlfn.CONCAT(B376,$B352),'All Fixtures'!H:R,11,0),VLOOKUP(_xlfn.CONCAT(B376,$B352),'All Fixtures'!I:R,10,0))</f>
        <v>Chequers</v>
      </c>
      <c r="E376" s="47" t="str">
        <f t="shared" si="9"/>
        <v>vs</v>
      </c>
      <c r="F376" s="46" t="str">
        <f>IFERROR(VLOOKUP(_xlfn.CONCAT(B376,$B352),'All Fixtures'!I:T,12,0),VLOOKUP(_xlfn.CONCAT(B376,$B352),'All Fixtures'!H:T,13,0))</f>
        <v>Newent Independents</v>
      </c>
      <c r="G376" s="48" t="str">
        <f>IF(E376="VOID","",VLOOKUP(_xlfn.CONCAT(B376,D376),'All Fixtures'!H:U,14,0))</f>
        <v>Ramblers Club</v>
      </c>
    </row>
    <row r="377" spans="1:7" ht="18" customHeight="1" x14ac:dyDescent="0.25">
      <c r="A377" s="55"/>
      <c r="B377" s="44">
        <v>22</v>
      </c>
      <c r="C377" s="45">
        <f>IFERROR(VLOOKUP(_xlfn.CONCAT(B377,$B352),'All Fixtures'!H:R,10,0),VLOOKUP(_xlfn.CONCAT(B377,$B352),'All Fixtures'!I:R,9,0))</f>
        <v>45706</v>
      </c>
      <c r="D377" s="46" t="str">
        <f>IFERROR(VLOOKUP(_xlfn.CONCAT(B377,$B352),'All Fixtures'!H:R,11,0),VLOOKUP(_xlfn.CONCAT(B377,$B352),'All Fixtures'!I:R,10,0))</f>
        <v>Newent Independents</v>
      </c>
      <c r="E377" s="47" t="str">
        <f t="shared" si="9"/>
        <v>vs</v>
      </c>
      <c r="F377" s="46" t="str">
        <f>IFERROR(VLOOKUP(_xlfn.CONCAT(B377,$B352),'All Fixtures'!I:T,12,0),VLOOKUP(_xlfn.CONCAT(B377,$B352),'All Fixtures'!H:T,13,0))</f>
        <v>Likely Lads</v>
      </c>
      <c r="G377" s="48" t="str">
        <f>IF(E377="VOID","",VLOOKUP(_xlfn.CONCAT(B377,D377),'All Fixtures'!H:U,14,0))</f>
        <v>Circle Club Newent</v>
      </c>
    </row>
    <row r="378" spans="1:7" ht="18" customHeight="1" x14ac:dyDescent="0.25">
      <c r="A378" s="55"/>
      <c r="B378" s="44">
        <v>23</v>
      </c>
      <c r="C378" s="45">
        <f>IFERROR(VLOOKUP(_xlfn.CONCAT(B378,$B352),'All Fixtures'!H:R,10,0),VLOOKUP(_xlfn.CONCAT(B378,$B352),'All Fixtures'!I:R,9,0))</f>
        <v>45716</v>
      </c>
      <c r="D378" s="46" t="str">
        <f>IFERROR(VLOOKUP(_xlfn.CONCAT(B378,$B352),'All Fixtures'!H:R,11,0),VLOOKUP(_xlfn.CONCAT(B378,$B352),'All Fixtures'!I:R,10,0))</f>
        <v>St Aldates</v>
      </c>
      <c r="E378" s="47" t="str">
        <f t="shared" si="9"/>
        <v>vs</v>
      </c>
      <c r="F378" s="46" t="str">
        <f>IFERROR(VLOOKUP(_xlfn.CONCAT(B378,$B352),'All Fixtures'!I:T,12,0),VLOOKUP(_xlfn.CONCAT(B378,$B352),'All Fixtures'!H:T,13,0))</f>
        <v>Newent Independents</v>
      </c>
      <c r="G378" s="48" t="str">
        <f>IF(E378="VOID","",VLOOKUP(_xlfn.CONCAT(B378,D378),'All Fixtures'!H:U,14,0))</f>
        <v>Wotton Hall Club 2</v>
      </c>
    </row>
    <row r="379" spans="1:7" ht="18" customHeight="1" x14ac:dyDescent="0.25">
      <c r="A379" s="55"/>
      <c r="B379" s="44">
        <v>24</v>
      </c>
      <c r="C379" s="45">
        <f>IFERROR(VLOOKUP(_xlfn.CONCAT(B379,$B352),'All Fixtures'!H:R,10,0),VLOOKUP(_xlfn.CONCAT(B379,$B352),'All Fixtures'!I:R,9,0))</f>
        <v>45720</v>
      </c>
      <c r="D379" s="46" t="str">
        <f>IFERROR(VLOOKUP(_xlfn.CONCAT(B379,$B352),'All Fixtures'!H:R,11,0),VLOOKUP(_xlfn.CONCAT(B379,$B352),'All Fixtures'!I:R,10,0))</f>
        <v>Newent Independents</v>
      </c>
      <c r="E379" s="47" t="str">
        <f t="shared" si="9"/>
        <v>vs</v>
      </c>
      <c r="F379" s="46" t="str">
        <f>IFERROR(VLOOKUP(_xlfn.CONCAT(B379,$B352),'All Fixtures'!I:T,12,0),VLOOKUP(_xlfn.CONCAT(B379,$B352),'All Fixtures'!H:T,13,0))</f>
        <v>Hits &amp; Bits</v>
      </c>
      <c r="G379" s="48" t="str">
        <f>IF(E379="VOID","",VLOOKUP(_xlfn.CONCAT(B379,D379),'All Fixtures'!H:U,14,0))</f>
        <v>Circle Club Newent</v>
      </c>
    </row>
    <row r="380" spans="1:7" ht="18" customHeight="1" x14ac:dyDescent="0.25">
      <c r="A380" s="55"/>
      <c r="B380" s="44">
        <v>25</v>
      </c>
      <c r="C380" s="45">
        <f>IFERROR(VLOOKUP(_xlfn.CONCAT(B380,$B352),'All Fixtures'!H:R,10,0),VLOOKUP(_xlfn.CONCAT(B380,$B352),'All Fixtures'!I:R,9,0))</f>
        <v>45729</v>
      </c>
      <c r="D380" s="46" t="str">
        <f>IFERROR(VLOOKUP(_xlfn.CONCAT(B380,$B352),'All Fixtures'!H:R,11,0),VLOOKUP(_xlfn.CONCAT(B380,$B352),'All Fixtures'!I:R,10,0))</f>
        <v>Runaways</v>
      </c>
      <c r="E380" s="47" t="str">
        <f t="shared" si="9"/>
        <v>vs</v>
      </c>
      <c r="F380" s="46" t="str">
        <f>IFERROR(VLOOKUP(_xlfn.CONCAT(B380,$B352),'All Fixtures'!I:T,12,0),VLOOKUP(_xlfn.CONCAT(B380,$B352),'All Fixtures'!H:T,13,0))</f>
        <v>Newent Independents</v>
      </c>
      <c r="G380" s="48" t="str">
        <f>IF(E380="VOID","",VLOOKUP(_xlfn.CONCAT(B380,D380),'All Fixtures'!H:U,14,0))</f>
        <v>Churchdown Club</v>
      </c>
    </row>
    <row r="381" spans="1:7" ht="18" customHeight="1" x14ac:dyDescent="0.25">
      <c r="A381" s="55"/>
      <c r="B381" s="44">
        <v>26</v>
      </c>
      <c r="C381" s="45">
        <f>IFERROR(VLOOKUP(_xlfn.CONCAT(B381,$B352),'All Fixtures'!H:R,10,0),VLOOKUP(_xlfn.CONCAT(B381,$B352),'All Fixtures'!I:R,9,0))</f>
        <v>45734</v>
      </c>
      <c r="D381" s="46" t="str">
        <f>IFERROR(VLOOKUP(_xlfn.CONCAT(B381,$B352),'All Fixtures'!H:R,11,0),VLOOKUP(_xlfn.CONCAT(B381,$B352),'All Fixtures'!I:R,10,0))</f>
        <v>Newent Independents</v>
      </c>
      <c r="E381" s="47" t="str">
        <f t="shared" si="9"/>
        <v>vs</v>
      </c>
      <c r="F381" s="46" t="str">
        <f>IFERROR(VLOOKUP(_xlfn.CONCAT(B381,$B352),'All Fixtures'!I:T,12,0),VLOOKUP(_xlfn.CONCAT(B381,$B352),'All Fixtures'!H:T,13,0))</f>
        <v>Windmill Nomads</v>
      </c>
      <c r="G381" s="48" t="str">
        <f>IF(E381="VOID","",VLOOKUP(_xlfn.CONCAT(B381,D381),'All Fixtures'!H:U,14,0))</f>
        <v>Circle Club Newent</v>
      </c>
    </row>
    <row r="382" spans="1:7" ht="18" customHeight="1" x14ac:dyDescent="0.25">
      <c r="A382" s="55"/>
      <c r="B382" s="44">
        <v>27</v>
      </c>
      <c r="C382" s="45">
        <f>IFERROR(VLOOKUP(_xlfn.CONCAT(B382,$B352),'All Fixtures'!H:R,10,0),VLOOKUP(_xlfn.CONCAT(B382,$B352),'All Fixtures'!I:R,9,0))</f>
        <v>45743</v>
      </c>
      <c r="D382" s="46" t="str">
        <f>IFERROR(VLOOKUP(_xlfn.CONCAT(B382,$B352),'All Fixtures'!H:R,11,0),VLOOKUP(_xlfn.CONCAT(B382,$B352),'All Fixtures'!I:R,10,0))</f>
        <v>Gamblers S.C.</v>
      </c>
      <c r="E382" s="47" t="str">
        <f t="shared" si="9"/>
        <v>vs</v>
      </c>
      <c r="F382" s="46" t="str">
        <f>IFERROR(VLOOKUP(_xlfn.CONCAT(B382,$B352),'All Fixtures'!I:T,12,0),VLOOKUP(_xlfn.CONCAT(B382,$B352),'All Fixtures'!H:T,13,0))</f>
        <v>Newent Independents</v>
      </c>
      <c r="G382" s="48" t="str">
        <f>IF(E382="VOID","",VLOOKUP(_xlfn.CONCAT(B382,D382),'All Fixtures'!H:U,14,0))</f>
        <v>Coney Hill RFC</v>
      </c>
    </row>
    <row r="383" spans="1:7" ht="18" customHeight="1" x14ac:dyDescent="0.25">
      <c r="A383" s="55"/>
      <c r="B383" s="44">
        <v>28</v>
      </c>
      <c r="C383" s="45">
        <f>IFERROR(VLOOKUP(_xlfn.CONCAT(B383,$B352),'All Fixtures'!H:R,10,0),VLOOKUP(_xlfn.CONCAT(B383,$B352),'All Fixtures'!I:R,9,0))</f>
        <v>45748</v>
      </c>
      <c r="D383" s="46" t="str">
        <f>IFERROR(VLOOKUP(_xlfn.CONCAT(B383,$B352),'All Fixtures'!H:R,11,0),VLOOKUP(_xlfn.CONCAT(B383,$B352),'All Fixtures'!I:R,10,0))</f>
        <v>Newent Independents</v>
      </c>
      <c r="E383" s="47" t="str">
        <f t="shared" si="9"/>
        <v>vs</v>
      </c>
      <c r="F383" s="46" t="str">
        <f>IFERROR(VLOOKUP(_xlfn.CONCAT(B383,$B352),'All Fixtures'!I:T,12,0),VLOOKUP(_xlfn.CONCAT(B383,$B352),'All Fixtures'!H:T,13,0))</f>
        <v>Crescent Knights</v>
      </c>
      <c r="G383" s="48" t="str">
        <f>IF(E383="VOID","",VLOOKUP(_xlfn.CONCAT(B383,D383),'All Fixtures'!H:U,14,0))</f>
        <v>Circle Club Newent</v>
      </c>
    </row>
    <row r="384" spans="1:7" ht="18" customHeight="1" x14ac:dyDescent="0.25">
      <c r="A384" s="55"/>
      <c r="B384" s="44">
        <v>29</v>
      </c>
      <c r="C384" s="45">
        <f>IFERROR(VLOOKUP(_xlfn.CONCAT(B384,$B352),'All Fixtures'!H:R,10,0),VLOOKUP(_xlfn.CONCAT(B384,$B352),'All Fixtures'!I:R,9,0))</f>
        <v>45755</v>
      </c>
      <c r="D384" s="46" t="str">
        <f>IFERROR(VLOOKUP(_xlfn.CONCAT(B384,$B352),'All Fixtures'!H:R,11,0),VLOOKUP(_xlfn.CONCAT(B384,$B352),'All Fixtures'!I:R,10,0))</f>
        <v>Newent Independents</v>
      </c>
      <c r="E384" s="47" t="str">
        <f t="shared" si="9"/>
        <v>vs</v>
      </c>
      <c r="F384" s="46" t="str">
        <f>IFERROR(VLOOKUP(_xlfn.CONCAT(B384,$B352),'All Fixtures'!I:T,12,0),VLOOKUP(_xlfn.CONCAT(B384,$B352),'All Fixtures'!H:T,13,0))</f>
        <v>Roamers</v>
      </c>
      <c r="G384" s="48" t="str">
        <f>IF(E384="VOID","",VLOOKUP(_xlfn.CONCAT(B384,D384),'All Fixtures'!H:U,14,0))</f>
        <v>Circle Club Newent</v>
      </c>
    </row>
    <row r="385" spans="1:7" ht="18" customHeight="1" x14ac:dyDescent="0.25">
      <c r="A385" s="55"/>
      <c r="B385" s="49">
        <v>30</v>
      </c>
      <c r="C385" s="50">
        <f>IFERROR(VLOOKUP(_xlfn.CONCAT(B385,$B352),'All Fixtures'!H:R,10,0),VLOOKUP(_xlfn.CONCAT(B385,$B352),'All Fixtures'!I:R,9,0))</f>
        <v>45765</v>
      </c>
      <c r="D385" s="51" t="str">
        <f>IFERROR(VLOOKUP(_xlfn.CONCAT(B385,$B352),'All Fixtures'!H:R,11,0),VLOOKUP(_xlfn.CONCAT(B385,$B352),'All Fixtures'!I:R,10,0))</f>
        <v>Castle Grym</v>
      </c>
      <c r="E385" s="52" t="str">
        <f t="shared" si="9"/>
        <v>vs</v>
      </c>
      <c r="F385" s="51" t="str">
        <f>IFERROR(VLOOKUP(_xlfn.CONCAT(B385,$B352),'All Fixtures'!I:T,12,0),VLOOKUP(_xlfn.CONCAT(B385,$B352),'All Fixtures'!H:T,13,0))</f>
        <v>Newent Independents</v>
      </c>
      <c r="G385" s="53" t="str">
        <f>IF(E385="VOID","",VLOOKUP(_xlfn.CONCAT(B385,D385),'All Fixtures'!H:U,14,0))</f>
        <v>Farmer's Club 1</v>
      </c>
    </row>
    <row r="386" spans="1:7" ht="13.15" customHeight="1" x14ac:dyDescent="0.25">
      <c r="A386" s="55"/>
      <c r="B386" s="20"/>
      <c r="C386" s="20"/>
      <c r="D386" s="3"/>
      <c r="E386" s="20"/>
      <c r="F386" s="3"/>
      <c r="G386" s="3"/>
    </row>
    <row r="387" spans="1:7" ht="13.15" customHeight="1" x14ac:dyDescent="0.25">
      <c r="A387" s="55"/>
      <c r="B387" s="20"/>
      <c r="C387" s="20"/>
      <c r="D387" s="3"/>
      <c r="E387" s="20"/>
      <c r="F387" s="3"/>
      <c r="G387" s="3"/>
    </row>
    <row r="388" spans="1:7" ht="13.15" customHeight="1" x14ac:dyDescent="0.25">
      <c r="A388" s="55"/>
      <c r="B388" s="20"/>
      <c r="C388" s="20"/>
      <c r="D388" s="3"/>
      <c r="E388" s="20"/>
      <c r="F388" s="3"/>
      <c r="G388" s="3"/>
    </row>
    <row r="389" spans="1:7" ht="13.15" customHeight="1" x14ac:dyDescent="0.25">
      <c r="A389" s="55"/>
      <c r="B389" s="20"/>
      <c r="C389" s="20"/>
      <c r="D389" s="3"/>
      <c r="E389" s="20"/>
      <c r="F389" s="3"/>
      <c r="G389" s="3"/>
    </row>
    <row r="390" spans="1:7" ht="13.15" customHeight="1" x14ac:dyDescent="0.25">
      <c r="A390" s="55"/>
      <c r="B390" s="20"/>
      <c r="C390" s="20"/>
      <c r="D390" s="3"/>
      <c r="E390" s="20"/>
      <c r="F390" s="3"/>
      <c r="G390" s="3"/>
    </row>
    <row r="391" spans="1:7" ht="20.45" customHeight="1" x14ac:dyDescent="0.35">
      <c r="A391" s="55">
        <f>A352+1</f>
        <v>11</v>
      </c>
      <c r="B391" s="39" t="str">
        <f>C391</f>
        <v>Gamblers S.C.</v>
      </c>
      <c r="C391" s="121" t="str">
        <f>VLOOKUP(A391,Divisions!$W$3:$X$18,2,0)</f>
        <v>Gamblers S.C.</v>
      </c>
      <c r="D391" s="121"/>
      <c r="E391" s="121"/>
      <c r="F391" s="121"/>
      <c r="G391" s="121"/>
    </row>
    <row r="392" spans="1:7" ht="13.15" customHeight="1" x14ac:dyDescent="0.25">
      <c r="A392" s="55"/>
      <c r="B392" s="20"/>
      <c r="C392" s="20"/>
      <c r="D392" s="3"/>
      <c r="E392" s="20"/>
      <c r="F392" s="3"/>
      <c r="G392" s="3"/>
    </row>
    <row r="393" spans="1:7" ht="21.6" customHeight="1" x14ac:dyDescent="0.25">
      <c r="A393" s="55"/>
      <c r="B393" s="40" t="s">
        <v>328</v>
      </c>
      <c r="C393" s="41" t="s">
        <v>334</v>
      </c>
      <c r="D393" s="42" t="s">
        <v>340</v>
      </c>
      <c r="E393" s="42"/>
      <c r="F393" s="42" t="s">
        <v>341</v>
      </c>
      <c r="G393" s="43" t="s">
        <v>338</v>
      </c>
    </row>
    <row r="394" spans="1:7" ht="18" customHeight="1" x14ac:dyDescent="0.25">
      <c r="A394" s="55"/>
      <c r="B394" s="44">
        <v>1</v>
      </c>
      <c r="C394" s="45">
        <f>IFERROR(VLOOKUP(_xlfn.CONCAT(B394,$B391),'All Fixtures'!H:R,10,0),VLOOKUP(_xlfn.CONCAT(B394,$B391),'All Fixtures'!I:R,9,0))</f>
        <v>45541</v>
      </c>
      <c r="D394" s="46" t="str">
        <f>IFERROR(VLOOKUP(_xlfn.CONCAT(B394,$B391),'All Fixtures'!H:R,11,0),VLOOKUP(_xlfn.CONCAT(B394,$B391),'All Fixtures'!I:R,10,0))</f>
        <v>The Salesmen</v>
      </c>
      <c r="E394" s="47" t="str">
        <f>IF(F394="","VOID","vs")</f>
        <v>vs</v>
      </c>
      <c r="F394" s="46" t="str">
        <f>IFERROR(VLOOKUP(_xlfn.CONCAT(B394,$B391),'All Fixtures'!I:T,12,0),VLOOKUP(_xlfn.CONCAT(B394,$B391),'All Fixtures'!H:T,13,0))</f>
        <v>Gamblers S.C.</v>
      </c>
      <c r="G394" s="48" t="str">
        <f>IF(E394="VOID","",VLOOKUP(_xlfn.CONCAT(B394,D394),'All Fixtures'!H:U,14,0))</f>
        <v>Tuffley Community Centre</v>
      </c>
    </row>
    <row r="395" spans="1:7" ht="18" customHeight="1" x14ac:dyDescent="0.25">
      <c r="A395" s="55"/>
      <c r="B395" s="44">
        <v>2</v>
      </c>
      <c r="C395" s="45">
        <f>IFERROR(VLOOKUP(_xlfn.CONCAT(B395,$B391),'All Fixtures'!H:R,10,0),VLOOKUP(_xlfn.CONCAT(B395,$B391),'All Fixtures'!I:R,9,0))</f>
        <v>45547</v>
      </c>
      <c r="D395" s="46" t="str">
        <f>IFERROR(VLOOKUP(_xlfn.CONCAT(B395,$B391),'All Fixtures'!H:R,11,0),VLOOKUP(_xlfn.CONCAT(B395,$B391),'All Fixtures'!I:R,10,0))</f>
        <v>Gamblers S.C.</v>
      </c>
      <c r="E395" s="47" t="str">
        <f t="shared" ref="E395:E424" si="10">IF(F395="","VOID","vs")</f>
        <v>vs</v>
      </c>
      <c r="F395" s="46" t="str">
        <f>IFERROR(VLOOKUP(_xlfn.CONCAT(B395,$B391),'All Fixtures'!I:T,12,0),VLOOKUP(_xlfn.CONCAT(B395,$B391),'All Fixtures'!H:T,13,0))</f>
        <v>Hempsted C.C.</v>
      </c>
      <c r="G395" s="48" t="str">
        <f>IF(E395="VOID","",VLOOKUP(_xlfn.CONCAT(B395,D395),'All Fixtures'!H:U,14,0))</f>
        <v>Coney Hill RFC</v>
      </c>
    </row>
    <row r="396" spans="1:7" ht="18" customHeight="1" x14ac:dyDescent="0.25">
      <c r="A396" s="55"/>
      <c r="B396" s="44">
        <v>3</v>
      </c>
      <c r="C396" s="45">
        <f>IFERROR(VLOOKUP(_xlfn.CONCAT(B396,$B391),'All Fixtures'!H:R,10,0),VLOOKUP(_xlfn.CONCAT(B396,$B391),'All Fixtures'!I:R,9,0))</f>
        <v>45553</v>
      </c>
      <c r="D396" s="46" t="str">
        <f>IFERROR(VLOOKUP(_xlfn.CONCAT(B396,$B391),'All Fixtures'!H:R,11,0),VLOOKUP(_xlfn.CONCAT(B396,$B391),'All Fixtures'!I:R,10,0))</f>
        <v>Beaufort Beavers</v>
      </c>
      <c r="E396" s="47" t="str">
        <f t="shared" si="10"/>
        <v>vs</v>
      </c>
      <c r="F396" s="46" t="str">
        <f>IFERROR(VLOOKUP(_xlfn.CONCAT(B396,$B391),'All Fixtures'!I:T,12,0),VLOOKUP(_xlfn.CONCAT(B396,$B391),'All Fixtures'!H:T,13,0))</f>
        <v>Gamblers S.C.</v>
      </c>
      <c r="G396" s="48" t="str">
        <f>IF(E396="VOID","",VLOOKUP(_xlfn.CONCAT(B396,D396),'All Fixtures'!H:U,14,0))</f>
        <v>Hardwicke RBL 2</v>
      </c>
    </row>
    <row r="397" spans="1:7" ht="18" customHeight="1" x14ac:dyDescent="0.25">
      <c r="A397" s="55"/>
      <c r="B397" s="44">
        <v>4</v>
      </c>
      <c r="C397" s="45">
        <f>IFERROR(VLOOKUP(_xlfn.CONCAT(B397,$B391),'All Fixtures'!H:R,10,0),VLOOKUP(_xlfn.CONCAT(B397,$B391),'All Fixtures'!I:R,9,0))</f>
        <v>45561</v>
      </c>
      <c r="D397" s="46" t="str">
        <f>IFERROR(VLOOKUP(_xlfn.CONCAT(B397,$B391),'All Fixtures'!H:R,11,0),VLOOKUP(_xlfn.CONCAT(B397,$B391),'All Fixtures'!I:R,10,0))</f>
        <v>Gamblers S.C.</v>
      </c>
      <c r="E397" s="47" t="str">
        <f t="shared" si="10"/>
        <v>vs</v>
      </c>
      <c r="F397" s="46" t="str">
        <f>IFERROR(VLOOKUP(_xlfn.CONCAT(B397,$B391),'All Fixtures'!I:T,12,0),VLOOKUP(_xlfn.CONCAT(B397,$B391),'All Fixtures'!H:T,13,0))</f>
        <v>Jaybees</v>
      </c>
      <c r="G397" s="48" t="str">
        <f>IF(E397="VOID","",VLOOKUP(_xlfn.CONCAT(B397,D397),'All Fixtures'!H:U,14,0))</f>
        <v>Coney Hill RFC</v>
      </c>
    </row>
    <row r="398" spans="1:7" ht="18" customHeight="1" x14ac:dyDescent="0.25">
      <c r="A398" s="55"/>
      <c r="B398" s="44">
        <v>5</v>
      </c>
      <c r="C398" s="45">
        <f>IFERROR(VLOOKUP(_xlfn.CONCAT(B398,$B391),'All Fixtures'!H:R,10,0),VLOOKUP(_xlfn.CONCAT(B398,$B391),'All Fixtures'!I:R,9,0))</f>
        <v>45569</v>
      </c>
      <c r="D398" s="46" t="str">
        <f>IFERROR(VLOOKUP(_xlfn.CONCAT(B398,$B391),'All Fixtures'!H:R,11,0),VLOOKUP(_xlfn.CONCAT(B398,$B391),'All Fixtures'!I:R,10,0))</f>
        <v>Chequers</v>
      </c>
      <c r="E398" s="47" t="str">
        <f t="shared" si="10"/>
        <v>vs</v>
      </c>
      <c r="F398" s="46" t="str">
        <f>IFERROR(VLOOKUP(_xlfn.CONCAT(B398,$B391),'All Fixtures'!I:T,12,0),VLOOKUP(_xlfn.CONCAT(B398,$B391),'All Fixtures'!H:T,13,0))</f>
        <v>Gamblers S.C.</v>
      </c>
      <c r="G398" s="48" t="str">
        <f>IF(E398="VOID","",VLOOKUP(_xlfn.CONCAT(B398,D398),'All Fixtures'!H:U,14,0))</f>
        <v>Ramblers Club</v>
      </c>
    </row>
    <row r="399" spans="1:7" ht="18" customHeight="1" x14ac:dyDescent="0.25">
      <c r="A399" s="55"/>
      <c r="B399" s="44">
        <v>6</v>
      </c>
      <c r="C399" s="45">
        <f>IFERROR(VLOOKUP(_xlfn.CONCAT(B399,$B391),'All Fixtures'!H:R,10,0),VLOOKUP(_xlfn.CONCAT(B399,$B391),'All Fixtures'!I:R,9,0))</f>
        <v>45575</v>
      </c>
      <c r="D399" s="46" t="str">
        <f>IFERROR(VLOOKUP(_xlfn.CONCAT(B399,$B391),'All Fixtures'!H:R,11,0),VLOOKUP(_xlfn.CONCAT(B399,$B391),'All Fixtures'!I:R,10,0))</f>
        <v>Gamblers S.C.</v>
      </c>
      <c r="E399" s="47" t="str">
        <f t="shared" si="10"/>
        <v>vs</v>
      </c>
      <c r="F399" s="46" t="str">
        <f>IFERROR(VLOOKUP(_xlfn.CONCAT(B399,$B391),'All Fixtures'!I:T,12,0),VLOOKUP(_xlfn.CONCAT(B399,$B391),'All Fixtures'!H:T,13,0))</f>
        <v>Likely Lads</v>
      </c>
      <c r="G399" s="48" t="str">
        <f>IF(E399="VOID","",VLOOKUP(_xlfn.CONCAT(B399,D399),'All Fixtures'!H:U,14,0))</f>
        <v>Coney Hill RFC</v>
      </c>
    </row>
    <row r="400" spans="1:7" ht="18" customHeight="1" x14ac:dyDescent="0.25">
      <c r="A400" s="55"/>
      <c r="B400" s="44">
        <v>7</v>
      </c>
      <c r="C400" s="45">
        <f>IFERROR(VLOOKUP(_xlfn.CONCAT(B400,$B391),'All Fixtures'!H:R,10,0),VLOOKUP(_xlfn.CONCAT(B400,$B391),'All Fixtures'!I:R,9,0))</f>
        <v>45583</v>
      </c>
      <c r="D400" s="46" t="str">
        <f>IFERROR(VLOOKUP(_xlfn.CONCAT(B400,$B391),'All Fixtures'!H:R,11,0),VLOOKUP(_xlfn.CONCAT(B400,$B391),'All Fixtures'!I:R,10,0))</f>
        <v>St Aldates</v>
      </c>
      <c r="E400" s="47" t="str">
        <f t="shared" si="10"/>
        <v>vs</v>
      </c>
      <c r="F400" s="46" t="str">
        <f>IFERROR(VLOOKUP(_xlfn.CONCAT(B400,$B391),'All Fixtures'!I:T,12,0),VLOOKUP(_xlfn.CONCAT(B400,$B391),'All Fixtures'!H:T,13,0))</f>
        <v>Gamblers S.C.</v>
      </c>
      <c r="G400" s="48" t="str">
        <f>IF(E400="VOID","",VLOOKUP(_xlfn.CONCAT(B400,D400),'All Fixtures'!H:U,14,0))</f>
        <v>Wotton Hall Club 2</v>
      </c>
    </row>
    <row r="401" spans="1:7" ht="18" customHeight="1" x14ac:dyDescent="0.25">
      <c r="A401" s="55"/>
      <c r="B401" s="44">
        <v>8</v>
      </c>
      <c r="C401" s="45">
        <f>IFERROR(VLOOKUP(_xlfn.CONCAT(B401,$B391),'All Fixtures'!H:R,10,0),VLOOKUP(_xlfn.CONCAT(B401,$B391),'All Fixtures'!I:R,9,0))</f>
        <v>45589</v>
      </c>
      <c r="D401" s="46" t="str">
        <f>IFERROR(VLOOKUP(_xlfn.CONCAT(B401,$B391),'All Fixtures'!H:R,11,0),VLOOKUP(_xlfn.CONCAT(B401,$B391),'All Fixtures'!I:R,10,0))</f>
        <v>Gamblers S.C.</v>
      </c>
      <c r="E401" s="47" t="str">
        <f t="shared" si="10"/>
        <v>vs</v>
      </c>
      <c r="F401" s="46" t="str">
        <f>IFERROR(VLOOKUP(_xlfn.CONCAT(B401,$B391),'All Fixtures'!I:T,12,0),VLOOKUP(_xlfn.CONCAT(B401,$B391),'All Fixtures'!H:T,13,0))</f>
        <v>Hits &amp; Bits</v>
      </c>
      <c r="G401" s="48" t="str">
        <f>IF(E401="VOID","",VLOOKUP(_xlfn.CONCAT(B401,D401),'All Fixtures'!H:U,14,0))</f>
        <v>Coney Hill RFC</v>
      </c>
    </row>
    <row r="402" spans="1:7" ht="18" customHeight="1" x14ac:dyDescent="0.25">
      <c r="A402" s="55"/>
      <c r="B402" s="44">
        <v>9</v>
      </c>
      <c r="C402" s="45">
        <f>IFERROR(VLOOKUP(_xlfn.CONCAT(B402,$B391),'All Fixtures'!H:R,10,0),VLOOKUP(_xlfn.CONCAT(B402,$B391),'All Fixtures'!I:R,9,0))</f>
        <v>45596</v>
      </c>
      <c r="D402" s="46" t="str">
        <f>IFERROR(VLOOKUP(_xlfn.CONCAT(B402,$B391),'All Fixtures'!H:R,11,0),VLOOKUP(_xlfn.CONCAT(B402,$B391),'All Fixtures'!I:R,10,0))</f>
        <v>Runaways</v>
      </c>
      <c r="E402" s="47" t="str">
        <f t="shared" si="10"/>
        <v>vs</v>
      </c>
      <c r="F402" s="46" t="str">
        <f>IFERROR(VLOOKUP(_xlfn.CONCAT(B402,$B391),'All Fixtures'!I:T,12,0),VLOOKUP(_xlfn.CONCAT(B402,$B391),'All Fixtures'!H:T,13,0))</f>
        <v>Gamblers S.C.</v>
      </c>
      <c r="G402" s="48" t="str">
        <f>IF(E402="VOID","",VLOOKUP(_xlfn.CONCAT(B402,D402),'All Fixtures'!H:U,14,0))</f>
        <v>Churchdown Club</v>
      </c>
    </row>
    <row r="403" spans="1:7" ht="18" customHeight="1" x14ac:dyDescent="0.25">
      <c r="A403" s="55"/>
      <c r="B403" s="44">
        <v>10</v>
      </c>
      <c r="C403" s="45">
        <f>IFERROR(VLOOKUP(_xlfn.CONCAT(B403,$B391),'All Fixtures'!H:R,10,0),VLOOKUP(_xlfn.CONCAT(B403,$B391),'All Fixtures'!I:R,9,0))</f>
        <v>45603</v>
      </c>
      <c r="D403" s="46" t="str">
        <f>IFERROR(VLOOKUP(_xlfn.CONCAT(B403,$B391),'All Fixtures'!H:R,11,0),VLOOKUP(_xlfn.CONCAT(B403,$B391),'All Fixtures'!I:R,10,0))</f>
        <v>Gamblers S.C.</v>
      </c>
      <c r="E403" s="47" t="str">
        <f t="shared" si="10"/>
        <v>vs</v>
      </c>
      <c r="F403" s="46" t="str">
        <f>IFERROR(VLOOKUP(_xlfn.CONCAT(B403,$B391),'All Fixtures'!I:T,12,0),VLOOKUP(_xlfn.CONCAT(B403,$B391),'All Fixtures'!H:T,13,0))</f>
        <v>Windmill Nomads</v>
      </c>
      <c r="G403" s="48" t="str">
        <f>IF(E403="VOID","",VLOOKUP(_xlfn.CONCAT(B403,D403),'All Fixtures'!H:U,14,0))</f>
        <v>Coney Hill RFC</v>
      </c>
    </row>
    <row r="404" spans="1:7" ht="18" customHeight="1" x14ac:dyDescent="0.25">
      <c r="A404" s="55"/>
      <c r="B404" s="44">
        <v>11</v>
      </c>
      <c r="C404" s="45">
        <f>IFERROR(VLOOKUP(_xlfn.CONCAT(B404,$B391),'All Fixtures'!H:R,10,0),VLOOKUP(_xlfn.CONCAT(B404,$B391),'All Fixtures'!I:R,9,0))</f>
        <v>45610</v>
      </c>
      <c r="D404" s="46" t="str">
        <f>IFERROR(VLOOKUP(_xlfn.CONCAT(B404,$B391),'All Fixtures'!H:R,11,0),VLOOKUP(_xlfn.CONCAT(B404,$B391),'All Fixtures'!I:R,10,0))</f>
        <v>Crescent Knights</v>
      </c>
      <c r="E404" s="47" t="str">
        <f t="shared" si="10"/>
        <v>vs</v>
      </c>
      <c r="F404" s="46" t="str">
        <f>IFERROR(VLOOKUP(_xlfn.CONCAT(B404,$B391),'All Fixtures'!I:T,12,0),VLOOKUP(_xlfn.CONCAT(B404,$B391),'All Fixtures'!H:T,13,0))</f>
        <v>Gamblers S.C.</v>
      </c>
      <c r="G404" s="48" t="str">
        <f>IF(E404="VOID","",VLOOKUP(_xlfn.CONCAT(B404,D404),'All Fixtures'!H:U,14,0))</f>
        <v>Circle Club Newent</v>
      </c>
    </row>
    <row r="405" spans="1:7" ht="18" customHeight="1" x14ac:dyDescent="0.25">
      <c r="A405" s="55"/>
      <c r="B405" s="44">
        <v>12</v>
      </c>
      <c r="C405" s="45">
        <f>IFERROR(VLOOKUP(_xlfn.CONCAT(B405,$B391),'All Fixtures'!H:R,10,0),VLOOKUP(_xlfn.CONCAT(B405,$B391),'All Fixtures'!I:R,9,0))</f>
        <v>45615</v>
      </c>
      <c r="D405" s="46" t="str">
        <f>IFERROR(VLOOKUP(_xlfn.CONCAT(B405,$B391),'All Fixtures'!H:R,11,0),VLOOKUP(_xlfn.CONCAT(B405,$B391),'All Fixtures'!I:R,10,0))</f>
        <v>Newent Independents</v>
      </c>
      <c r="E405" s="47" t="str">
        <f t="shared" si="10"/>
        <v>vs</v>
      </c>
      <c r="F405" s="46" t="str">
        <f>IFERROR(VLOOKUP(_xlfn.CONCAT(B405,$B391),'All Fixtures'!I:T,12,0),VLOOKUP(_xlfn.CONCAT(B405,$B391),'All Fixtures'!H:T,13,0))</f>
        <v>Gamblers S.C.</v>
      </c>
      <c r="G405" s="48" t="str">
        <f>IF(E405="VOID","",VLOOKUP(_xlfn.CONCAT(B405,D405),'All Fixtures'!H:U,14,0))</f>
        <v>Circle Club Newent</v>
      </c>
    </row>
    <row r="406" spans="1:7" ht="18" customHeight="1" x14ac:dyDescent="0.25">
      <c r="A406" s="55"/>
      <c r="B406" s="44">
        <v>13</v>
      </c>
      <c r="C406" s="45">
        <f>IFERROR(VLOOKUP(_xlfn.CONCAT(B406,$B391),'All Fixtures'!H:R,10,0),VLOOKUP(_xlfn.CONCAT(B406,$B391),'All Fixtures'!I:R,9,0))</f>
        <v>45624</v>
      </c>
      <c r="D406" s="46" t="str">
        <f>IFERROR(VLOOKUP(_xlfn.CONCAT(B406,$B391),'All Fixtures'!H:R,11,0),VLOOKUP(_xlfn.CONCAT(B406,$B391),'All Fixtures'!I:R,10,0))</f>
        <v>Gamblers S.C.</v>
      </c>
      <c r="E406" s="47" t="str">
        <f t="shared" si="10"/>
        <v>vs</v>
      </c>
      <c r="F406" s="46" t="str">
        <f>IFERROR(VLOOKUP(_xlfn.CONCAT(B406,$B391),'All Fixtures'!I:T,12,0),VLOOKUP(_xlfn.CONCAT(B406,$B391),'All Fixtures'!H:T,13,0))</f>
        <v>Roamers</v>
      </c>
      <c r="G406" s="48" t="str">
        <f>IF(E406="VOID","",VLOOKUP(_xlfn.CONCAT(B406,D406),'All Fixtures'!H:U,14,0))</f>
        <v>Coney Hill RFC</v>
      </c>
    </row>
    <row r="407" spans="1:7" ht="18" customHeight="1" x14ac:dyDescent="0.25">
      <c r="A407" s="55"/>
      <c r="B407" s="44">
        <v>14</v>
      </c>
      <c r="C407" s="45">
        <f>IFERROR(VLOOKUP(_xlfn.CONCAT(B407,$B391),'All Fixtures'!H:R,10,0),VLOOKUP(_xlfn.CONCAT(B407,$B391),'All Fixtures'!I:R,9,0))</f>
        <v>45632</v>
      </c>
      <c r="D407" s="46" t="str">
        <f>IFERROR(VLOOKUP(_xlfn.CONCAT(B407,$B391),'All Fixtures'!H:R,11,0),VLOOKUP(_xlfn.CONCAT(B407,$B391),'All Fixtures'!I:R,10,0))</f>
        <v>Castle Grym</v>
      </c>
      <c r="E407" s="47" t="str">
        <f t="shared" si="10"/>
        <v>vs</v>
      </c>
      <c r="F407" s="46" t="str">
        <f>IFERROR(VLOOKUP(_xlfn.CONCAT(B407,$B391),'All Fixtures'!I:T,12,0),VLOOKUP(_xlfn.CONCAT(B407,$B391),'All Fixtures'!H:T,13,0))</f>
        <v>Gamblers S.C.</v>
      </c>
      <c r="G407" s="48" t="str">
        <f>IF(E407="VOID","",VLOOKUP(_xlfn.CONCAT(B407,D407),'All Fixtures'!H:U,14,0))</f>
        <v>Farmer's Club 1</v>
      </c>
    </row>
    <row r="408" spans="1:7" ht="18" customHeight="1" x14ac:dyDescent="0.25">
      <c r="A408" s="55"/>
      <c r="B408" s="44">
        <v>15</v>
      </c>
      <c r="C408" s="45">
        <f>IFERROR(VLOOKUP(_xlfn.CONCAT(B408,$B391),'All Fixtures'!H:R,10,0),VLOOKUP(_xlfn.CONCAT(B408,$B391),'All Fixtures'!I:R,9,0))</f>
        <v>45638</v>
      </c>
      <c r="D408" s="46" t="str">
        <f>IFERROR(VLOOKUP(_xlfn.CONCAT(B408,$B391),'All Fixtures'!H:R,11,0),VLOOKUP(_xlfn.CONCAT(B408,$B391),'All Fixtures'!I:R,10,0))</f>
        <v>Gamblers S.C.</v>
      </c>
      <c r="E408" s="47" t="str">
        <f t="shared" si="10"/>
        <v>vs</v>
      </c>
      <c r="F408" s="46" t="str">
        <f>IFERROR(VLOOKUP(_xlfn.CONCAT(B408,$B391),'All Fixtures'!I:T,12,0),VLOOKUP(_xlfn.CONCAT(B408,$B391),'All Fixtures'!H:T,13,0))</f>
        <v>Dixies Twisters</v>
      </c>
      <c r="G408" s="48" t="str">
        <f>IF(E408="VOID","",VLOOKUP(_xlfn.CONCAT(B408,D408),'All Fixtures'!H:U,14,0))</f>
        <v>Coney Hill RFC</v>
      </c>
    </row>
    <row r="409" spans="1:7" ht="24.6" customHeight="1" x14ac:dyDescent="0.25">
      <c r="A409" s="55"/>
      <c r="B409" s="122" t="s">
        <v>339</v>
      </c>
      <c r="C409" s="123"/>
      <c r="D409" s="123"/>
      <c r="E409" s="123"/>
      <c r="F409" s="123"/>
      <c r="G409" s="124"/>
    </row>
    <row r="410" spans="1:7" ht="18" customHeight="1" x14ac:dyDescent="0.25">
      <c r="A410" s="55"/>
      <c r="B410" s="44">
        <v>16</v>
      </c>
      <c r="C410" s="45">
        <f>IFERROR(VLOOKUP(_xlfn.CONCAT(B410,$B391),'All Fixtures'!H:R,10,0),VLOOKUP(_xlfn.CONCAT(B410,$B391),'All Fixtures'!I:R,9,0))</f>
        <v>45666</v>
      </c>
      <c r="D410" s="46" t="str">
        <f>IFERROR(VLOOKUP(_xlfn.CONCAT(B410,$B391),'All Fixtures'!H:R,11,0),VLOOKUP(_xlfn.CONCAT(B410,$B391),'All Fixtures'!I:R,10,0))</f>
        <v>Gamblers S.C.</v>
      </c>
      <c r="E410" s="47" t="str">
        <f t="shared" si="10"/>
        <v>vs</v>
      </c>
      <c r="F410" s="46" t="str">
        <f>IFERROR(VLOOKUP(_xlfn.CONCAT(B410,$B391),'All Fixtures'!I:T,12,0),VLOOKUP(_xlfn.CONCAT(B410,$B391),'All Fixtures'!H:T,13,0))</f>
        <v>The Salesmen</v>
      </c>
      <c r="G410" s="48" t="str">
        <f>IF(E410="VOID","",VLOOKUP(_xlfn.CONCAT(B410,D410),'All Fixtures'!H:U,14,0))</f>
        <v>Coney Hill RFC</v>
      </c>
    </row>
    <row r="411" spans="1:7" ht="18" customHeight="1" x14ac:dyDescent="0.25">
      <c r="A411" s="55"/>
      <c r="B411" s="44">
        <v>17</v>
      </c>
      <c r="C411" s="45">
        <f>IFERROR(VLOOKUP(_xlfn.CONCAT(B411,$B391),'All Fixtures'!H:R,10,0),VLOOKUP(_xlfn.CONCAT(B411,$B391),'All Fixtures'!I:R,9,0))</f>
        <v>45674</v>
      </c>
      <c r="D411" s="46" t="str">
        <f>IFERROR(VLOOKUP(_xlfn.CONCAT(B411,$B391),'All Fixtures'!H:R,11,0),VLOOKUP(_xlfn.CONCAT(B411,$B391),'All Fixtures'!I:R,10,0))</f>
        <v>Hempsted C.C.</v>
      </c>
      <c r="E411" s="47" t="str">
        <f t="shared" si="10"/>
        <v>vs</v>
      </c>
      <c r="F411" s="46" t="str">
        <f>IFERROR(VLOOKUP(_xlfn.CONCAT(B411,$B391),'All Fixtures'!I:T,12,0),VLOOKUP(_xlfn.CONCAT(B411,$B391),'All Fixtures'!H:T,13,0))</f>
        <v>Gamblers S.C.</v>
      </c>
      <c r="G411" s="48" t="str">
        <f>IF(E411="VOID","",VLOOKUP(_xlfn.CONCAT(B411,D411),'All Fixtures'!H:U,14,0))</f>
        <v>Baker Street</v>
      </c>
    </row>
    <row r="412" spans="1:7" ht="18" customHeight="1" x14ac:dyDescent="0.25">
      <c r="A412" s="55"/>
      <c r="B412" s="44">
        <v>18</v>
      </c>
      <c r="C412" s="45">
        <f>IFERROR(VLOOKUP(_xlfn.CONCAT(B412,$B391),'All Fixtures'!H:R,10,0),VLOOKUP(_xlfn.CONCAT(B412,$B391),'All Fixtures'!I:R,9,0))</f>
        <v>45680</v>
      </c>
      <c r="D412" s="46" t="str">
        <f>IFERROR(VLOOKUP(_xlfn.CONCAT(B412,$B391),'All Fixtures'!H:R,11,0),VLOOKUP(_xlfn.CONCAT(B412,$B391),'All Fixtures'!I:R,10,0))</f>
        <v>Gamblers S.C.</v>
      </c>
      <c r="E412" s="47" t="str">
        <f t="shared" si="10"/>
        <v>vs</v>
      </c>
      <c r="F412" s="46" t="str">
        <f>IFERROR(VLOOKUP(_xlfn.CONCAT(B412,$B391),'All Fixtures'!I:T,12,0),VLOOKUP(_xlfn.CONCAT(B412,$B391),'All Fixtures'!H:T,13,0))</f>
        <v>Beaufort Beavers</v>
      </c>
      <c r="G412" s="48" t="str">
        <f>IF(E412="VOID","",VLOOKUP(_xlfn.CONCAT(B412,D412),'All Fixtures'!H:U,14,0))</f>
        <v>Coney Hill RFC</v>
      </c>
    </row>
    <row r="413" spans="1:7" ht="18" customHeight="1" x14ac:dyDescent="0.25">
      <c r="A413" s="55"/>
      <c r="B413" s="44">
        <v>19</v>
      </c>
      <c r="C413" s="45">
        <f>IFERROR(VLOOKUP(_xlfn.CONCAT(B413,$B391),'All Fixtures'!H:R,10,0),VLOOKUP(_xlfn.CONCAT(B413,$B391),'All Fixtures'!I:R,9,0))</f>
        <v>45686</v>
      </c>
      <c r="D413" s="46" t="str">
        <f>IFERROR(VLOOKUP(_xlfn.CONCAT(B413,$B391),'All Fixtures'!H:R,11,0),VLOOKUP(_xlfn.CONCAT(B413,$B391),'All Fixtures'!I:R,10,0))</f>
        <v>Jaybees</v>
      </c>
      <c r="E413" s="47" t="str">
        <f t="shared" si="10"/>
        <v>vs</v>
      </c>
      <c r="F413" s="46" t="str">
        <f>IFERROR(VLOOKUP(_xlfn.CONCAT(B413,$B391),'All Fixtures'!I:T,12,0),VLOOKUP(_xlfn.CONCAT(B413,$B391),'All Fixtures'!H:T,13,0))</f>
        <v>Gamblers S.C.</v>
      </c>
      <c r="G413" s="48" t="str">
        <f>IF(E413="VOID","",VLOOKUP(_xlfn.CONCAT(B413,D413),'All Fixtures'!H:U,14,0))</f>
        <v>England's Glory 2</v>
      </c>
    </row>
    <row r="414" spans="1:7" ht="18" customHeight="1" x14ac:dyDescent="0.25">
      <c r="A414" s="55"/>
      <c r="B414" s="44">
        <v>20</v>
      </c>
      <c r="C414" s="45">
        <f>IFERROR(VLOOKUP(_xlfn.CONCAT(B414,$B391),'All Fixtures'!H:R,10,0),VLOOKUP(_xlfn.CONCAT(B414,$B391),'All Fixtures'!I:R,9,0))</f>
        <v>45694</v>
      </c>
      <c r="D414" s="46" t="str">
        <f>IFERROR(VLOOKUP(_xlfn.CONCAT(B414,$B391),'All Fixtures'!H:R,11,0),VLOOKUP(_xlfn.CONCAT(B414,$B391),'All Fixtures'!I:R,10,0))</f>
        <v>Gamblers S.C.</v>
      </c>
      <c r="E414" s="47" t="str">
        <f t="shared" si="10"/>
        <v>vs</v>
      </c>
      <c r="F414" s="46" t="str">
        <f>IFERROR(VLOOKUP(_xlfn.CONCAT(B414,$B391),'All Fixtures'!I:T,12,0),VLOOKUP(_xlfn.CONCAT(B414,$B391),'All Fixtures'!H:T,13,0))</f>
        <v>Chequers</v>
      </c>
      <c r="G414" s="48" t="str">
        <f>IF(E414="VOID","",VLOOKUP(_xlfn.CONCAT(B414,D414),'All Fixtures'!H:U,14,0))</f>
        <v>Coney Hill RFC</v>
      </c>
    </row>
    <row r="415" spans="1:7" ht="18" customHeight="1" x14ac:dyDescent="0.25">
      <c r="A415" s="55"/>
      <c r="B415" s="44">
        <v>21</v>
      </c>
      <c r="C415" s="45">
        <f>IFERROR(VLOOKUP(_xlfn.CONCAT(B415,$B391),'All Fixtures'!H:R,10,0),VLOOKUP(_xlfn.CONCAT(B415,$B391),'All Fixtures'!I:R,9,0))</f>
        <v>45699</v>
      </c>
      <c r="D415" s="46" t="str">
        <f>IFERROR(VLOOKUP(_xlfn.CONCAT(B415,$B391),'All Fixtures'!H:R,11,0),VLOOKUP(_xlfn.CONCAT(B415,$B391),'All Fixtures'!I:R,10,0))</f>
        <v>Likely Lads</v>
      </c>
      <c r="E415" s="47" t="str">
        <f t="shared" si="10"/>
        <v>vs</v>
      </c>
      <c r="F415" s="46" t="str">
        <f>IFERROR(VLOOKUP(_xlfn.CONCAT(B415,$B391),'All Fixtures'!I:T,12,0),VLOOKUP(_xlfn.CONCAT(B415,$B391),'All Fixtures'!H:T,13,0))</f>
        <v>Gamblers S.C.</v>
      </c>
      <c r="G415" s="48" t="str">
        <f>IF(E415="VOID","",VLOOKUP(_xlfn.CONCAT(B415,D415),'All Fixtures'!H:U,14,0))</f>
        <v>Farmer's Club 1</v>
      </c>
    </row>
    <row r="416" spans="1:7" ht="18" customHeight="1" x14ac:dyDescent="0.25">
      <c r="A416" s="55"/>
      <c r="B416" s="44">
        <v>22</v>
      </c>
      <c r="C416" s="45">
        <f>IFERROR(VLOOKUP(_xlfn.CONCAT(B416,$B391),'All Fixtures'!H:R,10,0),VLOOKUP(_xlfn.CONCAT(B416,$B391),'All Fixtures'!I:R,9,0))</f>
        <v>45708</v>
      </c>
      <c r="D416" s="46" t="str">
        <f>IFERROR(VLOOKUP(_xlfn.CONCAT(B416,$B391),'All Fixtures'!H:R,11,0),VLOOKUP(_xlfn.CONCAT(B416,$B391),'All Fixtures'!I:R,10,0))</f>
        <v>Gamblers S.C.</v>
      </c>
      <c r="E416" s="47" t="str">
        <f t="shared" si="10"/>
        <v>vs</v>
      </c>
      <c r="F416" s="46" t="str">
        <f>IFERROR(VLOOKUP(_xlfn.CONCAT(B416,$B391),'All Fixtures'!I:T,12,0),VLOOKUP(_xlfn.CONCAT(B416,$B391),'All Fixtures'!H:T,13,0))</f>
        <v>St Aldates</v>
      </c>
      <c r="G416" s="48" t="str">
        <f>IF(E416="VOID","",VLOOKUP(_xlfn.CONCAT(B416,D416),'All Fixtures'!H:U,14,0))</f>
        <v>Coney Hill RFC</v>
      </c>
    </row>
    <row r="417" spans="1:7" ht="18" customHeight="1" x14ac:dyDescent="0.25">
      <c r="A417" s="55"/>
      <c r="B417" s="44">
        <v>23</v>
      </c>
      <c r="C417" s="45">
        <f>IFERROR(VLOOKUP(_xlfn.CONCAT(B417,$B391),'All Fixtures'!H:R,10,0),VLOOKUP(_xlfn.CONCAT(B417,$B391),'All Fixtures'!I:R,9,0))</f>
        <v>45716</v>
      </c>
      <c r="D417" s="46" t="str">
        <f>IFERROR(VLOOKUP(_xlfn.CONCAT(B417,$B391),'All Fixtures'!H:R,11,0),VLOOKUP(_xlfn.CONCAT(B417,$B391),'All Fixtures'!I:R,10,0))</f>
        <v>Hits &amp; Bits</v>
      </c>
      <c r="E417" s="47" t="str">
        <f t="shared" si="10"/>
        <v>vs</v>
      </c>
      <c r="F417" s="46" t="str">
        <f>IFERROR(VLOOKUP(_xlfn.CONCAT(B417,$B391),'All Fixtures'!I:T,12,0),VLOOKUP(_xlfn.CONCAT(B417,$B391),'All Fixtures'!H:T,13,0))</f>
        <v>Gamblers S.C.</v>
      </c>
      <c r="G417" s="48" t="str">
        <f>IF(E417="VOID","",VLOOKUP(_xlfn.CONCAT(B417,D417),'All Fixtures'!H:U,14,0))</f>
        <v>Farmer's Club 2</v>
      </c>
    </row>
    <row r="418" spans="1:7" ht="18" customHeight="1" x14ac:dyDescent="0.25">
      <c r="A418" s="55"/>
      <c r="B418" s="44">
        <v>24</v>
      </c>
      <c r="C418" s="45">
        <f>IFERROR(VLOOKUP(_xlfn.CONCAT(B418,$B391),'All Fixtures'!H:R,10,0),VLOOKUP(_xlfn.CONCAT(B418,$B391),'All Fixtures'!I:R,9,0))</f>
        <v>45722</v>
      </c>
      <c r="D418" s="46" t="str">
        <f>IFERROR(VLOOKUP(_xlfn.CONCAT(B418,$B391),'All Fixtures'!H:R,11,0),VLOOKUP(_xlfn.CONCAT(B418,$B391),'All Fixtures'!I:R,10,0))</f>
        <v>Gamblers S.C.</v>
      </c>
      <c r="E418" s="47" t="str">
        <f t="shared" si="10"/>
        <v>vs</v>
      </c>
      <c r="F418" s="46" t="str">
        <f>IFERROR(VLOOKUP(_xlfn.CONCAT(B418,$B391),'All Fixtures'!I:T,12,0),VLOOKUP(_xlfn.CONCAT(B418,$B391),'All Fixtures'!H:T,13,0))</f>
        <v>Runaways</v>
      </c>
      <c r="G418" s="48" t="str">
        <f>IF(E418="VOID","",VLOOKUP(_xlfn.CONCAT(B418,D418),'All Fixtures'!H:U,14,0))</f>
        <v>Coney Hill RFC</v>
      </c>
    </row>
    <row r="419" spans="1:7" ht="18" customHeight="1" x14ac:dyDescent="0.25">
      <c r="A419" s="55"/>
      <c r="B419" s="44">
        <v>25</v>
      </c>
      <c r="C419" s="45">
        <f>IFERROR(VLOOKUP(_xlfn.CONCAT(B419,$B391),'All Fixtures'!H:R,10,0),VLOOKUP(_xlfn.CONCAT(B419,$B391),'All Fixtures'!I:R,9,0))</f>
        <v>45728</v>
      </c>
      <c r="D419" s="46" t="str">
        <f>IFERROR(VLOOKUP(_xlfn.CONCAT(B419,$B391),'All Fixtures'!H:R,11,0),VLOOKUP(_xlfn.CONCAT(B419,$B391),'All Fixtures'!I:R,10,0))</f>
        <v>Windmill Nomads</v>
      </c>
      <c r="E419" s="47" t="str">
        <f t="shared" si="10"/>
        <v>vs</v>
      </c>
      <c r="F419" s="46" t="str">
        <f>IFERROR(VLOOKUP(_xlfn.CONCAT(B419,$B391),'All Fixtures'!I:T,12,0),VLOOKUP(_xlfn.CONCAT(B419,$B391),'All Fixtures'!H:T,13,0))</f>
        <v>Gamblers S.C.</v>
      </c>
      <c r="G419" s="48" t="str">
        <f>IF(E419="VOID","",VLOOKUP(_xlfn.CONCAT(B419,D419),'All Fixtures'!H:U,14,0))</f>
        <v>Saintbridge Club 2</v>
      </c>
    </row>
    <row r="420" spans="1:7" ht="18" customHeight="1" x14ac:dyDescent="0.25">
      <c r="A420" s="55"/>
      <c r="B420" s="44">
        <v>26</v>
      </c>
      <c r="C420" s="45">
        <f>IFERROR(VLOOKUP(_xlfn.CONCAT(B420,$B391),'All Fixtures'!H:R,10,0),VLOOKUP(_xlfn.CONCAT(B420,$B391),'All Fixtures'!I:R,9,0))</f>
        <v>45736</v>
      </c>
      <c r="D420" s="46" t="str">
        <f>IFERROR(VLOOKUP(_xlfn.CONCAT(B420,$B391),'All Fixtures'!H:R,11,0),VLOOKUP(_xlfn.CONCAT(B420,$B391),'All Fixtures'!I:R,10,0))</f>
        <v>Gamblers S.C.</v>
      </c>
      <c r="E420" s="47" t="str">
        <f t="shared" si="10"/>
        <v>vs</v>
      </c>
      <c r="F420" s="46" t="str">
        <f>IFERROR(VLOOKUP(_xlfn.CONCAT(B420,$B391),'All Fixtures'!I:T,12,0),VLOOKUP(_xlfn.CONCAT(B420,$B391),'All Fixtures'!H:T,13,0))</f>
        <v>Crescent Knights</v>
      </c>
      <c r="G420" s="48" t="str">
        <f>IF(E420="VOID","",VLOOKUP(_xlfn.CONCAT(B420,D420),'All Fixtures'!H:U,14,0))</f>
        <v>Coney Hill RFC</v>
      </c>
    </row>
    <row r="421" spans="1:7" ht="18" customHeight="1" x14ac:dyDescent="0.25">
      <c r="A421" s="55"/>
      <c r="B421" s="44">
        <v>27</v>
      </c>
      <c r="C421" s="45">
        <f>IFERROR(VLOOKUP(_xlfn.CONCAT(B421,$B391),'All Fixtures'!H:R,10,0),VLOOKUP(_xlfn.CONCAT(B421,$B391),'All Fixtures'!I:R,9,0))</f>
        <v>45743</v>
      </c>
      <c r="D421" s="46" t="str">
        <f>IFERROR(VLOOKUP(_xlfn.CONCAT(B421,$B391),'All Fixtures'!H:R,11,0),VLOOKUP(_xlfn.CONCAT(B421,$B391),'All Fixtures'!I:R,10,0))</f>
        <v>Gamblers S.C.</v>
      </c>
      <c r="E421" s="47" t="str">
        <f t="shared" si="10"/>
        <v>vs</v>
      </c>
      <c r="F421" s="46" t="str">
        <f>IFERROR(VLOOKUP(_xlfn.CONCAT(B421,$B391),'All Fixtures'!I:T,12,0),VLOOKUP(_xlfn.CONCAT(B421,$B391),'All Fixtures'!H:T,13,0))</f>
        <v>Newent Independents</v>
      </c>
      <c r="G421" s="48" t="str">
        <f>IF(E421="VOID","",VLOOKUP(_xlfn.CONCAT(B421,D421),'All Fixtures'!H:U,14,0))</f>
        <v>Coney Hill RFC</v>
      </c>
    </row>
    <row r="422" spans="1:7" ht="18" customHeight="1" x14ac:dyDescent="0.25">
      <c r="A422" s="55"/>
      <c r="B422" s="44">
        <v>28</v>
      </c>
      <c r="C422" s="45">
        <f>IFERROR(VLOOKUP(_xlfn.CONCAT(B422,$B391),'All Fixtures'!H:R,10,0),VLOOKUP(_xlfn.CONCAT(B422,$B391),'All Fixtures'!I:R,9,0))</f>
        <v>45748</v>
      </c>
      <c r="D422" s="46" t="str">
        <f>IFERROR(VLOOKUP(_xlfn.CONCAT(B422,$B391),'All Fixtures'!H:R,11,0),VLOOKUP(_xlfn.CONCAT(B422,$B391),'All Fixtures'!I:R,10,0))</f>
        <v>Roamers</v>
      </c>
      <c r="E422" s="47" t="str">
        <f t="shared" si="10"/>
        <v>vs</v>
      </c>
      <c r="F422" s="46" t="str">
        <f>IFERROR(VLOOKUP(_xlfn.CONCAT(B422,$B391),'All Fixtures'!I:T,12,0),VLOOKUP(_xlfn.CONCAT(B422,$B391),'All Fixtures'!H:T,13,0))</f>
        <v>Gamblers S.C.</v>
      </c>
      <c r="G422" s="48" t="str">
        <f>IF(E422="VOID","",VLOOKUP(_xlfn.CONCAT(B422,D422),'All Fixtures'!H:U,14,0))</f>
        <v>Longlevens RFC</v>
      </c>
    </row>
    <row r="423" spans="1:7" ht="18" customHeight="1" x14ac:dyDescent="0.25">
      <c r="A423" s="55"/>
      <c r="B423" s="44">
        <v>29</v>
      </c>
      <c r="C423" s="45">
        <f>IFERROR(VLOOKUP(_xlfn.CONCAT(B423,$B391),'All Fixtures'!H:R,10,0),VLOOKUP(_xlfn.CONCAT(B423,$B391),'All Fixtures'!I:R,9,0))</f>
        <v>45757</v>
      </c>
      <c r="D423" s="46" t="str">
        <f>IFERROR(VLOOKUP(_xlfn.CONCAT(B423,$B391),'All Fixtures'!H:R,11,0),VLOOKUP(_xlfn.CONCAT(B423,$B391),'All Fixtures'!I:R,10,0))</f>
        <v>Gamblers S.C.</v>
      </c>
      <c r="E423" s="47" t="str">
        <f t="shared" si="10"/>
        <v>vs</v>
      </c>
      <c r="F423" s="46" t="str">
        <f>IFERROR(VLOOKUP(_xlfn.CONCAT(B423,$B391),'All Fixtures'!I:T,12,0),VLOOKUP(_xlfn.CONCAT(B423,$B391),'All Fixtures'!H:T,13,0))</f>
        <v>Castle Grym</v>
      </c>
      <c r="G423" s="48" t="str">
        <f>IF(E423="VOID","",VLOOKUP(_xlfn.CONCAT(B423,D423),'All Fixtures'!H:U,14,0))</f>
        <v>Coney Hill RFC</v>
      </c>
    </row>
    <row r="424" spans="1:7" ht="18" customHeight="1" x14ac:dyDescent="0.25">
      <c r="A424" s="55"/>
      <c r="B424" s="49">
        <v>30</v>
      </c>
      <c r="C424" s="50">
        <f>IFERROR(VLOOKUP(_xlfn.CONCAT(B424,$B391),'All Fixtures'!H:R,10,0),VLOOKUP(_xlfn.CONCAT(B424,$B391),'All Fixtures'!I:R,9,0))</f>
        <v>45765</v>
      </c>
      <c r="D424" s="51" t="str">
        <f>IFERROR(VLOOKUP(_xlfn.CONCAT(B424,$B391),'All Fixtures'!H:R,11,0),VLOOKUP(_xlfn.CONCAT(B424,$B391),'All Fixtures'!I:R,10,0))</f>
        <v>Dixies Twisters</v>
      </c>
      <c r="E424" s="52" t="str">
        <f t="shared" si="10"/>
        <v>vs</v>
      </c>
      <c r="F424" s="51" t="str">
        <f>IFERROR(VLOOKUP(_xlfn.CONCAT(B424,$B391),'All Fixtures'!I:T,12,0),VLOOKUP(_xlfn.CONCAT(B424,$B391),'All Fixtures'!H:T,13,0))</f>
        <v>Gamblers S.C.</v>
      </c>
      <c r="G424" s="53" t="str">
        <f>IF(E424="VOID","",VLOOKUP(_xlfn.CONCAT(B424,D424),'All Fixtures'!H:U,14,0))</f>
        <v>Coney Hill RFC</v>
      </c>
    </row>
    <row r="425" spans="1:7" ht="13.15" customHeight="1" x14ac:dyDescent="0.25">
      <c r="A425" s="55"/>
      <c r="B425" s="20"/>
      <c r="C425" s="20"/>
      <c r="D425" s="3"/>
      <c r="E425" s="20"/>
      <c r="F425" s="3"/>
      <c r="G425" s="3"/>
    </row>
    <row r="426" spans="1:7" ht="13.15" customHeight="1" x14ac:dyDescent="0.25">
      <c r="A426" s="55"/>
      <c r="B426" s="20"/>
      <c r="C426" s="20"/>
      <c r="D426" s="3"/>
      <c r="E426" s="20"/>
      <c r="F426" s="3"/>
      <c r="G426" s="3"/>
    </row>
    <row r="427" spans="1:7" ht="13.15" customHeight="1" x14ac:dyDescent="0.25">
      <c r="A427" s="55"/>
      <c r="B427" s="20"/>
      <c r="C427" s="20"/>
      <c r="D427" s="3"/>
      <c r="E427" s="20"/>
      <c r="F427" s="3"/>
      <c r="G427" s="3"/>
    </row>
    <row r="428" spans="1:7" ht="13.15" customHeight="1" x14ac:dyDescent="0.25">
      <c r="A428" s="55"/>
      <c r="B428" s="20"/>
      <c r="C428" s="20"/>
      <c r="D428" s="3"/>
      <c r="E428" s="20"/>
      <c r="F428" s="3"/>
      <c r="G428" s="3"/>
    </row>
    <row r="429" spans="1:7" ht="13.15" customHeight="1" x14ac:dyDescent="0.25">
      <c r="A429" s="55"/>
      <c r="B429" s="20"/>
      <c r="C429" s="20"/>
      <c r="D429" s="3"/>
      <c r="E429" s="20"/>
      <c r="F429" s="3"/>
      <c r="G429" s="3"/>
    </row>
    <row r="430" spans="1:7" ht="20.45" customHeight="1" x14ac:dyDescent="0.35">
      <c r="A430" s="55">
        <f>A391+1</f>
        <v>12</v>
      </c>
      <c r="B430" s="39" t="str">
        <f>C430</f>
        <v>Windmill Nomads</v>
      </c>
      <c r="C430" s="121" t="str">
        <f>VLOOKUP(A430,Divisions!$W$3:$X$18,2,0)</f>
        <v>Windmill Nomads</v>
      </c>
      <c r="D430" s="121"/>
      <c r="E430" s="121"/>
      <c r="F430" s="121"/>
      <c r="G430" s="121"/>
    </row>
    <row r="431" spans="1:7" ht="13.15" customHeight="1" x14ac:dyDescent="0.25">
      <c r="A431" s="55"/>
      <c r="B431" s="20"/>
      <c r="C431" s="20"/>
      <c r="D431" s="3"/>
      <c r="E431" s="20"/>
      <c r="F431" s="3"/>
      <c r="G431" s="3"/>
    </row>
    <row r="432" spans="1:7" ht="21.6" customHeight="1" x14ac:dyDescent="0.25">
      <c r="A432" s="55"/>
      <c r="B432" s="40" t="s">
        <v>328</v>
      </c>
      <c r="C432" s="41" t="s">
        <v>334</v>
      </c>
      <c r="D432" s="42" t="s">
        <v>340</v>
      </c>
      <c r="E432" s="42"/>
      <c r="F432" s="42" t="s">
        <v>341</v>
      </c>
      <c r="G432" s="43" t="s">
        <v>338</v>
      </c>
    </row>
    <row r="433" spans="1:7" ht="18" customHeight="1" x14ac:dyDescent="0.25">
      <c r="A433" s="55"/>
      <c r="B433" s="44">
        <v>1</v>
      </c>
      <c r="C433" s="45">
        <f>IFERROR(VLOOKUP(_xlfn.CONCAT(B433,$B430),'All Fixtures'!H:R,10,0),VLOOKUP(_xlfn.CONCAT(B433,$B430),'All Fixtures'!I:R,9,0))</f>
        <v>45541</v>
      </c>
      <c r="D433" s="46" t="str">
        <f>IFERROR(VLOOKUP(_xlfn.CONCAT(B433,$B430),'All Fixtures'!H:R,11,0),VLOOKUP(_xlfn.CONCAT(B433,$B430),'All Fixtures'!I:R,10,0))</f>
        <v>Hempsted C.C.</v>
      </c>
      <c r="E433" s="47" t="str">
        <f>IF(F433="","VOID","vs")</f>
        <v>vs</v>
      </c>
      <c r="F433" s="46" t="str">
        <f>IFERROR(VLOOKUP(_xlfn.CONCAT(B433,$B430),'All Fixtures'!I:T,12,0),VLOOKUP(_xlfn.CONCAT(B433,$B430),'All Fixtures'!H:T,13,0))</f>
        <v>Windmill Nomads</v>
      </c>
      <c r="G433" s="48" t="str">
        <f>IF(E433="VOID","",VLOOKUP(_xlfn.CONCAT(B433,D433),'All Fixtures'!H:U,14,0))</f>
        <v>Baker Street</v>
      </c>
    </row>
    <row r="434" spans="1:7" ht="18" customHeight="1" x14ac:dyDescent="0.25">
      <c r="A434" s="55"/>
      <c r="B434" s="44">
        <v>2</v>
      </c>
      <c r="C434" s="45">
        <f>IFERROR(VLOOKUP(_xlfn.CONCAT(B434,$B430),'All Fixtures'!H:R,10,0),VLOOKUP(_xlfn.CONCAT(B434,$B430),'All Fixtures'!I:R,9,0))</f>
        <v>45546</v>
      </c>
      <c r="D434" s="46" t="str">
        <f>IFERROR(VLOOKUP(_xlfn.CONCAT(B434,$B430),'All Fixtures'!H:R,11,0),VLOOKUP(_xlfn.CONCAT(B434,$B430),'All Fixtures'!I:R,10,0))</f>
        <v>Windmill Nomads</v>
      </c>
      <c r="E434" s="47" t="str">
        <f t="shared" ref="E434:E463" si="11">IF(F434="","VOID","vs")</f>
        <v>vs</v>
      </c>
      <c r="F434" s="46" t="str">
        <f>IFERROR(VLOOKUP(_xlfn.CONCAT(B434,$B430),'All Fixtures'!I:T,12,0),VLOOKUP(_xlfn.CONCAT(B434,$B430),'All Fixtures'!H:T,13,0))</f>
        <v>Beaufort Beavers</v>
      </c>
      <c r="G434" s="48" t="str">
        <f>IF(E434="VOID","",VLOOKUP(_xlfn.CONCAT(B434,D434),'All Fixtures'!H:U,14,0))</f>
        <v>Saintbridge Club 2</v>
      </c>
    </row>
    <row r="435" spans="1:7" ht="18" customHeight="1" x14ac:dyDescent="0.25">
      <c r="A435" s="55"/>
      <c r="B435" s="44">
        <v>3</v>
      </c>
      <c r="C435" s="45">
        <f>IFERROR(VLOOKUP(_xlfn.CONCAT(B435,$B430),'All Fixtures'!H:R,10,0),VLOOKUP(_xlfn.CONCAT(B435,$B430),'All Fixtures'!I:R,9,0))</f>
        <v>45553</v>
      </c>
      <c r="D435" s="46" t="str">
        <f>IFERROR(VLOOKUP(_xlfn.CONCAT(B435,$B430),'All Fixtures'!H:R,11,0),VLOOKUP(_xlfn.CONCAT(B435,$B430),'All Fixtures'!I:R,10,0))</f>
        <v>Jaybees</v>
      </c>
      <c r="E435" s="47" t="str">
        <f t="shared" si="11"/>
        <v>vs</v>
      </c>
      <c r="F435" s="46" t="str">
        <f>IFERROR(VLOOKUP(_xlfn.CONCAT(B435,$B430),'All Fixtures'!I:T,12,0),VLOOKUP(_xlfn.CONCAT(B435,$B430),'All Fixtures'!H:T,13,0))</f>
        <v>Windmill Nomads</v>
      </c>
      <c r="G435" s="48" t="str">
        <f>IF(E435="VOID","",VLOOKUP(_xlfn.CONCAT(B435,D435),'All Fixtures'!H:U,14,0))</f>
        <v>England's Glory 2</v>
      </c>
    </row>
    <row r="436" spans="1:7" ht="18" customHeight="1" x14ac:dyDescent="0.25">
      <c r="A436" s="55"/>
      <c r="B436" s="44">
        <v>4</v>
      </c>
      <c r="C436" s="45">
        <f>IFERROR(VLOOKUP(_xlfn.CONCAT(B436,$B430),'All Fixtures'!H:R,10,0),VLOOKUP(_xlfn.CONCAT(B436,$B430),'All Fixtures'!I:R,9,0))</f>
        <v>45560</v>
      </c>
      <c r="D436" s="46" t="str">
        <f>IFERROR(VLOOKUP(_xlfn.CONCAT(B436,$B430),'All Fixtures'!H:R,11,0),VLOOKUP(_xlfn.CONCAT(B436,$B430),'All Fixtures'!I:R,10,0))</f>
        <v>Windmill Nomads</v>
      </c>
      <c r="E436" s="47" t="str">
        <f t="shared" si="11"/>
        <v>vs</v>
      </c>
      <c r="F436" s="46" t="str">
        <f>IFERROR(VLOOKUP(_xlfn.CONCAT(B436,$B430),'All Fixtures'!I:T,12,0),VLOOKUP(_xlfn.CONCAT(B436,$B430),'All Fixtures'!H:T,13,0))</f>
        <v>Chequers</v>
      </c>
      <c r="G436" s="48" t="str">
        <f>IF(E436="VOID","",VLOOKUP(_xlfn.CONCAT(B436,D436),'All Fixtures'!H:U,14,0))</f>
        <v>Saintbridge Club 2</v>
      </c>
    </row>
    <row r="437" spans="1:7" ht="18" customHeight="1" x14ac:dyDescent="0.25">
      <c r="A437" s="55"/>
      <c r="B437" s="44">
        <v>5</v>
      </c>
      <c r="C437" s="45">
        <f>IFERROR(VLOOKUP(_xlfn.CONCAT(B437,$B430),'All Fixtures'!H:R,10,0),VLOOKUP(_xlfn.CONCAT(B437,$B430),'All Fixtures'!I:R,9,0))</f>
        <v>45566</v>
      </c>
      <c r="D437" s="46" t="str">
        <f>IFERROR(VLOOKUP(_xlfn.CONCAT(B437,$B430),'All Fixtures'!H:R,11,0),VLOOKUP(_xlfn.CONCAT(B437,$B430),'All Fixtures'!I:R,10,0))</f>
        <v>Likely Lads</v>
      </c>
      <c r="E437" s="47" t="str">
        <f t="shared" si="11"/>
        <v>vs</v>
      </c>
      <c r="F437" s="46" t="str">
        <f>IFERROR(VLOOKUP(_xlfn.CONCAT(B437,$B430),'All Fixtures'!I:T,12,0),VLOOKUP(_xlfn.CONCAT(B437,$B430),'All Fixtures'!H:T,13,0))</f>
        <v>Windmill Nomads</v>
      </c>
      <c r="G437" s="48" t="str">
        <f>IF(E437="VOID","",VLOOKUP(_xlfn.CONCAT(B437,D437),'All Fixtures'!H:U,14,0))</f>
        <v>Farmer's Club 1</v>
      </c>
    </row>
    <row r="438" spans="1:7" ht="18" customHeight="1" x14ac:dyDescent="0.25">
      <c r="A438" s="55"/>
      <c r="B438" s="44">
        <v>6</v>
      </c>
      <c r="C438" s="45">
        <f>IFERROR(VLOOKUP(_xlfn.CONCAT(B438,$B430),'All Fixtures'!H:R,10,0),VLOOKUP(_xlfn.CONCAT(B438,$B430),'All Fixtures'!I:R,9,0))</f>
        <v>45574</v>
      </c>
      <c r="D438" s="46" t="str">
        <f>IFERROR(VLOOKUP(_xlfn.CONCAT(B438,$B430),'All Fixtures'!H:R,11,0),VLOOKUP(_xlfn.CONCAT(B438,$B430),'All Fixtures'!I:R,10,0))</f>
        <v>Windmill Nomads</v>
      </c>
      <c r="E438" s="47" t="str">
        <f t="shared" si="11"/>
        <v>vs</v>
      </c>
      <c r="F438" s="46" t="str">
        <f>IFERROR(VLOOKUP(_xlfn.CONCAT(B438,$B430),'All Fixtures'!I:T,12,0),VLOOKUP(_xlfn.CONCAT(B438,$B430),'All Fixtures'!H:T,13,0))</f>
        <v>St Aldates</v>
      </c>
      <c r="G438" s="48" t="str">
        <f>IF(E438="VOID","",VLOOKUP(_xlfn.CONCAT(B438,D438),'All Fixtures'!H:U,14,0))</f>
        <v>Saintbridge Club 2</v>
      </c>
    </row>
    <row r="439" spans="1:7" ht="18" customHeight="1" x14ac:dyDescent="0.25">
      <c r="A439" s="55"/>
      <c r="B439" s="44">
        <v>7</v>
      </c>
      <c r="C439" s="45">
        <f>IFERROR(VLOOKUP(_xlfn.CONCAT(B439,$B430),'All Fixtures'!H:R,10,0),VLOOKUP(_xlfn.CONCAT(B439,$B430),'All Fixtures'!I:R,9,0))</f>
        <v>45583</v>
      </c>
      <c r="D439" s="46" t="str">
        <f>IFERROR(VLOOKUP(_xlfn.CONCAT(B439,$B430),'All Fixtures'!H:R,11,0),VLOOKUP(_xlfn.CONCAT(B439,$B430),'All Fixtures'!I:R,10,0))</f>
        <v>Hits &amp; Bits</v>
      </c>
      <c r="E439" s="47" t="str">
        <f t="shared" si="11"/>
        <v>vs</v>
      </c>
      <c r="F439" s="46" t="str">
        <f>IFERROR(VLOOKUP(_xlfn.CONCAT(B439,$B430),'All Fixtures'!I:T,12,0),VLOOKUP(_xlfn.CONCAT(B439,$B430),'All Fixtures'!H:T,13,0))</f>
        <v>Windmill Nomads</v>
      </c>
      <c r="G439" s="48" t="str">
        <f>IF(E439="VOID","",VLOOKUP(_xlfn.CONCAT(B439,D439),'All Fixtures'!H:U,14,0))</f>
        <v>Farmer's Club 2</v>
      </c>
    </row>
    <row r="440" spans="1:7" ht="18" customHeight="1" x14ac:dyDescent="0.25">
      <c r="A440" s="55"/>
      <c r="B440" s="44">
        <v>8</v>
      </c>
      <c r="C440" s="45">
        <f>IFERROR(VLOOKUP(_xlfn.CONCAT(B440,$B430),'All Fixtures'!H:R,10,0),VLOOKUP(_xlfn.CONCAT(B440,$B430),'All Fixtures'!I:R,9,0))</f>
        <v>45588</v>
      </c>
      <c r="D440" s="46" t="str">
        <f>IFERROR(VLOOKUP(_xlfn.CONCAT(B440,$B430),'All Fixtures'!H:R,11,0),VLOOKUP(_xlfn.CONCAT(B440,$B430),'All Fixtures'!I:R,10,0))</f>
        <v>Windmill Nomads</v>
      </c>
      <c r="E440" s="47" t="str">
        <f t="shared" si="11"/>
        <v>vs</v>
      </c>
      <c r="F440" s="46" t="str">
        <f>IFERROR(VLOOKUP(_xlfn.CONCAT(B440,$B430),'All Fixtures'!I:T,12,0),VLOOKUP(_xlfn.CONCAT(B440,$B430),'All Fixtures'!H:T,13,0))</f>
        <v>Runaways</v>
      </c>
      <c r="G440" s="48" t="str">
        <f>IF(E440="VOID","",VLOOKUP(_xlfn.CONCAT(B440,D440),'All Fixtures'!H:U,14,0))</f>
        <v>Saintbridge Club 2</v>
      </c>
    </row>
    <row r="441" spans="1:7" ht="18" customHeight="1" x14ac:dyDescent="0.25">
      <c r="A441" s="55"/>
      <c r="B441" s="44">
        <v>9</v>
      </c>
      <c r="C441" s="45">
        <f>IFERROR(VLOOKUP(_xlfn.CONCAT(B441,$B430),'All Fixtures'!H:R,10,0),VLOOKUP(_xlfn.CONCAT(B441,$B430),'All Fixtures'!I:R,9,0))</f>
        <v>45596</v>
      </c>
      <c r="D441" s="46" t="str">
        <f>IFERROR(VLOOKUP(_xlfn.CONCAT(B441,$B430),'All Fixtures'!H:R,11,0),VLOOKUP(_xlfn.CONCAT(B441,$B430),'All Fixtures'!I:R,10,0))</f>
        <v>Crescent Knights</v>
      </c>
      <c r="E441" s="47" t="str">
        <f t="shared" si="11"/>
        <v>vs</v>
      </c>
      <c r="F441" s="46" t="str">
        <f>IFERROR(VLOOKUP(_xlfn.CONCAT(B441,$B430),'All Fixtures'!I:T,12,0),VLOOKUP(_xlfn.CONCAT(B441,$B430),'All Fixtures'!H:T,13,0))</f>
        <v>Windmill Nomads</v>
      </c>
      <c r="G441" s="48" t="str">
        <f>IF(E441="VOID","",VLOOKUP(_xlfn.CONCAT(B441,D441),'All Fixtures'!H:U,14,0))</f>
        <v>Circle Club Newent</v>
      </c>
    </row>
    <row r="442" spans="1:7" ht="18" customHeight="1" x14ac:dyDescent="0.25">
      <c r="A442" s="55"/>
      <c r="B442" s="44">
        <v>10</v>
      </c>
      <c r="C442" s="45">
        <f>IFERROR(VLOOKUP(_xlfn.CONCAT(B442,$B430),'All Fixtures'!H:R,10,0),VLOOKUP(_xlfn.CONCAT(B442,$B430),'All Fixtures'!I:R,9,0))</f>
        <v>45603</v>
      </c>
      <c r="D442" s="46" t="str">
        <f>IFERROR(VLOOKUP(_xlfn.CONCAT(B442,$B430),'All Fixtures'!H:R,11,0),VLOOKUP(_xlfn.CONCAT(B442,$B430),'All Fixtures'!I:R,10,0))</f>
        <v>Gamblers S.C.</v>
      </c>
      <c r="E442" s="47" t="str">
        <f t="shared" si="11"/>
        <v>vs</v>
      </c>
      <c r="F442" s="46" t="str">
        <f>IFERROR(VLOOKUP(_xlfn.CONCAT(B442,$B430),'All Fixtures'!I:T,12,0),VLOOKUP(_xlfn.CONCAT(B442,$B430),'All Fixtures'!H:T,13,0))</f>
        <v>Windmill Nomads</v>
      </c>
      <c r="G442" s="48" t="str">
        <f>IF(E442="VOID","",VLOOKUP(_xlfn.CONCAT(B442,D442),'All Fixtures'!H:U,14,0))</f>
        <v>Coney Hill RFC</v>
      </c>
    </row>
    <row r="443" spans="1:7" ht="18" customHeight="1" x14ac:dyDescent="0.25">
      <c r="A443" s="55"/>
      <c r="B443" s="44">
        <v>11</v>
      </c>
      <c r="C443" s="45">
        <f>IFERROR(VLOOKUP(_xlfn.CONCAT(B443,$B430),'All Fixtures'!H:R,10,0),VLOOKUP(_xlfn.CONCAT(B443,$B430),'All Fixtures'!I:R,9,0))</f>
        <v>45609</v>
      </c>
      <c r="D443" s="46" t="str">
        <f>IFERROR(VLOOKUP(_xlfn.CONCAT(B443,$B430),'All Fixtures'!H:R,11,0),VLOOKUP(_xlfn.CONCAT(B443,$B430),'All Fixtures'!I:R,10,0))</f>
        <v>Windmill Nomads</v>
      </c>
      <c r="E443" s="47" t="str">
        <f t="shared" si="11"/>
        <v>vs</v>
      </c>
      <c r="F443" s="46" t="str">
        <f>IFERROR(VLOOKUP(_xlfn.CONCAT(B443,$B430),'All Fixtures'!I:T,12,0),VLOOKUP(_xlfn.CONCAT(B443,$B430),'All Fixtures'!H:T,13,0))</f>
        <v>Newent Independents</v>
      </c>
      <c r="G443" s="48" t="str">
        <f>IF(E443="VOID","",VLOOKUP(_xlfn.CONCAT(B443,D443),'All Fixtures'!H:U,14,0))</f>
        <v>Saintbridge Club 2</v>
      </c>
    </row>
    <row r="444" spans="1:7" ht="18" customHeight="1" x14ac:dyDescent="0.25">
      <c r="A444" s="55"/>
      <c r="B444" s="44">
        <v>12</v>
      </c>
      <c r="C444" s="45">
        <f>IFERROR(VLOOKUP(_xlfn.CONCAT(B444,$B430),'All Fixtures'!H:R,10,0),VLOOKUP(_xlfn.CONCAT(B444,$B430),'All Fixtures'!I:R,9,0))</f>
        <v>45615</v>
      </c>
      <c r="D444" s="46" t="str">
        <f>IFERROR(VLOOKUP(_xlfn.CONCAT(B444,$B430),'All Fixtures'!H:R,11,0),VLOOKUP(_xlfn.CONCAT(B444,$B430),'All Fixtures'!I:R,10,0))</f>
        <v>Roamers</v>
      </c>
      <c r="E444" s="47" t="str">
        <f t="shared" si="11"/>
        <v>vs</v>
      </c>
      <c r="F444" s="46" t="str">
        <f>IFERROR(VLOOKUP(_xlfn.CONCAT(B444,$B430),'All Fixtures'!I:T,12,0),VLOOKUP(_xlfn.CONCAT(B444,$B430),'All Fixtures'!H:T,13,0))</f>
        <v>Windmill Nomads</v>
      </c>
      <c r="G444" s="48" t="str">
        <f>IF(E444="VOID","",VLOOKUP(_xlfn.CONCAT(B444,D444),'All Fixtures'!H:U,14,0))</f>
        <v>Longlevens RFC</v>
      </c>
    </row>
    <row r="445" spans="1:7" ht="18" customHeight="1" x14ac:dyDescent="0.25">
      <c r="A445" s="55"/>
      <c r="B445" s="44">
        <v>13</v>
      </c>
      <c r="C445" s="45">
        <f>IFERROR(VLOOKUP(_xlfn.CONCAT(B445,$B430),'All Fixtures'!H:R,10,0),VLOOKUP(_xlfn.CONCAT(B445,$B430),'All Fixtures'!I:R,9,0))</f>
        <v>45623</v>
      </c>
      <c r="D445" s="46" t="str">
        <f>IFERROR(VLOOKUP(_xlfn.CONCAT(B445,$B430),'All Fixtures'!H:R,11,0),VLOOKUP(_xlfn.CONCAT(B445,$B430),'All Fixtures'!I:R,10,0))</f>
        <v>Windmill Nomads</v>
      </c>
      <c r="E445" s="47" t="str">
        <f t="shared" si="11"/>
        <v>vs</v>
      </c>
      <c r="F445" s="46" t="str">
        <f>IFERROR(VLOOKUP(_xlfn.CONCAT(B445,$B430),'All Fixtures'!I:T,12,0),VLOOKUP(_xlfn.CONCAT(B445,$B430),'All Fixtures'!H:T,13,0))</f>
        <v>Castle Grym</v>
      </c>
      <c r="G445" s="48" t="str">
        <f>IF(E445="VOID","",VLOOKUP(_xlfn.CONCAT(B445,D445),'All Fixtures'!H:U,14,0))</f>
        <v>Saintbridge Club 2</v>
      </c>
    </row>
    <row r="446" spans="1:7" ht="18" customHeight="1" x14ac:dyDescent="0.25">
      <c r="A446" s="55"/>
      <c r="B446" s="44">
        <v>14</v>
      </c>
      <c r="C446" s="45">
        <f>IFERROR(VLOOKUP(_xlfn.CONCAT(B446,$B430),'All Fixtures'!H:R,10,0),VLOOKUP(_xlfn.CONCAT(B446,$B430),'All Fixtures'!I:R,9,0))</f>
        <v>45632</v>
      </c>
      <c r="D446" s="46" t="str">
        <f>IFERROR(VLOOKUP(_xlfn.CONCAT(B446,$B430),'All Fixtures'!H:R,11,0),VLOOKUP(_xlfn.CONCAT(B446,$B430),'All Fixtures'!I:R,10,0))</f>
        <v>Dixies Twisters</v>
      </c>
      <c r="E446" s="47" t="str">
        <f t="shared" si="11"/>
        <v>vs</v>
      </c>
      <c r="F446" s="46" t="str">
        <f>IFERROR(VLOOKUP(_xlfn.CONCAT(B446,$B430),'All Fixtures'!I:T,12,0),VLOOKUP(_xlfn.CONCAT(B446,$B430),'All Fixtures'!H:T,13,0))</f>
        <v>Windmill Nomads</v>
      </c>
      <c r="G446" s="48" t="str">
        <f>IF(E446="VOID","",VLOOKUP(_xlfn.CONCAT(B446,D446),'All Fixtures'!H:U,14,0))</f>
        <v>Coney Hill RFC</v>
      </c>
    </row>
    <row r="447" spans="1:7" ht="18" customHeight="1" x14ac:dyDescent="0.25">
      <c r="A447" s="55"/>
      <c r="B447" s="44">
        <v>15</v>
      </c>
      <c r="C447" s="45">
        <f>IFERROR(VLOOKUP(_xlfn.CONCAT(B447,$B430),'All Fixtures'!H:R,10,0),VLOOKUP(_xlfn.CONCAT(B447,$B430),'All Fixtures'!I:R,9,0))</f>
        <v>45637</v>
      </c>
      <c r="D447" s="46" t="str">
        <f>IFERROR(VLOOKUP(_xlfn.CONCAT(B447,$B430),'All Fixtures'!H:R,11,0),VLOOKUP(_xlfn.CONCAT(B447,$B430),'All Fixtures'!I:R,10,0))</f>
        <v>Windmill Nomads</v>
      </c>
      <c r="E447" s="47" t="str">
        <f t="shared" si="11"/>
        <v>vs</v>
      </c>
      <c r="F447" s="46" t="str">
        <f>IFERROR(VLOOKUP(_xlfn.CONCAT(B447,$B430),'All Fixtures'!I:T,12,0),VLOOKUP(_xlfn.CONCAT(B447,$B430),'All Fixtures'!H:T,13,0))</f>
        <v>The Salesmen</v>
      </c>
      <c r="G447" s="48" t="str">
        <f>IF(E447="VOID","",VLOOKUP(_xlfn.CONCAT(B447,D447),'All Fixtures'!H:U,14,0))</f>
        <v>Saintbridge Club 2</v>
      </c>
    </row>
    <row r="448" spans="1:7" ht="24.6" customHeight="1" x14ac:dyDescent="0.25">
      <c r="A448" s="55"/>
      <c r="B448" s="122" t="s">
        <v>339</v>
      </c>
      <c r="C448" s="123"/>
      <c r="D448" s="123"/>
      <c r="E448" s="123"/>
      <c r="F448" s="123"/>
      <c r="G448" s="124"/>
    </row>
    <row r="449" spans="1:7" ht="18" customHeight="1" x14ac:dyDescent="0.25">
      <c r="A449" s="55"/>
      <c r="B449" s="44">
        <v>16</v>
      </c>
      <c r="C449" s="45">
        <f>IFERROR(VLOOKUP(_xlfn.CONCAT(B449,$B430),'All Fixtures'!H:R,10,0),VLOOKUP(_xlfn.CONCAT(B449,$B430),'All Fixtures'!I:R,9,0))</f>
        <v>45665</v>
      </c>
      <c r="D449" s="46" t="str">
        <f>IFERROR(VLOOKUP(_xlfn.CONCAT(B449,$B430),'All Fixtures'!H:R,11,0),VLOOKUP(_xlfn.CONCAT(B449,$B430),'All Fixtures'!I:R,10,0))</f>
        <v>Windmill Nomads</v>
      </c>
      <c r="E449" s="47" t="str">
        <f t="shared" si="11"/>
        <v>vs</v>
      </c>
      <c r="F449" s="46" t="str">
        <f>IFERROR(VLOOKUP(_xlfn.CONCAT(B449,$B430),'All Fixtures'!I:T,12,0),VLOOKUP(_xlfn.CONCAT(B449,$B430),'All Fixtures'!H:T,13,0))</f>
        <v>Hempsted C.C.</v>
      </c>
      <c r="G449" s="48" t="str">
        <f>IF(E449="VOID","",VLOOKUP(_xlfn.CONCAT(B449,D449),'All Fixtures'!H:U,14,0))</f>
        <v>Saintbridge Club 2</v>
      </c>
    </row>
    <row r="450" spans="1:7" ht="18" customHeight="1" x14ac:dyDescent="0.25">
      <c r="A450" s="55"/>
      <c r="B450" s="44">
        <v>17</v>
      </c>
      <c r="C450" s="45">
        <f>IFERROR(VLOOKUP(_xlfn.CONCAT(B450,$B430),'All Fixtures'!H:R,10,0),VLOOKUP(_xlfn.CONCAT(B450,$B430),'All Fixtures'!I:R,9,0))</f>
        <v>45672</v>
      </c>
      <c r="D450" s="46" t="str">
        <f>IFERROR(VLOOKUP(_xlfn.CONCAT(B450,$B430),'All Fixtures'!H:R,11,0),VLOOKUP(_xlfn.CONCAT(B450,$B430),'All Fixtures'!I:R,10,0))</f>
        <v>Beaufort Beavers</v>
      </c>
      <c r="E450" s="47" t="str">
        <f t="shared" si="11"/>
        <v>vs</v>
      </c>
      <c r="F450" s="46" t="str">
        <f>IFERROR(VLOOKUP(_xlfn.CONCAT(B450,$B430),'All Fixtures'!I:T,12,0),VLOOKUP(_xlfn.CONCAT(B450,$B430),'All Fixtures'!H:T,13,0))</f>
        <v>Windmill Nomads</v>
      </c>
      <c r="G450" s="48" t="str">
        <f>IF(E450="VOID","",VLOOKUP(_xlfn.CONCAT(B450,D450),'All Fixtures'!H:U,14,0))</f>
        <v>Hardwicke RBL 2</v>
      </c>
    </row>
    <row r="451" spans="1:7" ht="18" customHeight="1" x14ac:dyDescent="0.25">
      <c r="A451" s="55"/>
      <c r="B451" s="44">
        <v>18</v>
      </c>
      <c r="C451" s="45">
        <f>IFERROR(VLOOKUP(_xlfn.CONCAT(B451,$B430),'All Fixtures'!H:R,10,0),VLOOKUP(_xlfn.CONCAT(B451,$B430),'All Fixtures'!I:R,9,0))</f>
        <v>45679</v>
      </c>
      <c r="D451" s="46" t="str">
        <f>IFERROR(VLOOKUP(_xlfn.CONCAT(B451,$B430),'All Fixtures'!H:R,11,0),VLOOKUP(_xlfn.CONCAT(B451,$B430),'All Fixtures'!I:R,10,0))</f>
        <v>Windmill Nomads</v>
      </c>
      <c r="E451" s="47" t="str">
        <f t="shared" si="11"/>
        <v>vs</v>
      </c>
      <c r="F451" s="46" t="str">
        <f>IFERROR(VLOOKUP(_xlfn.CONCAT(B451,$B430),'All Fixtures'!I:T,12,0),VLOOKUP(_xlfn.CONCAT(B451,$B430),'All Fixtures'!H:T,13,0))</f>
        <v>Jaybees</v>
      </c>
      <c r="G451" s="48" t="str">
        <f>IF(E451="VOID","",VLOOKUP(_xlfn.CONCAT(B451,D451),'All Fixtures'!H:U,14,0))</f>
        <v>Saintbridge Club 2</v>
      </c>
    </row>
    <row r="452" spans="1:7" ht="18" customHeight="1" x14ac:dyDescent="0.25">
      <c r="A452" s="55"/>
      <c r="B452" s="44">
        <v>19</v>
      </c>
      <c r="C452" s="45">
        <f>IFERROR(VLOOKUP(_xlfn.CONCAT(B452,$B430),'All Fixtures'!H:R,10,0),VLOOKUP(_xlfn.CONCAT(B452,$B430),'All Fixtures'!I:R,9,0))</f>
        <v>45688</v>
      </c>
      <c r="D452" s="46" t="str">
        <f>IFERROR(VLOOKUP(_xlfn.CONCAT(B452,$B430),'All Fixtures'!H:R,11,0),VLOOKUP(_xlfn.CONCAT(B452,$B430),'All Fixtures'!I:R,10,0))</f>
        <v>Chequers</v>
      </c>
      <c r="E452" s="47" t="str">
        <f t="shared" si="11"/>
        <v>vs</v>
      </c>
      <c r="F452" s="46" t="str">
        <f>IFERROR(VLOOKUP(_xlfn.CONCAT(B452,$B430),'All Fixtures'!I:T,12,0),VLOOKUP(_xlfn.CONCAT(B452,$B430),'All Fixtures'!H:T,13,0))</f>
        <v>Windmill Nomads</v>
      </c>
      <c r="G452" s="48" t="str">
        <f>IF(E452="VOID","",VLOOKUP(_xlfn.CONCAT(B452,D452),'All Fixtures'!H:U,14,0))</f>
        <v>Ramblers Club</v>
      </c>
    </row>
    <row r="453" spans="1:7" ht="18" customHeight="1" x14ac:dyDescent="0.25">
      <c r="A453" s="55"/>
      <c r="B453" s="44">
        <v>20</v>
      </c>
      <c r="C453" s="45">
        <f>IFERROR(VLOOKUP(_xlfn.CONCAT(B453,$B430),'All Fixtures'!H:R,10,0),VLOOKUP(_xlfn.CONCAT(B453,$B430),'All Fixtures'!I:R,9,0))</f>
        <v>45693</v>
      </c>
      <c r="D453" s="46" t="str">
        <f>IFERROR(VLOOKUP(_xlfn.CONCAT(B453,$B430),'All Fixtures'!H:R,11,0),VLOOKUP(_xlfn.CONCAT(B453,$B430),'All Fixtures'!I:R,10,0))</f>
        <v>Windmill Nomads</v>
      </c>
      <c r="E453" s="47" t="str">
        <f t="shared" si="11"/>
        <v>vs</v>
      </c>
      <c r="F453" s="46" t="str">
        <f>IFERROR(VLOOKUP(_xlfn.CONCAT(B453,$B430),'All Fixtures'!I:T,12,0),VLOOKUP(_xlfn.CONCAT(B453,$B430),'All Fixtures'!H:T,13,0))</f>
        <v>Likely Lads</v>
      </c>
      <c r="G453" s="48" t="str">
        <f>IF(E453="VOID","",VLOOKUP(_xlfn.CONCAT(B453,D453),'All Fixtures'!H:U,14,0))</f>
        <v>Saintbridge Club 2</v>
      </c>
    </row>
    <row r="454" spans="1:7" ht="18" customHeight="1" x14ac:dyDescent="0.25">
      <c r="A454" s="55"/>
      <c r="B454" s="44">
        <v>21</v>
      </c>
      <c r="C454" s="45">
        <f>IFERROR(VLOOKUP(_xlfn.CONCAT(B454,$B430),'All Fixtures'!H:R,10,0),VLOOKUP(_xlfn.CONCAT(B454,$B430),'All Fixtures'!I:R,9,0))</f>
        <v>45702</v>
      </c>
      <c r="D454" s="46" t="str">
        <f>IFERROR(VLOOKUP(_xlfn.CONCAT(B454,$B430),'All Fixtures'!H:R,11,0),VLOOKUP(_xlfn.CONCAT(B454,$B430),'All Fixtures'!I:R,10,0))</f>
        <v>St Aldates</v>
      </c>
      <c r="E454" s="47" t="str">
        <f t="shared" si="11"/>
        <v>vs</v>
      </c>
      <c r="F454" s="46" t="str">
        <f>IFERROR(VLOOKUP(_xlfn.CONCAT(B454,$B430),'All Fixtures'!I:T,12,0),VLOOKUP(_xlfn.CONCAT(B454,$B430),'All Fixtures'!H:T,13,0))</f>
        <v>Windmill Nomads</v>
      </c>
      <c r="G454" s="48" t="str">
        <f>IF(E454="VOID","",VLOOKUP(_xlfn.CONCAT(B454,D454),'All Fixtures'!H:U,14,0))</f>
        <v>Wotton Hall Club 2</v>
      </c>
    </row>
    <row r="455" spans="1:7" ht="18" customHeight="1" x14ac:dyDescent="0.25">
      <c r="A455" s="55"/>
      <c r="B455" s="44">
        <v>22</v>
      </c>
      <c r="C455" s="45">
        <f>IFERROR(VLOOKUP(_xlfn.CONCAT(B455,$B430),'All Fixtures'!H:R,10,0),VLOOKUP(_xlfn.CONCAT(B455,$B430),'All Fixtures'!I:R,9,0))</f>
        <v>45707</v>
      </c>
      <c r="D455" s="46" t="str">
        <f>IFERROR(VLOOKUP(_xlfn.CONCAT(B455,$B430),'All Fixtures'!H:R,11,0),VLOOKUP(_xlfn.CONCAT(B455,$B430),'All Fixtures'!I:R,10,0))</f>
        <v>Windmill Nomads</v>
      </c>
      <c r="E455" s="47" t="str">
        <f t="shared" si="11"/>
        <v>vs</v>
      </c>
      <c r="F455" s="46" t="str">
        <f>IFERROR(VLOOKUP(_xlfn.CONCAT(B455,$B430),'All Fixtures'!I:T,12,0),VLOOKUP(_xlfn.CONCAT(B455,$B430),'All Fixtures'!H:T,13,0))</f>
        <v>Hits &amp; Bits</v>
      </c>
      <c r="G455" s="48" t="str">
        <f>IF(E455="VOID","",VLOOKUP(_xlfn.CONCAT(B455,D455),'All Fixtures'!H:U,14,0))</f>
        <v>Saintbridge Club 2</v>
      </c>
    </row>
    <row r="456" spans="1:7" ht="18" customHeight="1" x14ac:dyDescent="0.25">
      <c r="A456" s="55"/>
      <c r="B456" s="44">
        <v>23</v>
      </c>
      <c r="C456" s="45">
        <f>IFERROR(VLOOKUP(_xlfn.CONCAT(B456,$B430),'All Fixtures'!H:R,10,0),VLOOKUP(_xlfn.CONCAT(B456,$B430),'All Fixtures'!I:R,9,0))</f>
        <v>45715</v>
      </c>
      <c r="D456" s="46" t="str">
        <f>IFERROR(VLOOKUP(_xlfn.CONCAT(B456,$B430),'All Fixtures'!H:R,11,0),VLOOKUP(_xlfn.CONCAT(B456,$B430),'All Fixtures'!I:R,10,0))</f>
        <v>Runaways</v>
      </c>
      <c r="E456" s="47" t="str">
        <f t="shared" si="11"/>
        <v>vs</v>
      </c>
      <c r="F456" s="46" t="str">
        <f>IFERROR(VLOOKUP(_xlfn.CONCAT(B456,$B430),'All Fixtures'!I:T,12,0),VLOOKUP(_xlfn.CONCAT(B456,$B430),'All Fixtures'!H:T,13,0))</f>
        <v>Windmill Nomads</v>
      </c>
      <c r="G456" s="48" t="str">
        <f>IF(E456="VOID","",VLOOKUP(_xlfn.CONCAT(B456,D456),'All Fixtures'!H:U,14,0))</f>
        <v>Churchdown Club</v>
      </c>
    </row>
    <row r="457" spans="1:7" ht="18" customHeight="1" x14ac:dyDescent="0.25">
      <c r="A457" s="55"/>
      <c r="B457" s="44">
        <v>24</v>
      </c>
      <c r="C457" s="45">
        <f>IFERROR(VLOOKUP(_xlfn.CONCAT(B457,$B430),'All Fixtures'!H:R,10,0),VLOOKUP(_xlfn.CONCAT(B457,$B430),'All Fixtures'!I:R,9,0))</f>
        <v>45721</v>
      </c>
      <c r="D457" s="46" t="str">
        <f>IFERROR(VLOOKUP(_xlfn.CONCAT(B457,$B430),'All Fixtures'!H:R,11,0),VLOOKUP(_xlfn.CONCAT(B457,$B430),'All Fixtures'!I:R,10,0))</f>
        <v>Windmill Nomads</v>
      </c>
      <c r="E457" s="47" t="str">
        <f t="shared" si="11"/>
        <v>vs</v>
      </c>
      <c r="F457" s="46" t="str">
        <f>IFERROR(VLOOKUP(_xlfn.CONCAT(B457,$B430),'All Fixtures'!I:T,12,0),VLOOKUP(_xlfn.CONCAT(B457,$B430),'All Fixtures'!H:T,13,0))</f>
        <v>Crescent Knights</v>
      </c>
      <c r="G457" s="48" t="str">
        <f>IF(E457="VOID","",VLOOKUP(_xlfn.CONCAT(B457,D457),'All Fixtures'!H:U,14,0))</f>
        <v>Saintbridge Club 2</v>
      </c>
    </row>
    <row r="458" spans="1:7" ht="18" customHeight="1" x14ac:dyDescent="0.25">
      <c r="A458" s="55"/>
      <c r="B458" s="44">
        <v>25</v>
      </c>
      <c r="C458" s="45">
        <f>IFERROR(VLOOKUP(_xlfn.CONCAT(B458,$B430),'All Fixtures'!H:R,10,0),VLOOKUP(_xlfn.CONCAT(B458,$B430),'All Fixtures'!I:R,9,0))</f>
        <v>45728</v>
      </c>
      <c r="D458" s="46" t="str">
        <f>IFERROR(VLOOKUP(_xlfn.CONCAT(B458,$B430),'All Fixtures'!H:R,11,0),VLOOKUP(_xlfn.CONCAT(B458,$B430),'All Fixtures'!I:R,10,0))</f>
        <v>Windmill Nomads</v>
      </c>
      <c r="E458" s="47" t="str">
        <f t="shared" si="11"/>
        <v>vs</v>
      </c>
      <c r="F458" s="46" t="str">
        <f>IFERROR(VLOOKUP(_xlfn.CONCAT(B458,$B430),'All Fixtures'!I:T,12,0),VLOOKUP(_xlfn.CONCAT(B458,$B430),'All Fixtures'!H:T,13,0))</f>
        <v>Gamblers S.C.</v>
      </c>
      <c r="G458" s="48" t="str">
        <f>IF(E458="VOID","",VLOOKUP(_xlfn.CONCAT(B458,D458),'All Fixtures'!H:U,14,0))</f>
        <v>Saintbridge Club 2</v>
      </c>
    </row>
    <row r="459" spans="1:7" ht="18" customHeight="1" x14ac:dyDescent="0.25">
      <c r="A459" s="55"/>
      <c r="B459" s="44">
        <v>26</v>
      </c>
      <c r="C459" s="45">
        <f>IFERROR(VLOOKUP(_xlfn.CONCAT(B459,$B430),'All Fixtures'!H:R,10,0),VLOOKUP(_xlfn.CONCAT(B459,$B430),'All Fixtures'!I:R,9,0))</f>
        <v>45734</v>
      </c>
      <c r="D459" s="46" t="str">
        <f>IFERROR(VLOOKUP(_xlfn.CONCAT(B459,$B430),'All Fixtures'!H:R,11,0),VLOOKUP(_xlfn.CONCAT(B459,$B430),'All Fixtures'!I:R,10,0))</f>
        <v>Newent Independents</v>
      </c>
      <c r="E459" s="47" t="str">
        <f t="shared" si="11"/>
        <v>vs</v>
      </c>
      <c r="F459" s="46" t="str">
        <f>IFERROR(VLOOKUP(_xlfn.CONCAT(B459,$B430),'All Fixtures'!I:T,12,0),VLOOKUP(_xlfn.CONCAT(B459,$B430),'All Fixtures'!H:T,13,0))</f>
        <v>Windmill Nomads</v>
      </c>
      <c r="G459" s="48" t="str">
        <f>IF(E459="VOID","",VLOOKUP(_xlfn.CONCAT(B459,D459),'All Fixtures'!H:U,14,0))</f>
        <v>Circle Club Newent</v>
      </c>
    </row>
    <row r="460" spans="1:7" ht="18" customHeight="1" x14ac:dyDescent="0.25">
      <c r="A460" s="55"/>
      <c r="B460" s="44">
        <v>27</v>
      </c>
      <c r="C460" s="45">
        <f>IFERROR(VLOOKUP(_xlfn.CONCAT(B460,$B430),'All Fixtures'!H:R,10,0),VLOOKUP(_xlfn.CONCAT(B460,$B430),'All Fixtures'!I:R,9,0))</f>
        <v>45742</v>
      </c>
      <c r="D460" s="46" t="str">
        <f>IFERROR(VLOOKUP(_xlfn.CONCAT(B460,$B430),'All Fixtures'!H:R,11,0),VLOOKUP(_xlfn.CONCAT(B460,$B430),'All Fixtures'!I:R,10,0))</f>
        <v>Windmill Nomads</v>
      </c>
      <c r="E460" s="47" t="str">
        <f t="shared" si="11"/>
        <v>vs</v>
      </c>
      <c r="F460" s="46" t="str">
        <f>IFERROR(VLOOKUP(_xlfn.CONCAT(B460,$B430),'All Fixtures'!I:T,12,0),VLOOKUP(_xlfn.CONCAT(B460,$B430),'All Fixtures'!H:T,13,0))</f>
        <v>Roamers</v>
      </c>
      <c r="G460" s="48" t="str">
        <f>IF(E460="VOID","",VLOOKUP(_xlfn.CONCAT(B460,D460),'All Fixtures'!H:U,14,0))</f>
        <v>Saintbridge Club 2</v>
      </c>
    </row>
    <row r="461" spans="1:7" ht="18" customHeight="1" x14ac:dyDescent="0.25">
      <c r="A461" s="55"/>
      <c r="B461" s="44">
        <v>28</v>
      </c>
      <c r="C461" s="45">
        <f>IFERROR(VLOOKUP(_xlfn.CONCAT(B461,$B430),'All Fixtures'!H:R,10,0),VLOOKUP(_xlfn.CONCAT(B461,$B430),'All Fixtures'!I:R,9,0))</f>
        <v>45751</v>
      </c>
      <c r="D461" s="46" t="str">
        <f>IFERROR(VLOOKUP(_xlfn.CONCAT(B461,$B430),'All Fixtures'!H:R,11,0),VLOOKUP(_xlfn.CONCAT(B461,$B430),'All Fixtures'!I:R,10,0))</f>
        <v>Castle Grym</v>
      </c>
      <c r="E461" s="47" t="str">
        <f t="shared" si="11"/>
        <v>vs</v>
      </c>
      <c r="F461" s="46" t="str">
        <f>IFERROR(VLOOKUP(_xlfn.CONCAT(B461,$B430),'All Fixtures'!I:T,12,0),VLOOKUP(_xlfn.CONCAT(B461,$B430),'All Fixtures'!H:T,13,0))</f>
        <v>Windmill Nomads</v>
      </c>
      <c r="G461" s="48" t="str">
        <f>IF(E461="VOID","",VLOOKUP(_xlfn.CONCAT(B461,D461),'All Fixtures'!H:U,14,0))</f>
        <v>Farmer's Club 1</v>
      </c>
    </row>
    <row r="462" spans="1:7" ht="18" customHeight="1" x14ac:dyDescent="0.25">
      <c r="A462" s="55"/>
      <c r="B462" s="44">
        <v>29</v>
      </c>
      <c r="C462" s="45">
        <f>IFERROR(VLOOKUP(_xlfn.CONCAT(B462,$B430),'All Fixtures'!H:R,10,0),VLOOKUP(_xlfn.CONCAT(B462,$B430),'All Fixtures'!I:R,9,0))</f>
        <v>45756</v>
      </c>
      <c r="D462" s="46" t="str">
        <f>IFERROR(VLOOKUP(_xlfn.CONCAT(B462,$B430),'All Fixtures'!H:R,11,0),VLOOKUP(_xlfn.CONCAT(B462,$B430),'All Fixtures'!I:R,10,0))</f>
        <v>Windmill Nomads</v>
      </c>
      <c r="E462" s="47" t="str">
        <f t="shared" si="11"/>
        <v>vs</v>
      </c>
      <c r="F462" s="46" t="str">
        <f>IFERROR(VLOOKUP(_xlfn.CONCAT(B462,$B430),'All Fixtures'!I:T,12,0),VLOOKUP(_xlfn.CONCAT(B462,$B430),'All Fixtures'!H:T,13,0))</f>
        <v>Dixies Twisters</v>
      </c>
      <c r="G462" s="48" t="str">
        <f>IF(E462="VOID","",VLOOKUP(_xlfn.CONCAT(B462,D462),'All Fixtures'!H:U,14,0))</f>
        <v>Saintbridge Club 2</v>
      </c>
    </row>
    <row r="463" spans="1:7" ht="18" customHeight="1" x14ac:dyDescent="0.25">
      <c r="A463" s="55"/>
      <c r="B463" s="49">
        <v>30</v>
      </c>
      <c r="C463" s="50">
        <f>IFERROR(VLOOKUP(_xlfn.CONCAT(B463,$B430),'All Fixtures'!H:R,10,0),VLOOKUP(_xlfn.CONCAT(B463,$B430),'All Fixtures'!I:R,9,0))</f>
        <v>45765</v>
      </c>
      <c r="D463" s="51" t="str">
        <f>IFERROR(VLOOKUP(_xlfn.CONCAT(B463,$B430),'All Fixtures'!H:R,11,0),VLOOKUP(_xlfn.CONCAT(B463,$B430),'All Fixtures'!I:R,10,0))</f>
        <v>The Salesmen</v>
      </c>
      <c r="E463" s="52" t="str">
        <f t="shared" si="11"/>
        <v>vs</v>
      </c>
      <c r="F463" s="51" t="str">
        <f>IFERROR(VLOOKUP(_xlfn.CONCAT(B463,$B430),'All Fixtures'!I:T,12,0),VLOOKUP(_xlfn.CONCAT(B463,$B430),'All Fixtures'!H:T,13,0))</f>
        <v>Windmill Nomads</v>
      </c>
      <c r="G463" s="53" t="str">
        <f>IF(E463="VOID","",VLOOKUP(_xlfn.CONCAT(B463,D463),'All Fixtures'!H:U,14,0))</f>
        <v>Tuffley Community Centre</v>
      </c>
    </row>
    <row r="464" spans="1:7" ht="13.15" customHeight="1" x14ac:dyDescent="0.25">
      <c r="A464" s="55"/>
      <c r="B464" s="20"/>
      <c r="C464" s="20"/>
      <c r="D464" s="3"/>
      <c r="E464" s="20"/>
      <c r="F464" s="3"/>
      <c r="G464" s="3"/>
    </row>
    <row r="465" spans="1:7" ht="13.15" customHeight="1" x14ac:dyDescent="0.25">
      <c r="A465" s="55"/>
      <c r="B465" s="20"/>
      <c r="C465" s="20"/>
      <c r="D465" s="3"/>
      <c r="E465" s="20"/>
      <c r="F465" s="3"/>
      <c r="G465" s="3"/>
    </row>
    <row r="466" spans="1:7" ht="13.15" customHeight="1" x14ac:dyDescent="0.25">
      <c r="A466" s="55"/>
      <c r="B466" s="20"/>
      <c r="C466" s="20"/>
      <c r="D466" s="3"/>
      <c r="E466" s="20"/>
      <c r="F466" s="3"/>
      <c r="G466" s="3"/>
    </row>
    <row r="467" spans="1:7" ht="13.15" customHeight="1" x14ac:dyDescent="0.25">
      <c r="A467" s="55"/>
      <c r="B467" s="20"/>
      <c r="C467" s="20"/>
      <c r="D467" s="3"/>
      <c r="E467" s="20"/>
      <c r="F467" s="3"/>
      <c r="G467" s="3"/>
    </row>
    <row r="468" spans="1:7" ht="13.15" customHeight="1" x14ac:dyDescent="0.25">
      <c r="A468" s="55"/>
      <c r="B468" s="20"/>
      <c r="C468" s="20"/>
      <c r="D468" s="3"/>
      <c r="E468" s="20"/>
      <c r="F468" s="3"/>
      <c r="G468" s="3"/>
    </row>
    <row r="469" spans="1:7" ht="20.45" customHeight="1" x14ac:dyDescent="0.35">
      <c r="A469" s="55">
        <f>A430+1</f>
        <v>13</v>
      </c>
      <c r="B469" s="39" t="str">
        <f>C469</f>
        <v>Runaways</v>
      </c>
      <c r="C469" s="121" t="str">
        <f>VLOOKUP(A469,Divisions!$W$3:$X$18,2,0)</f>
        <v>Runaways</v>
      </c>
      <c r="D469" s="121"/>
      <c r="E469" s="121"/>
      <c r="F469" s="121"/>
      <c r="G469" s="121"/>
    </row>
    <row r="470" spans="1:7" ht="13.15" customHeight="1" x14ac:dyDescent="0.25">
      <c r="A470" s="55"/>
      <c r="B470" s="20"/>
      <c r="C470" s="20"/>
      <c r="D470" s="3"/>
      <c r="E470" s="20"/>
      <c r="F470" s="3"/>
      <c r="G470" s="3"/>
    </row>
    <row r="471" spans="1:7" ht="21.6" customHeight="1" x14ac:dyDescent="0.25">
      <c r="A471" s="55"/>
      <c r="B471" s="40" t="s">
        <v>328</v>
      </c>
      <c r="C471" s="41" t="s">
        <v>334</v>
      </c>
      <c r="D471" s="42" t="s">
        <v>340</v>
      </c>
      <c r="E471" s="42"/>
      <c r="F471" s="42" t="s">
        <v>341</v>
      </c>
      <c r="G471" s="43" t="s">
        <v>338</v>
      </c>
    </row>
    <row r="472" spans="1:7" ht="18" customHeight="1" x14ac:dyDescent="0.25">
      <c r="A472" s="55"/>
      <c r="B472" s="44">
        <v>1</v>
      </c>
      <c r="C472" s="45">
        <f>IFERROR(VLOOKUP(_xlfn.CONCAT(B472,$B469),'All Fixtures'!H:R,10,0),VLOOKUP(_xlfn.CONCAT(B472,$B469),'All Fixtures'!I:R,9,0))</f>
        <v>45539</v>
      </c>
      <c r="D472" s="46" t="str">
        <f>IFERROR(VLOOKUP(_xlfn.CONCAT(B472,$B469),'All Fixtures'!H:R,11,0),VLOOKUP(_xlfn.CONCAT(B472,$B469),'All Fixtures'!I:R,10,0))</f>
        <v>Beaufort Beavers</v>
      </c>
      <c r="E472" s="47" t="str">
        <f>IF(F472="","VOID","vs")</f>
        <v>vs</v>
      </c>
      <c r="F472" s="46" t="str">
        <f>IFERROR(VLOOKUP(_xlfn.CONCAT(B472,$B469),'All Fixtures'!I:T,12,0),VLOOKUP(_xlfn.CONCAT(B472,$B469),'All Fixtures'!H:T,13,0))</f>
        <v>Runaways</v>
      </c>
      <c r="G472" s="48" t="str">
        <f>IF(E472="VOID","",VLOOKUP(_xlfn.CONCAT(B472,D472),'All Fixtures'!H:U,14,0))</f>
        <v>Hardwicke RBL 2</v>
      </c>
    </row>
    <row r="473" spans="1:7" ht="18" customHeight="1" x14ac:dyDescent="0.25">
      <c r="A473" s="55"/>
      <c r="B473" s="44">
        <v>2</v>
      </c>
      <c r="C473" s="45">
        <f>IFERROR(VLOOKUP(_xlfn.CONCAT(B473,$B469),'All Fixtures'!H:R,10,0),VLOOKUP(_xlfn.CONCAT(B473,$B469),'All Fixtures'!I:R,9,0))</f>
        <v>45547</v>
      </c>
      <c r="D473" s="46" t="str">
        <f>IFERROR(VLOOKUP(_xlfn.CONCAT(B473,$B469),'All Fixtures'!H:R,11,0),VLOOKUP(_xlfn.CONCAT(B473,$B469),'All Fixtures'!I:R,10,0))</f>
        <v>Runaways</v>
      </c>
      <c r="E473" s="47" t="str">
        <f t="shared" ref="E473:E502" si="12">IF(F473="","VOID","vs")</f>
        <v>vs</v>
      </c>
      <c r="F473" s="46" t="str">
        <f>IFERROR(VLOOKUP(_xlfn.CONCAT(B473,$B469),'All Fixtures'!I:T,12,0),VLOOKUP(_xlfn.CONCAT(B473,$B469),'All Fixtures'!H:T,13,0))</f>
        <v>Jaybees</v>
      </c>
      <c r="G473" s="48" t="str">
        <f>IF(E473="VOID","",VLOOKUP(_xlfn.CONCAT(B473,D473),'All Fixtures'!H:U,14,0))</f>
        <v>Churchdown Club</v>
      </c>
    </row>
    <row r="474" spans="1:7" ht="18" customHeight="1" x14ac:dyDescent="0.25">
      <c r="A474" s="55"/>
      <c r="B474" s="44">
        <v>3</v>
      </c>
      <c r="C474" s="45">
        <f>IFERROR(VLOOKUP(_xlfn.CONCAT(B474,$B469),'All Fixtures'!H:R,10,0),VLOOKUP(_xlfn.CONCAT(B474,$B469),'All Fixtures'!I:R,9,0))</f>
        <v>45555</v>
      </c>
      <c r="D474" s="46" t="str">
        <f>IFERROR(VLOOKUP(_xlfn.CONCAT(B474,$B469),'All Fixtures'!H:R,11,0),VLOOKUP(_xlfn.CONCAT(B474,$B469),'All Fixtures'!I:R,10,0))</f>
        <v>Chequers</v>
      </c>
      <c r="E474" s="47" t="str">
        <f t="shared" si="12"/>
        <v>vs</v>
      </c>
      <c r="F474" s="46" t="str">
        <f>IFERROR(VLOOKUP(_xlfn.CONCAT(B474,$B469),'All Fixtures'!I:T,12,0),VLOOKUP(_xlfn.CONCAT(B474,$B469),'All Fixtures'!H:T,13,0))</f>
        <v>Runaways</v>
      </c>
      <c r="G474" s="48" t="str">
        <f>IF(E474="VOID","",VLOOKUP(_xlfn.CONCAT(B474,D474),'All Fixtures'!H:U,14,0))</f>
        <v>Ramblers Club</v>
      </c>
    </row>
    <row r="475" spans="1:7" ht="18" customHeight="1" x14ac:dyDescent="0.25">
      <c r="A475" s="55"/>
      <c r="B475" s="44">
        <v>4</v>
      </c>
      <c r="C475" s="45">
        <f>IFERROR(VLOOKUP(_xlfn.CONCAT(B475,$B469),'All Fixtures'!H:R,10,0),VLOOKUP(_xlfn.CONCAT(B475,$B469),'All Fixtures'!I:R,9,0))</f>
        <v>45561</v>
      </c>
      <c r="D475" s="46" t="str">
        <f>IFERROR(VLOOKUP(_xlfn.CONCAT(B475,$B469),'All Fixtures'!H:R,11,0),VLOOKUP(_xlfn.CONCAT(B475,$B469),'All Fixtures'!I:R,10,0))</f>
        <v>Runaways</v>
      </c>
      <c r="E475" s="47" t="str">
        <f t="shared" si="12"/>
        <v>vs</v>
      </c>
      <c r="F475" s="46" t="str">
        <f>IFERROR(VLOOKUP(_xlfn.CONCAT(B475,$B469),'All Fixtures'!I:T,12,0),VLOOKUP(_xlfn.CONCAT(B475,$B469),'All Fixtures'!H:T,13,0))</f>
        <v>Likely Lads</v>
      </c>
      <c r="G475" s="48" t="str">
        <f>IF(E475="VOID","",VLOOKUP(_xlfn.CONCAT(B475,D475),'All Fixtures'!H:U,14,0))</f>
        <v>Churchdown Club</v>
      </c>
    </row>
    <row r="476" spans="1:7" ht="18" customHeight="1" x14ac:dyDescent="0.25">
      <c r="A476" s="55"/>
      <c r="B476" s="44">
        <v>5</v>
      </c>
      <c r="C476" s="45">
        <f>IFERROR(VLOOKUP(_xlfn.CONCAT(B476,$B469),'All Fixtures'!H:R,10,0),VLOOKUP(_xlfn.CONCAT(B476,$B469),'All Fixtures'!I:R,9,0))</f>
        <v>45569</v>
      </c>
      <c r="D476" s="46" t="str">
        <f>IFERROR(VLOOKUP(_xlfn.CONCAT(B476,$B469),'All Fixtures'!H:R,11,0),VLOOKUP(_xlfn.CONCAT(B476,$B469),'All Fixtures'!I:R,10,0))</f>
        <v>St Aldates</v>
      </c>
      <c r="E476" s="47" t="str">
        <f t="shared" si="12"/>
        <v>vs</v>
      </c>
      <c r="F476" s="46" t="str">
        <f>IFERROR(VLOOKUP(_xlfn.CONCAT(B476,$B469),'All Fixtures'!I:T,12,0),VLOOKUP(_xlfn.CONCAT(B476,$B469),'All Fixtures'!H:T,13,0))</f>
        <v>Runaways</v>
      </c>
      <c r="G476" s="48" t="str">
        <f>IF(E476="VOID","",VLOOKUP(_xlfn.CONCAT(B476,D476),'All Fixtures'!H:U,14,0))</f>
        <v>Wotton Hall Club 2</v>
      </c>
    </row>
    <row r="477" spans="1:7" ht="18" customHeight="1" x14ac:dyDescent="0.25">
      <c r="A477" s="55"/>
      <c r="B477" s="44">
        <v>6</v>
      </c>
      <c r="C477" s="45">
        <f>IFERROR(VLOOKUP(_xlfn.CONCAT(B477,$B469),'All Fixtures'!H:R,10,0),VLOOKUP(_xlfn.CONCAT(B477,$B469),'All Fixtures'!I:R,9,0))</f>
        <v>45575</v>
      </c>
      <c r="D477" s="46" t="str">
        <f>IFERROR(VLOOKUP(_xlfn.CONCAT(B477,$B469),'All Fixtures'!H:R,11,0),VLOOKUP(_xlfn.CONCAT(B477,$B469),'All Fixtures'!I:R,10,0))</f>
        <v>Runaways</v>
      </c>
      <c r="E477" s="47" t="str">
        <f t="shared" si="12"/>
        <v>vs</v>
      </c>
      <c r="F477" s="46" t="str">
        <f>IFERROR(VLOOKUP(_xlfn.CONCAT(B477,$B469),'All Fixtures'!I:T,12,0),VLOOKUP(_xlfn.CONCAT(B477,$B469),'All Fixtures'!H:T,13,0))</f>
        <v>Hits &amp; Bits</v>
      </c>
      <c r="G477" s="48" t="str">
        <f>IF(E477="VOID","",VLOOKUP(_xlfn.CONCAT(B477,D477),'All Fixtures'!H:U,14,0))</f>
        <v>Churchdown Club</v>
      </c>
    </row>
    <row r="478" spans="1:7" ht="18" customHeight="1" x14ac:dyDescent="0.25">
      <c r="A478" s="55"/>
      <c r="B478" s="44">
        <v>7</v>
      </c>
      <c r="C478" s="45">
        <f>IFERROR(VLOOKUP(_xlfn.CONCAT(B478,$B469),'All Fixtures'!H:R,10,0),VLOOKUP(_xlfn.CONCAT(B478,$B469),'All Fixtures'!I:R,9,0))</f>
        <v>45582</v>
      </c>
      <c r="D478" s="46" t="str">
        <f>IFERROR(VLOOKUP(_xlfn.CONCAT(B478,$B469),'All Fixtures'!H:R,11,0),VLOOKUP(_xlfn.CONCAT(B478,$B469),'All Fixtures'!I:R,10,0))</f>
        <v>Crescent Knights</v>
      </c>
      <c r="E478" s="47" t="str">
        <f t="shared" si="12"/>
        <v>vs</v>
      </c>
      <c r="F478" s="46" t="str">
        <f>IFERROR(VLOOKUP(_xlfn.CONCAT(B478,$B469),'All Fixtures'!I:T,12,0),VLOOKUP(_xlfn.CONCAT(B478,$B469),'All Fixtures'!H:T,13,0))</f>
        <v>Runaways</v>
      </c>
      <c r="G478" s="48" t="str">
        <f>IF(E478="VOID","",VLOOKUP(_xlfn.CONCAT(B478,D478),'All Fixtures'!H:U,14,0))</f>
        <v>Circle Club Newent</v>
      </c>
    </row>
    <row r="479" spans="1:7" ht="18" customHeight="1" x14ac:dyDescent="0.25">
      <c r="A479" s="55"/>
      <c r="B479" s="44">
        <v>8</v>
      </c>
      <c r="C479" s="45">
        <f>IFERROR(VLOOKUP(_xlfn.CONCAT(B479,$B469),'All Fixtures'!H:R,10,0),VLOOKUP(_xlfn.CONCAT(B479,$B469),'All Fixtures'!I:R,9,0))</f>
        <v>45588</v>
      </c>
      <c r="D479" s="46" t="str">
        <f>IFERROR(VLOOKUP(_xlfn.CONCAT(B479,$B469),'All Fixtures'!H:R,11,0),VLOOKUP(_xlfn.CONCAT(B479,$B469),'All Fixtures'!I:R,10,0))</f>
        <v>Windmill Nomads</v>
      </c>
      <c r="E479" s="47" t="str">
        <f t="shared" si="12"/>
        <v>vs</v>
      </c>
      <c r="F479" s="46" t="str">
        <f>IFERROR(VLOOKUP(_xlfn.CONCAT(B479,$B469),'All Fixtures'!I:T,12,0),VLOOKUP(_xlfn.CONCAT(B479,$B469),'All Fixtures'!H:T,13,0))</f>
        <v>Runaways</v>
      </c>
      <c r="G479" s="48" t="str">
        <f>IF(E479="VOID","",VLOOKUP(_xlfn.CONCAT(B479,D479),'All Fixtures'!H:U,14,0))</f>
        <v>Saintbridge Club 2</v>
      </c>
    </row>
    <row r="480" spans="1:7" ht="18" customHeight="1" x14ac:dyDescent="0.25">
      <c r="A480" s="55"/>
      <c r="B480" s="44">
        <v>9</v>
      </c>
      <c r="C480" s="45">
        <f>IFERROR(VLOOKUP(_xlfn.CONCAT(B480,$B469),'All Fixtures'!H:R,10,0),VLOOKUP(_xlfn.CONCAT(B480,$B469),'All Fixtures'!I:R,9,0))</f>
        <v>45596</v>
      </c>
      <c r="D480" s="46" t="str">
        <f>IFERROR(VLOOKUP(_xlfn.CONCAT(B480,$B469),'All Fixtures'!H:R,11,0),VLOOKUP(_xlfn.CONCAT(B480,$B469),'All Fixtures'!I:R,10,0))</f>
        <v>Runaways</v>
      </c>
      <c r="E480" s="47" t="str">
        <f t="shared" si="12"/>
        <v>vs</v>
      </c>
      <c r="F480" s="46" t="str">
        <f>IFERROR(VLOOKUP(_xlfn.CONCAT(B480,$B469),'All Fixtures'!I:T,12,0),VLOOKUP(_xlfn.CONCAT(B480,$B469),'All Fixtures'!H:T,13,0))</f>
        <v>Gamblers S.C.</v>
      </c>
      <c r="G480" s="48" t="str">
        <f>IF(E480="VOID","",VLOOKUP(_xlfn.CONCAT(B480,D480),'All Fixtures'!H:U,14,0))</f>
        <v>Churchdown Club</v>
      </c>
    </row>
    <row r="481" spans="1:7" ht="18" customHeight="1" x14ac:dyDescent="0.25">
      <c r="A481" s="55"/>
      <c r="B481" s="44">
        <v>10</v>
      </c>
      <c r="C481" s="45">
        <f>IFERROR(VLOOKUP(_xlfn.CONCAT(B481,$B469),'All Fixtures'!H:R,10,0),VLOOKUP(_xlfn.CONCAT(B481,$B469),'All Fixtures'!I:R,9,0))</f>
        <v>45601</v>
      </c>
      <c r="D481" s="46" t="str">
        <f>IFERROR(VLOOKUP(_xlfn.CONCAT(B481,$B469),'All Fixtures'!H:R,11,0),VLOOKUP(_xlfn.CONCAT(B481,$B469),'All Fixtures'!I:R,10,0))</f>
        <v>Newent Independents</v>
      </c>
      <c r="E481" s="47" t="str">
        <f t="shared" si="12"/>
        <v>vs</v>
      </c>
      <c r="F481" s="46" t="str">
        <f>IFERROR(VLOOKUP(_xlfn.CONCAT(B481,$B469),'All Fixtures'!I:T,12,0),VLOOKUP(_xlfn.CONCAT(B481,$B469),'All Fixtures'!H:T,13,0))</f>
        <v>Runaways</v>
      </c>
      <c r="G481" s="48" t="str">
        <f>IF(E481="VOID","",VLOOKUP(_xlfn.CONCAT(B481,D481),'All Fixtures'!H:U,14,0))</f>
        <v>Circle Club Newent</v>
      </c>
    </row>
    <row r="482" spans="1:7" ht="18" customHeight="1" x14ac:dyDescent="0.25">
      <c r="A482" s="55"/>
      <c r="B482" s="44">
        <v>11</v>
      </c>
      <c r="C482" s="45">
        <f>IFERROR(VLOOKUP(_xlfn.CONCAT(B482,$B469),'All Fixtures'!H:R,10,0),VLOOKUP(_xlfn.CONCAT(B482,$B469),'All Fixtures'!I:R,9,0))</f>
        <v>45610</v>
      </c>
      <c r="D482" s="46" t="str">
        <f>IFERROR(VLOOKUP(_xlfn.CONCAT(B482,$B469),'All Fixtures'!H:R,11,0),VLOOKUP(_xlfn.CONCAT(B482,$B469),'All Fixtures'!I:R,10,0))</f>
        <v>Runaways</v>
      </c>
      <c r="E482" s="47" t="str">
        <f t="shared" si="12"/>
        <v>vs</v>
      </c>
      <c r="F482" s="46" t="str">
        <f>IFERROR(VLOOKUP(_xlfn.CONCAT(B482,$B469),'All Fixtures'!I:T,12,0),VLOOKUP(_xlfn.CONCAT(B482,$B469),'All Fixtures'!H:T,13,0))</f>
        <v>Roamers</v>
      </c>
      <c r="G482" s="48" t="str">
        <f>IF(E482="VOID","",VLOOKUP(_xlfn.CONCAT(B482,D482),'All Fixtures'!H:U,14,0))</f>
        <v>Churchdown Club</v>
      </c>
    </row>
    <row r="483" spans="1:7" ht="18" customHeight="1" x14ac:dyDescent="0.25">
      <c r="A483" s="55"/>
      <c r="B483" s="44">
        <v>12</v>
      </c>
      <c r="C483" s="45">
        <f>IFERROR(VLOOKUP(_xlfn.CONCAT(B483,$B469),'All Fixtures'!H:R,10,0),VLOOKUP(_xlfn.CONCAT(B483,$B469),'All Fixtures'!I:R,9,0))</f>
        <v>45618</v>
      </c>
      <c r="D483" s="46" t="str">
        <f>IFERROR(VLOOKUP(_xlfn.CONCAT(B483,$B469),'All Fixtures'!H:R,11,0),VLOOKUP(_xlfn.CONCAT(B483,$B469),'All Fixtures'!I:R,10,0))</f>
        <v>Castle Grym</v>
      </c>
      <c r="E483" s="47" t="str">
        <f t="shared" si="12"/>
        <v>vs</v>
      </c>
      <c r="F483" s="46" t="str">
        <f>IFERROR(VLOOKUP(_xlfn.CONCAT(B483,$B469),'All Fixtures'!I:T,12,0),VLOOKUP(_xlfn.CONCAT(B483,$B469),'All Fixtures'!H:T,13,0))</f>
        <v>Runaways</v>
      </c>
      <c r="G483" s="48" t="str">
        <f>IF(E483="VOID","",VLOOKUP(_xlfn.CONCAT(B483,D483),'All Fixtures'!H:U,14,0))</f>
        <v>Farmer's Club 1</v>
      </c>
    </row>
    <row r="484" spans="1:7" ht="18" customHeight="1" x14ac:dyDescent="0.25">
      <c r="A484" s="55"/>
      <c r="B484" s="44">
        <v>13</v>
      </c>
      <c r="C484" s="45">
        <f>IFERROR(VLOOKUP(_xlfn.CONCAT(B484,$B469),'All Fixtures'!H:R,10,0),VLOOKUP(_xlfn.CONCAT(B484,$B469),'All Fixtures'!I:R,9,0))</f>
        <v>45624</v>
      </c>
      <c r="D484" s="46" t="str">
        <f>IFERROR(VLOOKUP(_xlfn.CONCAT(B484,$B469),'All Fixtures'!H:R,11,0),VLOOKUP(_xlfn.CONCAT(B484,$B469),'All Fixtures'!I:R,10,0))</f>
        <v>Runaways</v>
      </c>
      <c r="E484" s="47" t="str">
        <f t="shared" si="12"/>
        <v>vs</v>
      </c>
      <c r="F484" s="46" t="str">
        <f>IFERROR(VLOOKUP(_xlfn.CONCAT(B484,$B469),'All Fixtures'!I:T,12,0),VLOOKUP(_xlfn.CONCAT(B484,$B469),'All Fixtures'!H:T,13,0))</f>
        <v>Dixies Twisters</v>
      </c>
      <c r="G484" s="48" t="str">
        <f>IF(E484="VOID","",VLOOKUP(_xlfn.CONCAT(B484,D484),'All Fixtures'!H:U,14,0))</f>
        <v>Churchdown Club</v>
      </c>
    </row>
    <row r="485" spans="1:7" ht="18" customHeight="1" x14ac:dyDescent="0.25">
      <c r="A485" s="55"/>
      <c r="B485" s="44">
        <v>14</v>
      </c>
      <c r="C485" s="45">
        <f>IFERROR(VLOOKUP(_xlfn.CONCAT(B485,$B469),'All Fixtures'!H:R,10,0),VLOOKUP(_xlfn.CONCAT(B485,$B469),'All Fixtures'!I:R,9,0))</f>
        <v>45632</v>
      </c>
      <c r="D485" s="46" t="str">
        <f>IFERROR(VLOOKUP(_xlfn.CONCAT(B485,$B469),'All Fixtures'!H:R,11,0),VLOOKUP(_xlfn.CONCAT(B485,$B469),'All Fixtures'!I:R,10,0))</f>
        <v>The Salesmen</v>
      </c>
      <c r="E485" s="47" t="str">
        <f t="shared" si="12"/>
        <v>vs</v>
      </c>
      <c r="F485" s="46" t="str">
        <f>IFERROR(VLOOKUP(_xlfn.CONCAT(B485,$B469),'All Fixtures'!I:T,12,0),VLOOKUP(_xlfn.CONCAT(B485,$B469),'All Fixtures'!H:T,13,0))</f>
        <v>Runaways</v>
      </c>
      <c r="G485" s="48" t="str">
        <f>IF(E485="VOID","",VLOOKUP(_xlfn.CONCAT(B485,D485),'All Fixtures'!H:U,14,0))</f>
        <v>Tuffley Community Centre</v>
      </c>
    </row>
    <row r="486" spans="1:7" ht="18" customHeight="1" x14ac:dyDescent="0.25">
      <c r="A486" s="55"/>
      <c r="B486" s="44">
        <v>15</v>
      </c>
      <c r="C486" s="45">
        <f>IFERROR(VLOOKUP(_xlfn.CONCAT(B486,$B469),'All Fixtures'!H:R,10,0),VLOOKUP(_xlfn.CONCAT(B486,$B469),'All Fixtures'!I:R,9,0))</f>
        <v>45638</v>
      </c>
      <c r="D486" s="46" t="str">
        <f>IFERROR(VLOOKUP(_xlfn.CONCAT(B486,$B469),'All Fixtures'!H:R,11,0),VLOOKUP(_xlfn.CONCAT(B486,$B469),'All Fixtures'!I:R,10,0))</f>
        <v>Runaways</v>
      </c>
      <c r="E486" s="47" t="str">
        <f t="shared" si="12"/>
        <v>vs</v>
      </c>
      <c r="F486" s="46" t="str">
        <f>IFERROR(VLOOKUP(_xlfn.CONCAT(B486,$B469),'All Fixtures'!I:T,12,0),VLOOKUP(_xlfn.CONCAT(B486,$B469),'All Fixtures'!H:T,13,0))</f>
        <v>Hempsted C.C.</v>
      </c>
      <c r="G486" s="48" t="str">
        <f>IF(E486="VOID","",VLOOKUP(_xlfn.CONCAT(B486,D486),'All Fixtures'!H:U,14,0))</f>
        <v>Churchdown Club</v>
      </c>
    </row>
    <row r="487" spans="1:7" ht="24.6" customHeight="1" x14ac:dyDescent="0.25">
      <c r="A487" s="55"/>
      <c r="B487" s="122" t="s">
        <v>339</v>
      </c>
      <c r="C487" s="123"/>
      <c r="D487" s="123"/>
      <c r="E487" s="123"/>
      <c r="F487" s="123"/>
      <c r="G487" s="124"/>
    </row>
    <row r="488" spans="1:7" ht="18" customHeight="1" x14ac:dyDescent="0.25">
      <c r="A488" s="55"/>
      <c r="B488" s="44">
        <v>16</v>
      </c>
      <c r="C488" s="45">
        <f>IFERROR(VLOOKUP(_xlfn.CONCAT(B488,$B469),'All Fixtures'!H:R,10,0),VLOOKUP(_xlfn.CONCAT(B488,$B469),'All Fixtures'!I:R,9,0))</f>
        <v>45666</v>
      </c>
      <c r="D488" s="46" t="str">
        <f>IFERROR(VLOOKUP(_xlfn.CONCAT(B488,$B469),'All Fixtures'!H:R,11,0),VLOOKUP(_xlfn.CONCAT(B488,$B469),'All Fixtures'!I:R,10,0))</f>
        <v>Runaways</v>
      </c>
      <c r="E488" s="47" t="str">
        <f t="shared" si="12"/>
        <v>vs</v>
      </c>
      <c r="F488" s="46" t="str">
        <f>IFERROR(VLOOKUP(_xlfn.CONCAT(B488,$B469),'All Fixtures'!I:T,12,0),VLOOKUP(_xlfn.CONCAT(B488,$B469),'All Fixtures'!H:T,13,0))</f>
        <v>Beaufort Beavers</v>
      </c>
      <c r="G488" s="48" t="str">
        <f>IF(E488="VOID","",VLOOKUP(_xlfn.CONCAT(B488,D488),'All Fixtures'!H:U,14,0))</f>
        <v>Churchdown Club</v>
      </c>
    </row>
    <row r="489" spans="1:7" ht="18" customHeight="1" x14ac:dyDescent="0.25">
      <c r="A489" s="55"/>
      <c r="B489" s="44">
        <v>17</v>
      </c>
      <c r="C489" s="45">
        <f>IFERROR(VLOOKUP(_xlfn.CONCAT(B489,$B469),'All Fixtures'!H:R,10,0),VLOOKUP(_xlfn.CONCAT(B489,$B469),'All Fixtures'!I:R,9,0))</f>
        <v>45672</v>
      </c>
      <c r="D489" s="46" t="str">
        <f>IFERROR(VLOOKUP(_xlfn.CONCAT(B489,$B469),'All Fixtures'!H:R,11,0),VLOOKUP(_xlfn.CONCAT(B489,$B469),'All Fixtures'!I:R,10,0))</f>
        <v>Jaybees</v>
      </c>
      <c r="E489" s="47" t="str">
        <f t="shared" si="12"/>
        <v>vs</v>
      </c>
      <c r="F489" s="46" t="str">
        <f>IFERROR(VLOOKUP(_xlfn.CONCAT(B489,$B469),'All Fixtures'!I:T,12,0),VLOOKUP(_xlfn.CONCAT(B489,$B469),'All Fixtures'!H:T,13,0))</f>
        <v>Runaways</v>
      </c>
      <c r="G489" s="48" t="str">
        <f>IF(E489="VOID","",VLOOKUP(_xlfn.CONCAT(B489,D489),'All Fixtures'!H:U,14,0))</f>
        <v>England's Glory 2</v>
      </c>
    </row>
    <row r="490" spans="1:7" ht="18" customHeight="1" x14ac:dyDescent="0.25">
      <c r="A490" s="55"/>
      <c r="B490" s="44">
        <v>18</v>
      </c>
      <c r="C490" s="45">
        <f>IFERROR(VLOOKUP(_xlfn.CONCAT(B490,$B469),'All Fixtures'!H:R,10,0),VLOOKUP(_xlfn.CONCAT(B490,$B469),'All Fixtures'!I:R,9,0))</f>
        <v>45680</v>
      </c>
      <c r="D490" s="46" t="str">
        <f>IFERROR(VLOOKUP(_xlfn.CONCAT(B490,$B469),'All Fixtures'!H:R,11,0),VLOOKUP(_xlfn.CONCAT(B490,$B469),'All Fixtures'!I:R,10,0))</f>
        <v>Runaways</v>
      </c>
      <c r="E490" s="47" t="str">
        <f t="shared" si="12"/>
        <v>vs</v>
      </c>
      <c r="F490" s="46" t="str">
        <f>IFERROR(VLOOKUP(_xlfn.CONCAT(B490,$B469),'All Fixtures'!I:T,12,0),VLOOKUP(_xlfn.CONCAT(B490,$B469),'All Fixtures'!H:T,13,0))</f>
        <v>Chequers</v>
      </c>
      <c r="G490" s="48" t="str">
        <f>IF(E490="VOID","",VLOOKUP(_xlfn.CONCAT(B490,D490),'All Fixtures'!H:U,14,0))</f>
        <v>Churchdown Club</v>
      </c>
    </row>
    <row r="491" spans="1:7" ht="18" customHeight="1" x14ac:dyDescent="0.25">
      <c r="A491" s="55"/>
      <c r="B491" s="44">
        <v>19</v>
      </c>
      <c r="C491" s="45">
        <f>IFERROR(VLOOKUP(_xlfn.CONCAT(B491,$B469),'All Fixtures'!H:R,10,0),VLOOKUP(_xlfn.CONCAT(B491,$B469),'All Fixtures'!I:R,9,0))</f>
        <v>45685</v>
      </c>
      <c r="D491" s="46" t="str">
        <f>IFERROR(VLOOKUP(_xlfn.CONCAT(B491,$B469),'All Fixtures'!H:R,11,0),VLOOKUP(_xlfn.CONCAT(B491,$B469),'All Fixtures'!I:R,10,0))</f>
        <v>Likely Lads</v>
      </c>
      <c r="E491" s="47" t="str">
        <f t="shared" si="12"/>
        <v>vs</v>
      </c>
      <c r="F491" s="46" t="str">
        <f>IFERROR(VLOOKUP(_xlfn.CONCAT(B491,$B469),'All Fixtures'!I:T,12,0),VLOOKUP(_xlfn.CONCAT(B491,$B469),'All Fixtures'!H:T,13,0))</f>
        <v>Runaways</v>
      </c>
      <c r="G491" s="48" t="str">
        <f>IF(E491="VOID","",VLOOKUP(_xlfn.CONCAT(B491,D491),'All Fixtures'!H:U,14,0))</f>
        <v>Farmer's Club 1</v>
      </c>
    </row>
    <row r="492" spans="1:7" ht="18" customHeight="1" x14ac:dyDescent="0.25">
      <c r="A492" s="55"/>
      <c r="B492" s="44">
        <v>20</v>
      </c>
      <c r="C492" s="45">
        <f>IFERROR(VLOOKUP(_xlfn.CONCAT(B492,$B469),'All Fixtures'!H:R,10,0),VLOOKUP(_xlfn.CONCAT(B492,$B469),'All Fixtures'!I:R,9,0))</f>
        <v>45694</v>
      </c>
      <c r="D492" s="46" t="str">
        <f>IFERROR(VLOOKUP(_xlfn.CONCAT(B492,$B469),'All Fixtures'!H:R,11,0),VLOOKUP(_xlfn.CONCAT(B492,$B469),'All Fixtures'!I:R,10,0))</f>
        <v>Runaways</v>
      </c>
      <c r="E492" s="47" t="str">
        <f t="shared" si="12"/>
        <v>vs</v>
      </c>
      <c r="F492" s="46" t="str">
        <f>IFERROR(VLOOKUP(_xlfn.CONCAT(B492,$B469),'All Fixtures'!I:T,12,0),VLOOKUP(_xlfn.CONCAT(B492,$B469),'All Fixtures'!H:T,13,0))</f>
        <v>St Aldates</v>
      </c>
      <c r="G492" s="48" t="str">
        <f>IF(E492="VOID","",VLOOKUP(_xlfn.CONCAT(B492,D492),'All Fixtures'!H:U,14,0))</f>
        <v>Churchdown Club</v>
      </c>
    </row>
    <row r="493" spans="1:7" ht="18" customHeight="1" x14ac:dyDescent="0.25">
      <c r="A493" s="55"/>
      <c r="B493" s="44">
        <v>21</v>
      </c>
      <c r="C493" s="45">
        <f>IFERROR(VLOOKUP(_xlfn.CONCAT(B493,$B469),'All Fixtures'!H:R,10,0),VLOOKUP(_xlfn.CONCAT(B493,$B469),'All Fixtures'!I:R,9,0))</f>
        <v>45702</v>
      </c>
      <c r="D493" s="46" t="str">
        <f>IFERROR(VLOOKUP(_xlfn.CONCAT(B493,$B469),'All Fixtures'!H:R,11,0),VLOOKUP(_xlfn.CONCAT(B493,$B469),'All Fixtures'!I:R,10,0))</f>
        <v>Hits &amp; Bits</v>
      </c>
      <c r="E493" s="47" t="str">
        <f t="shared" si="12"/>
        <v>vs</v>
      </c>
      <c r="F493" s="46" t="str">
        <f>IFERROR(VLOOKUP(_xlfn.CONCAT(B493,$B469),'All Fixtures'!I:T,12,0),VLOOKUP(_xlfn.CONCAT(B493,$B469),'All Fixtures'!H:T,13,0))</f>
        <v>Runaways</v>
      </c>
      <c r="G493" s="48" t="str">
        <f>IF(E493="VOID","",VLOOKUP(_xlfn.CONCAT(B493,D493),'All Fixtures'!H:U,14,0))</f>
        <v>Farmer's Club 2</v>
      </c>
    </row>
    <row r="494" spans="1:7" ht="18" customHeight="1" x14ac:dyDescent="0.25">
      <c r="A494" s="55"/>
      <c r="B494" s="44">
        <v>22</v>
      </c>
      <c r="C494" s="45">
        <f>IFERROR(VLOOKUP(_xlfn.CONCAT(B494,$B469),'All Fixtures'!H:R,10,0),VLOOKUP(_xlfn.CONCAT(B494,$B469),'All Fixtures'!I:R,9,0))</f>
        <v>45708</v>
      </c>
      <c r="D494" s="46" t="str">
        <f>IFERROR(VLOOKUP(_xlfn.CONCAT(B494,$B469),'All Fixtures'!H:R,11,0),VLOOKUP(_xlfn.CONCAT(B494,$B469),'All Fixtures'!I:R,10,0))</f>
        <v>Runaways</v>
      </c>
      <c r="E494" s="47" t="str">
        <f t="shared" si="12"/>
        <v>vs</v>
      </c>
      <c r="F494" s="46" t="str">
        <f>IFERROR(VLOOKUP(_xlfn.CONCAT(B494,$B469),'All Fixtures'!I:T,12,0),VLOOKUP(_xlfn.CONCAT(B494,$B469),'All Fixtures'!H:T,13,0))</f>
        <v>Crescent Knights</v>
      </c>
      <c r="G494" s="48" t="str">
        <f>IF(E494="VOID","",VLOOKUP(_xlfn.CONCAT(B494,D494),'All Fixtures'!H:U,14,0))</f>
        <v>Churchdown Club</v>
      </c>
    </row>
    <row r="495" spans="1:7" ht="18" customHeight="1" x14ac:dyDescent="0.25">
      <c r="A495" s="55"/>
      <c r="B495" s="44">
        <v>23</v>
      </c>
      <c r="C495" s="45">
        <f>IFERROR(VLOOKUP(_xlfn.CONCAT(B495,$B469),'All Fixtures'!H:R,10,0),VLOOKUP(_xlfn.CONCAT(B495,$B469),'All Fixtures'!I:R,9,0))</f>
        <v>45715</v>
      </c>
      <c r="D495" s="46" t="str">
        <f>IFERROR(VLOOKUP(_xlfn.CONCAT(B495,$B469),'All Fixtures'!H:R,11,0),VLOOKUP(_xlfn.CONCAT(B495,$B469),'All Fixtures'!I:R,10,0))</f>
        <v>Runaways</v>
      </c>
      <c r="E495" s="47" t="str">
        <f t="shared" si="12"/>
        <v>vs</v>
      </c>
      <c r="F495" s="46" t="str">
        <f>IFERROR(VLOOKUP(_xlfn.CONCAT(B495,$B469),'All Fixtures'!I:T,12,0),VLOOKUP(_xlfn.CONCAT(B495,$B469),'All Fixtures'!H:T,13,0))</f>
        <v>Windmill Nomads</v>
      </c>
      <c r="G495" s="48" t="str">
        <f>IF(E495="VOID","",VLOOKUP(_xlfn.CONCAT(B495,D495),'All Fixtures'!H:U,14,0))</f>
        <v>Churchdown Club</v>
      </c>
    </row>
    <row r="496" spans="1:7" ht="18" customHeight="1" x14ac:dyDescent="0.25">
      <c r="A496" s="55"/>
      <c r="B496" s="44">
        <v>24</v>
      </c>
      <c r="C496" s="45">
        <f>IFERROR(VLOOKUP(_xlfn.CONCAT(B496,$B469),'All Fixtures'!H:R,10,0),VLOOKUP(_xlfn.CONCAT(B496,$B469),'All Fixtures'!I:R,9,0))</f>
        <v>45722</v>
      </c>
      <c r="D496" s="46" t="str">
        <f>IFERROR(VLOOKUP(_xlfn.CONCAT(B496,$B469),'All Fixtures'!H:R,11,0),VLOOKUP(_xlfn.CONCAT(B496,$B469),'All Fixtures'!I:R,10,0))</f>
        <v>Gamblers S.C.</v>
      </c>
      <c r="E496" s="47" t="str">
        <f t="shared" si="12"/>
        <v>vs</v>
      </c>
      <c r="F496" s="46" t="str">
        <f>IFERROR(VLOOKUP(_xlfn.CONCAT(B496,$B469),'All Fixtures'!I:T,12,0),VLOOKUP(_xlfn.CONCAT(B496,$B469),'All Fixtures'!H:T,13,0))</f>
        <v>Runaways</v>
      </c>
      <c r="G496" s="48" t="str">
        <f>IF(E496="VOID","",VLOOKUP(_xlfn.CONCAT(B496,D496),'All Fixtures'!H:U,14,0))</f>
        <v>Coney Hill RFC</v>
      </c>
    </row>
    <row r="497" spans="1:7" ht="18" customHeight="1" x14ac:dyDescent="0.25">
      <c r="A497" s="55"/>
      <c r="B497" s="44">
        <v>25</v>
      </c>
      <c r="C497" s="45">
        <f>IFERROR(VLOOKUP(_xlfn.CONCAT(B497,$B469),'All Fixtures'!H:R,10,0),VLOOKUP(_xlfn.CONCAT(B497,$B469),'All Fixtures'!I:R,9,0))</f>
        <v>45729</v>
      </c>
      <c r="D497" s="46" t="str">
        <f>IFERROR(VLOOKUP(_xlfn.CONCAT(B497,$B469),'All Fixtures'!H:R,11,0),VLOOKUP(_xlfn.CONCAT(B497,$B469),'All Fixtures'!I:R,10,0))</f>
        <v>Runaways</v>
      </c>
      <c r="E497" s="47" t="str">
        <f t="shared" si="12"/>
        <v>vs</v>
      </c>
      <c r="F497" s="46" t="str">
        <f>IFERROR(VLOOKUP(_xlfn.CONCAT(B497,$B469),'All Fixtures'!I:T,12,0),VLOOKUP(_xlfn.CONCAT(B497,$B469),'All Fixtures'!H:T,13,0))</f>
        <v>Newent Independents</v>
      </c>
      <c r="G497" s="48" t="str">
        <f>IF(E497="VOID","",VLOOKUP(_xlfn.CONCAT(B497,D497),'All Fixtures'!H:U,14,0))</f>
        <v>Churchdown Club</v>
      </c>
    </row>
    <row r="498" spans="1:7" ht="18" customHeight="1" x14ac:dyDescent="0.25">
      <c r="A498" s="55"/>
      <c r="B498" s="44">
        <v>26</v>
      </c>
      <c r="C498" s="45">
        <f>IFERROR(VLOOKUP(_xlfn.CONCAT(B498,$B469),'All Fixtures'!H:R,10,0),VLOOKUP(_xlfn.CONCAT(B498,$B469),'All Fixtures'!I:R,9,0))</f>
        <v>45734</v>
      </c>
      <c r="D498" s="46" t="str">
        <f>IFERROR(VLOOKUP(_xlfn.CONCAT(B498,$B469),'All Fixtures'!H:R,11,0),VLOOKUP(_xlfn.CONCAT(B498,$B469),'All Fixtures'!I:R,10,0))</f>
        <v>Roamers</v>
      </c>
      <c r="E498" s="47" t="str">
        <f t="shared" si="12"/>
        <v>vs</v>
      </c>
      <c r="F498" s="46" t="str">
        <f>IFERROR(VLOOKUP(_xlfn.CONCAT(B498,$B469),'All Fixtures'!I:T,12,0),VLOOKUP(_xlfn.CONCAT(B498,$B469),'All Fixtures'!H:T,13,0))</f>
        <v>Runaways</v>
      </c>
      <c r="G498" s="48" t="str">
        <f>IF(E498="VOID","",VLOOKUP(_xlfn.CONCAT(B498,D498),'All Fixtures'!H:U,14,0))</f>
        <v>Longlevens RFC</v>
      </c>
    </row>
    <row r="499" spans="1:7" ht="18" customHeight="1" x14ac:dyDescent="0.25">
      <c r="A499" s="55"/>
      <c r="B499" s="44">
        <v>27</v>
      </c>
      <c r="C499" s="45">
        <f>IFERROR(VLOOKUP(_xlfn.CONCAT(B499,$B469),'All Fixtures'!H:R,10,0),VLOOKUP(_xlfn.CONCAT(B499,$B469),'All Fixtures'!I:R,9,0))</f>
        <v>45743</v>
      </c>
      <c r="D499" s="46" t="str">
        <f>IFERROR(VLOOKUP(_xlfn.CONCAT(B499,$B469),'All Fixtures'!H:R,11,0),VLOOKUP(_xlfn.CONCAT(B499,$B469),'All Fixtures'!I:R,10,0))</f>
        <v>Runaways</v>
      </c>
      <c r="E499" s="47" t="str">
        <f t="shared" si="12"/>
        <v>vs</v>
      </c>
      <c r="F499" s="46" t="str">
        <f>IFERROR(VLOOKUP(_xlfn.CONCAT(B499,$B469),'All Fixtures'!I:T,12,0),VLOOKUP(_xlfn.CONCAT(B499,$B469),'All Fixtures'!H:T,13,0))</f>
        <v>Castle Grym</v>
      </c>
      <c r="G499" s="48" t="str">
        <f>IF(E499="VOID","",VLOOKUP(_xlfn.CONCAT(B499,D499),'All Fixtures'!H:U,14,0))</f>
        <v>Churchdown Club</v>
      </c>
    </row>
    <row r="500" spans="1:7" ht="18" customHeight="1" x14ac:dyDescent="0.25">
      <c r="A500" s="55"/>
      <c r="B500" s="44">
        <v>28</v>
      </c>
      <c r="C500" s="45">
        <f>IFERROR(VLOOKUP(_xlfn.CONCAT(B500,$B469),'All Fixtures'!H:R,10,0),VLOOKUP(_xlfn.CONCAT(B500,$B469),'All Fixtures'!I:R,9,0))</f>
        <v>45751</v>
      </c>
      <c r="D500" s="46" t="str">
        <f>IFERROR(VLOOKUP(_xlfn.CONCAT(B500,$B469),'All Fixtures'!H:R,11,0),VLOOKUP(_xlfn.CONCAT(B500,$B469),'All Fixtures'!I:R,10,0))</f>
        <v>Dixies Twisters</v>
      </c>
      <c r="E500" s="47" t="str">
        <f t="shared" si="12"/>
        <v>vs</v>
      </c>
      <c r="F500" s="46" t="str">
        <f>IFERROR(VLOOKUP(_xlfn.CONCAT(B500,$B469),'All Fixtures'!I:T,12,0),VLOOKUP(_xlfn.CONCAT(B500,$B469),'All Fixtures'!H:T,13,0))</f>
        <v>Runaways</v>
      </c>
      <c r="G500" s="48" t="str">
        <f>IF(E500="VOID","",VLOOKUP(_xlfn.CONCAT(B500,D500),'All Fixtures'!H:U,14,0))</f>
        <v>Coney Hill RFC</v>
      </c>
    </row>
    <row r="501" spans="1:7" ht="18" customHeight="1" x14ac:dyDescent="0.25">
      <c r="A501" s="55"/>
      <c r="B501" s="44">
        <v>29</v>
      </c>
      <c r="C501" s="45">
        <f>IFERROR(VLOOKUP(_xlfn.CONCAT(B501,$B469),'All Fixtures'!H:R,10,0),VLOOKUP(_xlfn.CONCAT(B501,$B469),'All Fixtures'!I:R,9,0))</f>
        <v>45757</v>
      </c>
      <c r="D501" s="46" t="str">
        <f>IFERROR(VLOOKUP(_xlfn.CONCAT(B501,$B469),'All Fixtures'!H:R,11,0),VLOOKUP(_xlfn.CONCAT(B501,$B469),'All Fixtures'!I:R,10,0))</f>
        <v>Runaways</v>
      </c>
      <c r="E501" s="47" t="str">
        <f t="shared" si="12"/>
        <v>vs</v>
      </c>
      <c r="F501" s="46" t="str">
        <f>IFERROR(VLOOKUP(_xlfn.CONCAT(B501,$B469),'All Fixtures'!I:T,12,0),VLOOKUP(_xlfn.CONCAT(B501,$B469),'All Fixtures'!H:T,13,0))</f>
        <v>The Salesmen</v>
      </c>
      <c r="G501" s="48" t="str">
        <f>IF(E501="VOID","",VLOOKUP(_xlfn.CONCAT(B501,D501),'All Fixtures'!H:U,14,0))</f>
        <v>Churchdown Club</v>
      </c>
    </row>
    <row r="502" spans="1:7" ht="18" customHeight="1" x14ac:dyDescent="0.25">
      <c r="A502" s="55"/>
      <c r="B502" s="49">
        <v>30</v>
      </c>
      <c r="C502" s="50">
        <f>IFERROR(VLOOKUP(_xlfn.CONCAT(B502,$B469),'All Fixtures'!H:R,10,0),VLOOKUP(_xlfn.CONCAT(B502,$B469),'All Fixtures'!I:R,9,0))</f>
        <v>45765</v>
      </c>
      <c r="D502" s="51" t="str">
        <f>IFERROR(VLOOKUP(_xlfn.CONCAT(B502,$B469),'All Fixtures'!H:R,11,0),VLOOKUP(_xlfn.CONCAT(B502,$B469),'All Fixtures'!I:R,10,0))</f>
        <v>Hempsted C.C.</v>
      </c>
      <c r="E502" s="52" t="str">
        <f t="shared" si="12"/>
        <v>vs</v>
      </c>
      <c r="F502" s="51" t="str">
        <f>IFERROR(VLOOKUP(_xlfn.CONCAT(B502,$B469),'All Fixtures'!I:T,12,0),VLOOKUP(_xlfn.CONCAT(B502,$B469),'All Fixtures'!H:T,13,0))</f>
        <v>Runaways</v>
      </c>
      <c r="G502" s="53" t="str">
        <f>IF(E502="VOID","",VLOOKUP(_xlfn.CONCAT(B502,D502),'All Fixtures'!H:U,14,0))</f>
        <v>Baker Street</v>
      </c>
    </row>
    <row r="503" spans="1:7" ht="13.15" customHeight="1" x14ac:dyDescent="0.25">
      <c r="A503" s="55"/>
      <c r="B503" s="20"/>
      <c r="C503" s="20"/>
      <c r="D503" s="3"/>
      <c r="E503" s="20"/>
      <c r="F503" s="3"/>
      <c r="G503" s="3"/>
    </row>
    <row r="504" spans="1:7" ht="13.15" customHeight="1" x14ac:dyDescent="0.25">
      <c r="A504" s="55"/>
      <c r="B504" s="20"/>
      <c r="C504" s="20"/>
      <c r="D504" s="3"/>
      <c r="E504" s="20"/>
      <c r="F504" s="3"/>
      <c r="G504" s="3"/>
    </row>
    <row r="505" spans="1:7" ht="13.15" customHeight="1" x14ac:dyDescent="0.25">
      <c r="A505" s="55"/>
      <c r="B505" s="20"/>
      <c r="C505" s="20"/>
      <c r="D505" s="3"/>
      <c r="E505" s="20"/>
      <c r="F505" s="3"/>
      <c r="G505" s="3"/>
    </row>
    <row r="506" spans="1:7" ht="13.15" customHeight="1" x14ac:dyDescent="0.25">
      <c r="A506" s="55"/>
      <c r="B506" s="20"/>
      <c r="C506" s="20"/>
      <c r="D506" s="3"/>
      <c r="E506" s="20"/>
      <c r="F506" s="3"/>
      <c r="G506" s="3"/>
    </row>
    <row r="507" spans="1:7" ht="13.15" customHeight="1" x14ac:dyDescent="0.25">
      <c r="A507" s="55"/>
      <c r="B507" s="20"/>
      <c r="C507" s="20"/>
      <c r="D507" s="3"/>
      <c r="E507" s="20"/>
      <c r="F507" s="3"/>
      <c r="G507" s="3"/>
    </row>
    <row r="508" spans="1:7" ht="20.45" customHeight="1" x14ac:dyDescent="0.35">
      <c r="A508" s="55">
        <f>A469+1</f>
        <v>14</v>
      </c>
      <c r="B508" s="39" t="str">
        <f>C508</f>
        <v>Hits &amp; Bits</v>
      </c>
      <c r="C508" s="121" t="str">
        <f>VLOOKUP(A508,Divisions!$W$3:$X$18,2,0)</f>
        <v>Hits &amp; Bits</v>
      </c>
      <c r="D508" s="121"/>
      <c r="E508" s="121"/>
      <c r="F508" s="121"/>
      <c r="G508" s="121"/>
    </row>
    <row r="509" spans="1:7" ht="13.15" customHeight="1" x14ac:dyDescent="0.25">
      <c r="A509" s="55"/>
      <c r="B509" s="20"/>
      <c r="C509" s="20"/>
      <c r="D509" s="3"/>
      <c r="E509" s="20"/>
      <c r="F509" s="3"/>
      <c r="G509" s="3"/>
    </row>
    <row r="510" spans="1:7" ht="21.6" customHeight="1" x14ac:dyDescent="0.25">
      <c r="A510" s="55"/>
      <c r="B510" s="40" t="s">
        <v>328</v>
      </c>
      <c r="C510" s="41" t="s">
        <v>334</v>
      </c>
      <c r="D510" s="42" t="s">
        <v>340</v>
      </c>
      <c r="E510" s="42"/>
      <c r="F510" s="42" t="s">
        <v>341</v>
      </c>
      <c r="G510" s="43" t="s">
        <v>338</v>
      </c>
    </row>
    <row r="511" spans="1:7" ht="18" customHeight="1" x14ac:dyDescent="0.25">
      <c r="A511" s="55"/>
      <c r="B511" s="44">
        <v>1</v>
      </c>
      <c r="C511" s="45">
        <f>IFERROR(VLOOKUP(_xlfn.CONCAT(B511,$B508),'All Fixtures'!H:R,10,0),VLOOKUP(_xlfn.CONCAT(B511,$B508),'All Fixtures'!I:R,9,0))</f>
        <v>45539</v>
      </c>
      <c r="D511" s="46" t="str">
        <f>IFERROR(VLOOKUP(_xlfn.CONCAT(B511,$B508),'All Fixtures'!H:R,11,0),VLOOKUP(_xlfn.CONCAT(B511,$B508),'All Fixtures'!I:R,10,0))</f>
        <v>Jaybees</v>
      </c>
      <c r="E511" s="47" t="str">
        <f>IF(F511="","VOID","vs")</f>
        <v>vs</v>
      </c>
      <c r="F511" s="46" t="str">
        <f>IFERROR(VLOOKUP(_xlfn.CONCAT(B511,$B508),'All Fixtures'!I:T,12,0),VLOOKUP(_xlfn.CONCAT(B511,$B508),'All Fixtures'!H:T,13,0))</f>
        <v>Hits &amp; Bits</v>
      </c>
      <c r="G511" s="48" t="str">
        <f>IF(E511="VOID","",VLOOKUP(_xlfn.CONCAT(B511,D511),'All Fixtures'!H:U,14,0))</f>
        <v>England's Glory 2</v>
      </c>
    </row>
    <row r="512" spans="1:7" ht="18" customHeight="1" x14ac:dyDescent="0.25">
      <c r="A512" s="55"/>
      <c r="B512" s="44">
        <v>2</v>
      </c>
      <c r="C512" s="45">
        <f>IFERROR(VLOOKUP(_xlfn.CONCAT(B512,$B508),'All Fixtures'!H:R,10,0),VLOOKUP(_xlfn.CONCAT(B512,$B508),'All Fixtures'!I:R,9,0))</f>
        <v>45548</v>
      </c>
      <c r="D512" s="46" t="str">
        <f>IFERROR(VLOOKUP(_xlfn.CONCAT(B512,$B508),'All Fixtures'!H:R,11,0),VLOOKUP(_xlfn.CONCAT(B512,$B508),'All Fixtures'!I:R,10,0))</f>
        <v>Hits &amp; Bits</v>
      </c>
      <c r="E512" s="47" t="str">
        <f t="shared" ref="E512:E541" si="13">IF(F512="","VOID","vs")</f>
        <v>vs</v>
      </c>
      <c r="F512" s="46" t="str">
        <f>IFERROR(VLOOKUP(_xlfn.CONCAT(B512,$B508),'All Fixtures'!I:T,12,0),VLOOKUP(_xlfn.CONCAT(B512,$B508),'All Fixtures'!H:T,13,0))</f>
        <v>Chequers</v>
      </c>
      <c r="G512" s="48" t="str">
        <f>IF(E512="VOID","",VLOOKUP(_xlfn.CONCAT(B512,D512),'All Fixtures'!H:U,14,0))</f>
        <v>Farmer's Club 2</v>
      </c>
    </row>
    <row r="513" spans="1:7" ht="18" customHeight="1" x14ac:dyDescent="0.25">
      <c r="A513" s="55"/>
      <c r="B513" s="44">
        <v>3</v>
      </c>
      <c r="C513" s="45">
        <f>IFERROR(VLOOKUP(_xlfn.CONCAT(B513,$B508),'All Fixtures'!H:R,10,0),VLOOKUP(_xlfn.CONCAT(B513,$B508),'All Fixtures'!I:R,9,0))</f>
        <v>45552</v>
      </c>
      <c r="D513" s="46" t="str">
        <f>IFERROR(VLOOKUP(_xlfn.CONCAT(B513,$B508),'All Fixtures'!H:R,11,0),VLOOKUP(_xlfn.CONCAT(B513,$B508),'All Fixtures'!I:R,10,0))</f>
        <v>Likely Lads</v>
      </c>
      <c r="E513" s="47" t="str">
        <f t="shared" si="13"/>
        <v>vs</v>
      </c>
      <c r="F513" s="46" t="str">
        <f>IFERROR(VLOOKUP(_xlfn.CONCAT(B513,$B508),'All Fixtures'!I:T,12,0),VLOOKUP(_xlfn.CONCAT(B513,$B508),'All Fixtures'!H:T,13,0))</f>
        <v>Hits &amp; Bits</v>
      </c>
      <c r="G513" s="48" t="str">
        <f>IF(E513="VOID","",VLOOKUP(_xlfn.CONCAT(B513,D513),'All Fixtures'!H:U,14,0))</f>
        <v>Farmer's Club 1</v>
      </c>
    </row>
    <row r="514" spans="1:7" ht="18" customHeight="1" x14ac:dyDescent="0.25">
      <c r="A514" s="55"/>
      <c r="B514" s="44">
        <v>4</v>
      </c>
      <c r="C514" s="45">
        <f>IFERROR(VLOOKUP(_xlfn.CONCAT(B514,$B508),'All Fixtures'!H:R,10,0),VLOOKUP(_xlfn.CONCAT(B514,$B508),'All Fixtures'!I:R,9,0))</f>
        <v>45562</v>
      </c>
      <c r="D514" s="46" t="str">
        <f>IFERROR(VLOOKUP(_xlfn.CONCAT(B514,$B508),'All Fixtures'!H:R,11,0),VLOOKUP(_xlfn.CONCAT(B514,$B508),'All Fixtures'!I:R,10,0))</f>
        <v>Hits &amp; Bits</v>
      </c>
      <c r="E514" s="47" t="str">
        <f t="shared" si="13"/>
        <v>vs</v>
      </c>
      <c r="F514" s="46" t="str">
        <f>IFERROR(VLOOKUP(_xlfn.CONCAT(B514,$B508),'All Fixtures'!I:T,12,0),VLOOKUP(_xlfn.CONCAT(B514,$B508),'All Fixtures'!H:T,13,0))</f>
        <v>St Aldates</v>
      </c>
      <c r="G514" s="48" t="str">
        <f>IF(E514="VOID","",VLOOKUP(_xlfn.CONCAT(B514,D514),'All Fixtures'!H:U,14,0))</f>
        <v>Farmer's Club 2</v>
      </c>
    </row>
    <row r="515" spans="1:7" ht="18" customHeight="1" x14ac:dyDescent="0.25">
      <c r="A515" s="55"/>
      <c r="B515" s="44">
        <v>5</v>
      </c>
      <c r="C515" s="45">
        <f>IFERROR(VLOOKUP(_xlfn.CONCAT(B515,$B508),'All Fixtures'!H:R,10,0),VLOOKUP(_xlfn.CONCAT(B515,$B508),'All Fixtures'!I:R,9,0))</f>
        <v>45568</v>
      </c>
      <c r="D515" s="46" t="str">
        <f>IFERROR(VLOOKUP(_xlfn.CONCAT(B515,$B508),'All Fixtures'!H:R,11,0),VLOOKUP(_xlfn.CONCAT(B515,$B508),'All Fixtures'!I:R,10,0))</f>
        <v>Crescent Knights</v>
      </c>
      <c r="E515" s="47" t="str">
        <f t="shared" si="13"/>
        <v>vs</v>
      </c>
      <c r="F515" s="46" t="str">
        <f>IFERROR(VLOOKUP(_xlfn.CONCAT(B515,$B508),'All Fixtures'!I:T,12,0),VLOOKUP(_xlfn.CONCAT(B515,$B508),'All Fixtures'!H:T,13,0))</f>
        <v>Hits &amp; Bits</v>
      </c>
      <c r="G515" s="48" t="str">
        <f>IF(E515="VOID","",VLOOKUP(_xlfn.CONCAT(B515,D515),'All Fixtures'!H:U,14,0))</f>
        <v>Circle Club Newent</v>
      </c>
    </row>
    <row r="516" spans="1:7" ht="18" customHeight="1" x14ac:dyDescent="0.25">
      <c r="A516" s="55"/>
      <c r="B516" s="44">
        <v>6</v>
      </c>
      <c r="C516" s="45">
        <f>IFERROR(VLOOKUP(_xlfn.CONCAT(B516,$B508),'All Fixtures'!H:R,10,0),VLOOKUP(_xlfn.CONCAT(B516,$B508),'All Fixtures'!I:R,9,0))</f>
        <v>45575</v>
      </c>
      <c r="D516" s="46" t="str">
        <f>IFERROR(VLOOKUP(_xlfn.CONCAT(B516,$B508),'All Fixtures'!H:R,11,0),VLOOKUP(_xlfn.CONCAT(B516,$B508),'All Fixtures'!I:R,10,0))</f>
        <v>Runaways</v>
      </c>
      <c r="E516" s="47" t="str">
        <f t="shared" si="13"/>
        <v>vs</v>
      </c>
      <c r="F516" s="46" t="str">
        <f>IFERROR(VLOOKUP(_xlfn.CONCAT(B516,$B508),'All Fixtures'!I:T,12,0),VLOOKUP(_xlfn.CONCAT(B516,$B508),'All Fixtures'!H:T,13,0))</f>
        <v>Hits &amp; Bits</v>
      </c>
      <c r="G516" s="48" t="str">
        <f>IF(E516="VOID","",VLOOKUP(_xlfn.CONCAT(B516,D516),'All Fixtures'!H:U,14,0))</f>
        <v>Churchdown Club</v>
      </c>
    </row>
    <row r="517" spans="1:7" ht="18" customHeight="1" x14ac:dyDescent="0.25">
      <c r="A517" s="55"/>
      <c r="B517" s="44">
        <v>7</v>
      </c>
      <c r="C517" s="45">
        <f>IFERROR(VLOOKUP(_xlfn.CONCAT(B517,$B508),'All Fixtures'!H:R,10,0),VLOOKUP(_xlfn.CONCAT(B517,$B508),'All Fixtures'!I:R,9,0))</f>
        <v>45583</v>
      </c>
      <c r="D517" s="46" t="str">
        <f>IFERROR(VLOOKUP(_xlfn.CONCAT(B517,$B508),'All Fixtures'!H:R,11,0),VLOOKUP(_xlfn.CONCAT(B517,$B508),'All Fixtures'!I:R,10,0))</f>
        <v>Hits &amp; Bits</v>
      </c>
      <c r="E517" s="47" t="str">
        <f t="shared" si="13"/>
        <v>vs</v>
      </c>
      <c r="F517" s="46" t="str">
        <f>IFERROR(VLOOKUP(_xlfn.CONCAT(B517,$B508),'All Fixtures'!I:T,12,0),VLOOKUP(_xlfn.CONCAT(B517,$B508),'All Fixtures'!H:T,13,0))</f>
        <v>Windmill Nomads</v>
      </c>
      <c r="G517" s="48" t="str">
        <f>IF(E517="VOID","",VLOOKUP(_xlfn.CONCAT(B517,D517),'All Fixtures'!H:U,14,0))</f>
        <v>Farmer's Club 2</v>
      </c>
    </row>
    <row r="518" spans="1:7" ht="18" customHeight="1" x14ac:dyDescent="0.25">
      <c r="A518" s="55"/>
      <c r="B518" s="44">
        <v>8</v>
      </c>
      <c r="C518" s="45">
        <f>IFERROR(VLOOKUP(_xlfn.CONCAT(B518,$B508),'All Fixtures'!H:R,10,0),VLOOKUP(_xlfn.CONCAT(B518,$B508),'All Fixtures'!I:R,9,0))</f>
        <v>45589</v>
      </c>
      <c r="D518" s="46" t="str">
        <f>IFERROR(VLOOKUP(_xlfn.CONCAT(B518,$B508),'All Fixtures'!H:R,11,0),VLOOKUP(_xlfn.CONCAT(B518,$B508),'All Fixtures'!I:R,10,0))</f>
        <v>Gamblers S.C.</v>
      </c>
      <c r="E518" s="47" t="str">
        <f t="shared" si="13"/>
        <v>vs</v>
      </c>
      <c r="F518" s="46" t="str">
        <f>IFERROR(VLOOKUP(_xlfn.CONCAT(B518,$B508),'All Fixtures'!I:T,12,0),VLOOKUP(_xlfn.CONCAT(B518,$B508),'All Fixtures'!H:T,13,0))</f>
        <v>Hits &amp; Bits</v>
      </c>
      <c r="G518" s="48" t="str">
        <f>IF(E518="VOID","",VLOOKUP(_xlfn.CONCAT(B518,D518),'All Fixtures'!H:U,14,0))</f>
        <v>Coney Hill RFC</v>
      </c>
    </row>
    <row r="519" spans="1:7" ht="18" customHeight="1" x14ac:dyDescent="0.25">
      <c r="A519" s="55"/>
      <c r="B519" s="44">
        <v>9</v>
      </c>
      <c r="C519" s="45">
        <f>IFERROR(VLOOKUP(_xlfn.CONCAT(B519,$B508),'All Fixtures'!H:R,10,0),VLOOKUP(_xlfn.CONCAT(B519,$B508),'All Fixtures'!I:R,9,0))</f>
        <v>45597</v>
      </c>
      <c r="D519" s="46" t="str">
        <f>IFERROR(VLOOKUP(_xlfn.CONCAT(B519,$B508),'All Fixtures'!H:R,11,0),VLOOKUP(_xlfn.CONCAT(B519,$B508),'All Fixtures'!I:R,10,0))</f>
        <v>Hits &amp; Bits</v>
      </c>
      <c r="E519" s="47" t="str">
        <f t="shared" si="13"/>
        <v>vs</v>
      </c>
      <c r="F519" s="46" t="str">
        <f>IFERROR(VLOOKUP(_xlfn.CONCAT(B519,$B508),'All Fixtures'!I:T,12,0),VLOOKUP(_xlfn.CONCAT(B519,$B508),'All Fixtures'!H:T,13,0))</f>
        <v>Newent Independents</v>
      </c>
      <c r="G519" s="48" t="str">
        <f>IF(E519="VOID","",VLOOKUP(_xlfn.CONCAT(B519,D519),'All Fixtures'!H:U,14,0))</f>
        <v>Farmer's Club 2</v>
      </c>
    </row>
    <row r="520" spans="1:7" ht="18" customHeight="1" x14ac:dyDescent="0.25">
      <c r="A520" s="55"/>
      <c r="B520" s="44">
        <v>10</v>
      </c>
      <c r="C520" s="45">
        <f>IFERROR(VLOOKUP(_xlfn.CONCAT(B520,$B508),'All Fixtures'!H:R,10,0),VLOOKUP(_xlfn.CONCAT(B520,$B508),'All Fixtures'!I:R,9,0))</f>
        <v>45601</v>
      </c>
      <c r="D520" s="46" t="str">
        <f>IFERROR(VLOOKUP(_xlfn.CONCAT(B520,$B508),'All Fixtures'!H:R,11,0),VLOOKUP(_xlfn.CONCAT(B520,$B508),'All Fixtures'!I:R,10,0))</f>
        <v>Roamers</v>
      </c>
      <c r="E520" s="47" t="str">
        <f t="shared" si="13"/>
        <v>vs</v>
      </c>
      <c r="F520" s="46" t="str">
        <f>IFERROR(VLOOKUP(_xlfn.CONCAT(B520,$B508),'All Fixtures'!I:T,12,0),VLOOKUP(_xlfn.CONCAT(B520,$B508),'All Fixtures'!H:T,13,0))</f>
        <v>Hits &amp; Bits</v>
      </c>
      <c r="G520" s="48" t="str">
        <f>IF(E520="VOID","",VLOOKUP(_xlfn.CONCAT(B520,D520),'All Fixtures'!H:U,14,0))</f>
        <v>Longlevens RFC</v>
      </c>
    </row>
    <row r="521" spans="1:7" ht="18" customHeight="1" x14ac:dyDescent="0.25">
      <c r="A521" s="55"/>
      <c r="B521" s="44">
        <v>11</v>
      </c>
      <c r="C521" s="45">
        <f>IFERROR(VLOOKUP(_xlfn.CONCAT(B521,$B508),'All Fixtures'!H:R,10,0),VLOOKUP(_xlfn.CONCAT(B521,$B508),'All Fixtures'!I:R,9,0))</f>
        <v>45611</v>
      </c>
      <c r="D521" s="46" t="str">
        <f>IFERROR(VLOOKUP(_xlfn.CONCAT(B521,$B508),'All Fixtures'!H:R,11,0),VLOOKUP(_xlfn.CONCAT(B521,$B508),'All Fixtures'!I:R,10,0))</f>
        <v>Hits &amp; Bits</v>
      </c>
      <c r="E521" s="47" t="str">
        <f t="shared" si="13"/>
        <v>vs</v>
      </c>
      <c r="F521" s="46" t="str">
        <f>IFERROR(VLOOKUP(_xlfn.CONCAT(B521,$B508),'All Fixtures'!I:T,12,0),VLOOKUP(_xlfn.CONCAT(B521,$B508),'All Fixtures'!H:T,13,0))</f>
        <v>Castle Grym</v>
      </c>
      <c r="G521" s="48" t="str">
        <f>IF(E521="VOID","",VLOOKUP(_xlfn.CONCAT(B521,D521),'All Fixtures'!H:U,14,0))</f>
        <v>Farmer's Club 2</v>
      </c>
    </row>
    <row r="522" spans="1:7" ht="18" customHeight="1" x14ac:dyDescent="0.25">
      <c r="A522" s="55"/>
      <c r="B522" s="44">
        <v>12</v>
      </c>
      <c r="C522" s="45">
        <f>IFERROR(VLOOKUP(_xlfn.CONCAT(B522,$B508),'All Fixtures'!H:R,10,0),VLOOKUP(_xlfn.CONCAT(B522,$B508),'All Fixtures'!I:R,9,0))</f>
        <v>45618</v>
      </c>
      <c r="D522" s="46" t="str">
        <f>IFERROR(VLOOKUP(_xlfn.CONCAT(B522,$B508),'All Fixtures'!H:R,11,0),VLOOKUP(_xlfn.CONCAT(B522,$B508),'All Fixtures'!I:R,10,0))</f>
        <v>Dixies Twisters</v>
      </c>
      <c r="E522" s="47" t="str">
        <f t="shared" si="13"/>
        <v>vs</v>
      </c>
      <c r="F522" s="46" t="str">
        <f>IFERROR(VLOOKUP(_xlfn.CONCAT(B522,$B508),'All Fixtures'!I:T,12,0),VLOOKUP(_xlfn.CONCAT(B522,$B508),'All Fixtures'!H:T,13,0))</f>
        <v>Hits &amp; Bits</v>
      </c>
      <c r="G522" s="48" t="str">
        <f>IF(E522="VOID","",VLOOKUP(_xlfn.CONCAT(B522,D522),'All Fixtures'!H:U,14,0))</f>
        <v>Coney Hill RFC</v>
      </c>
    </row>
    <row r="523" spans="1:7" ht="18" customHeight="1" x14ac:dyDescent="0.25">
      <c r="A523" s="55"/>
      <c r="B523" s="44">
        <v>13</v>
      </c>
      <c r="C523" s="45">
        <f>IFERROR(VLOOKUP(_xlfn.CONCAT(B523,$B508),'All Fixtures'!H:R,10,0),VLOOKUP(_xlfn.CONCAT(B523,$B508),'All Fixtures'!I:R,9,0))</f>
        <v>45625</v>
      </c>
      <c r="D523" s="46" t="str">
        <f>IFERROR(VLOOKUP(_xlfn.CONCAT(B523,$B508),'All Fixtures'!H:R,11,0),VLOOKUP(_xlfn.CONCAT(B523,$B508),'All Fixtures'!I:R,10,0))</f>
        <v>Hits &amp; Bits</v>
      </c>
      <c r="E523" s="47" t="str">
        <f t="shared" si="13"/>
        <v>vs</v>
      </c>
      <c r="F523" s="46" t="str">
        <f>IFERROR(VLOOKUP(_xlfn.CONCAT(B523,$B508),'All Fixtures'!I:T,12,0),VLOOKUP(_xlfn.CONCAT(B523,$B508),'All Fixtures'!H:T,13,0))</f>
        <v>The Salesmen</v>
      </c>
      <c r="G523" s="48" t="str">
        <f>IF(E523="VOID","",VLOOKUP(_xlfn.CONCAT(B523,D523),'All Fixtures'!H:U,14,0))</f>
        <v>Farmer's Club 2</v>
      </c>
    </row>
    <row r="524" spans="1:7" ht="18" customHeight="1" x14ac:dyDescent="0.25">
      <c r="A524" s="55"/>
      <c r="B524" s="44">
        <v>14</v>
      </c>
      <c r="C524" s="45">
        <f>IFERROR(VLOOKUP(_xlfn.CONCAT(B524,$B508),'All Fixtures'!H:R,10,0),VLOOKUP(_xlfn.CONCAT(B524,$B508),'All Fixtures'!I:R,9,0))</f>
        <v>45632</v>
      </c>
      <c r="D524" s="46" t="str">
        <f>IFERROR(VLOOKUP(_xlfn.CONCAT(B524,$B508),'All Fixtures'!H:R,11,0),VLOOKUP(_xlfn.CONCAT(B524,$B508),'All Fixtures'!I:R,10,0))</f>
        <v>Hempsted C.C.</v>
      </c>
      <c r="E524" s="47" t="str">
        <f t="shared" si="13"/>
        <v>vs</v>
      </c>
      <c r="F524" s="46" t="str">
        <f>IFERROR(VLOOKUP(_xlfn.CONCAT(B524,$B508),'All Fixtures'!I:T,12,0),VLOOKUP(_xlfn.CONCAT(B524,$B508),'All Fixtures'!H:T,13,0))</f>
        <v>Hits &amp; Bits</v>
      </c>
      <c r="G524" s="48" t="str">
        <f>IF(E524="VOID","",VLOOKUP(_xlfn.CONCAT(B524,D524),'All Fixtures'!H:U,14,0))</f>
        <v>Baker Street</v>
      </c>
    </row>
    <row r="525" spans="1:7" ht="18" customHeight="1" x14ac:dyDescent="0.25">
      <c r="A525" s="55"/>
      <c r="B525" s="44">
        <v>15</v>
      </c>
      <c r="C525" s="45">
        <f>IFERROR(VLOOKUP(_xlfn.CONCAT(B525,$B508),'All Fixtures'!H:R,10,0),VLOOKUP(_xlfn.CONCAT(B525,$B508),'All Fixtures'!I:R,9,0))</f>
        <v>45639</v>
      </c>
      <c r="D525" s="46" t="str">
        <f>IFERROR(VLOOKUP(_xlfn.CONCAT(B525,$B508),'All Fixtures'!H:R,11,0),VLOOKUP(_xlfn.CONCAT(B525,$B508),'All Fixtures'!I:R,10,0))</f>
        <v>Hits &amp; Bits</v>
      </c>
      <c r="E525" s="47" t="str">
        <f t="shared" si="13"/>
        <v>vs</v>
      </c>
      <c r="F525" s="46" t="str">
        <f>IFERROR(VLOOKUP(_xlfn.CONCAT(B525,$B508),'All Fixtures'!I:T,12,0),VLOOKUP(_xlfn.CONCAT(B525,$B508),'All Fixtures'!H:T,13,0))</f>
        <v>Beaufort Beavers</v>
      </c>
      <c r="G525" s="48" t="str">
        <f>IF(E525="VOID","",VLOOKUP(_xlfn.CONCAT(B525,D525),'All Fixtures'!H:U,14,0))</f>
        <v>Farmer's Club 2</v>
      </c>
    </row>
    <row r="526" spans="1:7" ht="24.6" customHeight="1" x14ac:dyDescent="0.25">
      <c r="A526" s="55"/>
      <c r="B526" s="122" t="s">
        <v>339</v>
      </c>
      <c r="C526" s="123"/>
      <c r="D526" s="123"/>
      <c r="E526" s="123"/>
      <c r="F526" s="123"/>
      <c r="G526" s="124"/>
    </row>
    <row r="527" spans="1:7" ht="18" customHeight="1" x14ac:dyDescent="0.25">
      <c r="A527" s="55"/>
      <c r="B527" s="44">
        <v>16</v>
      </c>
      <c r="C527" s="45">
        <f>IFERROR(VLOOKUP(_xlfn.CONCAT(B527,$B508),'All Fixtures'!H:R,10,0),VLOOKUP(_xlfn.CONCAT(B527,$B508),'All Fixtures'!I:R,9,0))</f>
        <v>45667</v>
      </c>
      <c r="D527" s="46" t="str">
        <f>IFERROR(VLOOKUP(_xlfn.CONCAT(B527,$B508),'All Fixtures'!H:R,11,0),VLOOKUP(_xlfn.CONCAT(B527,$B508),'All Fixtures'!I:R,10,0))</f>
        <v>Hits &amp; Bits</v>
      </c>
      <c r="E527" s="47" t="str">
        <f t="shared" si="13"/>
        <v>vs</v>
      </c>
      <c r="F527" s="46" t="str">
        <f>IFERROR(VLOOKUP(_xlfn.CONCAT(B527,$B508),'All Fixtures'!I:T,12,0),VLOOKUP(_xlfn.CONCAT(B527,$B508),'All Fixtures'!H:T,13,0))</f>
        <v>Jaybees</v>
      </c>
      <c r="G527" s="48" t="str">
        <f>IF(E527="VOID","",VLOOKUP(_xlfn.CONCAT(B527,D527),'All Fixtures'!H:U,14,0))</f>
        <v>Farmer's Club 2</v>
      </c>
    </row>
    <row r="528" spans="1:7" ht="18" customHeight="1" x14ac:dyDescent="0.25">
      <c r="A528" s="55"/>
      <c r="B528" s="44">
        <v>17</v>
      </c>
      <c r="C528" s="45">
        <f>IFERROR(VLOOKUP(_xlfn.CONCAT(B528,$B508),'All Fixtures'!H:R,10,0),VLOOKUP(_xlfn.CONCAT(B528,$B508),'All Fixtures'!I:R,9,0))</f>
        <v>45674</v>
      </c>
      <c r="D528" s="46" t="str">
        <f>IFERROR(VLOOKUP(_xlfn.CONCAT(B528,$B508),'All Fixtures'!H:R,11,0),VLOOKUP(_xlfn.CONCAT(B528,$B508),'All Fixtures'!I:R,10,0))</f>
        <v>Chequers</v>
      </c>
      <c r="E528" s="47" t="str">
        <f t="shared" si="13"/>
        <v>vs</v>
      </c>
      <c r="F528" s="46" t="str">
        <f>IFERROR(VLOOKUP(_xlfn.CONCAT(B528,$B508),'All Fixtures'!I:T,12,0),VLOOKUP(_xlfn.CONCAT(B528,$B508),'All Fixtures'!H:T,13,0))</f>
        <v>Hits &amp; Bits</v>
      </c>
      <c r="G528" s="48" t="str">
        <f>IF(E528="VOID","",VLOOKUP(_xlfn.CONCAT(B528,D528),'All Fixtures'!H:U,14,0))</f>
        <v>Ramblers Club</v>
      </c>
    </row>
    <row r="529" spans="1:7" ht="18" customHeight="1" x14ac:dyDescent="0.25">
      <c r="A529" s="55"/>
      <c r="B529" s="44">
        <v>18</v>
      </c>
      <c r="C529" s="45">
        <f>IFERROR(VLOOKUP(_xlfn.CONCAT(B529,$B508),'All Fixtures'!H:R,10,0),VLOOKUP(_xlfn.CONCAT(B529,$B508),'All Fixtures'!I:R,9,0))</f>
        <v>45681</v>
      </c>
      <c r="D529" s="46" t="str">
        <f>IFERROR(VLOOKUP(_xlfn.CONCAT(B529,$B508),'All Fixtures'!H:R,11,0),VLOOKUP(_xlfn.CONCAT(B529,$B508),'All Fixtures'!I:R,10,0))</f>
        <v>Hits &amp; Bits</v>
      </c>
      <c r="E529" s="47" t="str">
        <f t="shared" si="13"/>
        <v>vs</v>
      </c>
      <c r="F529" s="46" t="str">
        <f>IFERROR(VLOOKUP(_xlfn.CONCAT(B529,$B508),'All Fixtures'!I:T,12,0),VLOOKUP(_xlfn.CONCAT(B529,$B508),'All Fixtures'!H:T,13,0))</f>
        <v>Likely Lads</v>
      </c>
      <c r="G529" s="48" t="str">
        <f>IF(E529="VOID","",VLOOKUP(_xlfn.CONCAT(B529,D529),'All Fixtures'!H:U,14,0))</f>
        <v>Farmer's Club 2</v>
      </c>
    </row>
    <row r="530" spans="1:7" ht="18" customHeight="1" x14ac:dyDescent="0.25">
      <c r="A530" s="55"/>
      <c r="B530" s="44">
        <v>19</v>
      </c>
      <c r="C530" s="45">
        <f>IFERROR(VLOOKUP(_xlfn.CONCAT(B530,$B508),'All Fixtures'!H:R,10,0),VLOOKUP(_xlfn.CONCAT(B530,$B508),'All Fixtures'!I:R,9,0))</f>
        <v>45688</v>
      </c>
      <c r="D530" s="46" t="str">
        <f>IFERROR(VLOOKUP(_xlfn.CONCAT(B530,$B508),'All Fixtures'!H:R,11,0),VLOOKUP(_xlfn.CONCAT(B530,$B508),'All Fixtures'!I:R,10,0))</f>
        <v>St Aldates</v>
      </c>
      <c r="E530" s="47" t="str">
        <f t="shared" si="13"/>
        <v>vs</v>
      </c>
      <c r="F530" s="46" t="str">
        <f>IFERROR(VLOOKUP(_xlfn.CONCAT(B530,$B508),'All Fixtures'!I:T,12,0),VLOOKUP(_xlfn.CONCAT(B530,$B508),'All Fixtures'!H:T,13,0))</f>
        <v>Hits &amp; Bits</v>
      </c>
      <c r="G530" s="48" t="str">
        <f>IF(E530="VOID","",VLOOKUP(_xlfn.CONCAT(B530,D530),'All Fixtures'!H:U,14,0))</f>
        <v>Wotton Hall Club 2</v>
      </c>
    </row>
    <row r="531" spans="1:7" ht="18" customHeight="1" x14ac:dyDescent="0.25">
      <c r="A531" s="55"/>
      <c r="B531" s="44">
        <v>20</v>
      </c>
      <c r="C531" s="45">
        <f>IFERROR(VLOOKUP(_xlfn.CONCAT(B531,$B508),'All Fixtures'!H:R,10,0),VLOOKUP(_xlfn.CONCAT(B531,$B508),'All Fixtures'!I:R,9,0))</f>
        <v>45695</v>
      </c>
      <c r="D531" s="46" t="str">
        <f>IFERROR(VLOOKUP(_xlfn.CONCAT(B531,$B508),'All Fixtures'!H:R,11,0),VLOOKUP(_xlfn.CONCAT(B531,$B508),'All Fixtures'!I:R,10,0))</f>
        <v>Hits &amp; Bits</v>
      </c>
      <c r="E531" s="47" t="str">
        <f t="shared" si="13"/>
        <v>vs</v>
      </c>
      <c r="F531" s="46" t="str">
        <f>IFERROR(VLOOKUP(_xlfn.CONCAT(B531,$B508),'All Fixtures'!I:T,12,0),VLOOKUP(_xlfn.CONCAT(B531,$B508),'All Fixtures'!H:T,13,0))</f>
        <v>Crescent Knights</v>
      </c>
      <c r="G531" s="48" t="str">
        <f>IF(E531="VOID","",VLOOKUP(_xlfn.CONCAT(B531,D531),'All Fixtures'!H:U,14,0))</f>
        <v>Farmer's Club 2</v>
      </c>
    </row>
    <row r="532" spans="1:7" ht="18" customHeight="1" x14ac:dyDescent="0.25">
      <c r="A532" s="55"/>
      <c r="B532" s="44">
        <v>21</v>
      </c>
      <c r="C532" s="45">
        <f>IFERROR(VLOOKUP(_xlfn.CONCAT(B532,$B508),'All Fixtures'!H:R,10,0),VLOOKUP(_xlfn.CONCAT(B532,$B508),'All Fixtures'!I:R,9,0))</f>
        <v>45702</v>
      </c>
      <c r="D532" s="46" t="str">
        <f>IFERROR(VLOOKUP(_xlfn.CONCAT(B532,$B508),'All Fixtures'!H:R,11,0),VLOOKUP(_xlfn.CONCAT(B532,$B508),'All Fixtures'!I:R,10,0))</f>
        <v>Hits &amp; Bits</v>
      </c>
      <c r="E532" s="47" t="str">
        <f t="shared" si="13"/>
        <v>vs</v>
      </c>
      <c r="F532" s="46" t="str">
        <f>IFERROR(VLOOKUP(_xlfn.CONCAT(B532,$B508),'All Fixtures'!I:T,12,0),VLOOKUP(_xlfn.CONCAT(B532,$B508),'All Fixtures'!H:T,13,0))</f>
        <v>Runaways</v>
      </c>
      <c r="G532" s="48" t="str">
        <f>IF(E532="VOID","",VLOOKUP(_xlfn.CONCAT(B532,D532),'All Fixtures'!H:U,14,0))</f>
        <v>Farmer's Club 2</v>
      </c>
    </row>
    <row r="533" spans="1:7" ht="18" customHeight="1" x14ac:dyDescent="0.25">
      <c r="A533" s="55"/>
      <c r="B533" s="44">
        <v>22</v>
      </c>
      <c r="C533" s="45">
        <f>IFERROR(VLOOKUP(_xlfn.CONCAT(B533,$B508),'All Fixtures'!H:R,10,0),VLOOKUP(_xlfn.CONCAT(B533,$B508),'All Fixtures'!I:R,9,0))</f>
        <v>45707</v>
      </c>
      <c r="D533" s="46" t="str">
        <f>IFERROR(VLOOKUP(_xlfn.CONCAT(B533,$B508),'All Fixtures'!H:R,11,0),VLOOKUP(_xlfn.CONCAT(B533,$B508),'All Fixtures'!I:R,10,0))</f>
        <v>Windmill Nomads</v>
      </c>
      <c r="E533" s="47" t="str">
        <f t="shared" si="13"/>
        <v>vs</v>
      </c>
      <c r="F533" s="46" t="str">
        <f>IFERROR(VLOOKUP(_xlfn.CONCAT(B533,$B508),'All Fixtures'!I:T,12,0),VLOOKUP(_xlfn.CONCAT(B533,$B508),'All Fixtures'!H:T,13,0))</f>
        <v>Hits &amp; Bits</v>
      </c>
      <c r="G533" s="48" t="str">
        <f>IF(E533="VOID","",VLOOKUP(_xlfn.CONCAT(B533,D533),'All Fixtures'!H:U,14,0))</f>
        <v>Saintbridge Club 2</v>
      </c>
    </row>
    <row r="534" spans="1:7" ht="18" customHeight="1" x14ac:dyDescent="0.25">
      <c r="A534" s="55"/>
      <c r="B534" s="44">
        <v>23</v>
      </c>
      <c r="C534" s="45">
        <f>IFERROR(VLOOKUP(_xlfn.CONCAT(B534,$B508),'All Fixtures'!H:R,10,0),VLOOKUP(_xlfn.CONCAT(B534,$B508),'All Fixtures'!I:R,9,0))</f>
        <v>45716</v>
      </c>
      <c r="D534" s="46" t="str">
        <f>IFERROR(VLOOKUP(_xlfn.CONCAT(B534,$B508),'All Fixtures'!H:R,11,0),VLOOKUP(_xlfn.CONCAT(B534,$B508),'All Fixtures'!I:R,10,0))</f>
        <v>Hits &amp; Bits</v>
      </c>
      <c r="E534" s="47" t="str">
        <f t="shared" si="13"/>
        <v>vs</v>
      </c>
      <c r="F534" s="46" t="str">
        <f>IFERROR(VLOOKUP(_xlfn.CONCAT(B534,$B508),'All Fixtures'!I:T,12,0),VLOOKUP(_xlfn.CONCAT(B534,$B508),'All Fixtures'!H:T,13,0))</f>
        <v>Gamblers S.C.</v>
      </c>
      <c r="G534" s="48" t="str">
        <f>IF(E534="VOID","",VLOOKUP(_xlfn.CONCAT(B534,D534),'All Fixtures'!H:U,14,0))</f>
        <v>Farmer's Club 2</v>
      </c>
    </row>
    <row r="535" spans="1:7" ht="18" customHeight="1" x14ac:dyDescent="0.25">
      <c r="A535" s="55"/>
      <c r="B535" s="44">
        <v>24</v>
      </c>
      <c r="C535" s="45">
        <f>IFERROR(VLOOKUP(_xlfn.CONCAT(B535,$B508),'All Fixtures'!H:R,10,0),VLOOKUP(_xlfn.CONCAT(B535,$B508),'All Fixtures'!I:R,9,0))</f>
        <v>45720</v>
      </c>
      <c r="D535" s="46" t="str">
        <f>IFERROR(VLOOKUP(_xlfn.CONCAT(B535,$B508),'All Fixtures'!H:R,11,0),VLOOKUP(_xlfn.CONCAT(B535,$B508),'All Fixtures'!I:R,10,0))</f>
        <v>Newent Independents</v>
      </c>
      <c r="E535" s="47" t="str">
        <f t="shared" si="13"/>
        <v>vs</v>
      </c>
      <c r="F535" s="46" t="str">
        <f>IFERROR(VLOOKUP(_xlfn.CONCAT(B535,$B508),'All Fixtures'!I:T,12,0),VLOOKUP(_xlfn.CONCAT(B535,$B508),'All Fixtures'!H:T,13,0))</f>
        <v>Hits &amp; Bits</v>
      </c>
      <c r="G535" s="48" t="str">
        <f>IF(E535="VOID","",VLOOKUP(_xlfn.CONCAT(B535,D535),'All Fixtures'!H:U,14,0))</f>
        <v>Circle Club Newent</v>
      </c>
    </row>
    <row r="536" spans="1:7" ht="18" customHeight="1" x14ac:dyDescent="0.25">
      <c r="A536" s="55"/>
      <c r="B536" s="44">
        <v>25</v>
      </c>
      <c r="C536" s="45">
        <f>IFERROR(VLOOKUP(_xlfn.CONCAT(B536,$B508),'All Fixtures'!H:R,10,0),VLOOKUP(_xlfn.CONCAT(B536,$B508),'All Fixtures'!I:R,9,0))</f>
        <v>45730</v>
      </c>
      <c r="D536" s="46" t="str">
        <f>IFERROR(VLOOKUP(_xlfn.CONCAT(B536,$B508),'All Fixtures'!H:R,11,0),VLOOKUP(_xlfn.CONCAT(B536,$B508),'All Fixtures'!I:R,10,0))</f>
        <v>Hits &amp; Bits</v>
      </c>
      <c r="E536" s="47" t="str">
        <f t="shared" si="13"/>
        <v>vs</v>
      </c>
      <c r="F536" s="46" t="str">
        <f>IFERROR(VLOOKUP(_xlfn.CONCAT(B536,$B508),'All Fixtures'!I:T,12,0),VLOOKUP(_xlfn.CONCAT(B536,$B508),'All Fixtures'!H:T,13,0))</f>
        <v>Roamers</v>
      </c>
      <c r="G536" s="48" t="str">
        <f>IF(E536="VOID","",VLOOKUP(_xlfn.CONCAT(B536,D536),'All Fixtures'!H:U,14,0))</f>
        <v>Farmer's Club 2</v>
      </c>
    </row>
    <row r="537" spans="1:7" ht="18" customHeight="1" x14ac:dyDescent="0.25">
      <c r="A537" s="55"/>
      <c r="B537" s="44">
        <v>26</v>
      </c>
      <c r="C537" s="45">
        <f>IFERROR(VLOOKUP(_xlfn.CONCAT(B537,$B508),'All Fixtures'!H:R,10,0),VLOOKUP(_xlfn.CONCAT(B537,$B508),'All Fixtures'!I:R,9,0))</f>
        <v>45737</v>
      </c>
      <c r="D537" s="46" t="str">
        <f>IFERROR(VLOOKUP(_xlfn.CONCAT(B537,$B508),'All Fixtures'!H:R,11,0),VLOOKUP(_xlfn.CONCAT(B537,$B508),'All Fixtures'!I:R,10,0))</f>
        <v>Castle Grym</v>
      </c>
      <c r="E537" s="47" t="str">
        <f t="shared" si="13"/>
        <v>vs</v>
      </c>
      <c r="F537" s="46" t="str">
        <f>IFERROR(VLOOKUP(_xlfn.CONCAT(B537,$B508),'All Fixtures'!I:T,12,0),VLOOKUP(_xlfn.CONCAT(B537,$B508),'All Fixtures'!H:T,13,0))</f>
        <v>Hits &amp; Bits</v>
      </c>
      <c r="G537" s="48" t="str">
        <f>IF(E537="VOID","",VLOOKUP(_xlfn.CONCAT(B537,D537),'All Fixtures'!H:U,14,0))</f>
        <v>Farmer's Club 1</v>
      </c>
    </row>
    <row r="538" spans="1:7" ht="18" customHeight="1" x14ac:dyDescent="0.25">
      <c r="A538" s="55"/>
      <c r="B538" s="44">
        <v>27</v>
      </c>
      <c r="C538" s="45">
        <f>IFERROR(VLOOKUP(_xlfn.CONCAT(B538,$B508),'All Fixtures'!H:R,10,0),VLOOKUP(_xlfn.CONCAT(B538,$B508),'All Fixtures'!I:R,9,0))</f>
        <v>45744</v>
      </c>
      <c r="D538" s="46" t="str">
        <f>IFERROR(VLOOKUP(_xlfn.CONCAT(B538,$B508),'All Fixtures'!H:R,11,0),VLOOKUP(_xlfn.CONCAT(B538,$B508),'All Fixtures'!I:R,10,0))</f>
        <v>Hits &amp; Bits</v>
      </c>
      <c r="E538" s="47" t="str">
        <f t="shared" si="13"/>
        <v>vs</v>
      </c>
      <c r="F538" s="46" t="str">
        <f>IFERROR(VLOOKUP(_xlfn.CONCAT(B538,$B508),'All Fixtures'!I:T,12,0),VLOOKUP(_xlfn.CONCAT(B538,$B508),'All Fixtures'!H:T,13,0))</f>
        <v>Dixies Twisters</v>
      </c>
      <c r="G538" s="48" t="str">
        <f>IF(E538="VOID","",VLOOKUP(_xlfn.CONCAT(B538,D538),'All Fixtures'!H:U,14,0))</f>
        <v>Farmer's Club 2</v>
      </c>
    </row>
    <row r="539" spans="1:7" ht="18" customHeight="1" x14ac:dyDescent="0.25">
      <c r="A539" s="55"/>
      <c r="B539" s="44">
        <v>28</v>
      </c>
      <c r="C539" s="45">
        <f>IFERROR(VLOOKUP(_xlfn.CONCAT(B539,$B508),'All Fixtures'!H:R,10,0),VLOOKUP(_xlfn.CONCAT(B539,$B508),'All Fixtures'!I:R,9,0))</f>
        <v>45751</v>
      </c>
      <c r="D539" s="46" t="str">
        <f>IFERROR(VLOOKUP(_xlfn.CONCAT(B539,$B508),'All Fixtures'!H:R,11,0),VLOOKUP(_xlfn.CONCAT(B539,$B508),'All Fixtures'!I:R,10,0))</f>
        <v>The Salesmen</v>
      </c>
      <c r="E539" s="47" t="str">
        <f t="shared" si="13"/>
        <v>vs</v>
      </c>
      <c r="F539" s="46" t="str">
        <f>IFERROR(VLOOKUP(_xlfn.CONCAT(B539,$B508),'All Fixtures'!I:T,12,0),VLOOKUP(_xlfn.CONCAT(B539,$B508),'All Fixtures'!H:T,13,0))</f>
        <v>Hits &amp; Bits</v>
      </c>
      <c r="G539" s="48" t="str">
        <f>IF(E539="VOID","",VLOOKUP(_xlfn.CONCAT(B539,D539),'All Fixtures'!H:U,14,0))</f>
        <v>Tuffley Community Centre</v>
      </c>
    </row>
    <row r="540" spans="1:7" ht="18" customHeight="1" x14ac:dyDescent="0.25">
      <c r="A540" s="55"/>
      <c r="B540" s="44">
        <v>29</v>
      </c>
      <c r="C540" s="45">
        <f>IFERROR(VLOOKUP(_xlfn.CONCAT(B540,$B508),'All Fixtures'!H:R,10,0),VLOOKUP(_xlfn.CONCAT(B540,$B508),'All Fixtures'!I:R,9,0))</f>
        <v>45758</v>
      </c>
      <c r="D540" s="46" t="str">
        <f>IFERROR(VLOOKUP(_xlfn.CONCAT(B540,$B508),'All Fixtures'!H:R,11,0),VLOOKUP(_xlfn.CONCAT(B540,$B508),'All Fixtures'!I:R,10,0))</f>
        <v>Hits &amp; Bits</v>
      </c>
      <c r="E540" s="47" t="str">
        <f t="shared" si="13"/>
        <v>vs</v>
      </c>
      <c r="F540" s="46" t="str">
        <f>IFERROR(VLOOKUP(_xlfn.CONCAT(B540,$B508),'All Fixtures'!I:T,12,0),VLOOKUP(_xlfn.CONCAT(B540,$B508),'All Fixtures'!H:T,13,0))</f>
        <v>Hempsted C.C.</v>
      </c>
      <c r="G540" s="48" t="str">
        <f>IF(E540="VOID","",VLOOKUP(_xlfn.CONCAT(B540,D540),'All Fixtures'!H:U,14,0))</f>
        <v>Farmer's Club 2</v>
      </c>
    </row>
    <row r="541" spans="1:7" ht="18" customHeight="1" x14ac:dyDescent="0.25">
      <c r="A541" s="55"/>
      <c r="B541" s="49">
        <v>30</v>
      </c>
      <c r="C541" s="50">
        <f>IFERROR(VLOOKUP(_xlfn.CONCAT(B541,$B508),'All Fixtures'!H:R,10,0),VLOOKUP(_xlfn.CONCAT(B541,$B508),'All Fixtures'!I:R,9,0))</f>
        <v>45763</v>
      </c>
      <c r="D541" s="51" t="str">
        <f>IFERROR(VLOOKUP(_xlfn.CONCAT(B541,$B508),'All Fixtures'!H:R,11,0),VLOOKUP(_xlfn.CONCAT(B541,$B508),'All Fixtures'!I:R,10,0))</f>
        <v>Beaufort Beavers</v>
      </c>
      <c r="E541" s="52" t="str">
        <f t="shared" si="13"/>
        <v>vs</v>
      </c>
      <c r="F541" s="51" t="str">
        <f>IFERROR(VLOOKUP(_xlfn.CONCAT(B541,$B508),'All Fixtures'!I:T,12,0),VLOOKUP(_xlfn.CONCAT(B541,$B508),'All Fixtures'!H:T,13,0))</f>
        <v>Hits &amp; Bits</v>
      </c>
      <c r="G541" s="53" t="str">
        <f>IF(E541="VOID","",VLOOKUP(_xlfn.CONCAT(B541,D541),'All Fixtures'!H:U,14,0))</f>
        <v>Hardwicke RBL 2</v>
      </c>
    </row>
    <row r="542" spans="1:7" ht="13.15" customHeight="1" x14ac:dyDescent="0.25">
      <c r="A542" s="55"/>
      <c r="B542" s="20"/>
      <c r="C542" s="20"/>
      <c r="D542" s="3"/>
      <c r="E542" s="20"/>
      <c r="F542" s="3"/>
      <c r="G542" s="3"/>
    </row>
    <row r="543" spans="1:7" ht="13.15" customHeight="1" x14ac:dyDescent="0.25">
      <c r="A543" s="55"/>
      <c r="B543" s="20"/>
      <c r="C543" s="20"/>
      <c r="D543" s="3"/>
      <c r="E543" s="20"/>
      <c r="F543" s="3"/>
      <c r="G543" s="3"/>
    </row>
    <row r="544" spans="1:7" ht="13.15" customHeight="1" x14ac:dyDescent="0.25">
      <c r="A544" s="55"/>
      <c r="B544" s="20"/>
      <c r="C544" s="20"/>
      <c r="D544" s="3"/>
      <c r="E544" s="20"/>
      <c r="F544" s="3"/>
      <c r="G544" s="3"/>
    </row>
    <row r="545" spans="1:7" ht="13.15" customHeight="1" x14ac:dyDescent="0.25">
      <c r="A545" s="55"/>
      <c r="B545" s="20"/>
      <c r="C545" s="20"/>
      <c r="D545" s="3"/>
      <c r="E545" s="20"/>
      <c r="F545" s="3"/>
      <c r="G545" s="3"/>
    </row>
    <row r="546" spans="1:7" ht="13.15" customHeight="1" x14ac:dyDescent="0.25">
      <c r="A546" s="55"/>
      <c r="B546" s="20"/>
      <c r="C546" s="20"/>
      <c r="D546" s="3"/>
      <c r="E546" s="20"/>
      <c r="F546" s="3"/>
      <c r="G546" s="3"/>
    </row>
    <row r="547" spans="1:7" ht="20.45" customHeight="1" x14ac:dyDescent="0.35">
      <c r="A547" s="55">
        <f>A508+1</f>
        <v>15</v>
      </c>
      <c r="B547" s="39" t="str">
        <f>C547</f>
        <v>St Aldates</v>
      </c>
      <c r="C547" s="121" t="str">
        <f>VLOOKUP(A547,Divisions!$W$3:$X$18,2,0)</f>
        <v>St Aldates</v>
      </c>
      <c r="D547" s="121"/>
      <c r="E547" s="121"/>
      <c r="F547" s="121"/>
      <c r="G547" s="121"/>
    </row>
    <row r="548" spans="1:7" ht="13.15" customHeight="1" x14ac:dyDescent="0.25">
      <c r="A548" s="55"/>
      <c r="B548" s="20"/>
      <c r="C548" s="20"/>
      <c r="D548" s="3"/>
      <c r="E548" s="20"/>
      <c r="F548" s="3"/>
      <c r="G548" s="3"/>
    </row>
    <row r="549" spans="1:7" ht="21.6" customHeight="1" x14ac:dyDescent="0.25">
      <c r="A549" s="55"/>
      <c r="B549" s="40" t="s">
        <v>328</v>
      </c>
      <c r="C549" s="41" t="s">
        <v>334</v>
      </c>
      <c r="D549" s="42" t="s">
        <v>340</v>
      </c>
      <c r="E549" s="42"/>
      <c r="F549" s="42" t="s">
        <v>341</v>
      </c>
      <c r="G549" s="43" t="s">
        <v>338</v>
      </c>
    </row>
    <row r="550" spans="1:7" ht="18" customHeight="1" x14ac:dyDescent="0.25">
      <c r="A550" s="55"/>
      <c r="B550" s="44">
        <v>1</v>
      </c>
      <c r="C550" s="45">
        <f>IFERROR(VLOOKUP(_xlfn.CONCAT(B550,$B547),'All Fixtures'!H:R,10,0),VLOOKUP(_xlfn.CONCAT(B550,$B547),'All Fixtures'!I:R,9,0))</f>
        <v>45541</v>
      </c>
      <c r="D550" s="46" t="str">
        <f>IFERROR(VLOOKUP(_xlfn.CONCAT(B550,$B547),'All Fixtures'!H:R,11,0),VLOOKUP(_xlfn.CONCAT(B550,$B547),'All Fixtures'!I:R,10,0))</f>
        <v>Chequers</v>
      </c>
      <c r="E550" s="47" t="str">
        <f>IF(F550="","VOID","vs")</f>
        <v>vs</v>
      </c>
      <c r="F550" s="46" t="str">
        <f>IFERROR(VLOOKUP(_xlfn.CONCAT(B550,$B547),'All Fixtures'!I:T,12,0),VLOOKUP(_xlfn.CONCAT(B550,$B547),'All Fixtures'!H:T,13,0))</f>
        <v>St Aldates</v>
      </c>
      <c r="G550" s="48" t="str">
        <f>IF(E550="VOID","",VLOOKUP(_xlfn.CONCAT(B550,D550),'All Fixtures'!H:U,14,0))</f>
        <v>Ramblers Club</v>
      </c>
    </row>
    <row r="551" spans="1:7" ht="18" customHeight="1" x14ac:dyDescent="0.25">
      <c r="A551" s="55"/>
      <c r="B551" s="44">
        <v>2</v>
      </c>
      <c r="C551" s="45">
        <f>IFERROR(VLOOKUP(_xlfn.CONCAT(B551,$B547),'All Fixtures'!H:R,10,0),VLOOKUP(_xlfn.CONCAT(B551,$B547),'All Fixtures'!I:R,9,0))</f>
        <v>45548</v>
      </c>
      <c r="D551" s="46" t="str">
        <f>IFERROR(VLOOKUP(_xlfn.CONCAT(B551,$B547),'All Fixtures'!H:R,11,0),VLOOKUP(_xlfn.CONCAT(B551,$B547),'All Fixtures'!I:R,10,0))</f>
        <v>St Aldates</v>
      </c>
      <c r="E551" s="47" t="str">
        <f t="shared" ref="E551:E580" si="14">IF(F551="","VOID","vs")</f>
        <v>vs</v>
      </c>
      <c r="F551" s="46" t="str">
        <f>IFERROR(VLOOKUP(_xlfn.CONCAT(B551,$B547),'All Fixtures'!I:T,12,0),VLOOKUP(_xlfn.CONCAT(B551,$B547),'All Fixtures'!H:T,13,0))</f>
        <v>Likely Lads</v>
      </c>
      <c r="G551" s="48" t="str">
        <f>IF(E551="VOID","",VLOOKUP(_xlfn.CONCAT(B551,D551),'All Fixtures'!H:U,14,0))</f>
        <v>Wotton Hall Club 2</v>
      </c>
    </row>
    <row r="552" spans="1:7" ht="18" customHeight="1" x14ac:dyDescent="0.25">
      <c r="A552" s="55"/>
      <c r="B552" s="44">
        <v>3</v>
      </c>
      <c r="C552" s="45">
        <f>IFERROR(VLOOKUP(_xlfn.CONCAT(B552,$B547),'All Fixtures'!H:R,10,0),VLOOKUP(_xlfn.CONCAT(B552,$B547),'All Fixtures'!I:R,9,0))</f>
        <v>45554</v>
      </c>
      <c r="D552" s="46" t="str">
        <f>IFERROR(VLOOKUP(_xlfn.CONCAT(B552,$B547),'All Fixtures'!H:R,11,0),VLOOKUP(_xlfn.CONCAT(B552,$B547),'All Fixtures'!I:R,10,0))</f>
        <v>Crescent Knights</v>
      </c>
      <c r="E552" s="47" t="str">
        <f t="shared" si="14"/>
        <v>vs</v>
      </c>
      <c r="F552" s="46" t="str">
        <f>IFERROR(VLOOKUP(_xlfn.CONCAT(B552,$B547),'All Fixtures'!I:T,12,0),VLOOKUP(_xlfn.CONCAT(B552,$B547),'All Fixtures'!H:T,13,0))</f>
        <v>St Aldates</v>
      </c>
      <c r="G552" s="48" t="str">
        <f>IF(E552="VOID","",VLOOKUP(_xlfn.CONCAT(B552,D552),'All Fixtures'!H:U,14,0))</f>
        <v>Circle Club Newent</v>
      </c>
    </row>
    <row r="553" spans="1:7" ht="18" customHeight="1" x14ac:dyDescent="0.25">
      <c r="A553" s="55"/>
      <c r="B553" s="44">
        <v>4</v>
      </c>
      <c r="C553" s="45">
        <f>IFERROR(VLOOKUP(_xlfn.CONCAT(B553,$B547),'All Fixtures'!H:R,10,0),VLOOKUP(_xlfn.CONCAT(B553,$B547),'All Fixtures'!I:R,9,0))</f>
        <v>45562</v>
      </c>
      <c r="D553" s="46" t="str">
        <f>IFERROR(VLOOKUP(_xlfn.CONCAT(B553,$B547),'All Fixtures'!H:R,11,0),VLOOKUP(_xlfn.CONCAT(B553,$B547),'All Fixtures'!I:R,10,0))</f>
        <v>Hits &amp; Bits</v>
      </c>
      <c r="E553" s="47" t="str">
        <f t="shared" si="14"/>
        <v>vs</v>
      </c>
      <c r="F553" s="46" t="str">
        <f>IFERROR(VLOOKUP(_xlfn.CONCAT(B553,$B547),'All Fixtures'!I:T,12,0),VLOOKUP(_xlfn.CONCAT(B553,$B547),'All Fixtures'!H:T,13,0))</f>
        <v>St Aldates</v>
      </c>
      <c r="G553" s="48" t="str">
        <f>IF(E553="VOID","",VLOOKUP(_xlfn.CONCAT(B553,D553),'All Fixtures'!H:U,14,0))</f>
        <v>Farmer's Club 2</v>
      </c>
    </row>
    <row r="554" spans="1:7" ht="18" customHeight="1" x14ac:dyDescent="0.25">
      <c r="A554" s="55"/>
      <c r="B554" s="44">
        <v>5</v>
      </c>
      <c r="C554" s="45">
        <f>IFERROR(VLOOKUP(_xlfn.CONCAT(B554,$B547),'All Fixtures'!H:R,10,0),VLOOKUP(_xlfn.CONCAT(B554,$B547),'All Fixtures'!I:R,9,0))</f>
        <v>45569</v>
      </c>
      <c r="D554" s="46" t="str">
        <f>IFERROR(VLOOKUP(_xlfn.CONCAT(B554,$B547),'All Fixtures'!H:R,11,0),VLOOKUP(_xlfn.CONCAT(B554,$B547),'All Fixtures'!I:R,10,0))</f>
        <v>St Aldates</v>
      </c>
      <c r="E554" s="47" t="str">
        <f t="shared" si="14"/>
        <v>vs</v>
      </c>
      <c r="F554" s="46" t="str">
        <f>IFERROR(VLOOKUP(_xlfn.CONCAT(B554,$B547),'All Fixtures'!I:T,12,0),VLOOKUP(_xlfn.CONCAT(B554,$B547),'All Fixtures'!H:T,13,0))</f>
        <v>Runaways</v>
      </c>
      <c r="G554" s="48" t="str">
        <f>IF(E554="VOID","",VLOOKUP(_xlfn.CONCAT(B554,D554),'All Fixtures'!H:U,14,0))</f>
        <v>Wotton Hall Club 2</v>
      </c>
    </row>
    <row r="555" spans="1:7" ht="18" customHeight="1" x14ac:dyDescent="0.25">
      <c r="A555" s="55"/>
      <c r="B555" s="44">
        <v>6</v>
      </c>
      <c r="C555" s="45">
        <f>IFERROR(VLOOKUP(_xlfn.CONCAT(B555,$B547),'All Fixtures'!H:R,10,0),VLOOKUP(_xlfn.CONCAT(B555,$B547),'All Fixtures'!I:R,9,0))</f>
        <v>45574</v>
      </c>
      <c r="D555" s="46" t="str">
        <f>IFERROR(VLOOKUP(_xlfn.CONCAT(B555,$B547),'All Fixtures'!H:R,11,0),VLOOKUP(_xlfn.CONCAT(B555,$B547),'All Fixtures'!I:R,10,0))</f>
        <v>Windmill Nomads</v>
      </c>
      <c r="E555" s="47" t="str">
        <f t="shared" si="14"/>
        <v>vs</v>
      </c>
      <c r="F555" s="46" t="str">
        <f>IFERROR(VLOOKUP(_xlfn.CONCAT(B555,$B547),'All Fixtures'!I:T,12,0),VLOOKUP(_xlfn.CONCAT(B555,$B547),'All Fixtures'!H:T,13,0))</f>
        <v>St Aldates</v>
      </c>
      <c r="G555" s="48" t="str">
        <f>IF(E555="VOID","",VLOOKUP(_xlfn.CONCAT(B555,D555),'All Fixtures'!H:U,14,0))</f>
        <v>Saintbridge Club 2</v>
      </c>
    </row>
    <row r="556" spans="1:7" ht="18" customHeight="1" x14ac:dyDescent="0.25">
      <c r="A556" s="55"/>
      <c r="B556" s="44">
        <v>7</v>
      </c>
      <c r="C556" s="45">
        <f>IFERROR(VLOOKUP(_xlfn.CONCAT(B556,$B547),'All Fixtures'!H:R,10,0),VLOOKUP(_xlfn.CONCAT(B556,$B547),'All Fixtures'!I:R,9,0))</f>
        <v>45583</v>
      </c>
      <c r="D556" s="46" t="str">
        <f>IFERROR(VLOOKUP(_xlfn.CONCAT(B556,$B547),'All Fixtures'!H:R,11,0),VLOOKUP(_xlfn.CONCAT(B556,$B547),'All Fixtures'!I:R,10,0))</f>
        <v>St Aldates</v>
      </c>
      <c r="E556" s="47" t="str">
        <f t="shared" si="14"/>
        <v>vs</v>
      </c>
      <c r="F556" s="46" t="str">
        <f>IFERROR(VLOOKUP(_xlfn.CONCAT(B556,$B547),'All Fixtures'!I:T,12,0),VLOOKUP(_xlfn.CONCAT(B556,$B547),'All Fixtures'!H:T,13,0))</f>
        <v>Gamblers S.C.</v>
      </c>
      <c r="G556" s="48" t="str">
        <f>IF(E556="VOID","",VLOOKUP(_xlfn.CONCAT(B556,D556),'All Fixtures'!H:U,14,0))</f>
        <v>Wotton Hall Club 2</v>
      </c>
    </row>
    <row r="557" spans="1:7" ht="18" customHeight="1" x14ac:dyDescent="0.25">
      <c r="A557" s="55"/>
      <c r="B557" s="44">
        <v>8</v>
      </c>
      <c r="C557" s="45">
        <f>IFERROR(VLOOKUP(_xlfn.CONCAT(B557,$B547),'All Fixtures'!H:R,10,0),VLOOKUP(_xlfn.CONCAT(B557,$B547),'All Fixtures'!I:R,9,0))</f>
        <v>45587</v>
      </c>
      <c r="D557" s="46" t="str">
        <f>IFERROR(VLOOKUP(_xlfn.CONCAT(B557,$B547),'All Fixtures'!H:R,11,0),VLOOKUP(_xlfn.CONCAT(B557,$B547),'All Fixtures'!I:R,10,0))</f>
        <v>Newent Independents</v>
      </c>
      <c r="E557" s="47" t="str">
        <f t="shared" si="14"/>
        <v>vs</v>
      </c>
      <c r="F557" s="46" t="str">
        <f>IFERROR(VLOOKUP(_xlfn.CONCAT(B557,$B547),'All Fixtures'!I:T,12,0),VLOOKUP(_xlfn.CONCAT(B557,$B547),'All Fixtures'!H:T,13,0))</f>
        <v>St Aldates</v>
      </c>
      <c r="G557" s="48" t="str">
        <f>IF(E557="VOID","",VLOOKUP(_xlfn.CONCAT(B557,D557),'All Fixtures'!H:U,14,0))</f>
        <v>Circle Club Newent</v>
      </c>
    </row>
    <row r="558" spans="1:7" ht="18" customHeight="1" x14ac:dyDescent="0.25">
      <c r="A558" s="55"/>
      <c r="B558" s="44">
        <v>9</v>
      </c>
      <c r="C558" s="45">
        <f>IFERROR(VLOOKUP(_xlfn.CONCAT(B558,$B547),'All Fixtures'!H:R,10,0),VLOOKUP(_xlfn.CONCAT(B558,$B547),'All Fixtures'!I:R,9,0))</f>
        <v>45597</v>
      </c>
      <c r="D558" s="46" t="str">
        <f>IFERROR(VLOOKUP(_xlfn.CONCAT(B558,$B547),'All Fixtures'!H:R,11,0),VLOOKUP(_xlfn.CONCAT(B558,$B547),'All Fixtures'!I:R,10,0))</f>
        <v>St Aldates</v>
      </c>
      <c r="E558" s="47" t="str">
        <f t="shared" si="14"/>
        <v>vs</v>
      </c>
      <c r="F558" s="46" t="str">
        <f>IFERROR(VLOOKUP(_xlfn.CONCAT(B558,$B547),'All Fixtures'!I:T,12,0),VLOOKUP(_xlfn.CONCAT(B558,$B547),'All Fixtures'!H:T,13,0))</f>
        <v>Roamers</v>
      </c>
      <c r="G558" s="48" t="str">
        <f>IF(E558="VOID","",VLOOKUP(_xlfn.CONCAT(B558,D558),'All Fixtures'!H:U,14,0))</f>
        <v>Wotton Hall Club 2</v>
      </c>
    </row>
    <row r="559" spans="1:7" ht="18" customHeight="1" x14ac:dyDescent="0.25">
      <c r="A559" s="55"/>
      <c r="B559" s="44">
        <v>10</v>
      </c>
      <c r="C559" s="45">
        <f>IFERROR(VLOOKUP(_xlfn.CONCAT(B559,$B547),'All Fixtures'!H:R,10,0),VLOOKUP(_xlfn.CONCAT(B559,$B547),'All Fixtures'!I:R,9,0))</f>
        <v>45604</v>
      </c>
      <c r="D559" s="46" t="str">
        <f>IFERROR(VLOOKUP(_xlfn.CONCAT(B559,$B547),'All Fixtures'!H:R,11,0),VLOOKUP(_xlfn.CONCAT(B559,$B547),'All Fixtures'!I:R,10,0))</f>
        <v>Castle Grym</v>
      </c>
      <c r="E559" s="47" t="str">
        <f t="shared" si="14"/>
        <v>vs</v>
      </c>
      <c r="F559" s="46" t="str">
        <f>IFERROR(VLOOKUP(_xlfn.CONCAT(B559,$B547),'All Fixtures'!I:T,12,0),VLOOKUP(_xlfn.CONCAT(B559,$B547),'All Fixtures'!H:T,13,0))</f>
        <v>St Aldates</v>
      </c>
      <c r="G559" s="48" t="str">
        <f>IF(E559="VOID","",VLOOKUP(_xlfn.CONCAT(B559,D559),'All Fixtures'!H:U,14,0))</f>
        <v>Farmer's Club 1</v>
      </c>
    </row>
    <row r="560" spans="1:7" ht="18" customHeight="1" x14ac:dyDescent="0.25">
      <c r="A560" s="55"/>
      <c r="B560" s="44">
        <v>11</v>
      </c>
      <c r="C560" s="45">
        <f>IFERROR(VLOOKUP(_xlfn.CONCAT(B560,$B547),'All Fixtures'!H:R,10,0),VLOOKUP(_xlfn.CONCAT(B560,$B547),'All Fixtures'!I:R,9,0))</f>
        <v>45611</v>
      </c>
      <c r="D560" s="46" t="str">
        <f>IFERROR(VLOOKUP(_xlfn.CONCAT(B560,$B547),'All Fixtures'!H:R,11,0),VLOOKUP(_xlfn.CONCAT(B560,$B547),'All Fixtures'!I:R,10,0))</f>
        <v>St Aldates</v>
      </c>
      <c r="E560" s="47" t="str">
        <f t="shared" si="14"/>
        <v>vs</v>
      </c>
      <c r="F560" s="46" t="str">
        <f>IFERROR(VLOOKUP(_xlfn.CONCAT(B560,$B547),'All Fixtures'!I:T,12,0),VLOOKUP(_xlfn.CONCAT(B560,$B547),'All Fixtures'!H:T,13,0))</f>
        <v>Dixies Twisters</v>
      </c>
      <c r="G560" s="48" t="str">
        <f>IF(E560="VOID","",VLOOKUP(_xlfn.CONCAT(B560,D560),'All Fixtures'!H:U,14,0))</f>
        <v>Wotton Hall Club 2</v>
      </c>
    </row>
    <row r="561" spans="1:7" ht="18" customHeight="1" x14ac:dyDescent="0.25">
      <c r="A561" s="55"/>
      <c r="B561" s="44">
        <v>12</v>
      </c>
      <c r="C561" s="45">
        <f>IFERROR(VLOOKUP(_xlfn.CONCAT(B561,$B547),'All Fixtures'!H:R,10,0),VLOOKUP(_xlfn.CONCAT(B561,$B547),'All Fixtures'!I:R,9,0))</f>
        <v>45618</v>
      </c>
      <c r="D561" s="46" t="str">
        <f>IFERROR(VLOOKUP(_xlfn.CONCAT(B561,$B547),'All Fixtures'!H:R,11,0),VLOOKUP(_xlfn.CONCAT(B561,$B547),'All Fixtures'!I:R,10,0))</f>
        <v>The Salesmen</v>
      </c>
      <c r="E561" s="47" t="str">
        <f t="shared" si="14"/>
        <v>vs</v>
      </c>
      <c r="F561" s="46" t="str">
        <f>IFERROR(VLOOKUP(_xlfn.CONCAT(B561,$B547),'All Fixtures'!I:T,12,0),VLOOKUP(_xlfn.CONCAT(B561,$B547),'All Fixtures'!H:T,13,0))</f>
        <v>St Aldates</v>
      </c>
      <c r="G561" s="48" t="str">
        <f>IF(E561="VOID","",VLOOKUP(_xlfn.CONCAT(B561,D561),'All Fixtures'!H:U,14,0))</f>
        <v>Tuffley Community Centre</v>
      </c>
    </row>
    <row r="562" spans="1:7" ht="18" customHeight="1" x14ac:dyDescent="0.25">
      <c r="A562" s="55"/>
      <c r="B562" s="44">
        <v>13</v>
      </c>
      <c r="C562" s="45">
        <f>IFERROR(VLOOKUP(_xlfn.CONCAT(B562,$B547),'All Fixtures'!H:R,10,0),VLOOKUP(_xlfn.CONCAT(B562,$B547),'All Fixtures'!I:R,9,0))</f>
        <v>45625</v>
      </c>
      <c r="D562" s="46" t="str">
        <f>IFERROR(VLOOKUP(_xlfn.CONCAT(B562,$B547),'All Fixtures'!H:R,11,0),VLOOKUP(_xlfn.CONCAT(B562,$B547),'All Fixtures'!I:R,10,0))</f>
        <v>St Aldates</v>
      </c>
      <c r="E562" s="47" t="str">
        <f t="shared" si="14"/>
        <v>vs</v>
      </c>
      <c r="F562" s="46" t="str">
        <f>IFERROR(VLOOKUP(_xlfn.CONCAT(B562,$B547),'All Fixtures'!I:T,12,0),VLOOKUP(_xlfn.CONCAT(B562,$B547),'All Fixtures'!H:T,13,0))</f>
        <v>Hempsted C.C.</v>
      </c>
      <c r="G562" s="48" t="str">
        <f>IF(E562="VOID","",VLOOKUP(_xlfn.CONCAT(B562,D562),'All Fixtures'!H:U,14,0))</f>
        <v>Wotton Hall Club 2</v>
      </c>
    </row>
    <row r="563" spans="1:7" ht="18" customHeight="1" x14ac:dyDescent="0.25">
      <c r="A563" s="55"/>
      <c r="B563" s="44">
        <v>14</v>
      </c>
      <c r="C563" s="45">
        <f>IFERROR(VLOOKUP(_xlfn.CONCAT(B563,$B547),'All Fixtures'!H:R,10,0),VLOOKUP(_xlfn.CONCAT(B563,$B547),'All Fixtures'!I:R,9,0))</f>
        <v>45630</v>
      </c>
      <c r="D563" s="46" t="str">
        <f>IFERROR(VLOOKUP(_xlfn.CONCAT(B563,$B547),'All Fixtures'!H:R,11,0),VLOOKUP(_xlfn.CONCAT(B563,$B547),'All Fixtures'!I:R,10,0))</f>
        <v>Beaufort Beavers</v>
      </c>
      <c r="E563" s="47" t="str">
        <f t="shared" si="14"/>
        <v>vs</v>
      </c>
      <c r="F563" s="46" t="str">
        <f>IFERROR(VLOOKUP(_xlfn.CONCAT(B563,$B547),'All Fixtures'!I:T,12,0),VLOOKUP(_xlfn.CONCAT(B563,$B547),'All Fixtures'!H:T,13,0))</f>
        <v>St Aldates</v>
      </c>
      <c r="G563" s="48" t="str">
        <f>IF(E563="VOID","",VLOOKUP(_xlfn.CONCAT(B563,D563),'All Fixtures'!H:U,14,0))</f>
        <v>Hardwicke RBL 2</v>
      </c>
    </row>
    <row r="564" spans="1:7" ht="18" customHeight="1" x14ac:dyDescent="0.25">
      <c r="A564" s="55"/>
      <c r="B564" s="44">
        <v>15</v>
      </c>
      <c r="C564" s="45">
        <f>IFERROR(VLOOKUP(_xlfn.CONCAT(B564,$B547),'All Fixtures'!H:R,10,0),VLOOKUP(_xlfn.CONCAT(B564,$B547),'All Fixtures'!I:R,9,0))</f>
        <v>45639</v>
      </c>
      <c r="D564" s="46" t="str">
        <f>IFERROR(VLOOKUP(_xlfn.CONCAT(B564,$B547),'All Fixtures'!H:R,11,0),VLOOKUP(_xlfn.CONCAT(B564,$B547),'All Fixtures'!I:R,10,0))</f>
        <v>St Aldates</v>
      </c>
      <c r="E564" s="47" t="str">
        <f t="shared" si="14"/>
        <v>vs</v>
      </c>
      <c r="F564" s="46" t="str">
        <f>IFERROR(VLOOKUP(_xlfn.CONCAT(B564,$B547),'All Fixtures'!I:T,12,0),VLOOKUP(_xlfn.CONCAT(B564,$B547),'All Fixtures'!H:T,13,0))</f>
        <v>Jaybees</v>
      </c>
      <c r="G564" s="48" t="str">
        <f>IF(E564="VOID","",VLOOKUP(_xlfn.CONCAT(B564,D564),'All Fixtures'!H:U,14,0))</f>
        <v>Wotton Hall Club 2</v>
      </c>
    </row>
    <row r="565" spans="1:7" ht="24.6" customHeight="1" x14ac:dyDescent="0.25">
      <c r="A565" s="55"/>
      <c r="B565" s="122" t="s">
        <v>339</v>
      </c>
      <c r="C565" s="123"/>
      <c r="D565" s="123"/>
      <c r="E565" s="123"/>
      <c r="F565" s="123"/>
      <c r="G565" s="124"/>
    </row>
    <row r="566" spans="1:7" ht="18" customHeight="1" x14ac:dyDescent="0.25">
      <c r="A566" s="55"/>
      <c r="B566" s="44">
        <v>16</v>
      </c>
      <c r="C566" s="45">
        <f>IFERROR(VLOOKUP(_xlfn.CONCAT(B566,$B547),'All Fixtures'!H:R,10,0),VLOOKUP(_xlfn.CONCAT(B566,$B547),'All Fixtures'!I:R,9,0))</f>
        <v>45667</v>
      </c>
      <c r="D566" s="46" t="str">
        <f>IFERROR(VLOOKUP(_xlfn.CONCAT(B566,$B547),'All Fixtures'!H:R,11,0),VLOOKUP(_xlfn.CONCAT(B566,$B547),'All Fixtures'!I:R,10,0))</f>
        <v>St Aldates</v>
      </c>
      <c r="E566" s="47" t="str">
        <f t="shared" si="14"/>
        <v>vs</v>
      </c>
      <c r="F566" s="46" t="str">
        <f>IFERROR(VLOOKUP(_xlfn.CONCAT(B566,$B547),'All Fixtures'!I:T,12,0),VLOOKUP(_xlfn.CONCAT(B566,$B547),'All Fixtures'!H:T,13,0))</f>
        <v>Chequers</v>
      </c>
      <c r="G566" s="48" t="str">
        <f>IF(E566="VOID","",VLOOKUP(_xlfn.CONCAT(B566,D566),'All Fixtures'!H:U,14,0))</f>
        <v>Wotton Hall Club 2</v>
      </c>
    </row>
    <row r="567" spans="1:7" ht="18" customHeight="1" x14ac:dyDescent="0.25">
      <c r="A567" s="55"/>
      <c r="B567" s="44">
        <v>17</v>
      </c>
      <c r="C567" s="45">
        <f>IFERROR(VLOOKUP(_xlfn.CONCAT(B567,$B547),'All Fixtures'!H:R,10,0),VLOOKUP(_xlfn.CONCAT(B567,$B547),'All Fixtures'!I:R,9,0))</f>
        <v>45671</v>
      </c>
      <c r="D567" s="46" t="str">
        <f>IFERROR(VLOOKUP(_xlfn.CONCAT(B567,$B547),'All Fixtures'!H:R,11,0),VLOOKUP(_xlfn.CONCAT(B567,$B547),'All Fixtures'!I:R,10,0))</f>
        <v>Likely Lads</v>
      </c>
      <c r="E567" s="47" t="str">
        <f t="shared" si="14"/>
        <v>vs</v>
      </c>
      <c r="F567" s="46" t="str">
        <f>IFERROR(VLOOKUP(_xlfn.CONCAT(B567,$B547),'All Fixtures'!I:T,12,0),VLOOKUP(_xlfn.CONCAT(B567,$B547),'All Fixtures'!H:T,13,0))</f>
        <v>St Aldates</v>
      </c>
      <c r="G567" s="48" t="str">
        <f>IF(E567="VOID","",VLOOKUP(_xlfn.CONCAT(B567,D567),'All Fixtures'!H:U,14,0))</f>
        <v>Farmer's Club 1</v>
      </c>
    </row>
    <row r="568" spans="1:7" ht="18" customHeight="1" x14ac:dyDescent="0.25">
      <c r="A568" s="55"/>
      <c r="B568" s="44">
        <v>18</v>
      </c>
      <c r="C568" s="45">
        <f>IFERROR(VLOOKUP(_xlfn.CONCAT(B568,$B547),'All Fixtures'!H:R,10,0),VLOOKUP(_xlfn.CONCAT(B568,$B547),'All Fixtures'!I:R,9,0))</f>
        <v>45681</v>
      </c>
      <c r="D568" s="46" t="str">
        <f>IFERROR(VLOOKUP(_xlfn.CONCAT(B568,$B547),'All Fixtures'!H:R,11,0),VLOOKUP(_xlfn.CONCAT(B568,$B547),'All Fixtures'!I:R,10,0))</f>
        <v>St Aldates</v>
      </c>
      <c r="E568" s="47" t="str">
        <f t="shared" si="14"/>
        <v>vs</v>
      </c>
      <c r="F568" s="46" t="str">
        <f>IFERROR(VLOOKUP(_xlfn.CONCAT(B568,$B547),'All Fixtures'!I:T,12,0),VLOOKUP(_xlfn.CONCAT(B568,$B547),'All Fixtures'!H:T,13,0))</f>
        <v>Crescent Knights</v>
      </c>
      <c r="G568" s="48" t="str">
        <f>IF(E568="VOID","",VLOOKUP(_xlfn.CONCAT(B568,D568),'All Fixtures'!H:U,14,0))</f>
        <v>Wotton Hall Club 2</v>
      </c>
    </row>
    <row r="569" spans="1:7" ht="18" customHeight="1" x14ac:dyDescent="0.25">
      <c r="A569" s="55"/>
      <c r="B569" s="44">
        <v>19</v>
      </c>
      <c r="C569" s="45">
        <f>IFERROR(VLOOKUP(_xlfn.CONCAT(B569,$B547),'All Fixtures'!H:R,10,0),VLOOKUP(_xlfn.CONCAT(B569,$B547),'All Fixtures'!I:R,9,0))</f>
        <v>45688</v>
      </c>
      <c r="D569" s="46" t="str">
        <f>IFERROR(VLOOKUP(_xlfn.CONCAT(B569,$B547),'All Fixtures'!H:R,11,0),VLOOKUP(_xlfn.CONCAT(B569,$B547),'All Fixtures'!I:R,10,0))</f>
        <v>St Aldates</v>
      </c>
      <c r="E569" s="47" t="str">
        <f t="shared" si="14"/>
        <v>vs</v>
      </c>
      <c r="F569" s="46" t="str">
        <f>IFERROR(VLOOKUP(_xlfn.CONCAT(B569,$B547),'All Fixtures'!I:T,12,0),VLOOKUP(_xlfn.CONCAT(B569,$B547),'All Fixtures'!H:T,13,0))</f>
        <v>Hits &amp; Bits</v>
      </c>
      <c r="G569" s="48" t="str">
        <f>IF(E569="VOID","",VLOOKUP(_xlfn.CONCAT(B569,D569),'All Fixtures'!H:U,14,0))</f>
        <v>Wotton Hall Club 2</v>
      </c>
    </row>
    <row r="570" spans="1:7" ht="18" customHeight="1" x14ac:dyDescent="0.25">
      <c r="A570" s="55"/>
      <c r="B570" s="44">
        <v>20</v>
      </c>
      <c r="C570" s="45">
        <f>IFERROR(VLOOKUP(_xlfn.CONCAT(B570,$B547),'All Fixtures'!H:R,10,0),VLOOKUP(_xlfn.CONCAT(B570,$B547),'All Fixtures'!I:R,9,0))</f>
        <v>45694</v>
      </c>
      <c r="D570" s="46" t="str">
        <f>IFERROR(VLOOKUP(_xlfn.CONCAT(B570,$B547),'All Fixtures'!H:R,11,0),VLOOKUP(_xlfn.CONCAT(B570,$B547),'All Fixtures'!I:R,10,0))</f>
        <v>Runaways</v>
      </c>
      <c r="E570" s="47" t="str">
        <f t="shared" si="14"/>
        <v>vs</v>
      </c>
      <c r="F570" s="46" t="str">
        <f>IFERROR(VLOOKUP(_xlfn.CONCAT(B570,$B547),'All Fixtures'!I:T,12,0),VLOOKUP(_xlfn.CONCAT(B570,$B547),'All Fixtures'!H:T,13,0))</f>
        <v>St Aldates</v>
      </c>
      <c r="G570" s="48" t="str">
        <f>IF(E570="VOID","",VLOOKUP(_xlfn.CONCAT(B570,D570),'All Fixtures'!H:U,14,0))</f>
        <v>Churchdown Club</v>
      </c>
    </row>
    <row r="571" spans="1:7" ht="18" customHeight="1" x14ac:dyDescent="0.25">
      <c r="A571" s="55"/>
      <c r="B571" s="44">
        <v>21</v>
      </c>
      <c r="C571" s="45">
        <f>IFERROR(VLOOKUP(_xlfn.CONCAT(B571,$B547),'All Fixtures'!H:R,10,0),VLOOKUP(_xlfn.CONCAT(B571,$B547),'All Fixtures'!I:R,9,0))</f>
        <v>45702</v>
      </c>
      <c r="D571" s="46" t="str">
        <f>IFERROR(VLOOKUP(_xlfn.CONCAT(B571,$B547),'All Fixtures'!H:R,11,0),VLOOKUP(_xlfn.CONCAT(B571,$B547),'All Fixtures'!I:R,10,0))</f>
        <v>St Aldates</v>
      </c>
      <c r="E571" s="47" t="str">
        <f t="shared" si="14"/>
        <v>vs</v>
      </c>
      <c r="F571" s="46" t="str">
        <f>IFERROR(VLOOKUP(_xlfn.CONCAT(B571,$B547),'All Fixtures'!I:T,12,0),VLOOKUP(_xlfn.CONCAT(B571,$B547),'All Fixtures'!H:T,13,0))</f>
        <v>Windmill Nomads</v>
      </c>
      <c r="G571" s="48" t="str">
        <f>IF(E571="VOID","",VLOOKUP(_xlfn.CONCAT(B571,D571),'All Fixtures'!H:U,14,0))</f>
        <v>Wotton Hall Club 2</v>
      </c>
    </row>
    <row r="572" spans="1:7" ht="18" customHeight="1" x14ac:dyDescent="0.25">
      <c r="A572" s="55"/>
      <c r="B572" s="44">
        <v>22</v>
      </c>
      <c r="C572" s="45">
        <f>IFERROR(VLOOKUP(_xlfn.CONCAT(B572,$B547),'All Fixtures'!H:R,10,0),VLOOKUP(_xlfn.CONCAT(B572,$B547),'All Fixtures'!I:R,9,0))</f>
        <v>45708</v>
      </c>
      <c r="D572" s="46" t="str">
        <f>IFERROR(VLOOKUP(_xlfn.CONCAT(B572,$B547),'All Fixtures'!H:R,11,0),VLOOKUP(_xlfn.CONCAT(B572,$B547),'All Fixtures'!I:R,10,0))</f>
        <v>Gamblers S.C.</v>
      </c>
      <c r="E572" s="47" t="str">
        <f t="shared" si="14"/>
        <v>vs</v>
      </c>
      <c r="F572" s="46" t="str">
        <f>IFERROR(VLOOKUP(_xlfn.CONCAT(B572,$B547),'All Fixtures'!I:T,12,0),VLOOKUP(_xlfn.CONCAT(B572,$B547),'All Fixtures'!H:T,13,0))</f>
        <v>St Aldates</v>
      </c>
      <c r="G572" s="48" t="str">
        <f>IF(E572="VOID","",VLOOKUP(_xlfn.CONCAT(B572,D572),'All Fixtures'!H:U,14,0))</f>
        <v>Coney Hill RFC</v>
      </c>
    </row>
    <row r="573" spans="1:7" ht="18" customHeight="1" x14ac:dyDescent="0.25">
      <c r="A573" s="55"/>
      <c r="B573" s="44">
        <v>23</v>
      </c>
      <c r="C573" s="45">
        <f>IFERROR(VLOOKUP(_xlfn.CONCAT(B573,$B547),'All Fixtures'!H:R,10,0),VLOOKUP(_xlfn.CONCAT(B573,$B547),'All Fixtures'!I:R,9,0))</f>
        <v>45716</v>
      </c>
      <c r="D573" s="46" t="str">
        <f>IFERROR(VLOOKUP(_xlfn.CONCAT(B573,$B547),'All Fixtures'!H:R,11,0),VLOOKUP(_xlfn.CONCAT(B573,$B547),'All Fixtures'!I:R,10,0))</f>
        <v>St Aldates</v>
      </c>
      <c r="E573" s="47" t="str">
        <f t="shared" si="14"/>
        <v>vs</v>
      </c>
      <c r="F573" s="46" t="str">
        <f>IFERROR(VLOOKUP(_xlfn.CONCAT(B573,$B547),'All Fixtures'!I:T,12,0),VLOOKUP(_xlfn.CONCAT(B573,$B547),'All Fixtures'!H:T,13,0))</f>
        <v>Newent Independents</v>
      </c>
      <c r="G573" s="48" t="str">
        <f>IF(E573="VOID","",VLOOKUP(_xlfn.CONCAT(B573,D573),'All Fixtures'!H:U,14,0))</f>
        <v>Wotton Hall Club 2</v>
      </c>
    </row>
    <row r="574" spans="1:7" ht="18" customHeight="1" x14ac:dyDescent="0.25">
      <c r="A574" s="55"/>
      <c r="B574" s="44">
        <v>24</v>
      </c>
      <c r="C574" s="45">
        <f>IFERROR(VLOOKUP(_xlfn.CONCAT(B574,$B547),'All Fixtures'!H:R,10,0),VLOOKUP(_xlfn.CONCAT(B574,$B547),'All Fixtures'!I:R,9,0))</f>
        <v>45720</v>
      </c>
      <c r="D574" s="46" t="str">
        <f>IFERROR(VLOOKUP(_xlfn.CONCAT(B574,$B547),'All Fixtures'!H:R,11,0),VLOOKUP(_xlfn.CONCAT(B574,$B547),'All Fixtures'!I:R,10,0))</f>
        <v>Roamers</v>
      </c>
      <c r="E574" s="47" t="str">
        <f t="shared" si="14"/>
        <v>vs</v>
      </c>
      <c r="F574" s="46" t="str">
        <f>IFERROR(VLOOKUP(_xlfn.CONCAT(B574,$B547),'All Fixtures'!I:T,12,0),VLOOKUP(_xlfn.CONCAT(B574,$B547),'All Fixtures'!H:T,13,0))</f>
        <v>St Aldates</v>
      </c>
      <c r="G574" s="48" t="str">
        <f>IF(E574="VOID","",VLOOKUP(_xlfn.CONCAT(B574,D574),'All Fixtures'!H:U,14,0))</f>
        <v>Longlevens RFC</v>
      </c>
    </row>
    <row r="575" spans="1:7" ht="18" customHeight="1" x14ac:dyDescent="0.25">
      <c r="A575" s="55"/>
      <c r="B575" s="44">
        <v>25</v>
      </c>
      <c r="C575" s="45">
        <f>IFERROR(VLOOKUP(_xlfn.CONCAT(B575,$B547),'All Fixtures'!H:R,10,0),VLOOKUP(_xlfn.CONCAT(B575,$B547),'All Fixtures'!I:R,9,0))</f>
        <v>45730</v>
      </c>
      <c r="D575" s="46" t="str">
        <f>IFERROR(VLOOKUP(_xlfn.CONCAT(B575,$B547),'All Fixtures'!H:R,11,0),VLOOKUP(_xlfn.CONCAT(B575,$B547),'All Fixtures'!I:R,10,0))</f>
        <v>St Aldates</v>
      </c>
      <c r="E575" s="47" t="str">
        <f t="shared" si="14"/>
        <v>vs</v>
      </c>
      <c r="F575" s="46" t="str">
        <f>IFERROR(VLOOKUP(_xlfn.CONCAT(B575,$B547),'All Fixtures'!I:T,12,0),VLOOKUP(_xlfn.CONCAT(B575,$B547),'All Fixtures'!H:T,13,0))</f>
        <v>Castle Grym</v>
      </c>
      <c r="G575" s="48" t="str">
        <f>IF(E575="VOID","",VLOOKUP(_xlfn.CONCAT(B575,D575),'All Fixtures'!H:U,14,0))</f>
        <v>Wotton Hall Club 2</v>
      </c>
    </row>
    <row r="576" spans="1:7" ht="18" customHeight="1" x14ac:dyDescent="0.25">
      <c r="A576" s="55"/>
      <c r="B576" s="44">
        <v>26</v>
      </c>
      <c r="C576" s="45">
        <f>IFERROR(VLOOKUP(_xlfn.CONCAT(B576,$B547),'All Fixtures'!H:R,10,0),VLOOKUP(_xlfn.CONCAT(B576,$B547),'All Fixtures'!I:R,9,0))</f>
        <v>45737</v>
      </c>
      <c r="D576" s="46" t="str">
        <f>IFERROR(VLOOKUP(_xlfn.CONCAT(B576,$B547),'All Fixtures'!H:R,11,0),VLOOKUP(_xlfn.CONCAT(B576,$B547),'All Fixtures'!I:R,10,0))</f>
        <v>Dixies Twisters</v>
      </c>
      <c r="E576" s="47" t="str">
        <f t="shared" si="14"/>
        <v>vs</v>
      </c>
      <c r="F576" s="46" t="str">
        <f>IFERROR(VLOOKUP(_xlfn.CONCAT(B576,$B547),'All Fixtures'!I:T,12,0),VLOOKUP(_xlfn.CONCAT(B576,$B547),'All Fixtures'!H:T,13,0))</f>
        <v>St Aldates</v>
      </c>
      <c r="G576" s="48" t="str">
        <f>IF(E576="VOID","",VLOOKUP(_xlfn.CONCAT(B576,D576),'All Fixtures'!H:U,14,0))</f>
        <v>Coney Hill RFC</v>
      </c>
    </row>
    <row r="577" spans="1:7" ht="18" customHeight="1" x14ac:dyDescent="0.25">
      <c r="A577" s="55"/>
      <c r="B577" s="44">
        <v>27</v>
      </c>
      <c r="C577" s="45">
        <f>IFERROR(VLOOKUP(_xlfn.CONCAT(B577,$B547),'All Fixtures'!H:R,10,0),VLOOKUP(_xlfn.CONCAT(B577,$B547),'All Fixtures'!I:R,9,0))</f>
        <v>45744</v>
      </c>
      <c r="D577" s="46" t="str">
        <f>IFERROR(VLOOKUP(_xlfn.CONCAT(B577,$B547),'All Fixtures'!H:R,11,0),VLOOKUP(_xlfn.CONCAT(B577,$B547),'All Fixtures'!I:R,10,0))</f>
        <v>St Aldates</v>
      </c>
      <c r="E577" s="47" t="str">
        <f t="shared" si="14"/>
        <v>vs</v>
      </c>
      <c r="F577" s="46" t="str">
        <f>IFERROR(VLOOKUP(_xlfn.CONCAT(B577,$B547),'All Fixtures'!I:T,12,0),VLOOKUP(_xlfn.CONCAT(B577,$B547),'All Fixtures'!H:T,13,0))</f>
        <v>The Salesmen</v>
      </c>
      <c r="G577" s="48" t="str">
        <f>IF(E577="VOID","",VLOOKUP(_xlfn.CONCAT(B577,D577),'All Fixtures'!H:U,14,0))</f>
        <v>Wotton Hall Club 2</v>
      </c>
    </row>
    <row r="578" spans="1:7" ht="18" customHeight="1" x14ac:dyDescent="0.25">
      <c r="A578" s="55"/>
      <c r="B578" s="44">
        <v>28</v>
      </c>
      <c r="C578" s="45">
        <f>IFERROR(VLOOKUP(_xlfn.CONCAT(B578,$B547),'All Fixtures'!H:R,10,0),VLOOKUP(_xlfn.CONCAT(B578,$B547),'All Fixtures'!I:R,9,0))</f>
        <v>45751</v>
      </c>
      <c r="D578" s="46" t="str">
        <f>IFERROR(VLOOKUP(_xlfn.CONCAT(B578,$B547),'All Fixtures'!H:R,11,0),VLOOKUP(_xlfn.CONCAT(B578,$B547),'All Fixtures'!I:R,10,0))</f>
        <v>Hempsted C.C.</v>
      </c>
      <c r="E578" s="47" t="str">
        <f t="shared" si="14"/>
        <v>vs</v>
      </c>
      <c r="F578" s="46" t="str">
        <f>IFERROR(VLOOKUP(_xlfn.CONCAT(B578,$B547),'All Fixtures'!I:T,12,0),VLOOKUP(_xlfn.CONCAT(B578,$B547),'All Fixtures'!H:T,13,0))</f>
        <v>St Aldates</v>
      </c>
      <c r="G578" s="48" t="str">
        <f>IF(E578="VOID","",VLOOKUP(_xlfn.CONCAT(B578,D578),'All Fixtures'!H:U,14,0))</f>
        <v>Baker Street</v>
      </c>
    </row>
    <row r="579" spans="1:7" ht="18" customHeight="1" x14ac:dyDescent="0.25">
      <c r="A579" s="55"/>
      <c r="B579" s="44">
        <v>29</v>
      </c>
      <c r="C579" s="45">
        <f>IFERROR(VLOOKUP(_xlfn.CONCAT(B579,$B547),'All Fixtures'!H:R,10,0),VLOOKUP(_xlfn.CONCAT(B579,$B547),'All Fixtures'!I:R,9,0))</f>
        <v>45758</v>
      </c>
      <c r="D579" s="46" t="str">
        <f>IFERROR(VLOOKUP(_xlfn.CONCAT(B579,$B547),'All Fixtures'!H:R,11,0),VLOOKUP(_xlfn.CONCAT(B579,$B547),'All Fixtures'!I:R,10,0))</f>
        <v>St Aldates</v>
      </c>
      <c r="E579" s="47" t="str">
        <f t="shared" si="14"/>
        <v>vs</v>
      </c>
      <c r="F579" s="46" t="str">
        <f>IFERROR(VLOOKUP(_xlfn.CONCAT(B579,$B547),'All Fixtures'!I:T,12,0),VLOOKUP(_xlfn.CONCAT(B579,$B547),'All Fixtures'!H:T,13,0))</f>
        <v>Beaufort Beavers</v>
      </c>
      <c r="G579" s="48" t="str">
        <f>IF(E579="VOID","",VLOOKUP(_xlfn.CONCAT(B579,D579),'All Fixtures'!H:U,14,0))</f>
        <v>Wotton Hall Club 2</v>
      </c>
    </row>
    <row r="580" spans="1:7" ht="18" customHeight="1" x14ac:dyDescent="0.25">
      <c r="A580" s="55"/>
      <c r="B580" s="49">
        <v>30</v>
      </c>
      <c r="C580" s="50">
        <f>IFERROR(VLOOKUP(_xlfn.CONCAT(B580,$B547),'All Fixtures'!H:R,10,0),VLOOKUP(_xlfn.CONCAT(B580,$B547),'All Fixtures'!I:R,9,0))</f>
        <v>45763</v>
      </c>
      <c r="D580" s="51" t="str">
        <f>IFERROR(VLOOKUP(_xlfn.CONCAT(B580,$B547),'All Fixtures'!H:R,11,0),VLOOKUP(_xlfn.CONCAT(B580,$B547),'All Fixtures'!I:R,10,0))</f>
        <v>Jaybees</v>
      </c>
      <c r="E580" s="52" t="str">
        <f t="shared" si="14"/>
        <v>vs</v>
      </c>
      <c r="F580" s="51" t="str">
        <f>IFERROR(VLOOKUP(_xlfn.CONCAT(B580,$B547),'All Fixtures'!I:T,12,0),VLOOKUP(_xlfn.CONCAT(B580,$B547),'All Fixtures'!H:T,13,0))</f>
        <v>St Aldates</v>
      </c>
      <c r="G580" s="53" t="str">
        <f>IF(E580="VOID","",VLOOKUP(_xlfn.CONCAT(B580,D580),'All Fixtures'!H:U,14,0))</f>
        <v>England's Glory 2</v>
      </c>
    </row>
    <row r="581" spans="1:7" ht="13.15" customHeight="1" x14ac:dyDescent="0.25">
      <c r="A581" s="55"/>
      <c r="B581" s="20"/>
      <c r="C581" s="20"/>
      <c r="D581" s="3"/>
      <c r="E581" s="20"/>
      <c r="F581" s="3"/>
      <c r="G581" s="3"/>
    </row>
    <row r="582" spans="1:7" ht="13.15" customHeight="1" x14ac:dyDescent="0.25">
      <c r="A582" s="55"/>
      <c r="B582" s="20"/>
      <c r="C582" s="20"/>
      <c r="D582" s="3"/>
      <c r="E582" s="20"/>
      <c r="F582" s="3"/>
      <c r="G582" s="3"/>
    </row>
    <row r="583" spans="1:7" ht="13.15" customHeight="1" x14ac:dyDescent="0.25">
      <c r="A583" s="55"/>
      <c r="B583" s="20"/>
      <c r="C583" s="20"/>
      <c r="D583" s="3"/>
      <c r="E583" s="20"/>
      <c r="F583" s="3"/>
      <c r="G583" s="3"/>
    </row>
    <row r="584" spans="1:7" ht="13.15" customHeight="1" x14ac:dyDescent="0.25">
      <c r="A584" s="55"/>
      <c r="B584" s="20"/>
      <c r="C584" s="20"/>
      <c r="D584" s="3"/>
      <c r="E584" s="20"/>
      <c r="F584" s="3"/>
      <c r="G584" s="3"/>
    </row>
    <row r="585" spans="1:7" ht="13.15" customHeight="1" x14ac:dyDescent="0.25">
      <c r="A585" s="55"/>
      <c r="B585" s="20"/>
      <c r="C585" s="20"/>
      <c r="D585" s="3"/>
      <c r="E585" s="20"/>
      <c r="F585" s="3"/>
      <c r="G585" s="3"/>
    </row>
    <row r="586" spans="1:7" ht="20.45" customHeight="1" x14ac:dyDescent="0.35">
      <c r="A586" s="55">
        <f>A547+1</f>
        <v>16</v>
      </c>
      <c r="B586" s="39" t="str">
        <f>C586</f>
        <v>Crescent Knights</v>
      </c>
      <c r="C586" s="121" t="str">
        <f>VLOOKUP(A586,Divisions!$W$3:$X$18,2,0)</f>
        <v>Crescent Knights</v>
      </c>
      <c r="D586" s="121"/>
      <c r="E586" s="121"/>
      <c r="F586" s="121"/>
      <c r="G586" s="121"/>
    </row>
    <row r="587" spans="1:7" ht="13.15" customHeight="1" x14ac:dyDescent="0.25">
      <c r="A587" s="55"/>
      <c r="B587" s="20"/>
      <c r="C587" s="20"/>
      <c r="D587" s="3"/>
      <c r="E587" s="20"/>
      <c r="F587" s="3"/>
      <c r="G587" s="3"/>
    </row>
    <row r="588" spans="1:7" ht="21.6" customHeight="1" x14ac:dyDescent="0.25">
      <c r="A588" s="55"/>
      <c r="B588" s="40" t="s">
        <v>328</v>
      </c>
      <c r="C588" s="41" t="s">
        <v>334</v>
      </c>
      <c r="D588" s="42" t="s">
        <v>340</v>
      </c>
      <c r="E588" s="42"/>
      <c r="F588" s="42" t="s">
        <v>341</v>
      </c>
      <c r="G588" s="43" t="s">
        <v>338</v>
      </c>
    </row>
    <row r="589" spans="1:7" ht="18" customHeight="1" x14ac:dyDescent="0.25">
      <c r="A589" s="55"/>
      <c r="B589" s="44">
        <v>1</v>
      </c>
      <c r="C589" s="45">
        <f>IFERROR(VLOOKUP(_xlfn.CONCAT(B589,$B586),'All Fixtures'!H:R,10,0),VLOOKUP(_xlfn.CONCAT(B589,$B586),'All Fixtures'!I:R,9,0))</f>
        <v>45538</v>
      </c>
      <c r="D589" s="46" t="str">
        <f>IFERROR(VLOOKUP(_xlfn.CONCAT(B589,$B586),'All Fixtures'!H:R,11,0),VLOOKUP(_xlfn.CONCAT(B589,$B586),'All Fixtures'!I:R,10,0))</f>
        <v>Likely Lads</v>
      </c>
      <c r="E589" s="47" t="str">
        <f>IF(F589="","VOID","vs")</f>
        <v>vs</v>
      </c>
      <c r="F589" s="46" t="str">
        <f>IFERROR(VLOOKUP(_xlfn.CONCAT(B589,$B586),'All Fixtures'!I:T,12,0),VLOOKUP(_xlfn.CONCAT(B589,$B586),'All Fixtures'!H:T,13,0))</f>
        <v>Crescent Knights</v>
      </c>
      <c r="G589" s="48" t="str">
        <f>IF(E589="VOID","",VLOOKUP(_xlfn.CONCAT(B589,D589),'All Fixtures'!H:U,14,0))</f>
        <v>Farmer's Club 1</v>
      </c>
    </row>
    <row r="590" spans="1:7" ht="18" customHeight="1" x14ac:dyDescent="0.25">
      <c r="A590" s="55"/>
      <c r="B590" s="44">
        <v>2</v>
      </c>
      <c r="C590" s="45">
        <f>IFERROR(VLOOKUP(_xlfn.CONCAT(B590,$B586),'All Fixtures'!H:R,10,0),VLOOKUP(_xlfn.CONCAT(B590,$B586),'All Fixtures'!I:R,9,0))</f>
        <v>45547</v>
      </c>
      <c r="D590" s="46" t="str">
        <f>IFERROR(VLOOKUP(_xlfn.CONCAT(B590,$B586),'All Fixtures'!H:R,11,0),VLOOKUP(_xlfn.CONCAT(B590,$B586),'All Fixtures'!I:R,10,0))</f>
        <v>Crescent Knights</v>
      </c>
      <c r="E590" s="47" t="str">
        <f t="shared" ref="E590:E619" si="15">IF(F590="","VOID","vs")</f>
        <v>vs</v>
      </c>
      <c r="F590" s="46" t="str">
        <f>IFERROR(VLOOKUP(_xlfn.CONCAT(B590,$B586),'All Fixtures'!I:T,12,0),VLOOKUP(_xlfn.CONCAT(B590,$B586),'All Fixtures'!H:T,13,0))</f>
        <v>Castle Grym</v>
      </c>
      <c r="G590" s="48" t="str">
        <f>IF(E590="VOID","",VLOOKUP(_xlfn.CONCAT(B590,D590),'All Fixtures'!H:U,14,0))</f>
        <v>Circle Club Newent</v>
      </c>
    </row>
    <row r="591" spans="1:7" ht="18" customHeight="1" x14ac:dyDescent="0.25">
      <c r="A591" s="55"/>
      <c r="B591" s="44">
        <v>3</v>
      </c>
      <c r="C591" s="45">
        <f>IFERROR(VLOOKUP(_xlfn.CONCAT(B591,$B586),'All Fixtures'!H:R,10,0),VLOOKUP(_xlfn.CONCAT(B591,$B586),'All Fixtures'!I:R,9,0))</f>
        <v>45554</v>
      </c>
      <c r="D591" s="46" t="str">
        <f>IFERROR(VLOOKUP(_xlfn.CONCAT(B591,$B586),'All Fixtures'!H:R,11,0),VLOOKUP(_xlfn.CONCAT(B591,$B586),'All Fixtures'!I:R,10,0))</f>
        <v>Crescent Knights</v>
      </c>
      <c r="E591" s="47" t="str">
        <f t="shared" si="15"/>
        <v>vs</v>
      </c>
      <c r="F591" s="46" t="str">
        <f>IFERROR(VLOOKUP(_xlfn.CONCAT(B591,$B586),'All Fixtures'!I:T,12,0),VLOOKUP(_xlfn.CONCAT(B591,$B586),'All Fixtures'!H:T,13,0))</f>
        <v>St Aldates</v>
      </c>
      <c r="G591" s="48" t="str">
        <f>IF(E591="VOID","",VLOOKUP(_xlfn.CONCAT(B591,D591),'All Fixtures'!H:U,14,0))</f>
        <v>Circle Club Newent</v>
      </c>
    </row>
    <row r="592" spans="1:7" ht="18" customHeight="1" x14ac:dyDescent="0.25">
      <c r="A592" s="55"/>
      <c r="B592" s="44">
        <v>4</v>
      </c>
      <c r="C592" s="45">
        <f>IFERROR(VLOOKUP(_xlfn.CONCAT(B592,$B586),'All Fixtures'!H:R,10,0),VLOOKUP(_xlfn.CONCAT(B592,$B586),'All Fixtures'!I:R,9,0))</f>
        <v>45562</v>
      </c>
      <c r="D592" s="46" t="str">
        <f>IFERROR(VLOOKUP(_xlfn.CONCAT(B592,$B586),'All Fixtures'!H:R,11,0),VLOOKUP(_xlfn.CONCAT(B592,$B586),'All Fixtures'!I:R,10,0))</f>
        <v>Dixies Twisters</v>
      </c>
      <c r="E592" s="47" t="str">
        <f t="shared" si="15"/>
        <v>vs</v>
      </c>
      <c r="F592" s="46" t="str">
        <f>IFERROR(VLOOKUP(_xlfn.CONCAT(B592,$B586),'All Fixtures'!I:T,12,0),VLOOKUP(_xlfn.CONCAT(B592,$B586),'All Fixtures'!H:T,13,0))</f>
        <v>Crescent Knights</v>
      </c>
      <c r="G592" s="48" t="str">
        <f>IF(E592="VOID","",VLOOKUP(_xlfn.CONCAT(B592,D592),'All Fixtures'!H:U,14,0))</f>
        <v>Coney Hill RFC</v>
      </c>
    </row>
    <row r="593" spans="1:7" ht="18" customHeight="1" x14ac:dyDescent="0.25">
      <c r="A593" s="55"/>
      <c r="B593" s="44">
        <v>5</v>
      </c>
      <c r="C593" s="45">
        <f>IFERROR(VLOOKUP(_xlfn.CONCAT(B593,$B586),'All Fixtures'!H:R,10,0),VLOOKUP(_xlfn.CONCAT(B593,$B586),'All Fixtures'!I:R,9,0))</f>
        <v>45568</v>
      </c>
      <c r="D593" s="46" t="str">
        <f>IFERROR(VLOOKUP(_xlfn.CONCAT(B593,$B586),'All Fixtures'!H:R,11,0),VLOOKUP(_xlfn.CONCAT(B593,$B586),'All Fixtures'!I:R,10,0))</f>
        <v>Crescent Knights</v>
      </c>
      <c r="E593" s="47" t="str">
        <f t="shared" si="15"/>
        <v>vs</v>
      </c>
      <c r="F593" s="46" t="str">
        <f>IFERROR(VLOOKUP(_xlfn.CONCAT(B593,$B586),'All Fixtures'!I:T,12,0),VLOOKUP(_xlfn.CONCAT(B593,$B586),'All Fixtures'!H:T,13,0))</f>
        <v>Hits &amp; Bits</v>
      </c>
      <c r="G593" s="48" t="str">
        <f>IF(E593="VOID","",VLOOKUP(_xlfn.CONCAT(B593,D593),'All Fixtures'!H:U,14,0))</f>
        <v>Circle Club Newent</v>
      </c>
    </row>
    <row r="594" spans="1:7" ht="18" customHeight="1" x14ac:dyDescent="0.25">
      <c r="A594" s="55"/>
      <c r="B594" s="44">
        <v>6</v>
      </c>
      <c r="C594" s="45">
        <f>IFERROR(VLOOKUP(_xlfn.CONCAT(B594,$B586),'All Fixtures'!H:R,10,0),VLOOKUP(_xlfn.CONCAT(B594,$B586),'All Fixtures'!I:R,9,0))</f>
        <v>45576</v>
      </c>
      <c r="D594" s="46" t="str">
        <f>IFERROR(VLOOKUP(_xlfn.CONCAT(B594,$B586),'All Fixtures'!H:R,11,0),VLOOKUP(_xlfn.CONCAT(B594,$B586),'All Fixtures'!I:R,10,0))</f>
        <v>The Salesmen</v>
      </c>
      <c r="E594" s="47" t="str">
        <f t="shared" si="15"/>
        <v>vs</v>
      </c>
      <c r="F594" s="46" t="str">
        <f>IFERROR(VLOOKUP(_xlfn.CONCAT(B594,$B586),'All Fixtures'!I:T,12,0),VLOOKUP(_xlfn.CONCAT(B594,$B586),'All Fixtures'!H:T,13,0))</f>
        <v>Crescent Knights</v>
      </c>
      <c r="G594" s="48" t="str">
        <f>IF(E594="VOID","",VLOOKUP(_xlfn.CONCAT(B594,D594),'All Fixtures'!H:U,14,0))</f>
        <v>Tuffley Community Centre</v>
      </c>
    </row>
    <row r="595" spans="1:7" ht="18" customHeight="1" x14ac:dyDescent="0.25">
      <c r="A595" s="55"/>
      <c r="B595" s="44">
        <v>7</v>
      </c>
      <c r="C595" s="45">
        <f>IFERROR(VLOOKUP(_xlfn.CONCAT(B595,$B586),'All Fixtures'!H:R,10,0),VLOOKUP(_xlfn.CONCAT(B595,$B586),'All Fixtures'!I:R,9,0))</f>
        <v>45582</v>
      </c>
      <c r="D595" s="46" t="str">
        <f>IFERROR(VLOOKUP(_xlfn.CONCAT(B595,$B586),'All Fixtures'!H:R,11,0),VLOOKUP(_xlfn.CONCAT(B595,$B586),'All Fixtures'!I:R,10,0))</f>
        <v>Crescent Knights</v>
      </c>
      <c r="E595" s="47" t="str">
        <f t="shared" si="15"/>
        <v>vs</v>
      </c>
      <c r="F595" s="46" t="str">
        <f>IFERROR(VLOOKUP(_xlfn.CONCAT(B595,$B586),'All Fixtures'!I:T,12,0),VLOOKUP(_xlfn.CONCAT(B595,$B586),'All Fixtures'!H:T,13,0))</f>
        <v>Runaways</v>
      </c>
      <c r="G595" s="48" t="str">
        <f>IF(E595="VOID","",VLOOKUP(_xlfn.CONCAT(B595,D595),'All Fixtures'!H:U,14,0))</f>
        <v>Circle Club Newent</v>
      </c>
    </row>
    <row r="596" spans="1:7" ht="18" customHeight="1" x14ac:dyDescent="0.25">
      <c r="A596" s="55"/>
      <c r="B596" s="44">
        <v>8</v>
      </c>
      <c r="C596" s="45">
        <f>IFERROR(VLOOKUP(_xlfn.CONCAT(B596,$B586),'All Fixtures'!H:R,10,0),VLOOKUP(_xlfn.CONCAT(B596,$B586),'All Fixtures'!I:R,9,0))</f>
        <v>45590</v>
      </c>
      <c r="D596" s="46" t="str">
        <f>IFERROR(VLOOKUP(_xlfn.CONCAT(B596,$B586),'All Fixtures'!H:R,11,0),VLOOKUP(_xlfn.CONCAT(B596,$B586),'All Fixtures'!I:R,10,0))</f>
        <v>Hempsted C.C.</v>
      </c>
      <c r="E596" s="47" t="str">
        <f t="shared" si="15"/>
        <v>vs</v>
      </c>
      <c r="F596" s="46" t="str">
        <f>IFERROR(VLOOKUP(_xlfn.CONCAT(B596,$B586),'All Fixtures'!I:T,12,0),VLOOKUP(_xlfn.CONCAT(B596,$B586),'All Fixtures'!H:T,13,0))</f>
        <v>Crescent Knights</v>
      </c>
      <c r="G596" s="48" t="str">
        <f>IF(E596="VOID","",VLOOKUP(_xlfn.CONCAT(B596,D596),'All Fixtures'!H:U,14,0))</f>
        <v>Baker Street</v>
      </c>
    </row>
    <row r="597" spans="1:7" ht="18" customHeight="1" x14ac:dyDescent="0.25">
      <c r="A597" s="55"/>
      <c r="B597" s="44">
        <v>9</v>
      </c>
      <c r="C597" s="45">
        <f>IFERROR(VLOOKUP(_xlfn.CONCAT(B597,$B586),'All Fixtures'!H:R,10,0),VLOOKUP(_xlfn.CONCAT(B597,$B586),'All Fixtures'!I:R,9,0))</f>
        <v>45596</v>
      </c>
      <c r="D597" s="46" t="str">
        <f>IFERROR(VLOOKUP(_xlfn.CONCAT(B597,$B586),'All Fixtures'!H:R,11,0),VLOOKUP(_xlfn.CONCAT(B597,$B586),'All Fixtures'!I:R,10,0))</f>
        <v>Crescent Knights</v>
      </c>
      <c r="E597" s="47" t="str">
        <f t="shared" si="15"/>
        <v>vs</v>
      </c>
      <c r="F597" s="46" t="str">
        <f>IFERROR(VLOOKUP(_xlfn.CONCAT(B597,$B586),'All Fixtures'!I:T,12,0),VLOOKUP(_xlfn.CONCAT(B597,$B586),'All Fixtures'!H:T,13,0))</f>
        <v>Windmill Nomads</v>
      </c>
      <c r="G597" s="48" t="str">
        <f>IF(E597="VOID","",VLOOKUP(_xlfn.CONCAT(B597,D597),'All Fixtures'!H:U,14,0))</f>
        <v>Circle Club Newent</v>
      </c>
    </row>
    <row r="598" spans="1:7" ht="18" customHeight="1" x14ac:dyDescent="0.25">
      <c r="A598" s="55"/>
      <c r="B598" s="44">
        <v>10</v>
      </c>
      <c r="C598" s="45">
        <f>IFERROR(VLOOKUP(_xlfn.CONCAT(B598,$B586),'All Fixtures'!H:R,10,0),VLOOKUP(_xlfn.CONCAT(B598,$B586),'All Fixtures'!I:R,9,0))</f>
        <v>45602</v>
      </c>
      <c r="D598" s="46" t="str">
        <f>IFERROR(VLOOKUP(_xlfn.CONCAT(B598,$B586),'All Fixtures'!H:R,11,0),VLOOKUP(_xlfn.CONCAT(B598,$B586),'All Fixtures'!I:R,10,0))</f>
        <v>Beaufort Beavers</v>
      </c>
      <c r="E598" s="47" t="str">
        <f t="shared" si="15"/>
        <v>vs</v>
      </c>
      <c r="F598" s="46" t="str">
        <f>IFERROR(VLOOKUP(_xlfn.CONCAT(B598,$B586),'All Fixtures'!I:T,12,0),VLOOKUP(_xlfn.CONCAT(B598,$B586),'All Fixtures'!H:T,13,0))</f>
        <v>Crescent Knights</v>
      </c>
      <c r="G598" s="48" t="str">
        <f>IF(E598="VOID","",VLOOKUP(_xlfn.CONCAT(B598,D598),'All Fixtures'!H:U,14,0))</f>
        <v>Hardwicke RBL 2</v>
      </c>
    </row>
    <row r="599" spans="1:7" ht="18" customHeight="1" x14ac:dyDescent="0.25">
      <c r="A599" s="55"/>
      <c r="B599" s="44">
        <v>11</v>
      </c>
      <c r="C599" s="45">
        <f>IFERROR(VLOOKUP(_xlfn.CONCAT(B599,$B586),'All Fixtures'!H:R,10,0),VLOOKUP(_xlfn.CONCAT(B599,$B586),'All Fixtures'!I:R,9,0))</f>
        <v>45610</v>
      </c>
      <c r="D599" s="46" t="str">
        <f>IFERROR(VLOOKUP(_xlfn.CONCAT(B599,$B586),'All Fixtures'!H:R,11,0),VLOOKUP(_xlfn.CONCAT(B599,$B586),'All Fixtures'!I:R,10,0))</f>
        <v>Crescent Knights</v>
      </c>
      <c r="E599" s="47" t="str">
        <f t="shared" si="15"/>
        <v>vs</v>
      </c>
      <c r="F599" s="46" t="str">
        <f>IFERROR(VLOOKUP(_xlfn.CONCAT(B599,$B586),'All Fixtures'!I:T,12,0),VLOOKUP(_xlfn.CONCAT(B599,$B586),'All Fixtures'!H:T,13,0))</f>
        <v>Gamblers S.C.</v>
      </c>
      <c r="G599" s="48" t="str">
        <f>IF(E599="VOID","",VLOOKUP(_xlfn.CONCAT(B599,D599),'All Fixtures'!H:U,14,0))</f>
        <v>Circle Club Newent</v>
      </c>
    </row>
    <row r="600" spans="1:7" ht="18" customHeight="1" x14ac:dyDescent="0.25">
      <c r="A600" s="55"/>
      <c r="B600" s="44">
        <v>12</v>
      </c>
      <c r="C600" s="45">
        <f>IFERROR(VLOOKUP(_xlfn.CONCAT(B600,$B586),'All Fixtures'!H:R,10,0),VLOOKUP(_xlfn.CONCAT(B600,$B586),'All Fixtures'!I:R,9,0))</f>
        <v>45616</v>
      </c>
      <c r="D600" s="46" t="str">
        <f>IFERROR(VLOOKUP(_xlfn.CONCAT(B600,$B586),'All Fixtures'!H:R,11,0),VLOOKUP(_xlfn.CONCAT(B600,$B586),'All Fixtures'!I:R,10,0))</f>
        <v>Jaybees</v>
      </c>
      <c r="E600" s="47" t="str">
        <f t="shared" si="15"/>
        <v>vs</v>
      </c>
      <c r="F600" s="46" t="str">
        <f>IFERROR(VLOOKUP(_xlfn.CONCAT(B600,$B586),'All Fixtures'!I:T,12,0),VLOOKUP(_xlfn.CONCAT(B600,$B586),'All Fixtures'!H:T,13,0))</f>
        <v>Crescent Knights</v>
      </c>
      <c r="G600" s="48" t="str">
        <f>IF(E600="VOID","",VLOOKUP(_xlfn.CONCAT(B600,D600),'All Fixtures'!H:U,14,0))</f>
        <v>England's Glory 2</v>
      </c>
    </row>
    <row r="601" spans="1:7" ht="18" customHeight="1" x14ac:dyDescent="0.25">
      <c r="A601" s="55"/>
      <c r="B601" s="44">
        <v>13</v>
      </c>
      <c r="C601" s="45">
        <f>IFERROR(VLOOKUP(_xlfn.CONCAT(B601,$B586),'All Fixtures'!H:R,10,0),VLOOKUP(_xlfn.CONCAT(B601,$B586),'All Fixtures'!I:R,9,0))</f>
        <v>45624</v>
      </c>
      <c r="D601" s="46" t="str">
        <f>IFERROR(VLOOKUP(_xlfn.CONCAT(B601,$B586),'All Fixtures'!H:R,11,0),VLOOKUP(_xlfn.CONCAT(B601,$B586),'All Fixtures'!I:R,10,0))</f>
        <v>Crescent Knights</v>
      </c>
      <c r="E601" s="47" t="str">
        <f t="shared" si="15"/>
        <v>vs</v>
      </c>
      <c r="F601" s="46" t="str">
        <f>IFERROR(VLOOKUP(_xlfn.CONCAT(B601,$B586),'All Fixtures'!I:T,12,0),VLOOKUP(_xlfn.CONCAT(B601,$B586),'All Fixtures'!H:T,13,0))</f>
        <v>Newent Independents</v>
      </c>
      <c r="G601" s="48" t="str">
        <f>IF(E601="VOID","",VLOOKUP(_xlfn.CONCAT(B601,D601),'All Fixtures'!H:U,14,0))</f>
        <v>Circle Club Newent</v>
      </c>
    </row>
    <row r="602" spans="1:7" ht="18" customHeight="1" x14ac:dyDescent="0.25">
      <c r="A602" s="55"/>
      <c r="B602" s="44">
        <v>14</v>
      </c>
      <c r="C602" s="45">
        <f>IFERROR(VLOOKUP(_xlfn.CONCAT(B602,$B586),'All Fixtures'!H:R,10,0),VLOOKUP(_xlfn.CONCAT(B602,$B586),'All Fixtures'!I:R,9,0))</f>
        <v>45632</v>
      </c>
      <c r="D602" s="46" t="str">
        <f>IFERROR(VLOOKUP(_xlfn.CONCAT(B602,$B586),'All Fixtures'!H:R,11,0),VLOOKUP(_xlfn.CONCAT(B602,$B586),'All Fixtures'!I:R,10,0))</f>
        <v>Chequers</v>
      </c>
      <c r="E602" s="47" t="str">
        <f t="shared" si="15"/>
        <v>vs</v>
      </c>
      <c r="F602" s="46" t="str">
        <f>IFERROR(VLOOKUP(_xlfn.CONCAT(B602,$B586),'All Fixtures'!I:T,12,0),VLOOKUP(_xlfn.CONCAT(B602,$B586),'All Fixtures'!H:T,13,0))</f>
        <v>Crescent Knights</v>
      </c>
      <c r="G602" s="48" t="str">
        <f>IF(E602="VOID","",VLOOKUP(_xlfn.CONCAT(B602,D602),'All Fixtures'!H:U,14,0))</f>
        <v>Ramblers Club</v>
      </c>
    </row>
    <row r="603" spans="1:7" ht="18" customHeight="1" x14ac:dyDescent="0.25">
      <c r="A603" s="55"/>
      <c r="B603" s="44">
        <v>15</v>
      </c>
      <c r="C603" s="45">
        <f>IFERROR(VLOOKUP(_xlfn.CONCAT(B603,$B586),'All Fixtures'!H:R,10,0),VLOOKUP(_xlfn.CONCAT(B603,$B586),'All Fixtures'!I:R,9,0))</f>
        <v>45638</v>
      </c>
      <c r="D603" s="46" t="str">
        <f>IFERROR(VLOOKUP(_xlfn.CONCAT(B603,$B586),'All Fixtures'!H:R,11,0),VLOOKUP(_xlfn.CONCAT(B603,$B586),'All Fixtures'!I:R,10,0))</f>
        <v>Crescent Knights</v>
      </c>
      <c r="E603" s="47" t="str">
        <f t="shared" si="15"/>
        <v>vs</v>
      </c>
      <c r="F603" s="46" t="str">
        <f>IFERROR(VLOOKUP(_xlfn.CONCAT(B603,$B586),'All Fixtures'!I:T,12,0),VLOOKUP(_xlfn.CONCAT(B603,$B586),'All Fixtures'!H:T,13,0))</f>
        <v>Roamers</v>
      </c>
      <c r="G603" s="48" t="str">
        <f>IF(E603="VOID","",VLOOKUP(_xlfn.CONCAT(B603,D603),'All Fixtures'!H:U,14,0))</f>
        <v>Circle Club Newent</v>
      </c>
    </row>
    <row r="604" spans="1:7" ht="24.6" customHeight="1" x14ac:dyDescent="0.25">
      <c r="A604" s="55"/>
      <c r="B604" s="122" t="s">
        <v>339</v>
      </c>
      <c r="C604" s="123"/>
      <c r="D604" s="123"/>
      <c r="E604" s="123"/>
      <c r="F604" s="123"/>
      <c r="G604" s="124"/>
    </row>
    <row r="605" spans="1:7" ht="18" customHeight="1" x14ac:dyDescent="0.25">
      <c r="A605" s="55"/>
      <c r="B605" s="44">
        <v>16</v>
      </c>
      <c r="C605" s="45">
        <f>IFERROR(VLOOKUP(_xlfn.CONCAT(B605,$B586),'All Fixtures'!H:R,10,0),VLOOKUP(_xlfn.CONCAT(B605,$B586),'All Fixtures'!I:R,9,0))</f>
        <v>45666</v>
      </c>
      <c r="D605" s="46" t="str">
        <f>IFERROR(VLOOKUP(_xlfn.CONCAT(B605,$B586),'All Fixtures'!H:R,11,0),VLOOKUP(_xlfn.CONCAT(B605,$B586),'All Fixtures'!I:R,10,0))</f>
        <v>Crescent Knights</v>
      </c>
      <c r="E605" s="47" t="str">
        <f t="shared" si="15"/>
        <v>vs</v>
      </c>
      <c r="F605" s="46" t="str">
        <f>IFERROR(VLOOKUP(_xlfn.CONCAT(B605,$B586),'All Fixtures'!I:T,12,0),VLOOKUP(_xlfn.CONCAT(B605,$B586),'All Fixtures'!H:T,13,0))</f>
        <v>Likely Lads</v>
      </c>
      <c r="G605" s="48" t="str">
        <f>IF(E605="VOID","",VLOOKUP(_xlfn.CONCAT(B605,D605),'All Fixtures'!H:U,14,0))</f>
        <v>Circle Club Newent</v>
      </c>
    </row>
    <row r="606" spans="1:7" ht="18" customHeight="1" x14ac:dyDescent="0.25">
      <c r="A606" s="55"/>
      <c r="B606" s="44">
        <v>17</v>
      </c>
      <c r="C606" s="45">
        <f>IFERROR(VLOOKUP(_xlfn.CONCAT(B606,$B586),'All Fixtures'!H:R,10,0),VLOOKUP(_xlfn.CONCAT(B606,$B586),'All Fixtures'!I:R,9,0))</f>
        <v>45674</v>
      </c>
      <c r="D606" s="46" t="str">
        <f>IFERROR(VLOOKUP(_xlfn.CONCAT(B606,$B586),'All Fixtures'!H:R,11,0),VLOOKUP(_xlfn.CONCAT(B606,$B586),'All Fixtures'!I:R,10,0))</f>
        <v>Castle Grym</v>
      </c>
      <c r="E606" s="47" t="str">
        <f t="shared" si="15"/>
        <v>vs</v>
      </c>
      <c r="F606" s="46" t="str">
        <f>IFERROR(VLOOKUP(_xlfn.CONCAT(B606,$B586),'All Fixtures'!I:T,12,0),VLOOKUP(_xlfn.CONCAT(B606,$B586),'All Fixtures'!H:T,13,0))</f>
        <v>Crescent Knights</v>
      </c>
      <c r="G606" s="48" t="str">
        <f>IF(E606="VOID","",VLOOKUP(_xlfn.CONCAT(B606,D606),'All Fixtures'!H:U,14,0))</f>
        <v>Farmer's Club 1</v>
      </c>
    </row>
    <row r="607" spans="1:7" ht="18" customHeight="1" x14ac:dyDescent="0.25">
      <c r="A607" s="55"/>
      <c r="B607" s="44">
        <v>18</v>
      </c>
      <c r="C607" s="45">
        <f>IFERROR(VLOOKUP(_xlfn.CONCAT(B607,$B586),'All Fixtures'!H:R,10,0),VLOOKUP(_xlfn.CONCAT(B607,$B586),'All Fixtures'!I:R,9,0))</f>
        <v>45681</v>
      </c>
      <c r="D607" s="46" t="str">
        <f>IFERROR(VLOOKUP(_xlfn.CONCAT(B607,$B586),'All Fixtures'!H:R,11,0),VLOOKUP(_xlfn.CONCAT(B607,$B586),'All Fixtures'!I:R,10,0))</f>
        <v>St Aldates</v>
      </c>
      <c r="E607" s="47" t="str">
        <f t="shared" si="15"/>
        <v>vs</v>
      </c>
      <c r="F607" s="46" t="str">
        <f>IFERROR(VLOOKUP(_xlfn.CONCAT(B607,$B586),'All Fixtures'!I:T,12,0),VLOOKUP(_xlfn.CONCAT(B607,$B586),'All Fixtures'!H:T,13,0))</f>
        <v>Crescent Knights</v>
      </c>
      <c r="G607" s="48" t="str">
        <f>IF(E607="VOID","",VLOOKUP(_xlfn.CONCAT(B607,D607),'All Fixtures'!H:U,14,0))</f>
        <v>Wotton Hall Club 2</v>
      </c>
    </row>
    <row r="608" spans="1:7" ht="18" customHeight="1" x14ac:dyDescent="0.25">
      <c r="A608" s="55"/>
      <c r="B608" s="44">
        <v>19</v>
      </c>
      <c r="C608" s="45">
        <f>IFERROR(VLOOKUP(_xlfn.CONCAT(B608,$B586),'All Fixtures'!H:R,10,0),VLOOKUP(_xlfn.CONCAT(B608,$B586),'All Fixtures'!I:R,9,0))</f>
        <v>45687</v>
      </c>
      <c r="D608" s="46" t="str">
        <f>IFERROR(VLOOKUP(_xlfn.CONCAT(B608,$B586),'All Fixtures'!H:R,11,0),VLOOKUP(_xlfn.CONCAT(B608,$B586),'All Fixtures'!I:R,10,0))</f>
        <v>Crescent Knights</v>
      </c>
      <c r="E608" s="47" t="str">
        <f t="shared" si="15"/>
        <v>vs</v>
      </c>
      <c r="F608" s="46" t="str">
        <f>IFERROR(VLOOKUP(_xlfn.CONCAT(B608,$B586),'All Fixtures'!I:T,12,0),VLOOKUP(_xlfn.CONCAT(B608,$B586),'All Fixtures'!H:T,13,0))</f>
        <v>Dixies Twisters</v>
      </c>
      <c r="G608" s="48" t="str">
        <f>IF(E608="VOID","",VLOOKUP(_xlfn.CONCAT(B608,D608),'All Fixtures'!H:U,14,0))</f>
        <v>Circle Club Newent</v>
      </c>
    </row>
    <row r="609" spans="1:7" ht="18" customHeight="1" x14ac:dyDescent="0.25">
      <c r="A609" s="55"/>
      <c r="B609" s="44">
        <v>20</v>
      </c>
      <c r="C609" s="45">
        <f>IFERROR(VLOOKUP(_xlfn.CONCAT(B609,$B586),'All Fixtures'!H:R,10,0),VLOOKUP(_xlfn.CONCAT(B609,$B586),'All Fixtures'!I:R,9,0))</f>
        <v>45695</v>
      </c>
      <c r="D609" s="46" t="str">
        <f>IFERROR(VLOOKUP(_xlfn.CONCAT(B609,$B586),'All Fixtures'!H:R,11,0),VLOOKUP(_xlfn.CONCAT(B609,$B586),'All Fixtures'!I:R,10,0))</f>
        <v>Hits &amp; Bits</v>
      </c>
      <c r="E609" s="47" t="str">
        <f t="shared" si="15"/>
        <v>vs</v>
      </c>
      <c r="F609" s="46" t="str">
        <f>IFERROR(VLOOKUP(_xlfn.CONCAT(B609,$B586),'All Fixtures'!I:T,12,0),VLOOKUP(_xlfn.CONCAT(B609,$B586),'All Fixtures'!H:T,13,0))</f>
        <v>Crescent Knights</v>
      </c>
      <c r="G609" s="48" t="str">
        <f>IF(E609="VOID","",VLOOKUP(_xlfn.CONCAT(B609,D609),'All Fixtures'!H:U,14,0))</f>
        <v>Farmer's Club 2</v>
      </c>
    </row>
    <row r="610" spans="1:7" ht="18" customHeight="1" x14ac:dyDescent="0.25">
      <c r="A610" s="55"/>
      <c r="B610" s="44">
        <v>21</v>
      </c>
      <c r="C610" s="45">
        <f>IFERROR(VLOOKUP(_xlfn.CONCAT(B610,$B586),'All Fixtures'!H:R,10,0),VLOOKUP(_xlfn.CONCAT(B610,$B586),'All Fixtures'!I:R,9,0))</f>
        <v>45701</v>
      </c>
      <c r="D610" s="46" t="str">
        <f>IFERROR(VLOOKUP(_xlfn.CONCAT(B610,$B586),'All Fixtures'!H:R,11,0),VLOOKUP(_xlfn.CONCAT(B610,$B586),'All Fixtures'!I:R,10,0))</f>
        <v>Crescent Knights</v>
      </c>
      <c r="E610" s="47" t="str">
        <f t="shared" si="15"/>
        <v>vs</v>
      </c>
      <c r="F610" s="46" t="str">
        <f>IFERROR(VLOOKUP(_xlfn.CONCAT(B610,$B586),'All Fixtures'!I:T,12,0),VLOOKUP(_xlfn.CONCAT(B610,$B586),'All Fixtures'!H:T,13,0))</f>
        <v>The Salesmen</v>
      </c>
      <c r="G610" s="48" t="str">
        <f>IF(E610="VOID","",VLOOKUP(_xlfn.CONCAT(B610,D610),'All Fixtures'!H:U,14,0))</f>
        <v>Circle Club Newent</v>
      </c>
    </row>
    <row r="611" spans="1:7" ht="18" customHeight="1" x14ac:dyDescent="0.25">
      <c r="A611" s="55"/>
      <c r="B611" s="44">
        <v>22</v>
      </c>
      <c r="C611" s="45">
        <f>IFERROR(VLOOKUP(_xlfn.CONCAT(B611,$B586),'All Fixtures'!H:R,10,0),VLOOKUP(_xlfn.CONCAT(B611,$B586),'All Fixtures'!I:R,9,0))</f>
        <v>45708</v>
      </c>
      <c r="D611" s="46" t="str">
        <f>IFERROR(VLOOKUP(_xlfn.CONCAT(B611,$B586),'All Fixtures'!H:R,11,0),VLOOKUP(_xlfn.CONCAT(B611,$B586),'All Fixtures'!I:R,10,0))</f>
        <v>Runaways</v>
      </c>
      <c r="E611" s="47" t="str">
        <f t="shared" si="15"/>
        <v>vs</v>
      </c>
      <c r="F611" s="46" t="str">
        <f>IFERROR(VLOOKUP(_xlfn.CONCAT(B611,$B586),'All Fixtures'!I:T,12,0),VLOOKUP(_xlfn.CONCAT(B611,$B586),'All Fixtures'!H:T,13,0))</f>
        <v>Crescent Knights</v>
      </c>
      <c r="G611" s="48" t="str">
        <f>IF(E611="VOID","",VLOOKUP(_xlfn.CONCAT(B611,D611),'All Fixtures'!H:U,14,0))</f>
        <v>Churchdown Club</v>
      </c>
    </row>
    <row r="612" spans="1:7" ht="18" customHeight="1" x14ac:dyDescent="0.25">
      <c r="A612" s="55"/>
      <c r="B612" s="44">
        <v>23</v>
      </c>
      <c r="C612" s="45">
        <f>IFERROR(VLOOKUP(_xlfn.CONCAT(B612,$B586),'All Fixtures'!H:R,10,0),VLOOKUP(_xlfn.CONCAT(B612,$B586),'All Fixtures'!I:R,9,0))</f>
        <v>45715</v>
      </c>
      <c r="D612" s="46" t="str">
        <f>IFERROR(VLOOKUP(_xlfn.CONCAT(B612,$B586),'All Fixtures'!H:R,11,0),VLOOKUP(_xlfn.CONCAT(B612,$B586),'All Fixtures'!I:R,10,0))</f>
        <v>Crescent Knights</v>
      </c>
      <c r="E612" s="47" t="str">
        <f t="shared" si="15"/>
        <v>vs</v>
      </c>
      <c r="F612" s="46" t="str">
        <f>IFERROR(VLOOKUP(_xlfn.CONCAT(B612,$B586),'All Fixtures'!I:T,12,0),VLOOKUP(_xlfn.CONCAT(B612,$B586),'All Fixtures'!H:T,13,0))</f>
        <v>Hempsted C.C.</v>
      </c>
      <c r="G612" s="48" t="str">
        <f>IF(E612="VOID","",VLOOKUP(_xlfn.CONCAT(B612,D612),'All Fixtures'!H:U,14,0))</f>
        <v>Circle Club Newent</v>
      </c>
    </row>
    <row r="613" spans="1:7" ht="18" customHeight="1" x14ac:dyDescent="0.25">
      <c r="A613" s="55"/>
      <c r="B613" s="44">
        <v>24</v>
      </c>
      <c r="C613" s="45">
        <f>IFERROR(VLOOKUP(_xlfn.CONCAT(B613,$B586),'All Fixtures'!H:R,10,0),VLOOKUP(_xlfn.CONCAT(B613,$B586),'All Fixtures'!I:R,9,0))</f>
        <v>45721</v>
      </c>
      <c r="D613" s="46" t="str">
        <f>IFERROR(VLOOKUP(_xlfn.CONCAT(B613,$B586),'All Fixtures'!H:R,11,0),VLOOKUP(_xlfn.CONCAT(B613,$B586),'All Fixtures'!I:R,10,0))</f>
        <v>Windmill Nomads</v>
      </c>
      <c r="E613" s="47" t="str">
        <f t="shared" si="15"/>
        <v>vs</v>
      </c>
      <c r="F613" s="46" t="str">
        <f>IFERROR(VLOOKUP(_xlfn.CONCAT(B613,$B586),'All Fixtures'!I:T,12,0),VLOOKUP(_xlfn.CONCAT(B613,$B586),'All Fixtures'!H:T,13,0))</f>
        <v>Crescent Knights</v>
      </c>
      <c r="G613" s="48" t="str">
        <f>IF(E613="VOID","",VLOOKUP(_xlfn.CONCAT(B613,D613),'All Fixtures'!H:U,14,0))</f>
        <v>Saintbridge Club 2</v>
      </c>
    </row>
    <row r="614" spans="1:7" ht="18" customHeight="1" x14ac:dyDescent="0.25">
      <c r="A614" s="55"/>
      <c r="B614" s="44">
        <v>25</v>
      </c>
      <c r="C614" s="45">
        <f>IFERROR(VLOOKUP(_xlfn.CONCAT(B614,$B586),'All Fixtures'!H:R,10,0),VLOOKUP(_xlfn.CONCAT(B614,$B586),'All Fixtures'!I:R,9,0))</f>
        <v>45729</v>
      </c>
      <c r="D614" s="46" t="str">
        <f>IFERROR(VLOOKUP(_xlfn.CONCAT(B614,$B586),'All Fixtures'!H:R,11,0),VLOOKUP(_xlfn.CONCAT(B614,$B586),'All Fixtures'!I:R,10,0))</f>
        <v>Crescent Knights</v>
      </c>
      <c r="E614" s="47" t="str">
        <f t="shared" si="15"/>
        <v>vs</v>
      </c>
      <c r="F614" s="46" t="str">
        <f>IFERROR(VLOOKUP(_xlfn.CONCAT(B614,$B586),'All Fixtures'!I:T,12,0),VLOOKUP(_xlfn.CONCAT(B614,$B586),'All Fixtures'!H:T,13,0))</f>
        <v>Beaufort Beavers</v>
      </c>
      <c r="G614" s="48" t="str">
        <f>IF(E614="VOID","",VLOOKUP(_xlfn.CONCAT(B614,D614),'All Fixtures'!H:U,14,0))</f>
        <v>Circle Club Newent</v>
      </c>
    </row>
    <row r="615" spans="1:7" ht="18" customHeight="1" x14ac:dyDescent="0.25">
      <c r="A615" s="55"/>
      <c r="B615" s="44">
        <v>26</v>
      </c>
      <c r="C615" s="45">
        <f>IFERROR(VLOOKUP(_xlfn.CONCAT(B615,$B586),'All Fixtures'!H:R,10,0),VLOOKUP(_xlfn.CONCAT(B615,$B586),'All Fixtures'!I:R,9,0))</f>
        <v>45736</v>
      </c>
      <c r="D615" s="46" t="str">
        <f>IFERROR(VLOOKUP(_xlfn.CONCAT(B615,$B586),'All Fixtures'!H:R,11,0),VLOOKUP(_xlfn.CONCAT(B615,$B586),'All Fixtures'!I:R,10,0))</f>
        <v>Gamblers S.C.</v>
      </c>
      <c r="E615" s="47" t="str">
        <f t="shared" si="15"/>
        <v>vs</v>
      </c>
      <c r="F615" s="46" t="str">
        <f>IFERROR(VLOOKUP(_xlfn.CONCAT(B615,$B586),'All Fixtures'!I:T,12,0),VLOOKUP(_xlfn.CONCAT(B615,$B586),'All Fixtures'!H:T,13,0))</f>
        <v>Crescent Knights</v>
      </c>
      <c r="G615" s="48" t="str">
        <f>IF(E615="VOID","",VLOOKUP(_xlfn.CONCAT(B615,D615),'All Fixtures'!H:U,14,0))</f>
        <v>Coney Hill RFC</v>
      </c>
    </row>
    <row r="616" spans="1:7" ht="18" customHeight="1" x14ac:dyDescent="0.25">
      <c r="A616" s="55"/>
      <c r="B616" s="44">
        <v>27</v>
      </c>
      <c r="C616" s="45">
        <f>IFERROR(VLOOKUP(_xlfn.CONCAT(B616,$B586),'All Fixtures'!H:R,10,0),VLOOKUP(_xlfn.CONCAT(B616,$B586),'All Fixtures'!I:R,9,0))</f>
        <v>45743</v>
      </c>
      <c r="D616" s="46" t="str">
        <f>IFERROR(VLOOKUP(_xlfn.CONCAT(B616,$B586),'All Fixtures'!H:R,11,0),VLOOKUP(_xlfn.CONCAT(B616,$B586),'All Fixtures'!I:R,10,0))</f>
        <v>Crescent Knights</v>
      </c>
      <c r="E616" s="47" t="str">
        <f t="shared" si="15"/>
        <v>vs</v>
      </c>
      <c r="F616" s="46" t="str">
        <f>IFERROR(VLOOKUP(_xlfn.CONCAT(B616,$B586),'All Fixtures'!I:T,12,0),VLOOKUP(_xlfn.CONCAT(B616,$B586),'All Fixtures'!H:T,13,0))</f>
        <v>Jaybees</v>
      </c>
      <c r="G616" s="48" t="str">
        <f>IF(E616="VOID","",VLOOKUP(_xlfn.CONCAT(B616,D616),'All Fixtures'!H:U,14,0))</f>
        <v>Circle Club Newent</v>
      </c>
    </row>
    <row r="617" spans="1:7" ht="18" customHeight="1" x14ac:dyDescent="0.25">
      <c r="A617" s="55"/>
      <c r="B617" s="44">
        <v>28</v>
      </c>
      <c r="C617" s="45">
        <f>IFERROR(VLOOKUP(_xlfn.CONCAT(B617,$B586),'All Fixtures'!H:R,10,0),VLOOKUP(_xlfn.CONCAT(B617,$B586),'All Fixtures'!I:R,9,0))</f>
        <v>45748</v>
      </c>
      <c r="D617" s="46" t="str">
        <f>IFERROR(VLOOKUP(_xlfn.CONCAT(B617,$B586),'All Fixtures'!H:R,11,0),VLOOKUP(_xlfn.CONCAT(B617,$B586),'All Fixtures'!I:R,10,0))</f>
        <v>Newent Independents</v>
      </c>
      <c r="E617" s="47" t="str">
        <f t="shared" si="15"/>
        <v>vs</v>
      </c>
      <c r="F617" s="46" t="str">
        <f>IFERROR(VLOOKUP(_xlfn.CONCAT(B617,$B586),'All Fixtures'!I:T,12,0),VLOOKUP(_xlfn.CONCAT(B617,$B586),'All Fixtures'!H:T,13,0))</f>
        <v>Crescent Knights</v>
      </c>
      <c r="G617" s="48" t="str">
        <f>IF(E617="VOID","",VLOOKUP(_xlfn.CONCAT(B617,D617),'All Fixtures'!H:U,14,0))</f>
        <v>Circle Club Newent</v>
      </c>
    </row>
    <row r="618" spans="1:7" ht="18" customHeight="1" x14ac:dyDescent="0.25">
      <c r="A618" s="55"/>
      <c r="B618" s="44">
        <v>29</v>
      </c>
      <c r="C618" s="45">
        <f>IFERROR(VLOOKUP(_xlfn.CONCAT(B618,$B586),'All Fixtures'!H:R,10,0),VLOOKUP(_xlfn.CONCAT(B618,$B586),'All Fixtures'!I:R,9,0))</f>
        <v>45757</v>
      </c>
      <c r="D618" s="46" t="str">
        <f>IFERROR(VLOOKUP(_xlfn.CONCAT(B618,$B586),'All Fixtures'!H:R,11,0),VLOOKUP(_xlfn.CONCAT(B618,$B586),'All Fixtures'!I:R,10,0))</f>
        <v>Crescent Knights</v>
      </c>
      <c r="E618" s="47" t="str">
        <f t="shared" si="15"/>
        <v>vs</v>
      </c>
      <c r="F618" s="46" t="str">
        <f>IFERROR(VLOOKUP(_xlfn.CONCAT(B618,$B586),'All Fixtures'!I:T,12,0),VLOOKUP(_xlfn.CONCAT(B618,$B586),'All Fixtures'!H:T,13,0))</f>
        <v>Chequers</v>
      </c>
      <c r="G618" s="48" t="str">
        <f>IF(E618="VOID","",VLOOKUP(_xlfn.CONCAT(B618,D618),'All Fixtures'!H:U,14,0))</f>
        <v>Circle Club Newent</v>
      </c>
    </row>
    <row r="619" spans="1:7" ht="18" customHeight="1" x14ac:dyDescent="0.25">
      <c r="A619" s="55"/>
      <c r="B619" s="49">
        <v>30</v>
      </c>
      <c r="C619" s="50">
        <f>IFERROR(VLOOKUP(_xlfn.CONCAT(B619,$B586),'All Fixtures'!H:R,10,0),VLOOKUP(_xlfn.CONCAT(B619,$B586),'All Fixtures'!I:R,9,0))</f>
        <v>45762</v>
      </c>
      <c r="D619" s="51" t="str">
        <f>IFERROR(VLOOKUP(_xlfn.CONCAT(B619,$B586),'All Fixtures'!H:R,11,0),VLOOKUP(_xlfn.CONCAT(B619,$B586),'All Fixtures'!I:R,10,0))</f>
        <v>Roamers</v>
      </c>
      <c r="E619" s="52" t="str">
        <f t="shared" si="15"/>
        <v>vs</v>
      </c>
      <c r="F619" s="51" t="str">
        <f>IFERROR(VLOOKUP(_xlfn.CONCAT(B619,$B586),'All Fixtures'!I:T,12,0),VLOOKUP(_xlfn.CONCAT(B619,$B586),'All Fixtures'!H:T,13,0))</f>
        <v>Crescent Knights</v>
      </c>
      <c r="G619" s="53" t="str">
        <f>IF(E619="VOID","",VLOOKUP(_xlfn.CONCAT(B619,D619),'All Fixtures'!H:U,14,0))</f>
        <v>Longlevens RFC</v>
      </c>
    </row>
  </sheetData>
  <mergeCells count="32">
    <mergeCell ref="B214:G214"/>
    <mergeCell ref="C2:G2"/>
    <mergeCell ref="B20:G20"/>
    <mergeCell ref="C40:G40"/>
    <mergeCell ref="B58:G58"/>
    <mergeCell ref="C79:G79"/>
    <mergeCell ref="B97:G97"/>
    <mergeCell ref="C118:G118"/>
    <mergeCell ref="B136:G136"/>
    <mergeCell ref="C157:G157"/>
    <mergeCell ref="B175:G175"/>
    <mergeCell ref="C196:G196"/>
    <mergeCell ref="B448:G448"/>
    <mergeCell ref="C235:G235"/>
    <mergeCell ref="B253:G253"/>
    <mergeCell ref="C274:G274"/>
    <mergeCell ref="B292:G292"/>
    <mergeCell ref="C313:G313"/>
    <mergeCell ref="B331:G331"/>
    <mergeCell ref="C352:G352"/>
    <mergeCell ref="B370:G370"/>
    <mergeCell ref="C391:G391"/>
    <mergeCell ref="B409:G409"/>
    <mergeCell ref="C430:G430"/>
    <mergeCell ref="C586:G586"/>
    <mergeCell ref="B604:G604"/>
    <mergeCell ref="C469:G469"/>
    <mergeCell ref="B487:G487"/>
    <mergeCell ref="C508:G508"/>
    <mergeCell ref="B526:G526"/>
    <mergeCell ref="C547:G547"/>
    <mergeCell ref="B565:G565"/>
  </mergeCells>
  <conditionalFormatting sqref="D5:D19 D21:D38">
    <cfRule type="expression" dxfId="161" priority="64">
      <formula>$D5=$B$2</formula>
    </cfRule>
  </conditionalFormatting>
  <conditionalFormatting sqref="D20">
    <cfRule type="expression" dxfId="160" priority="34">
      <formula>$D20=$B$586</formula>
    </cfRule>
  </conditionalFormatting>
  <conditionalFormatting sqref="D43:D57 D59:D73">
    <cfRule type="expression" dxfId="159" priority="62">
      <formula>$D43=$B$40</formula>
    </cfRule>
  </conditionalFormatting>
  <conditionalFormatting sqref="D58">
    <cfRule type="expression" dxfId="158" priority="4">
      <formula>$D58=$B$586</formula>
    </cfRule>
  </conditionalFormatting>
  <conditionalFormatting sqref="D82:D96 D98:D112">
    <cfRule type="expression" dxfId="157" priority="60">
      <formula>$D82=$B$79</formula>
    </cfRule>
  </conditionalFormatting>
  <conditionalFormatting sqref="D97">
    <cfRule type="expression" dxfId="156" priority="6">
      <formula>$D97=$B$586</formula>
    </cfRule>
  </conditionalFormatting>
  <conditionalFormatting sqref="D121:D135 D137:D151">
    <cfRule type="expression" dxfId="155" priority="58">
      <formula>$D121=$B$118</formula>
    </cfRule>
  </conditionalFormatting>
  <conditionalFormatting sqref="D136">
    <cfRule type="expression" dxfId="154" priority="8">
      <formula>$D136=$B$586</formula>
    </cfRule>
  </conditionalFormatting>
  <conditionalFormatting sqref="D160:D174 D176:D190">
    <cfRule type="expression" dxfId="153" priority="56">
      <formula>$D160=$B$157</formula>
    </cfRule>
  </conditionalFormatting>
  <conditionalFormatting sqref="D175">
    <cfRule type="expression" dxfId="152" priority="10">
      <formula>$D175=$B$586</formula>
    </cfRule>
  </conditionalFormatting>
  <conditionalFormatting sqref="D199:D213 D215:D229">
    <cfRule type="expression" dxfId="151" priority="54">
      <formula>$D199=$B$196</formula>
    </cfRule>
  </conditionalFormatting>
  <conditionalFormatting sqref="D214">
    <cfRule type="expression" dxfId="150" priority="12">
      <formula>$D214=$B$586</formula>
    </cfRule>
  </conditionalFormatting>
  <conditionalFormatting sqref="D238:D252 D254:D268">
    <cfRule type="expression" dxfId="149" priority="52">
      <formula>$D238=$B$235</formula>
    </cfRule>
  </conditionalFormatting>
  <conditionalFormatting sqref="D253">
    <cfRule type="expression" dxfId="148" priority="14">
      <formula>$D253=$B$586</formula>
    </cfRule>
  </conditionalFormatting>
  <conditionalFormatting sqref="D277:D291 D293:D307">
    <cfRule type="expression" dxfId="147" priority="50">
      <formula>$D277=$B$274</formula>
    </cfRule>
  </conditionalFormatting>
  <conditionalFormatting sqref="D292">
    <cfRule type="expression" dxfId="146" priority="16">
      <formula>$D292=$B$586</formula>
    </cfRule>
  </conditionalFormatting>
  <conditionalFormatting sqref="D316:D330 D332:D346">
    <cfRule type="expression" dxfId="145" priority="48">
      <formula>$D316=$B$313</formula>
    </cfRule>
  </conditionalFormatting>
  <conditionalFormatting sqref="D331">
    <cfRule type="expression" dxfId="144" priority="18">
      <formula>$D331=$B$586</formula>
    </cfRule>
  </conditionalFormatting>
  <conditionalFormatting sqref="D355:D369 D371:D385">
    <cfRule type="expression" dxfId="143" priority="46">
      <formula>$D355=$B$352</formula>
    </cfRule>
  </conditionalFormatting>
  <conditionalFormatting sqref="D370">
    <cfRule type="expression" dxfId="142" priority="20">
      <formula>$D370=$B$586</formula>
    </cfRule>
  </conditionalFormatting>
  <conditionalFormatting sqref="D394:D408 D410:D424">
    <cfRule type="expression" dxfId="141" priority="44">
      <formula>$D394=$B$391</formula>
    </cfRule>
  </conditionalFormatting>
  <conditionalFormatting sqref="D409">
    <cfRule type="expression" dxfId="140" priority="22">
      <formula>$D409=$B$586</formula>
    </cfRule>
  </conditionalFormatting>
  <conditionalFormatting sqref="D433:D447 D449:D463">
    <cfRule type="expression" dxfId="139" priority="42">
      <formula>$D433=$B$430</formula>
    </cfRule>
  </conditionalFormatting>
  <conditionalFormatting sqref="D448">
    <cfRule type="expression" dxfId="138" priority="24">
      <formula>$D448=$B$586</formula>
    </cfRule>
  </conditionalFormatting>
  <conditionalFormatting sqref="D472:D486 D488:D502">
    <cfRule type="expression" dxfId="137" priority="40">
      <formula>$D472=$B$469</formula>
    </cfRule>
  </conditionalFormatting>
  <conditionalFormatting sqref="D487">
    <cfRule type="expression" dxfId="136" priority="26">
      <formula>$D487=$B$586</formula>
    </cfRule>
  </conditionalFormatting>
  <conditionalFormatting sqref="D511:D525 D527:D541">
    <cfRule type="expression" dxfId="135" priority="38">
      <formula>$D511=$B$508</formula>
    </cfRule>
  </conditionalFormatting>
  <conditionalFormatting sqref="D526">
    <cfRule type="expression" dxfId="134" priority="28">
      <formula>$D526=$B$586</formula>
    </cfRule>
  </conditionalFormatting>
  <conditionalFormatting sqref="D550:D564 D566:D580">
    <cfRule type="expression" dxfId="133" priority="36">
      <formula>$D550=$B$547</formula>
    </cfRule>
  </conditionalFormatting>
  <conditionalFormatting sqref="D565">
    <cfRule type="expression" dxfId="132" priority="30">
      <formula>$D565=$B$586</formula>
    </cfRule>
  </conditionalFormatting>
  <conditionalFormatting sqref="D589:D619">
    <cfRule type="expression" dxfId="131" priority="32">
      <formula>$D589=$B$586</formula>
    </cfRule>
  </conditionalFormatting>
  <conditionalFormatting sqref="F5:F19 F21:F38">
    <cfRule type="expression" dxfId="130" priority="63">
      <formula>$F5=$B$2</formula>
    </cfRule>
  </conditionalFormatting>
  <conditionalFormatting sqref="F20">
    <cfRule type="expression" dxfId="129" priority="33">
      <formula>$F20=$B$586</formula>
    </cfRule>
  </conditionalFormatting>
  <conditionalFormatting sqref="F43:F57 F59:F73">
    <cfRule type="expression" dxfId="128" priority="61">
      <formula>$F43=$B$40</formula>
    </cfRule>
  </conditionalFormatting>
  <conditionalFormatting sqref="F58">
    <cfRule type="expression" dxfId="127" priority="3">
      <formula>$F58=$B$586</formula>
    </cfRule>
  </conditionalFormatting>
  <conditionalFormatting sqref="F82:F96 F98:F112">
    <cfRule type="expression" dxfId="126" priority="59">
      <formula>$F82=$B$79</formula>
    </cfRule>
  </conditionalFormatting>
  <conditionalFormatting sqref="F97">
    <cfRule type="expression" dxfId="125" priority="5">
      <formula>$F97=$B$586</formula>
    </cfRule>
  </conditionalFormatting>
  <conditionalFormatting sqref="F121:F135 F137:F151">
    <cfRule type="expression" dxfId="124" priority="57">
      <formula>$F121=$B$118</formula>
    </cfRule>
  </conditionalFormatting>
  <conditionalFormatting sqref="F136">
    <cfRule type="expression" dxfId="123" priority="7">
      <formula>$F136=$B$586</formula>
    </cfRule>
  </conditionalFormatting>
  <conditionalFormatting sqref="F160:F174 F176:F190">
    <cfRule type="expression" dxfId="122" priority="55">
      <formula>$F160=$B$157</formula>
    </cfRule>
  </conditionalFormatting>
  <conditionalFormatting sqref="F175">
    <cfRule type="expression" dxfId="121" priority="9">
      <formula>$F175=$B$586</formula>
    </cfRule>
  </conditionalFormatting>
  <conditionalFormatting sqref="F199:F213 F215:F229">
    <cfRule type="expression" dxfId="120" priority="53">
      <formula>$F199=$B$196</formula>
    </cfRule>
  </conditionalFormatting>
  <conditionalFormatting sqref="F214">
    <cfRule type="expression" dxfId="119" priority="11">
      <formula>$F214=$B$586</formula>
    </cfRule>
  </conditionalFormatting>
  <conditionalFormatting sqref="F238:F252 F254:F268">
    <cfRule type="expression" dxfId="118" priority="51">
      <formula>$F238=$B$235</formula>
    </cfRule>
  </conditionalFormatting>
  <conditionalFormatting sqref="F253">
    <cfRule type="expression" dxfId="117" priority="13">
      <formula>$F253=$B$586</formula>
    </cfRule>
  </conditionalFormatting>
  <conditionalFormatting sqref="F277:F291 F293:F307">
    <cfRule type="expression" dxfId="116" priority="49">
      <formula>$F277=$B$274</formula>
    </cfRule>
  </conditionalFormatting>
  <conditionalFormatting sqref="F292">
    <cfRule type="expression" dxfId="115" priority="15">
      <formula>$F292=$B$586</formula>
    </cfRule>
  </conditionalFormatting>
  <conditionalFormatting sqref="F316:F330 F332:F346">
    <cfRule type="expression" dxfId="114" priority="47">
      <formula>$F316=$B$313</formula>
    </cfRule>
  </conditionalFormatting>
  <conditionalFormatting sqref="F331">
    <cfRule type="expression" dxfId="113" priority="17">
      <formula>$F331=$B$586</formula>
    </cfRule>
  </conditionalFormatting>
  <conditionalFormatting sqref="F355:F369 F371:F385">
    <cfRule type="expression" dxfId="112" priority="45">
      <formula>$F355=$B$352</formula>
    </cfRule>
  </conditionalFormatting>
  <conditionalFormatting sqref="F370">
    <cfRule type="expression" dxfId="111" priority="19">
      <formula>$F370=$B$586</formula>
    </cfRule>
  </conditionalFormatting>
  <conditionalFormatting sqref="F394:F408 F410:F424">
    <cfRule type="expression" dxfId="110" priority="43">
      <formula>$F394=$B$391</formula>
    </cfRule>
  </conditionalFormatting>
  <conditionalFormatting sqref="F409">
    <cfRule type="expression" dxfId="109" priority="21">
      <formula>$F409=$B$586</formula>
    </cfRule>
  </conditionalFormatting>
  <conditionalFormatting sqref="F433:F447 F449:F463">
    <cfRule type="expression" dxfId="108" priority="41">
      <formula>$F433=$B$430</formula>
    </cfRule>
  </conditionalFormatting>
  <conditionalFormatting sqref="F448">
    <cfRule type="expression" dxfId="107" priority="23">
      <formula>$F448=$B$586</formula>
    </cfRule>
  </conditionalFormatting>
  <conditionalFormatting sqref="F472:F486 F488:F502">
    <cfRule type="expression" dxfId="106" priority="39">
      <formula>$F472=$B$469</formula>
    </cfRule>
  </conditionalFormatting>
  <conditionalFormatting sqref="F487">
    <cfRule type="expression" dxfId="105" priority="25">
      <formula>$F487=$B$586</formula>
    </cfRule>
  </conditionalFormatting>
  <conditionalFormatting sqref="F511:F525 F527:F541">
    <cfRule type="expression" dxfId="104" priority="37">
      <formula>$F511=$B$508</formula>
    </cfRule>
  </conditionalFormatting>
  <conditionalFormatting sqref="F526">
    <cfRule type="expression" dxfId="103" priority="27">
      <formula>$F526=$B$586</formula>
    </cfRule>
  </conditionalFormatting>
  <conditionalFormatting sqref="F550:F564 F566:F580">
    <cfRule type="expression" dxfId="102" priority="35">
      <formula>$F550=$B$547</formula>
    </cfRule>
  </conditionalFormatting>
  <conditionalFormatting sqref="F565">
    <cfRule type="expression" dxfId="101" priority="29">
      <formula>$F565=$B$586</formula>
    </cfRule>
  </conditionalFormatting>
  <conditionalFormatting sqref="F589:F619">
    <cfRule type="expression" dxfId="100" priority="31">
      <formula>$F589=$B$586</formula>
    </cfRule>
  </conditionalFormatting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566B3E8-7865-4E76-8B62-6BA96370C406}">
          <x14:formula1>
            <xm:f>tbl_Teams!$C$2:$C$111</xm:f>
          </x14:formula1>
          <xm:sqref>C469 C586 C391 C352 C313 C274 C235 C196 C157 C118 C79 C40 C547 C508 C430 C2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7E094-BAEA-48DA-8A5E-23850B979219}">
  <sheetPr codeName="Sheet15">
    <tabColor rgb="FFFFC000"/>
  </sheetPr>
  <dimension ref="A1:H619"/>
  <sheetViews>
    <sheetView topLeftCell="A230" workbookViewId="0">
      <selection activeCell="G504" sqref="G504"/>
    </sheetView>
  </sheetViews>
  <sheetFormatPr defaultColWidth="8.85546875" defaultRowHeight="18" customHeight="1" x14ac:dyDescent="0.25"/>
  <cols>
    <col min="1" max="1" width="4.85546875" style="56" customWidth="1"/>
    <col min="2" max="2" width="3" style="54" customWidth="1"/>
    <col min="3" max="3" width="11.28515625" style="54" customWidth="1"/>
    <col min="4" max="4" width="21.5703125" style="54" customWidth="1"/>
    <col min="5" max="5" width="4.7109375" style="54" customWidth="1"/>
    <col min="6" max="6" width="21.5703125" style="54" customWidth="1"/>
    <col min="7" max="7" width="25.7109375" style="54" customWidth="1"/>
    <col min="8" max="8" width="4.85546875" style="54" customWidth="1"/>
    <col min="9" max="16384" width="8.85546875" style="54"/>
  </cols>
  <sheetData>
    <row r="1" spans="1:8" ht="13.15" customHeight="1" x14ac:dyDescent="0.25">
      <c r="A1" s="55"/>
      <c r="B1" s="20"/>
      <c r="C1" s="20"/>
      <c r="D1" s="3"/>
      <c r="E1" s="20"/>
      <c r="F1" s="3"/>
      <c r="G1" s="3"/>
      <c r="H1" s="3"/>
    </row>
    <row r="2" spans="1:8" ht="20.45" customHeight="1" x14ac:dyDescent="0.35">
      <c r="A2" s="55">
        <v>1</v>
      </c>
      <c r="B2" s="39" t="str">
        <f>C2</f>
        <v>New Indians</v>
      </c>
      <c r="C2" s="121" t="str">
        <f>VLOOKUP(A2,Divisions!$AB$3:$AC$18,2,0)</f>
        <v>New Indians</v>
      </c>
      <c r="D2" s="121"/>
      <c r="E2" s="121"/>
      <c r="F2" s="121"/>
      <c r="G2" s="121"/>
      <c r="H2" s="3"/>
    </row>
    <row r="3" spans="1:8" ht="13.15" customHeight="1" x14ac:dyDescent="0.25">
      <c r="A3" s="55"/>
      <c r="B3" s="20"/>
      <c r="C3" s="20"/>
      <c r="D3" s="3"/>
      <c r="E3" s="20"/>
      <c r="F3" s="3"/>
      <c r="G3" s="3"/>
      <c r="H3" s="3"/>
    </row>
    <row r="4" spans="1:8" ht="21.6" customHeight="1" x14ac:dyDescent="0.25">
      <c r="A4" s="55"/>
      <c r="B4" s="40" t="s">
        <v>328</v>
      </c>
      <c r="C4" s="41" t="s">
        <v>334</v>
      </c>
      <c r="D4" s="42" t="s">
        <v>340</v>
      </c>
      <c r="E4" s="42"/>
      <c r="F4" s="42" t="s">
        <v>341</v>
      </c>
      <c r="G4" s="43" t="s">
        <v>338</v>
      </c>
      <c r="H4" s="3"/>
    </row>
    <row r="5" spans="1:8" ht="18" customHeight="1" x14ac:dyDescent="0.25">
      <c r="A5" s="55"/>
      <c r="B5" s="44">
        <v>1</v>
      </c>
      <c r="C5" s="45">
        <f>IFERROR(VLOOKUP(_xlfn.CONCAT(B5,$B2),'All Fixtures'!H:R,10,0),VLOOKUP(_xlfn.CONCAT(B5,$B2),'All Fixtures'!I:R,9,0))</f>
        <v>45541</v>
      </c>
      <c r="D5" s="46" t="str">
        <f>IFERROR(VLOOKUP(_xlfn.CONCAT(B5,$B2),'All Fixtures'!H:R,11,0),VLOOKUP(_xlfn.CONCAT(B5,$B2),'All Fixtures'!I:R,10,0))</f>
        <v>New Indians</v>
      </c>
      <c r="E5" s="47" t="str">
        <f>IF(F5="","VOID","vs")</f>
        <v>vs</v>
      </c>
      <c r="F5" s="46" t="str">
        <f>IFERROR(VLOOKUP(_xlfn.CONCAT(B5,$B2),'All Fixtures'!I:T,12,0),VLOOKUP(_xlfn.CONCAT(B5,$B2),'All Fixtures'!H:T,13,0))</f>
        <v>Angry Beavers</v>
      </c>
      <c r="G5" s="48" t="str">
        <f>IF(E5="VOID","",VLOOKUP(_xlfn.CONCAT(B5,D5),'All Fixtures'!H:U,14,0))</f>
        <v>Churchdown Community Centre 1</v>
      </c>
      <c r="H5" s="3"/>
    </row>
    <row r="6" spans="1:8" ht="18" customHeight="1" x14ac:dyDescent="0.25">
      <c r="A6" s="55"/>
      <c r="B6" s="44">
        <v>2</v>
      </c>
      <c r="C6" s="45">
        <f>IFERROR(VLOOKUP(_xlfn.CONCAT(B6,$B2),'All Fixtures'!H:R,10,0),VLOOKUP(_xlfn.CONCAT(B6,$B2),'All Fixtures'!I:R,9,0))</f>
        <v>45547</v>
      </c>
      <c r="D6" s="46" t="str">
        <f>IFERROR(VLOOKUP(_xlfn.CONCAT(B6,$B2),'All Fixtures'!H:R,11,0),VLOOKUP(_xlfn.CONCAT(B6,$B2),'All Fixtures'!I:R,10,0))</f>
        <v>Cybernetics</v>
      </c>
      <c r="E6" s="47" t="str">
        <f t="shared" ref="E6:E35" si="0">IF(F6="","VOID","vs")</f>
        <v>vs</v>
      </c>
      <c r="F6" s="46" t="str">
        <f>IFERROR(VLOOKUP(_xlfn.CONCAT(B6,$B2),'All Fixtures'!I:T,12,0),VLOOKUP(_xlfn.CONCAT(B6,$B2),'All Fixtures'!H:T,13,0))</f>
        <v>New Indians</v>
      </c>
      <c r="G6" s="48" t="str">
        <f>IF(E6="VOID","",VLOOKUP(_xlfn.CONCAT(B6,D6),'All Fixtures'!H:U,14,0))</f>
        <v>Gala Club 2</v>
      </c>
      <c r="H6" s="3"/>
    </row>
    <row r="7" spans="1:8" ht="18" customHeight="1" x14ac:dyDescent="0.25">
      <c r="A7" s="55"/>
      <c r="B7" s="44">
        <v>3</v>
      </c>
      <c r="C7" s="45">
        <f>IFERROR(VLOOKUP(_xlfn.CONCAT(B7,$B2),'All Fixtures'!H:R,10,0),VLOOKUP(_xlfn.CONCAT(B7,$B2),'All Fixtures'!I:R,9,0))</f>
        <v>45555</v>
      </c>
      <c r="D7" s="46" t="str">
        <f>IFERROR(VLOOKUP(_xlfn.CONCAT(B7,$B2),'All Fixtures'!H:R,11,0),VLOOKUP(_xlfn.CONCAT(B7,$B2),'All Fixtures'!I:R,10,0))</f>
        <v>New Indians</v>
      </c>
      <c r="E7" s="47" t="str">
        <f t="shared" si="0"/>
        <v>vs</v>
      </c>
      <c r="F7" s="46" t="str">
        <f>IFERROR(VLOOKUP(_xlfn.CONCAT(B7,$B2),'All Fixtures'!I:T,12,0),VLOOKUP(_xlfn.CONCAT(B7,$B2),'All Fixtures'!H:T,13,0))</f>
        <v>Britwater</v>
      </c>
      <c r="G7" s="48" t="str">
        <f>IF(E7="VOID","",VLOOKUP(_xlfn.CONCAT(B7,D7),'All Fixtures'!H:U,14,0))</f>
        <v>Churchdown Community Centre 1</v>
      </c>
      <c r="H7" s="3"/>
    </row>
    <row r="8" spans="1:8" ht="18" customHeight="1" x14ac:dyDescent="0.25">
      <c r="A8" s="55"/>
      <c r="B8" s="44">
        <v>4</v>
      </c>
      <c r="C8" s="45">
        <f>IFERROR(VLOOKUP(_xlfn.CONCAT(B8,$B2),'All Fixtures'!H:R,10,0),VLOOKUP(_xlfn.CONCAT(B8,$B2),'All Fixtures'!I:R,9,0))</f>
        <v>45560</v>
      </c>
      <c r="D8" s="46" t="str">
        <f>IFERROR(VLOOKUP(_xlfn.CONCAT(B8,$B2),'All Fixtures'!H:R,11,0),VLOOKUP(_xlfn.CONCAT(B8,$B2),'All Fixtures'!I:R,10,0))</f>
        <v>Junction Inn</v>
      </c>
      <c r="E8" s="47" t="str">
        <f t="shared" si="0"/>
        <v>vs</v>
      </c>
      <c r="F8" s="46" t="str">
        <f>IFERROR(VLOOKUP(_xlfn.CONCAT(B8,$B2),'All Fixtures'!I:T,12,0),VLOOKUP(_xlfn.CONCAT(B8,$B2),'All Fixtures'!H:T,13,0))</f>
        <v>New Indians</v>
      </c>
      <c r="G8" s="48" t="str">
        <f>IF(E8="VOID","",VLOOKUP(_xlfn.CONCAT(B8,D8),'All Fixtures'!H:U,14,0))</f>
        <v>Junction Inn</v>
      </c>
      <c r="H8" s="3"/>
    </row>
    <row r="9" spans="1:8" ht="18" customHeight="1" x14ac:dyDescent="0.25">
      <c r="A9" s="55"/>
      <c r="B9" s="44">
        <v>5</v>
      </c>
      <c r="C9" s="45">
        <f>IFERROR(VLOOKUP(_xlfn.CONCAT(B9,$B2),'All Fixtures'!H:R,10,0),VLOOKUP(_xlfn.CONCAT(B9,$B2),'All Fixtures'!I:R,9,0))</f>
        <v>45569</v>
      </c>
      <c r="D9" s="46" t="str">
        <f>IFERROR(VLOOKUP(_xlfn.CONCAT(B9,$B2),'All Fixtures'!H:R,11,0),VLOOKUP(_xlfn.CONCAT(B9,$B2),'All Fixtures'!I:R,10,0))</f>
        <v>New Indians</v>
      </c>
      <c r="E9" s="47" t="str">
        <f t="shared" si="0"/>
        <v>vs</v>
      </c>
      <c r="F9" s="46" t="str">
        <f>IFERROR(VLOOKUP(_xlfn.CONCAT(B9,$B2),'All Fixtures'!I:T,12,0),VLOOKUP(_xlfn.CONCAT(B9,$B2),'All Fixtures'!H:T,13,0))</f>
        <v>KE7's</v>
      </c>
      <c r="G9" s="48" t="str">
        <f>IF(E9="VOID","",VLOOKUP(_xlfn.CONCAT(B9,D9),'All Fixtures'!H:U,14,0))</f>
        <v>Churchdown Community Centre 1</v>
      </c>
      <c r="H9" s="3"/>
    </row>
    <row r="10" spans="1:8" ht="18" customHeight="1" x14ac:dyDescent="0.25">
      <c r="A10" s="55"/>
      <c r="B10" s="44">
        <v>6</v>
      </c>
      <c r="C10" s="45">
        <f>IFERROR(VLOOKUP(_xlfn.CONCAT(B10,$B2),'All Fixtures'!H:R,10,0),VLOOKUP(_xlfn.CONCAT(B10,$B2),'All Fixtures'!I:R,9,0))</f>
        <v>45575</v>
      </c>
      <c r="D10" s="46" t="str">
        <f>IFERROR(VLOOKUP(_xlfn.CONCAT(B10,$B2),'All Fixtures'!H:R,11,0),VLOOKUP(_xlfn.CONCAT(B10,$B2),'All Fixtures'!I:R,10,0))</f>
        <v>Walls Top Ten</v>
      </c>
      <c r="E10" s="47" t="str">
        <f t="shared" si="0"/>
        <v>vs</v>
      </c>
      <c r="F10" s="46" t="str">
        <f>IFERROR(VLOOKUP(_xlfn.CONCAT(B10,$B2),'All Fixtures'!I:T,12,0),VLOOKUP(_xlfn.CONCAT(B10,$B2),'All Fixtures'!H:T,13,0))</f>
        <v>New Indians</v>
      </c>
      <c r="G10" s="48" t="str">
        <f>IF(E10="VOID","",VLOOKUP(_xlfn.CONCAT(B10,D10),'All Fixtures'!H:U,14,0))</f>
        <v>England's Glory 1</v>
      </c>
      <c r="H10" s="3"/>
    </row>
    <row r="11" spans="1:8" ht="18" customHeight="1" x14ac:dyDescent="0.25">
      <c r="A11" s="55"/>
      <c r="B11" s="44">
        <v>7</v>
      </c>
      <c r="C11" s="45">
        <f>IFERROR(VLOOKUP(_xlfn.CONCAT(B11,$B2),'All Fixtures'!H:R,10,0),VLOOKUP(_xlfn.CONCAT(B11,$B2),'All Fixtures'!I:R,9,0))</f>
        <v>45583</v>
      </c>
      <c r="D11" s="46" t="str">
        <f>IFERROR(VLOOKUP(_xlfn.CONCAT(B11,$B2),'All Fixtures'!H:R,11,0),VLOOKUP(_xlfn.CONCAT(B11,$B2),'All Fixtures'!I:R,10,0))</f>
        <v>New Indians</v>
      </c>
      <c r="E11" s="47" t="str">
        <f t="shared" si="0"/>
        <v>vs</v>
      </c>
      <c r="F11" s="46" t="str">
        <f>IFERROR(VLOOKUP(_xlfn.CONCAT(B11,$B2),'All Fixtures'!I:T,12,0),VLOOKUP(_xlfn.CONCAT(B11,$B2),'All Fixtures'!H:T,13,0))</f>
        <v>Westgate Teapots</v>
      </c>
      <c r="G11" s="48" t="str">
        <f>IF(E11="VOID","",VLOOKUP(_xlfn.CONCAT(B11,D11),'All Fixtures'!H:U,14,0))</f>
        <v>Churchdown Community Centre 1</v>
      </c>
      <c r="H11" s="3"/>
    </row>
    <row r="12" spans="1:8" ht="18" customHeight="1" x14ac:dyDescent="0.25">
      <c r="A12" s="55"/>
      <c r="B12" s="44">
        <v>8</v>
      </c>
      <c r="C12" s="45">
        <f>IFERROR(VLOOKUP(_xlfn.CONCAT(B12,$B2),'All Fixtures'!H:R,10,0),VLOOKUP(_xlfn.CONCAT(B12,$B2),'All Fixtures'!I:R,9,0))</f>
        <v>45590</v>
      </c>
      <c r="D12" s="46" t="str">
        <f>IFERROR(VLOOKUP(_xlfn.CONCAT(B12,$B2),'All Fixtures'!H:R,11,0),VLOOKUP(_xlfn.CONCAT(B12,$B2),'All Fixtures'!I:R,10,0))</f>
        <v>509ers</v>
      </c>
      <c r="E12" s="47" t="str">
        <f t="shared" si="0"/>
        <v>vs</v>
      </c>
      <c r="F12" s="46" t="str">
        <f>IFERROR(VLOOKUP(_xlfn.CONCAT(B12,$B2),'All Fixtures'!I:T,12,0),VLOOKUP(_xlfn.CONCAT(B12,$B2),'All Fixtures'!H:T,13,0))</f>
        <v>New Indians</v>
      </c>
      <c r="G12" s="48" t="str">
        <f>IF(E12="VOID","",VLOOKUP(_xlfn.CONCAT(B12,D12),'All Fixtures'!H:U,14,0))</f>
        <v>Robinswood Hill Club 2</v>
      </c>
      <c r="H12" s="3"/>
    </row>
    <row r="13" spans="1:8" ht="18" customHeight="1" x14ac:dyDescent="0.25">
      <c r="A13" s="55"/>
      <c r="B13" s="44">
        <v>9</v>
      </c>
      <c r="C13" s="45">
        <f>IFERROR(VLOOKUP(_xlfn.CONCAT(B13,$B2),'All Fixtures'!H:R,10,0),VLOOKUP(_xlfn.CONCAT(B13,$B2),'All Fixtures'!I:R,9,0))</f>
        <v>45597</v>
      </c>
      <c r="D13" s="46" t="str">
        <f>IFERROR(VLOOKUP(_xlfn.CONCAT(B13,$B2),'All Fixtures'!H:R,11,0),VLOOKUP(_xlfn.CONCAT(B13,$B2),'All Fixtures'!I:R,10,0))</f>
        <v>New Indians</v>
      </c>
      <c r="E13" s="47" t="str">
        <f t="shared" si="0"/>
        <v>vs</v>
      </c>
      <c r="F13" s="46" t="str">
        <f>IFERROR(VLOOKUP(_xlfn.CONCAT(B13,$B2),'All Fixtures'!I:T,12,0),VLOOKUP(_xlfn.CONCAT(B13,$B2),'All Fixtures'!H:T,13,0))</f>
        <v>Rising Sun</v>
      </c>
      <c r="G13" s="48" t="str">
        <f>IF(E13="VOID","",VLOOKUP(_xlfn.CONCAT(B13,D13),'All Fixtures'!H:U,14,0))</f>
        <v>Churchdown Community Centre 1</v>
      </c>
      <c r="H13" s="3"/>
    </row>
    <row r="14" spans="1:8" ht="18" customHeight="1" x14ac:dyDescent="0.25">
      <c r="A14" s="55"/>
      <c r="B14" s="44">
        <v>10</v>
      </c>
      <c r="C14" s="45">
        <f>IFERROR(VLOOKUP(_xlfn.CONCAT(B14,$B2),'All Fixtures'!H:R,10,0),VLOOKUP(_xlfn.CONCAT(B14,$B2),'All Fixtures'!I:R,9,0))</f>
        <v>45602</v>
      </c>
      <c r="D14" s="46" t="str">
        <f>IFERROR(VLOOKUP(_xlfn.CONCAT(B14,$B2),'All Fixtures'!H:R,11,0),VLOOKUP(_xlfn.CONCAT(B14,$B2),'All Fixtures'!I:R,10,0))</f>
        <v>Canning Stragglers</v>
      </c>
      <c r="E14" s="47" t="str">
        <f t="shared" si="0"/>
        <v>vs</v>
      </c>
      <c r="F14" s="46" t="str">
        <f>IFERROR(VLOOKUP(_xlfn.CONCAT(B14,$B2),'All Fixtures'!I:T,12,0),VLOOKUP(_xlfn.CONCAT(B14,$B2),'All Fixtures'!H:T,13,0))</f>
        <v>New Indians</v>
      </c>
      <c r="G14" s="48" t="str">
        <f>IF(E14="VOID","",VLOOKUP(_xlfn.CONCAT(B14,D14),'All Fixtures'!H:U,14,0))</f>
        <v>Churchdown Club</v>
      </c>
      <c r="H14" s="3"/>
    </row>
    <row r="15" spans="1:8" ht="18" customHeight="1" x14ac:dyDescent="0.25">
      <c r="A15" s="55"/>
      <c r="B15" s="44">
        <v>11</v>
      </c>
      <c r="C15" s="45">
        <f>IFERROR(VLOOKUP(_xlfn.CONCAT(B15,$B2),'All Fixtures'!H:R,10,0),VLOOKUP(_xlfn.CONCAT(B15,$B2),'All Fixtures'!I:R,9,0))</f>
        <v>45611</v>
      </c>
      <c r="D15" s="46" t="str">
        <f>IFERROR(VLOOKUP(_xlfn.CONCAT(B15,$B2),'All Fixtures'!H:R,11,0),VLOOKUP(_xlfn.CONCAT(B15,$B2),'All Fixtures'!I:R,10,0))</f>
        <v>New Indians</v>
      </c>
      <c r="E15" s="47" t="str">
        <f t="shared" si="0"/>
        <v>vs</v>
      </c>
      <c r="F15" s="46" t="str">
        <f>IFERROR(VLOOKUP(_xlfn.CONCAT(B15,$B2),'All Fixtures'!I:T,12,0),VLOOKUP(_xlfn.CONCAT(B15,$B2),'All Fixtures'!H:T,13,0))</f>
        <v>Apaches</v>
      </c>
      <c r="G15" s="48" t="str">
        <f>IF(E15="VOID","",VLOOKUP(_xlfn.CONCAT(B15,D15),'All Fixtures'!H:U,14,0))</f>
        <v>Churchdown Community Centre 1</v>
      </c>
      <c r="H15" s="3"/>
    </row>
    <row r="16" spans="1:8" ht="18" customHeight="1" x14ac:dyDescent="0.25">
      <c r="A16" s="55"/>
      <c r="B16" s="44">
        <v>12</v>
      </c>
      <c r="C16" s="45">
        <f>IFERROR(VLOOKUP(_xlfn.CONCAT(B16,$B2),'All Fixtures'!H:R,10,0),VLOOKUP(_xlfn.CONCAT(B16,$B2),'All Fixtures'!I:R,9,0))</f>
        <v>45614</v>
      </c>
      <c r="D16" s="46" t="str">
        <f>IFERROR(VLOOKUP(_xlfn.CONCAT(B16,$B2),'All Fixtures'!H:R,11,0),VLOOKUP(_xlfn.CONCAT(B16,$B2),'All Fixtures'!I:R,10,0))</f>
        <v>Scammells</v>
      </c>
      <c r="E16" s="47" t="str">
        <f t="shared" si="0"/>
        <v>vs</v>
      </c>
      <c r="F16" s="46" t="str">
        <f>IFERROR(VLOOKUP(_xlfn.CONCAT(B16,$B2),'All Fixtures'!I:T,12,0),VLOOKUP(_xlfn.CONCAT(B16,$B2),'All Fixtures'!H:T,13,0))</f>
        <v>New Indians</v>
      </c>
      <c r="G16" s="48" t="str">
        <f>IF(E16="VOID","",VLOOKUP(_xlfn.CONCAT(B16,D16),'All Fixtures'!H:U,14,0))</f>
        <v>Gala Club 1</v>
      </c>
      <c r="H16" s="3"/>
    </row>
    <row r="17" spans="1:8" ht="18" customHeight="1" x14ac:dyDescent="0.25">
      <c r="A17" s="55"/>
      <c r="B17" s="44">
        <v>13</v>
      </c>
      <c r="C17" s="45">
        <f>IFERROR(VLOOKUP(_xlfn.CONCAT(B17,$B2),'All Fixtures'!H:R,10,0),VLOOKUP(_xlfn.CONCAT(B17,$B2),'All Fixtures'!I:R,9,0))</f>
        <v>45625</v>
      </c>
      <c r="D17" s="46" t="str">
        <f>IFERROR(VLOOKUP(_xlfn.CONCAT(B17,$B2),'All Fixtures'!H:R,11,0),VLOOKUP(_xlfn.CONCAT(B17,$B2),'All Fixtures'!I:R,10,0))</f>
        <v>New Indians</v>
      </c>
      <c r="E17" s="47" t="str">
        <f t="shared" si="0"/>
        <v>vs</v>
      </c>
      <c r="F17" s="46" t="str">
        <f>IFERROR(VLOOKUP(_xlfn.CONCAT(B17,$B2),'All Fixtures'!I:T,12,0),VLOOKUP(_xlfn.CONCAT(B17,$B2),'All Fixtures'!H:T,13,0))</f>
        <v>Renegades</v>
      </c>
      <c r="G17" s="48" t="str">
        <f>IF(E17="VOID","",VLOOKUP(_xlfn.CONCAT(B17,D17),'All Fixtures'!H:U,14,0))</f>
        <v>Churchdown Community Centre 1</v>
      </c>
      <c r="H17" s="3"/>
    </row>
    <row r="18" spans="1:8" ht="18" customHeight="1" x14ac:dyDescent="0.25">
      <c r="A18" s="55"/>
      <c r="B18" s="44">
        <v>14</v>
      </c>
      <c r="C18" s="45">
        <f>IFERROR(VLOOKUP(_xlfn.CONCAT(B18,$B2),'All Fixtures'!H:R,10,0),VLOOKUP(_xlfn.CONCAT(B18,$B2),'All Fixtures'!I:R,9,0))</f>
        <v>45631</v>
      </c>
      <c r="D18" s="46" t="str">
        <f>IFERROR(VLOOKUP(_xlfn.CONCAT(B18,$B2),'All Fixtures'!H:R,11,0),VLOOKUP(_xlfn.CONCAT(B18,$B2),'All Fixtures'!I:R,10,0))</f>
        <v>Jokers(City)</v>
      </c>
      <c r="E18" s="47" t="str">
        <f t="shared" si="0"/>
        <v>vs</v>
      </c>
      <c r="F18" s="46" t="str">
        <f>IFERROR(VLOOKUP(_xlfn.CONCAT(B18,$B2),'All Fixtures'!I:T,12,0),VLOOKUP(_xlfn.CONCAT(B18,$B2),'All Fixtures'!H:T,13,0))</f>
        <v>New Indians</v>
      </c>
      <c r="G18" s="48" t="str">
        <f>IF(E18="VOID","",VLOOKUP(_xlfn.CONCAT(B18,D18),'All Fixtures'!H:U,14,0))</f>
        <v>One Eyed Jacks</v>
      </c>
      <c r="H18" s="3"/>
    </row>
    <row r="19" spans="1:8" ht="18" customHeight="1" x14ac:dyDescent="0.25">
      <c r="A19" s="55"/>
      <c r="B19" s="44">
        <v>15</v>
      </c>
      <c r="C19" s="45" t="str">
        <f>IFERROR(VLOOKUP(_xlfn.CONCAT(B19,$B2),'All Fixtures'!H:R,10,0),VLOOKUP(_xlfn.CONCAT(B19,$B2),'All Fixtures'!I:R,9,0))</f>
        <v/>
      </c>
      <c r="D19" s="46" t="str">
        <f>IFERROR(VLOOKUP(_xlfn.CONCAT(B19,$B2),'All Fixtures'!H:R,11,0),VLOOKUP(_xlfn.CONCAT(B19,$B2),'All Fixtures'!I:R,10,0))</f>
        <v>New Indians</v>
      </c>
      <c r="E19" s="47" t="str">
        <f t="shared" si="0"/>
        <v>VOID</v>
      </c>
      <c r="F19" s="46" t="str">
        <f>IFERROR(VLOOKUP(_xlfn.CONCAT(B19,$B2),'All Fixtures'!I:T,12,0),VLOOKUP(_xlfn.CONCAT(B19,$B2),'All Fixtures'!H:T,13,0))</f>
        <v/>
      </c>
      <c r="G19" s="48" t="str">
        <f>IF(E19="VOID","",VLOOKUP(_xlfn.CONCAT(B19,D19),'All Fixtures'!H:U,14,0))</f>
        <v/>
      </c>
      <c r="H19" s="3"/>
    </row>
    <row r="20" spans="1:8" ht="24.6" customHeight="1" x14ac:dyDescent="0.25">
      <c r="A20" s="55"/>
      <c r="B20" s="122" t="s">
        <v>339</v>
      </c>
      <c r="C20" s="123"/>
      <c r="D20" s="123"/>
      <c r="E20" s="123"/>
      <c r="F20" s="123"/>
      <c r="G20" s="124"/>
      <c r="H20" s="3"/>
    </row>
    <row r="21" spans="1:8" ht="18" customHeight="1" x14ac:dyDescent="0.25">
      <c r="A21" s="55"/>
      <c r="B21" s="44">
        <v>16</v>
      </c>
      <c r="C21" s="45">
        <f>IFERROR(VLOOKUP(_xlfn.CONCAT(B21,$B2),'All Fixtures'!H:R,10,0),VLOOKUP(_xlfn.CONCAT(B21,$B2),'All Fixtures'!I:R,9,0))</f>
        <v>45665</v>
      </c>
      <c r="D21" s="46" t="str">
        <f>IFERROR(VLOOKUP(_xlfn.CONCAT(B21,$B2),'All Fixtures'!H:R,11,0),VLOOKUP(_xlfn.CONCAT(B21,$B2),'All Fixtures'!I:R,10,0))</f>
        <v>Angry Beavers</v>
      </c>
      <c r="E21" s="47" t="str">
        <f t="shared" si="0"/>
        <v>vs</v>
      </c>
      <c r="F21" s="46" t="str">
        <f>IFERROR(VLOOKUP(_xlfn.CONCAT(B21,$B2),'All Fixtures'!I:T,12,0),VLOOKUP(_xlfn.CONCAT(B21,$B2),'All Fixtures'!H:T,13,0))</f>
        <v>New Indians</v>
      </c>
      <c r="G21" s="48" t="str">
        <f>IF(E21="VOID","",VLOOKUP(_xlfn.CONCAT(B21,D21),'All Fixtures'!H:U,14,0))</f>
        <v>Circle Club Newent</v>
      </c>
      <c r="H21" s="3"/>
    </row>
    <row r="22" spans="1:8" ht="18" customHeight="1" x14ac:dyDescent="0.25">
      <c r="A22" s="55"/>
      <c r="B22" s="44">
        <v>17</v>
      </c>
      <c r="C22" s="45">
        <f>IFERROR(VLOOKUP(_xlfn.CONCAT(B22,$B2),'All Fixtures'!H:R,10,0),VLOOKUP(_xlfn.CONCAT(B22,$B2),'All Fixtures'!I:R,9,0))</f>
        <v>45674</v>
      </c>
      <c r="D22" s="46" t="str">
        <f>IFERROR(VLOOKUP(_xlfn.CONCAT(B22,$B2),'All Fixtures'!H:R,11,0),VLOOKUP(_xlfn.CONCAT(B22,$B2),'All Fixtures'!I:R,10,0))</f>
        <v>New Indians</v>
      </c>
      <c r="E22" s="47" t="str">
        <f t="shared" si="0"/>
        <v>vs</v>
      </c>
      <c r="F22" s="46" t="str">
        <f>IFERROR(VLOOKUP(_xlfn.CONCAT(B22,$B2),'All Fixtures'!I:T,12,0),VLOOKUP(_xlfn.CONCAT(B22,$B2),'All Fixtures'!H:T,13,0))</f>
        <v>Cybernetics</v>
      </c>
      <c r="G22" s="48" t="str">
        <f>IF(E22="VOID","",VLOOKUP(_xlfn.CONCAT(B22,D22),'All Fixtures'!H:U,14,0))</f>
        <v>Churchdown Community Centre 1</v>
      </c>
      <c r="H22" s="3"/>
    </row>
    <row r="23" spans="1:8" ht="18" customHeight="1" x14ac:dyDescent="0.25">
      <c r="A23" s="55"/>
      <c r="B23" s="44">
        <v>18</v>
      </c>
      <c r="C23" s="45">
        <f>IFERROR(VLOOKUP(_xlfn.CONCAT(B23,$B2),'All Fixtures'!H:R,10,0),VLOOKUP(_xlfn.CONCAT(B23,$B2),'All Fixtures'!I:R,9,0))</f>
        <v>45681</v>
      </c>
      <c r="D23" s="46" t="str">
        <f>IFERROR(VLOOKUP(_xlfn.CONCAT(B23,$B2),'All Fixtures'!H:R,11,0),VLOOKUP(_xlfn.CONCAT(B23,$B2),'All Fixtures'!I:R,10,0))</f>
        <v>Britwater</v>
      </c>
      <c r="E23" s="47" t="str">
        <f t="shared" si="0"/>
        <v>vs</v>
      </c>
      <c r="F23" s="46" t="str">
        <f>IFERROR(VLOOKUP(_xlfn.CONCAT(B23,$B2),'All Fixtures'!I:T,12,0),VLOOKUP(_xlfn.CONCAT(B23,$B2),'All Fixtures'!H:T,13,0))</f>
        <v>New Indians</v>
      </c>
      <c r="G23" s="48" t="str">
        <f>IF(E23="VOID","",VLOOKUP(_xlfn.CONCAT(B23,D23),'All Fixtures'!H:U,14,0))</f>
        <v>Tuffley Community Centre</v>
      </c>
      <c r="H23" s="3"/>
    </row>
    <row r="24" spans="1:8" ht="18" customHeight="1" x14ac:dyDescent="0.25">
      <c r="A24" s="55"/>
      <c r="B24" s="44">
        <v>19</v>
      </c>
      <c r="C24" s="45">
        <f>IFERROR(VLOOKUP(_xlfn.CONCAT(B24,$B2),'All Fixtures'!H:R,10,0),VLOOKUP(_xlfn.CONCAT(B24,$B2),'All Fixtures'!I:R,9,0))</f>
        <v>45688</v>
      </c>
      <c r="D24" s="46" t="str">
        <f>IFERROR(VLOOKUP(_xlfn.CONCAT(B24,$B2),'All Fixtures'!H:R,11,0),VLOOKUP(_xlfn.CONCAT(B24,$B2),'All Fixtures'!I:R,10,0))</f>
        <v>New Indians</v>
      </c>
      <c r="E24" s="47" t="str">
        <f t="shared" si="0"/>
        <v>vs</v>
      </c>
      <c r="F24" s="46" t="str">
        <f>IFERROR(VLOOKUP(_xlfn.CONCAT(B24,$B2),'All Fixtures'!I:T,12,0),VLOOKUP(_xlfn.CONCAT(B24,$B2),'All Fixtures'!H:T,13,0))</f>
        <v>Junction Inn</v>
      </c>
      <c r="G24" s="48" t="str">
        <f>IF(E24="VOID","",VLOOKUP(_xlfn.CONCAT(B24,D24),'All Fixtures'!H:U,14,0))</f>
        <v>Churchdown Community Centre 1</v>
      </c>
      <c r="H24" s="3"/>
    </row>
    <row r="25" spans="1:8" ht="18" customHeight="1" x14ac:dyDescent="0.25">
      <c r="A25" s="55"/>
      <c r="B25" s="44">
        <v>20</v>
      </c>
      <c r="C25" s="45">
        <f>IFERROR(VLOOKUP(_xlfn.CONCAT(B25,$B2),'All Fixtures'!H:R,10,0),VLOOKUP(_xlfn.CONCAT(B25,$B2),'All Fixtures'!I:R,9,0))</f>
        <v>45693</v>
      </c>
      <c r="D25" s="46" t="str">
        <f>IFERROR(VLOOKUP(_xlfn.CONCAT(B25,$B2),'All Fixtures'!H:R,11,0),VLOOKUP(_xlfn.CONCAT(B25,$B2),'All Fixtures'!I:R,10,0))</f>
        <v>KE7's</v>
      </c>
      <c r="E25" s="47" t="str">
        <f t="shared" si="0"/>
        <v>vs</v>
      </c>
      <c r="F25" s="46" t="str">
        <f>IFERROR(VLOOKUP(_xlfn.CONCAT(B25,$B2),'All Fixtures'!I:T,12,0),VLOOKUP(_xlfn.CONCAT(B25,$B2),'All Fixtures'!H:T,13,0))</f>
        <v>New Indians</v>
      </c>
      <c r="G25" s="48" t="str">
        <f>IF(E25="VOID","",VLOOKUP(_xlfn.CONCAT(B25,D25),'All Fixtures'!H:U,14,0))</f>
        <v>Old Richians RFC</v>
      </c>
      <c r="H25" s="3"/>
    </row>
    <row r="26" spans="1:8" ht="18" customHeight="1" x14ac:dyDescent="0.25">
      <c r="A26" s="55"/>
      <c r="B26" s="44">
        <v>21</v>
      </c>
      <c r="C26" s="45">
        <f>IFERROR(VLOOKUP(_xlfn.CONCAT(B26,$B2),'All Fixtures'!H:R,10,0),VLOOKUP(_xlfn.CONCAT(B26,$B2),'All Fixtures'!I:R,9,0))</f>
        <v>45702</v>
      </c>
      <c r="D26" s="46" t="str">
        <f>IFERROR(VLOOKUP(_xlfn.CONCAT(B26,$B2),'All Fixtures'!H:R,11,0),VLOOKUP(_xlfn.CONCAT(B26,$B2),'All Fixtures'!I:R,10,0))</f>
        <v>New Indians</v>
      </c>
      <c r="E26" s="47" t="str">
        <f t="shared" si="0"/>
        <v>vs</v>
      </c>
      <c r="F26" s="46" t="str">
        <f>IFERROR(VLOOKUP(_xlfn.CONCAT(B26,$B2),'All Fixtures'!I:T,12,0),VLOOKUP(_xlfn.CONCAT(B26,$B2),'All Fixtures'!H:T,13,0))</f>
        <v>Walls Top Ten</v>
      </c>
      <c r="G26" s="48" t="str">
        <f>IF(E26="VOID","",VLOOKUP(_xlfn.CONCAT(B26,D26),'All Fixtures'!H:U,14,0))</f>
        <v>Churchdown Community Centre 1</v>
      </c>
      <c r="H26" s="3"/>
    </row>
    <row r="27" spans="1:8" ht="18" customHeight="1" x14ac:dyDescent="0.25">
      <c r="A27" s="55"/>
      <c r="B27" s="44">
        <v>22</v>
      </c>
      <c r="C27" s="45">
        <f>IFERROR(VLOOKUP(_xlfn.CONCAT(B27,$B2),'All Fixtures'!H:R,10,0),VLOOKUP(_xlfn.CONCAT(B27,$B2),'All Fixtures'!I:R,9,0))</f>
        <v>45705</v>
      </c>
      <c r="D27" s="46" t="str">
        <f>IFERROR(VLOOKUP(_xlfn.CONCAT(B27,$B2),'All Fixtures'!H:R,11,0),VLOOKUP(_xlfn.CONCAT(B27,$B2),'All Fixtures'!I:R,10,0))</f>
        <v>Westgate Teapots</v>
      </c>
      <c r="E27" s="47" t="str">
        <f t="shared" si="0"/>
        <v>vs</v>
      </c>
      <c r="F27" s="46" t="str">
        <f>IFERROR(VLOOKUP(_xlfn.CONCAT(B27,$B2),'All Fixtures'!I:T,12,0),VLOOKUP(_xlfn.CONCAT(B27,$B2),'All Fixtures'!H:T,13,0))</f>
        <v>New Indians</v>
      </c>
      <c r="G27" s="48" t="str">
        <f>IF(E27="VOID","",VLOOKUP(_xlfn.CONCAT(B27,D27),'All Fixtures'!H:U,14,0))</f>
        <v>Wotton Hall Club 1</v>
      </c>
      <c r="H27" s="3"/>
    </row>
    <row r="28" spans="1:8" ht="18" customHeight="1" x14ac:dyDescent="0.25">
      <c r="A28" s="55"/>
      <c r="B28" s="44">
        <v>23</v>
      </c>
      <c r="C28" s="45">
        <f>IFERROR(VLOOKUP(_xlfn.CONCAT(B28,$B2),'All Fixtures'!H:R,10,0),VLOOKUP(_xlfn.CONCAT(B28,$B2),'All Fixtures'!I:R,9,0))</f>
        <v>45716</v>
      </c>
      <c r="D28" s="46" t="str">
        <f>IFERROR(VLOOKUP(_xlfn.CONCAT(B28,$B2),'All Fixtures'!H:R,11,0),VLOOKUP(_xlfn.CONCAT(B28,$B2),'All Fixtures'!I:R,10,0))</f>
        <v>New Indians</v>
      </c>
      <c r="E28" s="47" t="str">
        <f t="shared" si="0"/>
        <v>vs</v>
      </c>
      <c r="F28" s="46" t="str">
        <f>IFERROR(VLOOKUP(_xlfn.CONCAT(B28,$B2),'All Fixtures'!I:T,12,0),VLOOKUP(_xlfn.CONCAT(B28,$B2),'All Fixtures'!H:T,13,0))</f>
        <v>509ers</v>
      </c>
      <c r="G28" s="48" t="str">
        <f>IF(E28="VOID","",VLOOKUP(_xlfn.CONCAT(B28,D28),'All Fixtures'!H:U,14,0))</f>
        <v>Churchdown Community Centre 1</v>
      </c>
      <c r="H28" s="3"/>
    </row>
    <row r="29" spans="1:8" ht="18" customHeight="1" x14ac:dyDescent="0.25">
      <c r="A29" s="55"/>
      <c r="B29" s="44">
        <v>24</v>
      </c>
      <c r="C29" s="45">
        <f>IFERROR(VLOOKUP(_xlfn.CONCAT(B29,$B2),'All Fixtures'!H:R,10,0),VLOOKUP(_xlfn.CONCAT(B29,$B2),'All Fixtures'!I:R,9,0))</f>
        <v>45721</v>
      </c>
      <c r="D29" s="46" t="str">
        <f>IFERROR(VLOOKUP(_xlfn.CONCAT(B29,$B2),'All Fixtures'!H:R,11,0),VLOOKUP(_xlfn.CONCAT(B29,$B2),'All Fixtures'!I:R,10,0))</f>
        <v>Rising Sun</v>
      </c>
      <c r="E29" s="47" t="str">
        <f t="shared" si="0"/>
        <v>vs</v>
      </c>
      <c r="F29" s="46" t="str">
        <f>IFERROR(VLOOKUP(_xlfn.CONCAT(B29,$B2),'All Fixtures'!I:T,12,0),VLOOKUP(_xlfn.CONCAT(B29,$B2),'All Fixtures'!H:T,13,0))</f>
        <v>New Indians</v>
      </c>
      <c r="G29" s="48" t="str">
        <f>IF(E29="VOID","",VLOOKUP(_xlfn.CONCAT(B29,D29),'All Fixtures'!H:U,14,0))</f>
        <v>Farmer's Club 2</v>
      </c>
      <c r="H29" s="3"/>
    </row>
    <row r="30" spans="1:8" ht="18" customHeight="1" x14ac:dyDescent="0.25">
      <c r="A30" s="55"/>
      <c r="B30" s="44">
        <v>25</v>
      </c>
      <c r="C30" s="45">
        <f>IFERROR(VLOOKUP(_xlfn.CONCAT(B30,$B2),'All Fixtures'!H:R,10,0),VLOOKUP(_xlfn.CONCAT(B30,$B2),'All Fixtures'!I:R,9,0))</f>
        <v>45730</v>
      </c>
      <c r="D30" s="46" t="str">
        <f>IFERROR(VLOOKUP(_xlfn.CONCAT(B30,$B2),'All Fixtures'!H:R,11,0),VLOOKUP(_xlfn.CONCAT(B30,$B2),'All Fixtures'!I:R,10,0))</f>
        <v>New Indians</v>
      </c>
      <c r="E30" s="47" t="str">
        <f t="shared" si="0"/>
        <v>vs</v>
      </c>
      <c r="F30" s="46" t="str">
        <f>IFERROR(VLOOKUP(_xlfn.CONCAT(B30,$B2),'All Fixtures'!I:T,12,0),VLOOKUP(_xlfn.CONCAT(B30,$B2),'All Fixtures'!H:T,13,0))</f>
        <v>Canning Stragglers</v>
      </c>
      <c r="G30" s="48" t="str">
        <f>IF(E30="VOID","",VLOOKUP(_xlfn.CONCAT(B30,D30),'All Fixtures'!H:U,14,0))</f>
        <v>Churchdown Community Centre 1</v>
      </c>
      <c r="H30" s="3"/>
    </row>
    <row r="31" spans="1:8" ht="18" customHeight="1" x14ac:dyDescent="0.25">
      <c r="A31" s="55"/>
      <c r="B31" s="44">
        <v>26</v>
      </c>
      <c r="C31" s="45">
        <f>IFERROR(VLOOKUP(_xlfn.CONCAT(B31,$B2),'All Fixtures'!H:R,10,0),VLOOKUP(_xlfn.CONCAT(B31,$B2),'All Fixtures'!I:R,9,0))</f>
        <v>45737</v>
      </c>
      <c r="D31" s="46" t="str">
        <f>IFERROR(VLOOKUP(_xlfn.CONCAT(B31,$B2),'All Fixtures'!H:R,11,0),VLOOKUP(_xlfn.CONCAT(B31,$B2),'All Fixtures'!I:R,10,0))</f>
        <v>Apaches</v>
      </c>
      <c r="E31" s="47" t="str">
        <f t="shared" si="0"/>
        <v>vs</v>
      </c>
      <c r="F31" s="46" t="str">
        <f>IFERROR(VLOOKUP(_xlfn.CONCAT(B31,$B2),'All Fixtures'!I:T,12,0),VLOOKUP(_xlfn.CONCAT(B31,$B2),'All Fixtures'!H:T,13,0))</f>
        <v>New Indians</v>
      </c>
      <c r="G31" s="48" t="str">
        <f>IF(E31="VOID","",VLOOKUP(_xlfn.CONCAT(B31,D31),'All Fixtures'!H:U,14,0))</f>
        <v>Hardwicke RBL 1</v>
      </c>
      <c r="H31" s="3"/>
    </row>
    <row r="32" spans="1:8" ht="18" customHeight="1" x14ac:dyDescent="0.25">
      <c r="A32" s="55"/>
      <c r="B32" s="44">
        <v>27</v>
      </c>
      <c r="C32" s="45">
        <f>IFERROR(VLOOKUP(_xlfn.CONCAT(B32,$B2),'All Fixtures'!H:R,10,0),VLOOKUP(_xlfn.CONCAT(B32,$B2),'All Fixtures'!I:R,9,0))</f>
        <v>45744</v>
      </c>
      <c r="D32" s="46" t="str">
        <f>IFERROR(VLOOKUP(_xlfn.CONCAT(B32,$B2),'All Fixtures'!H:R,11,0),VLOOKUP(_xlfn.CONCAT(B32,$B2),'All Fixtures'!I:R,10,0))</f>
        <v>New Indians</v>
      </c>
      <c r="E32" s="47" t="str">
        <f t="shared" si="0"/>
        <v>vs</v>
      </c>
      <c r="F32" s="46" t="str">
        <f>IFERROR(VLOOKUP(_xlfn.CONCAT(B32,$B2),'All Fixtures'!I:T,12,0),VLOOKUP(_xlfn.CONCAT(B32,$B2),'All Fixtures'!H:T,13,0))</f>
        <v>Scammells</v>
      </c>
      <c r="G32" s="48" t="str">
        <f>IF(E32="VOID","",VLOOKUP(_xlfn.CONCAT(B32,D32),'All Fixtures'!H:U,14,0))</f>
        <v>Churchdown Community Centre 1</v>
      </c>
      <c r="H32" s="3"/>
    </row>
    <row r="33" spans="1:8" ht="18" customHeight="1" x14ac:dyDescent="0.25">
      <c r="A33" s="55"/>
      <c r="B33" s="44">
        <v>28</v>
      </c>
      <c r="C33" s="45">
        <f>IFERROR(VLOOKUP(_xlfn.CONCAT(B33,$B2),'All Fixtures'!H:R,10,0),VLOOKUP(_xlfn.CONCAT(B33,$B2),'All Fixtures'!I:R,9,0))</f>
        <v>45751</v>
      </c>
      <c r="D33" s="46" t="str">
        <f>IFERROR(VLOOKUP(_xlfn.CONCAT(B33,$B2),'All Fixtures'!H:R,11,0),VLOOKUP(_xlfn.CONCAT(B33,$B2),'All Fixtures'!I:R,10,0))</f>
        <v>Renegades</v>
      </c>
      <c r="E33" s="47" t="str">
        <f t="shared" si="0"/>
        <v>vs</v>
      </c>
      <c r="F33" s="46" t="str">
        <f>IFERROR(VLOOKUP(_xlfn.CONCAT(B33,$B2),'All Fixtures'!I:T,12,0),VLOOKUP(_xlfn.CONCAT(B33,$B2),'All Fixtures'!H:T,13,0))</f>
        <v>New Indians</v>
      </c>
      <c r="G33" s="48" t="str">
        <f>IF(E33="VOID","",VLOOKUP(_xlfn.CONCAT(B33,D33),'All Fixtures'!H:U,14,0))</f>
        <v>Gala Club 2</v>
      </c>
      <c r="H33" s="3"/>
    </row>
    <row r="34" spans="1:8" ht="18" customHeight="1" x14ac:dyDescent="0.25">
      <c r="A34" s="55"/>
      <c r="B34" s="44">
        <v>29</v>
      </c>
      <c r="C34" s="45">
        <f>IFERROR(VLOOKUP(_xlfn.CONCAT(B34,$B2),'All Fixtures'!H:R,10,0),VLOOKUP(_xlfn.CONCAT(B34,$B2),'All Fixtures'!I:R,9,0))</f>
        <v>45758</v>
      </c>
      <c r="D34" s="46" t="str">
        <f>IFERROR(VLOOKUP(_xlfn.CONCAT(B34,$B2),'All Fixtures'!H:R,11,0),VLOOKUP(_xlfn.CONCAT(B34,$B2),'All Fixtures'!I:R,10,0))</f>
        <v>New Indians</v>
      </c>
      <c r="E34" s="47" t="str">
        <f t="shared" si="0"/>
        <v>vs</v>
      </c>
      <c r="F34" s="46" t="str">
        <f>IFERROR(VLOOKUP(_xlfn.CONCAT(B34,$B2),'All Fixtures'!I:T,12,0),VLOOKUP(_xlfn.CONCAT(B34,$B2),'All Fixtures'!H:T,13,0))</f>
        <v>Jokers(City)</v>
      </c>
      <c r="G34" s="48" t="str">
        <f>IF(E34="VOID","",VLOOKUP(_xlfn.CONCAT(B34,D34),'All Fixtures'!H:U,14,0))</f>
        <v>Churchdown Community Centre 1</v>
      </c>
      <c r="H34" s="3"/>
    </row>
    <row r="35" spans="1:8" ht="18" customHeight="1" x14ac:dyDescent="0.25">
      <c r="A35" s="55"/>
      <c r="B35" s="49">
        <v>30</v>
      </c>
      <c r="C35" s="50" t="str">
        <f>IFERROR(VLOOKUP(_xlfn.CONCAT(B35,$B2),'All Fixtures'!H:R,10,0),VLOOKUP(_xlfn.CONCAT(B35,$B2),'All Fixtures'!I:R,9,0))</f>
        <v/>
      </c>
      <c r="D35" s="51" t="str">
        <f>IFERROR(VLOOKUP(_xlfn.CONCAT(B35,$B2),'All Fixtures'!H:R,11,0),VLOOKUP(_xlfn.CONCAT(B35,$B2),'All Fixtures'!I:R,10,0))</f>
        <v>New Indians</v>
      </c>
      <c r="E35" s="52" t="str">
        <f t="shared" si="0"/>
        <v>VOID</v>
      </c>
      <c r="F35" s="51" t="str">
        <f>IFERROR(VLOOKUP(_xlfn.CONCAT(B35,$B2),'All Fixtures'!I:T,12,0),VLOOKUP(_xlfn.CONCAT(B35,$B2),'All Fixtures'!H:T,13,0))</f>
        <v/>
      </c>
      <c r="G35" s="53" t="str">
        <f>IF(E35="VOID","",VLOOKUP(_xlfn.CONCAT(B35,D35),'All Fixtures'!H:U,14,0))</f>
        <v/>
      </c>
      <c r="H35" s="3"/>
    </row>
    <row r="36" spans="1:8" ht="13.15" customHeight="1" x14ac:dyDescent="0.25">
      <c r="A36" s="55"/>
      <c r="B36" s="20"/>
      <c r="C36" s="20"/>
      <c r="D36" s="3"/>
      <c r="E36" s="20"/>
      <c r="F36" s="3"/>
      <c r="G36" s="3"/>
      <c r="H36" s="3"/>
    </row>
    <row r="37" spans="1:8" ht="13.15" customHeight="1" x14ac:dyDescent="0.25">
      <c r="A37" s="55"/>
      <c r="B37" s="20"/>
      <c r="C37" s="20"/>
      <c r="D37" s="3"/>
      <c r="E37" s="20"/>
      <c r="F37" s="3"/>
      <c r="G37" s="3"/>
      <c r="H37" s="3"/>
    </row>
    <row r="38" spans="1:8" ht="13.15" customHeight="1" x14ac:dyDescent="0.25">
      <c r="A38" s="55"/>
      <c r="B38" s="20"/>
      <c r="C38" s="20"/>
      <c r="D38" s="3"/>
      <c r="E38" s="20"/>
      <c r="F38" s="3"/>
      <c r="G38" s="3"/>
      <c r="H38" s="3"/>
    </row>
    <row r="39" spans="1:8" ht="13.15" customHeight="1" x14ac:dyDescent="0.25">
      <c r="A39" s="55"/>
      <c r="B39" s="20"/>
      <c r="C39" s="20"/>
      <c r="D39" s="3"/>
      <c r="E39" s="20"/>
      <c r="F39" s="3"/>
      <c r="G39" s="3"/>
      <c r="H39" s="3"/>
    </row>
    <row r="40" spans="1:8" ht="13.15" customHeight="1" x14ac:dyDescent="0.25">
      <c r="A40" s="55"/>
      <c r="B40" s="20"/>
      <c r="C40" s="20"/>
      <c r="D40" s="3"/>
      <c r="E40" s="20"/>
      <c r="F40" s="3"/>
      <c r="G40" s="3"/>
      <c r="H40" s="3"/>
    </row>
    <row r="41" spans="1:8" ht="20.45" customHeight="1" x14ac:dyDescent="0.35">
      <c r="A41" s="55">
        <f>A2+1</f>
        <v>2</v>
      </c>
      <c r="B41" s="39" t="str">
        <f>C41</f>
        <v/>
      </c>
      <c r="C41" s="121" t="str">
        <f>VLOOKUP(A41,Divisions!$AB$3:$AC$18,2,0)</f>
        <v/>
      </c>
      <c r="D41" s="121"/>
      <c r="E41" s="121"/>
      <c r="F41" s="121"/>
      <c r="G41" s="121"/>
      <c r="H41" s="3"/>
    </row>
    <row r="42" spans="1:8" ht="13.15" customHeight="1" x14ac:dyDescent="0.25">
      <c r="A42" s="55"/>
      <c r="B42" s="20"/>
      <c r="C42" s="20"/>
      <c r="D42" s="3"/>
      <c r="E42" s="20"/>
      <c r="F42" s="3"/>
      <c r="G42" s="3"/>
      <c r="H42" s="3"/>
    </row>
    <row r="43" spans="1:8" ht="21.6" customHeight="1" x14ac:dyDescent="0.25">
      <c r="A43" s="55"/>
      <c r="B43" s="40" t="s">
        <v>328</v>
      </c>
      <c r="C43" s="41" t="s">
        <v>334</v>
      </c>
      <c r="D43" s="42" t="s">
        <v>340</v>
      </c>
      <c r="E43" s="42"/>
      <c r="F43" s="42" t="s">
        <v>341</v>
      </c>
      <c r="G43" s="43" t="s">
        <v>338</v>
      </c>
      <c r="H43" s="3"/>
    </row>
    <row r="44" spans="1:8" ht="18" customHeight="1" x14ac:dyDescent="0.25">
      <c r="A44" s="55"/>
      <c r="B44" s="44">
        <v>1</v>
      </c>
      <c r="C44" s="45" t="str">
        <f>IFERROR(VLOOKUP(_xlfn.CONCAT(B44,$B41),'All Fixtures'!H:R,10,0),VLOOKUP(_xlfn.CONCAT(B44,$B41),'All Fixtures'!I:R,9,0))</f>
        <v/>
      </c>
      <c r="D44" s="46" t="s">
        <v>102</v>
      </c>
      <c r="E44" s="47" t="str">
        <f>IF(F44="","VOID","vs")</f>
        <v>VOID</v>
      </c>
      <c r="F44" s="46" t="str">
        <f>IFERROR(VLOOKUP(_xlfn.CONCAT(B44,$B41),'All Fixtures'!I:T,12,0),VLOOKUP(_xlfn.CONCAT(B44,$B41),'All Fixtures'!H:T,13,0))</f>
        <v/>
      </c>
      <c r="G44" s="48" t="str">
        <f>IF(E44="VOID","",VLOOKUP(_xlfn.CONCAT(B44,D44),'All Fixtures'!H:U,14,0))</f>
        <v/>
      </c>
    </row>
    <row r="45" spans="1:8" ht="18" customHeight="1" x14ac:dyDescent="0.25">
      <c r="A45" s="55"/>
      <c r="B45" s="44">
        <v>2</v>
      </c>
      <c r="C45" s="45" t="str">
        <f>IFERROR(VLOOKUP(_xlfn.CONCAT(B45,$B41),'All Fixtures'!H:R,10,0),VLOOKUP(_xlfn.CONCAT(B45,$B41),'All Fixtures'!I:R,9,0))</f>
        <v/>
      </c>
      <c r="D45" s="46" t="s">
        <v>101</v>
      </c>
      <c r="E45" s="47" t="str">
        <f t="shared" ref="E45:E74" si="1">IF(F45="","VOID","vs")</f>
        <v>VOID</v>
      </c>
      <c r="F45" s="46" t="str">
        <f>IFERROR(VLOOKUP(_xlfn.CONCAT(B45,$B41),'All Fixtures'!I:T,12,0),VLOOKUP(_xlfn.CONCAT(B45,$B41),'All Fixtures'!H:T,13,0))</f>
        <v/>
      </c>
      <c r="G45" s="48" t="str">
        <f>IF(E45="VOID","",VLOOKUP(_xlfn.CONCAT(B45,D45),'All Fixtures'!H:U,14,0))</f>
        <v/>
      </c>
    </row>
    <row r="46" spans="1:8" ht="18" customHeight="1" x14ac:dyDescent="0.25">
      <c r="A46" s="55"/>
      <c r="B46" s="44">
        <v>3</v>
      </c>
      <c r="C46" s="45" t="str">
        <f>IFERROR(VLOOKUP(_xlfn.CONCAT(B46,$B41),'All Fixtures'!H:R,10,0),VLOOKUP(_xlfn.CONCAT(B46,$B41),'All Fixtures'!I:R,9,0))</f>
        <v/>
      </c>
      <c r="D46" s="46" t="s">
        <v>100</v>
      </c>
      <c r="E46" s="47" t="str">
        <f t="shared" si="1"/>
        <v>VOID</v>
      </c>
      <c r="F46" s="46" t="str">
        <f>IFERROR(VLOOKUP(_xlfn.CONCAT(B46,$B41),'All Fixtures'!I:T,12,0),VLOOKUP(_xlfn.CONCAT(B46,$B41),'All Fixtures'!H:T,13,0))</f>
        <v/>
      </c>
      <c r="G46" s="48" t="str">
        <f>IF(E46="VOID","",VLOOKUP(_xlfn.CONCAT(B46,D46),'All Fixtures'!H:U,14,0))</f>
        <v/>
      </c>
    </row>
    <row r="47" spans="1:8" ht="18" customHeight="1" x14ac:dyDescent="0.25">
      <c r="A47" s="55"/>
      <c r="B47" s="44">
        <v>4</v>
      </c>
      <c r="C47" s="45" t="str">
        <f>IFERROR(VLOOKUP(_xlfn.CONCAT(B47,$B41),'All Fixtures'!H:R,10,0),VLOOKUP(_xlfn.CONCAT(B47,$B41),'All Fixtures'!I:R,9,0))</f>
        <v/>
      </c>
      <c r="D47" s="46" t="s">
        <v>99</v>
      </c>
      <c r="E47" s="47" t="str">
        <f t="shared" si="1"/>
        <v>VOID</v>
      </c>
      <c r="F47" s="46" t="str">
        <f>IFERROR(VLOOKUP(_xlfn.CONCAT(B47,$B41),'All Fixtures'!I:T,12,0),VLOOKUP(_xlfn.CONCAT(B47,$B41),'All Fixtures'!H:T,13,0))</f>
        <v/>
      </c>
      <c r="G47" s="48" t="str">
        <f>IF(E47="VOID","",VLOOKUP(_xlfn.CONCAT(B47,D47),'All Fixtures'!H:U,14,0))</f>
        <v/>
      </c>
    </row>
    <row r="48" spans="1:8" ht="18" customHeight="1" x14ac:dyDescent="0.25">
      <c r="A48" s="55"/>
      <c r="B48" s="44">
        <v>5</v>
      </c>
      <c r="C48" s="45" t="str">
        <f>IFERROR(VLOOKUP(_xlfn.CONCAT(B48,$B41),'All Fixtures'!H:R,10,0),VLOOKUP(_xlfn.CONCAT(B48,$B41),'All Fixtures'!I:R,9,0))</f>
        <v/>
      </c>
      <c r="D48" s="46" t="s">
        <v>98</v>
      </c>
      <c r="E48" s="47" t="str">
        <f t="shared" si="1"/>
        <v>VOID</v>
      </c>
      <c r="F48" s="46" t="str">
        <f>IFERROR(VLOOKUP(_xlfn.CONCAT(B48,$B41),'All Fixtures'!I:T,12,0),VLOOKUP(_xlfn.CONCAT(B48,$B41),'All Fixtures'!H:T,13,0))</f>
        <v/>
      </c>
      <c r="G48" s="48" t="str">
        <f>IF(E48="VOID","",VLOOKUP(_xlfn.CONCAT(B48,D48),'All Fixtures'!H:U,14,0))</f>
        <v/>
      </c>
    </row>
    <row r="49" spans="1:7" ht="18" customHeight="1" x14ac:dyDescent="0.25">
      <c r="A49" s="55"/>
      <c r="B49" s="44">
        <v>6</v>
      </c>
      <c r="C49" s="45" t="str">
        <f>IFERROR(VLOOKUP(_xlfn.CONCAT(B49,$B41),'All Fixtures'!H:R,10,0),VLOOKUP(_xlfn.CONCAT(B49,$B41),'All Fixtures'!I:R,9,0))</f>
        <v/>
      </c>
      <c r="D49" s="46" t="s">
        <v>97</v>
      </c>
      <c r="E49" s="47" t="str">
        <f t="shared" si="1"/>
        <v>VOID</v>
      </c>
      <c r="F49" s="46" t="str">
        <f>IFERROR(VLOOKUP(_xlfn.CONCAT(B49,$B41),'All Fixtures'!I:T,12,0),VLOOKUP(_xlfn.CONCAT(B49,$B41),'All Fixtures'!H:T,13,0))</f>
        <v/>
      </c>
      <c r="G49" s="48" t="str">
        <f>IF(E49="VOID","",VLOOKUP(_xlfn.CONCAT(B49,D49),'All Fixtures'!H:U,14,0))</f>
        <v/>
      </c>
    </row>
    <row r="50" spans="1:7" ht="18" customHeight="1" x14ac:dyDescent="0.25">
      <c r="A50" s="55"/>
      <c r="B50" s="44">
        <v>7</v>
      </c>
      <c r="C50" s="45" t="str">
        <f>IFERROR(VLOOKUP(_xlfn.CONCAT(B50,$B41),'All Fixtures'!H:R,10,0),VLOOKUP(_xlfn.CONCAT(B50,$B41),'All Fixtures'!I:R,9,0))</f>
        <v/>
      </c>
      <c r="D50" s="46" t="s">
        <v>96</v>
      </c>
      <c r="E50" s="47" t="str">
        <f t="shared" si="1"/>
        <v>VOID</v>
      </c>
      <c r="F50" s="46" t="str">
        <f>IFERROR(VLOOKUP(_xlfn.CONCAT(B50,$B41),'All Fixtures'!I:T,12,0),VLOOKUP(_xlfn.CONCAT(B50,$B41),'All Fixtures'!H:T,13,0))</f>
        <v/>
      </c>
      <c r="G50" s="48" t="str">
        <f>IF(E50="VOID","",VLOOKUP(_xlfn.CONCAT(B50,D50),'All Fixtures'!H:U,14,0))</f>
        <v/>
      </c>
    </row>
    <row r="51" spans="1:7" ht="18" customHeight="1" x14ac:dyDescent="0.25">
      <c r="A51" s="55"/>
      <c r="B51" s="44">
        <v>8</v>
      </c>
      <c r="C51" s="45" t="str">
        <f>IFERROR(VLOOKUP(_xlfn.CONCAT(B51,$B41),'All Fixtures'!H:R,10,0),VLOOKUP(_xlfn.CONCAT(B51,$B41),'All Fixtures'!I:R,9,0))</f>
        <v/>
      </c>
      <c r="D51" s="46" t="s">
        <v>92</v>
      </c>
      <c r="E51" s="47" t="str">
        <f t="shared" si="1"/>
        <v>VOID</v>
      </c>
      <c r="F51" s="46" t="str">
        <f>IFERROR(VLOOKUP(_xlfn.CONCAT(B51,$B41),'All Fixtures'!I:T,12,0),VLOOKUP(_xlfn.CONCAT(B51,$B41),'All Fixtures'!H:T,13,0))</f>
        <v/>
      </c>
      <c r="G51" s="48" t="str">
        <f>IF(E51="VOID","",VLOOKUP(_xlfn.CONCAT(B51,D51),'All Fixtures'!H:U,14,0))</f>
        <v/>
      </c>
    </row>
    <row r="52" spans="1:7" ht="18" customHeight="1" x14ac:dyDescent="0.25">
      <c r="A52" s="55"/>
      <c r="B52" s="44">
        <v>9</v>
      </c>
      <c r="C52" s="45" t="str">
        <f>IFERROR(VLOOKUP(_xlfn.CONCAT(B52,$B41),'All Fixtures'!H:R,10,0),VLOOKUP(_xlfn.CONCAT(B52,$B41),'All Fixtures'!I:R,9,0))</f>
        <v/>
      </c>
      <c r="D52" s="46" t="s">
        <v>90</v>
      </c>
      <c r="E52" s="47" t="str">
        <f t="shared" si="1"/>
        <v>VOID</v>
      </c>
      <c r="F52" s="46" t="str">
        <f>IFERROR(VLOOKUP(_xlfn.CONCAT(B52,$B41),'All Fixtures'!I:T,12,0),VLOOKUP(_xlfn.CONCAT(B52,$B41),'All Fixtures'!H:T,13,0))</f>
        <v/>
      </c>
      <c r="G52" s="48" t="str">
        <f>IF(E52="VOID","",VLOOKUP(_xlfn.CONCAT(B52,D52),'All Fixtures'!H:U,14,0))</f>
        <v/>
      </c>
    </row>
    <row r="53" spans="1:7" ht="18" customHeight="1" x14ac:dyDescent="0.25">
      <c r="A53" s="55"/>
      <c r="B53" s="44">
        <v>10</v>
      </c>
      <c r="C53" s="45" t="str">
        <f>IFERROR(VLOOKUP(_xlfn.CONCAT(B53,$B41),'All Fixtures'!H:R,10,0),VLOOKUP(_xlfn.CONCAT(B53,$B41),'All Fixtures'!I:R,9,0))</f>
        <v/>
      </c>
      <c r="D53" s="46" t="s">
        <v>94</v>
      </c>
      <c r="E53" s="47" t="str">
        <f t="shared" si="1"/>
        <v>VOID</v>
      </c>
      <c r="F53" s="46" t="str">
        <f>IFERROR(VLOOKUP(_xlfn.CONCAT(B53,$B41),'All Fixtures'!I:T,12,0),VLOOKUP(_xlfn.CONCAT(B53,$B41),'All Fixtures'!H:T,13,0))</f>
        <v/>
      </c>
      <c r="G53" s="48" t="str">
        <f>IF(E53="VOID","",VLOOKUP(_xlfn.CONCAT(B53,D53),'All Fixtures'!H:U,14,0))</f>
        <v/>
      </c>
    </row>
    <row r="54" spans="1:7" ht="18" customHeight="1" x14ac:dyDescent="0.25">
      <c r="A54" s="55"/>
      <c r="B54" s="44">
        <v>11</v>
      </c>
      <c r="C54" s="45" t="str">
        <f>IFERROR(VLOOKUP(_xlfn.CONCAT(B54,$B41),'All Fixtures'!H:R,10,0),VLOOKUP(_xlfn.CONCAT(B54,$B41),'All Fixtures'!I:R,9,0))</f>
        <v/>
      </c>
      <c r="D54" s="46" t="s">
        <v>93</v>
      </c>
      <c r="E54" s="47" t="str">
        <f t="shared" si="1"/>
        <v>VOID</v>
      </c>
      <c r="F54" s="46" t="str">
        <f>IFERROR(VLOOKUP(_xlfn.CONCAT(B54,$B41),'All Fixtures'!I:T,12,0),VLOOKUP(_xlfn.CONCAT(B54,$B41),'All Fixtures'!H:T,13,0))</f>
        <v/>
      </c>
      <c r="G54" s="48" t="str">
        <f>IF(E54="VOID","",VLOOKUP(_xlfn.CONCAT(B54,D54),'All Fixtures'!H:U,14,0))</f>
        <v/>
      </c>
    </row>
    <row r="55" spans="1:7" ht="18" customHeight="1" x14ac:dyDescent="0.25">
      <c r="A55" s="55"/>
      <c r="B55" s="44">
        <v>12</v>
      </c>
      <c r="C55" s="45" t="str">
        <f>IFERROR(VLOOKUP(_xlfn.CONCAT(B55,$B41),'All Fixtures'!H:R,10,0),VLOOKUP(_xlfn.CONCAT(B55,$B41),'All Fixtures'!I:R,9,0))</f>
        <v/>
      </c>
      <c r="D55" s="46" t="s">
        <v>95</v>
      </c>
      <c r="E55" s="47" t="str">
        <f t="shared" si="1"/>
        <v>VOID</v>
      </c>
      <c r="F55" s="46" t="str">
        <f>IFERROR(VLOOKUP(_xlfn.CONCAT(B55,$B41),'All Fixtures'!I:T,12,0),VLOOKUP(_xlfn.CONCAT(B55,$B41),'All Fixtures'!H:T,13,0))</f>
        <v/>
      </c>
      <c r="G55" s="48" t="str">
        <f>IF(E55="VOID","",VLOOKUP(_xlfn.CONCAT(B55,D55),'All Fixtures'!H:U,14,0))</f>
        <v/>
      </c>
    </row>
    <row r="56" spans="1:7" ht="18" customHeight="1" x14ac:dyDescent="0.25">
      <c r="A56" s="55"/>
      <c r="B56" s="44">
        <v>13</v>
      </c>
      <c r="C56" s="45" t="str">
        <f>IFERROR(VLOOKUP(_xlfn.CONCAT(B56,$B41),'All Fixtures'!H:R,10,0),VLOOKUP(_xlfn.CONCAT(B56,$B41),'All Fixtures'!I:R,9,0))</f>
        <v/>
      </c>
      <c r="D56" s="46" t="s">
        <v>91</v>
      </c>
      <c r="E56" s="47" t="str">
        <f t="shared" si="1"/>
        <v>VOID</v>
      </c>
      <c r="F56" s="46" t="str">
        <f>IFERROR(VLOOKUP(_xlfn.CONCAT(B56,$B41),'All Fixtures'!I:T,12,0),VLOOKUP(_xlfn.CONCAT(B56,$B41),'All Fixtures'!H:T,13,0))</f>
        <v/>
      </c>
      <c r="G56" s="48" t="str">
        <f>IF(E56="VOID","",VLOOKUP(_xlfn.CONCAT(B56,D56),'All Fixtures'!H:U,14,0))</f>
        <v/>
      </c>
    </row>
    <row r="57" spans="1:7" ht="18" customHeight="1" x14ac:dyDescent="0.25">
      <c r="A57" s="55"/>
      <c r="B57" s="44">
        <v>14</v>
      </c>
      <c r="C57" s="45" t="str">
        <f>IFERROR(VLOOKUP(_xlfn.CONCAT(B57,$B41),'All Fixtures'!H:R,10,0),VLOOKUP(_xlfn.CONCAT(B57,$B41),'All Fixtures'!I:R,9,0))</f>
        <v/>
      </c>
      <c r="D57" s="46" t="s">
        <v>103</v>
      </c>
      <c r="E57" s="47" t="str">
        <f t="shared" si="1"/>
        <v>VOID</v>
      </c>
      <c r="F57" s="46" t="str">
        <f>IFERROR(VLOOKUP(_xlfn.CONCAT(B57,$B41),'All Fixtures'!I:T,12,0),VLOOKUP(_xlfn.CONCAT(B57,$B41),'All Fixtures'!H:T,13,0))</f>
        <v/>
      </c>
      <c r="G57" s="48" t="str">
        <f>IF(E57="VOID","",VLOOKUP(_xlfn.CONCAT(B57,D57),'All Fixtures'!H:U,14,0))</f>
        <v/>
      </c>
    </row>
    <row r="58" spans="1:7" ht="18" customHeight="1" x14ac:dyDescent="0.25">
      <c r="A58" s="55"/>
      <c r="B58" s="44">
        <v>15</v>
      </c>
      <c r="C58" s="45" t="str">
        <f>IFERROR(VLOOKUP(_xlfn.CONCAT(B58,$B41),'All Fixtures'!H:R,10,0),VLOOKUP(_xlfn.CONCAT(B58,$B41),'All Fixtures'!I:R,9,0))</f>
        <v/>
      </c>
      <c r="D58" s="46" t="s">
        <v>89</v>
      </c>
      <c r="E58" s="47" t="str">
        <f t="shared" si="1"/>
        <v>VOID</v>
      </c>
      <c r="F58" s="46" t="str">
        <f>IFERROR(VLOOKUP(_xlfn.CONCAT(B58,$B41),'All Fixtures'!I:T,12,0),VLOOKUP(_xlfn.CONCAT(B58,$B41),'All Fixtures'!H:T,13,0))</f>
        <v/>
      </c>
      <c r="G58" s="48" t="str">
        <f>IF(E58="VOID","",VLOOKUP(_xlfn.CONCAT(B58,D58),'All Fixtures'!H:U,14,0))</f>
        <v/>
      </c>
    </row>
    <row r="59" spans="1:7" ht="24.6" customHeight="1" x14ac:dyDescent="0.25">
      <c r="A59" s="55"/>
      <c r="B59" s="122" t="s">
        <v>339</v>
      </c>
      <c r="C59" s="123"/>
      <c r="D59" s="123"/>
      <c r="E59" s="123"/>
      <c r="F59" s="123"/>
      <c r="G59" s="124"/>
    </row>
    <row r="60" spans="1:7" ht="18" customHeight="1" x14ac:dyDescent="0.25">
      <c r="A60" s="55"/>
      <c r="B60" s="44">
        <v>16</v>
      </c>
      <c r="C60" s="45" t="str">
        <f>IFERROR(VLOOKUP(_xlfn.CONCAT(B60,$B41),'All Fixtures'!H:R,10,0),VLOOKUP(_xlfn.CONCAT(B60,$B41),'All Fixtures'!I:R,9,0))</f>
        <v/>
      </c>
      <c r="D60" s="46" t="s">
        <v>102</v>
      </c>
      <c r="E60" s="47" t="str">
        <f t="shared" si="1"/>
        <v>VOID</v>
      </c>
      <c r="F60" s="46" t="str">
        <f>IFERROR(VLOOKUP(_xlfn.CONCAT(B60,$B41),'All Fixtures'!I:T,12,0),VLOOKUP(_xlfn.CONCAT(B60,$B41),'All Fixtures'!H:T,13,0))</f>
        <v/>
      </c>
      <c r="G60" s="48" t="str">
        <f>IF(E60="VOID","",VLOOKUP(_xlfn.CONCAT(B60,D60),'All Fixtures'!H:U,14,0))</f>
        <v/>
      </c>
    </row>
    <row r="61" spans="1:7" ht="18" customHeight="1" x14ac:dyDescent="0.25">
      <c r="A61" s="55"/>
      <c r="B61" s="44">
        <v>17</v>
      </c>
      <c r="C61" s="45" t="str">
        <f>IFERROR(VLOOKUP(_xlfn.CONCAT(B61,$B41),'All Fixtures'!H:R,10,0),VLOOKUP(_xlfn.CONCAT(B61,$B41),'All Fixtures'!I:R,9,0))</f>
        <v/>
      </c>
      <c r="D61" s="46" t="s">
        <v>101</v>
      </c>
      <c r="E61" s="47" t="str">
        <f t="shared" si="1"/>
        <v>VOID</v>
      </c>
      <c r="F61" s="46" t="str">
        <f>IFERROR(VLOOKUP(_xlfn.CONCAT(B61,$B41),'All Fixtures'!I:T,12,0),VLOOKUP(_xlfn.CONCAT(B61,$B41),'All Fixtures'!H:T,13,0))</f>
        <v/>
      </c>
      <c r="G61" s="48" t="str">
        <f>IF(E61="VOID","",VLOOKUP(_xlfn.CONCAT(B61,D61),'All Fixtures'!H:U,14,0))</f>
        <v/>
      </c>
    </row>
    <row r="62" spans="1:7" ht="18" customHeight="1" x14ac:dyDescent="0.25">
      <c r="A62" s="55"/>
      <c r="B62" s="44">
        <v>18</v>
      </c>
      <c r="C62" s="45" t="str">
        <f>IFERROR(VLOOKUP(_xlfn.CONCAT(B62,$B41),'All Fixtures'!H:R,10,0),VLOOKUP(_xlfn.CONCAT(B62,$B41),'All Fixtures'!I:R,9,0))</f>
        <v/>
      </c>
      <c r="D62" s="46" t="s">
        <v>100</v>
      </c>
      <c r="E62" s="47" t="str">
        <f t="shared" si="1"/>
        <v>VOID</v>
      </c>
      <c r="F62" s="46" t="str">
        <f>IFERROR(VLOOKUP(_xlfn.CONCAT(B62,$B41),'All Fixtures'!I:T,12,0),VLOOKUP(_xlfn.CONCAT(B62,$B41),'All Fixtures'!H:T,13,0))</f>
        <v/>
      </c>
      <c r="G62" s="48" t="str">
        <f>IF(E62="VOID","",VLOOKUP(_xlfn.CONCAT(B62,D62),'All Fixtures'!H:U,14,0))</f>
        <v/>
      </c>
    </row>
    <row r="63" spans="1:7" ht="18" customHeight="1" x14ac:dyDescent="0.25">
      <c r="A63" s="55"/>
      <c r="B63" s="44">
        <v>19</v>
      </c>
      <c r="C63" s="45" t="str">
        <f>IFERROR(VLOOKUP(_xlfn.CONCAT(B63,$B41),'All Fixtures'!H:R,10,0),VLOOKUP(_xlfn.CONCAT(B63,$B41),'All Fixtures'!I:R,9,0))</f>
        <v/>
      </c>
      <c r="D63" s="46" t="s">
        <v>99</v>
      </c>
      <c r="E63" s="47" t="str">
        <f t="shared" si="1"/>
        <v>VOID</v>
      </c>
      <c r="F63" s="46" t="str">
        <f>IFERROR(VLOOKUP(_xlfn.CONCAT(B63,$B41),'All Fixtures'!I:T,12,0),VLOOKUP(_xlfn.CONCAT(B63,$B41),'All Fixtures'!H:T,13,0))</f>
        <v/>
      </c>
      <c r="G63" s="48" t="str">
        <f>IF(E63="VOID","",VLOOKUP(_xlfn.CONCAT(B63,D63),'All Fixtures'!H:U,14,0))</f>
        <v/>
      </c>
    </row>
    <row r="64" spans="1:7" ht="18" customHeight="1" x14ac:dyDescent="0.25">
      <c r="A64" s="55"/>
      <c r="B64" s="44">
        <v>20</v>
      </c>
      <c r="C64" s="45" t="str">
        <f>IFERROR(VLOOKUP(_xlfn.CONCAT(B64,$B41),'All Fixtures'!H:R,10,0),VLOOKUP(_xlfn.CONCAT(B64,$B41),'All Fixtures'!I:R,9,0))</f>
        <v/>
      </c>
      <c r="D64" s="46" t="s">
        <v>98</v>
      </c>
      <c r="E64" s="47" t="str">
        <f t="shared" si="1"/>
        <v>VOID</v>
      </c>
      <c r="F64" s="46" t="str">
        <f>IFERROR(VLOOKUP(_xlfn.CONCAT(B64,$B41),'All Fixtures'!I:T,12,0),VLOOKUP(_xlfn.CONCAT(B64,$B41),'All Fixtures'!H:T,13,0))</f>
        <v/>
      </c>
      <c r="G64" s="48" t="str">
        <f>IF(E64="VOID","",VLOOKUP(_xlfn.CONCAT(B64,D64),'All Fixtures'!H:U,14,0))</f>
        <v/>
      </c>
    </row>
    <row r="65" spans="1:7" ht="18" customHeight="1" x14ac:dyDescent="0.25">
      <c r="A65" s="55"/>
      <c r="B65" s="44">
        <v>21</v>
      </c>
      <c r="C65" s="45" t="str">
        <f>IFERROR(VLOOKUP(_xlfn.CONCAT(B65,$B41),'All Fixtures'!H:R,10,0),VLOOKUP(_xlfn.CONCAT(B65,$B41),'All Fixtures'!I:R,9,0))</f>
        <v/>
      </c>
      <c r="D65" s="46" t="s">
        <v>97</v>
      </c>
      <c r="E65" s="47" t="str">
        <f t="shared" si="1"/>
        <v>VOID</v>
      </c>
      <c r="F65" s="46" t="str">
        <f>IFERROR(VLOOKUP(_xlfn.CONCAT(B65,$B41),'All Fixtures'!I:T,12,0),VLOOKUP(_xlfn.CONCAT(B65,$B41),'All Fixtures'!H:T,13,0))</f>
        <v/>
      </c>
      <c r="G65" s="48" t="str">
        <f>IF(E65="VOID","",VLOOKUP(_xlfn.CONCAT(B65,D65),'All Fixtures'!H:U,14,0))</f>
        <v/>
      </c>
    </row>
    <row r="66" spans="1:7" ht="18" customHeight="1" x14ac:dyDescent="0.25">
      <c r="A66" s="55"/>
      <c r="B66" s="44">
        <v>22</v>
      </c>
      <c r="C66" s="45" t="str">
        <f>IFERROR(VLOOKUP(_xlfn.CONCAT(B66,$B41),'All Fixtures'!H:R,10,0),VLOOKUP(_xlfn.CONCAT(B66,$B41),'All Fixtures'!I:R,9,0))</f>
        <v/>
      </c>
      <c r="D66" s="46" t="s">
        <v>96</v>
      </c>
      <c r="E66" s="47" t="str">
        <f t="shared" si="1"/>
        <v>VOID</v>
      </c>
      <c r="F66" s="46" t="str">
        <f>IFERROR(VLOOKUP(_xlfn.CONCAT(B66,$B41),'All Fixtures'!I:T,12,0),VLOOKUP(_xlfn.CONCAT(B66,$B41),'All Fixtures'!H:T,13,0))</f>
        <v/>
      </c>
      <c r="G66" s="48" t="str">
        <f>IF(E66="VOID","",VLOOKUP(_xlfn.CONCAT(B66,D66),'All Fixtures'!H:U,14,0))</f>
        <v/>
      </c>
    </row>
    <row r="67" spans="1:7" ht="18" customHeight="1" x14ac:dyDescent="0.25">
      <c r="A67" s="55"/>
      <c r="B67" s="44">
        <v>23</v>
      </c>
      <c r="C67" s="45" t="str">
        <f>IFERROR(VLOOKUP(_xlfn.CONCAT(B67,$B41),'All Fixtures'!H:R,10,0),VLOOKUP(_xlfn.CONCAT(B67,$B41),'All Fixtures'!I:R,9,0))</f>
        <v/>
      </c>
      <c r="D67" s="46" t="s">
        <v>92</v>
      </c>
      <c r="E67" s="47" t="str">
        <f t="shared" si="1"/>
        <v>VOID</v>
      </c>
      <c r="F67" s="46" t="str">
        <f>IFERROR(VLOOKUP(_xlfn.CONCAT(B67,$B41),'All Fixtures'!I:T,12,0),VLOOKUP(_xlfn.CONCAT(B67,$B41),'All Fixtures'!H:T,13,0))</f>
        <v/>
      </c>
      <c r="G67" s="48" t="str">
        <f>IF(E67="VOID","",VLOOKUP(_xlfn.CONCAT(B67,D67),'All Fixtures'!H:U,14,0))</f>
        <v/>
      </c>
    </row>
    <row r="68" spans="1:7" ht="18" customHeight="1" x14ac:dyDescent="0.25">
      <c r="A68" s="55"/>
      <c r="B68" s="44">
        <v>24</v>
      </c>
      <c r="C68" s="45" t="str">
        <f>IFERROR(VLOOKUP(_xlfn.CONCAT(B68,$B41),'All Fixtures'!H:R,10,0),VLOOKUP(_xlfn.CONCAT(B68,$B41),'All Fixtures'!I:R,9,0))</f>
        <v/>
      </c>
      <c r="D68" s="46" t="s">
        <v>90</v>
      </c>
      <c r="E68" s="47" t="str">
        <f t="shared" si="1"/>
        <v>VOID</v>
      </c>
      <c r="F68" s="46" t="str">
        <f>IFERROR(VLOOKUP(_xlfn.CONCAT(B68,$B41),'All Fixtures'!I:T,12,0),VLOOKUP(_xlfn.CONCAT(B68,$B41),'All Fixtures'!H:T,13,0))</f>
        <v/>
      </c>
      <c r="G68" s="48" t="str">
        <f>IF(E68="VOID","",VLOOKUP(_xlfn.CONCAT(B68,D68),'All Fixtures'!H:U,14,0))</f>
        <v/>
      </c>
    </row>
    <row r="69" spans="1:7" ht="18" customHeight="1" x14ac:dyDescent="0.25">
      <c r="A69" s="55"/>
      <c r="B69" s="44">
        <v>25</v>
      </c>
      <c r="C69" s="45" t="str">
        <f>IFERROR(VLOOKUP(_xlfn.CONCAT(B69,$B41),'All Fixtures'!H:R,10,0),VLOOKUP(_xlfn.CONCAT(B69,$B41),'All Fixtures'!I:R,9,0))</f>
        <v/>
      </c>
      <c r="D69" s="46" t="s">
        <v>94</v>
      </c>
      <c r="E69" s="47" t="str">
        <f t="shared" si="1"/>
        <v>VOID</v>
      </c>
      <c r="F69" s="46" t="str">
        <f>IFERROR(VLOOKUP(_xlfn.CONCAT(B69,$B41),'All Fixtures'!I:T,12,0),VLOOKUP(_xlfn.CONCAT(B69,$B41),'All Fixtures'!H:T,13,0))</f>
        <v/>
      </c>
      <c r="G69" s="48" t="str">
        <f>IF(E69="VOID","",VLOOKUP(_xlfn.CONCAT(B69,D69),'All Fixtures'!H:U,14,0))</f>
        <v/>
      </c>
    </row>
    <row r="70" spans="1:7" ht="18" customHeight="1" x14ac:dyDescent="0.25">
      <c r="A70" s="55"/>
      <c r="B70" s="44">
        <v>26</v>
      </c>
      <c r="C70" s="45" t="str">
        <f>IFERROR(VLOOKUP(_xlfn.CONCAT(B70,$B41),'All Fixtures'!H:R,10,0),VLOOKUP(_xlfn.CONCAT(B70,$B41),'All Fixtures'!I:R,9,0))</f>
        <v/>
      </c>
      <c r="D70" s="46" t="s">
        <v>93</v>
      </c>
      <c r="E70" s="47" t="str">
        <f t="shared" si="1"/>
        <v>VOID</v>
      </c>
      <c r="F70" s="46" t="str">
        <f>IFERROR(VLOOKUP(_xlfn.CONCAT(B70,$B41),'All Fixtures'!I:T,12,0),VLOOKUP(_xlfn.CONCAT(B70,$B41),'All Fixtures'!H:T,13,0))</f>
        <v/>
      </c>
      <c r="G70" s="48" t="str">
        <f>IF(E70="VOID","",VLOOKUP(_xlfn.CONCAT(B70,D70),'All Fixtures'!H:U,14,0))</f>
        <v/>
      </c>
    </row>
    <row r="71" spans="1:7" ht="18" customHeight="1" x14ac:dyDescent="0.25">
      <c r="A71" s="55"/>
      <c r="B71" s="44">
        <v>27</v>
      </c>
      <c r="C71" s="45" t="str">
        <f>IFERROR(VLOOKUP(_xlfn.CONCAT(B71,$B41),'All Fixtures'!H:R,10,0),VLOOKUP(_xlfn.CONCAT(B71,$B41),'All Fixtures'!I:R,9,0))</f>
        <v/>
      </c>
      <c r="D71" s="46" t="s">
        <v>95</v>
      </c>
      <c r="E71" s="47" t="str">
        <f t="shared" si="1"/>
        <v>VOID</v>
      </c>
      <c r="F71" s="46" t="str">
        <f>IFERROR(VLOOKUP(_xlfn.CONCAT(B71,$B41),'All Fixtures'!I:T,12,0),VLOOKUP(_xlfn.CONCAT(B71,$B41),'All Fixtures'!H:T,13,0))</f>
        <v/>
      </c>
      <c r="G71" s="48" t="str">
        <f>IF(E71="VOID","",VLOOKUP(_xlfn.CONCAT(B71,D71),'All Fixtures'!H:U,14,0))</f>
        <v/>
      </c>
    </row>
    <row r="72" spans="1:7" ht="18" customHeight="1" x14ac:dyDescent="0.25">
      <c r="A72" s="55"/>
      <c r="B72" s="44">
        <v>28</v>
      </c>
      <c r="C72" s="45" t="str">
        <f>IFERROR(VLOOKUP(_xlfn.CONCAT(B72,$B41),'All Fixtures'!H:R,10,0),VLOOKUP(_xlfn.CONCAT(B72,$B41),'All Fixtures'!I:R,9,0))</f>
        <v/>
      </c>
      <c r="D72" s="46" t="s">
        <v>91</v>
      </c>
      <c r="E72" s="47" t="str">
        <f t="shared" si="1"/>
        <v>VOID</v>
      </c>
      <c r="F72" s="46" t="str">
        <f>IFERROR(VLOOKUP(_xlfn.CONCAT(B72,$B41),'All Fixtures'!I:T,12,0),VLOOKUP(_xlfn.CONCAT(B72,$B41),'All Fixtures'!H:T,13,0))</f>
        <v/>
      </c>
      <c r="G72" s="48" t="str">
        <f>IF(E72="VOID","",VLOOKUP(_xlfn.CONCAT(B72,D72),'All Fixtures'!H:U,14,0))</f>
        <v/>
      </c>
    </row>
    <row r="73" spans="1:7" ht="18" customHeight="1" x14ac:dyDescent="0.25">
      <c r="A73" s="55"/>
      <c r="B73" s="44">
        <v>29</v>
      </c>
      <c r="C73" s="45" t="str">
        <f>IFERROR(VLOOKUP(_xlfn.CONCAT(B73,$B41),'All Fixtures'!H:R,10,0),VLOOKUP(_xlfn.CONCAT(B73,$B41),'All Fixtures'!I:R,9,0))</f>
        <v/>
      </c>
      <c r="D73" s="46" t="s">
        <v>103</v>
      </c>
      <c r="E73" s="47" t="str">
        <f t="shared" si="1"/>
        <v>VOID</v>
      </c>
      <c r="F73" s="46" t="str">
        <f>IFERROR(VLOOKUP(_xlfn.CONCAT(B73,$B41),'All Fixtures'!I:T,12,0),VLOOKUP(_xlfn.CONCAT(B73,$B41),'All Fixtures'!H:T,13,0))</f>
        <v/>
      </c>
      <c r="G73" s="48" t="str">
        <f>IF(E73="VOID","",VLOOKUP(_xlfn.CONCAT(B73,D73),'All Fixtures'!H:U,14,0))</f>
        <v/>
      </c>
    </row>
    <row r="74" spans="1:7" ht="18" customHeight="1" x14ac:dyDescent="0.25">
      <c r="A74" s="55"/>
      <c r="B74" s="49">
        <v>30</v>
      </c>
      <c r="C74" s="50" t="str">
        <f>IFERROR(VLOOKUP(_xlfn.CONCAT(B74,$B41),'All Fixtures'!H:R,10,0),VLOOKUP(_xlfn.CONCAT(B74,$B41),'All Fixtures'!I:R,9,0))</f>
        <v/>
      </c>
      <c r="D74" s="51" t="s">
        <v>89</v>
      </c>
      <c r="E74" s="52" t="str">
        <f t="shared" si="1"/>
        <v>VOID</v>
      </c>
      <c r="F74" s="51" t="str">
        <f>IFERROR(VLOOKUP(_xlfn.CONCAT(B74,$B41),'All Fixtures'!I:T,12,0),VLOOKUP(_xlfn.CONCAT(B74,$B41),'All Fixtures'!H:T,13,0))</f>
        <v/>
      </c>
      <c r="G74" s="53" t="str">
        <f>IF(E74="VOID","",VLOOKUP(_xlfn.CONCAT(B74,D74),'All Fixtures'!H:U,14,0))</f>
        <v/>
      </c>
    </row>
    <row r="75" spans="1:7" ht="13.15" customHeight="1" x14ac:dyDescent="0.25">
      <c r="A75" s="55"/>
      <c r="B75" s="20"/>
      <c r="C75" s="20"/>
      <c r="D75" s="3"/>
      <c r="E75" s="20"/>
      <c r="F75" s="3"/>
      <c r="G75" s="3"/>
    </row>
    <row r="76" spans="1:7" ht="13.15" customHeight="1" x14ac:dyDescent="0.25">
      <c r="A76" s="55"/>
      <c r="B76" s="20"/>
      <c r="C76" s="20"/>
      <c r="D76" s="3"/>
      <c r="E76" s="20"/>
      <c r="F76" s="3"/>
      <c r="G76" s="3"/>
    </row>
    <row r="77" spans="1:7" ht="13.15" customHeight="1" x14ac:dyDescent="0.25">
      <c r="A77" s="55"/>
      <c r="B77" s="20"/>
      <c r="C77" s="20"/>
      <c r="D77" s="3"/>
      <c r="E77" s="20"/>
      <c r="F77" s="3"/>
      <c r="G77" s="3"/>
    </row>
    <row r="78" spans="1:7" ht="13.15" customHeight="1" x14ac:dyDescent="0.25">
      <c r="A78" s="55"/>
      <c r="B78" s="20"/>
      <c r="C78" s="20"/>
      <c r="D78" s="3"/>
      <c r="E78" s="20"/>
      <c r="F78" s="3"/>
      <c r="G78" s="3"/>
    </row>
    <row r="79" spans="1:7" ht="13.15" customHeight="1" x14ac:dyDescent="0.25">
      <c r="A79" s="55"/>
      <c r="B79" s="20"/>
      <c r="C79" s="20"/>
      <c r="D79" s="3"/>
      <c r="E79" s="20"/>
      <c r="F79" s="3"/>
      <c r="G79" s="3"/>
    </row>
    <row r="80" spans="1:7" ht="20.45" customHeight="1" x14ac:dyDescent="0.35">
      <c r="A80" s="55">
        <f>A41+1</f>
        <v>3</v>
      </c>
      <c r="B80" s="39" t="str">
        <f>C80</f>
        <v>Jokers(City)</v>
      </c>
      <c r="C80" s="121" t="str">
        <f>VLOOKUP(A80,Divisions!$AB$3:$AC$18,2,0)</f>
        <v>Jokers(City)</v>
      </c>
      <c r="D80" s="121"/>
      <c r="E80" s="121"/>
      <c r="F80" s="121"/>
      <c r="G80" s="121"/>
    </row>
    <row r="81" spans="1:7" ht="13.15" customHeight="1" x14ac:dyDescent="0.25">
      <c r="A81" s="55"/>
      <c r="B81" s="20"/>
      <c r="C81" s="20"/>
      <c r="D81" s="3"/>
      <c r="E81" s="20"/>
      <c r="F81" s="3"/>
      <c r="G81" s="3"/>
    </row>
    <row r="82" spans="1:7" ht="21.6" customHeight="1" x14ac:dyDescent="0.25">
      <c r="A82" s="55"/>
      <c r="B82" s="40" t="s">
        <v>328</v>
      </c>
      <c r="C82" s="41" t="s">
        <v>334</v>
      </c>
      <c r="D82" s="42" t="s">
        <v>340</v>
      </c>
      <c r="E82" s="42"/>
      <c r="F82" s="42" t="s">
        <v>341</v>
      </c>
      <c r="G82" s="43" t="s">
        <v>338</v>
      </c>
    </row>
    <row r="83" spans="1:7" ht="18" customHeight="1" x14ac:dyDescent="0.25">
      <c r="A83" s="55"/>
      <c r="B83" s="44">
        <v>1</v>
      </c>
      <c r="C83" s="45">
        <f>IFERROR(VLOOKUP(_xlfn.CONCAT(B83,$B80),'All Fixtures'!H:R,10,0),VLOOKUP(_xlfn.CONCAT(B83,$B80),'All Fixtures'!I:R,9,0))</f>
        <v>45540</v>
      </c>
      <c r="D83" s="46" t="str">
        <f>IFERROR(VLOOKUP(_xlfn.CONCAT(B83,$B80),'All Fixtures'!H:R,11,0),VLOOKUP(_xlfn.CONCAT(B83,$B80),'All Fixtures'!I:R,10,0))</f>
        <v>Jokers(City)</v>
      </c>
      <c r="E83" s="47" t="str">
        <f>IF(F83="","VOID","vs")</f>
        <v>vs</v>
      </c>
      <c r="F83" s="46" t="str">
        <f>IFERROR(VLOOKUP(_xlfn.CONCAT(B83,$B80),'All Fixtures'!I:T,12,0),VLOOKUP(_xlfn.CONCAT(B83,$B80),'All Fixtures'!H:T,13,0))</f>
        <v>Britwater</v>
      </c>
      <c r="G83" s="48" t="str">
        <f>IF(E83="VOID","",VLOOKUP(_xlfn.CONCAT(B83,D83),'All Fixtures'!H:U,14,0))</f>
        <v>One Eyed Jacks</v>
      </c>
    </row>
    <row r="84" spans="1:7" ht="18" customHeight="1" x14ac:dyDescent="0.25">
      <c r="A84" s="55"/>
      <c r="B84" s="44">
        <v>2</v>
      </c>
      <c r="C84" s="45">
        <f>IFERROR(VLOOKUP(_xlfn.CONCAT(B84,$B80),'All Fixtures'!H:R,10,0),VLOOKUP(_xlfn.CONCAT(B84,$B80),'All Fixtures'!I:R,9,0))</f>
        <v>45546</v>
      </c>
      <c r="D84" s="46" t="str">
        <f>IFERROR(VLOOKUP(_xlfn.CONCAT(B84,$B80),'All Fixtures'!H:R,11,0),VLOOKUP(_xlfn.CONCAT(B84,$B80),'All Fixtures'!I:R,10,0))</f>
        <v>Junction Inn</v>
      </c>
      <c r="E84" s="47" t="str">
        <f t="shared" ref="E84:E113" si="2">IF(F84="","VOID","vs")</f>
        <v>vs</v>
      </c>
      <c r="F84" s="46" t="str">
        <f>IFERROR(VLOOKUP(_xlfn.CONCAT(B84,$B80),'All Fixtures'!I:T,12,0),VLOOKUP(_xlfn.CONCAT(B84,$B80),'All Fixtures'!H:T,13,0))</f>
        <v>Jokers(City)</v>
      </c>
      <c r="G84" s="48" t="str">
        <f>IF(E84="VOID","",VLOOKUP(_xlfn.CONCAT(B84,D84),'All Fixtures'!H:U,14,0))</f>
        <v>Junction Inn</v>
      </c>
    </row>
    <row r="85" spans="1:7" ht="18" customHeight="1" x14ac:dyDescent="0.25">
      <c r="A85" s="55"/>
      <c r="B85" s="44">
        <v>3</v>
      </c>
      <c r="C85" s="45">
        <f>IFERROR(VLOOKUP(_xlfn.CONCAT(B85,$B80),'All Fixtures'!H:R,10,0),VLOOKUP(_xlfn.CONCAT(B85,$B80),'All Fixtures'!I:R,9,0))</f>
        <v>45554</v>
      </c>
      <c r="D85" s="46" t="str">
        <f>IFERROR(VLOOKUP(_xlfn.CONCAT(B85,$B80),'All Fixtures'!H:R,11,0),VLOOKUP(_xlfn.CONCAT(B85,$B80),'All Fixtures'!I:R,10,0))</f>
        <v>Jokers(City)</v>
      </c>
      <c r="E85" s="47" t="str">
        <f t="shared" si="2"/>
        <v>vs</v>
      </c>
      <c r="F85" s="46" t="str">
        <f>IFERROR(VLOOKUP(_xlfn.CONCAT(B85,$B80),'All Fixtures'!I:T,12,0),VLOOKUP(_xlfn.CONCAT(B85,$B80),'All Fixtures'!H:T,13,0))</f>
        <v>KE7's</v>
      </c>
      <c r="G85" s="48" t="str">
        <f>IF(E85="VOID","",VLOOKUP(_xlfn.CONCAT(B85,D85),'All Fixtures'!H:U,14,0))</f>
        <v>One Eyed Jacks</v>
      </c>
    </row>
    <row r="86" spans="1:7" ht="18" customHeight="1" x14ac:dyDescent="0.25">
      <c r="A86" s="55"/>
      <c r="B86" s="44">
        <v>4</v>
      </c>
      <c r="C86" s="45">
        <f>IFERROR(VLOOKUP(_xlfn.CONCAT(B86,$B80),'All Fixtures'!H:R,10,0),VLOOKUP(_xlfn.CONCAT(B86,$B80),'All Fixtures'!I:R,9,0))</f>
        <v>45561</v>
      </c>
      <c r="D86" s="46" t="str">
        <f>IFERROR(VLOOKUP(_xlfn.CONCAT(B86,$B80),'All Fixtures'!H:R,11,0),VLOOKUP(_xlfn.CONCAT(B86,$B80),'All Fixtures'!I:R,10,0))</f>
        <v>Walls Top Ten</v>
      </c>
      <c r="E86" s="47" t="str">
        <f t="shared" si="2"/>
        <v>vs</v>
      </c>
      <c r="F86" s="46" t="str">
        <f>IFERROR(VLOOKUP(_xlfn.CONCAT(B86,$B80),'All Fixtures'!I:T,12,0),VLOOKUP(_xlfn.CONCAT(B86,$B80),'All Fixtures'!H:T,13,0))</f>
        <v>Jokers(City)</v>
      </c>
      <c r="G86" s="48" t="str">
        <f>IF(E86="VOID","",VLOOKUP(_xlfn.CONCAT(B86,D86),'All Fixtures'!H:U,14,0))</f>
        <v>England's Glory 1</v>
      </c>
    </row>
    <row r="87" spans="1:7" ht="18" customHeight="1" x14ac:dyDescent="0.25">
      <c r="A87" s="55"/>
      <c r="B87" s="44">
        <v>5</v>
      </c>
      <c r="C87" s="45">
        <f>IFERROR(VLOOKUP(_xlfn.CONCAT(B87,$B80),'All Fixtures'!H:R,10,0),VLOOKUP(_xlfn.CONCAT(B87,$B80),'All Fixtures'!I:R,9,0))</f>
        <v>45568</v>
      </c>
      <c r="D87" s="46" t="str">
        <f>IFERROR(VLOOKUP(_xlfn.CONCAT(B87,$B80),'All Fixtures'!H:R,11,0),VLOOKUP(_xlfn.CONCAT(B87,$B80),'All Fixtures'!I:R,10,0))</f>
        <v>Jokers(City)</v>
      </c>
      <c r="E87" s="47" t="str">
        <f t="shared" si="2"/>
        <v>vs</v>
      </c>
      <c r="F87" s="46" t="str">
        <f>IFERROR(VLOOKUP(_xlfn.CONCAT(B87,$B80),'All Fixtures'!I:T,12,0),VLOOKUP(_xlfn.CONCAT(B87,$B80),'All Fixtures'!H:T,13,0))</f>
        <v>Westgate Teapots</v>
      </c>
      <c r="G87" s="48" t="str">
        <f>IF(E87="VOID","",VLOOKUP(_xlfn.CONCAT(B87,D87),'All Fixtures'!H:U,14,0))</f>
        <v>One Eyed Jacks</v>
      </c>
    </row>
    <row r="88" spans="1:7" ht="18" customHeight="1" x14ac:dyDescent="0.25">
      <c r="A88" s="55"/>
      <c r="B88" s="44">
        <v>6</v>
      </c>
      <c r="C88" s="45">
        <f>IFERROR(VLOOKUP(_xlfn.CONCAT(B88,$B80),'All Fixtures'!H:R,10,0),VLOOKUP(_xlfn.CONCAT(B88,$B80),'All Fixtures'!I:R,9,0))</f>
        <v>45576</v>
      </c>
      <c r="D88" s="46" t="str">
        <f>IFERROR(VLOOKUP(_xlfn.CONCAT(B88,$B80),'All Fixtures'!H:R,11,0),VLOOKUP(_xlfn.CONCAT(B88,$B80),'All Fixtures'!I:R,10,0))</f>
        <v>509ers</v>
      </c>
      <c r="E88" s="47" t="str">
        <f t="shared" si="2"/>
        <v>vs</v>
      </c>
      <c r="F88" s="46" t="str">
        <f>IFERROR(VLOOKUP(_xlfn.CONCAT(B88,$B80),'All Fixtures'!I:T,12,0),VLOOKUP(_xlfn.CONCAT(B88,$B80),'All Fixtures'!H:T,13,0))</f>
        <v>Jokers(City)</v>
      </c>
      <c r="G88" s="48" t="str">
        <f>IF(E88="VOID","",VLOOKUP(_xlfn.CONCAT(B88,D88),'All Fixtures'!H:U,14,0))</f>
        <v>Robinswood Hill Club 2</v>
      </c>
    </row>
    <row r="89" spans="1:7" ht="18" customHeight="1" x14ac:dyDescent="0.25">
      <c r="A89" s="55"/>
      <c r="B89" s="44">
        <v>7</v>
      </c>
      <c r="C89" s="45">
        <f>IFERROR(VLOOKUP(_xlfn.CONCAT(B89,$B80),'All Fixtures'!H:R,10,0),VLOOKUP(_xlfn.CONCAT(B89,$B80),'All Fixtures'!I:R,9,0))</f>
        <v>45582</v>
      </c>
      <c r="D89" s="46" t="str">
        <f>IFERROR(VLOOKUP(_xlfn.CONCAT(B89,$B80),'All Fixtures'!H:R,11,0),VLOOKUP(_xlfn.CONCAT(B89,$B80),'All Fixtures'!I:R,10,0))</f>
        <v>Jokers(City)</v>
      </c>
      <c r="E89" s="47" t="str">
        <f t="shared" si="2"/>
        <v>vs</v>
      </c>
      <c r="F89" s="46" t="str">
        <f>IFERROR(VLOOKUP(_xlfn.CONCAT(B89,$B80),'All Fixtures'!I:T,12,0),VLOOKUP(_xlfn.CONCAT(B89,$B80),'All Fixtures'!H:T,13,0))</f>
        <v>Rising Sun</v>
      </c>
      <c r="G89" s="48" t="str">
        <f>IF(E89="VOID","",VLOOKUP(_xlfn.CONCAT(B89,D89),'All Fixtures'!H:U,14,0))</f>
        <v>One Eyed Jacks</v>
      </c>
    </row>
    <row r="90" spans="1:7" ht="18" customHeight="1" x14ac:dyDescent="0.25">
      <c r="A90" s="55"/>
      <c r="B90" s="44">
        <v>8</v>
      </c>
      <c r="C90" s="45">
        <f>IFERROR(VLOOKUP(_xlfn.CONCAT(B90,$B80),'All Fixtures'!H:R,10,0),VLOOKUP(_xlfn.CONCAT(B90,$B80),'All Fixtures'!I:R,9,0))</f>
        <v>45588</v>
      </c>
      <c r="D90" s="46" t="str">
        <f>IFERROR(VLOOKUP(_xlfn.CONCAT(B90,$B80),'All Fixtures'!H:R,11,0),VLOOKUP(_xlfn.CONCAT(B90,$B80),'All Fixtures'!I:R,10,0))</f>
        <v>Canning Stragglers</v>
      </c>
      <c r="E90" s="47" t="str">
        <f t="shared" si="2"/>
        <v>vs</v>
      </c>
      <c r="F90" s="46" t="str">
        <f>IFERROR(VLOOKUP(_xlfn.CONCAT(B90,$B80),'All Fixtures'!I:T,12,0),VLOOKUP(_xlfn.CONCAT(B90,$B80),'All Fixtures'!H:T,13,0))</f>
        <v>Jokers(City)</v>
      </c>
      <c r="G90" s="48" t="str">
        <f>IF(E90="VOID","",VLOOKUP(_xlfn.CONCAT(B90,D90),'All Fixtures'!H:U,14,0))</f>
        <v>Churchdown Club</v>
      </c>
    </row>
    <row r="91" spans="1:7" ht="18" customHeight="1" x14ac:dyDescent="0.25">
      <c r="A91" s="55"/>
      <c r="B91" s="44">
        <v>9</v>
      </c>
      <c r="C91" s="45">
        <f>IFERROR(VLOOKUP(_xlfn.CONCAT(B91,$B80),'All Fixtures'!H:R,10,0),VLOOKUP(_xlfn.CONCAT(B91,$B80),'All Fixtures'!I:R,9,0))</f>
        <v>45596</v>
      </c>
      <c r="D91" s="46" t="str">
        <f>IFERROR(VLOOKUP(_xlfn.CONCAT(B91,$B80),'All Fixtures'!H:R,11,0),VLOOKUP(_xlfn.CONCAT(B91,$B80),'All Fixtures'!I:R,10,0))</f>
        <v>Jokers(City)</v>
      </c>
      <c r="E91" s="47" t="str">
        <f t="shared" si="2"/>
        <v>vs</v>
      </c>
      <c r="F91" s="46" t="str">
        <f>IFERROR(VLOOKUP(_xlfn.CONCAT(B91,$B80),'All Fixtures'!I:T,12,0),VLOOKUP(_xlfn.CONCAT(B91,$B80),'All Fixtures'!H:T,13,0))</f>
        <v>Apaches</v>
      </c>
      <c r="G91" s="48" t="str">
        <f>IF(E91="VOID","",VLOOKUP(_xlfn.CONCAT(B91,D91),'All Fixtures'!H:U,14,0))</f>
        <v>One Eyed Jacks</v>
      </c>
    </row>
    <row r="92" spans="1:7" ht="18" customHeight="1" x14ac:dyDescent="0.25">
      <c r="A92" s="55"/>
      <c r="B92" s="44">
        <v>10</v>
      </c>
      <c r="C92" s="45">
        <f>IFERROR(VLOOKUP(_xlfn.CONCAT(B92,$B80),'All Fixtures'!H:R,10,0),VLOOKUP(_xlfn.CONCAT(B92,$B80),'All Fixtures'!I:R,9,0))</f>
        <v>45600</v>
      </c>
      <c r="D92" s="46" t="str">
        <f>IFERROR(VLOOKUP(_xlfn.CONCAT(B92,$B80),'All Fixtures'!H:R,11,0),VLOOKUP(_xlfn.CONCAT(B92,$B80),'All Fixtures'!I:R,10,0))</f>
        <v>Scammells</v>
      </c>
      <c r="E92" s="47" t="str">
        <f t="shared" si="2"/>
        <v>vs</v>
      </c>
      <c r="F92" s="46" t="str">
        <f>IFERROR(VLOOKUP(_xlfn.CONCAT(B92,$B80),'All Fixtures'!I:T,12,0),VLOOKUP(_xlfn.CONCAT(B92,$B80),'All Fixtures'!H:T,13,0))</f>
        <v>Jokers(City)</v>
      </c>
      <c r="G92" s="48" t="str">
        <f>IF(E92="VOID","",VLOOKUP(_xlfn.CONCAT(B92,D92),'All Fixtures'!H:U,14,0))</f>
        <v>Gala Club 1</v>
      </c>
    </row>
    <row r="93" spans="1:7" ht="18" customHeight="1" x14ac:dyDescent="0.25">
      <c r="A93" s="55"/>
      <c r="B93" s="44">
        <v>11</v>
      </c>
      <c r="C93" s="45">
        <f>IFERROR(VLOOKUP(_xlfn.CONCAT(B93,$B80),'All Fixtures'!H:R,10,0),VLOOKUP(_xlfn.CONCAT(B93,$B80),'All Fixtures'!I:R,9,0))</f>
        <v>45610</v>
      </c>
      <c r="D93" s="46" t="str">
        <f>IFERROR(VLOOKUP(_xlfn.CONCAT(B93,$B80),'All Fixtures'!H:R,11,0),VLOOKUP(_xlfn.CONCAT(B93,$B80),'All Fixtures'!I:R,10,0))</f>
        <v>Jokers(City)</v>
      </c>
      <c r="E93" s="47" t="str">
        <f t="shared" si="2"/>
        <v>vs</v>
      </c>
      <c r="F93" s="46" t="str">
        <f>IFERROR(VLOOKUP(_xlfn.CONCAT(B93,$B80),'All Fixtures'!I:T,12,0),VLOOKUP(_xlfn.CONCAT(B93,$B80),'All Fixtures'!H:T,13,0))</f>
        <v>Renegades</v>
      </c>
      <c r="G93" s="48" t="str">
        <f>IF(E93="VOID","",VLOOKUP(_xlfn.CONCAT(B93,D93),'All Fixtures'!H:U,14,0))</f>
        <v>One Eyed Jacks</v>
      </c>
    </row>
    <row r="94" spans="1:7" ht="18" customHeight="1" x14ac:dyDescent="0.25">
      <c r="A94" s="55"/>
      <c r="B94" s="44">
        <v>12</v>
      </c>
      <c r="C94" s="45">
        <f>IFERROR(VLOOKUP(_xlfn.CONCAT(B94,$B80),'All Fixtures'!H:R,10,0),VLOOKUP(_xlfn.CONCAT(B94,$B80),'All Fixtures'!I:R,9,0))</f>
        <v>45617</v>
      </c>
      <c r="D94" s="46" t="str">
        <f>IFERROR(VLOOKUP(_xlfn.CONCAT(B94,$B80),'All Fixtures'!H:R,11,0),VLOOKUP(_xlfn.CONCAT(B94,$B80),'All Fixtures'!I:R,10,0))</f>
        <v>Jokers(City)</v>
      </c>
      <c r="E94" s="47" t="str">
        <f t="shared" si="2"/>
        <v>vs</v>
      </c>
      <c r="F94" s="46" t="str">
        <f>IFERROR(VLOOKUP(_xlfn.CONCAT(B94,$B80),'All Fixtures'!I:T,12,0),VLOOKUP(_xlfn.CONCAT(B94,$B80),'All Fixtures'!H:T,13,0))</f>
        <v>Angry Beavers</v>
      </c>
      <c r="G94" s="48" t="str">
        <f>IF(E94="VOID","",VLOOKUP(_xlfn.CONCAT(B94,D94),'All Fixtures'!H:U,14,0))</f>
        <v>One Eyed Jacks</v>
      </c>
    </row>
    <row r="95" spans="1:7" ht="18" customHeight="1" x14ac:dyDescent="0.25">
      <c r="A95" s="55"/>
      <c r="B95" s="44">
        <v>13</v>
      </c>
      <c r="C95" s="45" t="str">
        <f>IFERROR(VLOOKUP(_xlfn.CONCAT(B95,$B80),'All Fixtures'!H:R,10,0),VLOOKUP(_xlfn.CONCAT(B95,$B80),'All Fixtures'!I:R,9,0))</f>
        <v/>
      </c>
      <c r="D95" s="46" t="str">
        <f>IFERROR(VLOOKUP(_xlfn.CONCAT(B95,$B80),'All Fixtures'!H:R,11,0),VLOOKUP(_xlfn.CONCAT(B95,$B80),'All Fixtures'!I:R,10,0))</f>
        <v>Jokers(City)</v>
      </c>
      <c r="E95" s="47" t="str">
        <f t="shared" si="2"/>
        <v>VOID</v>
      </c>
      <c r="F95" s="46" t="str">
        <f>IFERROR(VLOOKUP(_xlfn.CONCAT(B95,$B80),'All Fixtures'!I:T,12,0),VLOOKUP(_xlfn.CONCAT(B95,$B80),'All Fixtures'!H:T,13,0))</f>
        <v/>
      </c>
      <c r="G95" s="48" t="str">
        <f>IF(E95="VOID","",VLOOKUP(_xlfn.CONCAT(B95,D95),'All Fixtures'!H:U,14,0))</f>
        <v/>
      </c>
    </row>
    <row r="96" spans="1:7" ht="18" customHeight="1" x14ac:dyDescent="0.25">
      <c r="A96" s="55"/>
      <c r="B96" s="44">
        <v>14</v>
      </c>
      <c r="C96" s="45">
        <f>IFERROR(VLOOKUP(_xlfn.CONCAT(B96,$B80),'All Fixtures'!H:R,10,0),VLOOKUP(_xlfn.CONCAT(B96,$B80),'All Fixtures'!I:R,9,0))</f>
        <v>45631</v>
      </c>
      <c r="D96" s="46" t="str">
        <f>IFERROR(VLOOKUP(_xlfn.CONCAT(B96,$B80),'All Fixtures'!H:R,11,0),VLOOKUP(_xlfn.CONCAT(B96,$B80),'All Fixtures'!I:R,10,0))</f>
        <v>Jokers(City)</v>
      </c>
      <c r="E96" s="47" t="str">
        <f t="shared" si="2"/>
        <v>vs</v>
      </c>
      <c r="F96" s="46" t="str">
        <f>IFERROR(VLOOKUP(_xlfn.CONCAT(B96,$B80),'All Fixtures'!I:T,12,0),VLOOKUP(_xlfn.CONCAT(B96,$B80),'All Fixtures'!H:T,13,0))</f>
        <v>New Indians</v>
      </c>
      <c r="G96" s="48" t="str">
        <f>IF(E96="VOID","",VLOOKUP(_xlfn.CONCAT(B96,D96),'All Fixtures'!H:U,14,0))</f>
        <v>One Eyed Jacks</v>
      </c>
    </row>
    <row r="97" spans="1:7" ht="18" customHeight="1" x14ac:dyDescent="0.25">
      <c r="A97" s="55"/>
      <c r="B97" s="44">
        <v>15</v>
      </c>
      <c r="C97" s="45">
        <f>IFERROR(VLOOKUP(_xlfn.CONCAT(B97,$B80),'All Fixtures'!H:R,10,0),VLOOKUP(_xlfn.CONCAT(B97,$B80),'All Fixtures'!I:R,9,0))</f>
        <v>45638</v>
      </c>
      <c r="D97" s="46" t="str">
        <f>IFERROR(VLOOKUP(_xlfn.CONCAT(B97,$B80),'All Fixtures'!H:R,11,0),VLOOKUP(_xlfn.CONCAT(B97,$B80),'All Fixtures'!I:R,10,0))</f>
        <v>Cybernetics</v>
      </c>
      <c r="E97" s="47" t="str">
        <f t="shared" si="2"/>
        <v>vs</v>
      </c>
      <c r="F97" s="46" t="str">
        <f>IFERROR(VLOOKUP(_xlfn.CONCAT(B97,$B80),'All Fixtures'!I:T,12,0),VLOOKUP(_xlfn.CONCAT(B97,$B80),'All Fixtures'!H:T,13,0))</f>
        <v>Jokers(City)</v>
      </c>
      <c r="G97" s="48" t="str">
        <f>IF(E97="VOID","",VLOOKUP(_xlfn.CONCAT(B97,D97),'All Fixtures'!H:U,14,0))</f>
        <v>Gala Club 2</v>
      </c>
    </row>
    <row r="98" spans="1:7" ht="24.6" customHeight="1" x14ac:dyDescent="0.25">
      <c r="A98" s="55"/>
      <c r="B98" s="122" t="s">
        <v>339</v>
      </c>
      <c r="C98" s="123"/>
      <c r="D98" s="123"/>
      <c r="E98" s="123"/>
      <c r="F98" s="123"/>
      <c r="G98" s="124"/>
    </row>
    <row r="99" spans="1:7" ht="18" customHeight="1" x14ac:dyDescent="0.25">
      <c r="A99" s="55"/>
      <c r="B99" s="44">
        <v>16</v>
      </c>
      <c r="C99" s="45">
        <f>IFERROR(VLOOKUP(_xlfn.CONCAT(B99,$B80),'All Fixtures'!H:R,10,0),VLOOKUP(_xlfn.CONCAT(B99,$B80),'All Fixtures'!I:R,9,0))</f>
        <v>45667</v>
      </c>
      <c r="D99" s="46" t="str">
        <f>IFERROR(VLOOKUP(_xlfn.CONCAT(B99,$B80),'All Fixtures'!H:R,11,0),VLOOKUP(_xlfn.CONCAT(B99,$B80),'All Fixtures'!I:R,10,0))</f>
        <v>Britwater</v>
      </c>
      <c r="E99" s="47" t="str">
        <f t="shared" si="2"/>
        <v>vs</v>
      </c>
      <c r="F99" s="46" t="str">
        <f>IFERROR(VLOOKUP(_xlfn.CONCAT(B99,$B80),'All Fixtures'!I:T,12,0),VLOOKUP(_xlfn.CONCAT(B99,$B80),'All Fixtures'!H:T,13,0))</f>
        <v>Jokers(City)</v>
      </c>
      <c r="G99" s="48" t="str">
        <f>IF(E99="VOID","",VLOOKUP(_xlfn.CONCAT(B99,D99),'All Fixtures'!H:U,14,0))</f>
        <v>Tuffley Community Centre</v>
      </c>
    </row>
    <row r="100" spans="1:7" ht="18" customHeight="1" x14ac:dyDescent="0.25">
      <c r="A100" s="55"/>
      <c r="B100" s="44">
        <v>17</v>
      </c>
      <c r="C100" s="45">
        <f>IFERROR(VLOOKUP(_xlfn.CONCAT(B100,$B80),'All Fixtures'!H:R,10,0),VLOOKUP(_xlfn.CONCAT(B100,$B80),'All Fixtures'!I:R,9,0))</f>
        <v>45673</v>
      </c>
      <c r="D100" s="46" t="str">
        <f>IFERROR(VLOOKUP(_xlfn.CONCAT(B100,$B80),'All Fixtures'!H:R,11,0),VLOOKUP(_xlfn.CONCAT(B100,$B80),'All Fixtures'!I:R,10,0))</f>
        <v>Jokers(City)</v>
      </c>
      <c r="E100" s="47" t="str">
        <f t="shared" si="2"/>
        <v>vs</v>
      </c>
      <c r="F100" s="46" t="str">
        <f>IFERROR(VLOOKUP(_xlfn.CONCAT(B100,$B80),'All Fixtures'!I:T,12,0),VLOOKUP(_xlfn.CONCAT(B100,$B80),'All Fixtures'!H:T,13,0))</f>
        <v>Junction Inn</v>
      </c>
      <c r="G100" s="48" t="str">
        <f>IF(E100="VOID","",VLOOKUP(_xlfn.CONCAT(B100,D100),'All Fixtures'!H:U,14,0))</f>
        <v>One Eyed Jacks</v>
      </c>
    </row>
    <row r="101" spans="1:7" ht="18" customHeight="1" x14ac:dyDescent="0.25">
      <c r="A101" s="55"/>
      <c r="B101" s="44">
        <v>18</v>
      </c>
      <c r="C101" s="45">
        <f>IFERROR(VLOOKUP(_xlfn.CONCAT(B101,$B80),'All Fixtures'!H:R,10,0),VLOOKUP(_xlfn.CONCAT(B101,$B80),'All Fixtures'!I:R,9,0))</f>
        <v>45679</v>
      </c>
      <c r="D101" s="46" t="str">
        <f>IFERROR(VLOOKUP(_xlfn.CONCAT(B101,$B80),'All Fixtures'!H:R,11,0),VLOOKUP(_xlfn.CONCAT(B101,$B80),'All Fixtures'!I:R,10,0))</f>
        <v>KE7's</v>
      </c>
      <c r="E101" s="47" t="str">
        <f t="shared" si="2"/>
        <v>vs</v>
      </c>
      <c r="F101" s="46" t="str">
        <f>IFERROR(VLOOKUP(_xlfn.CONCAT(B101,$B80),'All Fixtures'!I:T,12,0),VLOOKUP(_xlfn.CONCAT(B101,$B80),'All Fixtures'!H:T,13,0))</f>
        <v>Jokers(City)</v>
      </c>
      <c r="G101" s="48" t="str">
        <f>IF(E101="VOID","",VLOOKUP(_xlfn.CONCAT(B101,D101),'All Fixtures'!H:U,14,0))</f>
        <v>Old Richians RFC</v>
      </c>
    </row>
    <row r="102" spans="1:7" ht="18" customHeight="1" x14ac:dyDescent="0.25">
      <c r="A102" s="55"/>
      <c r="B102" s="44">
        <v>19</v>
      </c>
      <c r="C102" s="45">
        <f>IFERROR(VLOOKUP(_xlfn.CONCAT(B102,$B80),'All Fixtures'!H:R,10,0),VLOOKUP(_xlfn.CONCAT(B102,$B80),'All Fixtures'!I:R,9,0))</f>
        <v>45687</v>
      </c>
      <c r="D102" s="46" t="str">
        <f>IFERROR(VLOOKUP(_xlfn.CONCAT(B102,$B80),'All Fixtures'!H:R,11,0),VLOOKUP(_xlfn.CONCAT(B102,$B80),'All Fixtures'!I:R,10,0))</f>
        <v>Jokers(City)</v>
      </c>
      <c r="E102" s="47" t="str">
        <f t="shared" si="2"/>
        <v>vs</v>
      </c>
      <c r="F102" s="46" t="str">
        <f>IFERROR(VLOOKUP(_xlfn.CONCAT(B102,$B80),'All Fixtures'!I:T,12,0),VLOOKUP(_xlfn.CONCAT(B102,$B80),'All Fixtures'!H:T,13,0))</f>
        <v>Walls Top Ten</v>
      </c>
      <c r="G102" s="48" t="str">
        <f>IF(E102="VOID","",VLOOKUP(_xlfn.CONCAT(B102,D102),'All Fixtures'!H:U,14,0))</f>
        <v>One Eyed Jacks</v>
      </c>
    </row>
    <row r="103" spans="1:7" ht="18" customHeight="1" x14ac:dyDescent="0.25">
      <c r="A103" s="55"/>
      <c r="B103" s="44">
        <v>20</v>
      </c>
      <c r="C103" s="45">
        <f>IFERROR(VLOOKUP(_xlfn.CONCAT(B103,$B80),'All Fixtures'!H:R,10,0),VLOOKUP(_xlfn.CONCAT(B103,$B80),'All Fixtures'!I:R,9,0))</f>
        <v>45691</v>
      </c>
      <c r="D103" s="46" t="str">
        <f>IFERROR(VLOOKUP(_xlfn.CONCAT(B103,$B80),'All Fixtures'!H:R,11,0),VLOOKUP(_xlfn.CONCAT(B103,$B80),'All Fixtures'!I:R,10,0))</f>
        <v>Westgate Teapots</v>
      </c>
      <c r="E103" s="47" t="str">
        <f t="shared" si="2"/>
        <v>vs</v>
      </c>
      <c r="F103" s="46" t="str">
        <f>IFERROR(VLOOKUP(_xlfn.CONCAT(B103,$B80),'All Fixtures'!I:T,12,0),VLOOKUP(_xlfn.CONCAT(B103,$B80),'All Fixtures'!H:T,13,0))</f>
        <v>Jokers(City)</v>
      </c>
      <c r="G103" s="48" t="str">
        <f>IF(E103="VOID","",VLOOKUP(_xlfn.CONCAT(B103,D103),'All Fixtures'!H:U,14,0))</f>
        <v>Wotton Hall Club 1</v>
      </c>
    </row>
    <row r="104" spans="1:7" ht="18" customHeight="1" x14ac:dyDescent="0.25">
      <c r="A104" s="55"/>
      <c r="B104" s="44">
        <v>21</v>
      </c>
      <c r="C104" s="45">
        <f>IFERROR(VLOOKUP(_xlfn.CONCAT(B104,$B80),'All Fixtures'!H:R,10,0),VLOOKUP(_xlfn.CONCAT(B104,$B80),'All Fixtures'!I:R,9,0))</f>
        <v>45701</v>
      </c>
      <c r="D104" s="46" t="str">
        <f>IFERROR(VLOOKUP(_xlfn.CONCAT(B104,$B80),'All Fixtures'!H:R,11,0),VLOOKUP(_xlfn.CONCAT(B104,$B80),'All Fixtures'!I:R,10,0))</f>
        <v>Jokers(City)</v>
      </c>
      <c r="E104" s="47" t="str">
        <f t="shared" si="2"/>
        <v>vs</v>
      </c>
      <c r="F104" s="46" t="str">
        <f>IFERROR(VLOOKUP(_xlfn.CONCAT(B104,$B80),'All Fixtures'!I:T,12,0),VLOOKUP(_xlfn.CONCAT(B104,$B80),'All Fixtures'!H:T,13,0))</f>
        <v>509ers</v>
      </c>
      <c r="G104" s="48" t="str">
        <f>IF(E104="VOID","",VLOOKUP(_xlfn.CONCAT(B104,D104),'All Fixtures'!H:U,14,0))</f>
        <v>One Eyed Jacks</v>
      </c>
    </row>
    <row r="105" spans="1:7" ht="18" customHeight="1" x14ac:dyDescent="0.25">
      <c r="A105" s="55"/>
      <c r="B105" s="44">
        <v>22</v>
      </c>
      <c r="C105" s="45">
        <f>IFERROR(VLOOKUP(_xlfn.CONCAT(B105,$B80),'All Fixtures'!H:R,10,0),VLOOKUP(_xlfn.CONCAT(B105,$B80),'All Fixtures'!I:R,9,0))</f>
        <v>45707</v>
      </c>
      <c r="D105" s="46" t="str">
        <f>IFERROR(VLOOKUP(_xlfn.CONCAT(B105,$B80),'All Fixtures'!H:R,11,0),VLOOKUP(_xlfn.CONCAT(B105,$B80),'All Fixtures'!I:R,10,0))</f>
        <v>Rising Sun</v>
      </c>
      <c r="E105" s="47" t="str">
        <f t="shared" si="2"/>
        <v>vs</v>
      </c>
      <c r="F105" s="46" t="str">
        <f>IFERROR(VLOOKUP(_xlfn.CONCAT(B105,$B80),'All Fixtures'!I:T,12,0),VLOOKUP(_xlfn.CONCAT(B105,$B80),'All Fixtures'!H:T,13,0))</f>
        <v>Jokers(City)</v>
      </c>
      <c r="G105" s="48" t="str">
        <f>IF(E105="VOID","",VLOOKUP(_xlfn.CONCAT(B105,D105),'All Fixtures'!H:U,14,0))</f>
        <v>Farmer's Club 2</v>
      </c>
    </row>
    <row r="106" spans="1:7" ht="18" customHeight="1" x14ac:dyDescent="0.25">
      <c r="A106" s="55"/>
      <c r="B106" s="44">
        <v>23</v>
      </c>
      <c r="C106" s="45">
        <f>IFERROR(VLOOKUP(_xlfn.CONCAT(B106,$B80),'All Fixtures'!H:R,10,0),VLOOKUP(_xlfn.CONCAT(B106,$B80),'All Fixtures'!I:R,9,0))</f>
        <v>45715</v>
      </c>
      <c r="D106" s="46" t="str">
        <f>IFERROR(VLOOKUP(_xlfn.CONCAT(B106,$B80),'All Fixtures'!H:R,11,0),VLOOKUP(_xlfn.CONCAT(B106,$B80),'All Fixtures'!I:R,10,0))</f>
        <v>Jokers(City)</v>
      </c>
      <c r="E106" s="47" t="str">
        <f t="shared" si="2"/>
        <v>vs</v>
      </c>
      <c r="F106" s="46" t="str">
        <f>IFERROR(VLOOKUP(_xlfn.CONCAT(B106,$B80),'All Fixtures'!I:T,12,0),VLOOKUP(_xlfn.CONCAT(B106,$B80),'All Fixtures'!H:T,13,0))</f>
        <v>Canning Stragglers</v>
      </c>
      <c r="G106" s="48" t="str">
        <f>IF(E106="VOID","",VLOOKUP(_xlfn.CONCAT(B106,D106),'All Fixtures'!H:U,14,0))</f>
        <v>One Eyed Jacks</v>
      </c>
    </row>
    <row r="107" spans="1:7" ht="18" customHeight="1" x14ac:dyDescent="0.25">
      <c r="A107" s="55"/>
      <c r="B107" s="44">
        <v>24</v>
      </c>
      <c r="C107" s="45">
        <f>IFERROR(VLOOKUP(_xlfn.CONCAT(B107,$B80),'All Fixtures'!H:R,10,0),VLOOKUP(_xlfn.CONCAT(B107,$B80),'All Fixtures'!I:R,9,0))</f>
        <v>45723</v>
      </c>
      <c r="D107" s="46" t="str">
        <f>IFERROR(VLOOKUP(_xlfn.CONCAT(B107,$B80),'All Fixtures'!H:R,11,0),VLOOKUP(_xlfn.CONCAT(B107,$B80),'All Fixtures'!I:R,10,0))</f>
        <v>Apaches</v>
      </c>
      <c r="E107" s="47" t="str">
        <f t="shared" si="2"/>
        <v>vs</v>
      </c>
      <c r="F107" s="46" t="str">
        <f>IFERROR(VLOOKUP(_xlfn.CONCAT(B107,$B80),'All Fixtures'!I:T,12,0),VLOOKUP(_xlfn.CONCAT(B107,$B80),'All Fixtures'!H:T,13,0))</f>
        <v>Jokers(City)</v>
      </c>
      <c r="G107" s="48" t="str">
        <f>IF(E107="VOID","",VLOOKUP(_xlfn.CONCAT(B107,D107),'All Fixtures'!H:U,14,0))</f>
        <v>Hardwicke RBL 1</v>
      </c>
    </row>
    <row r="108" spans="1:7" ht="18" customHeight="1" x14ac:dyDescent="0.25">
      <c r="A108" s="55"/>
      <c r="B108" s="44">
        <v>25</v>
      </c>
      <c r="C108" s="45">
        <f>IFERROR(VLOOKUP(_xlfn.CONCAT(B108,$B80),'All Fixtures'!H:R,10,0),VLOOKUP(_xlfn.CONCAT(B108,$B80),'All Fixtures'!I:R,9,0))</f>
        <v>45729</v>
      </c>
      <c r="D108" s="46" t="str">
        <f>IFERROR(VLOOKUP(_xlfn.CONCAT(B108,$B80),'All Fixtures'!H:R,11,0),VLOOKUP(_xlfn.CONCAT(B108,$B80),'All Fixtures'!I:R,10,0))</f>
        <v>Jokers(City)</v>
      </c>
      <c r="E108" s="47" t="str">
        <f t="shared" si="2"/>
        <v>vs</v>
      </c>
      <c r="F108" s="46" t="str">
        <f>IFERROR(VLOOKUP(_xlfn.CONCAT(B108,$B80),'All Fixtures'!I:T,12,0),VLOOKUP(_xlfn.CONCAT(B108,$B80),'All Fixtures'!H:T,13,0))</f>
        <v>Scammells</v>
      </c>
      <c r="G108" s="48" t="str">
        <f>IF(E108="VOID","",VLOOKUP(_xlfn.CONCAT(B108,D108),'All Fixtures'!H:U,14,0))</f>
        <v>One Eyed Jacks</v>
      </c>
    </row>
    <row r="109" spans="1:7" ht="18" customHeight="1" x14ac:dyDescent="0.25">
      <c r="A109" s="55"/>
      <c r="B109" s="44">
        <v>26</v>
      </c>
      <c r="C109" s="45">
        <f>IFERROR(VLOOKUP(_xlfn.CONCAT(B109,$B80),'All Fixtures'!H:R,10,0),VLOOKUP(_xlfn.CONCAT(B109,$B80),'All Fixtures'!I:R,9,0))</f>
        <v>45737</v>
      </c>
      <c r="D109" s="46" t="str">
        <f>IFERROR(VLOOKUP(_xlfn.CONCAT(B109,$B80),'All Fixtures'!H:R,11,0),VLOOKUP(_xlfn.CONCAT(B109,$B80),'All Fixtures'!I:R,10,0))</f>
        <v>Renegades</v>
      </c>
      <c r="E109" s="47" t="str">
        <f t="shared" si="2"/>
        <v>vs</v>
      </c>
      <c r="F109" s="46" t="str">
        <f>IFERROR(VLOOKUP(_xlfn.CONCAT(B109,$B80),'All Fixtures'!I:T,12,0),VLOOKUP(_xlfn.CONCAT(B109,$B80),'All Fixtures'!H:T,13,0))</f>
        <v>Jokers(City)</v>
      </c>
      <c r="G109" s="48" t="str">
        <f>IF(E109="VOID","",VLOOKUP(_xlfn.CONCAT(B109,D109),'All Fixtures'!H:U,14,0))</f>
        <v>Gala Club 2</v>
      </c>
    </row>
    <row r="110" spans="1:7" ht="18" customHeight="1" x14ac:dyDescent="0.25">
      <c r="A110" s="55"/>
      <c r="B110" s="44">
        <v>27</v>
      </c>
      <c r="C110" s="45">
        <f>IFERROR(VLOOKUP(_xlfn.CONCAT(B110,$B80),'All Fixtures'!H:R,10,0),VLOOKUP(_xlfn.CONCAT(B110,$B80),'All Fixtures'!I:R,9,0))</f>
        <v>45742</v>
      </c>
      <c r="D110" s="46" t="str">
        <f>IFERROR(VLOOKUP(_xlfn.CONCAT(B110,$B80),'All Fixtures'!H:R,11,0),VLOOKUP(_xlfn.CONCAT(B110,$B80),'All Fixtures'!I:R,10,0))</f>
        <v>Angry Beavers</v>
      </c>
      <c r="E110" s="47" t="str">
        <f t="shared" si="2"/>
        <v>vs</v>
      </c>
      <c r="F110" s="46" t="str">
        <f>IFERROR(VLOOKUP(_xlfn.CONCAT(B110,$B80),'All Fixtures'!I:T,12,0),VLOOKUP(_xlfn.CONCAT(B110,$B80),'All Fixtures'!H:T,13,0))</f>
        <v>Jokers(City)</v>
      </c>
      <c r="G110" s="48" t="str">
        <f>IF(E110="VOID","",VLOOKUP(_xlfn.CONCAT(B110,D110),'All Fixtures'!H:U,14,0))</f>
        <v>Circle Club Newent</v>
      </c>
    </row>
    <row r="111" spans="1:7" ht="18" customHeight="1" x14ac:dyDescent="0.25">
      <c r="A111" s="55"/>
      <c r="B111" s="44">
        <v>28</v>
      </c>
      <c r="C111" s="45" t="str">
        <f>IFERROR(VLOOKUP(_xlfn.CONCAT(B111,$B80),'All Fixtures'!H:R,10,0),VLOOKUP(_xlfn.CONCAT(B111,$B80),'All Fixtures'!I:R,9,0))</f>
        <v/>
      </c>
      <c r="D111" s="46" t="str">
        <f>IFERROR(VLOOKUP(_xlfn.CONCAT(B111,$B80),'All Fixtures'!H:R,11,0),VLOOKUP(_xlfn.CONCAT(B111,$B80),'All Fixtures'!I:R,10,0))</f>
        <v>Jokers(City)</v>
      </c>
      <c r="E111" s="47" t="str">
        <f t="shared" si="2"/>
        <v>VOID</v>
      </c>
      <c r="F111" s="46" t="str">
        <f>IFERROR(VLOOKUP(_xlfn.CONCAT(B111,$B80),'All Fixtures'!I:T,12,0),VLOOKUP(_xlfn.CONCAT(B111,$B80),'All Fixtures'!H:T,13,0))</f>
        <v/>
      </c>
      <c r="G111" s="48" t="str">
        <f>IF(E111="VOID","",VLOOKUP(_xlfn.CONCAT(B111,D111),'All Fixtures'!H:U,14,0))</f>
        <v/>
      </c>
    </row>
    <row r="112" spans="1:7" ht="18" customHeight="1" x14ac:dyDescent="0.25">
      <c r="A112" s="55"/>
      <c r="B112" s="44">
        <v>29</v>
      </c>
      <c r="C112" s="45">
        <f>IFERROR(VLOOKUP(_xlfn.CONCAT(B112,$B80),'All Fixtures'!H:R,10,0),VLOOKUP(_xlfn.CONCAT(B112,$B80),'All Fixtures'!I:R,9,0))</f>
        <v>45758</v>
      </c>
      <c r="D112" s="46" t="str">
        <f>IFERROR(VLOOKUP(_xlfn.CONCAT(B112,$B80),'All Fixtures'!H:R,11,0),VLOOKUP(_xlfn.CONCAT(B112,$B80),'All Fixtures'!I:R,10,0))</f>
        <v>New Indians</v>
      </c>
      <c r="E112" s="47" t="str">
        <f t="shared" si="2"/>
        <v>vs</v>
      </c>
      <c r="F112" s="46" t="str">
        <f>IFERROR(VLOOKUP(_xlfn.CONCAT(B112,$B80),'All Fixtures'!I:T,12,0),VLOOKUP(_xlfn.CONCAT(B112,$B80),'All Fixtures'!H:T,13,0))</f>
        <v>Jokers(City)</v>
      </c>
      <c r="G112" s="48" t="str">
        <f>IF(E112="VOID","",VLOOKUP(_xlfn.CONCAT(B112,D112),'All Fixtures'!H:U,14,0))</f>
        <v>Churchdown Community Centre 1</v>
      </c>
    </row>
    <row r="113" spans="1:7" ht="18" customHeight="1" x14ac:dyDescent="0.25">
      <c r="A113" s="55"/>
      <c r="B113" s="49">
        <v>30</v>
      </c>
      <c r="C113" s="50">
        <f>IFERROR(VLOOKUP(_xlfn.CONCAT(B113,$B80),'All Fixtures'!H:R,10,0),VLOOKUP(_xlfn.CONCAT(B113,$B80),'All Fixtures'!I:R,9,0))</f>
        <v>45764</v>
      </c>
      <c r="D113" s="51" t="str">
        <f>IFERROR(VLOOKUP(_xlfn.CONCAT(B113,$B80),'All Fixtures'!H:R,11,0),VLOOKUP(_xlfn.CONCAT(B113,$B80),'All Fixtures'!I:R,10,0))</f>
        <v>Jokers(City)</v>
      </c>
      <c r="E113" s="52" t="str">
        <f t="shared" si="2"/>
        <v>vs</v>
      </c>
      <c r="F113" s="51" t="str">
        <f>IFERROR(VLOOKUP(_xlfn.CONCAT(B113,$B80),'All Fixtures'!I:T,12,0),VLOOKUP(_xlfn.CONCAT(B113,$B80),'All Fixtures'!H:T,13,0))</f>
        <v>Cybernetics</v>
      </c>
      <c r="G113" s="53" t="str">
        <f>IF(E113="VOID","",VLOOKUP(_xlfn.CONCAT(B113,D113),'All Fixtures'!H:U,14,0))</f>
        <v>One Eyed Jacks</v>
      </c>
    </row>
    <row r="114" spans="1:7" ht="13.15" customHeight="1" x14ac:dyDescent="0.25">
      <c r="A114" s="55"/>
      <c r="B114" s="20"/>
      <c r="C114" s="20"/>
      <c r="D114" s="3"/>
      <c r="E114" s="20"/>
      <c r="F114" s="3"/>
      <c r="G114" s="3"/>
    </row>
    <row r="115" spans="1:7" ht="13.15" customHeight="1" x14ac:dyDescent="0.25">
      <c r="A115" s="55"/>
      <c r="B115" s="20"/>
      <c r="C115" s="20"/>
      <c r="D115" s="3"/>
      <c r="E115" s="20"/>
      <c r="F115" s="3"/>
      <c r="G115" s="3"/>
    </row>
    <row r="116" spans="1:7" ht="13.15" customHeight="1" x14ac:dyDescent="0.25">
      <c r="A116" s="55"/>
      <c r="B116" s="20"/>
      <c r="C116" s="20"/>
      <c r="D116" s="3"/>
      <c r="E116" s="20"/>
      <c r="F116" s="3"/>
      <c r="G116" s="3"/>
    </row>
    <row r="117" spans="1:7" ht="13.15" customHeight="1" x14ac:dyDescent="0.25">
      <c r="A117" s="55"/>
      <c r="B117" s="20"/>
      <c r="C117" s="20"/>
      <c r="D117" s="3"/>
      <c r="E117" s="20"/>
      <c r="F117" s="3"/>
      <c r="G117" s="3"/>
    </row>
    <row r="118" spans="1:7" ht="13.15" customHeight="1" x14ac:dyDescent="0.25">
      <c r="A118" s="55"/>
      <c r="B118" s="20"/>
      <c r="C118" s="20"/>
      <c r="D118" s="3"/>
      <c r="E118" s="20"/>
      <c r="F118" s="3"/>
      <c r="G118" s="3"/>
    </row>
    <row r="119" spans="1:7" ht="20.45" customHeight="1" x14ac:dyDescent="0.35">
      <c r="A119" s="55">
        <f>A80+1</f>
        <v>4</v>
      </c>
      <c r="B119" s="39" t="str">
        <f>C119</f>
        <v>Renegades</v>
      </c>
      <c r="C119" s="121" t="str">
        <f>VLOOKUP(A119,Divisions!$AB$3:$AC$18,2,0)</f>
        <v>Renegades</v>
      </c>
      <c r="D119" s="121"/>
      <c r="E119" s="121"/>
      <c r="F119" s="121"/>
      <c r="G119" s="121"/>
    </row>
    <row r="120" spans="1:7" ht="13.15" customHeight="1" x14ac:dyDescent="0.25">
      <c r="A120" s="55"/>
      <c r="B120" s="20"/>
      <c r="C120" s="20"/>
      <c r="D120" s="3"/>
      <c r="E120" s="20"/>
      <c r="F120" s="3"/>
      <c r="G120" s="3"/>
    </row>
    <row r="121" spans="1:7" ht="21.6" customHeight="1" x14ac:dyDescent="0.25">
      <c r="A121" s="55"/>
      <c r="B121" s="40" t="s">
        <v>328</v>
      </c>
      <c r="C121" s="41" t="s">
        <v>334</v>
      </c>
      <c r="D121" s="42" t="s">
        <v>340</v>
      </c>
      <c r="E121" s="42"/>
      <c r="F121" s="42" t="s">
        <v>341</v>
      </c>
      <c r="G121" s="43" t="s">
        <v>338</v>
      </c>
    </row>
    <row r="122" spans="1:7" ht="18" customHeight="1" x14ac:dyDescent="0.25">
      <c r="A122" s="55"/>
      <c r="B122" s="44">
        <v>1</v>
      </c>
      <c r="C122" s="45">
        <f>IFERROR(VLOOKUP(_xlfn.CONCAT(B122,$B119),'All Fixtures'!H:R,10,0),VLOOKUP(_xlfn.CONCAT(B122,$B119),'All Fixtures'!I:R,9,0))</f>
        <v>45541</v>
      </c>
      <c r="D122" s="46" t="str">
        <f>IFERROR(VLOOKUP(_xlfn.CONCAT(B122,$B119),'All Fixtures'!H:R,11,0),VLOOKUP(_xlfn.CONCAT(B122,$B119),'All Fixtures'!I:R,10,0))</f>
        <v>Renegades</v>
      </c>
      <c r="E122" s="47" t="str">
        <f>IF(F122="","VOID","vs")</f>
        <v>vs</v>
      </c>
      <c r="F122" s="46" t="str">
        <f>IFERROR(VLOOKUP(_xlfn.CONCAT(B122,$B119),'All Fixtures'!I:T,12,0),VLOOKUP(_xlfn.CONCAT(B122,$B119),'All Fixtures'!H:T,13,0))</f>
        <v>Junction Inn</v>
      </c>
      <c r="G122" s="48" t="str">
        <f>IF(E122="VOID","",VLOOKUP(_xlfn.CONCAT(B122,D122),'All Fixtures'!H:U,14,0))</f>
        <v>Gala Club 2</v>
      </c>
    </row>
    <row r="123" spans="1:7" ht="18" customHeight="1" x14ac:dyDescent="0.25">
      <c r="A123" s="55"/>
      <c r="B123" s="44">
        <v>2</v>
      </c>
      <c r="C123" s="45">
        <f>IFERROR(VLOOKUP(_xlfn.CONCAT(B123,$B119),'All Fixtures'!H:R,10,0),VLOOKUP(_xlfn.CONCAT(B123,$B119),'All Fixtures'!I:R,9,0))</f>
        <v>45546</v>
      </c>
      <c r="D123" s="46" t="str">
        <f>IFERROR(VLOOKUP(_xlfn.CONCAT(B123,$B119),'All Fixtures'!H:R,11,0),VLOOKUP(_xlfn.CONCAT(B123,$B119),'All Fixtures'!I:R,10,0))</f>
        <v>KE7's</v>
      </c>
      <c r="E123" s="47" t="str">
        <f t="shared" ref="E123:E152" si="3">IF(F123="","VOID","vs")</f>
        <v>vs</v>
      </c>
      <c r="F123" s="46" t="str">
        <f>IFERROR(VLOOKUP(_xlfn.CONCAT(B123,$B119),'All Fixtures'!I:T,12,0),VLOOKUP(_xlfn.CONCAT(B123,$B119),'All Fixtures'!H:T,13,0))</f>
        <v>Renegades</v>
      </c>
      <c r="G123" s="48" t="str">
        <f>IF(E123="VOID","",VLOOKUP(_xlfn.CONCAT(B123,D123),'All Fixtures'!H:U,14,0))</f>
        <v>Old Richians RFC</v>
      </c>
    </row>
    <row r="124" spans="1:7" ht="18" customHeight="1" x14ac:dyDescent="0.25">
      <c r="A124" s="55"/>
      <c r="B124" s="44">
        <v>3</v>
      </c>
      <c r="C124" s="45">
        <f>IFERROR(VLOOKUP(_xlfn.CONCAT(B124,$B119),'All Fixtures'!H:R,10,0),VLOOKUP(_xlfn.CONCAT(B124,$B119),'All Fixtures'!I:R,9,0))</f>
        <v>45555</v>
      </c>
      <c r="D124" s="46" t="str">
        <f>IFERROR(VLOOKUP(_xlfn.CONCAT(B124,$B119),'All Fixtures'!H:R,11,0),VLOOKUP(_xlfn.CONCAT(B124,$B119),'All Fixtures'!I:R,10,0))</f>
        <v>Renegades</v>
      </c>
      <c r="E124" s="47" t="str">
        <f t="shared" si="3"/>
        <v>vs</v>
      </c>
      <c r="F124" s="46" t="str">
        <f>IFERROR(VLOOKUP(_xlfn.CONCAT(B124,$B119),'All Fixtures'!I:T,12,0),VLOOKUP(_xlfn.CONCAT(B124,$B119),'All Fixtures'!H:T,13,0))</f>
        <v>Walls Top Ten</v>
      </c>
      <c r="G124" s="48" t="str">
        <f>IF(E124="VOID","",VLOOKUP(_xlfn.CONCAT(B124,D124),'All Fixtures'!H:U,14,0))</f>
        <v>Gala Club 2</v>
      </c>
    </row>
    <row r="125" spans="1:7" ht="18" customHeight="1" x14ac:dyDescent="0.25">
      <c r="A125" s="55"/>
      <c r="B125" s="44">
        <v>4</v>
      </c>
      <c r="C125" s="45">
        <f>IFERROR(VLOOKUP(_xlfn.CONCAT(B125,$B119),'All Fixtures'!H:R,10,0),VLOOKUP(_xlfn.CONCAT(B125,$B119),'All Fixtures'!I:R,9,0))</f>
        <v>45558</v>
      </c>
      <c r="D125" s="46" t="str">
        <f>IFERROR(VLOOKUP(_xlfn.CONCAT(B125,$B119),'All Fixtures'!H:R,11,0),VLOOKUP(_xlfn.CONCAT(B125,$B119),'All Fixtures'!I:R,10,0))</f>
        <v>Westgate Teapots</v>
      </c>
      <c r="E125" s="47" t="str">
        <f t="shared" si="3"/>
        <v>vs</v>
      </c>
      <c r="F125" s="46" t="str">
        <f>IFERROR(VLOOKUP(_xlfn.CONCAT(B125,$B119),'All Fixtures'!I:T,12,0),VLOOKUP(_xlfn.CONCAT(B125,$B119),'All Fixtures'!H:T,13,0))</f>
        <v>Renegades</v>
      </c>
      <c r="G125" s="48" t="str">
        <f>IF(E125="VOID","",VLOOKUP(_xlfn.CONCAT(B125,D125),'All Fixtures'!H:U,14,0))</f>
        <v>Wotton Hall Club 1</v>
      </c>
    </row>
    <row r="126" spans="1:7" ht="18" customHeight="1" x14ac:dyDescent="0.25">
      <c r="A126" s="55"/>
      <c r="B126" s="44">
        <v>5</v>
      </c>
      <c r="C126" s="45">
        <f>IFERROR(VLOOKUP(_xlfn.CONCAT(B126,$B119),'All Fixtures'!H:R,10,0),VLOOKUP(_xlfn.CONCAT(B126,$B119),'All Fixtures'!I:R,9,0))</f>
        <v>45569</v>
      </c>
      <c r="D126" s="46" t="str">
        <f>IFERROR(VLOOKUP(_xlfn.CONCAT(B126,$B119),'All Fixtures'!H:R,11,0),VLOOKUP(_xlfn.CONCAT(B126,$B119),'All Fixtures'!I:R,10,0))</f>
        <v>Renegades</v>
      </c>
      <c r="E126" s="47" t="str">
        <f t="shared" si="3"/>
        <v>vs</v>
      </c>
      <c r="F126" s="46" t="str">
        <f>IFERROR(VLOOKUP(_xlfn.CONCAT(B126,$B119),'All Fixtures'!I:T,12,0),VLOOKUP(_xlfn.CONCAT(B126,$B119),'All Fixtures'!H:T,13,0))</f>
        <v>509ers</v>
      </c>
      <c r="G126" s="48" t="str">
        <f>IF(E126="VOID","",VLOOKUP(_xlfn.CONCAT(B126,D126),'All Fixtures'!H:U,14,0))</f>
        <v>Gala Club 2</v>
      </c>
    </row>
    <row r="127" spans="1:7" ht="18" customHeight="1" x14ac:dyDescent="0.25">
      <c r="A127" s="55"/>
      <c r="B127" s="44">
        <v>6</v>
      </c>
      <c r="C127" s="45">
        <f>IFERROR(VLOOKUP(_xlfn.CONCAT(B127,$B119),'All Fixtures'!H:R,10,0),VLOOKUP(_xlfn.CONCAT(B127,$B119),'All Fixtures'!I:R,9,0))</f>
        <v>45574</v>
      </c>
      <c r="D127" s="46" t="str">
        <f>IFERROR(VLOOKUP(_xlfn.CONCAT(B127,$B119),'All Fixtures'!H:R,11,0),VLOOKUP(_xlfn.CONCAT(B127,$B119),'All Fixtures'!I:R,10,0))</f>
        <v>Rising Sun</v>
      </c>
      <c r="E127" s="47" t="str">
        <f t="shared" si="3"/>
        <v>vs</v>
      </c>
      <c r="F127" s="46" t="str">
        <f>IFERROR(VLOOKUP(_xlfn.CONCAT(B127,$B119),'All Fixtures'!I:T,12,0),VLOOKUP(_xlfn.CONCAT(B127,$B119),'All Fixtures'!H:T,13,0))</f>
        <v>Renegades</v>
      </c>
      <c r="G127" s="48" t="str">
        <f>IF(E127="VOID","",VLOOKUP(_xlfn.CONCAT(B127,D127),'All Fixtures'!H:U,14,0))</f>
        <v>Farmer's Club 2</v>
      </c>
    </row>
    <row r="128" spans="1:7" ht="18" customHeight="1" x14ac:dyDescent="0.25">
      <c r="A128" s="55"/>
      <c r="B128" s="44">
        <v>7</v>
      </c>
      <c r="C128" s="45">
        <f>IFERROR(VLOOKUP(_xlfn.CONCAT(B128,$B119),'All Fixtures'!H:R,10,0),VLOOKUP(_xlfn.CONCAT(B128,$B119),'All Fixtures'!I:R,9,0))</f>
        <v>45583</v>
      </c>
      <c r="D128" s="46" t="str">
        <f>IFERROR(VLOOKUP(_xlfn.CONCAT(B128,$B119),'All Fixtures'!H:R,11,0),VLOOKUP(_xlfn.CONCAT(B128,$B119),'All Fixtures'!I:R,10,0))</f>
        <v>Renegades</v>
      </c>
      <c r="E128" s="47" t="str">
        <f t="shared" si="3"/>
        <v>vs</v>
      </c>
      <c r="F128" s="46" t="str">
        <f>IFERROR(VLOOKUP(_xlfn.CONCAT(B128,$B119),'All Fixtures'!I:T,12,0),VLOOKUP(_xlfn.CONCAT(B128,$B119),'All Fixtures'!H:T,13,0))</f>
        <v>Canning Stragglers</v>
      </c>
      <c r="G128" s="48" t="str">
        <f>IF(E128="VOID","",VLOOKUP(_xlfn.CONCAT(B128,D128),'All Fixtures'!H:U,14,0))</f>
        <v>Gala Club 2</v>
      </c>
    </row>
    <row r="129" spans="1:7" ht="18" customHeight="1" x14ac:dyDescent="0.25">
      <c r="A129" s="55"/>
      <c r="B129" s="44">
        <v>8</v>
      </c>
      <c r="C129" s="45">
        <f>IFERROR(VLOOKUP(_xlfn.CONCAT(B129,$B119),'All Fixtures'!H:R,10,0),VLOOKUP(_xlfn.CONCAT(B129,$B119),'All Fixtures'!I:R,9,0))</f>
        <v>45590</v>
      </c>
      <c r="D129" s="46" t="str">
        <f>IFERROR(VLOOKUP(_xlfn.CONCAT(B129,$B119),'All Fixtures'!H:R,11,0),VLOOKUP(_xlfn.CONCAT(B129,$B119),'All Fixtures'!I:R,10,0))</f>
        <v>Apaches</v>
      </c>
      <c r="E129" s="47" t="str">
        <f t="shared" si="3"/>
        <v>vs</v>
      </c>
      <c r="F129" s="46" t="str">
        <f>IFERROR(VLOOKUP(_xlfn.CONCAT(B129,$B119),'All Fixtures'!I:T,12,0),VLOOKUP(_xlfn.CONCAT(B129,$B119),'All Fixtures'!H:T,13,0))</f>
        <v>Renegades</v>
      </c>
      <c r="G129" s="48" t="str">
        <f>IF(E129="VOID","",VLOOKUP(_xlfn.CONCAT(B129,D129),'All Fixtures'!H:U,14,0))</f>
        <v>Hardwicke RBL 1</v>
      </c>
    </row>
    <row r="130" spans="1:7" ht="18" customHeight="1" x14ac:dyDescent="0.25">
      <c r="A130" s="55"/>
      <c r="B130" s="44">
        <v>9</v>
      </c>
      <c r="C130" s="45">
        <f>IFERROR(VLOOKUP(_xlfn.CONCAT(B130,$B119),'All Fixtures'!H:R,10,0),VLOOKUP(_xlfn.CONCAT(B130,$B119),'All Fixtures'!I:R,9,0))</f>
        <v>45597</v>
      </c>
      <c r="D130" s="46" t="str">
        <f>IFERROR(VLOOKUP(_xlfn.CONCAT(B130,$B119),'All Fixtures'!H:R,11,0),VLOOKUP(_xlfn.CONCAT(B130,$B119),'All Fixtures'!I:R,10,0))</f>
        <v>Renegades</v>
      </c>
      <c r="E130" s="47" t="str">
        <f t="shared" si="3"/>
        <v>vs</v>
      </c>
      <c r="F130" s="46" t="str">
        <f>IFERROR(VLOOKUP(_xlfn.CONCAT(B130,$B119),'All Fixtures'!I:T,12,0),VLOOKUP(_xlfn.CONCAT(B130,$B119),'All Fixtures'!H:T,13,0))</f>
        <v>Scammells</v>
      </c>
      <c r="G130" s="48" t="str">
        <f>IF(E130="VOID","",VLOOKUP(_xlfn.CONCAT(B130,D130),'All Fixtures'!H:U,14,0))</f>
        <v>Gala Club 2</v>
      </c>
    </row>
    <row r="131" spans="1:7" ht="18" customHeight="1" x14ac:dyDescent="0.25">
      <c r="A131" s="55"/>
      <c r="B131" s="44">
        <v>10</v>
      </c>
      <c r="C131" s="45">
        <f>IFERROR(VLOOKUP(_xlfn.CONCAT(B131,$B119),'All Fixtures'!H:R,10,0),VLOOKUP(_xlfn.CONCAT(B131,$B119),'All Fixtures'!I:R,9,0))</f>
        <v>45604</v>
      </c>
      <c r="D131" s="46" t="str">
        <f>IFERROR(VLOOKUP(_xlfn.CONCAT(B131,$B119),'All Fixtures'!H:R,11,0),VLOOKUP(_xlfn.CONCAT(B131,$B119),'All Fixtures'!I:R,10,0))</f>
        <v>Renegades</v>
      </c>
      <c r="E131" s="47" t="str">
        <f t="shared" si="3"/>
        <v>vs</v>
      </c>
      <c r="F131" s="46" t="str">
        <f>IFERROR(VLOOKUP(_xlfn.CONCAT(B131,$B119),'All Fixtures'!I:T,12,0),VLOOKUP(_xlfn.CONCAT(B131,$B119),'All Fixtures'!H:T,13,0))</f>
        <v>Angry Beavers</v>
      </c>
      <c r="G131" s="48" t="str">
        <f>IF(E131="VOID","",VLOOKUP(_xlfn.CONCAT(B131,D131),'All Fixtures'!H:U,14,0))</f>
        <v>Gala Club 2</v>
      </c>
    </row>
    <row r="132" spans="1:7" ht="18" customHeight="1" x14ac:dyDescent="0.25">
      <c r="A132" s="55"/>
      <c r="B132" s="44">
        <v>11</v>
      </c>
      <c r="C132" s="45">
        <f>IFERROR(VLOOKUP(_xlfn.CONCAT(B132,$B119),'All Fixtures'!H:R,10,0),VLOOKUP(_xlfn.CONCAT(B132,$B119),'All Fixtures'!I:R,9,0))</f>
        <v>45610</v>
      </c>
      <c r="D132" s="46" t="str">
        <f>IFERROR(VLOOKUP(_xlfn.CONCAT(B132,$B119),'All Fixtures'!H:R,11,0),VLOOKUP(_xlfn.CONCAT(B132,$B119),'All Fixtures'!I:R,10,0))</f>
        <v>Jokers(City)</v>
      </c>
      <c r="E132" s="47" t="str">
        <f t="shared" si="3"/>
        <v>vs</v>
      </c>
      <c r="F132" s="46" t="str">
        <f>IFERROR(VLOOKUP(_xlfn.CONCAT(B132,$B119),'All Fixtures'!I:T,12,0),VLOOKUP(_xlfn.CONCAT(B132,$B119),'All Fixtures'!H:T,13,0))</f>
        <v>Renegades</v>
      </c>
      <c r="G132" s="48" t="str">
        <f>IF(E132="VOID","",VLOOKUP(_xlfn.CONCAT(B132,D132),'All Fixtures'!H:U,14,0))</f>
        <v>One Eyed Jacks</v>
      </c>
    </row>
    <row r="133" spans="1:7" ht="18" customHeight="1" x14ac:dyDescent="0.25">
      <c r="A133" s="55"/>
      <c r="B133" s="44">
        <v>12</v>
      </c>
      <c r="C133" s="45" t="str">
        <f>IFERROR(VLOOKUP(_xlfn.CONCAT(B133,$B119),'All Fixtures'!H:R,10,0),VLOOKUP(_xlfn.CONCAT(B133,$B119),'All Fixtures'!I:R,9,0))</f>
        <v/>
      </c>
      <c r="D133" s="46" t="str">
        <f>IFERROR(VLOOKUP(_xlfn.CONCAT(B133,$B119),'All Fixtures'!H:R,11,0),VLOOKUP(_xlfn.CONCAT(B133,$B119),'All Fixtures'!I:R,10,0))</f>
        <v>Renegades</v>
      </c>
      <c r="E133" s="47" t="str">
        <f t="shared" si="3"/>
        <v>VOID</v>
      </c>
      <c r="F133" s="46" t="str">
        <f>IFERROR(VLOOKUP(_xlfn.CONCAT(B133,$B119),'All Fixtures'!I:T,12,0),VLOOKUP(_xlfn.CONCAT(B133,$B119),'All Fixtures'!H:T,13,0))</f>
        <v/>
      </c>
      <c r="G133" s="48" t="str">
        <f>IF(E133="VOID","",VLOOKUP(_xlfn.CONCAT(B133,D133),'All Fixtures'!H:U,14,0))</f>
        <v/>
      </c>
    </row>
    <row r="134" spans="1:7" ht="18" customHeight="1" x14ac:dyDescent="0.25">
      <c r="A134" s="55"/>
      <c r="B134" s="44">
        <v>13</v>
      </c>
      <c r="C134" s="45">
        <f>IFERROR(VLOOKUP(_xlfn.CONCAT(B134,$B119),'All Fixtures'!H:R,10,0),VLOOKUP(_xlfn.CONCAT(B134,$B119),'All Fixtures'!I:R,9,0))</f>
        <v>45625</v>
      </c>
      <c r="D134" s="46" t="str">
        <f>IFERROR(VLOOKUP(_xlfn.CONCAT(B134,$B119),'All Fixtures'!H:R,11,0),VLOOKUP(_xlfn.CONCAT(B134,$B119),'All Fixtures'!I:R,10,0))</f>
        <v>New Indians</v>
      </c>
      <c r="E134" s="47" t="str">
        <f t="shared" si="3"/>
        <v>vs</v>
      </c>
      <c r="F134" s="46" t="str">
        <f>IFERROR(VLOOKUP(_xlfn.CONCAT(B134,$B119),'All Fixtures'!I:T,12,0),VLOOKUP(_xlfn.CONCAT(B134,$B119),'All Fixtures'!H:T,13,0))</f>
        <v>Renegades</v>
      </c>
      <c r="G134" s="48" t="str">
        <f>IF(E134="VOID","",VLOOKUP(_xlfn.CONCAT(B134,D134),'All Fixtures'!H:U,14,0))</f>
        <v>Churchdown Community Centre 1</v>
      </c>
    </row>
    <row r="135" spans="1:7" ht="18" customHeight="1" x14ac:dyDescent="0.25">
      <c r="A135" s="55"/>
      <c r="B135" s="44">
        <v>14</v>
      </c>
      <c r="C135" s="45">
        <f>IFERROR(VLOOKUP(_xlfn.CONCAT(B135,$B119),'All Fixtures'!H:R,10,0),VLOOKUP(_xlfn.CONCAT(B135,$B119),'All Fixtures'!I:R,9,0))</f>
        <v>45632</v>
      </c>
      <c r="D135" s="46" t="str">
        <f>IFERROR(VLOOKUP(_xlfn.CONCAT(B135,$B119),'All Fixtures'!H:R,11,0),VLOOKUP(_xlfn.CONCAT(B135,$B119),'All Fixtures'!I:R,10,0))</f>
        <v>Renegades</v>
      </c>
      <c r="E135" s="47" t="str">
        <f t="shared" si="3"/>
        <v>vs</v>
      </c>
      <c r="F135" s="46" t="str">
        <f>IFERROR(VLOOKUP(_xlfn.CONCAT(B135,$B119),'All Fixtures'!I:T,12,0),VLOOKUP(_xlfn.CONCAT(B135,$B119),'All Fixtures'!H:T,13,0))</f>
        <v>Cybernetics</v>
      </c>
      <c r="G135" s="48" t="str">
        <f>IF(E135="VOID","",VLOOKUP(_xlfn.CONCAT(B135,D135),'All Fixtures'!H:U,14,0))</f>
        <v>Gala Club 2</v>
      </c>
    </row>
    <row r="136" spans="1:7" ht="18" customHeight="1" x14ac:dyDescent="0.25">
      <c r="A136" s="55"/>
      <c r="B136" s="44">
        <v>15</v>
      </c>
      <c r="C136" s="45">
        <f>IFERROR(VLOOKUP(_xlfn.CONCAT(B136,$B119),'All Fixtures'!H:R,10,0),VLOOKUP(_xlfn.CONCAT(B136,$B119),'All Fixtures'!I:R,9,0))</f>
        <v>45639</v>
      </c>
      <c r="D136" s="46" t="str">
        <f>IFERROR(VLOOKUP(_xlfn.CONCAT(B136,$B119),'All Fixtures'!H:R,11,0),VLOOKUP(_xlfn.CONCAT(B136,$B119),'All Fixtures'!I:R,10,0))</f>
        <v>Britwater</v>
      </c>
      <c r="E136" s="47" t="str">
        <f t="shared" si="3"/>
        <v>vs</v>
      </c>
      <c r="F136" s="46" t="str">
        <f>IFERROR(VLOOKUP(_xlfn.CONCAT(B136,$B119),'All Fixtures'!I:T,12,0),VLOOKUP(_xlfn.CONCAT(B136,$B119),'All Fixtures'!H:T,13,0))</f>
        <v>Renegades</v>
      </c>
      <c r="G136" s="48" t="str">
        <f>IF(E136="VOID","",VLOOKUP(_xlfn.CONCAT(B136,D136),'All Fixtures'!H:U,14,0))</f>
        <v>Tuffley Community Centre</v>
      </c>
    </row>
    <row r="137" spans="1:7" ht="24.6" customHeight="1" x14ac:dyDescent="0.25">
      <c r="A137" s="55"/>
      <c r="B137" s="122" t="s">
        <v>339</v>
      </c>
      <c r="C137" s="123"/>
      <c r="D137" s="123"/>
      <c r="E137" s="123"/>
      <c r="F137" s="123"/>
      <c r="G137" s="124"/>
    </row>
    <row r="138" spans="1:7" ht="18" customHeight="1" x14ac:dyDescent="0.25">
      <c r="A138" s="55"/>
      <c r="B138" s="44">
        <v>16</v>
      </c>
      <c r="C138" s="45">
        <f>IFERROR(VLOOKUP(_xlfn.CONCAT(B138,$B119),'All Fixtures'!H:R,10,0),VLOOKUP(_xlfn.CONCAT(B138,$B119),'All Fixtures'!I:R,9,0))</f>
        <v>45665</v>
      </c>
      <c r="D138" s="46" t="str">
        <f>IFERROR(VLOOKUP(_xlfn.CONCAT(B138,$B119),'All Fixtures'!H:R,11,0),VLOOKUP(_xlfn.CONCAT(B138,$B119),'All Fixtures'!I:R,10,0))</f>
        <v>Junction Inn</v>
      </c>
      <c r="E138" s="47" t="str">
        <f t="shared" si="3"/>
        <v>vs</v>
      </c>
      <c r="F138" s="46" t="str">
        <f>IFERROR(VLOOKUP(_xlfn.CONCAT(B138,$B119),'All Fixtures'!I:T,12,0),VLOOKUP(_xlfn.CONCAT(B138,$B119),'All Fixtures'!H:T,13,0))</f>
        <v>Renegades</v>
      </c>
      <c r="G138" s="48" t="str">
        <f>IF(E138="VOID","",VLOOKUP(_xlfn.CONCAT(B138,D138),'All Fixtures'!H:U,14,0))</f>
        <v>Junction Inn</v>
      </c>
    </row>
    <row r="139" spans="1:7" ht="18" customHeight="1" x14ac:dyDescent="0.25">
      <c r="A139" s="55"/>
      <c r="B139" s="44">
        <v>17</v>
      </c>
      <c r="C139" s="45">
        <f>IFERROR(VLOOKUP(_xlfn.CONCAT(B139,$B119),'All Fixtures'!H:R,10,0),VLOOKUP(_xlfn.CONCAT(B139,$B119),'All Fixtures'!I:R,9,0))</f>
        <v>45674</v>
      </c>
      <c r="D139" s="46" t="str">
        <f>IFERROR(VLOOKUP(_xlfn.CONCAT(B139,$B119),'All Fixtures'!H:R,11,0),VLOOKUP(_xlfn.CONCAT(B139,$B119),'All Fixtures'!I:R,10,0))</f>
        <v>Renegades</v>
      </c>
      <c r="E139" s="47" t="str">
        <f t="shared" si="3"/>
        <v>vs</v>
      </c>
      <c r="F139" s="46" t="str">
        <f>IFERROR(VLOOKUP(_xlfn.CONCAT(B139,$B119),'All Fixtures'!I:T,12,0),VLOOKUP(_xlfn.CONCAT(B139,$B119),'All Fixtures'!H:T,13,0))</f>
        <v>KE7's</v>
      </c>
      <c r="G139" s="48" t="str">
        <f>IF(E139="VOID","",VLOOKUP(_xlfn.CONCAT(B139,D139),'All Fixtures'!H:U,14,0))</f>
        <v>Gala Club 2</v>
      </c>
    </row>
    <row r="140" spans="1:7" ht="18" customHeight="1" x14ac:dyDescent="0.25">
      <c r="A140" s="55"/>
      <c r="B140" s="44">
        <v>18</v>
      </c>
      <c r="C140" s="45">
        <f>IFERROR(VLOOKUP(_xlfn.CONCAT(B140,$B119),'All Fixtures'!H:R,10,0),VLOOKUP(_xlfn.CONCAT(B140,$B119),'All Fixtures'!I:R,9,0))</f>
        <v>45680</v>
      </c>
      <c r="D140" s="46" t="str">
        <f>IFERROR(VLOOKUP(_xlfn.CONCAT(B140,$B119),'All Fixtures'!H:R,11,0),VLOOKUP(_xlfn.CONCAT(B140,$B119),'All Fixtures'!I:R,10,0))</f>
        <v>Walls Top Ten</v>
      </c>
      <c r="E140" s="47" t="str">
        <f t="shared" si="3"/>
        <v>vs</v>
      </c>
      <c r="F140" s="46" t="str">
        <f>IFERROR(VLOOKUP(_xlfn.CONCAT(B140,$B119),'All Fixtures'!I:T,12,0),VLOOKUP(_xlfn.CONCAT(B140,$B119),'All Fixtures'!H:T,13,0))</f>
        <v>Renegades</v>
      </c>
      <c r="G140" s="48" t="str">
        <f>IF(E140="VOID","",VLOOKUP(_xlfn.CONCAT(B140,D140),'All Fixtures'!H:U,14,0))</f>
        <v>England's Glory 1</v>
      </c>
    </row>
    <row r="141" spans="1:7" ht="18" customHeight="1" x14ac:dyDescent="0.25">
      <c r="A141" s="55"/>
      <c r="B141" s="44">
        <v>19</v>
      </c>
      <c r="C141" s="45">
        <f>IFERROR(VLOOKUP(_xlfn.CONCAT(B141,$B119),'All Fixtures'!H:R,10,0),VLOOKUP(_xlfn.CONCAT(B141,$B119),'All Fixtures'!I:R,9,0))</f>
        <v>45688</v>
      </c>
      <c r="D141" s="46" t="str">
        <f>IFERROR(VLOOKUP(_xlfn.CONCAT(B141,$B119),'All Fixtures'!H:R,11,0),VLOOKUP(_xlfn.CONCAT(B141,$B119),'All Fixtures'!I:R,10,0))</f>
        <v>Renegades</v>
      </c>
      <c r="E141" s="47" t="str">
        <f t="shared" si="3"/>
        <v>vs</v>
      </c>
      <c r="F141" s="46" t="str">
        <f>IFERROR(VLOOKUP(_xlfn.CONCAT(B141,$B119),'All Fixtures'!I:T,12,0),VLOOKUP(_xlfn.CONCAT(B141,$B119),'All Fixtures'!H:T,13,0))</f>
        <v>Westgate Teapots</v>
      </c>
      <c r="G141" s="48" t="str">
        <f>IF(E141="VOID","",VLOOKUP(_xlfn.CONCAT(B141,D141),'All Fixtures'!H:U,14,0))</f>
        <v>Gala Club 2</v>
      </c>
    </row>
    <row r="142" spans="1:7" ht="18" customHeight="1" x14ac:dyDescent="0.25">
      <c r="A142" s="55"/>
      <c r="B142" s="44">
        <v>20</v>
      </c>
      <c r="C142" s="45">
        <f>IFERROR(VLOOKUP(_xlfn.CONCAT(B142,$B119),'All Fixtures'!H:R,10,0),VLOOKUP(_xlfn.CONCAT(B142,$B119),'All Fixtures'!I:R,9,0))</f>
        <v>45695</v>
      </c>
      <c r="D142" s="46" t="str">
        <f>IFERROR(VLOOKUP(_xlfn.CONCAT(B142,$B119),'All Fixtures'!H:R,11,0),VLOOKUP(_xlfn.CONCAT(B142,$B119),'All Fixtures'!I:R,10,0))</f>
        <v>509ers</v>
      </c>
      <c r="E142" s="47" t="str">
        <f t="shared" si="3"/>
        <v>vs</v>
      </c>
      <c r="F142" s="46" t="str">
        <f>IFERROR(VLOOKUP(_xlfn.CONCAT(B142,$B119),'All Fixtures'!I:T,12,0),VLOOKUP(_xlfn.CONCAT(B142,$B119),'All Fixtures'!H:T,13,0))</f>
        <v>Renegades</v>
      </c>
      <c r="G142" s="48" t="str">
        <f>IF(E142="VOID","",VLOOKUP(_xlfn.CONCAT(B142,D142),'All Fixtures'!H:U,14,0))</f>
        <v>Robinswood Hill Club 2</v>
      </c>
    </row>
    <row r="143" spans="1:7" ht="18" customHeight="1" x14ac:dyDescent="0.25">
      <c r="A143" s="55"/>
      <c r="B143" s="44">
        <v>21</v>
      </c>
      <c r="C143" s="45">
        <f>IFERROR(VLOOKUP(_xlfn.CONCAT(B143,$B119),'All Fixtures'!H:R,10,0),VLOOKUP(_xlfn.CONCAT(B143,$B119),'All Fixtures'!I:R,9,0))</f>
        <v>45702</v>
      </c>
      <c r="D143" s="46" t="str">
        <f>IFERROR(VLOOKUP(_xlfn.CONCAT(B143,$B119),'All Fixtures'!H:R,11,0),VLOOKUP(_xlfn.CONCAT(B143,$B119),'All Fixtures'!I:R,10,0))</f>
        <v>Renegades</v>
      </c>
      <c r="E143" s="47" t="str">
        <f t="shared" si="3"/>
        <v>vs</v>
      </c>
      <c r="F143" s="46" t="str">
        <f>IFERROR(VLOOKUP(_xlfn.CONCAT(B143,$B119),'All Fixtures'!I:T,12,0),VLOOKUP(_xlfn.CONCAT(B143,$B119),'All Fixtures'!H:T,13,0))</f>
        <v>Rising Sun</v>
      </c>
      <c r="G143" s="48" t="str">
        <f>IF(E143="VOID","",VLOOKUP(_xlfn.CONCAT(B143,D143),'All Fixtures'!H:U,14,0))</f>
        <v>Gala Club 2</v>
      </c>
    </row>
    <row r="144" spans="1:7" ht="18" customHeight="1" x14ac:dyDescent="0.25">
      <c r="A144" s="55"/>
      <c r="B144" s="44">
        <v>22</v>
      </c>
      <c r="C144" s="45">
        <f>IFERROR(VLOOKUP(_xlfn.CONCAT(B144,$B119),'All Fixtures'!H:R,10,0),VLOOKUP(_xlfn.CONCAT(B144,$B119),'All Fixtures'!I:R,9,0))</f>
        <v>45707</v>
      </c>
      <c r="D144" s="46" t="str">
        <f>IFERROR(VLOOKUP(_xlfn.CONCAT(B144,$B119),'All Fixtures'!H:R,11,0),VLOOKUP(_xlfn.CONCAT(B144,$B119),'All Fixtures'!I:R,10,0))</f>
        <v>Canning Stragglers</v>
      </c>
      <c r="E144" s="47" t="str">
        <f t="shared" si="3"/>
        <v>vs</v>
      </c>
      <c r="F144" s="46" t="str">
        <f>IFERROR(VLOOKUP(_xlfn.CONCAT(B144,$B119),'All Fixtures'!I:T,12,0),VLOOKUP(_xlfn.CONCAT(B144,$B119),'All Fixtures'!H:T,13,0))</f>
        <v>Renegades</v>
      </c>
      <c r="G144" s="48" t="str">
        <f>IF(E144="VOID","",VLOOKUP(_xlfn.CONCAT(B144,D144),'All Fixtures'!H:U,14,0))</f>
        <v>Churchdown Club</v>
      </c>
    </row>
    <row r="145" spans="1:7" ht="18" customHeight="1" x14ac:dyDescent="0.25">
      <c r="A145" s="55"/>
      <c r="B145" s="44">
        <v>23</v>
      </c>
      <c r="C145" s="45">
        <f>IFERROR(VLOOKUP(_xlfn.CONCAT(B145,$B119),'All Fixtures'!H:R,10,0),VLOOKUP(_xlfn.CONCAT(B145,$B119),'All Fixtures'!I:R,9,0))</f>
        <v>45716</v>
      </c>
      <c r="D145" s="46" t="str">
        <f>IFERROR(VLOOKUP(_xlfn.CONCAT(B145,$B119),'All Fixtures'!H:R,11,0),VLOOKUP(_xlfn.CONCAT(B145,$B119),'All Fixtures'!I:R,10,0))</f>
        <v>Renegades</v>
      </c>
      <c r="E145" s="47" t="str">
        <f t="shared" si="3"/>
        <v>vs</v>
      </c>
      <c r="F145" s="46" t="str">
        <f>IFERROR(VLOOKUP(_xlfn.CONCAT(B145,$B119),'All Fixtures'!I:T,12,0),VLOOKUP(_xlfn.CONCAT(B145,$B119),'All Fixtures'!H:T,13,0))</f>
        <v>Apaches</v>
      </c>
      <c r="G145" s="48" t="str">
        <f>IF(E145="VOID","",VLOOKUP(_xlfn.CONCAT(B145,D145),'All Fixtures'!H:U,14,0))</f>
        <v>Gala Club 2</v>
      </c>
    </row>
    <row r="146" spans="1:7" ht="18" customHeight="1" x14ac:dyDescent="0.25">
      <c r="A146" s="55"/>
      <c r="B146" s="44">
        <v>24</v>
      </c>
      <c r="C146" s="45">
        <f>IFERROR(VLOOKUP(_xlfn.CONCAT(B146,$B119),'All Fixtures'!H:R,10,0),VLOOKUP(_xlfn.CONCAT(B146,$B119),'All Fixtures'!I:R,9,0))</f>
        <v>45719</v>
      </c>
      <c r="D146" s="46" t="str">
        <f>IFERROR(VLOOKUP(_xlfn.CONCAT(B146,$B119),'All Fixtures'!H:R,11,0),VLOOKUP(_xlfn.CONCAT(B146,$B119),'All Fixtures'!I:R,10,0))</f>
        <v>Scammells</v>
      </c>
      <c r="E146" s="47" t="str">
        <f t="shared" si="3"/>
        <v>vs</v>
      </c>
      <c r="F146" s="46" t="str">
        <f>IFERROR(VLOOKUP(_xlfn.CONCAT(B146,$B119),'All Fixtures'!I:T,12,0),VLOOKUP(_xlfn.CONCAT(B146,$B119),'All Fixtures'!H:T,13,0))</f>
        <v>Renegades</v>
      </c>
      <c r="G146" s="48" t="str">
        <f>IF(E146="VOID","",VLOOKUP(_xlfn.CONCAT(B146,D146),'All Fixtures'!H:U,14,0))</f>
        <v>Gala Club 1</v>
      </c>
    </row>
    <row r="147" spans="1:7" ht="18" customHeight="1" x14ac:dyDescent="0.25">
      <c r="A147" s="55"/>
      <c r="B147" s="44">
        <v>25</v>
      </c>
      <c r="C147" s="45">
        <f>IFERROR(VLOOKUP(_xlfn.CONCAT(B147,$B119),'All Fixtures'!H:R,10,0),VLOOKUP(_xlfn.CONCAT(B147,$B119),'All Fixtures'!I:R,9,0))</f>
        <v>45728</v>
      </c>
      <c r="D147" s="46" t="str">
        <f>IFERROR(VLOOKUP(_xlfn.CONCAT(B147,$B119),'All Fixtures'!H:R,11,0),VLOOKUP(_xlfn.CONCAT(B147,$B119),'All Fixtures'!I:R,10,0))</f>
        <v>Angry Beavers</v>
      </c>
      <c r="E147" s="47" t="str">
        <f t="shared" si="3"/>
        <v>vs</v>
      </c>
      <c r="F147" s="46" t="str">
        <f>IFERROR(VLOOKUP(_xlfn.CONCAT(B147,$B119),'All Fixtures'!I:T,12,0),VLOOKUP(_xlfn.CONCAT(B147,$B119),'All Fixtures'!H:T,13,0))</f>
        <v>Renegades</v>
      </c>
      <c r="G147" s="48" t="str">
        <f>IF(E147="VOID","",VLOOKUP(_xlfn.CONCAT(B147,D147),'All Fixtures'!H:U,14,0))</f>
        <v>Circle Club Newent</v>
      </c>
    </row>
    <row r="148" spans="1:7" ht="18" customHeight="1" x14ac:dyDescent="0.25">
      <c r="A148" s="55"/>
      <c r="B148" s="44">
        <v>26</v>
      </c>
      <c r="C148" s="45">
        <f>IFERROR(VLOOKUP(_xlfn.CONCAT(B148,$B119),'All Fixtures'!H:R,10,0),VLOOKUP(_xlfn.CONCAT(B148,$B119),'All Fixtures'!I:R,9,0))</f>
        <v>45737</v>
      </c>
      <c r="D148" s="46" t="str">
        <f>IFERROR(VLOOKUP(_xlfn.CONCAT(B148,$B119),'All Fixtures'!H:R,11,0),VLOOKUP(_xlfn.CONCAT(B148,$B119),'All Fixtures'!I:R,10,0))</f>
        <v>Renegades</v>
      </c>
      <c r="E148" s="47" t="str">
        <f t="shared" si="3"/>
        <v>vs</v>
      </c>
      <c r="F148" s="46" t="str">
        <f>IFERROR(VLOOKUP(_xlfn.CONCAT(B148,$B119),'All Fixtures'!I:T,12,0),VLOOKUP(_xlfn.CONCAT(B148,$B119),'All Fixtures'!H:T,13,0))</f>
        <v>Jokers(City)</v>
      </c>
      <c r="G148" s="48" t="str">
        <f>IF(E148="VOID","",VLOOKUP(_xlfn.CONCAT(B148,D148),'All Fixtures'!H:U,14,0))</f>
        <v>Gala Club 2</v>
      </c>
    </row>
    <row r="149" spans="1:7" ht="18" customHeight="1" x14ac:dyDescent="0.25">
      <c r="A149" s="55"/>
      <c r="B149" s="44">
        <v>27</v>
      </c>
      <c r="C149" s="45" t="str">
        <f>IFERROR(VLOOKUP(_xlfn.CONCAT(B149,$B119),'All Fixtures'!H:R,10,0),VLOOKUP(_xlfn.CONCAT(B149,$B119),'All Fixtures'!I:R,9,0))</f>
        <v/>
      </c>
      <c r="D149" s="46" t="str">
        <f>IFERROR(VLOOKUP(_xlfn.CONCAT(B149,$B119),'All Fixtures'!H:R,11,0),VLOOKUP(_xlfn.CONCAT(B149,$B119),'All Fixtures'!I:R,10,0))</f>
        <v>Renegades</v>
      </c>
      <c r="E149" s="47" t="str">
        <f t="shared" si="3"/>
        <v>VOID</v>
      </c>
      <c r="F149" s="46" t="str">
        <f>IFERROR(VLOOKUP(_xlfn.CONCAT(B149,$B119),'All Fixtures'!I:T,12,0),VLOOKUP(_xlfn.CONCAT(B149,$B119),'All Fixtures'!H:T,13,0))</f>
        <v/>
      </c>
      <c r="G149" s="48" t="str">
        <f>IF(E149="VOID","",VLOOKUP(_xlfn.CONCAT(B149,D149),'All Fixtures'!H:U,14,0))</f>
        <v/>
      </c>
    </row>
    <row r="150" spans="1:7" ht="18" customHeight="1" x14ac:dyDescent="0.25">
      <c r="A150" s="55"/>
      <c r="B150" s="44">
        <v>28</v>
      </c>
      <c r="C150" s="45">
        <f>IFERROR(VLOOKUP(_xlfn.CONCAT(B150,$B119),'All Fixtures'!H:R,10,0),VLOOKUP(_xlfn.CONCAT(B150,$B119),'All Fixtures'!I:R,9,0))</f>
        <v>45751</v>
      </c>
      <c r="D150" s="46" t="str">
        <f>IFERROR(VLOOKUP(_xlfn.CONCAT(B150,$B119),'All Fixtures'!H:R,11,0),VLOOKUP(_xlfn.CONCAT(B150,$B119),'All Fixtures'!I:R,10,0))</f>
        <v>Renegades</v>
      </c>
      <c r="E150" s="47" t="str">
        <f t="shared" si="3"/>
        <v>vs</v>
      </c>
      <c r="F150" s="46" t="str">
        <f>IFERROR(VLOOKUP(_xlfn.CONCAT(B150,$B119),'All Fixtures'!I:T,12,0),VLOOKUP(_xlfn.CONCAT(B150,$B119),'All Fixtures'!H:T,13,0))</f>
        <v>New Indians</v>
      </c>
      <c r="G150" s="48" t="str">
        <f>IF(E150="VOID","",VLOOKUP(_xlfn.CONCAT(B150,D150),'All Fixtures'!H:U,14,0))</f>
        <v>Gala Club 2</v>
      </c>
    </row>
    <row r="151" spans="1:7" ht="18" customHeight="1" x14ac:dyDescent="0.25">
      <c r="A151" s="55"/>
      <c r="B151" s="44">
        <v>29</v>
      </c>
      <c r="C151" s="45">
        <f>IFERROR(VLOOKUP(_xlfn.CONCAT(B151,$B119),'All Fixtures'!H:R,10,0),VLOOKUP(_xlfn.CONCAT(B151,$B119),'All Fixtures'!I:R,9,0))</f>
        <v>45757</v>
      </c>
      <c r="D151" s="46" t="str">
        <f>IFERROR(VLOOKUP(_xlfn.CONCAT(B151,$B119),'All Fixtures'!H:R,11,0),VLOOKUP(_xlfn.CONCAT(B151,$B119),'All Fixtures'!I:R,10,0))</f>
        <v>Cybernetics</v>
      </c>
      <c r="E151" s="47" t="str">
        <f t="shared" si="3"/>
        <v>vs</v>
      </c>
      <c r="F151" s="46" t="str">
        <f>IFERROR(VLOOKUP(_xlfn.CONCAT(B151,$B119),'All Fixtures'!I:T,12,0),VLOOKUP(_xlfn.CONCAT(B151,$B119),'All Fixtures'!H:T,13,0))</f>
        <v>Renegades</v>
      </c>
      <c r="G151" s="48" t="str">
        <f>IF(E151="VOID","",VLOOKUP(_xlfn.CONCAT(B151,D151),'All Fixtures'!H:U,14,0))</f>
        <v>Gala Club 2</v>
      </c>
    </row>
    <row r="152" spans="1:7" ht="18" customHeight="1" x14ac:dyDescent="0.25">
      <c r="A152" s="55"/>
      <c r="B152" s="49">
        <v>30</v>
      </c>
      <c r="C152" s="50">
        <f>IFERROR(VLOOKUP(_xlfn.CONCAT(B152,$B119),'All Fixtures'!H:R,10,0),VLOOKUP(_xlfn.CONCAT(B152,$B119),'All Fixtures'!I:R,9,0))</f>
        <v>45765</v>
      </c>
      <c r="D152" s="51" t="str">
        <f>IFERROR(VLOOKUP(_xlfn.CONCAT(B152,$B119),'All Fixtures'!H:R,11,0),VLOOKUP(_xlfn.CONCAT(B152,$B119),'All Fixtures'!I:R,10,0))</f>
        <v>Renegades</v>
      </c>
      <c r="E152" s="52" t="str">
        <f t="shared" si="3"/>
        <v>vs</v>
      </c>
      <c r="F152" s="51" t="str">
        <f>IFERROR(VLOOKUP(_xlfn.CONCAT(B152,$B119),'All Fixtures'!I:T,12,0),VLOOKUP(_xlfn.CONCAT(B152,$B119),'All Fixtures'!H:T,13,0))</f>
        <v>Britwater</v>
      </c>
      <c r="G152" s="53" t="str">
        <f>IF(E152="VOID","",VLOOKUP(_xlfn.CONCAT(B152,D152),'All Fixtures'!H:U,14,0))</f>
        <v>Gala Club 2</v>
      </c>
    </row>
    <row r="153" spans="1:7" ht="13.15" customHeight="1" x14ac:dyDescent="0.25">
      <c r="A153" s="55"/>
      <c r="B153" s="20"/>
      <c r="C153" s="20"/>
      <c r="D153" s="3"/>
      <c r="E153" s="20"/>
      <c r="F153" s="3"/>
      <c r="G153" s="3"/>
    </row>
    <row r="154" spans="1:7" ht="13.15" customHeight="1" x14ac:dyDescent="0.25">
      <c r="A154" s="55"/>
      <c r="B154" s="20"/>
      <c r="C154" s="20"/>
      <c r="D154" s="3"/>
      <c r="E154" s="20"/>
      <c r="F154" s="3"/>
      <c r="G154" s="3"/>
    </row>
    <row r="155" spans="1:7" ht="13.15" customHeight="1" x14ac:dyDescent="0.25">
      <c r="A155" s="55"/>
      <c r="B155" s="20"/>
      <c r="C155" s="20"/>
      <c r="D155" s="3"/>
      <c r="E155" s="20"/>
      <c r="F155" s="3"/>
      <c r="G155" s="3"/>
    </row>
    <row r="156" spans="1:7" ht="13.15" customHeight="1" x14ac:dyDescent="0.25">
      <c r="A156" s="55"/>
      <c r="B156" s="20"/>
      <c r="C156" s="20"/>
      <c r="D156" s="3"/>
      <c r="E156" s="20"/>
      <c r="F156" s="3"/>
      <c r="G156" s="3"/>
    </row>
    <row r="157" spans="1:7" ht="13.15" customHeight="1" x14ac:dyDescent="0.25">
      <c r="A157" s="55"/>
      <c r="B157" s="20"/>
      <c r="C157" s="20"/>
      <c r="D157" s="3"/>
      <c r="E157" s="20"/>
      <c r="F157" s="3"/>
      <c r="G157" s="3"/>
    </row>
    <row r="158" spans="1:7" ht="20.45" customHeight="1" x14ac:dyDescent="0.35">
      <c r="A158" s="55">
        <f>A119+1</f>
        <v>5</v>
      </c>
      <c r="B158" s="39" t="str">
        <f>C158</f>
        <v>Scammells</v>
      </c>
      <c r="C158" s="121" t="str">
        <f>VLOOKUP(A158,Divisions!$AB$3:$AC$18,2,0)</f>
        <v>Scammells</v>
      </c>
      <c r="D158" s="121"/>
      <c r="E158" s="121"/>
      <c r="F158" s="121"/>
      <c r="G158" s="121"/>
    </row>
    <row r="159" spans="1:7" ht="13.15" customHeight="1" x14ac:dyDescent="0.25">
      <c r="A159" s="55"/>
      <c r="B159" s="20"/>
      <c r="C159" s="20"/>
      <c r="D159" s="3"/>
      <c r="E159" s="20"/>
      <c r="F159" s="3"/>
      <c r="G159" s="3"/>
    </row>
    <row r="160" spans="1:7" ht="21.6" customHeight="1" x14ac:dyDescent="0.25">
      <c r="A160" s="55"/>
      <c r="B160" s="40" t="s">
        <v>328</v>
      </c>
      <c r="C160" s="41" t="s">
        <v>334</v>
      </c>
      <c r="D160" s="42" t="s">
        <v>340</v>
      </c>
      <c r="E160" s="42"/>
      <c r="F160" s="42" t="s">
        <v>341</v>
      </c>
      <c r="G160" s="43" t="s">
        <v>338</v>
      </c>
    </row>
    <row r="161" spans="1:7" ht="18" customHeight="1" x14ac:dyDescent="0.25">
      <c r="A161" s="55"/>
      <c r="B161" s="44">
        <v>1</v>
      </c>
      <c r="C161" s="45">
        <f>IFERROR(VLOOKUP(_xlfn.CONCAT(B161,$B158),'All Fixtures'!H:R,10,0),VLOOKUP(_xlfn.CONCAT(B161,$B158),'All Fixtures'!I:R,9,0))</f>
        <v>45537</v>
      </c>
      <c r="D161" s="46" t="str">
        <f>IFERROR(VLOOKUP(_xlfn.CONCAT(B161,$B158),'All Fixtures'!H:R,11,0),VLOOKUP(_xlfn.CONCAT(B161,$B158),'All Fixtures'!I:R,10,0))</f>
        <v>Scammells</v>
      </c>
      <c r="E161" s="47" t="str">
        <f>IF(F161="","VOID","vs")</f>
        <v>vs</v>
      </c>
      <c r="F161" s="46" t="str">
        <f>IFERROR(VLOOKUP(_xlfn.CONCAT(B161,$B158),'All Fixtures'!I:T,12,0),VLOOKUP(_xlfn.CONCAT(B161,$B158),'All Fixtures'!H:T,13,0))</f>
        <v>KE7's</v>
      </c>
      <c r="G161" s="48" t="str">
        <f>IF(E161="VOID","",VLOOKUP(_xlfn.CONCAT(B161,D161),'All Fixtures'!H:U,14,0))</f>
        <v>Gala Club 1</v>
      </c>
    </row>
    <row r="162" spans="1:7" ht="18" customHeight="1" x14ac:dyDescent="0.25">
      <c r="A162" s="55"/>
      <c r="B162" s="44">
        <v>2</v>
      </c>
      <c r="C162" s="45">
        <f>IFERROR(VLOOKUP(_xlfn.CONCAT(B162,$B158),'All Fixtures'!H:R,10,0),VLOOKUP(_xlfn.CONCAT(B162,$B158),'All Fixtures'!I:R,9,0))</f>
        <v>45547</v>
      </c>
      <c r="D162" s="46" t="str">
        <f>IFERROR(VLOOKUP(_xlfn.CONCAT(B162,$B158),'All Fixtures'!H:R,11,0),VLOOKUP(_xlfn.CONCAT(B162,$B158),'All Fixtures'!I:R,10,0))</f>
        <v>Walls Top Ten</v>
      </c>
      <c r="E162" s="47" t="str">
        <f t="shared" ref="E162:E191" si="4">IF(F162="","VOID","vs")</f>
        <v>vs</v>
      </c>
      <c r="F162" s="46" t="str">
        <f>IFERROR(VLOOKUP(_xlfn.CONCAT(B162,$B158),'All Fixtures'!I:T,12,0),VLOOKUP(_xlfn.CONCAT(B162,$B158),'All Fixtures'!H:T,13,0))</f>
        <v>Scammells</v>
      </c>
      <c r="G162" s="48" t="str">
        <f>IF(E162="VOID","",VLOOKUP(_xlfn.CONCAT(B162,D162),'All Fixtures'!H:U,14,0))</f>
        <v>England's Glory 1</v>
      </c>
    </row>
    <row r="163" spans="1:7" ht="18" customHeight="1" x14ac:dyDescent="0.25">
      <c r="A163" s="55"/>
      <c r="B163" s="44">
        <v>3</v>
      </c>
      <c r="C163" s="45">
        <f>IFERROR(VLOOKUP(_xlfn.CONCAT(B163,$B158),'All Fixtures'!H:R,10,0),VLOOKUP(_xlfn.CONCAT(B163,$B158),'All Fixtures'!I:R,9,0))</f>
        <v>45551</v>
      </c>
      <c r="D163" s="46" t="str">
        <f>IFERROR(VLOOKUP(_xlfn.CONCAT(B163,$B158),'All Fixtures'!H:R,11,0),VLOOKUP(_xlfn.CONCAT(B163,$B158),'All Fixtures'!I:R,10,0))</f>
        <v>Scammells</v>
      </c>
      <c r="E163" s="47" t="str">
        <f t="shared" si="4"/>
        <v>vs</v>
      </c>
      <c r="F163" s="46" t="str">
        <f>IFERROR(VLOOKUP(_xlfn.CONCAT(B163,$B158),'All Fixtures'!I:T,12,0),VLOOKUP(_xlfn.CONCAT(B163,$B158),'All Fixtures'!H:T,13,0))</f>
        <v>Westgate Teapots</v>
      </c>
      <c r="G163" s="48" t="str">
        <f>IF(E163="VOID","",VLOOKUP(_xlfn.CONCAT(B163,D163),'All Fixtures'!H:U,14,0))</f>
        <v>Gala Club 1</v>
      </c>
    </row>
    <row r="164" spans="1:7" ht="18" customHeight="1" x14ac:dyDescent="0.25">
      <c r="A164" s="55"/>
      <c r="B164" s="44">
        <v>4</v>
      </c>
      <c r="C164" s="45">
        <f>IFERROR(VLOOKUP(_xlfn.CONCAT(B164,$B158),'All Fixtures'!H:R,10,0),VLOOKUP(_xlfn.CONCAT(B164,$B158),'All Fixtures'!I:R,9,0))</f>
        <v>45562</v>
      </c>
      <c r="D164" s="46" t="str">
        <f>IFERROR(VLOOKUP(_xlfn.CONCAT(B164,$B158),'All Fixtures'!H:R,11,0),VLOOKUP(_xlfn.CONCAT(B164,$B158),'All Fixtures'!I:R,10,0))</f>
        <v>509ers</v>
      </c>
      <c r="E164" s="47" t="str">
        <f t="shared" si="4"/>
        <v>vs</v>
      </c>
      <c r="F164" s="46" t="str">
        <f>IFERROR(VLOOKUP(_xlfn.CONCAT(B164,$B158),'All Fixtures'!I:T,12,0),VLOOKUP(_xlfn.CONCAT(B164,$B158),'All Fixtures'!H:T,13,0))</f>
        <v>Scammells</v>
      </c>
      <c r="G164" s="48" t="str">
        <f>IF(E164="VOID","",VLOOKUP(_xlfn.CONCAT(B164,D164),'All Fixtures'!H:U,14,0))</f>
        <v>Robinswood Hill Club 2</v>
      </c>
    </row>
    <row r="165" spans="1:7" ht="18" customHeight="1" x14ac:dyDescent="0.25">
      <c r="A165" s="55"/>
      <c r="B165" s="44">
        <v>5</v>
      </c>
      <c r="C165" s="45">
        <f>IFERROR(VLOOKUP(_xlfn.CONCAT(B165,$B158),'All Fixtures'!H:R,10,0),VLOOKUP(_xlfn.CONCAT(B165,$B158),'All Fixtures'!I:R,9,0))</f>
        <v>45565</v>
      </c>
      <c r="D165" s="46" t="str">
        <f>IFERROR(VLOOKUP(_xlfn.CONCAT(B165,$B158),'All Fixtures'!H:R,11,0),VLOOKUP(_xlfn.CONCAT(B165,$B158),'All Fixtures'!I:R,10,0))</f>
        <v>Scammells</v>
      </c>
      <c r="E165" s="47" t="str">
        <f t="shared" si="4"/>
        <v>vs</v>
      </c>
      <c r="F165" s="46" t="str">
        <f>IFERROR(VLOOKUP(_xlfn.CONCAT(B165,$B158),'All Fixtures'!I:T,12,0),VLOOKUP(_xlfn.CONCAT(B165,$B158),'All Fixtures'!H:T,13,0))</f>
        <v>Rising Sun</v>
      </c>
      <c r="G165" s="48" t="str">
        <f>IF(E165="VOID","",VLOOKUP(_xlfn.CONCAT(B165,D165),'All Fixtures'!H:U,14,0))</f>
        <v>Gala Club 1</v>
      </c>
    </row>
    <row r="166" spans="1:7" ht="18" customHeight="1" x14ac:dyDescent="0.25">
      <c r="A166" s="55"/>
      <c r="B166" s="44">
        <v>6</v>
      </c>
      <c r="C166" s="45">
        <f>IFERROR(VLOOKUP(_xlfn.CONCAT(B166,$B158),'All Fixtures'!H:R,10,0),VLOOKUP(_xlfn.CONCAT(B166,$B158),'All Fixtures'!I:R,9,0))</f>
        <v>45574</v>
      </c>
      <c r="D166" s="46" t="str">
        <f>IFERROR(VLOOKUP(_xlfn.CONCAT(B166,$B158),'All Fixtures'!H:R,11,0),VLOOKUP(_xlfn.CONCAT(B166,$B158),'All Fixtures'!I:R,10,0))</f>
        <v>Canning Stragglers</v>
      </c>
      <c r="E166" s="47" t="str">
        <f t="shared" si="4"/>
        <v>vs</v>
      </c>
      <c r="F166" s="46" t="str">
        <f>IFERROR(VLOOKUP(_xlfn.CONCAT(B166,$B158),'All Fixtures'!I:T,12,0),VLOOKUP(_xlfn.CONCAT(B166,$B158),'All Fixtures'!H:T,13,0))</f>
        <v>Scammells</v>
      </c>
      <c r="G166" s="48" t="str">
        <f>IF(E166="VOID","",VLOOKUP(_xlfn.CONCAT(B166,D166),'All Fixtures'!H:U,14,0))</f>
        <v>Churchdown Club</v>
      </c>
    </row>
    <row r="167" spans="1:7" ht="18" customHeight="1" x14ac:dyDescent="0.25">
      <c r="A167" s="55"/>
      <c r="B167" s="44">
        <v>7</v>
      </c>
      <c r="C167" s="45">
        <f>IFERROR(VLOOKUP(_xlfn.CONCAT(B167,$B158),'All Fixtures'!H:R,10,0),VLOOKUP(_xlfn.CONCAT(B167,$B158),'All Fixtures'!I:R,9,0))</f>
        <v>45579</v>
      </c>
      <c r="D167" s="46" t="str">
        <f>IFERROR(VLOOKUP(_xlfn.CONCAT(B167,$B158),'All Fixtures'!H:R,11,0),VLOOKUP(_xlfn.CONCAT(B167,$B158),'All Fixtures'!I:R,10,0))</f>
        <v>Scammells</v>
      </c>
      <c r="E167" s="47" t="str">
        <f t="shared" si="4"/>
        <v>vs</v>
      </c>
      <c r="F167" s="46" t="str">
        <f>IFERROR(VLOOKUP(_xlfn.CONCAT(B167,$B158),'All Fixtures'!I:T,12,0),VLOOKUP(_xlfn.CONCAT(B167,$B158),'All Fixtures'!H:T,13,0))</f>
        <v>Apaches</v>
      </c>
      <c r="G167" s="48" t="str">
        <f>IF(E167="VOID","",VLOOKUP(_xlfn.CONCAT(B167,D167),'All Fixtures'!H:U,14,0))</f>
        <v>Gala Club 1</v>
      </c>
    </row>
    <row r="168" spans="1:7" ht="18" customHeight="1" x14ac:dyDescent="0.25">
      <c r="A168" s="55"/>
      <c r="B168" s="44">
        <v>8</v>
      </c>
      <c r="C168" s="45">
        <f>IFERROR(VLOOKUP(_xlfn.CONCAT(B168,$B158),'All Fixtures'!H:R,10,0),VLOOKUP(_xlfn.CONCAT(B168,$B158),'All Fixtures'!I:R,9,0))</f>
        <v>45586</v>
      </c>
      <c r="D168" s="46" t="str">
        <f>IFERROR(VLOOKUP(_xlfn.CONCAT(B168,$B158),'All Fixtures'!H:R,11,0),VLOOKUP(_xlfn.CONCAT(B168,$B158),'All Fixtures'!I:R,10,0))</f>
        <v>Scammells</v>
      </c>
      <c r="E168" s="47" t="str">
        <f t="shared" si="4"/>
        <v>vs</v>
      </c>
      <c r="F168" s="46" t="str">
        <f>IFERROR(VLOOKUP(_xlfn.CONCAT(B168,$B158),'All Fixtures'!I:T,12,0),VLOOKUP(_xlfn.CONCAT(B168,$B158),'All Fixtures'!H:T,13,0))</f>
        <v>Angry Beavers</v>
      </c>
      <c r="G168" s="48" t="str">
        <f>IF(E168="VOID","",VLOOKUP(_xlfn.CONCAT(B168,D168),'All Fixtures'!H:U,14,0))</f>
        <v>Gala Club 1</v>
      </c>
    </row>
    <row r="169" spans="1:7" ht="18" customHeight="1" x14ac:dyDescent="0.25">
      <c r="A169" s="55"/>
      <c r="B169" s="44">
        <v>9</v>
      </c>
      <c r="C169" s="45">
        <f>IFERROR(VLOOKUP(_xlfn.CONCAT(B169,$B158),'All Fixtures'!H:R,10,0),VLOOKUP(_xlfn.CONCAT(B169,$B158),'All Fixtures'!I:R,9,0))</f>
        <v>45597</v>
      </c>
      <c r="D169" s="46" t="str">
        <f>IFERROR(VLOOKUP(_xlfn.CONCAT(B169,$B158),'All Fixtures'!H:R,11,0),VLOOKUP(_xlfn.CONCAT(B169,$B158),'All Fixtures'!I:R,10,0))</f>
        <v>Renegades</v>
      </c>
      <c r="E169" s="47" t="str">
        <f t="shared" si="4"/>
        <v>vs</v>
      </c>
      <c r="F169" s="46" t="str">
        <f>IFERROR(VLOOKUP(_xlfn.CONCAT(B169,$B158),'All Fixtures'!I:T,12,0),VLOOKUP(_xlfn.CONCAT(B169,$B158),'All Fixtures'!H:T,13,0))</f>
        <v>Scammells</v>
      </c>
      <c r="G169" s="48" t="str">
        <f>IF(E169="VOID","",VLOOKUP(_xlfn.CONCAT(B169,D169),'All Fixtures'!H:U,14,0))</f>
        <v>Gala Club 2</v>
      </c>
    </row>
    <row r="170" spans="1:7" ht="18" customHeight="1" x14ac:dyDescent="0.25">
      <c r="A170" s="55"/>
      <c r="B170" s="44">
        <v>10</v>
      </c>
      <c r="C170" s="45">
        <f>IFERROR(VLOOKUP(_xlfn.CONCAT(B170,$B158),'All Fixtures'!H:R,10,0),VLOOKUP(_xlfn.CONCAT(B170,$B158),'All Fixtures'!I:R,9,0))</f>
        <v>45600</v>
      </c>
      <c r="D170" s="46" t="str">
        <f>IFERROR(VLOOKUP(_xlfn.CONCAT(B170,$B158),'All Fixtures'!H:R,11,0),VLOOKUP(_xlfn.CONCAT(B170,$B158),'All Fixtures'!I:R,10,0))</f>
        <v>Scammells</v>
      </c>
      <c r="E170" s="47" t="str">
        <f t="shared" si="4"/>
        <v>vs</v>
      </c>
      <c r="F170" s="46" t="str">
        <f>IFERROR(VLOOKUP(_xlfn.CONCAT(B170,$B158),'All Fixtures'!I:T,12,0),VLOOKUP(_xlfn.CONCAT(B170,$B158),'All Fixtures'!H:T,13,0))</f>
        <v>Jokers(City)</v>
      </c>
      <c r="G170" s="48" t="str">
        <f>IF(E170="VOID","",VLOOKUP(_xlfn.CONCAT(B170,D170),'All Fixtures'!H:U,14,0))</f>
        <v>Gala Club 1</v>
      </c>
    </row>
    <row r="171" spans="1:7" ht="18" customHeight="1" x14ac:dyDescent="0.25">
      <c r="A171" s="55"/>
      <c r="B171" s="44">
        <v>11</v>
      </c>
      <c r="C171" s="45" t="str">
        <f>IFERROR(VLOOKUP(_xlfn.CONCAT(B171,$B158),'All Fixtures'!H:R,10,0),VLOOKUP(_xlfn.CONCAT(B171,$B158),'All Fixtures'!I:R,9,0))</f>
        <v/>
      </c>
      <c r="D171" s="46" t="str">
        <f>IFERROR(VLOOKUP(_xlfn.CONCAT(B171,$B158),'All Fixtures'!H:R,11,0),VLOOKUP(_xlfn.CONCAT(B171,$B158),'All Fixtures'!I:R,10,0))</f>
        <v>Scammells</v>
      </c>
      <c r="E171" s="47" t="str">
        <f t="shared" si="4"/>
        <v>VOID</v>
      </c>
      <c r="F171" s="46" t="str">
        <f>IFERROR(VLOOKUP(_xlfn.CONCAT(B171,$B158),'All Fixtures'!I:T,12,0),VLOOKUP(_xlfn.CONCAT(B171,$B158),'All Fixtures'!H:T,13,0))</f>
        <v/>
      </c>
      <c r="G171" s="48" t="str">
        <f>IF(E171="VOID","",VLOOKUP(_xlfn.CONCAT(B171,D171),'All Fixtures'!H:U,14,0))</f>
        <v/>
      </c>
    </row>
    <row r="172" spans="1:7" ht="18" customHeight="1" x14ac:dyDescent="0.25">
      <c r="A172" s="55"/>
      <c r="B172" s="44">
        <v>12</v>
      </c>
      <c r="C172" s="45">
        <f>IFERROR(VLOOKUP(_xlfn.CONCAT(B172,$B158),'All Fixtures'!H:R,10,0),VLOOKUP(_xlfn.CONCAT(B172,$B158),'All Fixtures'!I:R,9,0))</f>
        <v>45614</v>
      </c>
      <c r="D172" s="46" t="str">
        <f>IFERROR(VLOOKUP(_xlfn.CONCAT(B172,$B158),'All Fixtures'!H:R,11,0),VLOOKUP(_xlfn.CONCAT(B172,$B158),'All Fixtures'!I:R,10,0))</f>
        <v>Scammells</v>
      </c>
      <c r="E172" s="47" t="str">
        <f t="shared" si="4"/>
        <v>vs</v>
      </c>
      <c r="F172" s="46" t="str">
        <f>IFERROR(VLOOKUP(_xlfn.CONCAT(B172,$B158),'All Fixtures'!I:T,12,0),VLOOKUP(_xlfn.CONCAT(B172,$B158),'All Fixtures'!H:T,13,0))</f>
        <v>New Indians</v>
      </c>
      <c r="G172" s="48" t="str">
        <f>IF(E172="VOID","",VLOOKUP(_xlfn.CONCAT(B172,D172),'All Fixtures'!H:U,14,0))</f>
        <v>Gala Club 1</v>
      </c>
    </row>
    <row r="173" spans="1:7" ht="18" customHeight="1" x14ac:dyDescent="0.25">
      <c r="A173" s="55"/>
      <c r="B173" s="44">
        <v>13</v>
      </c>
      <c r="C173" s="45">
        <f>IFERROR(VLOOKUP(_xlfn.CONCAT(B173,$B158),'All Fixtures'!H:R,10,0),VLOOKUP(_xlfn.CONCAT(B173,$B158),'All Fixtures'!I:R,9,0))</f>
        <v>45624</v>
      </c>
      <c r="D173" s="46" t="str">
        <f>IFERROR(VLOOKUP(_xlfn.CONCAT(B173,$B158),'All Fixtures'!H:R,11,0),VLOOKUP(_xlfn.CONCAT(B173,$B158),'All Fixtures'!I:R,10,0))</f>
        <v>Cybernetics</v>
      </c>
      <c r="E173" s="47" t="str">
        <f t="shared" si="4"/>
        <v>vs</v>
      </c>
      <c r="F173" s="46" t="str">
        <f>IFERROR(VLOOKUP(_xlfn.CONCAT(B173,$B158),'All Fixtures'!I:T,12,0),VLOOKUP(_xlfn.CONCAT(B173,$B158),'All Fixtures'!H:T,13,0))</f>
        <v>Scammells</v>
      </c>
      <c r="G173" s="48" t="str">
        <f>IF(E173="VOID","",VLOOKUP(_xlfn.CONCAT(B173,D173),'All Fixtures'!H:U,14,0))</f>
        <v>Gala Club 2</v>
      </c>
    </row>
    <row r="174" spans="1:7" ht="18" customHeight="1" x14ac:dyDescent="0.25">
      <c r="A174" s="55"/>
      <c r="B174" s="44">
        <v>14</v>
      </c>
      <c r="C174" s="45">
        <f>IFERROR(VLOOKUP(_xlfn.CONCAT(B174,$B158),'All Fixtures'!H:R,10,0),VLOOKUP(_xlfn.CONCAT(B174,$B158),'All Fixtures'!I:R,9,0))</f>
        <v>45628</v>
      </c>
      <c r="D174" s="46" t="str">
        <f>IFERROR(VLOOKUP(_xlfn.CONCAT(B174,$B158),'All Fixtures'!H:R,11,0),VLOOKUP(_xlfn.CONCAT(B174,$B158),'All Fixtures'!I:R,10,0))</f>
        <v>Scammells</v>
      </c>
      <c r="E174" s="47" t="str">
        <f t="shared" si="4"/>
        <v>vs</v>
      </c>
      <c r="F174" s="46" t="str">
        <f>IFERROR(VLOOKUP(_xlfn.CONCAT(B174,$B158),'All Fixtures'!I:T,12,0),VLOOKUP(_xlfn.CONCAT(B174,$B158),'All Fixtures'!H:T,13,0))</f>
        <v>Britwater</v>
      </c>
      <c r="G174" s="48" t="str">
        <f>IF(E174="VOID","",VLOOKUP(_xlfn.CONCAT(B174,D174),'All Fixtures'!H:U,14,0))</f>
        <v>Gala Club 1</v>
      </c>
    </row>
    <row r="175" spans="1:7" ht="18" customHeight="1" x14ac:dyDescent="0.25">
      <c r="A175" s="55"/>
      <c r="B175" s="44">
        <v>15</v>
      </c>
      <c r="C175" s="45">
        <f>IFERROR(VLOOKUP(_xlfn.CONCAT(B175,$B158),'All Fixtures'!H:R,10,0),VLOOKUP(_xlfn.CONCAT(B175,$B158),'All Fixtures'!I:R,9,0))</f>
        <v>45637</v>
      </c>
      <c r="D175" s="46" t="str">
        <f>IFERROR(VLOOKUP(_xlfn.CONCAT(B175,$B158),'All Fixtures'!H:R,11,0),VLOOKUP(_xlfn.CONCAT(B175,$B158),'All Fixtures'!I:R,10,0))</f>
        <v>Junction Inn</v>
      </c>
      <c r="E175" s="47" t="str">
        <f t="shared" si="4"/>
        <v>vs</v>
      </c>
      <c r="F175" s="46" t="str">
        <f>IFERROR(VLOOKUP(_xlfn.CONCAT(B175,$B158),'All Fixtures'!I:T,12,0),VLOOKUP(_xlfn.CONCAT(B175,$B158),'All Fixtures'!H:T,13,0))</f>
        <v>Scammells</v>
      </c>
      <c r="G175" s="48" t="str">
        <f>IF(E175="VOID","",VLOOKUP(_xlfn.CONCAT(B175,D175),'All Fixtures'!H:U,14,0))</f>
        <v>Junction Inn</v>
      </c>
    </row>
    <row r="176" spans="1:7" ht="24.6" customHeight="1" x14ac:dyDescent="0.25">
      <c r="A176" s="55"/>
      <c r="B176" s="122" t="s">
        <v>339</v>
      </c>
      <c r="C176" s="123"/>
      <c r="D176" s="123"/>
      <c r="E176" s="123"/>
      <c r="F176" s="123"/>
      <c r="G176" s="124"/>
    </row>
    <row r="177" spans="1:7" ht="18" customHeight="1" x14ac:dyDescent="0.25">
      <c r="A177" s="55"/>
      <c r="B177" s="44">
        <v>16</v>
      </c>
      <c r="C177" s="45">
        <f>IFERROR(VLOOKUP(_xlfn.CONCAT(B177,$B158),'All Fixtures'!H:R,10,0),VLOOKUP(_xlfn.CONCAT(B177,$B158),'All Fixtures'!I:R,9,0))</f>
        <v>45665</v>
      </c>
      <c r="D177" s="46" t="str">
        <f>IFERROR(VLOOKUP(_xlfn.CONCAT(B177,$B158),'All Fixtures'!H:R,11,0),VLOOKUP(_xlfn.CONCAT(B177,$B158),'All Fixtures'!I:R,10,0))</f>
        <v>KE7's</v>
      </c>
      <c r="E177" s="47" t="str">
        <f t="shared" si="4"/>
        <v>vs</v>
      </c>
      <c r="F177" s="46" t="str">
        <f>IFERROR(VLOOKUP(_xlfn.CONCAT(B177,$B158),'All Fixtures'!I:T,12,0),VLOOKUP(_xlfn.CONCAT(B177,$B158),'All Fixtures'!H:T,13,0))</f>
        <v>Scammells</v>
      </c>
      <c r="G177" s="48" t="str">
        <f>IF(E177="VOID","",VLOOKUP(_xlfn.CONCAT(B177,D177),'All Fixtures'!H:U,14,0))</f>
        <v>Old Richians RFC</v>
      </c>
    </row>
    <row r="178" spans="1:7" ht="18" customHeight="1" x14ac:dyDescent="0.25">
      <c r="A178" s="55"/>
      <c r="B178" s="44">
        <v>17</v>
      </c>
      <c r="C178" s="45">
        <f>IFERROR(VLOOKUP(_xlfn.CONCAT(B178,$B158),'All Fixtures'!H:R,10,0),VLOOKUP(_xlfn.CONCAT(B178,$B158),'All Fixtures'!I:R,9,0))</f>
        <v>45670</v>
      </c>
      <c r="D178" s="46" t="str">
        <f>IFERROR(VLOOKUP(_xlfn.CONCAT(B178,$B158),'All Fixtures'!H:R,11,0),VLOOKUP(_xlfn.CONCAT(B178,$B158),'All Fixtures'!I:R,10,0))</f>
        <v>Scammells</v>
      </c>
      <c r="E178" s="47" t="str">
        <f t="shared" si="4"/>
        <v>vs</v>
      </c>
      <c r="F178" s="46" t="str">
        <f>IFERROR(VLOOKUP(_xlfn.CONCAT(B178,$B158),'All Fixtures'!I:T,12,0),VLOOKUP(_xlfn.CONCAT(B178,$B158),'All Fixtures'!H:T,13,0))</f>
        <v>Walls Top Ten</v>
      </c>
      <c r="G178" s="48" t="str">
        <f>IF(E178="VOID","",VLOOKUP(_xlfn.CONCAT(B178,D178),'All Fixtures'!H:U,14,0))</f>
        <v>Gala Club 1</v>
      </c>
    </row>
    <row r="179" spans="1:7" ht="18" customHeight="1" x14ac:dyDescent="0.25">
      <c r="A179" s="55"/>
      <c r="B179" s="44">
        <v>18</v>
      </c>
      <c r="C179" s="45">
        <f>IFERROR(VLOOKUP(_xlfn.CONCAT(B179,$B158),'All Fixtures'!H:R,10,0),VLOOKUP(_xlfn.CONCAT(B179,$B158),'All Fixtures'!I:R,9,0))</f>
        <v>45677</v>
      </c>
      <c r="D179" s="46" t="str">
        <f>IFERROR(VLOOKUP(_xlfn.CONCAT(B179,$B158),'All Fixtures'!H:R,11,0),VLOOKUP(_xlfn.CONCAT(B179,$B158),'All Fixtures'!I:R,10,0))</f>
        <v>Westgate Teapots</v>
      </c>
      <c r="E179" s="47" t="str">
        <f t="shared" si="4"/>
        <v>vs</v>
      </c>
      <c r="F179" s="46" t="str">
        <f>IFERROR(VLOOKUP(_xlfn.CONCAT(B179,$B158),'All Fixtures'!I:T,12,0),VLOOKUP(_xlfn.CONCAT(B179,$B158),'All Fixtures'!H:T,13,0))</f>
        <v>Scammells</v>
      </c>
      <c r="G179" s="48" t="str">
        <f>IF(E179="VOID","",VLOOKUP(_xlfn.CONCAT(B179,D179),'All Fixtures'!H:U,14,0))</f>
        <v>Wotton Hall Club 1</v>
      </c>
    </row>
    <row r="180" spans="1:7" ht="18" customHeight="1" x14ac:dyDescent="0.25">
      <c r="A180" s="55"/>
      <c r="B180" s="44">
        <v>19</v>
      </c>
      <c r="C180" s="45">
        <f>IFERROR(VLOOKUP(_xlfn.CONCAT(B180,$B158),'All Fixtures'!H:R,10,0),VLOOKUP(_xlfn.CONCAT(B180,$B158),'All Fixtures'!I:R,9,0))</f>
        <v>45684</v>
      </c>
      <c r="D180" s="46" t="str">
        <f>IFERROR(VLOOKUP(_xlfn.CONCAT(B180,$B158),'All Fixtures'!H:R,11,0),VLOOKUP(_xlfn.CONCAT(B180,$B158),'All Fixtures'!I:R,10,0))</f>
        <v>Scammells</v>
      </c>
      <c r="E180" s="47" t="str">
        <f t="shared" si="4"/>
        <v>vs</v>
      </c>
      <c r="F180" s="46" t="str">
        <f>IFERROR(VLOOKUP(_xlfn.CONCAT(B180,$B158),'All Fixtures'!I:T,12,0),VLOOKUP(_xlfn.CONCAT(B180,$B158),'All Fixtures'!H:T,13,0))</f>
        <v>509ers</v>
      </c>
      <c r="G180" s="48" t="str">
        <f>IF(E180="VOID","",VLOOKUP(_xlfn.CONCAT(B180,D180),'All Fixtures'!H:U,14,0))</f>
        <v>Gala Club 1</v>
      </c>
    </row>
    <row r="181" spans="1:7" ht="18" customHeight="1" x14ac:dyDescent="0.25">
      <c r="A181" s="55"/>
      <c r="B181" s="44">
        <v>20</v>
      </c>
      <c r="C181" s="45">
        <f>IFERROR(VLOOKUP(_xlfn.CONCAT(B181,$B158),'All Fixtures'!H:R,10,0),VLOOKUP(_xlfn.CONCAT(B181,$B158),'All Fixtures'!I:R,9,0))</f>
        <v>45693</v>
      </c>
      <c r="D181" s="46" t="str">
        <f>IFERROR(VLOOKUP(_xlfn.CONCAT(B181,$B158),'All Fixtures'!H:R,11,0),VLOOKUP(_xlfn.CONCAT(B181,$B158),'All Fixtures'!I:R,10,0))</f>
        <v>Rising Sun</v>
      </c>
      <c r="E181" s="47" t="str">
        <f t="shared" si="4"/>
        <v>vs</v>
      </c>
      <c r="F181" s="46" t="str">
        <f>IFERROR(VLOOKUP(_xlfn.CONCAT(B181,$B158),'All Fixtures'!I:T,12,0),VLOOKUP(_xlfn.CONCAT(B181,$B158),'All Fixtures'!H:T,13,0))</f>
        <v>Scammells</v>
      </c>
      <c r="G181" s="48" t="str">
        <f>IF(E181="VOID","",VLOOKUP(_xlfn.CONCAT(B181,D181),'All Fixtures'!H:U,14,0))</f>
        <v>Farmer's Club 2</v>
      </c>
    </row>
    <row r="182" spans="1:7" ht="18" customHeight="1" x14ac:dyDescent="0.25">
      <c r="A182" s="55"/>
      <c r="B182" s="44">
        <v>21</v>
      </c>
      <c r="C182" s="45">
        <f>IFERROR(VLOOKUP(_xlfn.CONCAT(B182,$B158),'All Fixtures'!H:R,10,0),VLOOKUP(_xlfn.CONCAT(B182,$B158),'All Fixtures'!I:R,9,0))</f>
        <v>45698</v>
      </c>
      <c r="D182" s="46" t="str">
        <f>IFERROR(VLOOKUP(_xlfn.CONCAT(B182,$B158),'All Fixtures'!H:R,11,0),VLOOKUP(_xlfn.CONCAT(B182,$B158),'All Fixtures'!I:R,10,0))</f>
        <v>Scammells</v>
      </c>
      <c r="E182" s="47" t="str">
        <f t="shared" si="4"/>
        <v>vs</v>
      </c>
      <c r="F182" s="46" t="str">
        <f>IFERROR(VLOOKUP(_xlfn.CONCAT(B182,$B158),'All Fixtures'!I:T,12,0),VLOOKUP(_xlfn.CONCAT(B182,$B158),'All Fixtures'!H:T,13,0))</f>
        <v>Canning Stragglers</v>
      </c>
      <c r="G182" s="48" t="str">
        <f>IF(E182="VOID","",VLOOKUP(_xlfn.CONCAT(B182,D182),'All Fixtures'!H:U,14,0))</f>
        <v>Gala Club 1</v>
      </c>
    </row>
    <row r="183" spans="1:7" ht="18" customHeight="1" x14ac:dyDescent="0.25">
      <c r="A183" s="55"/>
      <c r="B183" s="44">
        <v>22</v>
      </c>
      <c r="C183" s="45">
        <f>IFERROR(VLOOKUP(_xlfn.CONCAT(B183,$B158),'All Fixtures'!H:R,10,0),VLOOKUP(_xlfn.CONCAT(B183,$B158),'All Fixtures'!I:R,9,0))</f>
        <v>45709</v>
      </c>
      <c r="D183" s="46" t="str">
        <f>IFERROR(VLOOKUP(_xlfn.CONCAT(B183,$B158),'All Fixtures'!H:R,11,0),VLOOKUP(_xlfn.CONCAT(B183,$B158),'All Fixtures'!I:R,10,0))</f>
        <v>Apaches</v>
      </c>
      <c r="E183" s="47" t="str">
        <f t="shared" si="4"/>
        <v>vs</v>
      </c>
      <c r="F183" s="46" t="str">
        <f>IFERROR(VLOOKUP(_xlfn.CONCAT(B183,$B158),'All Fixtures'!I:T,12,0),VLOOKUP(_xlfn.CONCAT(B183,$B158),'All Fixtures'!H:T,13,0))</f>
        <v>Scammells</v>
      </c>
      <c r="G183" s="48" t="str">
        <f>IF(E183="VOID","",VLOOKUP(_xlfn.CONCAT(B183,D183),'All Fixtures'!H:U,14,0))</f>
        <v>Hardwicke RBL 1</v>
      </c>
    </row>
    <row r="184" spans="1:7" ht="18" customHeight="1" x14ac:dyDescent="0.25">
      <c r="A184" s="55"/>
      <c r="B184" s="44">
        <v>23</v>
      </c>
      <c r="C184" s="45">
        <f>IFERROR(VLOOKUP(_xlfn.CONCAT(B184,$B158),'All Fixtures'!H:R,10,0),VLOOKUP(_xlfn.CONCAT(B184,$B158),'All Fixtures'!I:R,9,0))</f>
        <v>45714</v>
      </c>
      <c r="D184" s="46" t="str">
        <f>IFERROR(VLOOKUP(_xlfn.CONCAT(B184,$B158),'All Fixtures'!H:R,11,0),VLOOKUP(_xlfn.CONCAT(B184,$B158),'All Fixtures'!I:R,10,0))</f>
        <v>Angry Beavers</v>
      </c>
      <c r="E184" s="47" t="str">
        <f t="shared" si="4"/>
        <v>vs</v>
      </c>
      <c r="F184" s="46" t="str">
        <f>IFERROR(VLOOKUP(_xlfn.CONCAT(B184,$B158),'All Fixtures'!I:T,12,0),VLOOKUP(_xlfn.CONCAT(B184,$B158),'All Fixtures'!H:T,13,0))</f>
        <v>Scammells</v>
      </c>
      <c r="G184" s="48" t="str">
        <f>IF(E184="VOID","",VLOOKUP(_xlfn.CONCAT(B184,D184),'All Fixtures'!H:U,14,0))</f>
        <v>Circle Club Newent</v>
      </c>
    </row>
    <row r="185" spans="1:7" ht="18" customHeight="1" x14ac:dyDescent="0.25">
      <c r="A185" s="55"/>
      <c r="B185" s="44">
        <v>24</v>
      </c>
      <c r="C185" s="45">
        <f>IFERROR(VLOOKUP(_xlfn.CONCAT(B185,$B158),'All Fixtures'!H:R,10,0),VLOOKUP(_xlfn.CONCAT(B185,$B158),'All Fixtures'!I:R,9,0))</f>
        <v>45719</v>
      </c>
      <c r="D185" s="46" t="str">
        <f>IFERROR(VLOOKUP(_xlfn.CONCAT(B185,$B158),'All Fixtures'!H:R,11,0),VLOOKUP(_xlfn.CONCAT(B185,$B158),'All Fixtures'!I:R,10,0))</f>
        <v>Scammells</v>
      </c>
      <c r="E185" s="47" t="str">
        <f t="shared" si="4"/>
        <v>vs</v>
      </c>
      <c r="F185" s="46" t="str">
        <f>IFERROR(VLOOKUP(_xlfn.CONCAT(B185,$B158),'All Fixtures'!I:T,12,0),VLOOKUP(_xlfn.CONCAT(B185,$B158),'All Fixtures'!H:T,13,0))</f>
        <v>Renegades</v>
      </c>
      <c r="G185" s="48" t="str">
        <f>IF(E185="VOID","",VLOOKUP(_xlfn.CONCAT(B185,D185),'All Fixtures'!H:U,14,0))</f>
        <v>Gala Club 1</v>
      </c>
    </row>
    <row r="186" spans="1:7" ht="18" customHeight="1" x14ac:dyDescent="0.25">
      <c r="A186" s="55"/>
      <c r="B186" s="44">
        <v>25</v>
      </c>
      <c r="C186" s="45">
        <f>IFERROR(VLOOKUP(_xlfn.CONCAT(B186,$B158),'All Fixtures'!H:R,10,0),VLOOKUP(_xlfn.CONCAT(B186,$B158),'All Fixtures'!I:R,9,0))</f>
        <v>45729</v>
      </c>
      <c r="D186" s="46" t="str">
        <f>IFERROR(VLOOKUP(_xlfn.CONCAT(B186,$B158),'All Fixtures'!H:R,11,0),VLOOKUP(_xlfn.CONCAT(B186,$B158),'All Fixtures'!I:R,10,0))</f>
        <v>Jokers(City)</v>
      </c>
      <c r="E186" s="47" t="str">
        <f t="shared" si="4"/>
        <v>vs</v>
      </c>
      <c r="F186" s="46" t="str">
        <f>IFERROR(VLOOKUP(_xlfn.CONCAT(B186,$B158),'All Fixtures'!I:T,12,0),VLOOKUP(_xlfn.CONCAT(B186,$B158),'All Fixtures'!H:T,13,0))</f>
        <v>Scammells</v>
      </c>
      <c r="G186" s="48" t="str">
        <f>IF(E186="VOID","",VLOOKUP(_xlfn.CONCAT(B186,D186),'All Fixtures'!H:U,14,0))</f>
        <v>One Eyed Jacks</v>
      </c>
    </row>
    <row r="187" spans="1:7" ht="18" customHeight="1" x14ac:dyDescent="0.25">
      <c r="A187" s="55"/>
      <c r="B187" s="44">
        <v>26</v>
      </c>
      <c r="C187" s="45" t="str">
        <f>IFERROR(VLOOKUP(_xlfn.CONCAT(B187,$B158),'All Fixtures'!H:R,10,0),VLOOKUP(_xlfn.CONCAT(B187,$B158),'All Fixtures'!I:R,9,0))</f>
        <v/>
      </c>
      <c r="D187" s="46" t="str">
        <f>IFERROR(VLOOKUP(_xlfn.CONCAT(B187,$B158),'All Fixtures'!H:R,11,0),VLOOKUP(_xlfn.CONCAT(B187,$B158),'All Fixtures'!I:R,10,0))</f>
        <v>Scammells</v>
      </c>
      <c r="E187" s="47" t="str">
        <f t="shared" si="4"/>
        <v>VOID</v>
      </c>
      <c r="F187" s="46" t="str">
        <f>IFERROR(VLOOKUP(_xlfn.CONCAT(B187,$B158),'All Fixtures'!I:T,12,0),VLOOKUP(_xlfn.CONCAT(B187,$B158),'All Fixtures'!H:T,13,0))</f>
        <v/>
      </c>
      <c r="G187" s="48" t="str">
        <f>IF(E187="VOID","",VLOOKUP(_xlfn.CONCAT(B187,D187),'All Fixtures'!H:U,14,0))</f>
        <v/>
      </c>
    </row>
    <row r="188" spans="1:7" ht="18" customHeight="1" x14ac:dyDescent="0.25">
      <c r="A188" s="55"/>
      <c r="B188" s="44">
        <v>27</v>
      </c>
      <c r="C188" s="45">
        <f>IFERROR(VLOOKUP(_xlfn.CONCAT(B188,$B158),'All Fixtures'!H:R,10,0),VLOOKUP(_xlfn.CONCAT(B188,$B158),'All Fixtures'!I:R,9,0))</f>
        <v>45744</v>
      </c>
      <c r="D188" s="46" t="str">
        <f>IFERROR(VLOOKUP(_xlfn.CONCAT(B188,$B158),'All Fixtures'!H:R,11,0),VLOOKUP(_xlfn.CONCAT(B188,$B158),'All Fixtures'!I:R,10,0))</f>
        <v>New Indians</v>
      </c>
      <c r="E188" s="47" t="str">
        <f t="shared" si="4"/>
        <v>vs</v>
      </c>
      <c r="F188" s="46" t="str">
        <f>IFERROR(VLOOKUP(_xlfn.CONCAT(B188,$B158),'All Fixtures'!I:T,12,0),VLOOKUP(_xlfn.CONCAT(B188,$B158),'All Fixtures'!H:T,13,0))</f>
        <v>Scammells</v>
      </c>
      <c r="G188" s="48" t="str">
        <f>IF(E188="VOID","",VLOOKUP(_xlfn.CONCAT(B188,D188),'All Fixtures'!H:U,14,0))</f>
        <v>Churchdown Community Centre 1</v>
      </c>
    </row>
    <row r="189" spans="1:7" ht="18" customHeight="1" x14ac:dyDescent="0.25">
      <c r="A189" s="55"/>
      <c r="B189" s="44">
        <v>28</v>
      </c>
      <c r="C189" s="45">
        <f>IFERROR(VLOOKUP(_xlfn.CONCAT(B189,$B158),'All Fixtures'!H:R,10,0),VLOOKUP(_xlfn.CONCAT(B189,$B158),'All Fixtures'!I:R,9,0))</f>
        <v>45747</v>
      </c>
      <c r="D189" s="46" t="str">
        <f>IFERROR(VLOOKUP(_xlfn.CONCAT(B189,$B158),'All Fixtures'!H:R,11,0),VLOOKUP(_xlfn.CONCAT(B189,$B158),'All Fixtures'!I:R,10,0))</f>
        <v>Scammells</v>
      </c>
      <c r="E189" s="47" t="str">
        <f t="shared" si="4"/>
        <v>vs</v>
      </c>
      <c r="F189" s="46" t="str">
        <f>IFERROR(VLOOKUP(_xlfn.CONCAT(B189,$B158),'All Fixtures'!I:T,12,0),VLOOKUP(_xlfn.CONCAT(B189,$B158),'All Fixtures'!H:T,13,0))</f>
        <v>Cybernetics</v>
      </c>
      <c r="G189" s="48" t="str">
        <f>IF(E189="VOID","",VLOOKUP(_xlfn.CONCAT(B189,D189),'All Fixtures'!H:U,14,0))</f>
        <v>Gala Club 1</v>
      </c>
    </row>
    <row r="190" spans="1:7" ht="18" customHeight="1" x14ac:dyDescent="0.25">
      <c r="A190" s="55"/>
      <c r="B190" s="44">
        <v>29</v>
      </c>
      <c r="C190" s="45">
        <f>IFERROR(VLOOKUP(_xlfn.CONCAT(B190,$B158),'All Fixtures'!H:R,10,0),VLOOKUP(_xlfn.CONCAT(B190,$B158),'All Fixtures'!I:R,9,0))</f>
        <v>45758</v>
      </c>
      <c r="D190" s="46" t="str">
        <f>IFERROR(VLOOKUP(_xlfn.CONCAT(B190,$B158),'All Fixtures'!H:R,11,0),VLOOKUP(_xlfn.CONCAT(B190,$B158),'All Fixtures'!I:R,10,0))</f>
        <v>Britwater</v>
      </c>
      <c r="E190" s="47" t="str">
        <f t="shared" si="4"/>
        <v>vs</v>
      </c>
      <c r="F190" s="46" t="str">
        <f>IFERROR(VLOOKUP(_xlfn.CONCAT(B190,$B158),'All Fixtures'!I:T,12,0),VLOOKUP(_xlfn.CONCAT(B190,$B158),'All Fixtures'!H:T,13,0))</f>
        <v>Scammells</v>
      </c>
      <c r="G190" s="48" t="str">
        <f>IF(E190="VOID","",VLOOKUP(_xlfn.CONCAT(B190,D190),'All Fixtures'!H:U,14,0))</f>
        <v>Tuffley Community Centre</v>
      </c>
    </row>
    <row r="191" spans="1:7" ht="18" customHeight="1" x14ac:dyDescent="0.25">
      <c r="A191" s="55"/>
      <c r="B191" s="49">
        <v>30</v>
      </c>
      <c r="C191" s="50">
        <f>IFERROR(VLOOKUP(_xlfn.CONCAT(B191,$B158),'All Fixtures'!H:R,10,0),VLOOKUP(_xlfn.CONCAT(B191,$B158),'All Fixtures'!I:R,9,0))</f>
        <v>45761</v>
      </c>
      <c r="D191" s="51" t="str">
        <f>IFERROR(VLOOKUP(_xlfn.CONCAT(B191,$B158),'All Fixtures'!H:R,11,0),VLOOKUP(_xlfn.CONCAT(B191,$B158),'All Fixtures'!I:R,10,0))</f>
        <v>Scammells</v>
      </c>
      <c r="E191" s="52" t="str">
        <f t="shared" si="4"/>
        <v>vs</v>
      </c>
      <c r="F191" s="51" t="str">
        <f>IFERROR(VLOOKUP(_xlfn.CONCAT(B191,$B158),'All Fixtures'!I:T,12,0),VLOOKUP(_xlfn.CONCAT(B191,$B158),'All Fixtures'!H:T,13,0))</f>
        <v>Junction Inn</v>
      </c>
      <c r="G191" s="53" t="str">
        <f>IF(E191="VOID","",VLOOKUP(_xlfn.CONCAT(B191,D191),'All Fixtures'!H:U,14,0))</f>
        <v>Gala Club 1</v>
      </c>
    </row>
    <row r="192" spans="1:7" ht="13.15" customHeight="1" x14ac:dyDescent="0.25">
      <c r="A192" s="55"/>
      <c r="B192" s="20"/>
      <c r="C192" s="20"/>
      <c r="D192" s="3"/>
      <c r="E192" s="20"/>
      <c r="F192" s="3"/>
      <c r="G192" s="3"/>
    </row>
    <row r="193" spans="1:7" ht="13.15" customHeight="1" x14ac:dyDescent="0.25">
      <c r="A193" s="55"/>
      <c r="B193" s="20"/>
      <c r="C193" s="20"/>
      <c r="D193" s="3"/>
      <c r="E193" s="20"/>
      <c r="F193" s="3"/>
      <c r="G193" s="3"/>
    </row>
    <row r="194" spans="1:7" ht="13.15" customHeight="1" x14ac:dyDescent="0.25">
      <c r="A194" s="55"/>
      <c r="B194" s="20"/>
      <c r="C194" s="20"/>
      <c r="D194" s="3"/>
      <c r="E194" s="20"/>
      <c r="F194" s="3"/>
      <c r="G194" s="3"/>
    </row>
    <row r="195" spans="1:7" ht="13.15" customHeight="1" x14ac:dyDescent="0.25">
      <c r="A195" s="55"/>
      <c r="B195" s="20"/>
      <c r="C195" s="20"/>
      <c r="D195" s="3"/>
      <c r="E195" s="20"/>
      <c r="F195" s="3"/>
      <c r="G195" s="3"/>
    </row>
    <row r="196" spans="1:7" ht="13.15" customHeight="1" x14ac:dyDescent="0.25">
      <c r="A196" s="55"/>
      <c r="B196" s="20"/>
      <c r="C196" s="20"/>
      <c r="D196" s="3"/>
      <c r="E196" s="20"/>
      <c r="F196" s="3"/>
      <c r="G196" s="3"/>
    </row>
    <row r="197" spans="1:7" ht="20.45" customHeight="1" x14ac:dyDescent="0.35">
      <c r="A197" s="55">
        <f>A158+1</f>
        <v>6</v>
      </c>
      <c r="B197" s="39" t="str">
        <f>C197</f>
        <v>Apaches</v>
      </c>
      <c r="C197" s="121" t="str">
        <f>VLOOKUP(A197,Divisions!$AB$3:$AC$18,2,0)</f>
        <v>Apaches</v>
      </c>
      <c r="D197" s="121"/>
      <c r="E197" s="121"/>
      <c r="F197" s="121"/>
      <c r="G197" s="121"/>
    </row>
    <row r="198" spans="1:7" ht="13.15" customHeight="1" x14ac:dyDescent="0.25">
      <c r="A198" s="55"/>
      <c r="B198" s="20"/>
      <c r="C198" s="20"/>
      <c r="D198" s="3"/>
      <c r="E198" s="20"/>
      <c r="F198" s="3"/>
      <c r="G198" s="3"/>
    </row>
    <row r="199" spans="1:7" ht="21.6" customHeight="1" x14ac:dyDescent="0.25">
      <c r="A199" s="55"/>
      <c r="B199" s="40" t="s">
        <v>328</v>
      </c>
      <c r="C199" s="41" t="s">
        <v>334</v>
      </c>
      <c r="D199" s="42" t="s">
        <v>340</v>
      </c>
      <c r="E199" s="42"/>
      <c r="F199" s="42" t="s">
        <v>341</v>
      </c>
      <c r="G199" s="43" t="s">
        <v>338</v>
      </c>
    </row>
    <row r="200" spans="1:7" ht="18" customHeight="1" x14ac:dyDescent="0.25">
      <c r="A200" s="55"/>
      <c r="B200" s="44">
        <v>1</v>
      </c>
      <c r="C200" s="45">
        <f>IFERROR(VLOOKUP(_xlfn.CONCAT(B200,$B197),'All Fixtures'!H:R,10,0),VLOOKUP(_xlfn.CONCAT(B200,$B197),'All Fixtures'!I:R,9,0))</f>
        <v>45541</v>
      </c>
      <c r="D200" s="46" t="str">
        <f>IFERROR(VLOOKUP(_xlfn.CONCAT(B200,$B197),'All Fixtures'!H:R,11,0),VLOOKUP(_xlfn.CONCAT(B200,$B197),'All Fixtures'!I:R,10,0))</f>
        <v>Apaches</v>
      </c>
      <c r="E200" s="47" t="str">
        <f>IF(F200="","VOID","vs")</f>
        <v>vs</v>
      </c>
      <c r="F200" s="46" t="str">
        <f>IFERROR(VLOOKUP(_xlfn.CONCAT(B200,$B197),'All Fixtures'!I:T,12,0),VLOOKUP(_xlfn.CONCAT(B200,$B197),'All Fixtures'!H:T,13,0))</f>
        <v>Walls Top Ten</v>
      </c>
      <c r="G200" s="48" t="str">
        <f>IF(E200="VOID","",VLOOKUP(_xlfn.CONCAT(B200,D200),'All Fixtures'!H:U,14,0))</f>
        <v>Hardwicke RBL 1</v>
      </c>
    </row>
    <row r="201" spans="1:7" ht="18" customHeight="1" x14ac:dyDescent="0.25">
      <c r="A201" s="55"/>
      <c r="B201" s="44">
        <v>2</v>
      </c>
      <c r="C201" s="45">
        <f>IFERROR(VLOOKUP(_xlfn.CONCAT(B201,$B197),'All Fixtures'!H:R,10,0),VLOOKUP(_xlfn.CONCAT(B201,$B197),'All Fixtures'!I:R,9,0))</f>
        <v>45544</v>
      </c>
      <c r="D201" s="46" t="str">
        <f>IFERROR(VLOOKUP(_xlfn.CONCAT(B201,$B197),'All Fixtures'!H:R,11,0),VLOOKUP(_xlfn.CONCAT(B201,$B197),'All Fixtures'!I:R,10,0))</f>
        <v>Westgate Teapots</v>
      </c>
      <c r="E201" s="47" t="str">
        <f t="shared" ref="E201:E230" si="5">IF(F201="","VOID","vs")</f>
        <v>vs</v>
      </c>
      <c r="F201" s="46" t="str">
        <f>IFERROR(VLOOKUP(_xlfn.CONCAT(B201,$B197),'All Fixtures'!I:T,12,0),VLOOKUP(_xlfn.CONCAT(B201,$B197),'All Fixtures'!H:T,13,0))</f>
        <v>Apaches</v>
      </c>
      <c r="G201" s="48" t="str">
        <f>IF(E201="VOID","",VLOOKUP(_xlfn.CONCAT(B201,D201),'All Fixtures'!H:U,14,0))</f>
        <v>Wotton Hall Club 1</v>
      </c>
    </row>
    <row r="202" spans="1:7" ht="18" customHeight="1" x14ac:dyDescent="0.25">
      <c r="A202" s="55"/>
      <c r="B202" s="44">
        <v>3</v>
      </c>
      <c r="C202" s="45">
        <f>IFERROR(VLOOKUP(_xlfn.CONCAT(B202,$B197),'All Fixtures'!H:R,10,0),VLOOKUP(_xlfn.CONCAT(B202,$B197),'All Fixtures'!I:R,9,0))</f>
        <v>45555</v>
      </c>
      <c r="D202" s="46" t="str">
        <f>IFERROR(VLOOKUP(_xlfn.CONCAT(B202,$B197),'All Fixtures'!H:R,11,0),VLOOKUP(_xlfn.CONCAT(B202,$B197),'All Fixtures'!I:R,10,0))</f>
        <v>Apaches</v>
      </c>
      <c r="E202" s="47" t="str">
        <f t="shared" si="5"/>
        <v>vs</v>
      </c>
      <c r="F202" s="46" t="str">
        <f>IFERROR(VLOOKUP(_xlfn.CONCAT(B202,$B197),'All Fixtures'!I:T,12,0),VLOOKUP(_xlfn.CONCAT(B202,$B197),'All Fixtures'!H:T,13,0))</f>
        <v>509ers</v>
      </c>
      <c r="G202" s="48" t="str">
        <f>IF(E202="VOID","",VLOOKUP(_xlfn.CONCAT(B202,D202),'All Fixtures'!H:U,14,0))</f>
        <v>Hardwicke RBL 1</v>
      </c>
    </row>
    <row r="203" spans="1:7" ht="18" customHeight="1" x14ac:dyDescent="0.25">
      <c r="A203" s="55"/>
      <c r="B203" s="44">
        <v>4</v>
      </c>
      <c r="C203" s="45">
        <f>IFERROR(VLOOKUP(_xlfn.CONCAT(B203,$B197),'All Fixtures'!H:R,10,0),VLOOKUP(_xlfn.CONCAT(B203,$B197),'All Fixtures'!I:R,9,0))</f>
        <v>45560</v>
      </c>
      <c r="D203" s="46" t="str">
        <f>IFERROR(VLOOKUP(_xlfn.CONCAT(B203,$B197),'All Fixtures'!H:R,11,0),VLOOKUP(_xlfn.CONCAT(B203,$B197),'All Fixtures'!I:R,10,0))</f>
        <v>Rising Sun</v>
      </c>
      <c r="E203" s="47" t="str">
        <f t="shared" si="5"/>
        <v>vs</v>
      </c>
      <c r="F203" s="46" t="str">
        <f>IFERROR(VLOOKUP(_xlfn.CONCAT(B203,$B197),'All Fixtures'!I:T,12,0),VLOOKUP(_xlfn.CONCAT(B203,$B197),'All Fixtures'!H:T,13,0))</f>
        <v>Apaches</v>
      </c>
      <c r="G203" s="48" t="str">
        <f>IF(E203="VOID","",VLOOKUP(_xlfn.CONCAT(B203,D203),'All Fixtures'!H:U,14,0))</f>
        <v>Farmer's Club 2</v>
      </c>
    </row>
    <row r="204" spans="1:7" ht="18" customHeight="1" x14ac:dyDescent="0.25">
      <c r="A204" s="55"/>
      <c r="B204" s="44">
        <v>5</v>
      </c>
      <c r="C204" s="45">
        <f>IFERROR(VLOOKUP(_xlfn.CONCAT(B204,$B197),'All Fixtures'!H:R,10,0),VLOOKUP(_xlfn.CONCAT(B204,$B197),'All Fixtures'!I:R,9,0))</f>
        <v>45569</v>
      </c>
      <c r="D204" s="46" t="str">
        <f>IFERROR(VLOOKUP(_xlfn.CONCAT(B204,$B197),'All Fixtures'!H:R,11,0),VLOOKUP(_xlfn.CONCAT(B204,$B197),'All Fixtures'!I:R,10,0))</f>
        <v>Apaches</v>
      </c>
      <c r="E204" s="47" t="str">
        <f t="shared" si="5"/>
        <v>vs</v>
      </c>
      <c r="F204" s="46" t="str">
        <f>IFERROR(VLOOKUP(_xlfn.CONCAT(B204,$B197),'All Fixtures'!I:T,12,0),VLOOKUP(_xlfn.CONCAT(B204,$B197),'All Fixtures'!H:T,13,0))</f>
        <v>Canning Stragglers</v>
      </c>
      <c r="G204" s="48" t="str">
        <f>IF(E204="VOID","",VLOOKUP(_xlfn.CONCAT(B204,D204),'All Fixtures'!H:U,14,0))</f>
        <v>Hardwicke RBL 1</v>
      </c>
    </row>
    <row r="205" spans="1:7" ht="18" customHeight="1" x14ac:dyDescent="0.25">
      <c r="A205" s="55"/>
      <c r="B205" s="44">
        <v>6</v>
      </c>
      <c r="C205" s="45">
        <f>IFERROR(VLOOKUP(_xlfn.CONCAT(B205,$B197),'All Fixtures'!H:R,10,0),VLOOKUP(_xlfn.CONCAT(B205,$B197),'All Fixtures'!I:R,9,0))</f>
        <v>45576</v>
      </c>
      <c r="D205" s="46" t="str">
        <f>IFERROR(VLOOKUP(_xlfn.CONCAT(B205,$B197),'All Fixtures'!H:R,11,0),VLOOKUP(_xlfn.CONCAT(B205,$B197),'All Fixtures'!I:R,10,0))</f>
        <v>Apaches</v>
      </c>
      <c r="E205" s="47" t="str">
        <f t="shared" si="5"/>
        <v>vs</v>
      </c>
      <c r="F205" s="46" t="str">
        <f>IFERROR(VLOOKUP(_xlfn.CONCAT(B205,$B197),'All Fixtures'!I:T,12,0),VLOOKUP(_xlfn.CONCAT(B205,$B197),'All Fixtures'!H:T,13,0))</f>
        <v>Angry Beavers</v>
      </c>
      <c r="G205" s="48" t="str">
        <f>IF(E205="VOID","",VLOOKUP(_xlfn.CONCAT(B205,D205),'All Fixtures'!H:U,14,0))</f>
        <v>Hardwicke RBL 1</v>
      </c>
    </row>
    <row r="206" spans="1:7" ht="18" customHeight="1" x14ac:dyDescent="0.25">
      <c r="A206" s="55"/>
      <c r="B206" s="44">
        <v>7</v>
      </c>
      <c r="C206" s="45">
        <f>IFERROR(VLOOKUP(_xlfn.CONCAT(B206,$B197),'All Fixtures'!H:R,10,0),VLOOKUP(_xlfn.CONCAT(B206,$B197),'All Fixtures'!I:R,9,0))</f>
        <v>45579</v>
      </c>
      <c r="D206" s="46" t="str">
        <f>IFERROR(VLOOKUP(_xlfn.CONCAT(B206,$B197),'All Fixtures'!H:R,11,0),VLOOKUP(_xlfn.CONCAT(B206,$B197),'All Fixtures'!I:R,10,0))</f>
        <v>Scammells</v>
      </c>
      <c r="E206" s="47" t="str">
        <f t="shared" si="5"/>
        <v>vs</v>
      </c>
      <c r="F206" s="46" t="str">
        <f>IFERROR(VLOOKUP(_xlfn.CONCAT(B206,$B197),'All Fixtures'!I:T,12,0),VLOOKUP(_xlfn.CONCAT(B206,$B197),'All Fixtures'!H:T,13,0))</f>
        <v>Apaches</v>
      </c>
      <c r="G206" s="48" t="str">
        <f>IF(E206="VOID","",VLOOKUP(_xlfn.CONCAT(B206,D206),'All Fixtures'!H:U,14,0))</f>
        <v>Gala Club 1</v>
      </c>
    </row>
    <row r="207" spans="1:7" ht="18" customHeight="1" x14ac:dyDescent="0.25">
      <c r="A207" s="55"/>
      <c r="B207" s="44">
        <v>8</v>
      </c>
      <c r="C207" s="45">
        <f>IFERROR(VLOOKUP(_xlfn.CONCAT(B207,$B197),'All Fixtures'!H:R,10,0),VLOOKUP(_xlfn.CONCAT(B207,$B197),'All Fixtures'!I:R,9,0))</f>
        <v>45590</v>
      </c>
      <c r="D207" s="46" t="str">
        <f>IFERROR(VLOOKUP(_xlfn.CONCAT(B207,$B197),'All Fixtures'!H:R,11,0),VLOOKUP(_xlfn.CONCAT(B207,$B197),'All Fixtures'!I:R,10,0))</f>
        <v>Apaches</v>
      </c>
      <c r="E207" s="47" t="str">
        <f t="shared" si="5"/>
        <v>vs</v>
      </c>
      <c r="F207" s="46" t="str">
        <f>IFERROR(VLOOKUP(_xlfn.CONCAT(B207,$B197),'All Fixtures'!I:T,12,0),VLOOKUP(_xlfn.CONCAT(B207,$B197),'All Fixtures'!H:T,13,0))</f>
        <v>Renegades</v>
      </c>
      <c r="G207" s="48" t="str">
        <f>IF(E207="VOID","",VLOOKUP(_xlfn.CONCAT(B207,D207),'All Fixtures'!H:U,14,0))</f>
        <v>Hardwicke RBL 1</v>
      </c>
    </row>
    <row r="208" spans="1:7" ht="18" customHeight="1" x14ac:dyDescent="0.25">
      <c r="A208" s="55"/>
      <c r="B208" s="44">
        <v>9</v>
      </c>
      <c r="C208" s="45">
        <f>IFERROR(VLOOKUP(_xlfn.CONCAT(B208,$B197),'All Fixtures'!H:R,10,0),VLOOKUP(_xlfn.CONCAT(B208,$B197),'All Fixtures'!I:R,9,0))</f>
        <v>45596</v>
      </c>
      <c r="D208" s="46" t="str">
        <f>IFERROR(VLOOKUP(_xlfn.CONCAT(B208,$B197),'All Fixtures'!H:R,11,0),VLOOKUP(_xlfn.CONCAT(B208,$B197),'All Fixtures'!I:R,10,0))</f>
        <v>Jokers(City)</v>
      </c>
      <c r="E208" s="47" t="str">
        <f t="shared" si="5"/>
        <v>vs</v>
      </c>
      <c r="F208" s="46" t="str">
        <f>IFERROR(VLOOKUP(_xlfn.CONCAT(B208,$B197),'All Fixtures'!I:T,12,0),VLOOKUP(_xlfn.CONCAT(B208,$B197),'All Fixtures'!H:T,13,0))</f>
        <v>Apaches</v>
      </c>
      <c r="G208" s="48" t="str">
        <f>IF(E208="VOID","",VLOOKUP(_xlfn.CONCAT(B208,D208),'All Fixtures'!H:U,14,0))</f>
        <v>One Eyed Jacks</v>
      </c>
    </row>
    <row r="209" spans="1:7" ht="18" customHeight="1" x14ac:dyDescent="0.25">
      <c r="A209" s="55"/>
      <c r="B209" s="44">
        <v>10</v>
      </c>
      <c r="C209" s="45" t="str">
        <f>IFERROR(VLOOKUP(_xlfn.CONCAT(B209,$B197),'All Fixtures'!H:R,10,0),VLOOKUP(_xlfn.CONCAT(B209,$B197),'All Fixtures'!I:R,9,0))</f>
        <v/>
      </c>
      <c r="D209" s="46" t="str">
        <f>IFERROR(VLOOKUP(_xlfn.CONCAT(B209,$B197),'All Fixtures'!H:R,11,0),VLOOKUP(_xlfn.CONCAT(B209,$B197),'All Fixtures'!I:R,10,0))</f>
        <v>Apaches</v>
      </c>
      <c r="E209" s="47" t="str">
        <f t="shared" si="5"/>
        <v>VOID</v>
      </c>
      <c r="F209" s="46" t="str">
        <f>IFERROR(VLOOKUP(_xlfn.CONCAT(B209,$B197),'All Fixtures'!I:T,12,0),VLOOKUP(_xlfn.CONCAT(B209,$B197),'All Fixtures'!H:T,13,0))</f>
        <v/>
      </c>
      <c r="G209" s="48" t="str">
        <f>IF(E209="VOID","",VLOOKUP(_xlfn.CONCAT(B209,D209),'All Fixtures'!H:U,14,0))</f>
        <v/>
      </c>
    </row>
    <row r="210" spans="1:7" ht="18" customHeight="1" x14ac:dyDescent="0.25">
      <c r="A210" s="55"/>
      <c r="B210" s="44">
        <v>11</v>
      </c>
      <c r="C210" s="45">
        <f>IFERROR(VLOOKUP(_xlfn.CONCAT(B210,$B197),'All Fixtures'!H:R,10,0),VLOOKUP(_xlfn.CONCAT(B210,$B197),'All Fixtures'!I:R,9,0))</f>
        <v>45611</v>
      </c>
      <c r="D210" s="46" t="str">
        <f>IFERROR(VLOOKUP(_xlfn.CONCAT(B210,$B197),'All Fixtures'!H:R,11,0),VLOOKUP(_xlfn.CONCAT(B210,$B197),'All Fixtures'!I:R,10,0))</f>
        <v>New Indians</v>
      </c>
      <c r="E210" s="47" t="str">
        <f t="shared" si="5"/>
        <v>vs</v>
      </c>
      <c r="F210" s="46" t="str">
        <f>IFERROR(VLOOKUP(_xlfn.CONCAT(B210,$B197),'All Fixtures'!I:T,12,0),VLOOKUP(_xlfn.CONCAT(B210,$B197),'All Fixtures'!H:T,13,0))</f>
        <v>Apaches</v>
      </c>
      <c r="G210" s="48" t="str">
        <f>IF(E210="VOID","",VLOOKUP(_xlfn.CONCAT(B210,D210),'All Fixtures'!H:U,14,0))</f>
        <v>Churchdown Community Centre 1</v>
      </c>
    </row>
    <row r="211" spans="1:7" ht="18" customHeight="1" x14ac:dyDescent="0.25">
      <c r="A211" s="55"/>
      <c r="B211" s="44">
        <v>12</v>
      </c>
      <c r="C211" s="45">
        <f>IFERROR(VLOOKUP(_xlfn.CONCAT(B211,$B197),'All Fixtures'!H:R,10,0),VLOOKUP(_xlfn.CONCAT(B211,$B197),'All Fixtures'!I:R,9,0))</f>
        <v>45618</v>
      </c>
      <c r="D211" s="46" t="str">
        <f>IFERROR(VLOOKUP(_xlfn.CONCAT(B211,$B197),'All Fixtures'!H:R,11,0),VLOOKUP(_xlfn.CONCAT(B211,$B197),'All Fixtures'!I:R,10,0))</f>
        <v>Apaches</v>
      </c>
      <c r="E211" s="47" t="str">
        <f t="shared" si="5"/>
        <v>vs</v>
      </c>
      <c r="F211" s="46" t="str">
        <f>IFERROR(VLOOKUP(_xlfn.CONCAT(B211,$B197),'All Fixtures'!I:T,12,0),VLOOKUP(_xlfn.CONCAT(B211,$B197),'All Fixtures'!H:T,13,0))</f>
        <v>Cybernetics</v>
      </c>
      <c r="G211" s="48" t="str">
        <f>IF(E211="VOID","",VLOOKUP(_xlfn.CONCAT(B211,D211),'All Fixtures'!H:U,14,0))</f>
        <v>Hardwicke RBL 1</v>
      </c>
    </row>
    <row r="212" spans="1:7" ht="18" customHeight="1" x14ac:dyDescent="0.25">
      <c r="A212" s="55"/>
      <c r="B212" s="44">
        <v>13</v>
      </c>
      <c r="C212" s="45">
        <f>IFERROR(VLOOKUP(_xlfn.CONCAT(B212,$B197),'All Fixtures'!H:R,10,0),VLOOKUP(_xlfn.CONCAT(B212,$B197),'All Fixtures'!I:R,9,0))</f>
        <v>45625</v>
      </c>
      <c r="D212" s="46" t="str">
        <f>IFERROR(VLOOKUP(_xlfn.CONCAT(B212,$B197),'All Fixtures'!H:R,11,0),VLOOKUP(_xlfn.CONCAT(B212,$B197),'All Fixtures'!I:R,10,0))</f>
        <v>Britwater</v>
      </c>
      <c r="E212" s="47" t="str">
        <f t="shared" si="5"/>
        <v>vs</v>
      </c>
      <c r="F212" s="46" t="str">
        <f>IFERROR(VLOOKUP(_xlfn.CONCAT(B212,$B197),'All Fixtures'!I:T,12,0),VLOOKUP(_xlfn.CONCAT(B212,$B197),'All Fixtures'!H:T,13,0))</f>
        <v>Apaches</v>
      </c>
      <c r="G212" s="48" t="str">
        <f>IF(E212="VOID","",VLOOKUP(_xlfn.CONCAT(B212,D212),'All Fixtures'!H:U,14,0))</f>
        <v>Tuffley Community Centre</v>
      </c>
    </row>
    <row r="213" spans="1:7" ht="18" customHeight="1" x14ac:dyDescent="0.25">
      <c r="A213" s="55"/>
      <c r="B213" s="44">
        <v>14</v>
      </c>
      <c r="C213" s="45">
        <f>IFERROR(VLOOKUP(_xlfn.CONCAT(B213,$B197),'All Fixtures'!H:R,10,0),VLOOKUP(_xlfn.CONCAT(B213,$B197),'All Fixtures'!I:R,9,0))</f>
        <v>45632</v>
      </c>
      <c r="D213" s="46" t="str">
        <f>IFERROR(VLOOKUP(_xlfn.CONCAT(B213,$B197),'All Fixtures'!H:R,11,0),VLOOKUP(_xlfn.CONCAT(B213,$B197),'All Fixtures'!I:R,10,0))</f>
        <v>Apaches</v>
      </c>
      <c r="E213" s="47" t="str">
        <f t="shared" si="5"/>
        <v>vs</v>
      </c>
      <c r="F213" s="46" t="str">
        <f>IFERROR(VLOOKUP(_xlfn.CONCAT(B213,$B197),'All Fixtures'!I:T,12,0),VLOOKUP(_xlfn.CONCAT(B213,$B197),'All Fixtures'!H:T,13,0))</f>
        <v>Junction Inn</v>
      </c>
      <c r="G213" s="48" t="str">
        <f>IF(E213="VOID","",VLOOKUP(_xlfn.CONCAT(B213,D213),'All Fixtures'!H:U,14,0))</f>
        <v>Hardwicke RBL 1</v>
      </c>
    </row>
    <row r="214" spans="1:7" ht="18" customHeight="1" x14ac:dyDescent="0.25">
      <c r="A214" s="55"/>
      <c r="B214" s="44">
        <v>15</v>
      </c>
      <c r="C214" s="45">
        <f>IFERROR(VLOOKUP(_xlfn.CONCAT(B214,$B197),'All Fixtures'!H:R,10,0),VLOOKUP(_xlfn.CONCAT(B214,$B197),'All Fixtures'!I:R,9,0))</f>
        <v>45637</v>
      </c>
      <c r="D214" s="46" t="str">
        <f>IFERROR(VLOOKUP(_xlfn.CONCAT(B214,$B197),'All Fixtures'!H:R,11,0),VLOOKUP(_xlfn.CONCAT(B214,$B197),'All Fixtures'!I:R,10,0))</f>
        <v>KE7's</v>
      </c>
      <c r="E214" s="47" t="str">
        <f t="shared" si="5"/>
        <v>vs</v>
      </c>
      <c r="F214" s="46" t="str">
        <f>IFERROR(VLOOKUP(_xlfn.CONCAT(B214,$B197),'All Fixtures'!I:T,12,0),VLOOKUP(_xlfn.CONCAT(B214,$B197),'All Fixtures'!H:T,13,0))</f>
        <v>Apaches</v>
      </c>
      <c r="G214" s="48" t="str">
        <f>IF(E214="VOID","",VLOOKUP(_xlfn.CONCAT(B214,D214),'All Fixtures'!H:U,14,0))</f>
        <v>Old Richians RFC</v>
      </c>
    </row>
    <row r="215" spans="1:7" ht="24.6" customHeight="1" x14ac:dyDescent="0.25">
      <c r="A215" s="55"/>
      <c r="B215" s="122" t="s">
        <v>339</v>
      </c>
      <c r="C215" s="123"/>
      <c r="D215" s="123"/>
      <c r="E215" s="123"/>
      <c r="F215" s="123"/>
      <c r="G215" s="124"/>
    </row>
    <row r="216" spans="1:7" ht="18" customHeight="1" x14ac:dyDescent="0.25">
      <c r="A216" s="55"/>
      <c r="B216" s="44">
        <v>16</v>
      </c>
      <c r="C216" s="45">
        <f>IFERROR(VLOOKUP(_xlfn.CONCAT(B216,$B197),'All Fixtures'!H:R,10,0),VLOOKUP(_xlfn.CONCAT(B216,$B197),'All Fixtures'!I:R,9,0))</f>
        <v>45666</v>
      </c>
      <c r="D216" s="46" t="str">
        <f>IFERROR(VLOOKUP(_xlfn.CONCAT(B216,$B197),'All Fixtures'!H:R,11,0),VLOOKUP(_xlfn.CONCAT(B216,$B197),'All Fixtures'!I:R,10,0))</f>
        <v>Walls Top Ten</v>
      </c>
      <c r="E216" s="47" t="str">
        <f t="shared" si="5"/>
        <v>vs</v>
      </c>
      <c r="F216" s="46" t="str">
        <f>IFERROR(VLOOKUP(_xlfn.CONCAT(B216,$B197),'All Fixtures'!I:T,12,0),VLOOKUP(_xlfn.CONCAT(B216,$B197),'All Fixtures'!H:T,13,0))</f>
        <v>Apaches</v>
      </c>
      <c r="G216" s="48" t="str">
        <f>IF(E216="VOID","",VLOOKUP(_xlfn.CONCAT(B216,D216),'All Fixtures'!H:U,14,0))</f>
        <v>England's Glory 1</v>
      </c>
    </row>
    <row r="217" spans="1:7" ht="18" customHeight="1" x14ac:dyDescent="0.25">
      <c r="A217" s="55"/>
      <c r="B217" s="44">
        <v>17</v>
      </c>
      <c r="C217" s="45">
        <f>IFERROR(VLOOKUP(_xlfn.CONCAT(B217,$B197),'All Fixtures'!H:R,10,0),VLOOKUP(_xlfn.CONCAT(B217,$B197),'All Fixtures'!I:R,9,0))</f>
        <v>45674</v>
      </c>
      <c r="D217" s="46" t="str">
        <f>IFERROR(VLOOKUP(_xlfn.CONCAT(B217,$B197),'All Fixtures'!H:R,11,0),VLOOKUP(_xlfn.CONCAT(B217,$B197),'All Fixtures'!I:R,10,0))</f>
        <v>Apaches</v>
      </c>
      <c r="E217" s="47" t="str">
        <f t="shared" si="5"/>
        <v>vs</v>
      </c>
      <c r="F217" s="46" t="str">
        <f>IFERROR(VLOOKUP(_xlfn.CONCAT(B217,$B197),'All Fixtures'!I:T,12,0),VLOOKUP(_xlfn.CONCAT(B217,$B197),'All Fixtures'!H:T,13,0))</f>
        <v>Westgate Teapots</v>
      </c>
      <c r="G217" s="48" t="str">
        <f>IF(E217="VOID","",VLOOKUP(_xlfn.CONCAT(B217,D217),'All Fixtures'!H:U,14,0))</f>
        <v>Hardwicke RBL 1</v>
      </c>
    </row>
    <row r="218" spans="1:7" ht="18" customHeight="1" x14ac:dyDescent="0.25">
      <c r="A218" s="55"/>
      <c r="B218" s="44">
        <v>18</v>
      </c>
      <c r="C218" s="45">
        <f>IFERROR(VLOOKUP(_xlfn.CONCAT(B218,$B197),'All Fixtures'!H:R,10,0),VLOOKUP(_xlfn.CONCAT(B218,$B197),'All Fixtures'!I:R,9,0))</f>
        <v>45681</v>
      </c>
      <c r="D218" s="46" t="str">
        <f>IFERROR(VLOOKUP(_xlfn.CONCAT(B218,$B197),'All Fixtures'!H:R,11,0),VLOOKUP(_xlfn.CONCAT(B218,$B197),'All Fixtures'!I:R,10,0))</f>
        <v>509ers</v>
      </c>
      <c r="E218" s="47" t="str">
        <f t="shared" si="5"/>
        <v>vs</v>
      </c>
      <c r="F218" s="46" t="str">
        <f>IFERROR(VLOOKUP(_xlfn.CONCAT(B218,$B197),'All Fixtures'!I:T,12,0),VLOOKUP(_xlfn.CONCAT(B218,$B197),'All Fixtures'!H:T,13,0))</f>
        <v>Apaches</v>
      </c>
      <c r="G218" s="48" t="str">
        <f>IF(E218="VOID","",VLOOKUP(_xlfn.CONCAT(B218,D218),'All Fixtures'!H:U,14,0))</f>
        <v>Robinswood Hill Club 2</v>
      </c>
    </row>
    <row r="219" spans="1:7" ht="18" customHeight="1" x14ac:dyDescent="0.25">
      <c r="A219" s="55"/>
      <c r="B219" s="44">
        <v>19</v>
      </c>
      <c r="C219" s="45">
        <f>IFERROR(VLOOKUP(_xlfn.CONCAT(B219,$B197),'All Fixtures'!H:R,10,0),VLOOKUP(_xlfn.CONCAT(B219,$B197),'All Fixtures'!I:R,9,0))</f>
        <v>45688</v>
      </c>
      <c r="D219" s="46" t="str">
        <f>IFERROR(VLOOKUP(_xlfn.CONCAT(B219,$B197),'All Fixtures'!H:R,11,0),VLOOKUP(_xlfn.CONCAT(B219,$B197),'All Fixtures'!I:R,10,0))</f>
        <v>Apaches</v>
      </c>
      <c r="E219" s="47" t="str">
        <f t="shared" si="5"/>
        <v>vs</v>
      </c>
      <c r="F219" s="46" t="str">
        <f>IFERROR(VLOOKUP(_xlfn.CONCAT(B219,$B197),'All Fixtures'!I:T,12,0),VLOOKUP(_xlfn.CONCAT(B219,$B197),'All Fixtures'!H:T,13,0))</f>
        <v>Rising Sun</v>
      </c>
      <c r="G219" s="48" t="str">
        <f>IF(E219="VOID","",VLOOKUP(_xlfn.CONCAT(B219,D219),'All Fixtures'!H:U,14,0))</f>
        <v>Hardwicke RBL 1</v>
      </c>
    </row>
    <row r="220" spans="1:7" ht="18" customHeight="1" x14ac:dyDescent="0.25">
      <c r="A220" s="55"/>
      <c r="B220" s="44">
        <v>20</v>
      </c>
      <c r="C220" s="45">
        <f>IFERROR(VLOOKUP(_xlfn.CONCAT(B220,$B197),'All Fixtures'!H:R,10,0),VLOOKUP(_xlfn.CONCAT(B220,$B197),'All Fixtures'!I:R,9,0))</f>
        <v>45693</v>
      </c>
      <c r="D220" s="46" t="str">
        <f>IFERROR(VLOOKUP(_xlfn.CONCAT(B220,$B197),'All Fixtures'!H:R,11,0),VLOOKUP(_xlfn.CONCAT(B220,$B197),'All Fixtures'!I:R,10,0))</f>
        <v>Canning Stragglers</v>
      </c>
      <c r="E220" s="47" t="str">
        <f t="shared" si="5"/>
        <v>vs</v>
      </c>
      <c r="F220" s="46" t="str">
        <f>IFERROR(VLOOKUP(_xlfn.CONCAT(B220,$B197),'All Fixtures'!I:T,12,0),VLOOKUP(_xlfn.CONCAT(B220,$B197),'All Fixtures'!H:T,13,0))</f>
        <v>Apaches</v>
      </c>
      <c r="G220" s="48" t="str">
        <f>IF(E220="VOID","",VLOOKUP(_xlfn.CONCAT(B220,D220),'All Fixtures'!H:U,14,0))</f>
        <v>Churchdown Club</v>
      </c>
    </row>
    <row r="221" spans="1:7" ht="18" customHeight="1" x14ac:dyDescent="0.25">
      <c r="A221" s="55"/>
      <c r="B221" s="44">
        <v>21</v>
      </c>
      <c r="C221" s="45">
        <f>IFERROR(VLOOKUP(_xlfn.CONCAT(B221,$B197),'All Fixtures'!H:R,10,0),VLOOKUP(_xlfn.CONCAT(B221,$B197),'All Fixtures'!I:R,9,0))</f>
        <v>45700</v>
      </c>
      <c r="D221" s="46" t="str">
        <f>IFERROR(VLOOKUP(_xlfn.CONCAT(B221,$B197),'All Fixtures'!H:R,11,0),VLOOKUP(_xlfn.CONCAT(B221,$B197),'All Fixtures'!I:R,10,0))</f>
        <v>Angry Beavers</v>
      </c>
      <c r="E221" s="47" t="str">
        <f t="shared" si="5"/>
        <v>vs</v>
      </c>
      <c r="F221" s="46" t="str">
        <f>IFERROR(VLOOKUP(_xlfn.CONCAT(B221,$B197),'All Fixtures'!I:T,12,0),VLOOKUP(_xlfn.CONCAT(B221,$B197),'All Fixtures'!H:T,13,0))</f>
        <v>Apaches</v>
      </c>
      <c r="G221" s="48" t="str">
        <f>IF(E221="VOID","",VLOOKUP(_xlfn.CONCAT(B221,D221),'All Fixtures'!H:U,14,0))</f>
        <v>Circle Club Newent</v>
      </c>
    </row>
    <row r="222" spans="1:7" ht="18" customHeight="1" x14ac:dyDescent="0.25">
      <c r="A222" s="55"/>
      <c r="B222" s="44">
        <v>22</v>
      </c>
      <c r="C222" s="45">
        <f>IFERROR(VLOOKUP(_xlfn.CONCAT(B222,$B197),'All Fixtures'!H:R,10,0),VLOOKUP(_xlfn.CONCAT(B222,$B197),'All Fixtures'!I:R,9,0))</f>
        <v>45709</v>
      </c>
      <c r="D222" s="46" t="str">
        <f>IFERROR(VLOOKUP(_xlfn.CONCAT(B222,$B197),'All Fixtures'!H:R,11,0),VLOOKUP(_xlfn.CONCAT(B222,$B197),'All Fixtures'!I:R,10,0))</f>
        <v>Apaches</v>
      </c>
      <c r="E222" s="47" t="str">
        <f t="shared" si="5"/>
        <v>vs</v>
      </c>
      <c r="F222" s="46" t="str">
        <f>IFERROR(VLOOKUP(_xlfn.CONCAT(B222,$B197),'All Fixtures'!I:T,12,0),VLOOKUP(_xlfn.CONCAT(B222,$B197),'All Fixtures'!H:T,13,0))</f>
        <v>Scammells</v>
      </c>
      <c r="G222" s="48" t="str">
        <f>IF(E222="VOID","",VLOOKUP(_xlfn.CONCAT(B222,D222),'All Fixtures'!H:U,14,0))</f>
        <v>Hardwicke RBL 1</v>
      </c>
    </row>
    <row r="223" spans="1:7" ht="18" customHeight="1" x14ac:dyDescent="0.25">
      <c r="A223" s="55"/>
      <c r="B223" s="44">
        <v>23</v>
      </c>
      <c r="C223" s="45">
        <f>IFERROR(VLOOKUP(_xlfn.CONCAT(B223,$B197),'All Fixtures'!H:R,10,0),VLOOKUP(_xlfn.CONCAT(B223,$B197),'All Fixtures'!I:R,9,0))</f>
        <v>45716</v>
      </c>
      <c r="D223" s="46" t="str">
        <f>IFERROR(VLOOKUP(_xlfn.CONCAT(B223,$B197),'All Fixtures'!H:R,11,0),VLOOKUP(_xlfn.CONCAT(B223,$B197),'All Fixtures'!I:R,10,0))</f>
        <v>Renegades</v>
      </c>
      <c r="E223" s="47" t="str">
        <f t="shared" si="5"/>
        <v>vs</v>
      </c>
      <c r="F223" s="46" t="str">
        <f>IFERROR(VLOOKUP(_xlfn.CONCAT(B223,$B197),'All Fixtures'!I:T,12,0),VLOOKUP(_xlfn.CONCAT(B223,$B197),'All Fixtures'!H:T,13,0))</f>
        <v>Apaches</v>
      </c>
      <c r="G223" s="48" t="str">
        <f>IF(E223="VOID","",VLOOKUP(_xlfn.CONCAT(B223,D223),'All Fixtures'!H:U,14,0))</f>
        <v>Gala Club 2</v>
      </c>
    </row>
    <row r="224" spans="1:7" ht="18" customHeight="1" x14ac:dyDescent="0.25">
      <c r="A224" s="55"/>
      <c r="B224" s="44">
        <v>24</v>
      </c>
      <c r="C224" s="45">
        <f>IFERROR(VLOOKUP(_xlfn.CONCAT(B224,$B197),'All Fixtures'!H:R,10,0),VLOOKUP(_xlfn.CONCAT(B224,$B197),'All Fixtures'!I:R,9,0))</f>
        <v>45723</v>
      </c>
      <c r="D224" s="46" t="str">
        <f>IFERROR(VLOOKUP(_xlfn.CONCAT(B224,$B197),'All Fixtures'!H:R,11,0),VLOOKUP(_xlfn.CONCAT(B224,$B197),'All Fixtures'!I:R,10,0))</f>
        <v>Apaches</v>
      </c>
      <c r="E224" s="47" t="str">
        <f t="shared" si="5"/>
        <v>vs</v>
      </c>
      <c r="F224" s="46" t="str">
        <f>IFERROR(VLOOKUP(_xlfn.CONCAT(B224,$B197),'All Fixtures'!I:T,12,0),VLOOKUP(_xlfn.CONCAT(B224,$B197),'All Fixtures'!H:T,13,0))</f>
        <v>Jokers(City)</v>
      </c>
      <c r="G224" s="48" t="str">
        <f>IF(E224="VOID","",VLOOKUP(_xlfn.CONCAT(B224,D224),'All Fixtures'!H:U,14,0))</f>
        <v>Hardwicke RBL 1</v>
      </c>
    </row>
    <row r="225" spans="1:7" ht="18" customHeight="1" x14ac:dyDescent="0.25">
      <c r="A225" s="55"/>
      <c r="B225" s="44">
        <v>25</v>
      </c>
      <c r="C225" s="45" t="str">
        <f>IFERROR(VLOOKUP(_xlfn.CONCAT(B225,$B197),'All Fixtures'!H:R,10,0),VLOOKUP(_xlfn.CONCAT(B225,$B197),'All Fixtures'!I:R,9,0))</f>
        <v/>
      </c>
      <c r="D225" s="46" t="str">
        <f>IFERROR(VLOOKUP(_xlfn.CONCAT(B225,$B197),'All Fixtures'!H:R,11,0),VLOOKUP(_xlfn.CONCAT(B225,$B197),'All Fixtures'!I:R,10,0))</f>
        <v>Apaches</v>
      </c>
      <c r="E225" s="47" t="str">
        <f t="shared" si="5"/>
        <v>VOID</v>
      </c>
      <c r="F225" s="46" t="str">
        <f>IFERROR(VLOOKUP(_xlfn.CONCAT(B225,$B197),'All Fixtures'!I:T,12,0),VLOOKUP(_xlfn.CONCAT(B225,$B197),'All Fixtures'!H:T,13,0))</f>
        <v/>
      </c>
      <c r="G225" s="48" t="str">
        <f>IF(E225="VOID","",VLOOKUP(_xlfn.CONCAT(B225,D225),'All Fixtures'!H:U,14,0))</f>
        <v/>
      </c>
    </row>
    <row r="226" spans="1:7" ht="18" customHeight="1" x14ac:dyDescent="0.25">
      <c r="A226" s="55"/>
      <c r="B226" s="44">
        <v>26</v>
      </c>
      <c r="C226" s="45">
        <f>IFERROR(VLOOKUP(_xlfn.CONCAT(B226,$B197),'All Fixtures'!H:R,10,0),VLOOKUP(_xlfn.CONCAT(B226,$B197),'All Fixtures'!I:R,9,0))</f>
        <v>45737</v>
      </c>
      <c r="D226" s="46" t="str">
        <f>IFERROR(VLOOKUP(_xlfn.CONCAT(B226,$B197),'All Fixtures'!H:R,11,0),VLOOKUP(_xlfn.CONCAT(B226,$B197),'All Fixtures'!I:R,10,0))</f>
        <v>Apaches</v>
      </c>
      <c r="E226" s="47" t="str">
        <f t="shared" si="5"/>
        <v>vs</v>
      </c>
      <c r="F226" s="46" t="str">
        <f>IFERROR(VLOOKUP(_xlfn.CONCAT(B226,$B197),'All Fixtures'!I:T,12,0),VLOOKUP(_xlfn.CONCAT(B226,$B197),'All Fixtures'!H:T,13,0))</f>
        <v>New Indians</v>
      </c>
      <c r="G226" s="48" t="str">
        <f>IF(E226="VOID","",VLOOKUP(_xlfn.CONCAT(B226,D226),'All Fixtures'!H:U,14,0))</f>
        <v>Hardwicke RBL 1</v>
      </c>
    </row>
    <row r="227" spans="1:7" ht="18" customHeight="1" x14ac:dyDescent="0.25">
      <c r="A227" s="55"/>
      <c r="B227" s="44">
        <v>27</v>
      </c>
      <c r="C227" s="45">
        <f>IFERROR(VLOOKUP(_xlfn.CONCAT(B227,$B197),'All Fixtures'!H:R,10,0),VLOOKUP(_xlfn.CONCAT(B227,$B197),'All Fixtures'!I:R,9,0))</f>
        <v>45743</v>
      </c>
      <c r="D227" s="46" t="str">
        <f>IFERROR(VLOOKUP(_xlfn.CONCAT(B227,$B197),'All Fixtures'!H:R,11,0),VLOOKUP(_xlfn.CONCAT(B227,$B197),'All Fixtures'!I:R,10,0))</f>
        <v>Cybernetics</v>
      </c>
      <c r="E227" s="47" t="str">
        <f t="shared" si="5"/>
        <v>vs</v>
      </c>
      <c r="F227" s="46" t="str">
        <f>IFERROR(VLOOKUP(_xlfn.CONCAT(B227,$B197),'All Fixtures'!I:T,12,0),VLOOKUP(_xlfn.CONCAT(B227,$B197),'All Fixtures'!H:T,13,0))</f>
        <v>Apaches</v>
      </c>
      <c r="G227" s="48" t="str">
        <f>IF(E227="VOID","",VLOOKUP(_xlfn.CONCAT(B227,D227),'All Fixtures'!H:U,14,0))</f>
        <v>Gala Club 2</v>
      </c>
    </row>
    <row r="228" spans="1:7" ht="18" customHeight="1" x14ac:dyDescent="0.25">
      <c r="A228" s="55"/>
      <c r="B228" s="44">
        <v>28</v>
      </c>
      <c r="C228" s="45">
        <f>IFERROR(VLOOKUP(_xlfn.CONCAT(B228,$B197),'All Fixtures'!H:R,10,0),VLOOKUP(_xlfn.CONCAT(B228,$B197),'All Fixtures'!I:R,9,0))</f>
        <v>45751</v>
      </c>
      <c r="D228" s="46" t="str">
        <f>IFERROR(VLOOKUP(_xlfn.CONCAT(B228,$B197),'All Fixtures'!H:R,11,0),VLOOKUP(_xlfn.CONCAT(B228,$B197),'All Fixtures'!I:R,10,0))</f>
        <v>Apaches</v>
      </c>
      <c r="E228" s="47" t="str">
        <f t="shared" si="5"/>
        <v>vs</v>
      </c>
      <c r="F228" s="46" t="str">
        <f>IFERROR(VLOOKUP(_xlfn.CONCAT(B228,$B197),'All Fixtures'!I:T,12,0),VLOOKUP(_xlfn.CONCAT(B228,$B197),'All Fixtures'!H:T,13,0))</f>
        <v>Britwater</v>
      </c>
      <c r="G228" s="48" t="str">
        <f>IF(E228="VOID","",VLOOKUP(_xlfn.CONCAT(B228,D228),'All Fixtures'!H:U,14,0))</f>
        <v>Hardwicke RBL 1</v>
      </c>
    </row>
    <row r="229" spans="1:7" ht="18" customHeight="1" x14ac:dyDescent="0.25">
      <c r="A229" s="55"/>
      <c r="B229" s="44">
        <v>29</v>
      </c>
      <c r="C229" s="45">
        <f>IFERROR(VLOOKUP(_xlfn.CONCAT(B229,$B197),'All Fixtures'!H:R,10,0),VLOOKUP(_xlfn.CONCAT(B229,$B197),'All Fixtures'!I:R,9,0))</f>
        <v>45756</v>
      </c>
      <c r="D229" s="46" t="str">
        <f>IFERROR(VLOOKUP(_xlfn.CONCAT(B229,$B197),'All Fixtures'!H:R,11,0),VLOOKUP(_xlfn.CONCAT(B229,$B197),'All Fixtures'!I:R,10,0))</f>
        <v>Junction Inn</v>
      </c>
      <c r="E229" s="47" t="str">
        <f t="shared" si="5"/>
        <v>vs</v>
      </c>
      <c r="F229" s="46" t="str">
        <f>IFERROR(VLOOKUP(_xlfn.CONCAT(B229,$B197),'All Fixtures'!I:T,12,0),VLOOKUP(_xlfn.CONCAT(B229,$B197),'All Fixtures'!H:T,13,0))</f>
        <v>Apaches</v>
      </c>
      <c r="G229" s="48" t="str">
        <f>IF(E229="VOID","",VLOOKUP(_xlfn.CONCAT(B229,D229),'All Fixtures'!H:U,14,0))</f>
        <v>Junction Inn</v>
      </c>
    </row>
    <row r="230" spans="1:7" ht="18" customHeight="1" x14ac:dyDescent="0.25">
      <c r="A230" s="55"/>
      <c r="B230" s="49">
        <v>30</v>
      </c>
      <c r="C230" s="50">
        <f>IFERROR(VLOOKUP(_xlfn.CONCAT(B230,$B197),'All Fixtures'!H:R,10,0),VLOOKUP(_xlfn.CONCAT(B230,$B197),'All Fixtures'!I:R,9,0))</f>
        <v>45765</v>
      </c>
      <c r="D230" s="51" t="str">
        <f>IFERROR(VLOOKUP(_xlfn.CONCAT(B230,$B197),'All Fixtures'!H:R,11,0),VLOOKUP(_xlfn.CONCAT(B230,$B197),'All Fixtures'!I:R,10,0))</f>
        <v>Apaches</v>
      </c>
      <c r="E230" s="52" t="str">
        <f t="shared" si="5"/>
        <v>vs</v>
      </c>
      <c r="F230" s="51" t="str">
        <f>IFERROR(VLOOKUP(_xlfn.CONCAT(B230,$B197),'All Fixtures'!I:T,12,0),VLOOKUP(_xlfn.CONCAT(B230,$B197),'All Fixtures'!H:T,13,0))</f>
        <v>KE7's</v>
      </c>
      <c r="G230" s="53" t="str">
        <f>IF(E230="VOID","",VLOOKUP(_xlfn.CONCAT(B230,D230),'All Fixtures'!H:U,14,0))</f>
        <v>Hardwicke RBL 1</v>
      </c>
    </row>
    <row r="231" spans="1:7" ht="13.15" customHeight="1" x14ac:dyDescent="0.25">
      <c r="A231" s="55"/>
      <c r="B231" s="20"/>
      <c r="C231" s="20"/>
      <c r="D231" s="3"/>
      <c r="E231" s="20"/>
      <c r="F231" s="3"/>
      <c r="G231" s="3"/>
    </row>
    <row r="232" spans="1:7" ht="13.15" customHeight="1" x14ac:dyDescent="0.25">
      <c r="A232" s="55"/>
      <c r="B232" s="20"/>
      <c r="C232" s="20"/>
      <c r="D232" s="3"/>
      <c r="E232" s="20"/>
      <c r="F232" s="3"/>
      <c r="G232" s="3"/>
    </row>
    <row r="233" spans="1:7" ht="13.15" customHeight="1" x14ac:dyDescent="0.25">
      <c r="A233" s="55"/>
      <c r="B233" s="20"/>
      <c r="C233" s="20"/>
      <c r="D233" s="3"/>
      <c r="E233" s="20"/>
      <c r="F233" s="3"/>
      <c r="G233" s="3"/>
    </row>
    <row r="234" spans="1:7" ht="13.15" customHeight="1" x14ac:dyDescent="0.25">
      <c r="A234" s="55"/>
      <c r="B234" s="20"/>
      <c r="C234" s="20"/>
      <c r="D234" s="3"/>
      <c r="E234" s="20"/>
      <c r="F234" s="3"/>
      <c r="G234" s="3"/>
    </row>
    <row r="235" spans="1:7" ht="13.15" customHeight="1" x14ac:dyDescent="0.25">
      <c r="A235" s="55"/>
      <c r="B235" s="20"/>
      <c r="C235" s="20"/>
      <c r="D235" s="3"/>
      <c r="E235" s="20"/>
      <c r="F235" s="3"/>
      <c r="G235" s="3"/>
    </row>
    <row r="236" spans="1:7" ht="20.45" customHeight="1" x14ac:dyDescent="0.35">
      <c r="A236" s="55">
        <f>A197+1</f>
        <v>7</v>
      </c>
      <c r="B236" s="39" t="str">
        <f>C236</f>
        <v>Canning Stragglers</v>
      </c>
      <c r="C236" s="121" t="str">
        <f>VLOOKUP(A236,Divisions!$AB$3:$AC$18,2,0)</f>
        <v>Canning Stragglers</v>
      </c>
      <c r="D236" s="121"/>
      <c r="E236" s="121"/>
      <c r="F236" s="121"/>
      <c r="G236" s="121"/>
    </row>
    <row r="237" spans="1:7" ht="13.15" customHeight="1" x14ac:dyDescent="0.25">
      <c r="A237" s="55"/>
      <c r="B237" s="20"/>
      <c r="C237" s="20"/>
      <c r="D237" s="3"/>
      <c r="E237" s="20"/>
      <c r="F237" s="3"/>
      <c r="G237" s="3"/>
    </row>
    <row r="238" spans="1:7" ht="21.6" customHeight="1" x14ac:dyDescent="0.25">
      <c r="A238" s="55"/>
      <c r="B238" s="40" t="s">
        <v>328</v>
      </c>
      <c r="C238" s="41" t="s">
        <v>334</v>
      </c>
      <c r="D238" s="42" t="s">
        <v>340</v>
      </c>
      <c r="E238" s="42"/>
      <c r="F238" s="42" t="s">
        <v>341</v>
      </c>
      <c r="G238" s="43" t="s">
        <v>338</v>
      </c>
    </row>
    <row r="239" spans="1:7" ht="18" customHeight="1" x14ac:dyDescent="0.25">
      <c r="A239" s="55"/>
      <c r="B239" s="44">
        <v>1</v>
      </c>
      <c r="C239" s="45">
        <f>IFERROR(VLOOKUP(_xlfn.CONCAT(B239,$B236),'All Fixtures'!H:R,10,0),VLOOKUP(_xlfn.CONCAT(B239,$B236),'All Fixtures'!I:R,9,0))</f>
        <v>45539</v>
      </c>
      <c r="D239" s="46" t="str">
        <f>IFERROR(VLOOKUP(_xlfn.CONCAT(B239,$B236),'All Fixtures'!H:R,11,0),VLOOKUP(_xlfn.CONCAT(B239,$B236),'All Fixtures'!I:R,10,0))</f>
        <v>Canning Stragglers</v>
      </c>
      <c r="E239" s="47" t="str">
        <f>IF(F239="","VOID","vs")</f>
        <v>vs</v>
      </c>
      <c r="F239" s="46" t="str">
        <f>IFERROR(VLOOKUP(_xlfn.CONCAT(B239,$B236),'All Fixtures'!I:T,12,0),VLOOKUP(_xlfn.CONCAT(B239,$B236),'All Fixtures'!H:T,13,0))</f>
        <v>Westgate Teapots</v>
      </c>
      <c r="G239" s="48" t="str">
        <f>IF(E239="VOID","",VLOOKUP(_xlfn.CONCAT(B239,D239),'All Fixtures'!H:U,14,0))</f>
        <v>Churchdown Club</v>
      </c>
    </row>
    <row r="240" spans="1:7" ht="18" customHeight="1" x14ac:dyDescent="0.25">
      <c r="A240" s="55"/>
      <c r="B240" s="44">
        <v>2</v>
      </c>
      <c r="C240" s="45">
        <f>IFERROR(VLOOKUP(_xlfn.CONCAT(B240,$B236),'All Fixtures'!H:R,10,0),VLOOKUP(_xlfn.CONCAT(B240,$B236),'All Fixtures'!I:R,9,0))</f>
        <v>45548</v>
      </c>
      <c r="D240" s="46" t="str">
        <f>IFERROR(VLOOKUP(_xlfn.CONCAT(B240,$B236),'All Fixtures'!H:R,11,0),VLOOKUP(_xlfn.CONCAT(B240,$B236),'All Fixtures'!I:R,10,0))</f>
        <v>509ers</v>
      </c>
      <c r="E240" s="47" t="str">
        <f t="shared" ref="E240:E269" si="6">IF(F240="","VOID","vs")</f>
        <v>vs</v>
      </c>
      <c r="F240" s="46" t="str">
        <f>IFERROR(VLOOKUP(_xlfn.CONCAT(B240,$B236),'All Fixtures'!I:T,12,0),VLOOKUP(_xlfn.CONCAT(B240,$B236),'All Fixtures'!H:T,13,0))</f>
        <v>Canning Stragglers</v>
      </c>
      <c r="G240" s="48" t="str">
        <f>IF(E240="VOID","",VLOOKUP(_xlfn.CONCAT(B240,D240),'All Fixtures'!H:U,14,0))</f>
        <v>Robinswood Hill Club 2</v>
      </c>
    </row>
    <row r="241" spans="1:7" ht="18" customHeight="1" x14ac:dyDescent="0.25">
      <c r="A241" s="55"/>
      <c r="B241" s="44">
        <v>3</v>
      </c>
      <c r="C241" s="45">
        <f>IFERROR(VLOOKUP(_xlfn.CONCAT(B241,$B236),'All Fixtures'!H:R,10,0),VLOOKUP(_xlfn.CONCAT(B241,$B236),'All Fixtures'!I:R,9,0))</f>
        <v>45553</v>
      </c>
      <c r="D241" s="46" t="str">
        <f>IFERROR(VLOOKUP(_xlfn.CONCAT(B241,$B236),'All Fixtures'!H:R,11,0),VLOOKUP(_xlfn.CONCAT(B241,$B236),'All Fixtures'!I:R,10,0))</f>
        <v>Canning Stragglers</v>
      </c>
      <c r="E241" s="47" t="str">
        <f t="shared" si="6"/>
        <v>vs</v>
      </c>
      <c r="F241" s="46" t="str">
        <f>IFERROR(VLOOKUP(_xlfn.CONCAT(B241,$B236),'All Fixtures'!I:T,12,0),VLOOKUP(_xlfn.CONCAT(B241,$B236),'All Fixtures'!H:T,13,0))</f>
        <v>Rising Sun</v>
      </c>
      <c r="G241" s="48" t="str">
        <f>IF(E241="VOID","",VLOOKUP(_xlfn.CONCAT(B241,D241),'All Fixtures'!H:U,14,0))</f>
        <v>Churchdown Club</v>
      </c>
    </row>
    <row r="242" spans="1:7" ht="18" customHeight="1" x14ac:dyDescent="0.25">
      <c r="A242" s="55"/>
      <c r="B242" s="44">
        <v>4</v>
      </c>
      <c r="C242" s="45">
        <f>IFERROR(VLOOKUP(_xlfn.CONCAT(B242,$B236),'All Fixtures'!H:R,10,0),VLOOKUP(_xlfn.CONCAT(B242,$B236),'All Fixtures'!I:R,9,0))</f>
        <v>45560</v>
      </c>
      <c r="D242" s="46" t="str">
        <f>IFERROR(VLOOKUP(_xlfn.CONCAT(B242,$B236),'All Fixtures'!H:R,11,0),VLOOKUP(_xlfn.CONCAT(B242,$B236),'All Fixtures'!I:R,10,0))</f>
        <v>Canning Stragglers</v>
      </c>
      <c r="E242" s="47" t="str">
        <f t="shared" si="6"/>
        <v>vs</v>
      </c>
      <c r="F242" s="46" t="str">
        <f>IFERROR(VLOOKUP(_xlfn.CONCAT(B242,$B236),'All Fixtures'!I:T,12,0),VLOOKUP(_xlfn.CONCAT(B242,$B236),'All Fixtures'!H:T,13,0))</f>
        <v>Angry Beavers</v>
      </c>
      <c r="G242" s="48" t="str">
        <f>IF(E242="VOID","",VLOOKUP(_xlfn.CONCAT(B242,D242),'All Fixtures'!H:U,14,0))</f>
        <v>Churchdown Club</v>
      </c>
    </row>
    <row r="243" spans="1:7" ht="18" customHeight="1" x14ac:dyDescent="0.25">
      <c r="A243" s="55"/>
      <c r="B243" s="44">
        <v>5</v>
      </c>
      <c r="C243" s="45">
        <f>IFERROR(VLOOKUP(_xlfn.CONCAT(B243,$B236),'All Fixtures'!H:R,10,0),VLOOKUP(_xlfn.CONCAT(B243,$B236),'All Fixtures'!I:R,9,0))</f>
        <v>45569</v>
      </c>
      <c r="D243" s="46" t="str">
        <f>IFERROR(VLOOKUP(_xlfn.CONCAT(B243,$B236),'All Fixtures'!H:R,11,0),VLOOKUP(_xlfn.CONCAT(B243,$B236),'All Fixtures'!I:R,10,0))</f>
        <v>Apaches</v>
      </c>
      <c r="E243" s="47" t="str">
        <f t="shared" si="6"/>
        <v>vs</v>
      </c>
      <c r="F243" s="46" t="str">
        <f>IFERROR(VLOOKUP(_xlfn.CONCAT(B243,$B236),'All Fixtures'!I:T,12,0),VLOOKUP(_xlfn.CONCAT(B243,$B236),'All Fixtures'!H:T,13,0))</f>
        <v>Canning Stragglers</v>
      </c>
      <c r="G243" s="48" t="str">
        <f>IF(E243="VOID","",VLOOKUP(_xlfn.CONCAT(B243,D243),'All Fixtures'!H:U,14,0))</f>
        <v>Hardwicke RBL 1</v>
      </c>
    </row>
    <row r="244" spans="1:7" ht="18" customHeight="1" x14ac:dyDescent="0.25">
      <c r="A244" s="55"/>
      <c r="B244" s="44">
        <v>6</v>
      </c>
      <c r="C244" s="45">
        <f>IFERROR(VLOOKUP(_xlfn.CONCAT(B244,$B236),'All Fixtures'!H:R,10,0),VLOOKUP(_xlfn.CONCAT(B244,$B236),'All Fixtures'!I:R,9,0))</f>
        <v>45574</v>
      </c>
      <c r="D244" s="46" t="str">
        <f>IFERROR(VLOOKUP(_xlfn.CONCAT(B244,$B236),'All Fixtures'!H:R,11,0),VLOOKUP(_xlfn.CONCAT(B244,$B236),'All Fixtures'!I:R,10,0))</f>
        <v>Canning Stragglers</v>
      </c>
      <c r="E244" s="47" t="str">
        <f t="shared" si="6"/>
        <v>vs</v>
      </c>
      <c r="F244" s="46" t="str">
        <f>IFERROR(VLOOKUP(_xlfn.CONCAT(B244,$B236),'All Fixtures'!I:T,12,0),VLOOKUP(_xlfn.CONCAT(B244,$B236),'All Fixtures'!H:T,13,0))</f>
        <v>Scammells</v>
      </c>
      <c r="G244" s="48" t="str">
        <f>IF(E244="VOID","",VLOOKUP(_xlfn.CONCAT(B244,D244),'All Fixtures'!H:U,14,0))</f>
        <v>Churchdown Club</v>
      </c>
    </row>
    <row r="245" spans="1:7" ht="18" customHeight="1" x14ac:dyDescent="0.25">
      <c r="A245" s="55"/>
      <c r="B245" s="44">
        <v>7</v>
      </c>
      <c r="C245" s="45">
        <f>IFERROR(VLOOKUP(_xlfn.CONCAT(B245,$B236),'All Fixtures'!H:R,10,0),VLOOKUP(_xlfn.CONCAT(B245,$B236),'All Fixtures'!I:R,9,0))</f>
        <v>45583</v>
      </c>
      <c r="D245" s="46" t="str">
        <f>IFERROR(VLOOKUP(_xlfn.CONCAT(B245,$B236),'All Fixtures'!H:R,11,0),VLOOKUP(_xlfn.CONCAT(B245,$B236),'All Fixtures'!I:R,10,0))</f>
        <v>Renegades</v>
      </c>
      <c r="E245" s="47" t="str">
        <f t="shared" si="6"/>
        <v>vs</v>
      </c>
      <c r="F245" s="46" t="str">
        <f>IFERROR(VLOOKUP(_xlfn.CONCAT(B245,$B236),'All Fixtures'!I:T,12,0),VLOOKUP(_xlfn.CONCAT(B245,$B236),'All Fixtures'!H:T,13,0))</f>
        <v>Canning Stragglers</v>
      </c>
      <c r="G245" s="48" t="str">
        <f>IF(E245="VOID","",VLOOKUP(_xlfn.CONCAT(B245,D245),'All Fixtures'!H:U,14,0))</f>
        <v>Gala Club 2</v>
      </c>
    </row>
    <row r="246" spans="1:7" ht="18" customHeight="1" x14ac:dyDescent="0.25">
      <c r="A246" s="55"/>
      <c r="B246" s="44">
        <v>8</v>
      </c>
      <c r="C246" s="45">
        <f>IFERROR(VLOOKUP(_xlfn.CONCAT(B246,$B236),'All Fixtures'!H:R,10,0),VLOOKUP(_xlfn.CONCAT(B246,$B236),'All Fixtures'!I:R,9,0))</f>
        <v>45588</v>
      </c>
      <c r="D246" s="46" t="str">
        <f>IFERROR(VLOOKUP(_xlfn.CONCAT(B246,$B236),'All Fixtures'!H:R,11,0),VLOOKUP(_xlfn.CONCAT(B246,$B236),'All Fixtures'!I:R,10,0))</f>
        <v>Canning Stragglers</v>
      </c>
      <c r="E246" s="47" t="str">
        <f t="shared" si="6"/>
        <v>vs</v>
      </c>
      <c r="F246" s="46" t="str">
        <f>IFERROR(VLOOKUP(_xlfn.CONCAT(B246,$B236),'All Fixtures'!I:T,12,0),VLOOKUP(_xlfn.CONCAT(B246,$B236),'All Fixtures'!H:T,13,0))</f>
        <v>Jokers(City)</v>
      </c>
      <c r="G246" s="48" t="str">
        <f>IF(E246="VOID","",VLOOKUP(_xlfn.CONCAT(B246,D246),'All Fixtures'!H:U,14,0))</f>
        <v>Churchdown Club</v>
      </c>
    </row>
    <row r="247" spans="1:7" ht="18" customHeight="1" x14ac:dyDescent="0.25">
      <c r="A247" s="55"/>
      <c r="B247" s="44">
        <v>9</v>
      </c>
      <c r="C247" s="45" t="str">
        <f>IFERROR(VLOOKUP(_xlfn.CONCAT(B247,$B236),'All Fixtures'!H:R,10,0),VLOOKUP(_xlfn.CONCAT(B247,$B236),'All Fixtures'!I:R,9,0))</f>
        <v/>
      </c>
      <c r="D247" s="46" t="str">
        <f>IFERROR(VLOOKUP(_xlfn.CONCAT(B247,$B236),'All Fixtures'!H:R,11,0),VLOOKUP(_xlfn.CONCAT(B247,$B236),'All Fixtures'!I:R,10,0))</f>
        <v>Canning Stragglers</v>
      </c>
      <c r="E247" s="47" t="str">
        <f t="shared" si="6"/>
        <v>VOID</v>
      </c>
      <c r="F247" s="46" t="str">
        <f>IFERROR(VLOOKUP(_xlfn.CONCAT(B247,$B236),'All Fixtures'!I:T,12,0),VLOOKUP(_xlfn.CONCAT(B247,$B236),'All Fixtures'!H:T,13,0))</f>
        <v/>
      </c>
      <c r="G247" s="48" t="str">
        <f>IF(E247="VOID","",VLOOKUP(_xlfn.CONCAT(B247,D247),'All Fixtures'!H:U,14,0))</f>
        <v/>
      </c>
    </row>
    <row r="248" spans="1:7" ht="18" customHeight="1" x14ac:dyDescent="0.25">
      <c r="A248" s="55"/>
      <c r="B248" s="44">
        <v>10</v>
      </c>
      <c r="C248" s="45">
        <f>IFERROR(VLOOKUP(_xlfn.CONCAT(B248,$B236),'All Fixtures'!H:R,10,0),VLOOKUP(_xlfn.CONCAT(B248,$B236),'All Fixtures'!I:R,9,0))</f>
        <v>45602</v>
      </c>
      <c r="D248" s="46" t="str">
        <f>IFERROR(VLOOKUP(_xlfn.CONCAT(B248,$B236),'All Fixtures'!H:R,11,0),VLOOKUP(_xlfn.CONCAT(B248,$B236),'All Fixtures'!I:R,10,0))</f>
        <v>Canning Stragglers</v>
      </c>
      <c r="E248" s="47" t="str">
        <f t="shared" si="6"/>
        <v>vs</v>
      </c>
      <c r="F248" s="46" t="str">
        <f>IFERROR(VLOOKUP(_xlfn.CONCAT(B248,$B236),'All Fixtures'!I:T,12,0),VLOOKUP(_xlfn.CONCAT(B248,$B236),'All Fixtures'!H:T,13,0))</f>
        <v>New Indians</v>
      </c>
      <c r="G248" s="48" t="str">
        <f>IF(E248="VOID","",VLOOKUP(_xlfn.CONCAT(B248,D248),'All Fixtures'!H:U,14,0))</f>
        <v>Churchdown Club</v>
      </c>
    </row>
    <row r="249" spans="1:7" ht="18" customHeight="1" x14ac:dyDescent="0.25">
      <c r="A249" s="55"/>
      <c r="B249" s="44">
        <v>11</v>
      </c>
      <c r="C249" s="45">
        <f>IFERROR(VLOOKUP(_xlfn.CONCAT(B249,$B236),'All Fixtures'!H:R,10,0),VLOOKUP(_xlfn.CONCAT(B249,$B236),'All Fixtures'!I:R,9,0))</f>
        <v>45610</v>
      </c>
      <c r="D249" s="46" t="str">
        <f>IFERROR(VLOOKUP(_xlfn.CONCAT(B249,$B236),'All Fixtures'!H:R,11,0),VLOOKUP(_xlfn.CONCAT(B249,$B236),'All Fixtures'!I:R,10,0))</f>
        <v>Cybernetics</v>
      </c>
      <c r="E249" s="47" t="str">
        <f t="shared" si="6"/>
        <v>vs</v>
      </c>
      <c r="F249" s="46" t="str">
        <f>IFERROR(VLOOKUP(_xlfn.CONCAT(B249,$B236),'All Fixtures'!I:T,12,0),VLOOKUP(_xlfn.CONCAT(B249,$B236),'All Fixtures'!H:T,13,0))</f>
        <v>Canning Stragglers</v>
      </c>
      <c r="G249" s="48" t="str">
        <f>IF(E249="VOID","",VLOOKUP(_xlfn.CONCAT(B249,D249),'All Fixtures'!H:U,14,0))</f>
        <v>Gala Club 2</v>
      </c>
    </row>
    <row r="250" spans="1:7" ht="18" customHeight="1" x14ac:dyDescent="0.25">
      <c r="A250" s="55"/>
      <c r="B250" s="44">
        <v>12</v>
      </c>
      <c r="C250" s="45">
        <f>IFERROR(VLOOKUP(_xlfn.CONCAT(B250,$B236),'All Fixtures'!H:R,10,0),VLOOKUP(_xlfn.CONCAT(B250,$B236),'All Fixtures'!I:R,9,0))</f>
        <v>45616</v>
      </c>
      <c r="D250" s="46" t="str">
        <f>IFERROR(VLOOKUP(_xlfn.CONCAT(B250,$B236),'All Fixtures'!H:R,11,0),VLOOKUP(_xlfn.CONCAT(B250,$B236),'All Fixtures'!I:R,10,0))</f>
        <v>Canning Stragglers</v>
      </c>
      <c r="E250" s="47" t="str">
        <f t="shared" si="6"/>
        <v>vs</v>
      </c>
      <c r="F250" s="46" t="str">
        <f>IFERROR(VLOOKUP(_xlfn.CONCAT(B250,$B236),'All Fixtures'!I:T,12,0),VLOOKUP(_xlfn.CONCAT(B250,$B236),'All Fixtures'!H:T,13,0))</f>
        <v>Britwater</v>
      </c>
      <c r="G250" s="48" t="str">
        <f>IF(E250="VOID","",VLOOKUP(_xlfn.CONCAT(B250,D250),'All Fixtures'!H:U,14,0))</f>
        <v>Churchdown Club</v>
      </c>
    </row>
    <row r="251" spans="1:7" ht="18" customHeight="1" x14ac:dyDescent="0.25">
      <c r="A251" s="55"/>
      <c r="B251" s="44">
        <v>13</v>
      </c>
      <c r="C251" s="45">
        <f>IFERROR(VLOOKUP(_xlfn.CONCAT(B251,$B236),'All Fixtures'!H:R,10,0),VLOOKUP(_xlfn.CONCAT(B251,$B236),'All Fixtures'!I:R,9,0))</f>
        <v>45623</v>
      </c>
      <c r="D251" s="46" t="str">
        <f>IFERROR(VLOOKUP(_xlfn.CONCAT(B251,$B236),'All Fixtures'!H:R,11,0),VLOOKUP(_xlfn.CONCAT(B251,$B236),'All Fixtures'!I:R,10,0))</f>
        <v>Junction Inn</v>
      </c>
      <c r="E251" s="47" t="str">
        <f t="shared" si="6"/>
        <v>vs</v>
      </c>
      <c r="F251" s="46" t="str">
        <f>IFERROR(VLOOKUP(_xlfn.CONCAT(B251,$B236),'All Fixtures'!I:T,12,0),VLOOKUP(_xlfn.CONCAT(B251,$B236),'All Fixtures'!H:T,13,0))</f>
        <v>Canning Stragglers</v>
      </c>
      <c r="G251" s="48" t="str">
        <f>IF(E251="VOID","",VLOOKUP(_xlfn.CONCAT(B251,D251),'All Fixtures'!H:U,14,0))</f>
        <v>Junction Inn</v>
      </c>
    </row>
    <row r="252" spans="1:7" ht="18" customHeight="1" x14ac:dyDescent="0.25">
      <c r="A252" s="55"/>
      <c r="B252" s="44">
        <v>14</v>
      </c>
      <c r="C252" s="45">
        <f>IFERROR(VLOOKUP(_xlfn.CONCAT(B252,$B236),'All Fixtures'!H:R,10,0),VLOOKUP(_xlfn.CONCAT(B252,$B236),'All Fixtures'!I:R,9,0))</f>
        <v>45630</v>
      </c>
      <c r="D252" s="46" t="str">
        <f>IFERROR(VLOOKUP(_xlfn.CONCAT(B252,$B236),'All Fixtures'!H:R,11,0),VLOOKUP(_xlfn.CONCAT(B252,$B236),'All Fixtures'!I:R,10,0))</f>
        <v>Canning Stragglers</v>
      </c>
      <c r="E252" s="47" t="str">
        <f t="shared" si="6"/>
        <v>vs</v>
      </c>
      <c r="F252" s="46" t="str">
        <f>IFERROR(VLOOKUP(_xlfn.CONCAT(B252,$B236),'All Fixtures'!I:T,12,0),VLOOKUP(_xlfn.CONCAT(B252,$B236),'All Fixtures'!H:T,13,0))</f>
        <v>KE7's</v>
      </c>
      <c r="G252" s="48" t="str">
        <f>IF(E252="VOID","",VLOOKUP(_xlfn.CONCAT(B252,D252),'All Fixtures'!H:U,14,0))</f>
        <v>Churchdown Club</v>
      </c>
    </row>
    <row r="253" spans="1:7" ht="18" customHeight="1" x14ac:dyDescent="0.25">
      <c r="A253" s="55"/>
      <c r="B253" s="44">
        <v>15</v>
      </c>
      <c r="C253" s="45">
        <f>IFERROR(VLOOKUP(_xlfn.CONCAT(B253,$B236),'All Fixtures'!H:R,10,0),VLOOKUP(_xlfn.CONCAT(B253,$B236),'All Fixtures'!I:R,9,0))</f>
        <v>45638</v>
      </c>
      <c r="D253" s="46" t="str">
        <f>IFERROR(VLOOKUP(_xlfn.CONCAT(B253,$B236),'All Fixtures'!H:R,11,0),VLOOKUP(_xlfn.CONCAT(B253,$B236),'All Fixtures'!I:R,10,0))</f>
        <v>Walls Top Ten</v>
      </c>
      <c r="E253" s="47" t="str">
        <f t="shared" si="6"/>
        <v>vs</v>
      </c>
      <c r="F253" s="46" t="str">
        <f>IFERROR(VLOOKUP(_xlfn.CONCAT(B253,$B236),'All Fixtures'!I:T,12,0),VLOOKUP(_xlfn.CONCAT(B253,$B236),'All Fixtures'!H:T,13,0))</f>
        <v>Canning Stragglers</v>
      </c>
      <c r="G253" s="48" t="str">
        <f>IF(E253="VOID","",VLOOKUP(_xlfn.CONCAT(B253,D253),'All Fixtures'!H:U,14,0))</f>
        <v>England's Glory 1</v>
      </c>
    </row>
    <row r="254" spans="1:7" ht="24.6" customHeight="1" x14ac:dyDescent="0.25">
      <c r="A254" s="55"/>
      <c r="B254" s="122" t="s">
        <v>339</v>
      </c>
      <c r="C254" s="123"/>
      <c r="D254" s="123"/>
      <c r="E254" s="123"/>
      <c r="F254" s="123"/>
      <c r="G254" s="124"/>
    </row>
    <row r="255" spans="1:7" ht="18" customHeight="1" x14ac:dyDescent="0.25">
      <c r="A255" s="55"/>
      <c r="B255" s="44">
        <v>16</v>
      </c>
      <c r="C255" s="45">
        <f>IFERROR(VLOOKUP(_xlfn.CONCAT(B255,$B236),'All Fixtures'!H:R,10,0),VLOOKUP(_xlfn.CONCAT(B255,$B236),'All Fixtures'!I:R,9,0))</f>
        <v>45663</v>
      </c>
      <c r="D255" s="46" t="str">
        <f>IFERROR(VLOOKUP(_xlfn.CONCAT(B255,$B236),'All Fixtures'!H:R,11,0),VLOOKUP(_xlfn.CONCAT(B255,$B236),'All Fixtures'!I:R,10,0))</f>
        <v>Westgate Teapots</v>
      </c>
      <c r="E255" s="47" t="str">
        <f t="shared" si="6"/>
        <v>vs</v>
      </c>
      <c r="F255" s="46" t="str">
        <f>IFERROR(VLOOKUP(_xlfn.CONCAT(B255,$B236),'All Fixtures'!I:T,12,0),VLOOKUP(_xlfn.CONCAT(B255,$B236),'All Fixtures'!H:T,13,0))</f>
        <v>Canning Stragglers</v>
      </c>
      <c r="G255" s="48" t="str">
        <f>IF(E255="VOID","",VLOOKUP(_xlfn.CONCAT(B255,D255),'All Fixtures'!H:U,14,0))</f>
        <v>Wotton Hall Club 1</v>
      </c>
    </row>
    <row r="256" spans="1:7" ht="18" customHeight="1" x14ac:dyDescent="0.25">
      <c r="A256" s="55"/>
      <c r="B256" s="44">
        <v>17</v>
      </c>
      <c r="C256" s="45">
        <f>IFERROR(VLOOKUP(_xlfn.CONCAT(B256,$B236),'All Fixtures'!H:R,10,0),VLOOKUP(_xlfn.CONCAT(B256,$B236),'All Fixtures'!I:R,9,0))</f>
        <v>45672</v>
      </c>
      <c r="D256" s="46" t="str">
        <f>IFERROR(VLOOKUP(_xlfn.CONCAT(B256,$B236),'All Fixtures'!H:R,11,0),VLOOKUP(_xlfn.CONCAT(B256,$B236),'All Fixtures'!I:R,10,0))</f>
        <v>Canning Stragglers</v>
      </c>
      <c r="E256" s="47" t="str">
        <f t="shared" si="6"/>
        <v>vs</v>
      </c>
      <c r="F256" s="46" t="str">
        <f>IFERROR(VLOOKUP(_xlfn.CONCAT(B256,$B236),'All Fixtures'!I:T,12,0),VLOOKUP(_xlfn.CONCAT(B256,$B236),'All Fixtures'!H:T,13,0))</f>
        <v>509ers</v>
      </c>
      <c r="G256" s="48" t="str">
        <f>IF(E256="VOID","",VLOOKUP(_xlfn.CONCAT(B256,D256),'All Fixtures'!H:U,14,0))</f>
        <v>Churchdown Club</v>
      </c>
    </row>
    <row r="257" spans="1:7" ht="18" customHeight="1" x14ac:dyDescent="0.25">
      <c r="A257" s="55"/>
      <c r="B257" s="44">
        <v>18</v>
      </c>
      <c r="C257" s="45">
        <f>IFERROR(VLOOKUP(_xlfn.CONCAT(B257,$B236),'All Fixtures'!H:R,10,0),VLOOKUP(_xlfn.CONCAT(B257,$B236),'All Fixtures'!I:R,9,0))</f>
        <v>45679</v>
      </c>
      <c r="D257" s="46" t="str">
        <f>IFERROR(VLOOKUP(_xlfn.CONCAT(B257,$B236),'All Fixtures'!H:R,11,0),VLOOKUP(_xlfn.CONCAT(B257,$B236),'All Fixtures'!I:R,10,0))</f>
        <v>Rising Sun</v>
      </c>
      <c r="E257" s="47" t="str">
        <f t="shared" si="6"/>
        <v>vs</v>
      </c>
      <c r="F257" s="46" t="str">
        <f>IFERROR(VLOOKUP(_xlfn.CONCAT(B257,$B236),'All Fixtures'!I:T,12,0),VLOOKUP(_xlfn.CONCAT(B257,$B236),'All Fixtures'!H:T,13,0))</f>
        <v>Canning Stragglers</v>
      </c>
      <c r="G257" s="48" t="str">
        <f>IF(E257="VOID","",VLOOKUP(_xlfn.CONCAT(B257,D257),'All Fixtures'!H:U,14,0))</f>
        <v>Farmer's Club 2</v>
      </c>
    </row>
    <row r="258" spans="1:7" ht="18" customHeight="1" x14ac:dyDescent="0.25">
      <c r="A258" s="55"/>
      <c r="B258" s="44">
        <v>19</v>
      </c>
      <c r="C258" s="45">
        <f>IFERROR(VLOOKUP(_xlfn.CONCAT(B258,$B236),'All Fixtures'!H:R,10,0),VLOOKUP(_xlfn.CONCAT(B258,$B236),'All Fixtures'!I:R,9,0))</f>
        <v>45686</v>
      </c>
      <c r="D258" s="46" t="str">
        <f>IFERROR(VLOOKUP(_xlfn.CONCAT(B258,$B236),'All Fixtures'!H:R,11,0),VLOOKUP(_xlfn.CONCAT(B258,$B236),'All Fixtures'!I:R,10,0))</f>
        <v>Angry Beavers</v>
      </c>
      <c r="E258" s="47" t="str">
        <f t="shared" si="6"/>
        <v>vs</v>
      </c>
      <c r="F258" s="46" t="str">
        <f>IFERROR(VLOOKUP(_xlfn.CONCAT(B258,$B236),'All Fixtures'!I:T,12,0),VLOOKUP(_xlfn.CONCAT(B258,$B236),'All Fixtures'!H:T,13,0))</f>
        <v>Canning Stragglers</v>
      </c>
      <c r="G258" s="48" t="str">
        <f>IF(E258="VOID","",VLOOKUP(_xlfn.CONCAT(B258,D258),'All Fixtures'!H:U,14,0))</f>
        <v>Circle Club Newent</v>
      </c>
    </row>
    <row r="259" spans="1:7" ht="18" customHeight="1" x14ac:dyDescent="0.25">
      <c r="A259" s="55"/>
      <c r="B259" s="44">
        <v>20</v>
      </c>
      <c r="C259" s="45">
        <f>IFERROR(VLOOKUP(_xlfn.CONCAT(B259,$B236),'All Fixtures'!H:R,10,0),VLOOKUP(_xlfn.CONCAT(B259,$B236),'All Fixtures'!I:R,9,0))</f>
        <v>45693</v>
      </c>
      <c r="D259" s="46" t="str">
        <f>IFERROR(VLOOKUP(_xlfn.CONCAT(B259,$B236),'All Fixtures'!H:R,11,0),VLOOKUP(_xlfn.CONCAT(B259,$B236),'All Fixtures'!I:R,10,0))</f>
        <v>Canning Stragglers</v>
      </c>
      <c r="E259" s="47" t="str">
        <f t="shared" si="6"/>
        <v>vs</v>
      </c>
      <c r="F259" s="46" t="str">
        <f>IFERROR(VLOOKUP(_xlfn.CONCAT(B259,$B236),'All Fixtures'!I:T,12,0),VLOOKUP(_xlfn.CONCAT(B259,$B236),'All Fixtures'!H:T,13,0))</f>
        <v>Apaches</v>
      </c>
      <c r="G259" s="48" t="str">
        <f>IF(E259="VOID","",VLOOKUP(_xlfn.CONCAT(B259,D259),'All Fixtures'!H:U,14,0))</f>
        <v>Churchdown Club</v>
      </c>
    </row>
    <row r="260" spans="1:7" ht="18" customHeight="1" x14ac:dyDescent="0.25">
      <c r="A260" s="55"/>
      <c r="B260" s="44">
        <v>21</v>
      </c>
      <c r="C260" s="45">
        <f>IFERROR(VLOOKUP(_xlfn.CONCAT(B260,$B236),'All Fixtures'!H:R,10,0),VLOOKUP(_xlfn.CONCAT(B260,$B236),'All Fixtures'!I:R,9,0))</f>
        <v>45698</v>
      </c>
      <c r="D260" s="46" t="str">
        <f>IFERROR(VLOOKUP(_xlfn.CONCAT(B260,$B236),'All Fixtures'!H:R,11,0),VLOOKUP(_xlfn.CONCAT(B260,$B236),'All Fixtures'!I:R,10,0))</f>
        <v>Scammells</v>
      </c>
      <c r="E260" s="47" t="str">
        <f t="shared" si="6"/>
        <v>vs</v>
      </c>
      <c r="F260" s="46" t="str">
        <f>IFERROR(VLOOKUP(_xlfn.CONCAT(B260,$B236),'All Fixtures'!I:T,12,0),VLOOKUP(_xlfn.CONCAT(B260,$B236),'All Fixtures'!H:T,13,0))</f>
        <v>Canning Stragglers</v>
      </c>
      <c r="G260" s="48" t="str">
        <f>IF(E260="VOID","",VLOOKUP(_xlfn.CONCAT(B260,D260),'All Fixtures'!H:U,14,0))</f>
        <v>Gala Club 1</v>
      </c>
    </row>
    <row r="261" spans="1:7" ht="18" customHeight="1" x14ac:dyDescent="0.25">
      <c r="A261" s="55"/>
      <c r="B261" s="44">
        <v>22</v>
      </c>
      <c r="C261" s="45">
        <f>IFERROR(VLOOKUP(_xlfn.CONCAT(B261,$B236),'All Fixtures'!H:R,10,0),VLOOKUP(_xlfn.CONCAT(B261,$B236),'All Fixtures'!I:R,9,0))</f>
        <v>45707</v>
      </c>
      <c r="D261" s="46" t="str">
        <f>IFERROR(VLOOKUP(_xlfn.CONCAT(B261,$B236),'All Fixtures'!H:R,11,0),VLOOKUP(_xlfn.CONCAT(B261,$B236),'All Fixtures'!I:R,10,0))</f>
        <v>Canning Stragglers</v>
      </c>
      <c r="E261" s="47" t="str">
        <f t="shared" si="6"/>
        <v>vs</v>
      </c>
      <c r="F261" s="46" t="str">
        <f>IFERROR(VLOOKUP(_xlfn.CONCAT(B261,$B236),'All Fixtures'!I:T,12,0),VLOOKUP(_xlfn.CONCAT(B261,$B236),'All Fixtures'!H:T,13,0))</f>
        <v>Renegades</v>
      </c>
      <c r="G261" s="48" t="str">
        <f>IF(E261="VOID","",VLOOKUP(_xlfn.CONCAT(B261,D261),'All Fixtures'!H:U,14,0))</f>
        <v>Churchdown Club</v>
      </c>
    </row>
    <row r="262" spans="1:7" ht="18" customHeight="1" x14ac:dyDescent="0.25">
      <c r="A262" s="55"/>
      <c r="B262" s="44">
        <v>23</v>
      </c>
      <c r="C262" s="45">
        <f>IFERROR(VLOOKUP(_xlfn.CONCAT(B262,$B236),'All Fixtures'!H:R,10,0),VLOOKUP(_xlfn.CONCAT(B262,$B236),'All Fixtures'!I:R,9,0))</f>
        <v>45715</v>
      </c>
      <c r="D262" s="46" t="str">
        <f>IFERROR(VLOOKUP(_xlfn.CONCAT(B262,$B236),'All Fixtures'!H:R,11,0),VLOOKUP(_xlfn.CONCAT(B262,$B236),'All Fixtures'!I:R,10,0))</f>
        <v>Jokers(City)</v>
      </c>
      <c r="E262" s="47" t="str">
        <f t="shared" si="6"/>
        <v>vs</v>
      </c>
      <c r="F262" s="46" t="str">
        <f>IFERROR(VLOOKUP(_xlfn.CONCAT(B262,$B236),'All Fixtures'!I:T,12,0),VLOOKUP(_xlfn.CONCAT(B262,$B236),'All Fixtures'!H:T,13,0))</f>
        <v>Canning Stragglers</v>
      </c>
      <c r="G262" s="48" t="str">
        <f>IF(E262="VOID","",VLOOKUP(_xlfn.CONCAT(B262,D262),'All Fixtures'!H:U,14,0))</f>
        <v>One Eyed Jacks</v>
      </c>
    </row>
    <row r="263" spans="1:7" ht="18" customHeight="1" x14ac:dyDescent="0.25">
      <c r="A263" s="55"/>
      <c r="B263" s="44">
        <v>24</v>
      </c>
      <c r="C263" s="45" t="str">
        <f>IFERROR(VLOOKUP(_xlfn.CONCAT(B263,$B236),'All Fixtures'!H:R,10,0),VLOOKUP(_xlfn.CONCAT(B263,$B236),'All Fixtures'!I:R,9,0))</f>
        <v/>
      </c>
      <c r="D263" s="46" t="str">
        <f>IFERROR(VLOOKUP(_xlfn.CONCAT(B263,$B236),'All Fixtures'!H:R,11,0),VLOOKUP(_xlfn.CONCAT(B263,$B236),'All Fixtures'!I:R,10,0))</f>
        <v>Canning Stragglers</v>
      </c>
      <c r="E263" s="47" t="str">
        <f t="shared" si="6"/>
        <v>VOID</v>
      </c>
      <c r="F263" s="46" t="str">
        <f>IFERROR(VLOOKUP(_xlfn.CONCAT(B263,$B236),'All Fixtures'!I:T,12,0),VLOOKUP(_xlfn.CONCAT(B263,$B236),'All Fixtures'!H:T,13,0))</f>
        <v/>
      </c>
      <c r="G263" s="48" t="str">
        <f>IF(E263="VOID","",VLOOKUP(_xlfn.CONCAT(B263,D263),'All Fixtures'!H:U,14,0))</f>
        <v/>
      </c>
    </row>
    <row r="264" spans="1:7" ht="18" customHeight="1" x14ac:dyDescent="0.25">
      <c r="A264" s="55"/>
      <c r="B264" s="44">
        <v>25</v>
      </c>
      <c r="C264" s="45">
        <f>IFERROR(VLOOKUP(_xlfn.CONCAT(B264,$B236),'All Fixtures'!H:R,10,0),VLOOKUP(_xlfn.CONCAT(B264,$B236),'All Fixtures'!I:R,9,0))</f>
        <v>45730</v>
      </c>
      <c r="D264" s="46" t="str">
        <f>IFERROR(VLOOKUP(_xlfn.CONCAT(B264,$B236),'All Fixtures'!H:R,11,0),VLOOKUP(_xlfn.CONCAT(B264,$B236),'All Fixtures'!I:R,10,0))</f>
        <v>New Indians</v>
      </c>
      <c r="E264" s="47" t="str">
        <f t="shared" si="6"/>
        <v>vs</v>
      </c>
      <c r="F264" s="46" t="str">
        <f>IFERROR(VLOOKUP(_xlfn.CONCAT(B264,$B236),'All Fixtures'!I:T,12,0),VLOOKUP(_xlfn.CONCAT(B264,$B236),'All Fixtures'!H:T,13,0))</f>
        <v>Canning Stragglers</v>
      </c>
      <c r="G264" s="48" t="str">
        <f>IF(E264="VOID","",VLOOKUP(_xlfn.CONCAT(B264,D264),'All Fixtures'!H:U,14,0))</f>
        <v>Churchdown Community Centre 1</v>
      </c>
    </row>
    <row r="265" spans="1:7" ht="18" customHeight="1" x14ac:dyDescent="0.25">
      <c r="A265" s="55"/>
      <c r="B265" s="44">
        <v>26</v>
      </c>
      <c r="C265" s="45">
        <f>IFERROR(VLOOKUP(_xlfn.CONCAT(B265,$B236),'All Fixtures'!H:R,10,0),VLOOKUP(_xlfn.CONCAT(B265,$B236),'All Fixtures'!I:R,9,0))</f>
        <v>45735</v>
      </c>
      <c r="D265" s="46" t="str">
        <f>IFERROR(VLOOKUP(_xlfn.CONCAT(B265,$B236),'All Fixtures'!H:R,11,0),VLOOKUP(_xlfn.CONCAT(B265,$B236),'All Fixtures'!I:R,10,0))</f>
        <v>Canning Stragglers</v>
      </c>
      <c r="E265" s="47" t="str">
        <f t="shared" si="6"/>
        <v>vs</v>
      </c>
      <c r="F265" s="46" t="str">
        <f>IFERROR(VLOOKUP(_xlfn.CONCAT(B265,$B236),'All Fixtures'!I:T,12,0),VLOOKUP(_xlfn.CONCAT(B265,$B236),'All Fixtures'!H:T,13,0))</f>
        <v>Cybernetics</v>
      </c>
      <c r="G265" s="48" t="str">
        <f>IF(E265="VOID","",VLOOKUP(_xlfn.CONCAT(B265,D265),'All Fixtures'!H:U,14,0))</f>
        <v>Churchdown Club</v>
      </c>
    </row>
    <row r="266" spans="1:7" ht="18" customHeight="1" x14ac:dyDescent="0.25">
      <c r="A266" s="55"/>
      <c r="B266" s="44">
        <v>27</v>
      </c>
      <c r="C266" s="45">
        <f>IFERROR(VLOOKUP(_xlfn.CONCAT(B266,$B236),'All Fixtures'!H:R,10,0),VLOOKUP(_xlfn.CONCAT(B266,$B236),'All Fixtures'!I:R,9,0))</f>
        <v>45744</v>
      </c>
      <c r="D266" s="46" t="str">
        <f>IFERROR(VLOOKUP(_xlfn.CONCAT(B266,$B236),'All Fixtures'!H:R,11,0),VLOOKUP(_xlfn.CONCAT(B266,$B236),'All Fixtures'!I:R,10,0))</f>
        <v>Britwater</v>
      </c>
      <c r="E266" s="47" t="str">
        <f t="shared" si="6"/>
        <v>vs</v>
      </c>
      <c r="F266" s="46" t="str">
        <f>IFERROR(VLOOKUP(_xlfn.CONCAT(B266,$B236),'All Fixtures'!I:T,12,0),VLOOKUP(_xlfn.CONCAT(B266,$B236),'All Fixtures'!H:T,13,0))</f>
        <v>Canning Stragglers</v>
      </c>
      <c r="G266" s="48" t="str">
        <f>IF(E266="VOID","",VLOOKUP(_xlfn.CONCAT(B266,D266),'All Fixtures'!H:U,14,0))</f>
        <v>Tuffley Community Centre</v>
      </c>
    </row>
    <row r="267" spans="1:7" ht="18" customHeight="1" x14ac:dyDescent="0.25">
      <c r="A267" s="55"/>
      <c r="B267" s="44">
        <v>28</v>
      </c>
      <c r="C267" s="45">
        <f>IFERROR(VLOOKUP(_xlfn.CONCAT(B267,$B236),'All Fixtures'!H:R,10,0),VLOOKUP(_xlfn.CONCAT(B267,$B236),'All Fixtures'!I:R,9,0))</f>
        <v>45749</v>
      </c>
      <c r="D267" s="46" t="str">
        <f>IFERROR(VLOOKUP(_xlfn.CONCAT(B267,$B236),'All Fixtures'!H:R,11,0),VLOOKUP(_xlfn.CONCAT(B267,$B236),'All Fixtures'!I:R,10,0))</f>
        <v>Canning Stragglers</v>
      </c>
      <c r="E267" s="47" t="str">
        <f t="shared" si="6"/>
        <v>vs</v>
      </c>
      <c r="F267" s="46" t="str">
        <f>IFERROR(VLOOKUP(_xlfn.CONCAT(B267,$B236),'All Fixtures'!I:T,12,0),VLOOKUP(_xlfn.CONCAT(B267,$B236),'All Fixtures'!H:T,13,0))</f>
        <v>Junction Inn</v>
      </c>
      <c r="G267" s="48" t="str">
        <f>IF(E267="VOID","",VLOOKUP(_xlfn.CONCAT(B267,D267),'All Fixtures'!H:U,14,0))</f>
        <v>Churchdown Club</v>
      </c>
    </row>
    <row r="268" spans="1:7" ht="18" customHeight="1" x14ac:dyDescent="0.25">
      <c r="A268" s="55"/>
      <c r="B268" s="44">
        <v>29</v>
      </c>
      <c r="C268" s="45">
        <f>IFERROR(VLOOKUP(_xlfn.CONCAT(B268,$B236),'All Fixtures'!H:R,10,0),VLOOKUP(_xlfn.CONCAT(B268,$B236),'All Fixtures'!I:R,9,0))</f>
        <v>45756</v>
      </c>
      <c r="D268" s="46" t="str">
        <f>IFERROR(VLOOKUP(_xlfn.CONCAT(B268,$B236),'All Fixtures'!H:R,11,0),VLOOKUP(_xlfn.CONCAT(B268,$B236),'All Fixtures'!I:R,10,0))</f>
        <v>KE7's</v>
      </c>
      <c r="E268" s="47" t="str">
        <f t="shared" si="6"/>
        <v>vs</v>
      </c>
      <c r="F268" s="46" t="str">
        <f>IFERROR(VLOOKUP(_xlfn.CONCAT(B268,$B236),'All Fixtures'!I:T,12,0),VLOOKUP(_xlfn.CONCAT(B268,$B236),'All Fixtures'!H:T,13,0))</f>
        <v>Canning Stragglers</v>
      </c>
      <c r="G268" s="48" t="str">
        <f>IF(E268="VOID","",VLOOKUP(_xlfn.CONCAT(B268,D268),'All Fixtures'!H:U,14,0))</f>
        <v>Old Richians RFC</v>
      </c>
    </row>
    <row r="269" spans="1:7" ht="18" customHeight="1" x14ac:dyDescent="0.25">
      <c r="A269" s="55"/>
      <c r="B269" s="49">
        <v>30</v>
      </c>
      <c r="C269" s="50">
        <f>IFERROR(VLOOKUP(_xlfn.CONCAT(B269,$B236),'All Fixtures'!H:R,10,0),VLOOKUP(_xlfn.CONCAT(B269,$B236),'All Fixtures'!I:R,9,0))</f>
        <v>45763</v>
      </c>
      <c r="D269" s="51" t="str">
        <f>IFERROR(VLOOKUP(_xlfn.CONCAT(B269,$B236),'All Fixtures'!H:R,11,0),VLOOKUP(_xlfn.CONCAT(B269,$B236),'All Fixtures'!I:R,10,0))</f>
        <v>Canning Stragglers</v>
      </c>
      <c r="E269" s="52" t="str">
        <f t="shared" si="6"/>
        <v>vs</v>
      </c>
      <c r="F269" s="51" t="str">
        <f>IFERROR(VLOOKUP(_xlfn.CONCAT(B269,$B236),'All Fixtures'!I:T,12,0),VLOOKUP(_xlfn.CONCAT(B269,$B236),'All Fixtures'!H:T,13,0))</f>
        <v>Walls Top Ten</v>
      </c>
      <c r="G269" s="53" t="str">
        <f>IF(E269="VOID","",VLOOKUP(_xlfn.CONCAT(B269,D269),'All Fixtures'!H:U,14,0))</f>
        <v>Churchdown Club</v>
      </c>
    </row>
    <row r="270" spans="1:7" ht="13.15" customHeight="1" x14ac:dyDescent="0.25">
      <c r="A270" s="55"/>
      <c r="B270" s="20"/>
      <c r="C270" s="20"/>
      <c r="D270" s="3"/>
      <c r="E270" s="20"/>
      <c r="F270" s="3"/>
      <c r="G270" s="3"/>
    </row>
    <row r="271" spans="1:7" ht="13.15" customHeight="1" x14ac:dyDescent="0.25">
      <c r="A271" s="55"/>
      <c r="B271" s="20"/>
      <c r="C271" s="20"/>
      <c r="D271" s="3"/>
      <c r="E271" s="20"/>
      <c r="F271" s="3"/>
      <c r="G271" s="3"/>
    </row>
    <row r="272" spans="1:7" ht="13.15" customHeight="1" x14ac:dyDescent="0.25">
      <c r="A272" s="55"/>
      <c r="B272" s="20"/>
      <c r="C272" s="20"/>
      <c r="D272" s="3"/>
      <c r="E272" s="20"/>
      <c r="F272" s="3"/>
      <c r="G272" s="3"/>
    </row>
    <row r="273" spans="1:7" ht="13.15" customHeight="1" x14ac:dyDescent="0.25">
      <c r="A273" s="55"/>
      <c r="B273" s="20"/>
      <c r="C273" s="20"/>
      <c r="D273" s="3"/>
      <c r="E273" s="20"/>
      <c r="F273" s="3"/>
      <c r="G273" s="3"/>
    </row>
    <row r="274" spans="1:7" ht="13.15" customHeight="1" x14ac:dyDescent="0.25">
      <c r="A274" s="55"/>
      <c r="B274" s="20"/>
      <c r="C274" s="20"/>
      <c r="D274" s="3"/>
      <c r="E274" s="20"/>
      <c r="F274" s="3"/>
      <c r="G274" s="3"/>
    </row>
    <row r="275" spans="1:7" ht="20.45" customHeight="1" x14ac:dyDescent="0.35">
      <c r="A275" s="55">
        <f>A236+1</f>
        <v>8</v>
      </c>
      <c r="B275" s="39" t="str">
        <f>C275</f>
        <v>Rising Sun</v>
      </c>
      <c r="C275" s="121" t="str">
        <f>VLOOKUP(A275,Divisions!$AB$3:$AC$18,2,0)</f>
        <v>Rising Sun</v>
      </c>
      <c r="D275" s="121"/>
      <c r="E275" s="121"/>
      <c r="F275" s="121"/>
      <c r="G275" s="121"/>
    </row>
    <row r="276" spans="1:7" ht="13.15" customHeight="1" x14ac:dyDescent="0.25">
      <c r="A276" s="55"/>
      <c r="B276" s="20"/>
      <c r="C276" s="20"/>
      <c r="D276" s="3"/>
      <c r="E276" s="20"/>
      <c r="F276" s="3"/>
      <c r="G276" s="3"/>
    </row>
    <row r="277" spans="1:7" ht="21.6" customHeight="1" x14ac:dyDescent="0.25">
      <c r="A277" s="55"/>
      <c r="B277" s="40" t="s">
        <v>328</v>
      </c>
      <c r="C277" s="41" t="s">
        <v>334</v>
      </c>
      <c r="D277" s="42" t="s">
        <v>340</v>
      </c>
      <c r="E277" s="42"/>
      <c r="F277" s="42" t="s">
        <v>341</v>
      </c>
      <c r="G277" s="43" t="s">
        <v>338</v>
      </c>
    </row>
    <row r="278" spans="1:7" ht="18" customHeight="1" x14ac:dyDescent="0.25">
      <c r="A278" s="55"/>
      <c r="B278" s="44">
        <v>1</v>
      </c>
      <c r="C278" s="45">
        <f>IFERROR(VLOOKUP(_xlfn.CONCAT(B278,$B275),'All Fixtures'!H:R,10,0),VLOOKUP(_xlfn.CONCAT(B278,$B275),'All Fixtures'!I:R,9,0))</f>
        <v>45539</v>
      </c>
      <c r="D278" s="46" t="str">
        <f>IFERROR(VLOOKUP(_xlfn.CONCAT(B278,$B275),'All Fixtures'!H:R,11,0),VLOOKUP(_xlfn.CONCAT(B278,$B275),'All Fixtures'!I:R,10,0))</f>
        <v>Rising Sun</v>
      </c>
      <c r="E278" s="47" t="str">
        <f>IF(F278="","VOID","vs")</f>
        <v>vs</v>
      </c>
      <c r="F278" s="46" t="str">
        <f>IFERROR(VLOOKUP(_xlfn.CONCAT(B278,$B275),'All Fixtures'!I:T,12,0),VLOOKUP(_xlfn.CONCAT(B278,$B275),'All Fixtures'!H:T,13,0))</f>
        <v>509ers</v>
      </c>
      <c r="G278" s="48" t="str">
        <f>IF(E278="VOID","",VLOOKUP(_xlfn.CONCAT(B278,D278),'All Fixtures'!H:U,14,0))</f>
        <v>Farmer's Club 2</v>
      </c>
    </row>
    <row r="279" spans="1:7" ht="18" customHeight="1" x14ac:dyDescent="0.25">
      <c r="A279" s="55"/>
      <c r="B279" s="44">
        <v>2</v>
      </c>
      <c r="C279" s="45">
        <f>IFERROR(VLOOKUP(_xlfn.CONCAT(B279,$B275),'All Fixtures'!H:R,10,0),VLOOKUP(_xlfn.CONCAT(B279,$B275),'All Fixtures'!I:R,9,0))</f>
        <v>45546</v>
      </c>
      <c r="D279" s="46" t="str">
        <f>IFERROR(VLOOKUP(_xlfn.CONCAT(B279,$B275),'All Fixtures'!H:R,11,0),VLOOKUP(_xlfn.CONCAT(B279,$B275),'All Fixtures'!I:R,10,0))</f>
        <v>Angry Beavers</v>
      </c>
      <c r="E279" s="47" t="str">
        <f t="shared" ref="E279:E308" si="7">IF(F279="","VOID","vs")</f>
        <v>vs</v>
      </c>
      <c r="F279" s="46" t="str">
        <f>IFERROR(VLOOKUP(_xlfn.CONCAT(B279,$B275),'All Fixtures'!I:T,12,0),VLOOKUP(_xlfn.CONCAT(B279,$B275),'All Fixtures'!H:T,13,0))</f>
        <v>Rising Sun</v>
      </c>
      <c r="G279" s="48" t="str">
        <f>IF(E279="VOID","",VLOOKUP(_xlfn.CONCAT(B279,D279),'All Fixtures'!H:U,14,0))</f>
        <v>Circle Club Newent</v>
      </c>
    </row>
    <row r="280" spans="1:7" ht="18" customHeight="1" x14ac:dyDescent="0.25">
      <c r="A280" s="55"/>
      <c r="B280" s="44">
        <v>3</v>
      </c>
      <c r="C280" s="45">
        <f>IFERROR(VLOOKUP(_xlfn.CONCAT(B280,$B275),'All Fixtures'!H:R,10,0),VLOOKUP(_xlfn.CONCAT(B280,$B275),'All Fixtures'!I:R,9,0))</f>
        <v>45553</v>
      </c>
      <c r="D280" s="46" t="str">
        <f>IFERROR(VLOOKUP(_xlfn.CONCAT(B280,$B275),'All Fixtures'!H:R,11,0),VLOOKUP(_xlfn.CONCAT(B280,$B275),'All Fixtures'!I:R,10,0))</f>
        <v>Canning Stragglers</v>
      </c>
      <c r="E280" s="47" t="str">
        <f t="shared" si="7"/>
        <v>vs</v>
      </c>
      <c r="F280" s="46" t="str">
        <f>IFERROR(VLOOKUP(_xlfn.CONCAT(B280,$B275),'All Fixtures'!I:T,12,0),VLOOKUP(_xlfn.CONCAT(B280,$B275),'All Fixtures'!H:T,13,0))</f>
        <v>Rising Sun</v>
      </c>
      <c r="G280" s="48" t="str">
        <f>IF(E280="VOID","",VLOOKUP(_xlfn.CONCAT(B280,D280),'All Fixtures'!H:U,14,0))</f>
        <v>Churchdown Club</v>
      </c>
    </row>
    <row r="281" spans="1:7" ht="18" customHeight="1" x14ac:dyDescent="0.25">
      <c r="A281" s="55"/>
      <c r="B281" s="44">
        <v>4</v>
      </c>
      <c r="C281" s="45">
        <f>IFERROR(VLOOKUP(_xlfn.CONCAT(B281,$B275),'All Fixtures'!H:R,10,0),VLOOKUP(_xlfn.CONCAT(B281,$B275),'All Fixtures'!I:R,9,0))</f>
        <v>45560</v>
      </c>
      <c r="D281" s="46" t="str">
        <f>IFERROR(VLOOKUP(_xlfn.CONCAT(B281,$B275),'All Fixtures'!H:R,11,0),VLOOKUP(_xlfn.CONCAT(B281,$B275),'All Fixtures'!I:R,10,0))</f>
        <v>Rising Sun</v>
      </c>
      <c r="E281" s="47" t="str">
        <f t="shared" si="7"/>
        <v>vs</v>
      </c>
      <c r="F281" s="46" t="str">
        <f>IFERROR(VLOOKUP(_xlfn.CONCAT(B281,$B275),'All Fixtures'!I:T,12,0),VLOOKUP(_xlfn.CONCAT(B281,$B275),'All Fixtures'!H:T,13,0))</f>
        <v>Apaches</v>
      </c>
      <c r="G281" s="48" t="str">
        <f>IF(E281="VOID","",VLOOKUP(_xlfn.CONCAT(B281,D281),'All Fixtures'!H:U,14,0))</f>
        <v>Farmer's Club 2</v>
      </c>
    </row>
    <row r="282" spans="1:7" ht="18" customHeight="1" x14ac:dyDescent="0.25">
      <c r="A282" s="55"/>
      <c r="B282" s="44">
        <v>5</v>
      </c>
      <c r="C282" s="45">
        <f>IFERROR(VLOOKUP(_xlfn.CONCAT(B282,$B275),'All Fixtures'!H:R,10,0),VLOOKUP(_xlfn.CONCAT(B282,$B275),'All Fixtures'!I:R,9,0))</f>
        <v>45565</v>
      </c>
      <c r="D282" s="46" t="str">
        <f>IFERROR(VLOOKUP(_xlfn.CONCAT(B282,$B275),'All Fixtures'!H:R,11,0),VLOOKUP(_xlfn.CONCAT(B282,$B275),'All Fixtures'!I:R,10,0))</f>
        <v>Scammells</v>
      </c>
      <c r="E282" s="47" t="str">
        <f t="shared" si="7"/>
        <v>vs</v>
      </c>
      <c r="F282" s="46" t="str">
        <f>IFERROR(VLOOKUP(_xlfn.CONCAT(B282,$B275),'All Fixtures'!I:T,12,0),VLOOKUP(_xlfn.CONCAT(B282,$B275),'All Fixtures'!H:T,13,0))</f>
        <v>Rising Sun</v>
      </c>
      <c r="G282" s="48" t="str">
        <f>IF(E282="VOID","",VLOOKUP(_xlfn.CONCAT(B282,D282),'All Fixtures'!H:U,14,0))</f>
        <v>Gala Club 1</v>
      </c>
    </row>
    <row r="283" spans="1:7" ht="18" customHeight="1" x14ac:dyDescent="0.25">
      <c r="A283" s="55"/>
      <c r="B283" s="44">
        <v>6</v>
      </c>
      <c r="C283" s="45">
        <f>IFERROR(VLOOKUP(_xlfn.CONCAT(B283,$B275),'All Fixtures'!H:R,10,0),VLOOKUP(_xlfn.CONCAT(B283,$B275),'All Fixtures'!I:R,9,0))</f>
        <v>45574</v>
      </c>
      <c r="D283" s="46" t="str">
        <f>IFERROR(VLOOKUP(_xlfn.CONCAT(B283,$B275),'All Fixtures'!H:R,11,0),VLOOKUP(_xlfn.CONCAT(B283,$B275),'All Fixtures'!I:R,10,0))</f>
        <v>Rising Sun</v>
      </c>
      <c r="E283" s="47" t="str">
        <f t="shared" si="7"/>
        <v>vs</v>
      </c>
      <c r="F283" s="46" t="str">
        <f>IFERROR(VLOOKUP(_xlfn.CONCAT(B283,$B275),'All Fixtures'!I:T,12,0),VLOOKUP(_xlfn.CONCAT(B283,$B275),'All Fixtures'!H:T,13,0))</f>
        <v>Renegades</v>
      </c>
      <c r="G283" s="48" t="str">
        <f>IF(E283="VOID","",VLOOKUP(_xlfn.CONCAT(B283,D283),'All Fixtures'!H:U,14,0))</f>
        <v>Farmer's Club 2</v>
      </c>
    </row>
    <row r="284" spans="1:7" ht="18" customHeight="1" x14ac:dyDescent="0.25">
      <c r="A284" s="55"/>
      <c r="B284" s="44">
        <v>7</v>
      </c>
      <c r="C284" s="45">
        <f>IFERROR(VLOOKUP(_xlfn.CONCAT(B284,$B275),'All Fixtures'!H:R,10,0),VLOOKUP(_xlfn.CONCAT(B284,$B275),'All Fixtures'!I:R,9,0))</f>
        <v>45582</v>
      </c>
      <c r="D284" s="46" t="str">
        <f>IFERROR(VLOOKUP(_xlfn.CONCAT(B284,$B275),'All Fixtures'!H:R,11,0),VLOOKUP(_xlfn.CONCAT(B284,$B275),'All Fixtures'!I:R,10,0))</f>
        <v>Jokers(City)</v>
      </c>
      <c r="E284" s="47" t="str">
        <f t="shared" si="7"/>
        <v>vs</v>
      </c>
      <c r="F284" s="46" t="str">
        <f>IFERROR(VLOOKUP(_xlfn.CONCAT(B284,$B275),'All Fixtures'!I:T,12,0),VLOOKUP(_xlfn.CONCAT(B284,$B275),'All Fixtures'!H:T,13,0))</f>
        <v>Rising Sun</v>
      </c>
      <c r="G284" s="48" t="str">
        <f>IF(E284="VOID","",VLOOKUP(_xlfn.CONCAT(B284,D284),'All Fixtures'!H:U,14,0))</f>
        <v>One Eyed Jacks</v>
      </c>
    </row>
    <row r="285" spans="1:7" ht="18" customHeight="1" x14ac:dyDescent="0.25">
      <c r="A285" s="55"/>
      <c r="B285" s="44">
        <v>8</v>
      </c>
      <c r="C285" s="45" t="str">
        <f>IFERROR(VLOOKUP(_xlfn.CONCAT(B285,$B275),'All Fixtures'!H:R,10,0),VLOOKUP(_xlfn.CONCAT(B285,$B275),'All Fixtures'!I:R,9,0))</f>
        <v/>
      </c>
      <c r="D285" s="46" t="str">
        <f>IFERROR(VLOOKUP(_xlfn.CONCAT(B285,$B275),'All Fixtures'!H:R,11,0),VLOOKUP(_xlfn.CONCAT(B285,$B275),'All Fixtures'!I:R,10,0))</f>
        <v>Rising Sun</v>
      </c>
      <c r="E285" s="47" t="str">
        <f t="shared" si="7"/>
        <v>VOID</v>
      </c>
      <c r="F285" s="46" t="str">
        <f>IFERROR(VLOOKUP(_xlfn.CONCAT(B285,$B275),'All Fixtures'!I:T,12,0),VLOOKUP(_xlfn.CONCAT(B285,$B275),'All Fixtures'!H:T,13,0))</f>
        <v/>
      </c>
      <c r="G285" s="48" t="str">
        <f>IF(E285="VOID","",VLOOKUP(_xlfn.CONCAT(B285,D285),'All Fixtures'!H:U,14,0))</f>
        <v/>
      </c>
    </row>
    <row r="286" spans="1:7" ht="18" customHeight="1" x14ac:dyDescent="0.25">
      <c r="A286" s="55"/>
      <c r="B286" s="44">
        <v>9</v>
      </c>
      <c r="C286" s="45">
        <f>IFERROR(VLOOKUP(_xlfn.CONCAT(B286,$B275),'All Fixtures'!H:R,10,0),VLOOKUP(_xlfn.CONCAT(B286,$B275),'All Fixtures'!I:R,9,0))</f>
        <v>45597</v>
      </c>
      <c r="D286" s="46" t="str">
        <f>IFERROR(VLOOKUP(_xlfn.CONCAT(B286,$B275),'All Fixtures'!H:R,11,0),VLOOKUP(_xlfn.CONCAT(B286,$B275),'All Fixtures'!I:R,10,0))</f>
        <v>New Indians</v>
      </c>
      <c r="E286" s="47" t="str">
        <f t="shared" si="7"/>
        <v>vs</v>
      </c>
      <c r="F286" s="46" t="str">
        <f>IFERROR(VLOOKUP(_xlfn.CONCAT(B286,$B275),'All Fixtures'!I:T,12,0),VLOOKUP(_xlfn.CONCAT(B286,$B275),'All Fixtures'!H:T,13,0))</f>
        <v>Rising Sun</v>
      </c>
      <c r="G286" s="48" t="str">
        <f>IF(E286="VOID","",VLOOKUP(_xlfn.CONCAT(B286,D286),'All Fixtures'!H:U,14,0))</f>
        <v>Churchdown Community Centre 1</v>
      </c>
    </row>
    <row r="287" spans="1:7" ht="18" customHeight="1" x14ac:dyDescent="0.25">
      <c r="A287" s="55"/>
      <c r="B287" s="44">
        <v>10</v>
      </c>
      <c r="C287" s="45">
        <f>IFERROR(VLOOKUP(_xlfn.CONCAT(B287,$B275),'All Fixtures'!H:R,10,0),VLOOKUP(_xlfn.CONCAT(B287,$B275),'All Fixtures'!I:R,9,0))</f>
        <v>45602</v>
      </c>
      <c r="D287" s="46" t="str">
        <f>IFERROR(VLOOKUP(_xlfn.CONCAT(B287,$B275),'All Fixtures'!H:R,11,0),VLOOKUP(_xlfn.CONCAT(B287,$B275),'All Fixtures'!I:R,10,0))</f>
        <v>Rising Sun</v>
      </c>
      <c r="E287" s="47" t="str">
        <f t="shared" si="7"/>
        <v>vs</v>
      </c>
      <c r="F287" s="46" t="str">
        <f>IFERROR(VLOOKUP(_xlfn.CONCAT(B287,$B275),'All Fixtures'!I:T,12,0),VLOOKUP(_xlfn.CONCAT(B287,$B275),'All Fixtures'!H:T,13,0))</f>
        <v>Cybernetics</v>
      </c>
      <c r="G287" s="48" t="str">
        <f>IF(E287="VOID","",VLOOKUP(_xlfn.CONCAT(B287,D287),'All Fixtures'!H:U,14,0))</f>
        <v>Farmer's Club 2</v>
      </c>
    </row>
    <row r="288" spans="1:7" ht="18" customHeight="1" x14ac:dyDescent="0.25">
      <c r="A288" s="55"/>
      <c r="B288" s="44">
        <v>11</v>
      </c>
      <c r="C288" s="45">
        <f>IFERROR(VLOOKUP(_xlfn.CONCAT(B288,$B275),'All Fixtures'!H:R,10,0),VLOOKUP(_xlfn.CONCAT(B288,$B275),'All Fixtures'!I:R,9,0))</f>
        <v>45611</v>
      </c>
      <c r="D288" s="46" t="str">
        <f>IFERROR(VLOOKUP(_xlfn.CONCAT(B288,$B275),'All Fixtures'!H:R,11,0),VLOOKUP(_xlfn.CONCAT(B288,$B275),'All Fixtures'!I:R,10,0))</f>
        <v>Britwater</v>
      </c>
      <c r="E288" s="47" t="str">
        <f t="shared" si="7"/>
        <v>vs</v>
      </c>
      <c r="F288" s="46" t="str">
        <f>IFERROR(VLOOKUP(_xlfn.CONCAT(B288,$B275),'All Fixtures'!I:T,12,0),VLOOKUP(_xlfn.CONCAT(B288,$B275),'All Fixtures'!H:T,13,0))</f>
        <v>Rising Sun</v>
      </c>
      <c r="G288" s="48" t="str">
        <f>IF(E288="VOID","",VLOOKUP(_xlfn.CONCAT(B288,D288),'All Fixtures'!H:U,14,0))</f>
        <v>Tuffley Community Centre</v>
      </c>
    </row>
    <row r="289" spans="1:7" ht="18" customHeight="1" x14ac:dyDescent="0.25">
      <c r="A289" s="55"/>
      <c r="B289" s="44">
        <v>12</v>
      </c>
      <c r="C289" s="45">
        <f>IFERROR(VLOOKUP(_xlfn.CONCAT(B289,$B275),'All Fixtures'!H:R,10,0),VLOOKUP(_xlfn.CONCAT(B289,$B275),'All Fixtures'!I:R,9,0))</f>
        <v>45616</v>
      </c>
      <c r="D289" s="46" t="str">
        <f>IFERROR(VLOOKUP(_xlfn.CONCAT(B289,$B275),'All Fixtures'!H:R,11,0),VLOOKUP(_xlfn.CONCAT(B289,$B275),'All Fixtures'!I:R,10,0))</f>
        <v>Rising Sun</v>
      </c>
      <c r="E289" s="47" t="str">
        <f t="shared" si="7"/>
        <v>vs</v>
      </c>
      <c r="F289" s="46" t="str">
        <f>IFERROR(VLOOKUP(_xlfn.CONCAT(B289,$B275),'All Fixtures'!I:T,12,0),VLOOKUP(_xlfn.CONCAT(B289,$B275),'All Fixtures'!H:T,13,0))</f>
        <v>Junction Inn</v>
      </c>
      <c r="G289" s="48" t="str">
        <f>IF(E289="VOID","",VLOOKUP(_xlfn.CONCAT(B289,D289),'All Fixtures'!H:U,14,0))</f>
        <v>Farmer's Club 2</v>
      </c>
    </row>
    <row r="290" spans="1:7" ht="18" customHeight="1" x14ac:dyDescent="0.25">
      <c r="A290" s="55"/>
      <c r="B290" s="44">
        <v>13</v>
      </c>
      <c r="C290" s="45">
        <f>IFERROR(VLOOKUP(_xlfn.CONCAT(B290,$B275),'All Fixtures'!H:R,10,0),VLOOKUP(_xlfn.CONCAT(B290,$B275),'All Fixtures'!I:R,9,0))</f>
        <v>45623</v>
      </c>
      <c r="D290" s="46" t="str">
        <f>IFERROR(VLOOKUP(_xlfn.CONCAT(B290,$B275),'All Fixtures'!H:R,11,0),VLOOKUP(_xlfn.CONCAT(B290,$B275),'All Fixtures'!I:R,10,0))</f>
        <v>KE7's</v>
      </c>
      <c r="E290" s="47" t="str">
        <f t="shared" si="7"/>
        <v>vs</v>
      </c>
      <c r="F290" s="46" t="str">
        <f>IFERROR(VLOOKUP(_xlfn.CONCAT(B290,$B275),'All Fixtures'!I:T,12,0),VLOOKUP(_xlfn.CONCAT(B290,$B275),'All Fixtures'!H:T,13,0))</f>
        <v>Rising Sun</v>
      </c>
      <c r="G290" s="48" t="str">
        <f>IF(E290="VOID","",VLOOKUP(_xlfn.CONCAT(B290,D290),'All Fixtures'!H:U,14,0))</f>
        <v>Old Richians RFC</v>
      </c>
    </row>
    <row r="291" spans="1:7" ht="18" customHeight="1" x14ac:dyDescent="0.25">
      <c r="A291" s="55"/>
      <c r="B291" s="44">
        <v>14</v>
      </c>
      <c r="C291" s="45">
        <f>IFERROR(VLOOKUP(_xlfn.CONCAT(B291,$B275),'All Fixtures'!H:R,10,0),VLOOKUP(_xlfn.CONCAT(B291,$B275),'All Fixtures'!I:R,9,0))</f>
        <v>45630</v>
      </c>
      <c r="D291" s="46" t="str">
        <f>IFERROR(VLOOKUP(_xlfn.CONCAT(B291,$B275),'All Fixtures'!H:R,11,0),VLOOKUP(_xlfn.CONCAT(B291,$B275),'All Fixtures'!I:R,10,0))</f>
        <v>Rising Sun</v>
      </c>
      <c r="E291" s="47" t="str">
        <f t="shared" si="7"/>
        <v>vs</v>
      </c>
      <c r="F291" s="46" t="str">
        <f>IFERROR(VLOOKUP(_xlfn.CONCAT(B291,$B275),'All Fixtures'!I:T,12,0),VLOOKUP(_xlfn.CONCAT(B291,$B275),'All Fixtures'!H:T,13,0))</f>
        <v>Walls Top Ten</v>
      </c>
      <c r="G291" s="48" t="str">
        <f>IF(E291="VOID","",VLOOKUP(_xlfn.CONCAT(B291,D291),'All Fixtures'!H:U,14,0))</f>
        <v>Farmer's Club 2</v>
      </c>
    </row>
    <row r="292" spans="1:7" ht="18" customHeight="1" x14ac:dyDescent="0.25">
      <c r="A292" s="55"/>
      <c r="B292" s="44">
        <v>15</v>
      </c>
      <c r="C292" s="45">
        <f>IFERROR(VLOOKUP(_xlfn.CONCAT(B292,$B275),'All Fixtures'!H:R,10,0),VLOOKUP(_xlfn.CONCAT(B292,$B275),'All Fixtures'!I:R,9,0))</f>
        <v>45635</v>
      </c>
      <c r="D292" s="46" t="str">
        <f>IFERROR(VLOOKUP(_xlfn.CONCAT(B292,$B275),'All Fixtures'!H:R,11,0),VLOOKUP(_xlfn.CONCAT(B292,$B275),'All Fixtures'!I:R,10,0))</f>
        <v>Westgate Teapots</v>
      </c>
      <c r="E292" s="47" t="str">
        <f t="shared" si="7"/>
        <v>vs</v>
      </c>
      <c r="F292" s="46" t="str">
        <f>IFERROR(VLOOKUP(_xlfn.CONCAT(B292,$B275),'All Fixtures'!I:T,12,0),VLOOKUP(_xlfn.CONCAT(B292,$B275),'All Fixtures'!H:T,13,0))</f>
        <v>Rising Sun</v>
      </c>
      <c r="G292" s="48" t="str">
        <f>IF(E292="VOID","",VLOOKUP(_xlfn.CONCAT(B292,D292),'All Fixtures'!H:U,14,0))</f>
        <v>Wotton Hall Club 1</v>
      </c>
    </row>
    <row r="293" spans="1:7" ht="24.6" customHeight="1" x14ac:dyDescent="0.25">
      <c r="A293" s="55"/>
      <c r="B293" s="122" t="s">
        <v>339</v>
      </c>
      <c r="C293" s="123"/>
      <c r="D293" s="123"/>
      <c r="E293" s="123"/>
      <c r="F293" s="123"/>
      <c r="G293" s="124"/>
    </row>
    <row r="294" spans="1:7" ht="18" customHeight="1" x14ac:dyDescent="0.25">
      <c r="A294" s="55"/>
      <c r="B294" s="44">
        <v>16</v>
      </c>
      <c r="C294" s="45">
        <f>IFERROR(VLOOKUP(_xlfn.CONCAT(B294,$B275),'All Fixtures'!H:R,10,0),VLOOKUP(_xlfn.CONCAT(B294,$B275),'All Fixtures'!I:R,9,0))</f>
        <v>45667</v>
      </c>
      <c r="D294" s="46" t="str">
        <f>IFERROR(VLOOKUP(_xlfn.CONCAT(B294,$B275),'All Fixtures'!H:R,11,0),VLOOKUP(_xlfn.CONCAT(B294,$B275),'All Fixtures'!I:R,10,0))</f>
        <v>509ers</v>
      </c>
      <c r="E294" s="47" t="str">
        <f t="shared" si="7"/>
        <v>vs</v>
      </c>
      <c r="F294" s="46" t="str">
        <f>IFERROR(VLOOKUP(_xlfn.CONCAT(B294,$B275),'All Fixtures'!I:T,12,0),VLOOKUP(_xlfn.CONCAT(B294,$B275),'All Fixtures'!H:T,13,0))</f>
        <v>Rising Sun</v>
      </c>
      <c r="G294" s="48" t="str">
        <f>IF(E294="VOID","",VLOOKUP(_xlfn.CONCAT(B294,D294),'All Fixtures'!H:U,14,0))</f>
        <v>Robinswood Hill Club 2</v>
      </c>
    </row>
    <row r="295" spans="1:7" ht="18" customHeight="1" x14ac:dyDescent="0.25">
      <c r="A295" s="55"/>
      <c r="B295" s="44">
        <v>17</v>
      </c>
      <c r="C295" s="45">
        <f>IFERROR(VLOOKUP(_xlfn.CONCAT(B295,$B275),'All Fixtures'!H:R,10,0),VLOOKUP(_xlfn.CONCAT(B295,$B275),'All Fixtures'!I:R,9,0))</f>
        <v>45672</v>
      </c>
      <c r="D295" s="46" t="str">
        <f>IFERROR(VLOOKUP(_xlfn.CONCAT(B295,$B275),'All Fixtures'!H:R,11,0),VLOOKUP(_xlfn.CONCAT(B295,$B275),'All Fixtures'!I:R,10,0))</f>
        <v>Rising Sun</v>
      </c>
      <c r="E295" s="47" t="str">
        <f t="shared" si="7"/>
        <v>vs</v>
      </c>
      <c r="F295" s="46" t="str">
        <f>IFERROR(VLOOKUP(_xlfn.CONCAT(B295,$B275),'All Fixtures'!I:T,12,0),VLOOKUP(_xlfn.CONCAT(B295,$B275),'All Fixtures'!H:T,13,0))</f>
        <v>Angry Beavers</v>
      </c>
      <c r="G295" s="48" t="str">
        <f>IF(E295="VOID","",VLOOKUP(_xlfn.CONCAT(B295,D295),'All Fixtures'!H:U,14,0))</f>
        <v>Farmer's Club 2</v>
      </c>
    </row>
    <row r="296" spans="1:7" ht="18" customHeight="1" x14ac:dyDescent="0.25">
      <c r="A296" s="55"/>
      <c r="B296" s="44">
        <v>18</v>
      </c>
      <c r="C296" s="45">
        <f>IFERROR(VLOOKUP(_xlfn.CONCAT(B296,$B275),'All Fixtures'!H:R,10,0),VLOOKUP(_xlfn.CONCAT(B296,$B275),'All Fixtures'!I:R,9,0))</f>
        <v>45679</v>
      </c>
      <c r="D296" s="46" t="str">
        <f>IFERROR(VLOOKUP(_xlfn.CONCAT(B296,$B275),'All Fixtures'!H:R,11,0),VLOOKUP(_xlfn.CONCAT(B296,$B275),'All Fixtures'!I:R,10,0))</f>
        <v>Rising Sun</v>
      </c>
      <c r="E296" s="47" t="str">
        <f t="shared" si="7"/>
        <v>vs</v>
      </c>
      <c r="F296" s="46" t="str">
        <f>IFERROR(VLOOKUP(_xlfn.CONCAT(B296,$B275),'All Fixtures'!I:T,12,0),VLOOKUP(_xlfn.CONCAT(B296,$B275),'All Fixtures'!H:T,13,0))</f>
        <v>Canning Stragglers</v>
      </c>
      <c r="G296" s="48" t="str">
        <f>IF(E296="VOID","",VLOOKUP(_xlfn.CONCAT(B296,D296),'All Fixtures'!H:U,14,0))</f>
        <v>Farmer's Club 2</v>
      </c>
    </row>
    <row r="297" spans="1:7" ht="18" customHeight="1" x14ac:dyDescent="0.25">
      <c r="A297" s="55"/>
      <c r="B297" s="44">
        <v>19</v>
      </c>
      <c r="C297" s="45">
        <f>IFERROR(VLOOKUP(_xlfn.CONCAT(B297,$B275),'All Fixtures'!H:R,10,0),VLOOKUP(_xlfn.CONCAT(B297,$B275),'All Fixtures'!I:R,9,0))</f>
        <v>45688</v>
      </c>
      <c r="D297" s="46" t="str">
        <f>IFERROR(VLOOKUP(_xlfn.CONCAT(B297,$B275),'All Fixtures'!H:R,11,0),VLOOKUP(_xlfn.CONCAT(B297,$B275),'All Fixtures'!I:R,10,0))</f>
        <v>Apaches</v>
      </c>
      <c r="E297" s="47" t="str">
        <f t="shared" si="7"/>
        <v>vs</v>
      </c>
      <c r="F297" s="46" t="str">
        <f>IFERROR(VLOOKUP(_xlfn.CONCAT(B297,$B275),'All Fixtures'!I:T,12,0),VLOOKUP(_xlfn.CONCAT(B297,$B275),'All Fixtures'!H:T,13,0))</f>
        <v>Rising Sun</v>
      </c>
      <c r="G297" s="48" t="str">
        <f>IF(E297="VOID","",VLOOKUP(_xlfn.CONCAT(B297,D297),'All Fixtures'!H:U,14,0))</f>
        <v>Hardwicke RBL 1</v>
      </c>
    </row>
    <row r="298" spans="1:7" ht="18" customHeight="1" x14ac:dyDescent="0.25">
      <c r="A298" s="55"/>
      <c r="B298" s="44">
        <v>20</v>
      </c>
      <c r="C298" s="45">
        <f>IFERROR(VLOOKUP(_xlfn.CONCAT(B298,$B275),'All Fixtures'!H:R,10,0),VLOOKUP(_xlfn.CONCAT(B298,$B275),'All Fixtures'!I:R,9,0))</f>
        <v>45693</v>
      </c>
      <c r="D298" s="46" t="str">
        <f>IFERROR(VLOOKUP(_xlfn.CONCAT(B298,$B275),'All Fixtures'!H:R,11,0),VLOOKUP(_xlfn.CONCAT(B298,$B275),'All Fixtures'!I:R,10,0))</f>
        <v>Rising Sun</v>
      </c>
      <c r="E298" s="47" t="str">
        <f t="shared" si="7"/>
        <v>vs</v>
      </c>
      <c r="F298" s="46" t="str">
        <f>IFERROR(VLOOKUP(_xlfn.CONCAT(B298,$B275),'All Fixtures'!I:T,12,0),VLOOKUP(_xlfn.CONCAT(B298,$B275),'All Fixtures'!H:T,13,0))</f>
        <v>Scammells</v>
      </c>
      <c r="G298" s="48" t="str">
        <f>IF(E298="VOID","",VLOOKUP(_xlfn.CONCAT(B298,D298),'All Fixtures'!H:U,14,0))</f>
        <v>Farmer's Club 2</v>
      </c>
    </row>
    <row r="299" spans="1:7" ht="18" customHeight="1" x14ac:dyDescent="0.25">
      <c r="A299" s="55"/>
      <c r="B299" s="44">
        <v>21</v>
      </c>
      <c r="C299" s="45">
        <f>IFERROR(VLOOKUP(_xlfn.CONCAT(B299,$B275),'All Fixtures'!H:R,10,0),VLOOKUP(_xlfn.CONCAT(B299,$B275),'All Fixtures'!I:R,9,0))</f>
        <v>45702</v>
      </c>
      <c r="D299" s="46" t="str">
        <f>IFERROR(VLOOKUP(_xlfn.CONCAT(B299,$B275),'All Fixtures'!H:R,11,0),VLOOKUP(_xlfn.CONCAT(B299,$B275),'All Fixtures'!I:R,10,0))</f>
        <v>Renegades</v>
      </c>
      <c r="E299" s="47" t="str">
        <f t="shared" si="7"/>
        <v>vs</v>
      </c>
      <c r="F299" s="46" t="str">
        <f>IFERROR(VLOOKUP(_xlfn.CONCAT(B299,$B275),'All Fixtures'!I:T,12,0),VLOOKUP(_xlfn.CONCAT(B299,$B275),'All Fixtures'!H:T,13,0))</f>
        <v>Rising Sun</v>
      </c>
      <c r="G299" s="48" t="str">
        <f>IF(E299="VOID","",VLOOKUP(_xlfn.CONCAT(B299,D299),'All Fixtures'!H:U,14,0))</f>
        <v>Gala Club 2</v>
      </c>
    </row>
    <row r="300" spans="1:7" ht="18" customHeight="1" x14ac:dyDescent="0.25">
      <c r="A300" s="55"/>
      <c r="B300" s="44">
        <v>22</v>
      </c>
      <c r="C300" s="45">
        <f>IFERROR(VLOOKUP(_xlfn.CONCAT(B300,$B275),'All Fixtures'!H:R,10,0),VLOOKUP(_xlfn.CONCAT(B300,$B275),'All Fixtures'!I:R,9,0))</f>
        <v>45707</v>
      </c>
      <c r="D300" s="46" t="str">
        <f>IFERROR(VLOOKUP(_xlfn.CONCAT(B300,$B275),'All Fixtures'!H:R,11,0),VLOOKUP(_xlfn.CONCAT(B300,$B275),'All Fixtures'!I:R,10,0))</f>
        <v>Rising Sun</v>
      </c>
      <c r="E300" s="47" t="str">
        <f t="shared" si="7"/>
        <v>vs</v>
      </c>
      <c r="F300" s="46" t="str">
        <f>IFERROR(VLOOKUP(_xlfn.CONCAT(B300,$B275),'All Fixtures'!I:T,12,0),VLOOKUP(_xlfn.CONCAT(B300,$B275),'All Fixtures'!H:T,13,0))</f>
        <v>Jokers(City)</v>
      </c>
      <c r="G300" s="48" t="str">
        <f>IF(E300="VOID","",VLOOKUP(_xlfn.CONCAT(B300,D300),'All Fixtures'!H:U,14,0))</f>
        <v>Farmer's Club 2</v>
      </c>
    </row>
    <row r="301" spans="1:7" ht="18" customHeight="1" x14ac:dyDescent="0.25">
      <c r="A301" s="55"/>
      <c r="B301" s="44">
        <v>23</v>
      </c>
      <c r="C301" s="45" t="str">
        <f>IFERROR(VLOOKUP(_xlfn.CONCAT(B301,$B275),'All Fixtures'!H:R,10,0),VLOOKUP(_xlfn.CONCAT(B301,$B275),'All Fixtures'!I:R,9,0))</f>
        <v/>
      </c>
      <c r="D301" s="46" t="str">
        <f>IFERROR(VLOOKUP(_xlfn.CONCAT(B301,$B275),'All Fixtures'!H:R,11,0),VLOOKUP(_xlfn.CONCAT(B301,$B275),'All Fixtures'!I:R,10,0))</f>
        <v>Rising Sun</v>
      </c>
      <c r="E301" s="47" t="str">
        <f t="shared" si="7"/>
        <v>VOID</v>
      </c>
      <c r="F301" s="46" t="str">
        <f>IFERROR(VLOOKUP(_xlfn.CONCAT(B301,$B275),'All Fixtures'!I:T,12,0),VLOOKUP(_xlfn.CONCAT(B301,$B275),'All Fixtures'!H:T,13,0))</f>
        <v/>
      </c>
      <c r="G301" s="48" t="str">
        <f>IF(E301="VOID","",VLOOKUP(_xlfn.CONCAT(B301,D301),'All Fixtures'!H:U,14,0))</f>
        <v/>
      </c>
    </row>
    <row r="302" spans="1:7" ht="18" customHeight="1" x14ac:dyDescent="0.25">
      <c r="A302" s="55"/>
      <c r="B302" s="44">
        <v>24</v>
      </c>
      <c r="C302" s="45">
        <f>IFERROR(VLOOKUP(_xlfn.CONCAT(B302,$B275),'All Fixtures'!H:R,10,0),VLOOKUP(_xlfn.CONCAT(B302,$B275),'All Fixtures'!I:R,9,0))</f>
        <v>45721</v>
      </c>
      <c r="D302" s="46" t="str">
        <f>IFERROR(VLOOKUP(_xlfn.CONCAT(B302,$B275),'All Fixtures'!H:R,11,0),VLOOKUP(_xlfn.CONCAT(B302,$B275),'All Fixtures'!I:R,10,0))</f>
        <v>Rising Sun</v>
      </c>
      <c r="E302" s="47" t="str">
        <f t="shared" si="7"/>
        <v>vs</v>
      </c>
      <c r="F302" s="46" t="str">
        <f>IFERROR(VLOOKUP(_xlfn.CONCAT(B302,$B275),'All Fixtures'!I:T,12,0),VLOOKUP(_xlfn.CONCAT(B302,$B275),'All Fixtures'!H:T,13,0))</f>
        <v>New Indians</v>
      </c>
      <c r="G302" s="48" t="str">
        <f>IF(E302="VOID","",VLOOKUP(_xlfn.CONCAT(B302,D302),'All Fixtures'!H:U,14,0))</f>
        <v>Farmer's Club 2</v>
      </c>
    </row>
    <row r="303" spans="1:7" ht="18" customHeight="1" x14ac:dyDescent="0.25">
      <c r="A303" s="55"/>
      <c r="B303" s="44">
        <v>25</v>
      </c>
      <c r="C303" s="45">
        <f>IFERROR(VLOOKUP(_xlfn.CONCAT(B303,$B275),'All Fixtures'!H:R,10,0),VLOOKUP(_xlfn.CONCAT(B303,$B275),'All Fixtures'!I:R,9,0))</f>
        <v>45729</v>
      </c>
      <c r="D303" s="46" t="str">
        <f>IFERROR(VLOOKUP(_xlfn.CONCAT(B303,$B275),'All Fixtures'!H:R,11,0),VLOOKUP(_xlfn.CONCAT(B303,$B275),'All Fixtures'!I:R,10,0))</f>
        <v>Cybernetics</v>
      </c>
      <c r="E303" s="47" t="str">
        <f t="shared" si="7"/>
        <v>vs</v>
      </c>
      <c r="F303" s="46" t="str">
        <f>IFERROR(VLOOKUP(_xlfn.CONCAT(B303,$B275),'All Fixtures'!I:T,12,0),VLOOKUP(_xlfn.CONCAT(B303,$B275),'All Fixtures'!H:T,13,0))</f>
        <v>Rising Sun</v>
      </c>
      <c r="G303" s="48" t="str">
        <f>IF(E303="VOID","",VLOOKUP(_xlfn.CONCAT(B303,D303),'All Fixtures'!H:U,14,0))</f>
        <v>Gala Club 2</v>
      </c>
    </row>
    <row r="304" spans="1:7" ht="18" customHeight="1" x14ac:dyDescent="0.25">
      <c r="A304" s="55"/>
      <c r="B304" s="44">
        <v>26</v>
      </c>
      <c r="C304" s="45">
        <f>IFERROR(VLOOKUP(_xlfn.CONCAT(B304,$B275),'All Fixtures'!H:R,10,0),VLOOKUP(_xlfn.CONCAT(B304,$B275),'All Fixtures'!I:R,9,0))</f>
        <v>45735</v>
      </c>
      <c r="D304" s="46" t="str">
        <f>IFERROR(VLOOKUP(_xlfn.CONCAT(B304,$B275),'All Fixtures'!H:R,11,0),VLOOKUP(_xlfn.CONCAT(B304,$B275),'All Fixtures'!I:R,10,0))</f>
        <v>Rising Sun</v>
      </c>
      <c r="E304" s="47" t="str">
        <f t="shared" si="7"/>
        <v>vs</v>
      </c>
      <c r="F304" s="46" t="str">
        <f>IFERROR(VLOOKUP(_xlfn.CONCAT(B304,$B275),'All Fixtures'!I:T,12,0),VLOOKUP(_xlfn.CONCAT(B304,$B275),'All Fixtures'!H:T,13,0))</f>
        <v>Britwater</v>
      </c>
      <c r="G304" s="48" t="str">
        <f>IF(E304="VOID","",VLOOKUP(_xlfn.CONCAT(B304,D304),'All Fixtures'!H:U,14,0))</f>
        <v>Farmer's Club 2</v>
      </c>
    </row>
    <row r="305" spans="1:7" ht="18" customHeight="1" x14ac:dyDescent="0.25">
      <c r="A305" s="55"/>
      <c r="B305" s="44">
        <v>27</v>
      </c>
      <c r="C305" s="45">
        <f>IFERROR(VLOOKUP(_xlfn.CONCAT(B305,$B275),'All Fixtures'!H:R,10,0),VLOOKUP(_xlfn.CONCAT(B305,$B275),'All Fixtures'!I:R,9,0))</f>
        <v>45742</v>
      </c>
      <c r="D305" s="46" t="str">
        <f>IFERROR(VLOOKUP(_xlfn.CONCAT(B305,$B275),'All Fixtures'!H:R,11,0),VLOOKUP(_xlfn.CONCAT(B305,$B275),'All Fixtures'!I:R,10,0))</f>
        <v>Junction Inn</v>
      </c>
      <c r="E305" s="47" t="str">
        <f t="shared" si="7"/>
        <v>vs</v>
      </c>
      <c r="F305" s="46" t="str">
        <f>IFERROR(VLOOKUP(_xlfn.CONCAT(B305,$B275),'All Fixtures'!I:T,12,0),VLOOKUP(_xlfn.CONCAT(B305,$B275),'All Fixtures'!H:T,13,0))</f>
        <v>Rising Sun</v>
      </c>
      <c r="G305" s="48" t="str">
        <f>IF(E305="VOID","",VLOOKUP(_xlfn.CONCAT(B305,D305),'All Fixtures'!H:U,14,0))</f>
        <v>Junction Inn</v>
      </c>
    </row>
    <row r="306" spans="1:7" ht="18" customHeight="1" x14ac:dyDescent="0.25">
      <c r="A306" s="55"/>
      <c r="B306" s="44">
        <v>28</v>
      </c>
      <c r="C306" s="45">
        <f>IFERROR(VLOOKUP(_xlfn.CONCAT(B306,$B275),'All Fixtures'!H:R,10,0),VLOOKUP(_xlfn.CONCAT(B306,$B275),'All Fixtures'!I:R,9,0))</f>
        <v>45749</v>
      </c>
      <c r="D306" s="46" t="str">
        <f>IFERROR(VLOOKUP(_xlfn.CONCAT(B306,$B275),'All Fixtures'!H:R,11,0),VLOOKUP(_xlfn.CONCAT(B306,$B275),'All Fixtures'!I:R,10,0))</f>
        <v>Rising Sun</v>
      </c>
      <c r="E306" s="47" t="str">
        <f t="shared" si="7"/>
        <v>vs</v>
      </c>
      <c r="F306" s="46" t="str">
        <f>IFERROR(VLOOKUP(_xlfn.CONCAT(B306,$B275),'All Fixtures'!I:T,12,0),VLOOKUP(_xlfn.CONCAT(B306,$B275),'All Fixtures'!H:T,13,0))</f>
        <v>KE7's</v>
      </c>
      <c r="G306" s="48" t="str">
        <f>IF(E306="VOID","",VLOOKUP(_xlfn.CONCAT(B306,D306),'All Fixtures'!H:U,14,0))</f>
        <v>Farmer's Club 2</v>
      </c>
    </row>
    <row r="307" spans="1:7" ht="18" customHeight="1" x14ac:dyDescent="0.25">
      <c r="A307" s="55"/>
      <c r="B307" s="44">
        <v>29</v>
      </c>
      <c r="C307" s="45">
        <f>IFERROR(VLOOKUP(_xlfn.CONCAT(B307,$B275),'All Fixtures'!H:R,10,0),VLOOKUP(_xlfn.CONCAT(B307,$B275),'All Fixtures'!I:R,9,0))</f>
        <v>45757</v>
      </c>
      <c r="D307" s="46" t="str">
        <f>IFERROR(VLOOKUP(_xlfn.CONCAT(B307,$B275),'All Fixtures'!H:R,11,0),VLOOKUP(_xlfn.CONCAT(B307,$B275),'All Fixtures'!I:R,10,0))</f>
        <v>Walls Top Ten</v>
      </c>
      <c r="E307" s="47" t="str">
        <f t="shared" si="7"/>
        <v>vs</v>
      </c>
      <c r="F307" s="46" t="str">
        <f>IFERROR(VLOOKUP(_xlfn.CONCAT(B307,$B275),'All Fixtures'!I:T,12,0),VLOOKUP(_xlfn.CONCAT(B307,$B275),'All Fixtures'!H:T,13,0))</f>
        <v>Rising Sun</v>
      </c>
      <c r="G307" s="48" t="str">
        <f>IF(E307="VOID","",VLOOKUP(_xlfn.CONCAT(B307,D307),'All Fixtures'!H:U,14,0))</f>
        <v>England's Glory 1</v>
      </c>
    </row>
    <row r="308" spans="1:7" ht="18" customHeight="1" x14ac:dyDescent="0.25">
      <c r="A308" s="55"/>
      <c r="B308" s="49">
        <v>30</v>
      </c>
      <c r="C308" s="50">
        <f>IFERROR(VLOOKUP(_xlfn.CONCAT(B308,$B275),'All Fixtures'!H:R,10,0),VLOOKUP(_xlfn.CONCAT(B308,$B275),'All Fixtures'!I:R,9,0))</f>
        <v>45763</v>
      </c>
      <c r="D308" s="51" t="str">
        <f>IFERROR(VLOOKUP(_xlfn.CONCAT(B308,$B275),'All Fixtures'!H:R,11,0),VLOOKUP(_xlfn.CONCAT(B308,$B275),'All Fixtures'!I:R,10,0))</f>
        <v>Rising Sun</v>
      </c>
      <c r="E308" s="52" t="str">
        <f t="shared" si="7"/>
        <v>vs</v>
      </c>
      <c r="F308" s="51" t="str">
        <f>IFERROR(VLOOKUP(_xlfn.CONCAT(B308,$B275),'All Fixtures'!I:T,12,0),VLOOKUP(_xlfn.CONCAT(B308,$B275),'All Fixtures'!H:T,13,0))</f>
        <v>Westgate Teapots</v>
      </c>
      <c r="G308" s="53" t="str">
        <f>IF(E308="VOID","",VLOOKUP(_xlfn.CONCAT(B308,D308),'All Fixtures'!H:U,14,0))</f>
        <v>Farmer's Club 2</v>
      </c>
    </row>
    <row r="309" spans="1:7" ht="13.15" customHeight="1" x14ac:dyDescent="0.25">
      <c r="A309" s="55"/>
      <c r="B309" s="20"/>
      <c r="C309" s="20"/>
      <c r="D309" s="3"/>
      <c r="E309" s="20"/>
      <c r="F309" s="3"/>
      <c r="G309" s="3"/>
    </row>
    <row r="310" spans="1:7" ht="13.15" customHeight="1" x14ac:dyDescent="0.25">
      <c r="A310" s="55"/>
      <c r="B310" s="20"/>
      <c r="C310" s="20"/>
      <c r="D310" s="3"/>
      <c r="E310" s="20"/>
      <c r="F310" s="3"/>
      <c r="G310" s="3"/>
    </row>
    <row r="311" spans="1:7" ht="13.15" customHeight="1" x14ac:dyDescent="0.25">
      <c r="A311" s="55"/>
      <c r="B311" s="20"/>
      <c r="C311" s="20"/>
      <c r="D311" s="3"/>
      <c r="E311" s="20"/>
      <c r="F311" s="3"/>
      <c r="G311" s="3"/>
    </row>
    <row r="312" spans="1:7" ht="13.15" customHeight="1" x14ac:dyDescent="0.25">
      <c r="A312" s="55"/>
      <c r="B312" s="20"/>
      <c r="C312" s="20"/>
      <c r="D312" s="3"/>
      <c r="E312" s="20"/>
      <c r="F312" s="3"/>
      <c r="G312" s="3"/>
    </row>
    <row r="313" spans="1:7" ht="13.15" customHeight="1" x14ac:dyDescent="0.25">
      <c r="A313" s="55"/>
      <c r="B313" s="20"/>
      <c r="C313" s="20"/>
      <c r="D313" s="3"/>
      <c r="E313" s="20"/>
      <c r="F313" s="3"/>
      <c r="G313" s="3"/>
    </row>
    <row r="314" spans="1:7" ht="20.45" customHeight="1" x14ac:dyDescent="0.35">
      <c r="A314" s="55">
        <f>A275+1</f>
        <v>9</v>
      </c>
      <c r="B314" s="39" t="str">
        <f>C314</f>
        <v>509ers</v>
      </c>
      <c r="C314" s="121" t="str">
        <f>VLOOKUP(A314,Divisions!$AB$3:$AC$18,2,0)</f>
        <v>509ers</v>
      </c>
      <c r="D314" s="121"/>
      <c r="E314" s="121"/>
      <c r="F314" s="121"/>
      <c r="G314" s="121"/>
    </row>
    <row r="315" spans="1:7" ht="13.15" customHeight="1" x14ac:dyDescent="0.25">
      <c r="A315" s="55"/>
      <c r="B315" s="20"/>
      <c r="C315" s="20"/>
      <c r="D315" s="3"/>
      <c r="E315" s="20"/>
      <c r="F315" s="3"/>
      <c r="G315" s="3"/>
    </row>
    <row r="316" spans="1:7" ht="21.6" customHeight="1" x14ac:dyDescent="0.25">
      <c r="A316" s="55"/>
      <c r="B316" s="40" t="s">
        <v>328</v>
      </c>
      <c r="C316" s="41" t="s">
        <v>334</v>
      </c>
      <c r="D316" s="42" t="s">
        <v>340</v>
      </c>
      <c r="E316" s="42"/>
      <c r="F316" s="42" t="s">
        <v>341</v>
      </c>
      <c r="G316" s="43" t="s">
        <v>338</v>
      </c>
    </row>
    <row r="317" spans="1:7" ht="18" customHeight="1" x14ac:dyDescent="0.25">
      <c r="A317" s="55"/>
      <c r="B317" s="44">
        <v>1</v>
      </c>
      <c r="C317" s="45">
        <f>IFERROR(VLOOKUP(_xlfn.CONCAT(B317,$B314),'All Fixtures'!H:R,10,0),VLOOKUP(_xlfn.CONCAT(B317,$B314),'All Fixtures'!I:R,9,0))</f>
        <v>45539</v>
      </c>
      <c r="D317" s="46" t="str">
        <f>IFERROR(VLOOKUP(_xlfn.CONCAT(B317,$B314),'All Fixtures'!H:R,11,0),VLOOKUP(_xlfn.CONCAT(B317,$B314),'All Fixtures'!I:R,10,0))</f>
        <v>Rising Sun</v>
      </c>
      <c r="E317" s="47" t="str">
        <f>IF(F317="","VOID","vs")</f>
        <v>vs</v>
      </c>
      <c r="F317" s="46" t="str">
        <f>IFERROR(VLOOKUP(_xlfn.CONCAT(B317,$B314),'All Fixtures'!I:T,12,0),VLOOKUP(_xlfn.CONCAT(B317,$B314),'All Fixtures'!H:T,13,0))</f>
        <v>509ers</v>
      </c>
      <c r="G317" s="48" t="str">
        <f>IF(E317="VOID","",VLOOKUP(_xlfn.CONCAT(B317,D317),'All Fixtures'!H:U,14,0))</f>
        <v>Farmer's Club 2</v>
      </c>
    </row>
    <row r="318" spans="1:7" ht="18" customHeight="1" x14ac:dyDescent="0.25">
      <c r="A318" s="55"/>
      <c r="B318" s="44">
        <v>2</v>
      </c>
      <c r="C318" s="45">
        <f>IFERROR(VLOOKUP(_xlfn.CONCAT(B318,$B314),'All Fixtures'!H:R,10,0),VLOOKUP(_xlfn.CONCAT(B318,$B314),'All Fixtures'!I:R,9,0))</f>
        <v>45548</v>
      </c>
      <c r="D318" s="46" t="str">
        <f>IFERROR(VLOOKUP(_xlfn.CONCAT(B318,$B314),'All Fixtures'!H:R,11,0),VLOOKUP(_xlfn.CONCAT(B318,$B314),'All Fixtures'!I:R,10,0))</f>
        <v>509ers</v>
      </c>
      <c r="E318" s="47" t="str">
        <f t="shared" ref="E318:E347" si="8">IF(F318="","VOID","vs")</f>
        <v>vs</v>
      </c>
      <c r="F318" s="46" t="str">
        <f>IFERROR(VLOOKUP(_xlfn.CONCAT(B318,$B314),'All Fixtures'!I:T,12,0),VLOOKUP(_xlfn.CONCAT(B318,$B314),'All Fixtures'!H:T,13,0))</f>
        <v>Canning Stragglers</v>
      </c>
      <c r="G318" s="48" t="str">
        <f>IF(E318="VOID","",VLOOKUP(_xlfn.CONCAT(B318,D318),'All Fixtures'!H:U,14,0))</f>
        <v>Robinswood Hill Club 2</v>
      </c>
    </row>
    <row r="319" spans="1:7" ht="18" customHeight="1" x14ac:dyDescent="0.25">
      <c r="A319" s="55"/>
      <c r="B319" s="44">
        <v>3</v>
      </c>
      <c r="C319" s="45">
        <f>IFERROR(VLOOKUP(_xlfn.CONCAT(B319,$B314),'All Fixtures'!H:R,10,0),VLOOKUP(_xlfn.CONCAT(B319,$B314),'All Fixtures'!I:R,9,0))</f>
        <v>45555</v>
      </c>
      <c r="D319" s="46" t="str">
        <f>IFERROR(VLOOKUP(_xlfn.CONCAT(B319,$B314),'All Fixtures'!H:R,11,0),VLOOKUP(_xlfn.CONCAT(B319,$B314),'All Fixtures'!I:R,10,0))</f>
        <v>Apaches</v>
      </c>
      <c r="E319" s="47" t="str">
        <f t="shared" si="8"/>
        <v>vs</v>
      </c>
      <c r="F319" s="46" t="str">
        <f>IFERROR(VLOOKUP(_xlfn.CONCAT(B319,$B314),'All Fixtures'!I:T,12,0),VLOOKUP(_xlfn.CONCAT(B319,$B314),'All Fixtures'!H:T,13,0))</f>
        <v>509ers</v>
      </c>
      <c r="G319" s="48" t="str">
        <f>IF(E319="VOID","",VLOOKUP(_xlfn.CONCAT(B319,D319),'All Fixtures'!H:U,14,0))</f>
        <v>Hardwicke RBL 1</v>
      </c>
    </row>
    <row r="320" spans="1:7" ht="18" customHeight="1" x14ac:dyDescent="0.25">
      <c r="A320" s="55"/>
      <c r="B320" s="44">
        <v>4</v>
      </c>
      <c r="C320" s="45">
        <f>IFERROR(VLOOKUP(_xlfn.CONCAT(B320,$B314),'All Fixtures'!H:R,10,0),VLOOKUP(_xlfn.CONCAT(B320,$B314),'All Fixtures'!I:R,9,0))</f>
        <v>45562</v>
      </c>
      <c r="D320" s="46" t="str">
        <f>IFERROR(VLOOKUP(_xlfn.CONCAT(B320,$B314),'All Fixtures'!H:R,11,0),VLOOKUP(_xlfn.CONCAT(B320,$B314),'All Fixtures'!I:R,10,0))</f>
        <v>509ers</v>
      </c>
      <c r="E320" s="47" t="str">
        <f t="shared" si="8"/>
        <v>vs</v>
      </c>
      <c r="F320" s="46" t="str">
        <f>IFERROR(VLOOKUP(_xlfn.CONCAT(B320,$B314),'All Fixtures'!I:T,12,0),VLOOKUP(_xlfn.CONCAT(B320,$B314),'All Fixtures'!H:T,13,0))</f>
        <v>Scammells</v>
      </c>
      <c r="G320" s="48" t="str">
        <f>IF(E320="VOID","",VLOOKUP(_xlfn.CONCAT(B320,D320),'All Fixtures'!H:U,14,0))</f>
        <v>Robinswood Hill Club 2</v>
      </c>
    </row>
    <row r="321" spans="1:7" ht="18" customHeight="1" x14ac:dyDescent="0.25">
      <c r="A321" s="55"/>
      <c r="B321" s="44">
        <v>5</v>
      </c>
      <c r="C321" s="45">
        <f>IFERROR(VLOOKUP(_xlfn.CONCAT(B321,$B314),'All Fixtures'!H:R,10,0),VLOOKUP(_xlfn.CONCAT(B321,$B314),'All Fixtures'!I:R,9,0))</f>
        <v>45569</v>
      </c>
      <c r="D321" s="46" t="str">
        <f>IFERROR(VLOOKUP(_xlfn.CONCAT(B321,$B314),'All Fixtures'!H:R,11,0),VLOOKUP(_xlfn.CONCAT(B321,$B314),'All Fixtures'!I:R,10,0))</f>
        <v>Renegades</v>
      </c>
      <c r="E321" s="47" t="str">
        <f t="shared" si="8"/>
        <v>vs</v>
      </c>
      <c r="F321" s="46" t="str">
        <f>IFERROR(VLOOKUP(_xlfn.CONCAT(B321,$B314),'All Fixtures'!I:T,12,0),VLOOKUP(_xlfn.CONCAT(B321,$B314),'All Fixtures'!H:T,13,0))</f>
        <v>509ers</v>
      </c>
      <c r="G321" s="48" t="str">
        <f>IF(E321="VOID","",VLOOKUP(_xlfn.CONCAT(B321,D321),'All Fixtures'!H:U,14,0))</f>
        <v>Gala Club 2</v>
      </c>
    </row>
    <row r="322" spans="1:7" ht="18" customHeight="1" x14ac:dyDescent="0.25">
      <c r="A322" s="55"/>
      <c r="B322" s="44">
        <v>6</v>
      </c>
      <c r="C322" s="45">
        <f>IFERROR(VLOOKUP(_xlfn.CONCAT(B322,$B314),'All Fixtures'!H:R,10,0),VLOOKUP(_xlfn.CONCAT(B322,$B314),'All Fixtures'!I:R,9,0))</f>
        <v>45576</v>
      </c>
      <c r="D322" s="46" t="str">
        <f>IFERROR(VLOOKUP(_xlfn.CONCAT(B322,$B314),'All Fixtures'!H:R,11,0),VLOOKUP(_xlfn.CONCAT(B322,$B314),'All Fixtures'!I:R,10,0))</f>
        <v>509ers</v>
      </c>
      <c r="E322" s="47" t="str">
        <f t="shared" si="8"/>
        <v>vs</v>
      </c>
      <c r="F322" s="46" t="str">
        <f>IFERROR(VLOOKUP(_xlfn.CONCAT(B322,$B314),'All Fixtures'!I:T,12,0),VLOOKUP(_xlfn.CONCAT(B322,$B314),'All Fixtures'!H:T,13,0))</f>
        <v>Jokers(City)</v>
      </c>
      <c r="G322" s="48" t="str">
        <f>IF(E322="VOID","",VLOOKUP(_xlfn.CONCAT(B322,D322),'All Fixtures'!H:U,14,0))</f>
        <v>Robinswood Hill Club 2</v>
      </c>
    </row>
    <row r="323" spans="1:7" ht="18" customHeight="1" x14ac:dyDescent="0.25">
      <c r="A323" s="55"/>
      <c r="B323" s="44">
        <v>7</v>
      </c>
      <c r="C323" s="45" t="str">
        <f>IFERROR(VLOOKUP(_xlfn.CONCAT(B323,$B314),'All Fixtures'!H:R,10,0),VLOOKUP(_xlfn.CONCAT(B323,$B314),'All Fixtures'!I:R,9,0))</f>
        <v/>
      </c>
      <c r="D323" s="46" t="str">
        <f>IFERROR(VLOOKUP(_xlfn.CONCAT(B323,$B314),'All Fixtures'!H:R,11,0),VLOOKUP(_xlfn.CONCAT(B323,$B314),'All Fixtures'!I:R,10,0))</f>
        <v>509ers</v>
      </c>
      <c r="E323" s="47" t="str">
        <f t="shared" si="8"/>
        <v>VOID</v>
      </c>
      <c r="F323" s="46" t="str">
        <f>IFERROR(VLOOKUP(_xlfn.CONCAT(B323,$B314),'All Fixtures'!I:T,12,0),VLOOKUP(_xlfn.CONCAT(B323,$B314),'All Fixtures'!H:T,13,0))</f>
        <v/>
      </c>
      <c r="G323" s="48" t="str">
        <f>IF(E323="VOID","",VLOOKUP(_xlfn.CONCAT(B323,D323),'All Fixtures'!H:U,14,0))</f>
        <v/>
      </c>
    </row>
    <row r="324" spans="1:7" ht="18" customHeight="1" x14ac:dyDescent="0.25">
      <c r="A324" s="55"/>
      <c r="B324" s="44">
        <v>8</v>
      </c>
      <c r="C324" s="45">
        <f>IFERROR(VLOOKUP(_xlfn.CONCAT(B324,$B314),'All Fixtures'!H:R,10,0),VLOOKUP(_xlfn.CONCAT(B324,$B314),'All Fixtures'!I:R,9,0))</f>
        <v>45590</v>
      </c>
      <c r="D324" s="46" t="str">
        <f>IFERROR(VLOOKUP(_xlfn.CONCAT(B324,$B314),'All Fixtures'!H:R,11,0),VLOOKUP(_xlfn.CONCAT(B324,$B314),'All Fixtures'!I:R,10,0))</f>
        <v>509ers</v>
      </c>
      <c r="E324" s="47" t="str">
        <f t="shared" si="8"/>
        <v>vs</v>
      </c>
      <c r="F324" s="46" t="str">
        <f>IFERROR(VLOOKUP(_xlfn.CONCAT(B324,$B314),'All Fixtures'!I:T,12,0),VLOOKUP(_xlfn.CONCAT(B324,$B314),'All Fixtures'!H:T,13,0))</f>
        <v>New Indians</v>
      </c>
      <c r="G324" s="48" t="str">
        <f>IF(E324="VOID","",VLOOKUP(_xlfn.CONCAT(B324,D324),'All Fixtures'!H:U,14,0))</f>
        <v>Robinswood Hill Club 2</v>
      </c>
    </row>
    <row r="325" spans="1:7" ht="18" customHeight="1" x14ac:dyDescent="0.25">
      <c r="A325" s="55"/>
      <c r="B325" s="44">
        <v>9</v>
      </c>
      <c r="C325" s="45">
        <f>IFERROR(VLOOKUP(_xlfn.CONCAT(B325,$B314),'All Fixtures'!H:R,10,0),VLOOKUP(_xlfn.CONCAT(B325,$B314),'All Fixtures'!I:R,9,0))</f>
        <v>45596</v>
      </c>
      <c r="D325" s="46" t="str">
        <f>IFERROR(VLOOKUP(_xlfn.CONCAT(B325,$B314),'All Fixtures'!H:R,11,0),VLOOKUP(_xlfn.CONCAT(B325,$B314),'All Fixtures'!I:R,10,0))</f>
        <v>Cybernetics</v>
      </c>
      <c r="E325" s="47" t="str">
        <f t="shared" si="8"/>
        <v>vs</v>
      </c>
      <c r="F325" s="46" t="str">
        <f>IFERROR(VLOOKUP(_xlfn.CONCAT(B325,$B314),'All Fixtures'!I:T,12,0),VLOOKUP(_xlfn.CONCAT(B325,$B314),'All Fixtures'!H:T,13,0))</f>
        <v>509ers</v>
      </c>
      <c r="G325" s="48" t="str">
        <f>IF(E325="VOID","",VLOOKUP(_xlfn.CONCAT(B325,D325),'All Fixtures'!H:U,14,0))</f>
        <v>Gala Club 2</v>
      </c>
    </row>
    <row r="326" spans="1:7" ht="18" customHeight="1" x14ac:dyDescent="0.25">
      <c r="A326" s="55"/>
      <c r="B326" s="44">
        <v>10</v>
      </c>
      <c r="C326" s="45">
        <f>IFERROR(VLOOKUP(_xlfn.CONCAT(B326,$B314),'All Fixtures'!H:R,10,0),VLOOKUP(_xlfn.CONCAT(B326,$B314),'All Fixtures'!I:R,9,0))</f>
        <v>45604</v>
      </c>
      <c r="D326" s="46" t="str">
        <f>IFERROR(VLOOKUP(_xlfn.CONCAT(B326,$B314),'All Fixtures'!H:R,11,0),VLOOKUP(_xlfn.CONCAT(B326,$B314),'All Fixtures'!I:R,10,0))</f>
        <v>509ers</v>
      </c>
      <c r="E326" s="47" t="str">
        <f t="shared" si="8"/>
        <v>vs</v>
      </c>
      <c r="F326" s="46" t="str">
        <f>IFERROR(VLOOKUP(_xlfn.CONCAT(B326,$B314),'All Fixtures'!I:T,12,0),VLOOKUP(_xlfn.CONCAT(B326,$B314),'All Fixtures'!H:T,13,0))</f>
        <v>Britwater</v>
      </c>
      <c r="G326" s="48" t="str">
        <f>IF(E326="VOID","",VLOOKUP(_xlfn.CONCAT(B326,D326),'All Fixtures'!H:U,14,0))</f>
        <v>Robinswood Hill Club 2</v>
      </c>
    </row>
    <row r="327" spans="1:7" ht="18" customHeight="1" x14ac:dyDescent="0.25">
      <c r="A327" s="55"/>
      <c r="B327" s="44">
        <v>11</v>
      </c>
      <c r="C327" s="45">
        <f>IFERROR(VLOOKUP(_xlfn.CONCAT(B327,$B314),'All Fixtures'!H:R,10,0),VLOOKUP(_xlfn.CONCAT(B327,$B314),'All Fixtures'!I:R,9,0))</f>
        <v>45609</v>
      </c>
      <c r="D327" s="46" t="str">
        <f>IFERROR(VLOOKUP(_xlfn.CONCAT(B327,$B314),'All Fixtures'!H:R,11,0),VLOOKUP(_xlfn.CONCAT(B327,$B314),'All Fixtures'!I:R,10,0))</f>
        <v>Junction Inn</v>
      </c>
      <c r="E327" s="47" t="str">
        <f t="shared" si="8"/>
        <v>vs</v>
      </c>
      <c r="F327" s="46" t="str">
        <f>IFERROR(VLOOKUP(_xlfn.CONCAT(B327,$B314),'All Fixtures'!I:T,12,0),VLOOKUP(_xlfn.CONCAT(B327,$B314),'All Fixtures'!H:T,13,0))</f>
        <v>509ers</v>
      </c>
      <c r="G327" s="48" t="str">
        <f>IF(E327="VOID","",VLOOKUP(_xlfn.CONCAT(B327,D327),'All Fixtures'!H:U,14,0))</f>
        <v>Junction Inn</v>
      </c>
    </row>
    <row r="328" spans="1:7" ht="18" customHeight="1" x14ac:dyDescent="0.25">
      <c r="A328" s="55"/>
      <c r="B328" s="44">
        <v>12</v>
      </c>
      <c r="C328" s="45">
        <f>IFERROR(VLOOKUP(_xlfn.CONCAT(B328,$B314),'All Fixtures'!H:R,10,0),VLOOKUP(_xlfn.CONCAT(B328,$B314),'All Fixtures'!I:R,9,0))</f>
        <v>45618</v>
      </c>
      <c r="D328" s="46" t="str">
        <f>IFERROR(VLOOKUP(_xlfn.CONCAT(B328,$B314),'All Fixtures'!H:R,11,0),VLOOKUP(_xlfn.CONCAT(B328,$B314),'All Fixtures'!I:R,10,0))</f>
        <v>509ers</v>
      </c>
      <c r="E328" s="47" t="str">
        <f t="shared" si="8"/>
        <v>vs</v>
      </c>
      <c r="F328" s="46" t="str">
        <f>IFERROR(VLOOKUP(_xlfn.CONCAT(B328,$B314),'All Fixtures'!I:T,12,0),VLOOKUP(_xlfn.CONCAT(B328,$B314),'All Fixtures'!H:T,13,0))</f>
        <v>KE7's</v>
      </c>
      <c r="G328" s="48" t="str">
        <f>IF(E328="VOID","",VLOOKUP(_xlfn.CONCAT(B328,D328),'All Fixtures'!H:U,14,0))</f>
        <v>Robinswood Hill Club 2</v>
      </c>
    </row>
    <row r="329" spans="1:7" ht="18" customHeight="1" x14ac:dyDescent="0.25">
      <c r="A329" s="55"/>
      <c r="B329" s="44">
        <v>13</v>
      </c>
      <c r="C329" s="45">
        <f>IFERROR(VLOOKUP(_xlfn.CONCAT(B329,$B314),'All Fixtures'!H:R,10,0),VLOOKUP(_xlfn.CONCAT(B329,$B314),'All Fixtures'!I:R,9,0))</f>
        <v>45624</v>
      </c>
      <c r="D329" s="46" t="str">
        <f>IFERROR(VLOOKUP(_xlfn.CONCAT(B329,$B314),'All Fixtures'!H:R,11,0),VLOOKUP(_xlfn.CONCAT(B329,$B314),'All Fixtures'!I:R,10,0))</f>
        <v>Walls Top Ten</v>
      </c>
      <c r="E329" s="47" t="str">
        <f t="shared" si="8"/>
        <v>vs</v>
      </c>
      <c r="F329" s="46" t="str">
        <f>IFERROR(VLOOKUP(_xlfn.CONCAT(B329,$B314),'All Fixtures'!I:T,12,0),VLOOKUP(_xlfn.CONCAT(B329,$B314),'All Fixtures'!H:T,13,0))</f>
        <v>509ers</v>
      </c>
      <c r="G329" s="48" t="str">
        <f>IF(E329="VOID","",VLOOKUP(_xlfn.CONCAT(B329,D329),'All Fixtures'!H:U,14,0))</f>
        <v>England's Glory 1</v>
      </c>
    </row>
    <row r="330" spans="1:7" ht="18" customHeight="1" x14ac:dyDescent="0.25">
      <c r="A330" s="55"/>
      <c r="B330" s="44">
        <v>14</v>
      </c>
      <c r="C330" s="45">
        <f>IFERROR(VLOOKUP(_xlfn.CONCAT(B330,$B314),'All Fixtures'!H:R,10,0),VLOOKUP(_xlfn.CONCAT(B330,$B314),'All Fixtures'!I:R,9,0))</f>
        <v>45632</v>
      </c>
      <c r="D330" s="46" t="str">
        <f>IFERROR(VLOOKUP(_xlfn.CONCAT(B330,$B314),'All Fixtures'!H:R,11,0),VLOOKUP(_xlfn.CONCAT(B330,$B314),'All Fixtures'!I:R,10,0))</f>
        <v>509ers</v>
      </c>
      <c r="E330" s="47" t="str">
        <f t="shared" si="8"/>
        <v>vs</v>
      </c>
      <c r="F330" s="46" t="str">
        <f>IFERROR(VLOOKUP(_xlfn.CONCAT(B330,$B314),'All Fixtures'!I:T,12,0),VLOOKUP(_xlfn.CONCAT(B330,$B314),'All Fixtures'!H:T,13,0))</f>
        <v>Westgate Teapots</v>
      </c>
      <c r="G330" s="48" t="str">
        <f>IF(E330="VOID","",VLOOKUP(_xlfn.CONCAT(B330,D330),'All Fixtures'!H:U,14,0))</f>
        <v>Robinswood Hill Club 2</v>
      </c>
    </row>
    <row r="331" spans="1:7" ht="18" customHeight="1" x14ac:dyDescent="0.25">
      <c r="A331" s="55"/>
      <c r="B331" s="44">
        <v>15</v>
      </c>
      <c r="C331" s="45">
        <f>IFERROR(VLOOKUP(_xlfn.CONCAT(B331,$B314),'All Fixtures'!H:R,10,0),VLOOKUP(_xlfn.CONCAT(B331,$B314),'All Fixtures'!I:R,9,0))</f>
        <v>45637</v>
      </c>
      <c r="D331" s="46" t="str">
        <f>IFERROR(VLOOKUP(_xlfn.CONCAT(B331,$B314),'All Fixtures'!H:R,11,0),VLOOKUP(_xlfn.CONCAT(B331,$B314),'All Fixtures'!I:R,10,0))</f>
        <v>Angry Beavers</v>
      </c>
      <c r="E331" s="47" t="str">
        <f t="shared" si="8"/>
        <v>vs</v>
      </c>
      <c r="F331" s="46" t="str">
        <f>IFERROR(VLOOKUP(_xlfn.CONCAT(B331,$B314),'All Fixtures'!I:T,12,0),VLOOKUP(_xlfn.CONCAT(B331,$B314),'All Fixtures'!H:T,13,0))</f>
        <v>509ers</v>
      </c>
      <c r="G331" s="48" t="str">
        <f>IF(E331="VOID","",VLOOKUP(_xlfn.CONCAT(B331,D331),'All Fixtures'!H:U,14,0))</f>
        <v>Circle Club Newent</v>
      </c>
    </row>
    <row r="332" spans="1:7" ht="24.6" customHeight="1" x14ac:dyDescent="0.25">
      <c r="A332" s="55"/>
      <c r="B332" s="122" t="s">
        <v>339</v>
      </c>
      <c r="C332" s="123"/>
      <c r="D332" s="123"/>
      <c r="E332" s="123"/>
      <c r="F332" s="123"/>
      <c r="G332" s="124"/>
    </row>
    <row r="333" spans="1:7" ht="18" customHeight="1" x14ac:dyDescent="0.25">
      <c r="A333" s="55"/>
      <c r="B333" s="44">
        <v>16</v>
      </c>
      <c r="C333" s="45">
        <f>IFERROR(VLOOKUP(_xlfn.CONCAT(B333,$B314),'All Fixtures'!H:R,10,0),VLOOKUP(_xlfn.CONCAT(B333,$B314),'All Fixtures'!I:R,9,0))</f>
        <v>45667</v>
      </c>
      <c r="D333" s="46" t="str">
        <f>IFERROR(VLOOKUP(_xlfn.CONCAT(B333,$B314),'All Fixtures'!H:R,11,0),VLOOKUP(_xlfn.CONCAT(B333,$B314),'All Fixtures'!I:R,10,0))</f>
        <v>509ers</v>
      </c>
      <c r="E333" s="47" t="str">
        <f t="shared" si="8"/>
        <v>vs</v>
      </c>
      <c r="F333" s="46" t="str">
        <f>IFERROR(VLOOKUP(_xlfn.CONCAT(B333,$B314),'All Fixtures'!I:T,12,0),VLOOKUP(_xlfn.CONCAT(B333,$B314),'All Fixtures'!H:T,13,0))</f>
        <v>Rising Sun</v>
      </c>
      <c r="G333" s="48" t="str">
        <f>IF(E333="VOID","",VLOOKUP(_xlfn.CONCAT(B333,D333),'All Fixtures'!H:U,14,0))</f>
        <v>Robinswood Hill Club 2</v>
      </c>
    </row>
    <row r="334" spans="1:7" ht="18" customHeight="1" x14ac:dyDescent="0.25">
      <c r="A334" s="55"/>
      <c r="B334" s="44">
        <v>17</v>
      </c>
      <c r="C334" s="45">
        <f>IFERROR(VLOOKUP(_xlfn.CONCAT(B334,$B314),'All Fixtures'!H:R,10,0),VLOOKUP(_xlfn.CONCAT(B334,$B314),'All Fixtures'!I:R,9,0))</f>
        <v>45672</v>
      </c>
      <c r="D334" s="46" t="str">
        <f>IFERROR(VLOOKUP(_xlfn.CONCAT(B334,$B314),'All Fixtures'!H:R,11,0),VLOOKUP(_xlfn.CONCAT(B334,$B314),'All Fixtures'!I:R,10,0))</f>
        <v>Canning Stragglers</v>
      </c>
      <c r="E334" s="47" t="str">
        <f t="shared" si="8"/>
        <v>vs</v>
      </c>
      <c r="F334" s="46" t="str">
        <f>IFERROR(VLOOKUP(_xlfn.CONCAT(B334,$B314),'All Fixtures'!I:T,12,0),VLOOKUP(_xlfn.CONCAT(B334,$B314),'All Fixtures'!H:T,13,0))</f>
        <v>509ers</v>
      </c>
      <c r="G334" s="48" t="str">
        <f>IF(E334="VOID","",VLOOKUP(_xlfn.CONCAT(B334,D334),'All Fixtures'!H:U,14,0))</f>
        <v>Churchdown Club</v>
      </c>
    </row>
    <row r="335" spans="1:7" ht="18" customHeight="1" x14ac:dyDescent="0.25">
      <c r="A335" s="55"/>
      <c r="B335" s="44">
        <v>18</v>
      </c>
      <c r="C335" s="45">
        <f>IFERROR(VLOOKUP(_xlfn.CONCAT(B335,$B314),'All Fixtures'!H:R,10,0),VLOOKUP(_xlfn.CONCAT(B335,$B314),'All Fixtures'!I:R,9,0))</f>
        <v>45681</v>
      </c>
      <c r="D335" s="46" t="str">
        <f>IFERROR(VLOOKUP(_xlfn.CONCAT(B335,$B314),'All Fixtures'!H:R,11,0),VLOOKUP(_xlfn.CONCAT(B335,$B314),'All Fixtures'!I:R,10,0))</f>
        <v>509ers</v>
      </c>
      <c r="E335" s="47" t="str">
        <f t="shared" si="8"/>
        <v>vs</v>
      </c>
      <c r="F335" s="46" t="str">
        <f>IFERROR(VLOOKUP(_xlfn.CONCAT(B335,$B314),'All Fixtures'!I:T,12,0),VLOOKUP(_xlfn.CONCAT(B335,$B314),'All Fixtures'!H:T,13,0))</f>
        <v>Apaches</v>
      </c>
      <c r="G335" s="48" t="str">
        <f>IF(E335="VOID","",VLOOKUP(_xlfn.CONCAT(B335,D335),'All Fixtures'!H:U,14,0))</f>
        <v>Robinswood Hill Club 2</v>
      </c>
    </row>
    <row r="336" spans="1:7" ht="18" customHeight="1" x14ac:dyDescent="0.25">
      <c r="A336" s="55"/>
      <c r="B336" s="44">
        <v>19</v>
      </c>
      <c r="C336" s="45">
        <f>IFERROR(VLOOKUP(_xlfn.CONCAT(B336,$B314),'All Fixtures'!H:R,10,0),VLOOKUP(_xlfn.CONCAT(B336,$B314),'All Fixtures'!I:R,9,0))</f>
        <v>45684</v>
      </c>
      <c r="D336" s="46" t="str">
        <f>IFERROR(VLOOKUP(_xlfn.CONCAT(B336,$B314),'All Fixtures'!H:R,11,0),VLOOKUP(_xlfn.CONCAT(B336,$B314),'All Fixtures'!I:R,10,0))</f>
        <v>Scammells</v>
      </c>
      <c r="E336" s="47" t="str">
        <f t="shared" si="8"/>
        <v>vs</v>
      </c>
      <c r="F336" s="46" t="str">
        <f>IFERROR(VLOOKUP(_xlfn.CONCAT(B336,$B314),'All Fixtures'!I:T,12,0),VLOOKUP(_xlfn.CONCAT(B336,$B314),'All Fixtures'!H:T,13,0))</f>
        <v>509ers</v>
      </c>
      <c r="G336" s="48" t="str">
        <f>IF(E336="VOID","",VLOOKUP(_xlfn.CONCAT(B336,D336),'All Fixtures'!H:U,14,0))</f>
        <v>Gala Club 1</v>
      </c>
    </row>
    <row r="337" spans="1:7" ht="18" customHeight="1" x14ac:dyDescent="0.25">
      <c r="A337" s="55"/>
      <c r="B337" s="44">
        <v>20</v>
      </c>
      <c r="C337" s="45">
        <f>IFERROR(VLOOKUP(_xlfn.CONCAT(B337,$B314),'All Fixtures'!H:R,10,0),VLOOKUP(_xlfn.CONCAT(B337,$B314),'All Fixtures'!I:R,9,0))</f>
        <v>45695</v>
      </c>
      <c r="D337" s="46" t="str">
        <f>IFERROR(VLOOKUP(_xlfn.CONCAT(B337,$B314),'All Fixtures'!H:R,11,0),VLOOKUP(_xlfn.CONCAT(B337,$B314),'All Fixtures'!I:R,10,0))</f>
        <v>509ers</v>
      </c>
      <c r="E337" s="47" t="str">
        <f t="shared" si="8"/>
        <v>vs</v>
      </c>
      <c r="F337" s="46" t="str">
        <f>IFERROR(VLOOKUP(_xlfn.CONCAT(B337,$B314),'All Fixtures'!I:T,12,0),VLOOKUP(_xlfn.CONCAT(B337,$B314),'All Fixtures'!H:T,13,0))</f>
        <v>Renegades</v>
      </c>
      <c r="G337" s="48" t="str">
        <f>IF(E337="VOID","",VLOOKUP(_xlfn.CONCAT(B337,D337),'All Fixtures'!H:U,14,0))</f>
        <v>Robinswood Hill Club 2</v>
      </c>
    </row>
    <row r="338" spans="1:7" ht="18" customHeight="1" x14ac:dyDescent="0.25">
      <c r="A338" s="55"/>
      <c r="B338" s="44">
        <v>21</v>
      </c>
      <c r="C338" s="45">
        <f>IFERROR(VLOOKUP(_xlfn.CONCAT(B338,$B314),'All Fixtures'!H:R,10,0),VLOOKUP(_xlfn.CONCAT(B338,$B314),'All Fixtures'!I:R,9,0))</f>
        <v>45701</v>
      </c>
      <c r="D338" s="46" t="str">
        <f>IFERROR(VLOOKUP(_xlfn.CONCAT(B338,$B314),'All Fixtures'!H:R,11,0),VLOOKUP(_xlfn.CONCAT(B338,$B314),'All Fixtures'!I:R,10,0))</f>
        <v>Jokers(City)</v>
      </c>
      <c r="E338" s="47" t="str">
        <f t="shared" si="8"/>
        <v>vs</v>
      </c>
      <c r="F338" s="46" t="str">
        <f>IFERROR(VLOOKUP(_xlfn.CONCAT(B338,$B314),'All Fixtures'!I:T,12,0),VLOOKUP(_xlfn.CONCAT(B338,$B314),'All Fixtures'!H:T,13,0))</f>
        <v>509ers</v>
      </c>
      <c r="G338" s="48" t="str">
        <f>IF(E338="VOID","",VLOOKUP(_xlfn.CONCAT(B338,D338),'All Fixtures'!H:U,14,0))</f>
        <v>One Eyed Jacks</v>
      </c>
    </row>
    <row r="339" spans="1:7" ht="18" customHeight="1" x14ac:dyDescent="0.25">
      <c r="A339" s="55"/>
      <c r="B339" s="44">
        <v>22</v>
      </c>
      <c r="C339" s="45" t="str">
        <f>IFERROR(VLOOKUP(_xlfn.CONCAT(B339,$B314),'All Fixtures'!H:R,10,0),VLOOKUP(_xlfn.CONCAT(B339,$B314),'All Fixtures'!I:R,9,0))</f>
        <v/>
      </c>
      <c r="D339" s="46" t="str">
        <f>IFERROR(VLOOKUP(_xlfn.CONCAT(B339,$B314),'All Fixtures'!H:R,11,0),VLOOKUP(_xlfn.CONCAT(B339,$B314),'All Fixtures'!I:R,10,0))</f>
        <v>509ers</v>
      </c>
      <c r="E339" s="47" t="str">
        <f t="shared" si="8"/>
        <v>VOID</v>
      </c>
      <c r="F339" s="46" t="str">
        <f>IFERROR(VLOOKUP(_xlfn.CONCAT(B339,$B314),'All Fixtures'!I:T,12,0),VLOOKUP(_xlfn.CONCAT(B339,$B314),'All Fixtures'!H:T,13,0))</f>
        <v/>
      </c>
      <c r="G339" s="48" t="str">
        <f>IF(E339="VOID","",VLOOKUP(_xlfn.CONCAT(B339,D339),'All Fixtures'!H:U,14,0))</f>
        <v/>
      </c>
    </row>
    <row r="340" spans="1:7" ht="18" customHeight="1" x14ac:dyDescent="0.25">
      <c r="A340" s="55"/>
      <c r="B340" s="44">
        <v>23</v>
      </c>
      <c r="C340" s="45">
        <f>IFERROR(VLOOKUP(_xlfn.CONCAT(B340,$B314),'All Fixtures'!H:R,10,0),VLOOKUP(_xlfn.CONCAT(B340,$B314),'All Fixtures'!I:R,9,0))</f>
        <v>45716</v>
      </c>
      <c r="D340" s="46" t="str">
        <f>IFERROR(VLOOKUP(_xlfn.CONCAT(B340,$B314),'All Fixtures'!H:R,11,0),VLOOKUP(_xlfn.CONCAT(B340,$B314),'All Fixtures'!I:R,10,0))</f>
        <v>New Indians</v>
      </c>
      <c r="E340" s="47" t="str">
        <f t="shared" si="8"/>
        <v>vs</v>
      </c>
      <c r="F340" s="46" t="str">
        <f>IFERROR(VLOOKUP(_xlfn.CONCAT(B340,$B314),'All Fixtures'!I:T,12,0),VLOOKUP(_xlfn.CONCAT(B340,$B314),'All Fixtures'!H:T,13,0))</f>
        <v>509ers</v>
      </c>
      <c r="G340" s="48" t="str">
        <f>IF(E340="VOID","",VLOOKUP(_xlfn.CONCAT(B340,D340),'All Fixtures'!H:U,14,0))</f>
        <v>Churchdown Community Centre 1</v>
      </c>
    </row>
    <row r="341" spans="1:7" ht="18" customHeight="1" x14ac:dyDescent="0.25">
      <c r="A341" s="55"/>
      <c r="B341" s="44">
        <v>24</v>
      </c>
      <c r="C341" s="45">
        <f>IFERROR(VLOOKUP(_xlfn.CONCAT(B341,$B314),'All Fixtures'!H:R,10,0),VLOOKUP(_xlfn.CONCAT(B341,$B314),'All Fixtures'!I:R,9,0))</f>
        <v>45723</v>
      </c>
      <c r="D341" s="46" t="str">
        <f>IFERROR(VLOOKUP(_xlfn.CONCAT(B341,$B314),'All Fixtures'!H:R,11,0),VLOOKUP(_xlfn.CONCAT(B341,$B314),'All Fixtures'!I:R,10,0))</f>
        <v>509ers</v>
      </c>
      <c r="E341" s="47" t="str">
        <f t="shared" si="8"/>
        <v>vs</v>
      </c>
      <c r="F341" s="46" t="str">
        <f>IFERROR(VLOOKUP(_xlfn.CONCAT(B341,$B314),'All Fixtures'!I:T,12,0),VLOOKUP(_xlfn.CONCAT(B341,$B314),'All Fixtures'!H:T,13,0))</f>
        <v>Cybernetics</v>
      </c>
      <c r="G341" s="48" t="str">
        <f>IF(E341="VOID","",VLOOKUP(_xlfn.CONCAT(B341,D341),'All Fixtures'!H:U,14,0))</f>
        <v>Robinswood Hill Club 2</v>
      </c>
    </row>
    <row r="342" spans="1:7" ht="18" customHeight="1" x14ac:dyDescent="0.25">
      <c r="A342" s="55"/>
      <c r="B342" s="44">
        <v>25</v>
      </c>
      <c r="C342" s="45">
        <f>IFERROR(VLOOKUP(_xlfn.CONCAT(B342,$B314),'All Fixtures'!H:R,10,0),VLOOKUP(_xlfn.CONCAT(B342,$B314),'All Fixtures'!I:R,9,0))</f>
        <v>45730</v>
      </c>
      <c r="D342" s="46" t="str">
        <f>IFERROR(VLOOKUP(_xlfn.CONCAT(B342,$B314),'All Fixtures'!H:R,11,0),VLOOKUP(_xlfn.CONCAT(B342,$B314),'All Fixtures'!I:R,10,0))</f>
        <v>Britwater</v>
      </c>
      <c r="E342" s="47" t="str">
        <f t="shared" si="8"/>
        <v>vs</v>
      </c>
      <c r="F342" s="46" t="str">
        <f>IFERROR(VLOOKUP(_xlfn.CONCAT(B342,$B314),'All Fixtures'!I:T,12,0),VLOOKUP(_xlfn.CONCAT(B342,$B314),'All Fixtures'!H:T,13,0))</f>
        <v>509ers</v>
      </c>
      <c r="G342" s="48" t="str">
        <f>IF(E342="VOID","",VLOOKUP(_xlfn.CONCAT(B342,D342),'All Fixtures'!H:U,14,0))</f>
        <v>Tuffley Community Centre</v>
      </c>
    </row>
    <row r="343" spans="1:7" ht="18" customHeight="1" x14ac:dyDescent="0.25">
      <c r="A343" s="55"/>
      <c r="B343" s="44">
        <v>26</v>
      </c>
      <c r="C343" s="45">
        <f>IFERROR(VLOOKUP(_xlfn.CONCAT(B343,$B314),'All Fixtures'!H:R,10,0),VLOOKUP(_xlfn.CONCAT(B343,$B314),'All Fixtures'!I:R,9,0))</f>
        <v>45737</v>
      </c>
      <c r="D343" s="46" t="str">
        <f>IFERROR(VLOOKUP(_xlfn.CONCAT(B343,$B314),'All Fixtures'!H:R,11,0),VLOOKUP(_xlfn.CONCAT(B343,$B314),'All Fixtures'!I:R,10,0))</f>
        <v>509ers</v>
      </c>
      <c r="E343" s="47" t="str">
        <f t="shared" si="8"/>
        <v>vs</v>
      </c>
      <c r="F343" s="46" t="str">
        <f>IFERROR(VLOOKUP(_xlfn.CONCAT(B343,$B314),'All Fixtures'!I:T,12,0),VLOOKUP(_xlfn.CONCAT(B343,$B314),'All Fixtures'!H:T,13,0))</f>
        <v>Junction Inn</v>
      </c>
      <c r="G343" s="48" t="str">
        <f>IF(E343="VOID","",VLOOKUP(_xlfn.CONCAT(B343,D343),'All Fixtures'!H:U,14,0))</f>
        <v>Robinswood Hill Club 2</v>
      </c>
    </row>
    <row r="344" spans="1:7" ht="18" customHeight="1" x14ac:dyDescent="0.25">
      <c r="A344" s="55"/>
      <c r="B344" s="44">
        <v>27</v>
      </c>
      <c r="C344" s="45">
        <f>IFERROR(VLOOKUP(_xlfn.CONCAT(B344,$B314),'All Fixtures'!H:R,10,0),VLOOKUP(_xlfn.CONCAT(B344,$B314),'All Fixtures'!I:R,9,0))</f>
        <v>45742</v>
      </c>
      <c r="D344" s="46" t="str">
        <f>IFERROR(VLOOKUP(_xlfn.CONCAT(B344,$B314),'All Fixtures'!H:R,11,0),VLOOKUP(_xlfn.CONCAT(B344,$B314),'All Fixtures'!I:R,10,0))</f>
        <v>KE7's</v>
      </c>
      <c r="E344" s="47" t="str">
        <f t="shared" si="8"/>
        <v>vs</v>
      </c>
      <c r="F344" s="46" t="str">
        <f>IFERROR(VLOOKUP(_xlfn.CONCAT(B344,$B314),'All Fixtures'!I:T,12,0),VLOOKUP(_xlfn.CONCAT(B344,$B314),'All Fixtures'!H:T,13,0))</f>
        <v>509ers</v>
      </c>
      <c r="G344" s="48" t="str">
        <f>IF(E344="VOID","",VLOOKUP(_xlfn.CONCAT(B344,D344),'All Fixtures'!H:U,14,0))</f>
        <v>Old Richians RFC</v>
      </c>
    </row>
    <row r="345" spans="1:7" ht="18" customHeight="1" x14ac:dyDescent="0.25">
      <c r="A345" s="55"/>
      <c r="B345" s="44">
        <v>28</v>
      </c>
      <c r="C345" s="45">
        <f>IFERROR(VLOOKUP(_xlfn.CONCAT(B345,$B314),'All Fixtures'!H:R,10,0),VLOOKUP(_xlfn.CONCAT(B345,$B314),'All Fixtures'!I:R,9,0))</f>
        <v>45751</v>
      </c>
      <c r="D345" s="46" t="str">
        <f>IFERROR(VLOOKUP(_xlfn.CONCAT(B345,$B314),'All Fixtures'!H:R,11,0),VLOOKUP(_xlfn.CONCAT(B345,$B314),'All Fixtures'!I:R,10,0))</f>
        <v>509ers</v>
      </c>
      <c r="E345" s="47" t="str">
        <f t="shared" si="8"/>
        <v>vs</v>
      </c>
      <c r="F345" s="46" t="str">
        <f>IFERROR(VLOOKUP(_xlfn.CONCAT(B345,$B314),'All Fixtures'!I:T,12,0),VLOOKUP(_xlfn.CONCAT(B345,$B314),'All Fixtures'!H:T,13,0))</f>
        <v>Walls Top Ten</v>
      </c>
      <c r="G345" s="48" t="str">
        <f>IF(E345="VOID","",VLOOKUP(_xlfn.CONCAT(B345,D345),'All Fixtures'!H:U,14,0))</f>
        <v>Robinswood Hill Club 2</v>
      </c>
    </row>
    <row r="346" spans="1:7" ht="18" customHeight="1" x14ac:dyDescent="0.25">
      <c r="A346" s="55"/>
      <c r="B346" s="44">
        <v>29</v>
      </c>
      <c r="C346" s="45">
        <f>IFERROR(VLOOKUP(_xlfn.CONCAT(B346,$B314),'All Fixtures'!H:R,10,0),VLOOKUP(_xlfn.CONCAT(B346,$B314),'All Fixtures'!I:R,9,0))</f>
        <v>45754</v>
      </c>
      <c r="D346" s="46" t="str">
        <f>IFERROR(VLOOKUP(_xlfn.CONCAT(B346,$B314),'All Fixtures'!H:R,11,0),VLOOKUP(_xlfn.CONCAT(B346,$B314),'All Fixtures'!I:R,10,0))</f>
        <v>Westgate Teapots</v>
      </c>
      <c r="E346" s="47" t="str">
        <f t="shared" si="8"/>
        <v>vs</v>
      </c>
      <c r="F346" s="46" t="str">
        <f>IFERROR(VLOOKUP(_xlfn.CONCAT(B346,$B314),'All Fixtures'!I:T,12,0),VLOOKUP(_xlfn.CONCAT(B346,$B314),'All Fixtures'!H:T,13,0))</f>
        <v>509ers</v>
      </c>
      <c r="G346" s="48" t="str">
        <f>IF(E346="VOID","",VLOOKUP(_xlfn.CONCAT(B346,D346),'All Fixtures'!H:U,14,0))</f>
        <v>Wotton Hall Club 1</v>
      </c>
    </row>
    <row r="347" spans="1:7" ht="18" customHeight="1" x14ac:dyDescent="0.25">
      <c r="A347" s="55"/>
      <c r="B347" s="49">
        <v>30</v>
      </c>
      <c r="C347" s="50">
        <f>IFERROR(VLOOKUP(_xlfn.CONCAT(B347,$B314),'All Fixtures'!H:R,10,0),VLOOKUP(_xlfn.CONCAT(B347,$B314),'All Fixtures'!I:R,9,0))</f>
        <v>45765</v>
      </c>
      <c r="D347" s="51" t="str">
        <f>IFERROR(VLOOKUP(_xlfn.CONCAT(B347,$B314),'All Fixtures'!H:R,11,0),VLOOKUP(_xlfn.CONCAT(B347,$B314),'All Fixtures'!I:R,10,0))</f>
        <v>509ers</v>
      </c>
      <c r="E347" s="52" t="str">
        <f t="shared" si="8"/>
        <v>vs</v>
      </c>
      <c r="F347" s="51" t="str">
        <f>IFERROR(VLOOKUP(_xlfn.CONCAT(B347,$B314),'All Fixtures'!I:T,12,0),VLOOKUP(_xlfn.CONCAT(B347,$B314),'All Fixtures'!H:T,13,0))</f>
        <v>Angry Beavers</v>
      </c>
      <c r="G347" s="53" t="str">
        <f>IF(E347="VOID","",VLOOKUP(_xlfn.CONCAT(B347,D347),'All Fixtures'!H:U,14,0))</f>
        <v>Robinswood Hill Club 2</v>
      </c>
    </row>
    <row r="348" spans="1:7" ht="13.15" customHeight="1" x14ac:dyDescent="0.25">
      <c r="A348" s="55"/>
      <c r="B348" s="20"/>
      <c r="C348" s="20"/>
      <c r="D348" s="3"/>
      <c r="E348" s="20"/>
      <c r="F348" s="3"/>
      <c r="G348" s="3"/>
    </row>
    <row r="349" spans="1:7" ht="13.15" customHeight="1" x14ac:dyDescent="0.25">
      <c r="A349" s="55"/>
      <c r="B349" s="20"/>
      <c r="C349" s="20"/>
      <c r="D349" s="3"/>
      <c r="E349" s="20"/>
      <c r="F349" s="3"/>
      <c r="G349" s="3"/>
    </row>
    <row r="350" spans="1:7" ht="13.15" customHeight="1" x14ac:dyDescent="0.25">
      <c r="A350" s="55"/>
      <c r="B350" s="20"/>
      <c r="C350" s="20"/>
      <c r="D350" s="3"/>
      <c r="E350" s="20"/>
      <c r="F350" s="3"/>
      <c r="G350" s="3"/>
    </row>
    <row r="351" spans="1:7" ht="13.15" customHeight="1" x14ac:dyDescent="0.25">
      <c r="A351" s="55"/>
      <c r="B351" s="20"/>
      <c r="C351" s="20"/>
      <c r="D351" s="3"/>
      <c r="E351" s="20"/>
      <c r="F351" s="3"/>
      <c r="G351" s="3"/>
    </row>
    <row r="352" spans="1:7" ht="13.15" customHeight="1" x14ac:dyDescent="0.25">
      <c r="A352" s="55"/>
      <c r="B352" s="20"/>
      <c r="C352" s="20"/>
      <c r="D352" s="3"/>
      <c r="E352" s="20"/>
      <c r="F352" s="3"/>
      <c r="G352" s="3"/>
    </row>
    <row r="353" spans="1:7" ht="20.45" customHeight="1" x14ac:dyDescent="0.35">
      <c r="A353" s="55">
        <f>A314+1</f>
        <v>10</v>
      </c>
      <c r="B353" s="39" t="str">
        <f>C353</f>
        <v>Westgate Teapots</v>
      </c>
      <c r="C353" s="121" t="str">
        <f>VLOOKUP(A353,Divisions!$AB$3:$AC$18,2,0)</f>
        <v>Westgate Teapots</v>
      </c>
      <c r="D353" s="121"/>
      <c r="E353" s="121"/>
      <c r="F353" s="121"/>
      <c r="G353" s="121"/>
    </row>
    <row r="354" spans="1:7" ht="13.15" customHeight="1" x14ac:dyDescent="0.25">
      <c r="A354" s="55"/>
      <c r="B354" s="20"/>
      <c r="C354" s="20"/>
      <c r="D354" s="3"/>
      <c r="E354" s="20"/>
      <c r="F354" s="3"/>
      <c r="G354" s="3"/>
    </row>
    <row r="355" spans="1:7" ht="21.6" customHeight="1" x14ac:dyDescent="0.25">
      <c r="A355" s="55"/>
      <c r="B355" s="40" t="s">
        <v>328</v>
      </c>
      <c r="C355" s="41" t="s">
        <v>334</v>
      </c>
      <c r="D355" s="42" t="s">
        <v>340</v>
      </c>
      <c r="E355" s="42"/>
      <c r="F355" s="42" t="s">
        <v>341</v>
      </c>
      <c r="G355" s="43" t="s">
        <v>338</v>
      </c>
    </row>
    <row r="356" spans="1:7" ht="18" customHeight="1" x14ac:dyDescent="0.25">
      <c r="A356" s="55"/>
      <c r="B356" s="44">
        <v>1</v>
      </c>
      <c r="C356" s="45">
        <f>IFERROR(VLOOKUP(_xlfn.CONCAT(B356,$B353),'All Fixtures'!H:R,10,0),VLOOKUP(_xlfn.CONCAT(B356,$B353),'All Fixtures'!I:R,9,0))</f>
        <v>45539</v>
      </c>
      <c r="D356" s="46" t="str">
        <f>IFERROR(VLOOKUP(_xlfn.CONCAT(B356,$B353),'All Fixtures'!H:R,11,0),VLOOKUP(_xlfn.CONCAT(B356,$B353),'All Fixtures'!I:R,10,0))</f>
        <v>Canning Stragglers</v>
      </c>
      <c r="E356" s="47" t="str">
        <f>IF(F356="","VOID","vs")</f>
        <v>vs</v>
      </c>
      <c r="F356" s="46" t="str">
        <f>IFERROR(VLOOKUP(_xlfn.CONCAT(B356,$B353),'All Fixtures'!I:T,12,0),VLOOKUP(_xlfn.CONCAT(B356,$B353),'All Fixtures'!H:T,13,0))</f>
        <v>Westgate Teapots</v>
      </c>
      <c r="G356" s="48" t="str">
        <f>IF(E356="VOID","",VLOOKUP(_xlfn.CONCAT(B356,D356),'All Fixtures'!H:U,14,0))</f>
        <v>Churchdown Club</v>
      </c>
    </row>
    <row r="357" spans="1:7" ht="18" customHeight="1" x14ac:dyDescent="0.25">
      <c r="A357" s="55"/>
      <c r="B357" s="44">
        <v>2</v>
      </c>
      <c r="C357" s="45">
        <f>IFERROR(VLOOKUP(_xlfn.CONCAT(B357,$B353),'All Fixtures'!H:R,10,0),VLOOKUP(_xlfn.CONCAT(B357,$B353),'All Fixtures'!I:R,9,0))</f>
        <v>45544</v>
      </c>
      <c r="D357" s="46" t="str">
        <f>IFERROR(VLOOKUP(_xlfn.CONCAT(B357,$B353),'All Fixtures'!H:R,11,0),VLOOKUP(_xlfn.CONCAT(B357,$B353),'All Fixtures'!I:R,10,0))</f>
        <v>Westgate Teapots</v>
      </c>
      <c r="E357" s="47" t="str">
        <f t="shared" ref="E357:E386" si="9">IF(F357="","VOID","vs")</f>
        <v>vs</v>
      </c>
      <c r="F357" s="46" t="str">
        <f>IFERROR(VLOOKUP(_xlfn.CONCAT(B357,$B353),'All Fixtures'!I:T,12,0),VLOOKUP(_xlfn.CONCAT(B357,$B353),'All Fixtures'!H:T,13,0))</f>
        <v>Apaches</v>
      </c>
      <c r="G357" s="48" t="str">
        <f>IF(E357="VOID","",VLOOKUP(_xlfn.CONCAT(B357,D357),'All Fixtures'!H:U,14,0))</f>
        <v>Wotton Hall Club 1</v>
      </c>
    </row>
    <row r="358" spans="1:7" ht="18" customHeight="1" x14ac:dyDescent="0.25">
      <c r="A358" s="55"/>
      <c r="B358" s="44">
        <v>3</v>
      </c>
      <c r="C358" s="45">
        <f>IFERROR(VLOOKUP(_xlfn.CONCAT(B358,$B353),'All Fixtures'!H:R,10,0),VLOOKUP(_xlfn.CONCAT(B358,$B353),'All Fixtures'!I:R,9,0))</f>
        <v>45551</v>
      </c>
      <c r="D358" s="46" t="str">
        <f>IFERROR(VLOOKUP(_xlfn.CONCAT(B358,$B353),'All Fixtures'!H:R,11,0),VLOOKUP(_xlfn.CONCAT(B358,$B353),'All Fixtures'!I:R,10,0))</f>
        <v>Scammells</v>
      </c>
      <c r="E358" s="47" t="str">
        <f t="shared" si="9"/>
        <v>vs</v>
      </c>
      <c r="F358" s="46" t="str">
        <f>IFERROR(VLOOKUP(_xlfn.CONCAT(B358,$B353),'All Fixtures'!I:T,12,0),VLOOKUP(_xlfn.CONCAT(B358,$B353),'All Fixtures'!H:T,13,0))</f>
        <v>Westgate Teapots</v>
      </c>
      <c r="G358" s="48" t="str">
        <f>IF(E358="VOID","",VLOOKUP(_xlfn.CONCAT(B358,D358),'All Fixtures'!H:U,14,0))</f>
        <v>Gala Club 1</v>
      </c>
    </row>
    <row r="359" spans="1:7" ht="18" customHeight="1" x14ac:dyDescent="0.25">
      <c r="A359" s="55"/>
      <c r="B359" s="44">
        <v>4</v>
      </c>
      <c r="C359" s="45">
        <f>IFERROR(VLOOKUP(_xlfn.CONCAT(B359,$B353),'All Fixtures'!H:R,10,0),VLOOKUP(_xlfn.CONCAT(B359,$B353),'All Fixtures'!I:R,9,0))</f>
        <v>45558</v>
      </c>
      <c r="D359" s="46" t="str">
        <f>IFERROR(VLOOKUP(_xlfn.CONCAT(B359,$B353),'All Fixtures'!H:R,11,0),VLOOKUP(_xlfn.CONCAT(B359,$B353),'All Fixtures'!I:R,10,0))</f>
        <v>Westgate Teapots</v>
      </c>
      <c r="E359" s="47" t="str">
        <f t="shared" si="9"/>
        <v>vs</v>
      </c>
      <c r="F359" s="46" t="str">
        <f>IFERROR(VLOOKUP(_xlfn.CONCAT(B359,$B353),'All Fixtures'!I:T,12,0),VLOOKUP(_xlfn.CONCAT(B359,$B353),'All Fixtures'!H:T,13,0))</f>
        <v>Renegades</v>
      </c>
      <c r="G359" s="48" t="str">
        <f>IF(E359="VOID","",VLOOKUP(_xlfn.CONCAT(B359,D359),'All Fixtures'!H:U,14,0))</f>
        <v>Wotton Hall Club 1</v>
      </c>
    </row>
    <row r="360" spans="1:7" ht="18" customHeight="1" x14ac:dyDescent="0.25">
      <c r="A360" s="55"/>
      <c r="B360" s="44">
        <v>5</v>
      </c>
      <c r="C360" s="45">
        <f>IFERROR(VLOOKUP(_xlfn.CONCAT(B360,$B353),'All Fixtures'!H:R,10,0),VLOOKUP(_xlfn.CONCAT(B360,$B353),'All Fixtures'!I:R,9,0))</f>
        <v>45568</v>
      </c>
      <c r="D360" s="46" t="str">
        <f>IFERROR(VLOOKUP(_xlfn.CONCAT(B360,$B353),'All Fixtures'!H:R,11,0),VLOOKUP(_xlfn.CONCAT(B360,$B353),'All Fixtures'!I:R,10,0))</f>
        <v>Jokers(City)</v>
      </c>
      <c r="E360" s="47" t="str">
        <f t="shared" si="9"/>
        <v>vs</v>
      </c>
      <c r="F360" s="46" t="str">
        <f>IFERROR(VLOOKUP(_xlfn.CONCAT(B360,$B353),'All Fixtures'!I:T,12,0),VLOOKUP(_xlfn.CONCAT(B360,$B353),'All Fixtures'!H:T,13,0))</f>
        <v>Westgate Teapots</v>
      </c>
      <c r="G360" s="48" t="str">
        <f>IF(E360="VOID","",VLOOKUP(_xlfn.CONCAT(B360,D360),'All Fixtures'!H:U,14,0))</f>
        <v>One Eyed Jacks</v>
      </c>
    </row>
    <row r="361" spans="1:7" ht="18" customHeight="1" x14ac:dyDescent="0.25">
      <c r="A361" s="55"/>
      <c r="B361" s="44">
        <v>6</v>
      </c>
      <c r="C361" s="45" t="str">
        <f>IFERROR(VLOOKUP(_xlfn.CONCAT(B361,$B353),'All Fixtures'!H:R,10,0),VLOOKUP(_xlfn.CONCAT(B361,$B353),'All Fixtures'!I:R,9,0))</f>
        <v/>
      </c>
      <c r="D361" s="46" t="str">
        <f>IFERROR(VLOOKUP(_xlfn.CONCAT(B361,$B353),'All Fixtures'!H:R,11,0),VLOOKUP(_xlfn.CONCAT(B361,$B353),'All Fixtures'!I:R,10,0))</f>
        <v>Westgate Teapots</v>
      </c>
      <c r="E361" s="47" t="str">
        <f t="shared" si="9"/>
        <v>VOID</v>
      </c>
      <c r="F361" s="46" t="str">
        <f>IFERROR(VLOOKUP(_xlfn.CONCAT(B361,$B353),'All Fixtures'!I:T,12,0),VLOOKUP(_xlfn.CONCAT(B361,$B353),'All Fixtures'!H:T,13,0))</f>
        <v/>
      </c>
      <c r="G361" s="48" t="str">
        <f>IF(E361="VOID","",VLOOKUP(_xlfn.CONCAT(B361,D361),'All Fixtures'!H:U,14,0))</f>
        <v/>
      </c>
    </row>
    <row r="362" spans="1:7" ht="18" customHeight="1" x14ac:dyDescent="0.25">
      <c r="A362" s="55"/>
      <c r="B362" s="44">
        <v>7</v>
      </c>
      <c r="C362" s="45">
        <f>IFERROR(VLOOKUP(_xlfn.CONCAT(B362,$B353),'All Fixtures'!H:R,10,0),VLOOKUP(_xlfn.CONCAT(B362,$B353),'All Fixtures'!I:R,9,0))</f>
        <v>45583</v>
      </c>
      <c r="D362" s="46" t="str">
        <f>IFERROR(VLOOKUP(_xlfn.CONCAT(B362,$B353),'All Fixtures'!H:R,11,0),VLOOKUP(_xlfn.CONCAT(B362,$B353),'All Fixtures'!I:R,10,0))</f>
        <v>New Indians</v>
      </c>
      <c r="E362" s="47" t="str">
        <f t="shared" si="9"/>
        <v>vs</v>
      </c>
      <c r="F362" s="46" t="str">
        <f>IFERROR(VLOOKUP(_xlfn.CONCAT(B362,$B353),'All Fixtures'!I:T,12,0),VLOOKUP(_xlfn.CONCAT(B362,$B353),'All Fixtures'!H:T,13,0))</f>
        <v>Westgate Teapots</v>
      </c>
      <c r="G362" s="48" t="str">
        <f>IF(E362="VOID","",VLOOKUP(_xlfn.CONCAT(B362,D362),'All Fixtures'!H:U,14,0))</f>
        <v>Churchdown Community Centre 1</v>
      </c>
    </row>
    <row r="363" spans="1:7" ht="18" customHeight="1" x14ac:dyDescent="0.25">
      <c r="A363" s="55"/>
      <c r="B363" s="44">
        <v>8</v>
      </c>
      <c r="C363" s="45">
        <f>IFERROR(VLOOKUP(_xlfn.CONCAT(B363,$B353),'All Fixtures'!H:R,10,0),VLOOKUP(_xlfn.CONCAT(B363,$B353),'All Fixtures'!I:R,9,0))</f>
        <v>45586</v>
      </c>
      <c r="D363" s="46" t="str">
        <f>IFERROR(VLOOKUP(_xlfn.CONCAT(B363,$B353),'All Fixtures'!H:R,11,0),VLOOKUP(_xlfn.CONCAT(B363,$B353),'All Fixtures'!I:R,10,0))</f>
        <v>Westgate Teapots</v>
      </c>
      <c r="E363" s="47" t="str">
        <f t="shared" si="9"/>
        <v>vs</v>
      </c>
      <c r="F363" s="46" t="str">
        <f>IFERROR(VLOOKUP(_xlfn.CONCAT(B363,$B353),'All Fixtures'!I:T,12,0),VLOOKUP(_xlfn.CONCAT(B363,$B353),'All Fixtures'!H:T,13,0))</f>
        <v>Cybernetics</v>
      </c>
      <c r="G363" s="48" t="str">
        <f>IF(E363="VOID","",VLOOKUP(_xlfn.CONCAT(B363,D363),'All Fixtures'!H:U,14,0))</f>
        <v>Wotton Hall Club 1</v>
      </c>
    </row>
    <row r="364" spans="1:7" ht="18" customHeight="1" x14ac:dyDescent="0.25">
      <c r="A364" s="55"/>
      <c r="B364" s="44">
        <v>9</v>
      </c>
      <c r="C364" s="45">
        <f>IFERROR(VLOOKUP(_xlfn.CONCAT(B364,$B353),'All Fixtures'!H:R,10,0),VLOOKUP(_xlfn.CONCAT(B364,$B353),'All Fixtures'!I:R,9,0))</f>
        <v>45597</v>
      </c>
      <c r="D364" s="46" t="str">
        <f>IFERROR(VLOOKUP(_xlfn.CONCAT(B364,$B353),'All Fixtures'!H:R,11,0),VLOOKUP(_xlfn.CONCAT(B364,$B353),'All Fixtures'!I:R,10,0))</f>
        <v>Britwater</v>
      </c>
      <c r="E364" s="47" t="str">
        <f t="shared" si="9"/>
        <v>vs</v>
      </c>
      <c r="F364" s="46" t="str">
        <f>IFERROR(VLOOKUP(_xlfn.CONCAT(B364,$B353),'All Fixtures'!I:T,12,0),VLOOKUP(_xlfn.CONCAT(B364,$B353),'All Fixtures'!H:T,13,0))</f>
        <v>Westgate Teapots</v>
      </c>
      <c r="G364" s="48" t="str">
        <f>IF(E364="VOID","",VLOOKUP(_xlfn.CONCAT(B364,D364),'All Fixtures'!H:U,14,0))</f>
        <v>Tuffley Community Centre</v>
      </c>
    </row>
    <row r="365" spans="1:7" ht="18" customHeight="1" x14ac:dyDescent="0.25">
      <c r="A365" s="55"/>
      <c r="B365" s="44">
        <v>10</v>
      </c>
      <c r="C365" s="45">
        <f>IFERROR(VLOOKUP(_xlfn.CONCAT(B365,$B353),'All Fixtures'!H:R,10,0),VLOOKUP(_xlfn.CONCAT(B365,$B353),'All Fixtures'!I:R,9,0))</f>
        <v>45600</v>
      </c>
      <c r="D365" s="46" t="str">
        <f>IFERROR(VLOOKUP(_xlfn.CONCAT(B365,$B353),'All Fixtures'!H:R,11,0),VLOOKUP(_xlfn.CONCAT(B365,$B353),'All Fixtures'!I:R,10,0))</f>
        <v>Westgate Teapots</v>
      </c>
      <c r="E365" s="47" t="str">
        <f t="shared" si="9"/>
        <v>vs</v>
      </c>
      <c r="F365" s="46" t="str">
        <f>IFERROR(VLOOKUP(_xlfn.CONCAT(B365,$B353),'All Fixtures'!I:T,12,0),VLOOKUP(_xlfn.CONCAT(B365,$B353),'All Fixtures'!H:T,13,0))</f>
        <v>Junction Inn</v>
      </c>
      <c r="G365" s="48" t="str">
        <f>IF(E365="VOID","",VLOOKUP(_xlfn.CONCAT(B365,D365),'All Fixtures'!H:U,14,0))</f>
        <v>Wotton Hall Club 1</v>
      </c>
    </row>
    <row r="366" spans="1:7" ht="18" customHeight="1" x14ac:dyDescent="0.25">
      <c r="A366" s="55"/>
      <c r="B366" s="44">
        <v>11</v>
      </c>
      <c r="C366" s="45">
        <f>IFERROR(VLOOKUP(_xlfn.CONCAT(B366,$B353),'All Fixtures'!H:R,10,0),VLOOKUP(_xlfn.CONCAT(B366,$B353),'All Fixtures'!I:R,9,0))</f>
        <v>45609</v>
      </c>
      <c r="D366" s="46" t="str">
        <f>IFERROR(VLOOKUP(_xlfn.CONCAT(B366,$B353),'All Fixtures'!H:R,11,0),VLOOKUP(_xlfn.CONCAT(B366,$B353),'All Fixtures'!I:R,10,0))</f>
        <v>KE7's</v>
      </c>
      <c r="E366" s="47" t="str">
        <f t="shared" si="9"/>
        <v>vs</v>
      </c>
      <c r="F366" s="46" t="str">
        <f>IFERROR(VLOOKUP(_xlfn.CONCAT(B366,$B353),'All Fixtures'!I:T,12,0),VLOOKUP(_xlfn.CONCAT(B366,$B353),'All Fixtures'!H:T,13,0))</f>
        <v>Westgate Teapots</v>
      </c>
      <c r="G366" s="48" t="str">
        <f>IF(E366="VOID","",VLOOKUP(_xlfn.CONCAT(B366,D366),'All Fixtures'!H:U,14,0))</f>
        <v>Old Richians RFC</v>
      </c>
    </row>
    <row r="367" spans="1:7" ht="18" customHeight="1" x14ac:dyDescent="0.25">
      <c r="A367" s="55"/>
      <c r="B367" s="44">
        <v>12</v>
      </c>
      <c r="C367" s="45">
        <f>IFERROR(VLOOKUP(_xlfn.CONCAT(B367,$B353),'All Fixtures'!H:R,10,0),VLOOKUP(_xlfn.CONCAT(B367,$B353),'All Fixtures'!I:R,9,0))</f>
        <v>45614</v>
      </c>
      <c r="D367" s="46" t="str">
        <f>IFERROR(VLOOKUP(_xlfn.CONCAT(B367,$B353),'All Fixtures'!H:R,11,0),VLOOKUP(_xlfn.CONCAT(B367,$B353),'All Fixtures'!I:R,10,0))</f>
        <v>Westgate Teapots</v>
      </c>
      <c r="E367" s="47" t="str">
        <f t="shared" si="9"/>
        <v>vs</v>
      </c>
      <c r="F367" s="46" t="str">
        <f>IFERROR(VLOOKUP(_xlfn.CONCAT(B367,$B353),'All Fixtures'!I:T,12,0),VLOOKUP(_xlfn.CONCAT(B367,$B353),'All Fixtures'!H:T,13,0))</f>
        <v>Walls Top Ten</v>
      </c>
      <c r="G367" s="48" t="str">
        <f>IF(E367="VOID","",VLOOKUP(_xlfn.CONCAT(B367,D367),'All Fixtures'!H:U,14,0))</f>
        <v>Wotton Hall Club 1</v>
      </c>
    </row>
    <row r="368" spans="1:7" ht="18" customHeight="1" x14ac:dyDescent="0.25">
      <c r="A368" s="55"/>
      <c r="B368" s="44">
        <v>13</v>
      </c>
      <c r="C368" s="45">
        <f>IFERROR(VLOOKUP(_xlfn.CONCAT(B368,$B353),'All Fixtures'!H:R,10,0),VLOOKUP(_xlfn.CONCAT(B368,$B353),'All Fixtures'!I:R,9,0))</f>
        <v>45623</v>
      </c>
      <c r="D368" s="46" t="str">
        <f>IFERROR(VLOOKUP(_xlfn.CONCAT(B368,$B353),'All Fixtures'!H:R,11,0),VLOOKUP(_xlfn.CONCAT(B368,$B353),'All Fixtures'!I:R,10,0))</f>
        <v>Angry Beavers</v>
      </c>
      <c r="E368" s="47" t="str">
        <f t="shared" si="9"/>
        <v>vs</v>
      </c>
      <c r="F368" s="46" t="str">
        <f>IFERROR(VLOOKUP(_xlfn.CONCAT(B368,$B353),'All Fixtures'!I:T,12,0),VLOOKUP(_xlfn.CONCAT(B368,$B353),'All Fixtures'!H:T,13,0))</f>
        <v>Westgate Teapots</v>
      </c>
      <c r="G368" s="48" t="str">
        <f>IF(E368="VOID","",VLOOKUP(_xlfn.CONCAT(B368,D368),'All Fixtures'!H:U,14,0))</f>
        <v>Circle Club Newent</v>
      </c>
    </row>
    <row r="369" spans="1:7" ht="18" customHeight="1" x14ac:dyDescent="0.25">
      <c r="A369" s="55"/>
      <c r="B369" s="44">
        <v>14</v>
      </c>
      <c r="C369" s="45">
        <f>IFERROR(VLOOKUP(_xlfn.CONCAT(B369,$B353),'All Fixtures'!H:R,10,0),VLOOKUP(_xlfn.CONCAT(B369,$B353),'All Fixtures'!I:R,9,0))</f>
        <v>45632</v>
      </c>
      <c r="D369" s="46" t="str">
        <f>IFERROR(VLOOKUP(_xlfn.CONCAT(B369,$B353),'All Fixtures'!H:R,11,0),VLOOKUP(_xlfn.CONCAT(B369,$B353),'All Fixtures'!I:R,10,0))</f>
        <v>509ers</v>
      </c>
      <c r="E369" s="47" t="str">
        <f t="shared" si="9"/>
        <v>vs</v>
      </c>
      <c r="F369" s="46" t="str">
        <f>IFERROR(VLOOKUP(_xlfn.CONCAT(B369,$B353),'All Fixtures'!I:T,12,0),VLOOKUP(_xlfn.CONCAT(B369,$B353),'All Fixtures'!H:T,13,0))</f>
        <v>Westgate Teapots</v>
      </c>
      <c r="G369" s="48" t="str">
        <f>IF(E369="VOID","",VLOOKUP(_xlfn.CONCAT(B369,D369),'All Fixtures'!H:U,14,0))</f>
        <v>Robinswood Hill Club 2</v>
      </c>
    </row>
    <row r="370" spans="1:7" ht="18" customHeight="1" x14ac:dyDescent="0.25">
      <c r="A370" s="55"/>
      <c r="B370" s="44">
        <v>15</v>
      </c>
      <c r="C370" s="45">
        <f>IFERROR(VLOOKUP(_xlfn.CONCAT(B370,$B353),'All Fixtures'!H:R,10,0),VLOOKUP(_xlfn.CONCAT(B370,$B353),'All Fixtures'!I:R,9,0))</f>
        <v>45635</v>
      </c>
      <c r="D370" s="46" t="str">
        <f>IFERROR(VLOOKUP(_xlfn.CONCAT(B370,$B353),'All Fixtures'!H:R,11,0),VLOOKUP(_xlfn.CONCAT(B370,$B353),'All Fixtures'!I:R,10,0))</f>
        <v>Westgate Teapots</v>
      </c>
      <c r="E370" s="47" t="str">
        <f t="shared" si="9"/>
        <v>vs</v>
      </c>
      <c r="F370" s="46" t="str">
        <f>IFERROR(VLOOKUP(_xlfn.CONCAT(B370,$B353),'All Fixtures'!I:T,12,0),VLOOKUP(_xlfn.CONCAT(B370,$B353),'All Fixtures'!H:T,13,0))</f>
        <v>Rising Sun</v>
      </c>
      <c r="G370" s="48" t="str">
        <f>IF(E370="VOID","",VLOOKUP(_xlfn.CONCAT(B370,D370),'All Fixtures'!H:U,14,0))</f>
        <v>Wotton Hall Club 1</v>
      </c>
    </row>
    <row r="371" spans="1:7" ht="24.6" customHeight="1" x14ac:dyDescent="0.25">
      <c r="A371" s="55"/>
      <c r="B371" s="122" t="s">
        <v>339</v>
      </c>
      <c r="C371" s="123"/>
      <c r="D371" s="123"/>
      <c r="E371" s="123"/>
      <c r="F371" s="123"/>
      <c r="G371" s="124"/>
    </row>
    <row r="372" spans="1:7" ht="18" customHeight="1" x14ac:dyDescent="0.25">
      <c r="A372" s="55"/>
      <c r="B372" s="44">
        <v>16</v>
      </c>
      <c r="C372" s="45">
        <f>IFERROR(VLOOKUP(_xlfn.CONCAT(B372,$B353),'All Fixtures'!H:R,10,0),VLOOKUP(_xlfn.CONCAT(B372,$B353),'All Fixtures'!I:R,9,0))</f>
        <v>45663</v>
      </c>
      <c r="D372" s="46" t="str">
        <f>IFERROR(VLOOKUP(_xlfn.CONCAT(B372,$B353),'All Fixtures'!H:R,11,0),VLOOKUP(_xlfn.CONCAT(B372,$B353),'All Fixtures'!I:R,10,0))</f>
        <v>Westgate Teapots</v>
      </c>
      <c r="E372" s="47" t="str">
        <f t="shared" si="9"/>
        <v>vs</v>
      </c>
      <c r="F372" s="46" t="str">
        <f>IFERROR(VLOOKUP(_xlfn.CONCAT(B372,$B353),'All Fixtures'!I:T,12,0),VLOOKUP(_xlfn.CONCAT(B372,$B353),'All Fixtures'!H:T,13,0))</f>
        <v>Canning Stragglers</v>
      </c>
      <c r="G372" s="48" t="str">
        <f>IF(E372="VOID","",VLOOKUP(_xlfn.CONCAT(B372,D372),'All Fixtures'!H:U,14,0))</f>
        <v>Wotton Hall Club 1</v>
      </c>
    </row>
    <row r="373" spans="1:7" ht="18" customHeight="1" x14ac:dyDescent="0.25">
      <c r="A373" s="55"/>
      <c r="B373" s="44">
        <v>17</v>
      </c>
      <c r="C373" s="45">
        <f>IFERROR(VLOOKUP(_xlfn.CONCAT(B373,$B353),'All Fixtures'!H:R,10,0),VLOOKUP(_xlfn.CONCAT(B373,$B353),'All Fixtures'!I:R,9,0))</f>
        <v>45674</v>
      </c>
      <c r="D373" s="46" t="str">
        <f>IFERROR(VLOOKUP(_xlfn.CONCAT(B373,$B353),'All Fixtures'!H:R,11,0),VLOOKUP(_xlfn.CONCAT(B373,$B353),'All Fixtures'!I:R,10,0))</f>
        <v>Apaches</v>
      </c>
      <c r="E373" s="47" t="str">
        <f t="shared" si="9"/>
        <v>vs</v>
      </c>
      <c r="F373" s="46" t="str">
        <f>IFERROR(VLOOKUP(_xlfn.CONCAT(B373,$B353),'All Fixtures'!I:T,12,0),VLOOKUP(_xlfn.CONCAT(B373,$B353),'All Fixtures'!H:T,13,0))</f>
        <v>Westgate Teapots</v>
      </c>
      <c r="G373" s="48" t="str">
        <f>IF(E373="VOID","",VLOOKUP(_xlfn.CONCAT(B373,D373),'All Fixtures'!H:U,14,0))</f>
        <v>Hardwicke RBL 1</v>
      </c>
    </row>
    <row r="374" spans="1:7" ht="18" customHeight="1" x14ac:dyDescent="0.25">
      <c r="A374" s="55"/>
      <c r="B374" s="44">
        <v>18</v>
      </c>
      <c r="C374" s="45">
        <f>IFERROR(VLOOKUP(_xlfn.CONCAT(B374,$B353),'All Fixtures'!H:R,10,0),VLOOKUP(_xlfn.CONCAT(B374,$B353),'All Fixtures'!I:R,9,0))</f>
        <v>45677</v>
      </c>
      <c r="D374" s="46" t="str">
        <f>IFERROR(VLOOKUP(_xlfn.CONCAT(B374,$B353),'All Fixtures'!H:R,11,0),VLOOKUP(_xlfn.CONCAT(B374,$B353),'All Fixtures'!I:R,10,0))</f>
        <v>Westgate Teapots</v>
      </c>
      <c r="E374" s="47" t="str">
        <f t="shared" si="9"/>
        <v>vs</v>
      </c>
      <c r="F374" s="46" t="str">
        <f>IFERROR(VLOOKUP(_xlfn.CONCAT(B374,$B353),'All Fixtures'!I:T,12,0),VLOOKUP(_xlfn.CONCAT(B374,$B353),'All Fixtures'!H:T,13,0))</f>
        <v>Scammells</v>
      </c>
      <c r="G374" s="48" t="str">
        <f>IF(E374="VOID","",VLOOKUP(_xlfn.CONCAT(B374,D374),'All Fixtures'!H:U,14,0))</f>
        <v>Wotton Hall Club 1</v>
      </c>
    </row>
    <row r="375" spans="1:7" ht="18" customHeight="1" x14ac:dyDescent="0.25">
      <c r="A375" s="55"/>
      <c r="B375" s="44">
        <v>19</v>
      </c>
      <c r="C375" s="45">
        <f>IFERROR(VLOOKUP(_xlfn.CONCAT(B375,$B353),'All Fixtures'!H:R,10,0),VLOOKUP(_xlfn.CONCAT(B375,$B353),'All Fixtures'!I:R,9,0))</f>
        <v>45688</v>
      </c>
      <c r="D375" s="46" t="str">
        <f>IFERROR(VLOOKUP(_xlfn.CONCAT(B375,$B353),'All Fixtures'!H:R,11,0),VLOOKUP(_xlfn.CONCAT(B375,$B353),'All Fixtures'!I:R,10,0))</f>
        <v>Renegades</v>
      </c>
      <c r="E375" s="47" t="str">
        <f t="shared" si="9"/>
        <v>vs</v>
      </c>
      <c r="F375" s="46" t="str">
        <f>IFERROR(VLOOKUP(_xlfn.CONCAT(B375,$B353),'All Fixtures'!I:T,12,0),VLOOKUP(_xlfn.CONCAT(B375,$B353),'All Fixtures'!H:T,13,0))</f>
        <v>Westgate Teapots</v>
      </c>
      <c r="G375" s="48" t="str">
        <f>IF(E375="VOID","",VLOOKUP(_xlfn.CONCAT(B375,D375),'All Fixtures'!H:U,14,0))</f>
        <v>Gala Club 2</v>
      </c>
    </row>
    <row r="376" spans="1:7" ht="18" customHeight="1" x14ac:dyDescent="0.25">
      <c r="A376" s="55"/>
      <c r="B376" s="44">
        <v>20</v>
      </c>
      <c r="C376" s="45">
        <f>IFERROR(VLOOKUP(_xlfn.CONCAT(B376,$B353),'All Fixtures'!H:R,10,0),VLOOKUP(_xlfn.CONCAT(B376,$B353),'All Fixtures'!I:R,9,0))</f>
        <v>45691</v>
      </c>
      <c r="D376" s="46" t="str">
        <f>IFERROR(VLOOKUP(_xlfn.CONCAT(B376,$B353),'All Fixtures'!H:R,11,0),VLOOKUP(_xlfn.CONCAT(B376,$B353),'All Fixtures'!I:R,10,0))</f>
        <v>Westgate Teapots</v>
      </c>
      <c r="E376" s="47" t="str">
        <f t="shared" si="9"/>
        <v>vs</v>
      </c>
      <c r="F376" s="46" t="str">
        <f>IFERROR(VLOOKUP(_xlfn.CONCAT(B376,$B353),'All Fixtures'!I:T,12,0),VLOOKUP(_xlfn.CONCAT(B376,$B353),'All Fixtures'!H:T,13,0))</f>
        <v>Jokers(City)</v>
      </c>
      <c r="G376" s="48" t="str">
        <f>IF(E376="VOID","",VLOOKUP(_xlfn.CONCAT(B376,D376),'All Fixtures'!H:U,14,0))</f>
        <v>Wotton Hall Club 1</v>
      </c>
    </row>
    <row r="377" spans="1:7" ht="18" customHeight="1" x14ac:dyDescent="0.25">
      <c r="A377" s="55"/>
      <c r="B377" s="44">
        <v>21</v>
      </c>
      <c r="C377" s="45" t="str">
        <f>IFERROR(VLOOKUP(_xlfn.CONCAT(B377,$B353),'All Fixtures'!H:R,10,0),VLOOKUP(_xlfn.CONCAT(B377,$B353),'All Fixtures'!I:R,9,0))</f>
        <v/>
      </c>
      <c r="D377" s="46" t="str">
        <f>IFERROR(VLOOKUP(_xlfn.CONCAT(B377,$B353),'All Fixtures'!H:R,11,0),VLOOKUP(_xlfn.CONCAT(B377,$B353),'All Fixtures'!I:R,10,0))</f>
        <v>Westgate Teapots</v>
      </c>
      <c r="E377" s="47" t="str">
        <f t="shared" si="9"/>
        <v>VOID</v>
      </c>
      <c r="F377" s="46" t="str">
        <f>IFERROR(VLOOKUP(_xlfn.CONCAT(B377,$B353),'All Fixtures'!I:T,12,0),VLOOKUP(_xlfn.CONCAT(B377,$B353),'All Fixtures'!H:T,13,0))</f>
        <v/>
      </c>
      <c r="G377" s="48" t="str">
        <f>IF(E377="VOID","",VLOOKUP(_xlfn.CONCAT(B377,D377),'All Fixtures'!H:U,14,0))</f>
        <v/>
      </c>
    </row>
    <row r="378" spans="1:7" ht="18" customHeight="1" x14ac:dyDescent="0.25">
      <c r="A378" s="55"/>
      <c r="B378" s="44">
        <v>22</v>
      </c>
      <c r="C378" s="45">
        <f>IFERROR(VLOOKUP(_xlfn.CONCAT(B378,$B353),'All Fixtures'!H:R,10,0),VLOOKUP(_xlfn.CONCAT(B378,$B353),'All Fixtures'!I:R,9,0))</f>
        <v>45705</v>
      </c>
      <c r="D378" s="46" t="str">
        <f>IFERROR(VLOOKUP(_xlfn.CONCAT(B378,$B353),'All Fixtures'!H:R,11,0),VLOOKUP(_xlfn.CONCAT(B378,$B353),'All Fixtures'!I:R,10,0))</f>
        <v>Westgate Teapots</v>
      </c>
      <c r="E378" s="47" t="str">
        <f t="shared" si="9"/>
        <v>vs</v>
      </c>
      <c r="F378" s="46" t="str">
        <f>IFERROR(VLOOKUP(_xlfn.CONCAT(B378,$B353),'All Fixtures'!I:T,12,0),VLOOKUP(_xlfn.CONCAT(B378,$B353),'All Fixtures'!H:T,13,0))</f>
        <v>New Indians</v>
      </c>
      <c r="G378" s="48" t="str">
        <f>IF(E378="VOID","",VLOOKUP(_xlfn.CONCAT(B378,D378),'All Fixtures'!H:U,14,0))</f>
        <v>Wotton Hall Club 1</v>
      </c>
    </row>
    <row r="379" spans="1:7" ht="18" customHeight="1" x14ac:dyDescent="0.25">
      <c r="A379" s="55"/>
      <c r="B379" s="44">
        <v>23</v>
      </c>
      <c r="C379" s="45">
        <f>IFERROR(VLOOKUP(_xlfn.CONCAT(B379,$B353),'All Fixtures'!H:R,10,0),VLOOKUP(_xlfn.CONCAT(B379,$B353),'All Fixtures'!I:R,9,0))</f>
        <v>45715</v>
      </c>
      <c r="D379" s="46" t="str">
        <f>IFERROR(VLOOKUP(_xlfn.CONCAT(B379,$B353),'All Fixtures'!H:R,11,0),VLOOKUP(_xlfn.CONCAT(B379,$B353),'All Fixtures'!I:R,10,0))</f>
        <v>Cybernetics</v>
      </c>
      <c r="E379" s="47" t="str">
        <f t="shared" si="9"/>
        <v>vs</v>
      </c>
      <c r="F379" s="46" t="str">
        <f>IFERROR(VLOOKUP(_xlfn.CONCAT(B379,$B353),'All Fixtures'!I:T,12,0),VLOOKUP(_xlfn.CONCAT(B379,$B353),'All Fixtures'!H:T,13,0))</f>
        <v>Westgate Teapots</v>
      </c>
      <c r="G379" s="48" t="str">
        <f>IF(E379="VOID","",VLOOKUP(_xlfn.CONCAT(B379,D379),'All Fixtures'!H:U,14,0))</f>
        <v>Gala Club 2</v>
      </c>
    </row>
    <row r="380" spans="1:7" ht="18" customHeight="1" x14ac:dyDescent="0.25">
      <c r="A380" s="55"/>
      <c r="B380" s="44">
        <v>24</v>
      </c>
      <c r="C380" s="45">
        <f>IFERROR(VLOOKUP(_xlfn.CONCAT(B380,$B353),'All Fixtures'!H:R,10,0),VLOOKUP(_xlfn.CONCAT(B380,$B353),'All Fixtures'!I:R,9,0))</f>
        <v>45719</v>
      </c>
      <c r="D380" s="46" t="str">
        <f>IFERROR(VLOOKUP(_xlfn.CONCAT(B380,$B353),'All Fixtures'!H:R,11,0),VLOOKUP(_xlfn.CONCAT(B380,$B353),'All Fixtures'!I:R,10,0))</f>
        <v>Westgate Teapots</v>
      </c>
      <c r="E380" s="47" t="str">
        <f t="shared" si="9"/>
        <v>vs</v>
      </c>
      <c r="F380" s="46" t="str">
        <f>IFERROR(VLOOKUP(_xlfn.CONCAT(B380,$B353),'All Fixtures'!I:T,12,0),VLOOKUP(_xlfn.CONCAT(B380,$B353),'All Fixtures'!H:T,13,0))</f>
        <v>Britwater</v>
      </c>
      <c r="G380" s="48" t="str">
        <f>IF(E380="VOID","",VLOOKUP(_xlfn.CONCAT(B380,D380),'All Fixtures'!H:U,14,0))</f>
        <v>Wotton Hall Club 1</v>
      </c>
    </row>
    <row r="381" spans="1:7" ht="18" customHeight="1" x14ac:dyDescent="0.25">
      <c r="A381" s="55"/>
      <c r="B381" s="44">
        <v>25</v>
      </c>
      <c r="C381" s="45">
        <f>IFERROR(VLOOKUP(_xlfn.CONCAT(B381,$B353),'All Fixtures'!H:R,10,0),VLOOKUP(_xlfn.CONCAT(B381,$B353),'All Fixtures'!I:R,9,0))</f>
        <v>45728</v>
      </c>
      <c r="D381" s="46" t="str">
        <f>IFERROR(VLOOKUP(_xlfn.CONCAT(B381,$B353),'All Fixtures'!H:R,11,0),VLOOKUP(_xlfn.CONCAT(B381,$B353),'All Fixtures'!I:R,10,0))</f>
        <v>Junction Inn</v>
      </c>
      <c r="E381" s="47" t="str">
        <f t="shared" si="9"/>
        <v>vs</v>
      </c>
      <c r="F381" s="46" t="str">
        <f>IFERROR(VLOOKUP(_xlfn.CONCAT(B381,$B353),'All Fixtures'!I:T,12,0),VLOOKUP(_xlfn.CONCAT(B381,$B353),'All Fixtures'!H:T,13,0))</f>
        <v>Westgate Teapots</v>
      </c>
      <c r="G381" s="48" t="str">
        <f>IF(E381="VOID","",VLOOKUP(_xlfn.CONCAT(B381,D381),'All Fixtures'!H:U,14,0))</f>
        <v>Junction Inn</v>
      </c>
    </row>
    <row r="382" spans="1:7" ht="18" customHeight="1" x14ac:dyDescent="0.25">
      <c r="A382" s="55"/>
      <c r="B382" s="44">
        <v>26</v>
      </c>
      <c r="C382" s="45">
        <f>IFERROR(VLOOKUP(_xlfn.CONCAT(B382,$B353),'All Fixtures'!H:R,10,0),VLOOKUP(_xlfn.CONCAT(B382,$B353),'All Fixtures'!I:R,9,0))</f>
        <v>45733</v>
      </c>
      <c r="D382" s="46" t="str">
        <f>IFERROR(VLOOKUP(_xlfn.CONCAT(B382,$B353),'All Fixtures'!H:R,11,0),VLOOKUP(_xlfn.CONCAT(B382,$B353),'All Fixtures'!I:R,10,0))</f>
        <v>Westgate Teapots</v>
      </c>
      <c r="E382" s="47" t="str">
        <f t="shared" si="9"/>
        <v>vs</v>
      </c>
      <c r="F382" s="46" t="str">
        <f>IFERROR(VLOOKUP(_xlfn.CONCAT(B382,$B353),'All Fixtures'!I:T,12,0),VLOOKUP(_xlfn.CONCAT(B382,$B353),'All Fixtures'!H:T,13,0))</f>
        <v>KE7's</v>
      </c>
      <c r="G382" s="48" t="str">
        <f>IF(E382="VOID","",VLOOKUP(_xlfn.CONCAT(B382,D382),'All Fixtures'!H:U,14,0))</f>
        <v>Wotton Hall Club 1</v>
      </c>
    </row>
    <row r="383" spans="1:7" ht="18" customHeight="1" x14ac:dyDescent="0.25">
      <c r="A383" s="55"/>
      <c r="B383" s="44">
        <v>27</v>
      </c>
      <c r="C383" s="45">
        <f>IFERROR(VLOOKUP(_xlfn.CONCAT(B383,$B353),'All Fixtures'!H:R,10,0),VLOOKUP(_xlfn.CONCAT(B383,$B353),'All Fixtures'!I:R,9,0))</f>
        <v>45743</v>
      </c>
      <c r="D383" s="46" t="str">
        <f>IFERROR(VLOOKUP(_xlfn.CONCAT(B383,$B353),'All Fixtures'!H:R,11,0),VLOOKUP(_xlfn.CONCAT(B383,$B353),'All Fixtures'!I:R,10,0))</f>
        <v>Walls Top Ten</v>
      </c>
      <c r="E383" s="47" t="str">
        <f t="shared" si="9"/>
        <v>vs</v>
      </c>
      <c r="F383" s="46" t="str">
        <f>IFERROR(VLOOKUP(_xlfn.CONCAT(B383,$B353),'All Fixtures'!I:T,12,0),VLOOKUP(_xlfn.CONCAT(B383,$B353),'All Fixtures'!H:T,13,0))</f>
        <v>Westgate Teapots</v>
      </c>
      <c r="G383" s="48" t="str">
        <f>IF(E383="VOID","",VLOOKUP(_xlfn.CONCAT(B383,D383),'All Fixtures'!H:U,14,0))</f>
        <v>England's Glory 1</v>
      </c>
    </row>
    <row r="384" spans="1:7" ht="18" customHeight="1" x14ac:dyDescent="0.25">
      <c r="A384" s="55"/>
      <c r="B384" s="44">
        <v>28</v>
      </c>
      <c r="C384" s="45">
        <f>IFERROR(VLOOKUP(_xlfn.CONCAT(B384,$B353),'All Fixtures'!H:R,10,0),VLOOKUP(_xlfn.CONCAT(B384,$B353),'All Fixtures'!I:R,9,0))</f>
        <v>45747</v>
      </c>
      <c r="D384" s="46" t="str">
        <f>IFERROR(VLOOKUP(_xlfn.CONCAT(B384,$B353),'All Fixtures'!H:R,11,0),VLOOKUP(_xlfn.CONCAT(B384,$B353),'All Fixtures'!I:R,10,0))</f>
        <v>Westgate Teapots</v>
      </c>
      <c r="E384" s="47" t="str">
        <f t="shared" si="9"/>
        <v>vs</v>
      </c>
      <c r="F384" s="46" t="str">
        <f>IFERROR(VLOOKUP(_xlfn.CONCAT(B384,$B353),'All Fixtures'!I:T,12,0),VLOOKUP(_xlfn.CONCAT(B384,$B353),'All Fixtures'!H:T,13,0))</f>
        <v>Angry Beavers</v>
      </c>
      <c r="G384" s="48" t="str">
        <f>IF(E384="VOID","",VLOOKUP(_xlfn.CONCAT(B384,D384),'All Fixtures'!H:U,14,0))</f>
        <v>Wotton Hall Club 1</v>
      </c>
    </row>
    <row r="385" spans="1:7" ht="18" customHeight="1" x14ac:dyDescent="0.25">
      <c r="A385" s="55"/>
      <c r="B385" s="44">
        <v>29</v>
      </c>
      <c r="C385" s="45">
        <f>IFERROR(VLOOKUP(_xlfn.CONCAT(B385,$B353),'All Fixtures'!H:R,10,0),VLOOKUP(_xlfn.CONCAT(B385,$B353),'All Fixtures'!I:R,9,0))</f>
        <v>45754</v>
      </c>
      <c r="D385" s="46" t="str">
        <f>IFERROR(VLOOKUP(_xlfn.CONCAT(B385,$B353),'All Fixtures'!H:R,11,0),VLOOKUP(_xlfn.CONCAT(B385,$B353),'All Fixtures'!I:R,10,0))</f>
        <v>Westgate Teapots</v>
      </c>
      <c r="E385" s="47" t="str">
        <f t="shared" si="9"/>
        <v>vs</v>
      </c>
      <c r="F385" s="46" t="str">
        <f>IFERROR(VLOOKUP(_xlfn.CONCAT(B385,$B353),'All Fixtures'!I:T,12,0),VLOOKUP(_xlfn.CONCAT(B385,$B353),'All Fixtures'!H:T,13,0))</f>
        <v>509ers</v>
      </c>
      <c r="G385" s="48" t="str">
        <f>IF(E385="VOID","",VLOOKUP(_xlfn.CONCAT(B385,D385),'All Fixtures'!H:U,14,0))</f>
        <v>Wotton Hall Club 1</v>
      </c>
    </row>
    <row r="386" spans="1:7" ht="18" customHeight="1" x14ac:dyDescent="0.25">
      <c r="A386" s="55"/>
      <c r="B386" s="49">
        <v>30</v>
      </c>
      <c r="C386" s="50">
        <f>IFERROR(VLOOKUP(_xlfn.CONCAT(B386,$B353),'All Fixtures'!H:R,10,0),VLOOKUP(_xlfn.CONCAT(B386,$B353),'All Fixtures'!I:R,9,0))</f>
        <v>45763</v>
      </c>
      <c r="D386" s="51" t="str">
        <f>IFERROR(VLOOKUP(_xlfn.CONCAT(B386,$B353),'All Fixtures'!H:R,11,0),VLOOKUP(_xlfn.CONCAT(B386,$B353),'All Fixtures'!I:R,10,0))</f>
        <v>Rising Sun</v>
      </c>
      <c r="E386" s="52" t="str">
        <f t="shared" si="9"/>
        <v>vs</v>
      </c>
      <c r="F386" s="51" t="str">
        <f>IFERROR(VLOOKUP(_xlfn.CONCAT(B386,$B353),'All Fixtures'!I:T,12,0),VLOOKUP(_xlfn.CONCAT(B386,$B353),'All Fixtures'!H:T,13,0))</f>
        <v>Westgate Teapots</v>
      </c>
      <c r="G386" s="53" t="str">
        <f>IF(E386="VOID","",VLOOKUP(_xlfn.CONCAT(B386,D386),'All Fixtures'!H:U,14,0))</f>
        <v>Farmer's Club 2</v>
      </c>
    </row>
    <row r="387" spans="1:7" ht="13.15" customHeight="1" x14ac:dyDescent="0.25">
      <c r="A387" s="55"/>
      <c r="B387" s="20"/>
      <c r="C387" s="20"/>
      <c r="D387" s="3"/>
      <c r="E387" s="20"/>
      <c r="F387" s="3"/>
      <c r="G387" s="3"/>
    </row>
    <row r="388" spans="1:7" ht="13.15" customHeight="1" x14ac:dyDescent="0.25">
      <c r="A388" s="55"/>
      <c r="B388" s="20"/>
      <c r="C388" s="20"/>
      <c r="D388" s="3"/>
      <c r="E388" s="20"/>
      <c r="F388" s="3"/>
      <c r="G388" s="3"/>
    </row>
    <row r="389" spans="1:7" ht="13.15" customHeight="1" x14ac:dyDescent="0.25">
      <c r="A389" s="55"/>
      <c r="B389" s="20"/>
      <c r="C389" s="20"/>
      <c r="D389" s="3"/>
      <c r="E389" s="20"/>
      <c r="F389" s="3"/>
      <c r="G389" s="3"/>
    </row>
    <row r="390" spans="1:7" ht="13.15" customHeight="1" x14ac:dyDescent="0.25">
      <c r="A390" s="55"/>
      <c r="B390" s="20"/>
      <c r="C390" s="20"/>
      <c r="D390" s="3"/>
      <c r="E390" s="20"/>
      <c r="F390" s="3"/>
      <c r="G390" s="3"/>
    </row>
    <row r="391" spans="1:7" ht="13.15" customHeight="1" x14ac:dyDescent="0.25">
      <c r="A391" s="55"/>
      <c r="B391" s="20"/>
      <c r="C391" s="20"/>
      <c r="D391" s="3"/>
      <c r="E391" s="20"/>
      <c r="F391" s="3"/>
      <c r="G391" s="3"/>
    </row>
    <row r="392" spans="1:7" ht="20.45" customHeight="1" x14ac:dyDescent="0.35">
      <c r="A392" s="55">
        <f>A353+1</f>
        <v>11</v>
      </c>
      <c r="B392" s="39" t="str">
        <f>C392</f>
        <v>Walls Top Ten</v>
      </c>
      <c r="C392" s="121" t="str">
        <f>VLOOKUP(A392,Divisions!$AB$3:$AC$18,2,0)</f>
        <v>Walls Top Ten</v>
      </c>
      <c r="D392" s="121"/>
      <c r="E392" s="121"/>
      <c r="F392" s="121"/>
      <c r="G392" s="121"/>
    </row>
    <row r="393" spans="1:7" ht="13.15" customHeight="1" x14ac:dyDescent="0.25">
      <c r="A393" s="55"/>
      <c r="B393" s="20"/>
      <c r="C393" s="20"/>
      <c r="D393" s="3"/>
      <c r="E393" s="20"/>
      <c r="F393" s="3"/>
      <c r="G393" s="3"/>
    </row>
    <row r="394" spans="1:7" ht="21.6" customHeight="1" x14ac:dyDescent="0.25">
      <c r="A394" s="55"/>
      <c r="B394" s="40" t="s">
        <v>328</v>
      </c>
      <c r="C394" s="41" t="s">
        <v>334</v>
      </c>
      <c r="D394" s="42" t="s">
        <v>340</v>
      </c>
      <c r="E394" s="42"/>
      <c r="F394" s="42" t="s">
        <v>341</v>
      </c>
      <c r="G394" s="43" t="s">
        <v>338</v>
      </c>
    </row>
    <row r="395" spans="1:7" ht="18" customHeight="1" x14ac:dyDescent="0.25">
      <c r="A395" s="55"/>
      <c r="B395" s="44">
        <v>1</v>
      </c>
      <c r="C395" s="45">
        <f>IFERROR(VLOOKUP(_xlfn.CONCAT(B395,$B392),'All Fixtures'!H:R,10,0),VLOOKUP(_xlfn.CONCAT(B395,$B392),'All Fixtures'!I:R,9,0))</f>
        <v>45541</v>
      </c>
      <c r="D395" s="46" t="str">
        <f>IFERROR(VLOOKUP(_xlfn.CONCAT(B395,$B392),'All Fixtures'!H:R,11,0),VLOOKUP(_xlfn.CONCAT(B395,$B392),'All Fixtures'!I:R,10,0))</f>
        <v>Apaches</v>
      </c>
      <c r="E395" s="47" t="str">
        <f>IF(F395="","VOID","vs")</f>
        <v>vs</v>
      </c>
      <c r="F395" s="46" t="str">
        <f>IFERROR(VLOOKUP(_xlfn.CONCAT(B395,$B392),'All Fixtures'!I:T,12,0),VLOOKUP(_xlfn.CONCAT(B395,$B392),'All Fixtures'!H:T,13,0))</f>
        <v>Walls Top Ten</v>
      </c>
      <c r="G395" s="48" t="str">
        <f>IF(E395="VOID","",VLOOKUP(_xlfn.CONCAT(B395,D395),'All Fixtures'!H:U,14,0))</f>
        <v>Hardwicke RBL 1</v>
      </c>
    </row>
    <row r="396" spans="1:7" ht="18" customHeight="1" x14ac:dyDescent="0.25">
      <c r="A396" s="55"/>
      <c r="B396" s="44">
        <v>2</v>
      </c>
      <c r="C396" s="45">
        <f>IFERROR(VLOOKUP(_xlfn.CONCAT(B396,$B392),'All Fixtures'!H:R,10,0),VLOOKUP(_xlfn.CONCAT(B396,$B392),'All Fixtures'!I:R,9,0))</f>
        <v>45547</v>
      </c>
      <c r="D396" s="46" t="str">
        <f>IFERROR(VLOOKUP(_xlfn.CONCAT(B396,$B392),'All Fixtures'!H:R,11,0),VLOOKUP(_xlfn.CONCAT(B396,$B392),'All Fixtures'!I:R,10,0))</f>
        <v>Walls Top Ten</v>
      </c>
      <c r="E396" s="47" t="str">
        <f t="shared" ref="E396:E425" si="10">IF(F396="","VOID","vs")</f>
        <v>vs</v>
      </c>
      <c r="F396" s="46" t="str">
        <f>IFERROR(VLOOKUP(_xlfn.CONCAT(B396,$B392),'All Fixtures'!I:T,12,0),VLOOKUP(_xlfn.CONCAT(B396,$B392),'All Fixtures'!H:T,13,0))</f>
        <v>Scammells</v>
      </c>
      <c r="G396" s="48" t="str">
        <f>IF(E396="VOID","",VLOOKUP(_xlfn.CONCAT(B396,D396),'All Fixtures'!H:U,14,0))</f>
        <v>England's Glory 1</v>
      </c>
    </row>
    <row r="397" spans="1:7" ht="18" customHeight="1" x14ac:dyDescent="0.25">
      <c r="A397" s="55"/>
      <c r="B397" s="44">
        <v>3</v>
      </c>
      <c r="C397" s="45">
        <f>IFERROR(VLOOKUP(_xlfn.CONCAT(B397,$B392),'All Fixtures'!H:R,10,0),VLOOKUP(_xlfn.CONCAT(B397,$B392),'All Fixtures'!I:R,9,0))</f>
        <v>45555</v>
      </c>
      <c r="D397" s="46" t="str">
        <f>IFERROR(VLOOKUP(_xlfn.CONCAT(B397,$B392),'All Fixtures'!H:R,11,0),VLOOKUP(_xlfn.CONCAT(B397,$B392),'All Fixtures'!I:R,10,0))</f>
        <v>Renegades</v>
      </c>
      <c r="E397" s="47" t="str">
        <f t="shared" si="10"/>
        <v>vs</v>
      </c>
      <c r="F397" s="46" t="str">
        <f>IFERROR(VLOOKUP(_xlfn.CONCAT(B397,$B392),'All Fixtures'!I:T,12,0),VLOOKUP(_xlfn.CONCAT(B397,$B392),'All Fixtures'!H:T,13,0))</f>
        <v>Walls Top Ten</v>
      </c>
      <c r="G397" s="48" t="str">
        <f>IF(E397="VOID","",VLOOKUP(_xlfn.CONCAT(B397,D397),'All Fixtures'!H:U,14,0))</f>
        <v>Gala Club 2</v>
      </c>
    </row>
    <row r="398" spans="1:7" ht="18" customHeight="1" x14ac:dyDescent="0.25">
      <c r="A398" s="55"/>
      <c r="B398" s="44">
        <v>4</v>
      </c>
      <c r="C398" s="45">
        <f>IFERROR(VLOOKUP(_xlfn.CONCAT(B398,$B392),'All Fixtures'!H:R,10,0),VLOOKUP(_xlfn.CONCAT(B398,$B392),'All Fixtures'!I:R,9,0))</f>
        <v>45561</v>
      </c>
      <c r="D398" s="46" t="str">
        <f>IFERROR(VLOOKUP(_xlfn.CONCAT(B398,$B392),'All Fixtures'!H:R,11,0),VLOOKUP(_xlfn.CONCAT(B398,$B392),'All Fixtures'!I:R,10,0))</f>
        <v>Walls Top Ten</v>
      </c>
      <c r="E398" s="47" t="str">
        <f t="shared" si="10"/>
        <v>vs</v>
      </c>
      <c r="F398" s="46" t="str">
        <f>IFERROR(VLOOKUP(_xlfn.CONCAT(B398,$B392),'All Fixtures'!I:T,12,0),VLOOKUP(_xlfn.CONCAT(B398,$B392),'All Fixtures'!H:T,13,0))</f>
        <v>Jokers(City)</v>
      </c>
      <c r="G398" s="48" t="str">
        <f>IF(E398="VOID","",VLOOKUP(_xlfn.CONCAT(B398,D398),'All Fixtures'!H:U,14,0))</f>
        <v>England's Glory 1</v>
      </c>
    </row>
    <row r="399" spans="1:7" ht="18" customHeight="1" x14ac:dyDescent="0.25">
      <c r="A399" s="55"/>
      <c r="B399" s="44">
        <v>5</v>
      </c>
      <c r="C399" s="45" t="str">
        <f>IFERROR(VLOOKUP(_xlfn.CONCAT(B399,$B392),'All Fixtures'!H:R,10,0),VLOOKUP(_xlfn.CONCAT(B399,$B392),'All Fixtures'!I:R,9,0))</f>
        <v/>
      </c>
      <c r="D399" s="46" t="str">
        <f>IFERROR(VLOOKUP(_xlfn.CONCAT(B399,$B392),'All Fixtures'!H:R,11,0),VLOOKUP(_xlfn.CONCAT(B399,$B392),'All Fixtures'!I:R,10,0))</f>
        <v>Walls Top Ten</v>
      </c>
      <c r="E399" s="47" t="str">
        <f t="shared" si="10"/>
        <v>VOID</v>
      </c>
      <c r="F399" s="46" t="str">
        <f>IFERROR(VLOOKUP(_xlfn.CONCAT(B399,$B392),'All Fixtures'!I:T,12,0),VLOOKUP(_xlfn.CONCAT(B399,$B392),'All Fixtures'!H:T,13,0))</f>
        <v/>
      </c>
      <c r="G399" s="48" t="str">
        <f>IF(E399="VOID","",VLOOKUP(_xlfn.CONCAT(B399,D399),'All Fixtures'!H:U,14,0))</f>
        <v/>
      </c>
    </row>
    <row r="400" spans="1:7" ht="18" customHeight="1" x14ac:dyDescent="0.25">
      <c r="A400" s="55"/>
      <c r="B400" s="44">
        <v>6</v>
      </c>
      <c r="C400" s="45">
        <f>IFERROR(VLOOKUP(_xlfn.CONCAT(B400,$B392),'All Fixtures'!H:R,10,0),VLOOKUP(_xlfn.CONCAT(B400,$B392),'All Fixtures'!I:R,9,0))</f>
        <v>45575</v>
      </c>
      <c r="D400" s="46" t="str">
        <f>IFERROR(VLOOKUP(_xlfn.CONCAT(B400,$B392),'All Fixtures'!H:R,11,0),VLOOKUP(_xlfn.CONCAT(B400,$B392),'All Fixtures'!I:R,10,0))</f>
        <v>Walls Top Ten</v>
      </c>
      <c r="E400" s="47" t="str">
        <f t="shared" si="10"/>
        <v>vs</v>
      </c>
      <c r="F400" s="46" t="str">
        <f>IFERROR(VLOOKUP(_xlfn.CONCAT(B400,$B392),'All Fixtures'!I:T,12,0),VLOOKUP(_xlfn.CONCAT(B400,$B392),'All Fixtures'!H:T,13,0))</f>
        <v>New Indians</v>
      </c>
      <c r="G400" s="48" t="str">
        <f>IF(E400="VOID","",VLOOKUP(_xlfn.CONCAT(B400,D400),'All Fixtures'!H:U,14,0))</f>
        <v>England's Glory 1</v>
      </c>
    </row>
    <row r="401" spans="1:7" ht="18" customHeight="1" x14ac:dyDescent="0.25">
      <c r="A401" s="55"/>
      <c r="B401" s="44">
        <v>7</v>
      </c>
      <c r="C401" s="45">
        <f>IFERROR(VLOOKUP(_xlfn.CONCAT(B401,$B392),'All Fixtures'!H:R,10,0),VLOOKUP(_xlfn.CONCAT(B401,$B392),'All Fixtures'!I:R,9,0))</f>
        <v>45582</v>
      </c>
      <c r="D401" s="46" t="str">
        <f>IFERROR(VLOOKUP(_xlfn.CONCAT(B401,$B392),'All Fixtures'!H:R,11,0),VLOOKUP(_xlfn.CONCAT(B401,$B392),'All Fixtures'!I:R,10,0))</f>
        <v>Cybernetics</v>
      </c>
      <c r="E401" s="47" t="str">
        <f t="shared" si="10"/>
        <v>vs</v>
      </c>
      <c r="F401" s="46" t="str">
        <f>IFERROR(VLOOKUP(_xlfn.CONCAT(B401,$B392),'All Fixtures'!I:T,12,0),VLOOKUP(_xlfn.CONCAT(B401,$B392),'All Fixtures'!H:T,13,0))</f>
        <v>Walls Top Ten</v>
      </c>
      <c r="G401" s="48" t="str">
        <f>IF(E401="VOID","",VLOOKUP(_xlfn.CONCAT(B401,D401),'All Fixtures'!H:U,14,0))</f>
        <v>Gala Club 2</v>
      </c>
    </row>
    <row r="402" spans="1:7" ht="18" customHeight="1" x14ac:dyDescent="0.25">
      <c r="A402" s="55"/>
      <c r="B402" s="44">
        <v>8</v>
      </c>
      <c r="C402" s="45">
        <f>IFERROR(VLOOKUP(_xlfn.CONCAT(B402,$B392),'All Fixtures'!H:R,10,0),VLOOKUP(_xlfn.CONCAT(B402,$B392),'All Fixtures'!I:R,9,0))</f>
        <v>45589</v>
      </c>
      <c r="D402" s="46" t="str">
        <f>IFERROR(VLOOKUP(_xlfn.CONCAT(B402,$B392),'All Fixtures'!H:R,11,0),VLOOKUP(_xlfn.CONCAT(B402,$B392),'All Fixtures'!I:R,10,0))</f>
        <v>Walls Top Ten</v>
      </c>
      <c r="E402" s="47" t="str">
        <f t="shared" si="10"/>
        <v>vs</v>
      </c>
      <c r="F402" s="46" t="str">
        <f>IFERROR(VLOOKUP(_xlfn.CONCAT(B402,$B392),'All Fixtures'!I:T,12,0),VLOOKUP(_xlfn.CONCAT(B402,$B392),'All Fixtures'!H:T,13,0))</f>
        <v>Britwater</v>
      </c>
      <c r="G402" s="48" t="str">
        <f>IF(E402="VOID","",VLOOKUP(_xlfn.CONCAT(B402,D402),'All Fixtures'!H:U,14,0))</f>
        <v>England's Glory 1</v>
      </c>
    </row>
    <row r="403" spans="1:7" ht="18" customHeight="1" x14ac:dyDescent="0.25">
      <c r="A403" s="55"/>
      <c r="B403" s="44">
        <v>9</v>
      </c>
      <c r="C403" s="45">
        <f>IFERROR(VLOOKUP(_xlfn.CONCAT(B403,$B392),'All Fixtures'!H:R,10,0),VLOOKUP(_xlfn.CONCAT(B403,$B392),'All Fixtures'!I:R,9,0))</f>
        <v>45595</v>
      </c>
      <c r="D403" s="46" t="str">
        <f>IFERROR(VLOOKUP(_xlfn.CONCAT(B403,$B392),'All Fixtures'!H:R,11,0),VLOOKUP(_xlfn.CONCAT(B403,$B392),'All Fixtures'!I:R,10,0))</f>
        <v>Junction Inn</v>
      </c>
      <c r="E403" s="47" t="str">
        <f t="shared" si="10"/>
        <v>vs</v>
      </c>
      <c r="F403" s="46" t="str">
        <f>IFERROR(VLOOKUP(_xlfn.CONCAT(B403,$B392),'All Fixtures'!I:T,12,0),VLOOKUP(_xlfn.CONCAT(B403,$B392),'All Fixtures'!H:T,13,0))</f>
        <v>Walls Top Ten</v>
      </c>
      <c r="G403" s="48" t="str">
        <f>IF(E403="VOID","",VLOOKUP(_xlfn.CONCAT(B403,D403),'All Fixtures'!H:U,14,0))</f>
        <v>Junction Inn</v>
      </c>
    </row>
    <row r="404" spans="1:7" ht="18" customHeight="1" x14ac:dyDescent="0.25">
      <c r="A404" s="55"/>
      <c r="B404" s="44">
        <v>10</v>
      </c>
      <c r="C404" s="45">
        <f>IFERROR(VLOOKUP(_xlfn.CONCAT(B404,$B392),'All Fixtures'!H:R,10,0),VLOOKUP(_xlfn.CONCAT(B404,$B392),'All Fixtures'!I:R,9,0))</f>
        <v>45603</v>
      </c>
      <c r="D404" s="46" t="str">
        <f>IFERROR(VLOOKUP(_xlfn.CONCAT(B404,$B392),'All Fixtures'!H:R,11,0),VLOOKUP(_xlfn.CONCAT(B404,$B392),'All Fixtures'!I:R,10,0))</f>
        <v>Walls Top Ten</v>
      </c>
      <c r="E404" s="47" t="str">
        <f t="shared" si="10"/>
        <v>vs</v>
      </c>
      <c r="F404" s="46" t="str">
        <f>IFERROR(VLOOKUP(_xlfn.CONCAT(B404,$B392),'All Fixtures'!I:T,12,0),VLOOKUP(_xlfn.CONCAT(B404,$B392),'All Fixtures'!H:T,13,0))</f>
        <v>KE7's</v>
      </c>
      <c r="G404" s="48" t="str">
        <f>IF(E404="VOID","",VLOOKUP(_xlfn.CONCAT(B404,D404),'All Fixtures'!H:U,14,0))</f>
        <v>England's Glory 1</v>
      </c>
    </row>
    <row r="405" spans="1:7" ht="18" customHeight="1" x14ac:dyDescent="0.25">
      <c r="A405" s="55"/>
      <c r="B405" s="44">
        <v>11</v>
      </c>
      <c r="C405" s="45">
        <f>IFERROR(VLOOKUP(_xlfn.CONCAT(B405,$B392),'All Fixtures'!H:R,10,0),VLOOKUP(_xlfn.CONCAT(B405,$B392),'All Fixtures'!I:R,9,0))</f>
        <v>45609</v>
      </c>
      <c r="D405" s="46" t="str">
        <f>IFERROR(VLOOKUP(_xlfn.CONCAT(B405,$B392),'All Fixtures'!H:R,11,0),VLOOKUP(_xlfn.CONCAT(B405,$B392),'All Fixtures'!I:R,10,0))</f>
        <v>Angry Beavers</v>
      </c>
      <c r="E405" s="47" t="str">
        <f t="shared" si="10"/>
        <v>vs</v>
      </c>
      <c r="F405" s="46" t="str">
        <f>IFERROR(VLOOKUP(_xlfn.CONCAT(B405,$B392),'All Fixtures'!I:T,12,0),VLOOKUP(_xlfn.CONCAT(B405,$B392),'All Fixtures'!H:T,13,0))</f>
        <v>Walls Top Ten</v>
      </c>
      <c r="G405" s="48" t="str">
        <f>IF(E405="VOID","",VLOOKUP(_xlfn.CONCAT(B405,D405),'All Fixtures'!H:U,14,0))</f>
        <v>Circle Club Newent</v>
      </c>
    </row>
    <row r="406" spans="1:7" ht="18" customHeight="1" x14ac:dyDescent="0.25">
      <c r="A406" s="55"/>
      <c r="B406" s="44">
        <v>12</v>
      </c>
      <c r="C406" s="45">
        <f>IFERROR(VLOOKUP(_xlfn.CONCAT(B406,$B392),'All Fixtures'!H:R,10,0),VLOOKUP(_xlfn.CONCAT(B406,$B392),'All Fixtures'!I:R,9,0))</f>
        <v>45614</v>
      </c>
      <c r="D406" s="46" t="str">
        <f>IFERROR(VLOOKUP(_xlfn.CONCAT(B406,$B392),'All Fixtures'!H:R,11,0),VLOOKUP(_xlfn.CONCAT(B406,$B392),'All Fixtures'!I:R,10,0))</f>
        <v>Westgate Teapots</v>
      </c>
      <c r="E406" s="47" t="str">
        <f t="shared" si="10"/>
        <v>vs</v>
      </c>
      <c r="F406" s="46" t="str">
        <f>IFERROR(VLOOKUP(_xlfn.CONCAT(B406,$B392),'All Fixtures'!I:T,12,0),VLOOKUP(_xlfn.CONCAT(B406,$B392),'All Fixtures'!H:T,13,0))</f>
        <v>Walls Top Ten</v>
      </c>
      <c r="G406" s="48" t="str">
        <f>IF(E406="VOID","",VLOOKUP(_xlfn.CONCAT(B406,D406),'All Fixtures'!H:U,14,0))</f>
        <v>Wotton Hall Club 1</v>
      </c>
    </row>
    <row r="407" spans="1:7" ht="18" customHeight="1" x14ac:dyDescent="0.25">
      <c r="A407" s="55"/>
      <c r="B407" s="44">
        <v>13</v>
      </c>
      <c r="C407" s="45">
        <f>IFERROR(VLOOKUP(_xlfn.CONCAT(B407,$B392),'All Fixtures'!H:R,10,0),VLOOKUP(_xlfn.CONCAT(B407,$B392),'All Fixtures'!I:R,9,0))</f>
        <v>45624</v>
      </c>
      <c r="D407" s="46" t="str">
        <f>IFERROR(VLOOKUP(_xlfn.CONCAT(B407,$B392),'All Fixtures'!H:R,11,0),VLOOKUP(_xlfn.CONCAT(B407,$B392),'All Fixtures'!I:R,10,0))</f>
        <v>Walls Top Ten</v>
      </c>
      <c r="E407" s="47" t="str">
        <f t="shared" si="10"/>
        <v>vs</v>
      </c>
      <c r="F407" s="46" t="str">
        <f>IFERROR(VLOOKUP(_xlfn.CONCAT(B407,$B392),'All Fixtures'!I:T,12,0),VLOOKUP(_xlfn.CONCAT(B407,$B392),'All Fixtures'!H:T,13,0))</f>
        <v>509ers</v>
      </c>
      <c r="G407" s="48" t="str">
        <f>IF(E407="VOID","",VLOOKUP(_xlfn.CONCAT(B407,D407),'All Fixtures'!H:U,14,0))</f>
        <v>England's Glory 1</v>
      </c>
    </row>
    <row r="408" spans="1:7" ht="18" customHeight="1" x14ac:dyDescent="0.25">
      <c r="A408" s="55"/>
      <c r="B408" s="44">
        <v>14</v>
      </c>
      <c r="C408" s="45">
        <f>IFERROR(VLOOKUP(_xlfn.CONCAT(B408,$B392),'All Fixtures'!H:R,10,0),VLOOKUP(_xlfn.CONCAT(B408,$B392),'All Fixtures'!I:R,9,0))</f>
        <v>45630</v>
      </c>
      <c r="D408" s="46" t="str">
        <f>IFERROR(VLOOKUP(_xlfn.CONCAT(B408,$B392),'All Fixtures'!H:R,11,0),VLOOKUP(_xlfn.CONCAT(B408,$B392),'All Fixtures'!I:R,10,0))</f>
        <v>Rising Sun</v>
      </c>
      <c r="E408" s="47" t="str">
        <f t="shared" si="10"/>
        <v>vs</v>
      </c>
      <c r="F408" s="46" t="str">
        <f>IFERROR(VLOOKUP(_xlfn.CONCAT(B408,$B392),'All Fixtures'!I:T,12,0),VLOOKUP(_xlfn.CONCAT(B408,$B392),'All Fixtures'!H:T,13,0))</f>
        <v>Walls Top Ten</v>
      </c>
      <c r="G408" s="48" t="str">
        <f>IF(E408="VOID","",VLOOKUP(_xlfn.CONCAT(B408,D408),'All Fixtures'!H:U,14,0))</f>
        <v>Farmer's Club 2</v>
      </c>
    </row>
    <row r="409" spans="1:7" ht="18" customHeight="1" x14ac:dyDescent="0.25">
      <c r="A409" s="55"/>
      <c r="B409" s="44">
        <v>15</v>
      </c>
      <c r="C409" s="45">
        <f>IFERROR(VLOOKUP(_xlfn.CONCAT(B409,$B392),'All Fixtures'!H:R,10,0),VLOOKUP(_xlfn.CONCAT(B409,$B392),'All Fixtures'!I:R,9,0))</f>
        <v>45638</v>
      </c>
      <c r="D409" s="46" t="str">
        <f>IFERROR(VLOOKUP(_xlfn.CONCAT(B409,$B392),'All Fixtures'!H:R,11,0),VLOOKUP(_xlfn.CONCAT(B409,$B392),'All Fixtures'!I:R,10,0))</f>
        <v>Walls Top Ten</v>
      </c>
      <c r="E409" s="47" t="str">
        <f t="shared" si="10"/>
        <v>vs</v>
      </c>
      <c r="F409" s="46" t="str">
        <f>IFERROR(VLOOKUP(_xlfn.CONCAT(B409,$B392),'All Fixtures'!I:T,12,0),VLOOKUP(_xlfn.CONCAT(B409,$B392),'All Fixtures'!H:T,13,0))</f>
        <v>Canning Stragglers</v>
      </c>
      <c r="G409" s="48" t="str">
        <f>IF(E409="VOID","",VLOOKUP(_xlfn.CONCAT(B409,D409),'All Fixtures'!H:U,14,0))</f>
        <v>England's Glory 1</v>
      </c>
    </row>
    <row r="410" spans="1:7" ht="24.6" customHeight="1" x14ac:dyDescent="0.25">
      <c r="A410" s="55"/>
      <c r="B410" s="122" t="s">
        <v>339</v>
      </c>
      <c r="C410" s="123"/>
      <c r="D410" s="123"/>
      <c r="E410" s="123"/>
      <c r="F410" s="123"/>
      <c r="G410" s="124"/>
    </row>
    <row r="411" spans="1:7" ht="18" customHeight="1" x14ac:dyDescent="0.25">
      <c r="A411" s="55"/>
      <c r="B411" s="44">
        <v>16</v>
      </c>
      <c r="C411" s="45">
        <f>IFERROR(VLOOKUP(_xlfn.CONCAT(B411,$B392),'All Fixtures'!H:R,10,0),VLOOKUP(_xlfn.CONCAT(B411,$B392),'All Fixtures'!I:R,9,0))</f>
        <v>45666</v>
      </c>
      <c r="D411" s="46" t="str">
        <f>IFERROR(VLOOKUP(_xlfn.CONCAT(B411,$B392),'All Fixtures'!H:R,11,0),VLOOKUP(_xlfn.CONCAT(B411,$B392),'All Fixtures'!I:R,10,0))</f>
        <v>Walls Top Ten</v>
      </c>
      <c r="E411" s="47" t="str">
        <f t="shared" si="10"/>
        <v>vs</v>
      </c>
      <c r="F411" s="46" t="str">
        <f>IFERROR(VLOOKUP(_xlfn.CONCAT(B411,$B392),'All Fixtures'!I:T,12,0),VLOOKUP(_xlfn.CONCAT(B411,$B392),'All Fixtures'!H:T,13,0))</f>
        <v>Apaches</v>
      </c>
      <c r="G411" s="48" t="str">
        <f>IF(E411="VOID","",VLOOKUP(_xlfn.CONCAT(B411,D411),'All Fixtures'!H:U,14,0))</f>
        <v>England's Glory 1</v>
      </c>
    </row>
    <row r="412" spans="1:7" ht="18" customHeight="1" x14ac:dyDescent="0.25">
      <c r="A412" s="55"/>
      <c r="B412" s="44">
        <v>17</v>
      </c>
      <c r="C412" s="45">
        <f>IFERROR(VLOOKUP(_xlfn.CONCAT(B412,$B392),'All Fixtures'!H:R,10,0),VLOOKUP(_xlfn.CONCAT(B412,$B392),'All Fixtures'!I:R,9,0))</f>
        <v>45670</v>
      </c>
      <c r="D412" s="46" t="str">
        <f>IFERROR(VLOOKUP(_xlfn.CONCAT(B412,$B392),'All Fixtures'!H:R,11,0),VLOOKUP(_xlfn.CONCAT(B412,$B392),'All Fixtures'!I:R,10,0))</f>
        <v>Scammells</v>
      </c>
      <c r="E412" s="47" t="str">
        <f t="shared" si="10"/>
        <v>vs</v>
      </c>
      <c r="F412" s="46" t="str">
        <f>IFERROR(VLOOKUP(_xlfn.CONCAT(B412,$B392),'All Fixtures'!I:T,12,0),VLOOKUP(_xlfn.CONCAT(B412,$B392),'All Fixtures'!H:T,13,0))</f>
        <v>Walls Top Ten</v>
      </c>
      <c r="G412" s="48" t="str">
        <f>IF(E412="VOID","",VLOOKUP(_xlfn.CONCAT(B412,D412),'All Fixtures'!H:U,14,0))</f>
        <v>Gala Club 1</v>
      </c>
    </row>
    <row r="413" spans="1:7" ht="18" customHeight="1" x14ac:dyDescent="0.25">
      <c r="A413" s="55"/>
      <c r="B413" s="44">
        <v>18</v>
      </c>
      <c r="C413" s="45">
        <f>IFERROR(VLOOKUP(_xlfn.CONCAT(B413,$B392),'All Fixtures'!H:R,10,0),VLOOKUP(_xlfn.CONCAT(B413,$B392),'All Fixtures'!I:R,9,0))</f>
        <v>45680</v>
      </c>
      <c r="D413" s="46" t="str">
        <f>IFERROR(VLOOKUP(_xlfn.CONCAT(B413,$B392),'All Fixtures'!H:R,11,0),VLOOKUP(_xlfn.CONCAT(B413,$B392),'All Fixtures'!I:R,10,0))</f>
        <v>Walls Top Ten</v>
      </c>
      <c r="E413" s="47" t="str">
        <f t="shared" si="10"/>
        <v>vs</v>
      </c>
      <c r="F413" s="46" t="str">
        <f>IFERROR(VLOOKUP(_xlfn.CONCAT(B413,$B392),'All Fixtures'!I:T,12,0),VLOOKUP(_xlfn.CONCAT(B413,$B392),'All Fixtures'!H:T,13,0))</f>
        <v>Renegades</v>
      </c>
      <c r="G413" s="48" t="str">
        <f>IF(E413="VOID","",VLOOKUP(_xlfn.CONCAT(B413,D413),'All Fixtures'!H:U,14,0))</f>
        <v>England's Glory 1</v>
      </c>
    </row>
    <row r="414" spans="1:7" ht="18" customHeight="1" x14ac:dyDescent="0.25">
      <c r="A414" s="55"/>
      <c r="B414" s="44">
        <v>19</v>
      </c>
      <c r="C414" s="45">
        <f>IFERROR(VLOOKUP(_xlfn.CONCAT(B414,$B392),'All Fixtures'!H:R,10,0),VLOOKUP(_xlfn.CONCAT(B414,$B392),'All Fixtures'!I:R,9,0))</f>
        <v>45687</v>
      </c>
      <c r="D414" s="46" t="str">
        <f>IFERROR(VLOOKUP(_xlfn.CONCAT(B414,$B392),'All Fixtures'!H:R,11,0),VLOOKUP(_xlfn.CONCAT(B414,$B392),'All Fixtures'!I:R,10,0))</f>
        <v>Jokers(City)</v>
      </c>
      <c r="E414" s="47" t="str">
        <f t="shared" si="10"/>
        <v>vs</v>
      </c>
      <c r="F414" s="46" t="str">
        <f>IFERROR(VLOOKUP(_xlfn.CONCAT(B414,$B392),'All Fixtures'!I:T,12,0),VLOOKUP(_xlfn.CONCAT(B414,$B392),'All Fixtures'!H:T,13,0))</f>
        <v>Walls Top Ten</v>
      </c>
      <c r="G414" s="48" t="str">
        <f>IF(E414="VOID","",VLOOKUP(_xlfn.CONCAT(B414,D414),'All Fixtures'!H:U,14,0))</f>
        <v>One Eyed Jacks</v>
      </c>
    </row>
    <row r="415" spans="1:7" ht="18" customHeight="1" x14ac:dyDescent="0.25">
      <c r="A415" s="55"/>
      <c r="B415" s="44">
        <v>20</v>
      </c>
      <c r="C415" s="45" t="str">
        <f>IFERROR(VLOOKUP(_xlfn.CONCAT(B415,$B392),'All Fixtures'!H:R,10,0),VLOOKUP(_xlfn.CONCAT(B415,$B392),'All Fixtures'!I:R,9,0))</f>
        <v/>
      </c>
      <c r="D415" s="46" t="str">
        <f>IFERROR(VLOOKUP(_xlfn.CONCAT(B415,$B392),'All Fixtures'!H:R,11,0),VLOOKUP(_xlfn.CONCAT(B415,$B392),'All Fixtures'!I:R,10,0))</f>
        <v>Walls Top Ten</v>
      </c>
      <c r="E415" s="47" t="str">
        <f t="shared" si="10"/>
        <v>VOID</v>
      </c>
      <c r="F415" s="46" t="str">
        <f>IFERROR(VLOOKUP(_xlfn.CONCAT(B415,$B392),'All Fixtures'!I:T,12,0),VLOOKUP(_xlfn.CONCAT(B415,$B392),'All Fixtures'!H:T,13,0))</f>
        <v/>
      </c>
      <c r="G415" s="48" t="str">
        <f>IF(E415="VOID","",VLOOKUP(_xlfn.CONCAT(B415,D415),'All Fixtures'!H:U,14,0))</f>
        <v/>
      </c>
    </row>
    <row r="416" spans="1:7" ht="18" customHeight="1" x14ac:dyDescent="0.25">
      <c r="A416" s="55"/>
      <c r="B416" s="44">
        <v>21</v>
      </c>
      <c r="C416" s="45">
        <f>IFERROR(VLOOKUP(_xlfn.CONCAT(B416,$B392),'All Fixtures'!H:R,10,0),VLOOKUP(_xlfn.CONCAT(B416,$B392),'All Fixtures'!I:R,9,0))</f>
        <v>45702</v>
      </c>
      <c r="D416" s="46" t="str">
        <f>IFERROR(VLOOKUP(_xlfn.CONCAT(B416,$B392),'All Fixtures'!H:R,11,0),VLOOKUP(_xlfn.CONCAT(B416,$B392),'All Fixtures'!I:R,10,0))</f>
        <v>New Indians</v>
      </c>
      <c r="E416" s="47" t="str">
        <f t="shared" si="10"/>
        <v>vs</v>
      </c>
      <c r="F416" s="46" t="str">
        <f>IFERROR(VLOOKUP(_xlfn.CONCAT(B416,$B392),'All Fixtures'!I:T,12,0),VLOOKUP(_xlfn.CONCAT(B416,$B392),'All Fixtures'!H:T,13,0))</f>
        <v>Walls Top Ten</v>
      </c>
      <c r="G416" s="48" t="str">
        <f>IF(E416="VOID","",VLOOKUP(_xlfn.CONCAT(B416,D416),'All Fixtures'!H:U,14,0))</f>
        <v>Churchdown Community Centre 1</v>
      </c>
    </row>
    <row r="417" spans="1:7" ht="18" customHeight="1" x14ac:dyDescent="0.25">
      <c r="A417" s="55"/>
      <c r="B417" s="44">
        <v>22</v>
      </c>
      <c r="C417" s="45">
        <f>IFERROR(VLOOKUP(_xlfn.CONCAT(B417,$B392),'All Fixtures'!H:R,10,0),VLOOKUP(_xlfn.CONCAT(B417,$B392),'All Fixtures'!I:R,9,0))</f>
        <v>45708</v>
      </c>
      <c r="D417" s="46" t="str">
        <f>IFERROR(VLOOKUP(_xlfn.CONCAT(B417,$B392),'All Fixtures'!H:R,11,0),VLOOKUP(_xlfn.CONCAT(B417,$B392),'All Fixtures'!I:R,10,0))</f>
        <v>Walls Top Ten</v>
      </c>
      <c r="E417" s="47" t="str">
        <f t="shared" si="10"/>
        <v>vs</v>
      </c>
      <c r="F417" s="46" t="str">
        <f>IFERROR(VLOOKUP(_xlfn.CONCAT(B417,$B392),'All Fixtures'!I:T,12,0),VLOOKUP(_xlfn.CONCAT(B417,$B392),'All Fixtures'!H:T,13,0))</f>
        <v>Cybernetics</v>
      </c>
      <c r="G417" s="48" t="str">
        <f>IF(E417="VOID","",VLOOKUP(_xlfn.CONCAT(B417,D417),'All Fixtures'!H:U,14,0))</f>
        <v>England's Glory 1</v>
      </c>
    </row>
    <row r="418" spans="1:7" ht="18" customHeight="1" x14ac:dyDescent="0.25">
      <c r="A418" s="55"/>
      <c r="B418" s="44">
        <v>23</v>
      </c>
      <c r="C418" s="45">
        <f>IFERROR(VLOOKUP(_xlfn.CONCAT(B418,$B392),'All Fixtures'!H:R,10,0),VLOOKUP(_xlfn.CONCAT(B418,$B392),'All Fixtures'!I:R,9,0))</f>
        <v>45716</v>
      </c>
      <c r="D418" s="46" t="str">
        <f>IFERROR(VLOOKUP(_xlfn.CONCAT(B418,$B392),'All Fixtures'!H:R,11,0),VLOOKUP(_xlfn.CONCAT(B418,$B392),'All Fixtures'!I:R,10,0))</f>
        <v>Britwater</v>
      </c>
      <c r="E418" s="47" t="str">
        <f t="shared" si="10"/>
        <v>vs</v>
      </c>
      <c r="F418" s="46" t="str">
        <f>IFERROR(VLOOKUP(_xlfn.CONCAT(B418,$B392),'All Fixtures'!I:T,12,0),VLOOKUP(_xlfn.CONCAT(B418,$B392),'All Fixtures'!H:T,13,0))</f>
        <v>Walls Top Ten</v>
      </c>
      <c r="G418" s="48" t="str">
        <f>IF(E418="VOID","",VLOOKUP(_xlfn.CONCAT(B418,D418),'All Fixtures'!H:U,14,0))</f>
        <v>Tuffley Community Centre</v>
      </c>
    </row>
    <row r="419" spans="1:7" ht="18" customHeight="1" x14ac:dyDescent="0.25">
      <c r="A419" s="55"/>
      <c r="B419" s="44">
        <v>24</v>
      </c>
      <c r="C419" s="45">
        <f>IFERROR(VLOOKUP(_xlfn.CONCAT(B419,$B392),'All Fixtures'!H:R,10,0),VLOOKUP(_xlfn.CONCAT(B419,$B392),'All Fixtures'!I:R,9,0))</f>
        <v>45722</v>
      </c>
      <c r="D419" s="46" t="str">
        <f>IFERROR(VLOOKUP(_xlfn.CONCAT(B419,$B392),'All Fixtures'!H:R,11,0),VLOOKUP(_xlfn.CONCAT(B419,$B392),'All Fixtures'!I:R,10,0))</f>
        <v>Walls Top Ten</v>
      </c>
      <c r="E419" s="47" t="str">
        <f t="shared" si="10"/>
        <v>vs</v>
      </c>
      <c r="F419" s="46" t="str">
        <f>IFERROR(VLOOKUP(_xlfn.CONCAT(B419,$B392),'All Fixtures'!I:T,12,0),VLOOKUP(_xlfn.CONCAT(B419,$B392),'All Fixtures'!H:T,13,0))</f>
        <v>Junction Inn</v>
      </c>
      <c r="G419" s="48" t="str">
        <f>IF(E419="VOID","",VLOOKUP(_xlfn.CONCAT(B419,D419),'All Fixtures'!H:U,14,0))</f>
        <v>England's Glory 1</v>
      </c>
    </row>
    <row r="420" spans="1:7" ht="18" customHeight="1" x14ac:dyDescent="0.25">
      <c r="A420" s="55"/>
      <c r="B420" s="44">
        <v>25</v>
      </c>
      <c r="C420" s="45">
        <f>IFERROR(VLOOKUP(_xlfn.CONCAT(B420,$B392),'All Fixtures'!H:R,10,0),VLOOKUP(_xlfn.CONCAT(B420,$B392),'All Fixtures'!I:R,9,0))</f>
        <v>45728</v>
      </c>
      <c r="D420" s="46" t="str">
        <f>IFERROR(VLOOKUP(_xlfn.CONCAT(B420,$B392),'All Fixtures'!H:R,11,0),VLOOKUP(_xlfn.CONCAT(B420,$B392),'All Fixtures'!I:R,10,0))</f>
        <v>KE7's</v>
      </c>
      <c r="E420" s="47" t="str">
        <f t="shared" si="10"/>
        <v>vs</v>
      </c>
      <c r="F420" s="46" t="str">
        <f>IFERROR(VLOOKUP(_xlfn.CONCAT(B420,$B392),'All Fixtures'!I:T,12,0),VLOOKUP(_xlfn.CONCAT(B420,$B392),'All Fixtures'!H:T,13,0))</f>
        <v>Walls Top Ten</v>
      </c>
      <c r="G420" s="48" t="str">
        <f>IF(E420="VOID","",VLOOKUP(_xlfn.CONCAT(B420,D420),'All Fixtures'!H:U,14,0))</f>
        <v>Old Richians RFC</v>
      </c>
    </row>
    <row r="421" spans="1:7" ht="18" customHeight="1" x14ac:dyDescent="0.25">
      <c r="A421" s="55"/>
      <c r="B421" s="44">
        <v>26</v>
      </c>
      <c r="C421" s="45">
        <f>IFERROR(VLOOKUP(_xlfn.CONCAT(B421,$B392),'All Fixtures'!H:R,10,0),VLOOKUP(_xlfn.CONCAT(B421,$B392),'All Fixtures'!I:R,9,0))</f>
        <v>45736</v>
      </c>
      <c r="D421" s="46" t="str">
        <f>IFERROR(VLOOKUP(_xlfn.CONCAT(B421,$B392),'All Fixtures'!H:R,11,0),VLOOKUP(_xlfn.CONCAT(B421,$B392),'All Fixtures'!I:R,10,0))</f>
        <v>Walls Top Ten</v>
      </c>
      <c r="E421" s="47" t="str">
        <f t="shared" si="10"/>
        <v>vs</v>
      </c>
      <c r="F421" s="46" t="str">
        <f>IFERROR(VLOOKUP(_xlfn.CONCAT(B421,$B392),'All Fixtures'!I:T,12,0),VLOOKUP(_xlfn.CONCAT(B421,$B392),'All Fixtures'!H:T,13,0))</f>
        <v>Angry Beavers</v>
      </c>
      <c r="G421" s="48" t="str">
        <f>IF(E421="VOID","",VLOOKUP(_xlfn.CONCAT(B421,D421),'All Fixtures'!H:U,14,0))</f>
        <v>England's Glory 1</v>
      </c>
    </row>
    <row r="422" spans="1:7" ht="18" customHeight="1" x14ac:dyDescent="0.25">
      <c r="A422" s="55"/>
      <c r="B422" s="44">
        <v>27</v>
      </c>
      <c r="C422" s="45">
        <f>IFERROR(VLOOKUP(_xlfn.CONCAT(B422,$B392),'All Fixtures'!H:R,10,0),VLOOKUP(_xlfn.CONCAT(B422,$B392),'All Fixtures'!I:R,9,0))</f>
        <v>45743</v>
      </c>
      <c r="D422" s="46" t="str">
        <f>IFERROR(VLOOKUP(_xlfn.CONCAT(B422,$B392),'All Fixtures'!H:R,11,0),VLOOKUP(_xlfn.CONCAT(B422,$B392),'All Fixtures'!I:R,10,0))</f>
        <v>Walls Top Ten</v>
      </c>
      <c r="E422" s="47" t="str">
        <f t="shared" si="10"/>
        <v>vs</v>
      </c>
      <c r="F422" s="46" t="str">
        <f>IFERROR(VLOOKUP(_xlfn.CONCAT(B422,$B392),'All Fixtures'!I:T,12,0),VLOOKUP(_xlfn.CONCAT(B422,$B392),'All Fixtures'!H:T,13,0))</f>
        <v>Westgate Teapots</v>
      </c>
      <c r="G422" s="48" t="str">
        <f>IF(E422="VOID","",VLOOKUP(_xlfn.CONCAT(B422,D422),'All Fixtures'!H:U,14,0))</f>
        <v>England's Glory 1</v>
      </c>
    </row>
    <row r="423" spans="1:7" ht="18" customHeight="1" x14ac:dyDescent="0.25">
      <c r="A423" s="55"/>
      <c r="B423" s="44">
        <v>28</v>
      </c>
      <c r="C423" s="45">
        <f>IFERROR(VLOOKUP(_xlfn.CONCAT(B423,$B392),'All Fixtures'!H:R,10,0),VLOOKUP(_xlfn.CONCAT(B423,$B392),'All Fixtures'!I:R,9,0))</f>
        <v>45751</v>
      </c>
      <c r="D423" s="46" t="str">
        <f>IFERROR(VLOOKUP(_xlfn.CONCAT(B423,$B392),'All Fixtures'!H:R,11,0),VLOOKUP(_xlfn.CONCAT(B423,$B392),'All Fixtures'!I:R,10,0))</f>
        <v>509ers</v>
      </c>
      <c r="E423" s="47" t="str">
        <f t="shared" si="10"/>
        <v>vs</v>
      </c>
      <c r="F423" s="46" t="str">
        <f>IFERROR(VLOOKUP(_xlfn.CONCAT(B423,$B392),'All Fixtures'!I:T,12,0),VLOOKUP(_xlfn.CONCAT(B423,$B392),'All Fixtures'!H:T,13,0))</f>
        <v>Walls Top Ten</v>
      </c>
      <c r="G423" s="48" t="str">
        <f>IF(E423="VOID","",VLOOKUP(_xlfn.CONCAT(B423,D423),'All Fixtures'!H:U,14,0))</f>
        <v>Robinswood Hill Club 2</v>
      </c>
    </row>
    <row r="424" spans="1:7" ht="18" customHeight="1" x14ac:dyDescent="0.25">
      <c r="A424" s="55"/>
      <c r="B424" s="44">
        <v>29</v>
      </c>
      <c r="C424" s="45">
        <f>IFERROR(VLOOKUP(_xlfn.CONCAT(B424,$B392),'All Fixtures'!H:R,10,0),VLOOKUP(_xlfn.CONCAT(B424,$B392),'All Fixtures'!I:R,9,0))</f>
        <v>45757</v>
      </c>
      <c r="D424" s="46" t="str">
        <f>IFERROR(VLOOKUP(_xlfn.CONCAT(B424,$B392),'All Fixtures'!H:R,11,0),VLOOKUP(_xlfn.CONCAT(B424,$B392),'All Fixtures'!I:R,10,0))</f>
        <v>Walls Top Ten</v>
      </c>
      <c r="E424" s="47" t="str">
        <f t="shared" si="10"/>
        <v>vs</v>
      </c>
      <c r="F424" s="46" t="str">
        <f>IFERROR(VLOOKUP(_xlfn.CONCAT(B424,$B392),'All Fixtures'!I:T,12,0),VLOOKUP(_xlfn.CONCAT(B424,$B392),'All Fixtures'!H:T,13,0))</f>
        <v>Rising Sun</v>
      </c>
      <c r="G424" s="48" t="str">
        <f>IF(E424="VOID","",VLOOKUP(_xlfn.CONCAT(B424,D424),'All Fixtures'!H:U,14,0))</f>
        <v>England's Glory 1</v>
      </c>
    </row>
    <row r="425" spans="1:7" ht="18" customHeight="1" x14ac:dyDescent="0.25">
      <c r="A425" s="55"/>
      <c r="B425" s="49">
        <v>30</v>
      </c>
      <c r="C425" s="50">
        <f>IFERROR(VLOOKUP(_xlfn.CONCAT(B425,$B392),'All Fixtures'!H:R,10,0),VLOOKUP(_xlfn.CONCAT(B425,$B392),'All Fixtures'!I:R,9,0))</f>
        <v>45763</v>
      </c>
      <c r="D425" s="51" t="str">
        <f>IFERROR(VLOOKUP(_xlfn.CONCAT(B425,$B392),'All Fixtures'!H:R,11,0),VLOOKUP(_xlfn.CONCAT(B425,$B392),'All Fixtures'!I:R,10,0))</f>
        <v>Canning Stragglers</v>
      </c>
      <c r="E425" s="52" t="str">
        <f t="shared" si="10"/>
        <v>vs</v>
      </c>
      <c r="F425" s="51" t="str">
        <f>IFERROR(VLOOKUP(_xlfn.CONCAT(B425,$B392),'All Fixtures'!I:T,12,0),VLOOKUP(_xlfn.CONCAT(B425,$B392),'All Fixtures'!H:T,13,0))</f>
        <v>Walls Top Ten</v>
      </c>
      <c r="G425" s="53" t="str">
        <f>IF(E425="VOID","",VLOOKUP(_xlfn.CONCAT(B425,D425),'All Fixtures'!H:U,14,0))</f>
        <v>Churchdown Club</v>
      </c>
    </row>
    <row r="426" spans="1:7" ht="13.15" customHeight="1" x14ac:dyDescent="0.25">
      <c r="A426" s="55"/>
      <c r="B426" s="20"/>
      <c r="C426" s="20"/>
      <c r="D426" s="3"/>
      <c r="E426" s="20"/>
      <c r="F426" s="3"/>
      <c r="G426" s="3"/>
    </row>
    <row r="427" spans="1:7" ht="13.15" customHeight="1" x14ac:dyDescent="0.25">
      <c r="A427" s="55"/>
      <c r="B427" s="20"/>
      <c r="C427" s="20"/>
      <c r="D427" s="3"/>
      <c r="E427" s="20"/>
      <c r="F427" s="3"/>
      <c r="G427" s="3"/>
    </row>
    <row r="428" spans="1:7" ht="13.15" customHeight="1" x14ac:dyDescent="0.25">
      <c r="A428" s="55"/>
      <c r="B428" s="20"/>
      <c r="C428" s="20"/>
      <c r="D428" s="3"/>
      <c r="E428" s="20"/>
      <c r="F428" s="3"/>
      <c r="G428" s="3"/>
    </row>
    <row r="429" spans="1:7" ht="13.15" customHeight="1" x14ac:dyDescent="0.25">
      <c r="A429" s="55"/>
      <c r="B429" s="20"/>
      <c r="C429" s="20"/>
      <c r="D429" s="3"/>
      <c r="E429" s="20"/>
      <c r="F429" s="3"/>
      <c r="G429" s="3"/>
    </row>
    <row r="430" spans="1:7" ht="13.15" customHeight="1" x14ac:dyDescent="0.25">
      <c r="A430" s="55"/>
      <c r="B430" s="20"/>
      <c r="C430" s="20"/>
      <c r="D430" s="3"/>
      <c r="E430" s="20"/>
      <c r="F430" s="3"/>
      <c r="G430" s="3"/>
    </row>
    <row r="431" spans="1:7" ht="20.45" customHeight="1" x14ac:dyDescent="0.35">
      <c r="A431" s="55">
        <f>A392+1</f>
        <v>12</v>
      </c>
      <c r="B431" s="39" t="str">
        <f>C431</f>
        <v>KE7's</v>
      </c>
      <c r="C431" s="121" t="str">
        <f>VLOOKUP(A431,Divisions!$AB$3:$AC$18,2,0)</f>
        <v>KE7's</v>
      </c>
      <c r="D431" s="121"/>
      <c r="E431" s="121"/>
      <c r="F431" s="121"/>
      <c r="G431" s="121"/>
    </row>
    <row r="432" spans="1:7" ht="13.15" customHeight="1" x14ac:dyDescent="0.25">
      <c r="A432" s="55"/>
      <c r="B432" s="20"/>
      <c r="C432" s="20"/>
      <c r="D432" s="3"/>
      <c r="E432" s="20"/>
      <c r="F432" s="3"/>
      <c r="G432" s="3"/>
    </row>
    <row r="433" spans="1:7" ht="21.6" customHeight="1" x14ac:dyDescent="0.25">
      <c r="A433" s="55"/>
      <c r="B433" s="40" t="s">
        <v>328</v>
      </c>
      <c r="C433" s="41" t="s">
        <v>334</v>
      </c>
      <c r="D433" s="42" t="s">
        <v>340</v>
      </c>
      <c r="E433" s="42"/>
      <c r="F433" s="42" t="s">
        <v>341</v>
      </c>
      <c r="G433" s="43" t="s">
        <v>338</v>
      </c>
    </row>
    <row r="434" spans="1:7" ht="18" customHeight="1" x14ac:dyDescent="0.25">
      <c r="A434" s="55"/>
      <c r="B434" s="44">
        <v>1</v>
      </c>
      <c r="C434" s="45">
        <f>IFERROR(VLOOKUP(_xlfn.CONCAT(B434,$B431),'All Fixtures'!H:R,10,0),VLOOKUP(_xlfn.CONCAT(B434,$B431),'All Fixtures'!I:R,9,0))</f>
        <v>45537</v>
      </c>
      <c r="D434" s="46" t="str">
        <f>IFERROR(VLOOKUP(_xlfn.CONCAT(B434,$B431),'All Fixtures'!H:R,11,0),VLOOKUP(_xlfn.CONCAT(B434,$B431),'All Fixtures'!I:R,10,0))</f>
        <v>Scammells</v>
      </c>
      <c r="E434" s="47" t="str">
        <f>IF(F434="","VOID","vs")</f>
        <v>vs</v>
      </c>
      <c r="F434" s="46" t="str">
        <f>IFERROR(VLOOKUP(_xlfn.CONCAT(B434,$B431),'All Fixtures'!I:T,12,0),VLOOKUP(_xlfn.CONCAT(B434,$B431),'All Fixtures'!H:T,13,0))</f>
        <v>KE7's</v>
      </c>
      <c r="G434" s="48" t="str">
        <f>IF(E434="VOID","",VLOOKUP(_xlfn.CONCAT(B434,D434),'All Fixtures'!H:U,14,0))</f>
        <v>Gala Club 1</v>
      </c>
    </row>
    <row r="435" spans="1:7" ht="18" customHeight="1" x14ac:dyDescent="0.25">
      <c r="A435" s="55"/>
      <c r="B435" s="44">
        <v>2</v>
      </c>
      <c r="C435" s="45">
        <f>IFERROR(VLOOKUP(_xlfn.CONCAT(B435,$B431),'All Fixtures'!H:R,10,0),VLOOKUP(_xlfn.CONCAT(B435,$B431),'All Fixtures'!I:R,9,0))</f>
        <v>45546</v>
      </c>
      <c r="D435" s="46" t="str">
        <f>IFERROR(VLOOKUP(_xlfn.CONCAT(B435,$B431),'All Fixtures'!H:R,11,0),VLOOKUP(_xlfn.CONCAT(B435,$B431),'All Fixtures'!I:R,10,0))</f>
        <v>KE7's</v>
      </c>
      <c r="E435" s="47" t="str">
        <f t="shared" ref="E435:E464" si="11">IF(F435="","VOID","vs")</f>
        <v>vs</v>
      </c>
      <c r="F435" s="46" t="str">
        <f>IFERROR(VLOOKUP(_xlfn.CONCAT(B435,$B431),'All Fixtures'!I:T,12,0),VLOOKUP(_xlfn.CONCAT(B435,$B431),'All Fixtures'!H:T,13,0))</f>
        <v>Renegades</v>
      </c>
      <c r="G435" s="48" t="str">
        <f>IF(E435="VOID","",VLOOKUP(_xlfn.CONCAT(B435,D435),'All Fixtures'!H:U,14,0))</f>
        <v>Old Richians RFC</v>
      </c>
    </row>
    <row r="436" spans="1:7" ht="18" customHeight="1" x14ac:dyDescent="0.25">
      <c r="A436" s="55"/>
      <c r="B436" s="44">
        <v>3</v>
      </c>
      <c r="C436" s="45">
        <f>IFERROR(VLOOKUP(_xlfn.CONCAT(B436,$B431),'All Fixtures'!H:R,10,0),VLOOKUP(_xlfn.CONCAT(B436,$B431),'All Fixtures'!I:R,9,0))</f>
        <v>45554</v>
      </c>
      <c r="D436" s="46" t="str">
        <f>IFERROR(VLOOKUP(_xlfn.CONCAT(B436,$B431),'All Fixtures'!H:R,11,0),VLOOKUP(_xlfn.CONCAT(B436,$B431),'All Fixtures'!I:R,10,0))</f>
        <v>Jokers(City)</v>
      </c>
      <c r="E436" s="47" t="str">
        <f t="shared" si="11"/>
        <v>vs</v>
      </c>
      <c r="F436" s="46" t="str">
        <f>IFERROR(VLOOKUP(_xlfn.CONCAT(B436,$B431),'All Fixtures'!I:T,12,0),VLOOKUP(_xlfn.CONCAT(B436,$B431),'All Fixtures'!H:T,13,0))</f>
        <v>KE7's</v>
      </c>
      <c r="G436" s="48" t="str">
        <f>IF(E436="VOID","",VLOOKUP(_xlfn.CONCAT(B436,D436),'All Fixtures'!H:U,14,0))</f>
        <v>One Eyed Jacks</v>
      </c>
    </row>
    <row r="437" spans="1:7" ht="18" customHeight="1" x14ac:dyDescent="0.25">
      <c r="A437" s="55"/>
      <c r="B437" s="44">
        <v>4</v>
      </c>
      <c r="C437" s="45" t="str">
        <f>IFERROR(VLOOKUP(_xlfn.CONCAT(B437,$B431),'All Fixtures'!H:R,10,0),VLOOKUP(_xlfn.CONCAT(B437,$B431),'All Fixtures'!I:R,9,0))</f>
        <v/>
      </c>
      <c r="D437" s="46" t="str">
        <f>IFERROR(VLOOKUP(_xlfn.CONCAT(B437,$B431),'All Fixtures'!H:R,11,0),VLOOKUP(_xlfn.CONCAT(B437,$B431),'All Fixtures'!I:R,10,0))</f>
        <v>KE7's</v>
      </c>
      <c r="E437" s="47" t="str">
        <f t="shared" si="11"/>
        <v>VOID</v>
      </c>
      <c r="F437" s="46" t="str">
        <f>IFERROR(VLOOKUP(_xlfn.CONCAT(B437,$B431),'All Fixtures'!I:T,12,0),VLOOKUP(_xlfn.CONCAT(B437,$B431),'All Fixtures'!H:T,13,0))</f>
        <v/>
      </c>
      <c r="G437" s="48" t="str">
        <f>IF(E437="VOID","",VLOOKUP(_xlfn.CONCAT(B437,D437),'All Fixtures'!H:U,14,0))</f>
        <v/>
      </c>
    </row>
    <row r="438" spans="1:7" ht="18" customHeight="1" x14ac:dyDescent="0.25">
      <c r="A438" s="55"/>
      <c r="B438" s="44">
        <v>5</v>
      </c>
      <c r="C438" s="45">
        <f>IFERROR(VLOOKUP(_xlfn.CONCAT(B438,$B431),'All Fixtures'!H:R,10,0),VLOOKUP(_xlfn.CONCAT(B438,$B431),'All Fixtures'!I:R,9,0))</f>
        <v>45569</v>
      </c>
      <c r="D438" s="46" t="str">
        <f>IFERROR(VLOOKUP(_xlfn.CONCAT(B438,$B431),'All Fixtures'!H:R,11,0),VLOOKUP(_xlfn.CONCAT(B438,$B431),'All Fixtures'!I:R,10,0))</f>
        <v>New Indians</v>
      </c>
      <c r="E438" s="47" t="str">
        <f t="shared" si="11"/>
        <v>vs</v>
      </c>
      <c r="F438" s="46" t="str">
        <f>IFERROR(VLOOKUP(_xlfn.CONCAT(B438,$B431),'All Fixtures'!I:T,12,0),VLOOKUP(_xlfn.CONCAT(B438,$B431),'All Fixtures'!H:T,13,0))</f>
        <v>KE7's</v>
      </c>
      <c r="G438" s="48" t="str">
        <f>IF(E438="VOID","",VLOOKUP(_xlfn.CONCAT(B438,D438),'All Fixtures'!H:U,14,0))</f>
        <v>Churchdown Community Centre 1</v>
      </c>
    </row>
    <row r="439" spans="1:7" ht="18" customHeight="1" x14ac:dyDescent="0.25">
      <c r="A439" s="55"/>
      <c r="B439" s="44">
        <v>6</v>
      </c>
      <c r="C439" s="45">
        <f>IFERROR(VLOOKUP(_xlfn.CONCAT(B439,$B431),'All Fixtures'!H:R,10,0),VLOOKUP(_xlfn.CONCAT(B439,$B431),'All Fixtures'!I:R,9,0))</f>
        <v>45574</v>
      </c>
      <c r="D439" s="46" t="str">
        <f>IFERROR(VLOOKUP(_xlfn.CONCAT(B439,$B431),'All Fixtures'!H:R,11,0),VLOOKUP(_xlfn.CONCAT(B439,$B431),'All Fixtures'!I:R,10,0))</f>
        <v>KE7's</v>
      </c>
      <c r="E439" s="47" t="str">
        <f t="shared" si="11"/>
        <v>vs</v>
      </c>
      <c r="F439" s="46" t="str">
        <f>IFERROR(VLOOKUP(_xlfn.CONCAT(B439,$B431),'All Fixtures'!I:T,12,0),VLOOKUP(_xlfn.CONCAT(B439,$B431),'All Fixtures'!H:T,13,0))</f>
        <v>Cybernetics</v>
      </c>
      <c r="G439" s="48" t="str">
        <f>IF(E439="VOID","",VLOOKUP(_xlfn.CONCAT(B439,D439),'All Fixtures'!H:U,14,0))</f>
        <v>Old Richians RFC</v>
      </c>
    </row>
    <row r="440" spans="1:7" ht="18" customHeight="1" x14ac:dyDescent="0.25">
      <c r="A440" s="55"/>
      <c r="B440" s="44">
        <v>7</v>
      </c>
      <c r="C440" s="45">
        <f>IFERROR(VLOOKUP(_xlfn.CONCAT(B440,$B431),'All Fixtures'!H:R,10,0),VLOOKUP(_xlfn.CONCAT(B440,$B431),'All Fixtures'!I:R,9,0))</f>
        <v>45583</v>
      </c>
      <c r="D440" s="46" t="str">
        <f>IFERROR(VLOOKUP(_xlfn.CONCAT(B440,$B431),'All Fixtures'!H:R,11,0),VLOOKUP(_xlfn.CONCAT(B440,$B431),'All Fixtures'!I:R,10,0))</f>
        <v>Britwater</v>
      </c>
      <c r="E440" s="47" t="str">
        <f t="shared" si="11"/>
        <v>vs</v>
      </c>
      <c r="F440" s="46" t="str">
        <f>IFERROR(VLOOKUP(_xlfn.CONCAT(B440,$B431),'All Fixtures'!I:T,12,0),VLOOKUP(_xlfn.CONCAT(B440,$B431),'All Fixtures'!H:T,13,0))</f>
        <v>KE7's</v>
      </c>
      <c r="G440" s="48" t="str">
        <f>IF(E440="VOID","",VLOOKUP(_xlfn.CONCAT(B440,D440),'All Fixtures'!H:U,14,0))</f>
        <v>Tuffley Community Centre</v>
      </c>
    </row>
    <row r="441" spans="1:7" ht="18" customHeight="1" x14ac:dyDescent="0.25">
      <c r="A441" s="55"/>
      <c r="B441" s="44">
        <v>8</v>
      </c>
      <c r="C441" s="45">
        <f>IFERROR(VLOOKUP(_xlfn.CONCAT(B441,$B431),'All Fixtures'!H:R,10,0),VLOOKUP(_xlfn.CONCAT(B441,$B431),'All Fixtures'!I:R,9,0))</f>
        <v>45588</v>
      </c>
      <c r="D441" s="46" t="str">
        <f>IFERROR(VLOOKUP(_xlfn.CONCAT(B441,$B431),'All Fixtures'!H:R,11,0),VLOOKUP(_xlfn.CONCAT(B441,$B431),'All Fixtures'!I:R,10,0))</f>
        <v>KE7's</v>
      </c>
      <c r="E441" s="47" t="str">
        <f t="shared" si="11"/>
        <v>vs</v>
      </c>
      <c r="F441" s="46" t="str">
        <f>IFERROR(VLOOKUP(_xlfn.CONCAT(B441,$B431),'All Fixtures'!I:T,12,0),VLOOKUP(_xlfn.CONCAT(B441,$B431),'All Fixtures'!H:T,13,0))</f>
        <v>Junction Inn</v>
      </c>
      <c r="G441" s="48" t="str">
        <f>IF(E441="VOID","",VLOOKUP(_xlfn.CONCAT(B441,D441),'All Fixtures'!H:U,14,0))</f>
        <v>Old Richians RFC</v>
      </c>
    </row>
    <row r="442" spans="1:7" ht="18" customHeight="1" x14ac:dyDescent="0.25">
      <c r="A442" s="55"/>
      <c r="B442" s="44">
        <v>9</v>
      </c>
      <c r="C442" s="45">
        <f>IFERROR(VLOOKUP(_xlfn.CONCAT(B442,$B431),'All Fixtures'!H:R,10,0),VLOOKUP(_xlfn.CONCAT(B442,$B431),'All Fixtures'!I:R,9,0))</f>
        <v>45595</v>
      </c>
      <c r="D442" s="46" t="str">
        <f>IFERROR(VLOOKUP(_xlfn.CONCAT(B442,$B431),'All Fixtures'!H:R,11,0),VLOOKUP(_xlfn.CONCAT(B442,$B431),'All Fixtures'!I:R,10,0))</f>
        <v>Angry Beavers</v>
      </c>
      <c r="E442" s="47" t="str">
        <f t="shared" si="11"/>
        <v>vs</v>
      </c>
      <c r="F442" s="46" t="str">
        <f>IFERROR(VLOOKUP(_xlfn.CONCAT(B442,$B431),'All Fixtures'!I:T,12,0),VLOOKUP(_xlfn.CONCAT(B442,$B431),'All Fixtures'!H:T,13,0))</f>
        <v>KE7's</v>
      </c>
      <c r="G442" s="48" t="str">
        <f>IF(E442="VOID","",VLOOKUP(_xlfn.CONCAT(B442,D442),'All Fixtures'!H:U,14,0))</f>
        <v>Circle Club Newent</v>
      </c>
    </row>
    <row r="443" spans="1:7" ht="18" customHeight="1" x14ac:dyDescent="0.25">
      <c r="A443" s="55"/>
      <c r="B443" s="44">
        <v>10</v>
      </c>
      <c r="C443" s="45">
        <f>IFERROR(VLOOKUP(_xlfn.CONCAT(B443,$B431),'All Fixtures'!H:R,10,0),VLOOKUP(_xlfn.CONCAT(B443,$B431),'All Fixtures'!I:R,9,0))</f>
        <v>45603</v>
      </c>
      <c r="D443" s="46" t="str">
        <f>IFERROR(VLOOKUP(_xlfn.CONCAT(B443,$B431),'All Fixtures'!H:R,11,0),VLOOKUP(_xlfn.CONCAT(B443,$B431),'All Fixtures'!I:R,10,0))</f>
        <v>Walls Top Ten</v>
      </c>
      <c r="E443" s="47" t="str">
        <f t="shared" si="11"/>
        <v>vs</v>
      </c>
      <c r="F443" s="46" t="str">
        <f>IFERROR(VLOOKUP(_xlfn.CONCAT(B443,$B431),'All Fixtures'!I:T,12,0),VLOOKUP(_xlfn.CONCAT(B443,$B431),'All Fixtures'!H:T,13,0))</f>
        <v>KE7's</v>
      </c>
      <c r="G443" s="48" t="str">
        <f>IF(E443="VOID","",VLOOKUP(_xlfn.CONCAT(B443,D443),'All Fixtures'!H:U,14,0))</f>
        <v>England's Glory 1</v>
      </c>
    </row>
    <row r="444" spans="1:7" ht="18" customHeight="1" x14ac:dyDescent="0.25">
      <c r="A444" s="55"/>
      <c r="B444" s="44">
        <v>11</v>
      </c>
      <c r="C444" s="45">
        <f>IFERROR(VLOOKUP(_xlfn.CONCAT(B444,$B431),'All Fixtures'!H:R,10,0),VLOOKUP(_xlfn.CONCAT(B444,$B431),'All Fixtures'!I:R,9,0))</f>
        <v>45609</v>
      </c>
      <c r="D444" s="46" t="str">
        <f>IFERROR(VLOOKUP(_xlfn.CONCAT(B444,$B431),'All Fixtures'!H:R,11,0),VLOOKUP(_xlfn.CONCAT(B444,$B431),'All Fixtures'!I:R,10,0))</f>
        <v>KE7's</v>
      </c>
      <c r="E444" s="47" t="str">
        <f t="shared" si="11"/>
        <v>vs</v>
      </c>
      <c r="F444" s="46" t="str">
        <f>IFERROR(VLOOKUP(_xlfn.CONCAT(B444,$B431),'All Fixtures'!I:T,12,0),VLOOKUP(_xlfn.CONCAT(B444,$B431),'All Fixtures'!H:T,13,0))</f>
        <v>Westgate Teapots</v>
      </c>
      <c r="G444" s="48" t="str">
        <f>IF(E444="VOID","",VLOOKUP(_xlfn.CONCAT(B444,D444),'All Fixtures'!H:U,14,0))</f>
        <v>Old Richians RFC</v>
      </c>
    </row>
    <row r="445" spans="1:7" ht="18" customHeight="1" x14ac:dyDescent="0.25">
      <c r="A445" s="55"/>
      <c r="B445" s="44">
        <v>12</v>
      </c>
      <c r="C445" s="45">
        <f>IFERROR(VLOOKUP(_xlfn.CONCAT(B445,$B431),'All Fixtures'!H:R,10,0),VLOOKUP(_xlfn.CONCAT(B445,$B431),'All Fixtures'!I:R,9,0))</f>
        <v>45618</v>
      </c>
      <c r="D445" s="46" t="str">
        <f>IFERROR(VLOOKUP(_xlfn.CONCAT(B445,$B431),'All Fixtures'!H:R,11,0),VLOOKUP(_xlfn.CONCAT(B445,$B431),'All Fixtures'!I:R,10,0))</f>
        <v>509ers</v>
      </c>
      <c r="E445" s="47" t="str">
        <f t="shared" si="11"/>
        <v>vs</v>
      </c>
      <c r="F445" s="46" t="str">
        <f>IFERROR(VLOOKUP(_xlfn.CONCAT(B445,$B431),'All Fixtures'!I:T,12,0),VLOOKUP(_xlfn.CONCAT(B445,$B431),'All Fixtures'!H:T,13,0))</f>
        <v>KE7's</v>
      </c>
      <c r="G445" s="48" t="str">
        <f>IF(E445="VOID","",VLOOKUP(_xlfn.CONCAT(B445,D445),'All Fixtures'!H:U,14,0))</f>
        <v>Robinswood Hill Club 2</v>
      </c>
    </row>
    <row r="446" spans="1:7" ht="18" customHeight="1" x14ac:dyDescent="0.25">
      <c r="A446" s="55"/>
      <c r="B446" s="44">
        <v>13</v>
      </c>
      <c r="C446" s="45">
        <f>IFERROR(VLOOKUP(_xlfn.CONCAT(B446,$B431),'All Fixtures'!H:R,10,0),VLOOKUP(_xlfn.CONCAT(B446,$B431),'All Fixtures'!I:R,9,0))</f>
        <v>45623</v>
      </c>
      <c r="D446" s="46" t="str">
        <f>IFERROR(VLOOKUP(_xlfn.CONCAT(B446,$B431),'All Fixtures'!H:R,11,0),VLOOKUP(_xlfn.CONCAT(B446,$B431),'All Fixtures'!I:R,10,0))</f>
        <v>KE7's</v>
      </c>
      <c r="E446" s="47" t="str">
        <f t="shared" si="11"/>
        <v>vs</v>
      </c>
      <c r="F446" s="46" t="str">
        <f>IFERROR(VLOOKUP(_xlfn.CONCAT(B446,$B431),'All Fixtures'!I:T,12,0),VLOOKUP(_xlfn.CONCAT(B446,$B431),'All Fixtures'!H:T,13,0))</f>
        <v>Rising Sun</v>
      </c>
      <c r="G446" s="48" t="str">
        <f>IF(E446="VOID","",VLOOKUP(_xlfn.CONCAT(B446,D446),'All Fixtures'!H:U,14,0))</f>
        <v>Old Richians RFC</v>
      </c>
    </row>
    <row r="447" spans="1:7" ht="18" customHeight="1" x14ac:dyDescent="0.25">
      <c r="A447" s="55"/>
      <c r="B447" s="44">
        <v>14</v>
      </c>
      <c r="C447" s="45">
        <f>IFERROR(VLOOKUP(_xlfn.CONCAT(B447,$B431),'All Fixtures'!H:R,10,0),VLOOKUP(_xlfn.CONCAT(B447,$B431),'All Fixtures'!I:R,9,0))</f>
        <v>45630</v>
      </c>
      <c r="D447" s="46" t="str">
        <f>IFERROR(VLOOKUP(_xlfn.CONCAT(B447,$B431),'All Fixtures'!H:R,11,0),VLOOKUP(_xlfn.CONCAT(B447,$B431),'All Fixtures'!I:R,10,0))</f>
        <v>Canning Stragglers</v>
      </c>
      <c r="E447" s="47" t="str">
        <f t="shared" si="11"/>
        <v>vs</v>
      </c>
      <c r="F447" s="46" t="str">
        <f>IFERROR(VLOOKUP(_xlfn.CONCAT(B447,$B431),'All Fixtures'!I:T,12,0),VLOOKUP(_xlfn.CONCAT(B447,$B431),'All Fixtures'!H:T,13,0))</f>
        <v>KE7's</v>
      </c>
      <c r="G447" s="48" t="str">
        <f>IF(E447="VOID","",VLOOKUP(_xlfn.CONCAT(B447,D447),'All Fixtures'!H:U,14,0))</f>
        <v>Churchdown Club</v>
      </c>
    </row>
    <row r="448" spans="1:7" ht="18" customHeight="1" x14ac:dyDescent="0.25">
      <c r="A448" s="55"/>
      <c r="B448" s="44">
        <v>15</v>
      </c>
      <c r="C448" s="45">
        <f>IFERROR(VLOOKUP(_xlfn.CONCAT(B448,$B431),'All Fixtures'!H:R,10,0),VLOOKUP(_xlfn.CONCAT(B448,$B431),'All Fixtures'!I:R,9,0))</f>
        <v>45637</v>
      </c>
      <c r="D448" s="46" t="str">
        <f>IFERROR(VLOOKUP(_xlfn.CONCAT(B448,$B431),'All Fixtures'!H:R,11,0),VLOOKUP(_xlfn.CONCAT(B448,$B431),'All Fixtures'!I:R,10,0))</f>
        <v>KE7's</v>
      </c>
      <c r="E448" s="47" t="str">
        <f t="shared" si="11"/>
        <v>vs</v>
      </c>
      <c r="F448" s="46" t="str">
        <f>IFERROR(VLOOKUP(_xlfn.CONCAT(B448,$B431),'All Fixtures'!I:T,12,0),VLOOKUP(_xlfn.CONCAT(B448,$B431),'All Fixtures'!H:T,13,0))</f>
        <v>Apaches</v>
      </c>
      <c r="G448" s="48" t="str">
        <f>IF(E448="VOID","",VLOOKUP(_xlfn.CONCAT(B448,D448),'All Fixtures'!H:U,14,0))</f>
        <v>Old Richians RFC</v>
      </c>
    </row>
    <row r="449" spans="1:7" ht="24.6" customHeight="1" x14ac:dyDescent="0.25">
      <c r="A449" s="55"/>
      <c r="B449" s="122" t="s">
        <v>339</v>
      </c>
      <c r="C449" s="123"/>
      <c r="D449" s="123"/>
      <c r="E449" s="123"/>
      <c r="F449" s="123"/>
      <c r="G449" s="124"/>
    </row>
    <row r="450" spans="1:7" ht="18" customHeight="1" x14ac:dyDescent="0.25">
      <c r="A450" s="55"/>
      <c r="B450" s="44">
        <v>16</v>
      </c>
      <c r="C450" s="45">
        <f>IFERROR(VLOOKUP(_xlfn.CONCAT(B450,$B431),'All Fixtures'!H:R,10,0),VLOOKUP(_xlfn.CONCAT(B450,$B431),'All Fixtures'!I:R,9,0))</f>
        <v>45665</v>
      </c>
      <c r="D450" s="46" t="str">
        <f>IFERROR(VLOOKUP(_xlfn.CONCAT(B450,$B431),'All Fixtures'!H:R,11,0),VLOOKUP(_xlfn.CONCAT(B450,$B431),'All Fixtures'!I:R,10,0))</f>
        <v>KE7's</v>
      </c>
      <c r="E450" s="47" t="str">
        <f t="shared" si="11"/>
        <v>vs</v>
      </c>
      <c r="F450" s="46" t="str">
        <f>IFERROR(VLOOKUP(_xlfn.CONCAT(B450,$B431),'All Fixtures'!I:T,12,0),VLOOKUP(_xlfn.CONCAT(B450,$B431),'All Fixtures'!H:T,13,0))</f>
        <v>Scammells</v>
      </c>
      <c r="G450" s="48" t="str">
        <f>IF(E450="VOID","",VLOOKUP(_xlfn.CONCAT(B450,D450),'All Fixtures'!H:U,14,0))</f>
        <v>Old Richians RFC</v>
      </c>
    </row>
    <row r="451" spans="1:7" ht="18" customHeight="1" x14ac:dyDescent="0.25">
      <c r="A451" s="55"/>
      <c r="B451" s="44">
        <v>17</v>
      </c>
      <c r="C451" s="45">
        <f>IFERROR(VLOOKUP(_xlfn.CONCAT(B451,$B431),'All Fixtures'!H:R,10,0),VLOOKUP(_xlfn.CONCAT(B451,$B431),'All Fixtures'!I:R,9,0))</f>
        <v>45674</v>
      </c>
      <c r="D451" s="46" t="str">
        <f>IFERROR(VLOOKUP(_xlfn.CONCAT(B451,$B431),'All Fixtures'!H:R,11,0),VLOOKUP(_xlfn.CONCAT(B451,$B431),'All Fixtures'!I:R,10,0))</f>
        <v>Renegades</v>
      </c>
      <c r="E451" s="47" t="str">
        <f t="shared" si="11"/>
        <v>vs</v>
      </c>
      <c r="F451" s="46" t="str">
        <f>IFERROR(VLOOKUP(_xlfn.CONCAT(B451,$B431),'All Fixtures'!I:T,12,0),VLOOKUP(_xlfn.CONCAT(B451,$B431),'All Fixtures'!H:T,13,0))</f>
        <v>KE7's</v>
      </c>
      <c r="G451" s="48" t="str">
        <f>IF(E451="VOID","",VLOOKUP(_xlfn.CONCAT(B451,D451),'All Fixtures'!H:U,14,0))</f>
        <v>Gala Club 2</v>
      </c>
    </row>
    <row r="452" spans="1:7" ht="18" customHeight="1" x14ac:dyDescent="0.25">
      <c r="A452" s="55"/>
      <c r="B452" s="44">
        <v>18</v>
      </c>
      <c r="C452" s="45">
        <f>IFERROR(VLOOKUP(_xlfn.CONCAT(B452,$B431),'All Fixtures'!H:R,10,0),VLOOKUP(_xlfn.CONCAT(B452,$B431),'All Fixtures'!I:R,9,0))</f>
        <v>45679</v>
      </c>
      <c r="D452" s="46" t="str">
        <f>IFERROR(VLOOKUP(_xlfn.CONCAT(B452,$B431),'All Fixtures'!H:R,11,0),VLOOKUP(_xlfn.CONCAT(B452,$B431),'All Fixtures'!I:R,10,0))</f>
        <v>KE7's</v>
      </c>
      <c r="E452" s="47" t="str">
        <f t="shared" si="11"/>
        <v>vs</v>
      </c>
      <c r="F452" s="46" t="str">
        <f>IFERROR(VLOOKUP(_xlfn.CONCAT(B452,$B431),'All Fixtures'!I:T,12,0),VLOOKUP(_xlfn.CONCAT(B452,$B431),'All Fixtures'!H:T,13,0))</f>
        <v>Jokers(City)</v>
      </c>
      <c r="G452" s="48" t="str">
        <f>IF(E452="VOID","",VLOOKUP(_xlfn.CONCAT(B452,D452),'All Fixtures'!H:U,14,0))</f>
        <v>Old Richians RFC</v>
      </c>
    </row>
    <row r="453" spans="1:7" ht="18" customHeight="1" x14ac:dyDescent="0.25">
      <c r="A453" s="55"/>
      <c r="B453" s="44">
        <v>19</v>
      </c>
      <c r="C453" s="45" t="str">
        <f>IFERROR(VLOOKUP(_xlfn.CONCAT(B453,$B431),'All Fixtures'!H:R,10,0),VLOOKUP(_xlfn.CONCAT(B453,$B431),'All Fixtures'!I:R,9,0))</f>
        <v/>
      </c>
      <c r="D453" s="46" t="str">
        <f>IFERROR(VLOOKUP(_xlfn.CONCAT(B453,$B431),'All Fixtures'!H:R,11,0),VLOOKUP(_xlfn.CONCAT(B453,$B431),'All Fixtures'!I:R,10,0))</f>
        <v>KE7's</v>
      </c>
      <c r="E453" s="47" t="str">
        <f t="shared" si="11"/>
        <v>VOID</v>
      </c>
      <c r="F453" s="46" t="str">
        <f>IFERROR(VLOOKUP(_xlfn.CONCAT(B453,$B431),'All Fixtures'!I:T,12,0),VLOOKUP(_xlfn.CONCAT(B453,$B431),'All Fixtures'!H:T,13,0))</f>
        <v/>
      </c>
      <c r="G453" s="48" t="str">
        <f>IF(E453="VOID","",VLOOKUP(_xlfn.CONCAT(B453,D453),'All Fixtures'!H:U,14,0))</f>
        <v/>
      </c>
    </row>
    <row r="454" spans="1:7" ht="18" customHeight="1" x14ac:dyDescent="0.25">
      <c r="A454" s="55"/>
      <c r="B454" s="44">
        <v>20</v>
      </c>
      <c r="C454" s="45">
        <f>IFERROR(VLOOKUP(_xlfn.CONCAT(B454,$B431),'All Fixtures'!H:R,10,0),VLOOKUP(_xlfn.CONCAT(B454,$B431),'All Fixtures'!I:R,9,0))</f>
        <v>45693</v>
      </c>
      <c r="D454" s="46" t="str">
        <f>IFERROR(VLOOKUP(_xlfn.CONCAT(B454,$B431),'All Fixtures'!H:R,11,0),VLOOKUP(_xlfn.CONCAT(B454,$B431),'All Fixtures'!I:R,10,0))</f>
        <v>KE7's</v>
      </c>
      <c r="E454" s="47" t="str">
        <f t="shared" si="11"/>
        <v>vs</v>
      </c>
      <c r="F454" s="46" t="str">
        <f>IFERROR(VLOOKUP(_xlfn.CONCAT(B454,$B431),'All Fixtures'!I:T,12,0),VLOOKUP(_xlfn.CONCAT(B454,$B431),'All Fixtures'!H:T,13,0))</f>
        <v>New Indians</v>
      </c>
      <c r="G454" s="48" t="str">
        <f>IF(E454="VOID","",VLOOKUP(_xlfn.CONCAT(B454,D454),'All Fixtures'!H:U,14,0))</f>
        <v>Old Richians RFC</v>
      </c>
    </row>
    <row r="455" spans="1:7" ht="18" customHeight="1" x14ac:dyDescent="0.25">
      <c r="A455" s="55"/>
      <c r="B455" s="44">
        <v>21</v>
      </c>
      <c r="C455" s="45">
        <f>IFERROR(VLOOKUP(_xlfn.CONCAT(B455,$B431),'All Fixtures'!H:R,10,0),VLOOKUP(_xlfn.CONCAT(B455,$B431),'All Fixtures'!I:R,9,0))</f>
        <v>45701</v>
      </c>
      <c r="D455" s="46" t="str">
        <f>IFERROR(VLOOKUP(_xlfn.CONCAT(B455,$B431),'All Fixtures'!H:R,11,0),VLOOKUP(_xlfn.CONCAT(B455,$B431),'All Fixtures'!I:R,10,0))</f>
        <v>Cybernetics</v>
      </c>
      <c r="E455" s="47" t="str">
        <f t="shared" si="11"/>
        <v>vs</v>
      </c>
      <c r="F455" s="46" t="str">
        <f>IFERROR(VLOOKUP(_xlfn.CONCAT(B455,$B431),'All Fixtures'!I:T,12,0),VLOOKUP(_xlfn.CONCAT(B455,$B431),'All Fixtures'!H:T,13,0))</f>
        <v>KE7's</v>
      </c>
      <c r="G455" s="48" t="str">
        <f>IF(E455="VOID","",VLOOKUP(_xlfn.CONCAT(B455,D455),'All Fixtures'!H:U,14,0))</f>
        <v>Gala Club 2</v>
      </c>
    </row>
    <row r="456" spans="1:7" ht="18" customHeight="1" x14ac:dyDescent="0.25">
      <c r="A456" s="55"/>
      <c r="B456" s="44">
        <v>22</v>
      </c>
      <c r="C456" s="45">
        <f>IFERROR(VLOOKUP(_xlfn.CONCAT(B456,$B431),'All Fixtures'!H:R,10,0),VLOOKUP(_xlfn.CONCAT(B456,$B431),'All Fixtures'!I:R,9,0))</f>
        <v>45707</v>
      </c>
      <c r="D456" s="46" t="str">
        <f>IFERROR(VLOOKUP(_xlfn.CONCAT(B456,$B431),'All Fixtures'!H:R,11,0),VLOOKUP(_xlfn.CONCAT(B456,$B431),'All Fixtures'!I:R,10,0))</f>
        <v>KE7's</v>
      </c>
      <c r="E456" s="47" t="str">
        <f t="shared" si="11"/>
        <v>vs</v>
      </c>
      <c r="F456" s="46" t="str">
        <f>IFERROR(VLOOKUP(_xlfn.CONCAT(B456,$B431),'All Fixtures'!I:T,12,0),VLOOKUP(_xlfn.CONCAT(B456,$B431),'All Fixtures'!H:T,13,0))</f>
        <v>Britwater</v>
      </c>
      <c r="G456" s="48" t="str">
        <f>IF(E456="VOID","",VLOOKUP(_xlfn.CONCAT(B456,D456),'All Fixtures'!H:U,14,0))</f>
        <v>Old Richians RFC</v>
      </c>
    </row>
    <row r="457" spans="1:7" ht="18" customHeight="1" x14ac:dyDescent="0.25">
      <c r="A457" s="55"/>
      <c r="B457" s="44">
        <v>23</v>
      </c>
      <c r="C457" s="45">
        <f>IFERROR(VLOOKUP(_xlfn.CONCAT(B457,$B431),'All Fixtures'!H:R,10,0),VLOOKUP(_xlfn.CONCAT(B457,$B431),'All Fixtures'!I:R,9,0))</f>
        <v>45714</v>
      </c>
      <c r="D457" s="46" t="str">
        <f>IFERROR(VLOOKUP(_xlfn.CONCAT(B457,$B431),'All Fixtures'!H:R,11,0),VLOOKUP(_xlfn.CONCAT(B457,$B431),'All Fixtures'!I:R,10,0))</f>
        <v>Junction Inn</v>
      </c>
      <c r="E457" s="47" t="str">
        <f t="shared" si="11"/>
        <v>vs</v>
      </c>
      <c r="F457" s="46" t="str">
        <f>IFERROR(VLOOKUP(_xlfn.CONCAT(B457,$B431),'All Fixtures'!I:T,12,0),VLOOKUP(_xlfn.CONCAT(B457,$B431),'All Fixtures'!H:T,13,0))</f>
        <v>KE7's</v>
      </c>
      <c r="G457" s="48" t="str">
        <f>IF(E457="VOID","",VLOOKUP(_xlfn.CONCAT(B457,D457),'All Fixtures'!H:U,14,0))</f>
        <v>Junction Inn</v>
      </c>
    </row>
    <row r="458" spans="1:7" ht="18" customHeight="1" x14ac:dyDescent="0.25">
      <c r="A458" s="55"/>
      <c r="B458" s="44">
        <v>24</v>
      </c>
      <c r="C458" s="45">
        <f>IFERROR(VLOOKUP(_xlfn.CONCAT(B458,$B431),'All Fixtures'!H:R,10,0),VLOOKUP(_xlfn.CONCAT(B458,$B431),'All Fixtures'!I:R,9,0))</f>
        <v>45721</v>
      </c>
      <c r="D458" s="46" t="str">
        <f>IFERROR(VLOOKUP(_xlfn.CONCAT(B458,$B431),'All Fixtures'!H:R,11,0),VLOOKUP(_xlfn.CONCAT(B458,$B431),'All Fixtures'!I:R,10,0))</f>
        <v>KE7's</v>
      </c>
      <c r="E458" s="47" t="str">
        <f t="shared" si="11"/>
        <v>vs</v>
      </c>
      <c r="F458" s="46" t="str">
        <f>IFERROR(VLOOKUP(_xlfn.CONCAT(B458,$B431),'All Fixtures'!I:T,12,0),VLOOKUP(_xlfn.CONCAT(B458,$B431),'All Fixtures'!H:T,13,0))</f>
        <v>Angry Beavers</v>
      </c>
      <c r="G458" s="48" t="str">
        <f>IF(E458="VOID","",VLOOKUP(_xlfn.CONCAT(B458,D458),'All Fixtures'!H:U,14,0))</f>
        <v>Old Richians RFC</v>
      </c>
    </row>
    <row r="459" spans="1:7" ht="18" customHeight="1" x14ac:dyDescent="0.25">
      <c r="A459" s="55"/>
      <c r="B459" s="44">
        <v>25</v>
      </c>
      <c r="C459" s="45">
        <f>IFERROR(VLOOKUP(_xlfn.CONCAT(B459,$B431),'All Fixtures'!H:R,10,0),VLOOKUP(_xlfn.CONCAT(B459,$B431),'All Fixtures'!I:R,9,0))</f>
        <v>45728</v>
      </c>
      <c r="D459" s="46" t="str">
        <f>IFERROR(VLOOKUP(_xlfn.CONCAT(B459,$B431),'All Fixtures'!H:R,11,0),VLOOKUP(_xlfn.CONCAT(B459,$B431),'All Fixtures'!I:R,10,0))</f>
        <v>KE7's</v>
      </c>
      <c r="E459" s="47" t="str">
        <f t="shared" si="11"/>
        <v>vs</v>
      </c>
      <c r="F459" s="46" t="str">
        <f>IFERROR(VLOOKUP(_xlfn.CONCAT(B459,$B431),'All Fixtures'!I:T,12,0),VLOOKUP(_xlfn.CONCAT(B459,$B431),'All Fixtures'!H:T,13,0))</f>
        <v>Walls Top Ten</v>
      </c>
      <c r="G459" s="48" t="str">
        <f>IF(E459="VOID","",VLOOKUP(_xlfn.CONCAT(B459,D459),'All Fixtures'!H:U,14,0))</f>
        <v>Old Richians RFC</v>
      </c>
    </row>
    <row r="460" spans="1:7" ht="18" customHeight="1" x14ac:dyDescent="0.25">
      <c r="A460" s="55"/>
      <c r="B460" s="44">
        <v>26</v>
      </c>
      <c r="C460" s="45">
        <f>IFERROR(VLOOKUP(_xlfn.CONCAT(B460,$B431),'All Fixtures'!H:R,10,0),VLOOKUP(_xlfn.CONCAT(B460,$B431),'All Fixtures'!I:R,9,0))</f>
        <v>45733</v>
      </c>
      <c r="D460" s="46" t="str">
        <f>IFERROR(VLOOKUP(_xlfn.CONCAT(B460,$B431),'All Fixtures'!H:R,11,0),VLOOKUP(_xlfn.CONCAT(B460,$B431),'All Fixtures'!I:R,10,0))</f>
        <v>Westgate Teapots</v>
      </c>
      <c r="E460" s="47" t="str">
        <f t="shared" si="11"/>
        <v>vs</v>
      </c>
      <c r="F460" s="46" t="str">
        <f>IFERROR(VLOOKUP(_xlfn.CONCAT(B460,$B431),'All Fixtures'!I:T,12,0),VLOOKUP(_xlfn.CONCAT(B460,$B431),'All Fixtures'!H:T,13,0))</f>
        <v>KE7's</v>
      </c>
      <c r="G460" s="48" t="str">
        <f>IF(E460="VOID","",VLOOKUP(_xlfn.CONCAT(B460,D460),'All Fixtures'!H:U,14,0))</f>
        <v>Wotton Hall Club 1</v>
      </c>
    </row>
    <row r="461" spans="1:7" ht="18" customHeight="1" x14ac:dyDescent="0.25">
      <c r="A461" s="55"/>
      <c r="B461" s="44">
        <v>27</v>
      </c>
      <c r="C461" s="45">
        <f>IFERROR(VLOOKUP(_xlfn.CONCAT(B461,$B431),'All Fixtures'!H:R,10,0),VLOOKUP(_xlfn.CONCAT(B461,$B431),'All Fixtures'!I:R,9,0))</f>
        <v>45742</v>
      </c>
      <c r="D461" s="46" t="str">
        <f>IFERROR(VLOOKUP(_xlfn.CONCAT(B461,$B431),'All Fixtures'!H:R,11,0),VLOOKUP(_xlfn.CONCAT(B461,$B431),'All Fixtures'!I:R,10,0))</f>
        <v>KE7's</v>
      </c>
      <c r="E461" s="47" t="str">
        <f t="shared" si="11"/>
        <v>vs</v>
      </c>
      <c r="F461" s="46" t="str">
        <f>IFERROR(VLOOKUP(_xlfn.CONCAT(B461,$B431),'All Fixtures'!I:T,12,0),VLOOKUP(_xlfn.CONCAT(B461,$B431),'All Fixtures'!H:T,13,0))</f>
        <v>509ers</v>
      </c>
      <c r="G461" s="48" t="str">
        <f>IF(E461="VOID","",VLOOKUP(_xlfn.CONCAT(B461,D461),'All Fixtures'!H:U,14,0))</f>
        <v>Old Richians RFC</v>
      </c>
    </row>
    <row r="462" spans="1:7" ht="18" customHeight="1" x14ac:dyDescent="0.25">
      <c r="A462" s="55"/>
      <c r="B462" s="44">
        <v>28</v>
      </c>
      <c r="C462" s="45">
        <f>IFERROR(VLOOKUP(_xlfn.CONCAT(B462,$B431),'All Fixtures'!H:R,10,0),VLOOKUP(_xlfn.CONCAT(B462,$B431),'All Fixtures'!I:R,9,0))</f>
        <v>45749</v>
      </c>
      <c r="D462" s="46" t="str">
        <f>IFERROR(VLOOKUP(_xlfn.CONCAT(B462,$B431),'All Fixtures'!H:R,11,0),VLOOKUP(_xlfn.CONCAT(B462,$B431),'All Fixtures'!I:R,10,0))</f>
        <v>Rising Sun</v>
      </c>
      <c r="E462" s="47" t="str">
        <f t="shared" si="11"/>
        <v>vs</v>
      </c>
      <c r="F462" s="46" t="str">
        <f>IFERROR(VLOOKUP(_xlfn.CONCAT(B462,$B431),'All Fixtures'!I:T,12,0),VLOOKUP(_xlfn.CONCAT(B462,$B431),'All Fixtures'!H:T,13,0))</f>
        <v>KE7's</v>
      </c>
      <c r="G462" s="48" t="str">
        <f>IF(E462="VOID","",VLOOKUP(_xlfn.CONCAT(B462,D462),'All Fixtures'!H:U,14,0))</f>
        <v>Farmer's Club 2</v>
      </c>
    </row>
    <row r="463" spans="1:7" ht="18" customHeight="1" x14ac:dyDescent="0.25">
      <c r="A463" s="55"/>
      <c r="B463" s="44">
        <v>29</v>
      </c>
      <c r="C463" s="45">
        <f>IFERROR(VLOOKUP(_xlfn.CONCAT(B463,$B431),'All Fixtures'!H:R,10,0),VLOOKUP(_xlfn.CONCAT(B463,$B431),'All Fixtures'!I:R,9,0))</f>
        <v>45756</v>
      </c>
      <c r="D463" s="46" t="str">
        <f>IFERROR(VLOOKUP(_xlfn.CONCAT(B463,$B431),'All Fixtures'!H:R,11,0),VLOOKUP(_xlfn.CONCAT(B463,$B431),'All Fixtures'!I:R,10,0))</f>
        <v>KE7's</v>
      </c>
      <c r="E463" s="47" t="str">
        <f t="shared" si="11"/>
        <v>vs</v>
      </c>
      <c r="F463" s="46" t="str">
        <f>IFERROR(VLOOKUP(_xlfn.CONCAT(B463,$B431),'All Fixtures'!I:T,12,0),VLOOKUP(_xlfn.CONCAT(B463,$B431),'All Fixtures'!H:T,13,0))</f>
        <v>Canning Stragglers</v>
      </c>
      <c r="G463" s="48" t="str">
        <f>IF(E463="VOID","",VLOOKUP(_xlfn.CONCAT(B463,D463),'All Fixtures'!H:U,14,0))</f>
        <v>Old Richians RFC</v>
      </c>
    </row>
    <row r="464" spans="1:7" ht="18" customHeight="1" x14ac:dyDescent="0.25">
      <c r="A464" s="55"/>
      <c r="B464" s="49">
        <v>30</v>
      </c>
      <c r="C464" s="50">
        <f>IFERROR(VLOOKUP(_xlfn.CONCAT(B464,$B431),'All Fixtures'!H:R,10,0),VLOOKUP(_xlfn.CONCAT(B464,$B431),'All Fixtures'!I:R,9,0))</f>
        <v>45765</v>
      </c>
      <c r="D464" s="51" t="str">
        <f>IFERROR(VLOOKUP(_xlfn.CONCAT(B464,$B431),'All Fixtures'!H:R,11,0),VLOOKUP(_xlfn.CONCAT(B464,$B431),'All Fixtures'!I:R,10,0))</f>
        <v>Apaches</v>
      </c>
      <c r="E464" s="52" t="str">
        <f t="shared" si="11"/>
        <v>vs</v>
      </c>
      <c r="F464" s="51" t="str">
        <f>IFERROR(VLOOKUP(_xlfn.CONCAT(B464,$B431),'All Fixtures'!I:T,12,0),VLOOKUP(_xlfn.CONCAT(B464,$B431),'All Fixtures'!H:T,13,0))</f>
        <v>KE7's</v>
      </c>
      <c r="G464" s="53" t="str">
        <f>IF(E464="VOID","",VLOOKUP(_xlfn.CONCAT(B464,D464),'All Fixtures'!H:U,14,0))</f>
        <v>Hardwicke RBL 1</v>
      </c>
    </row>
    <row r="465" spans="1:7" ht="13.15" customHeight="1" x14ac:dyDescent="0.25">
      <c r="A465" s="55"/>
      <c r="B465" s="20"/>
      <c r="C465" s="20"/>
      <c r="D465" s="3"/>
      <c r="E465" s="20"/>
      <c r="F465" s="3"/>
      <c r="G465" s="3"/>
    </row>
    <row r="466" spans="1:7" ht="13.15" customHeight="1" x14ac:dyDescent="0.25">
      <c r="A466" s="55"/>
      <c r="B466" s="20"/>
      <c r="C466" s="20"/>
      <c r="D466" s="3"/>
      <c r="E466" s="20"/>
      <c r="F466" s="3"/>
      <c r="G466" s="3"/>
    </row>
    <row r="467" spans="1:7" ht="13.15" customHeight="1" x14ac:dyDescent="0.25">
      <c r="A467" s="55"/>
      <c r="B467" s="20"/>
      <c r="C467" s="20"/>
      <c r="D467" s="3"/>
      <c r="E467" s="20"/>
      <c r="F467" s="3"/>
      <c r="G467" s="3"/>
    </row>
    <row r="468" spans="1:7" ht="13.15" customHeight="1" x14ac:dyDescent="0.25">
      <c r="A468" s="55"/>
      <c r="B468" s="20"/>
      <c r="C468" s="20"/>
      <c r="D468" s="3"/>
      <c r="E468" s="20"/>
      <c r="F468" s="3"/>
      <c r="G468" s="3"/>
    </row>
    <row r="469" spans="1:7" ht="13.15" customHeight="1" x14ac:dyDescent="0.25">
      <c r="A469" s="55"/>
      <c r="B469" s="20"/>
      <c r="C469" s="20"/>
      <c r="D469" s="3"/>
      <c r="E469" s="20"/>
      <c r="F469" s="3"/>
      <c r="G469" s="3"/>
    </row>
    <row r="470" spans="1:7" ht="20.45" customHeight="1" x14ac:dyDescent="0.35">
      <c r="A470" s="55">
        <f>A431+1</f>
        <v>13</v>
      </c>
      <c r="B470" s="39" t="str">
        <f>C470</f>
        <v>Junction Inn</v>
      </c>
      <c r="C470" s="121" t="str">
        <f>VLOOKUP(A470,Divisions!$AB$3:$AC$18,2,0)</f>
        <v>Junction Inn</v>
      </c>
      <c r="D470" s="121"/>
      <c r="E470" s="121"/>
      <c r="F470" s="121"/>
      <c r="G470" s="121"/>
    </row>
    <row r="471" spans="1:7" ht="13.15" customHeight="1" x14ac:dyDescent="0.25">
      <c r="A471" s="55"/>
      <c r="B471" s="20"/>
      <c r="C471" s="20"/>
      <c r="D471" s="3"/>
      <c r="E471" s="20"/>
      <c r="F471" s="3"/>
      <c r="G471" s="3"/>
    </row>
    <row r="472" spans="1:7" ht="21.6" customHeight="1" x14ac:dyDescent="0.25">
      <c r="A472" s="55"/>
      <c r="B472" s="40" t="s">
        <v>328</v>
      </c>
      <c r="C472" s="41" t="s">
        <v>334</v>
      </c>
      <c r="D472" s="42" t="s">
        <v>340</v>
      </c>
      <c r="E472" s="42"/>
      <c r="F472" s="42" t="s">
        <v>341</v>
      </c>
      <c r="G472" s="43" t="s">
        <v>338</v>
      </c>
    </row>
    <row r="473" spans="1:7" ht="18" customHeight="1" x14ac:dyDescent="0.25">
      <c r="A473" s="55"/>
      <c r="B473" s="44">
        <v>1</v>
      </c>
      <c r="C473" s="45">
        <f>IFERROR(VLOOKUP(_xlfn.CONCAT(B473,$B470),'All Fixtures'!H:R,10,0),VLOOKUP(_xlfn.CONCAT(B473,$B470),'All Fixtures'!I:R,9,0))</f>
        <v>45541</v>
      </c>
      <c r="D473" s="46" t="str">
        <f>IFERROR(VLOOKUP(_xlfn.CONCAT(B473,$B470),'All Fixtures'!H:R,11,0),VLOOKUP(_xlfn.CONCAT(B473,$B470),'All Fixtures'!I:R,10,0))</f>
        <v>Renegades</v>
      </c>
      <c r="E473" s="47" t="str">
        <f>IF(F473="","VOID","vs")</f>
        <v>vs</v>
      </c>
      <c r="F473" s="46" t="str">
        <f>IFERROR(VLOOKUP(_xlfn.CONCAT(B473,$B470),'All Fixtures'!I:T,12,0),VLOOKUP(_xlfn.CONCAT(B473,$B470),'All Fixtures'!H:T,13,0))</f>
        <v>Junction Inn</v>
      </c>
      <c r="G473" s="48" t="str">
        <f>IF(E473="VOID","",VLOOKUP(_xlfn.CONCAT(B473,D473),'All Fixtures'!H:U,14,0))</f>
        <v>Gala Club 2</v>
      </c>
    </row>
    <row r="474" spans="1:7" ht="18" customHeight="1" x14ac:dyDescent="0.25">
      <c r="A474" s="55"/>
      <c r="B474" s="44">
        <v>2</v>
      </c>
      <c r="C474" s="45">
        <f>IFERROR(VLOOKUP(_xlfn.CONCAT(B474,$B470),'All Fixtures'!H:R,10,0),VLOOKUP(_xlfn.CONCAT(B474,$B470),'All Fixtures'!I:R,9,0))</f>
        <v>45546</v>
      </c>
      <c r="D474" s="46" t="str">
        <f>IFERROR(VLOOKUP(_xlfn.CONCAT(B474,$B470),'All Fixtures'!H:R,11,0),VLOOKUP(_xlfn.CONCAT(B474,$B470),'All Fixtures'!I:R,10,0))</f>
        <v>Junction Inn</v>
      </c>
      <c r="E474" s="47" t="str">
        <f t="shared" ref="E474:E503" si="12">IF(F474="","VOID","vs")</f>
        <v>vs</v>
      </c>
      <c r="F474" s="46" t="str">
        <f>IFERROR(VLOOKUP(_xlfn.CONCAT(B474,$B470),'All Fixtures'!I:T,12,0),VLOOKUP(_xlfn.CONCAT(B474,$B470),'All Fixtures'!H:T,13,0))</f>
        <v>Jokers(City)</v>
      </c>
      <c r="G474" s="48" t="str">
        <f>IF(E474="VOID","",VLOOKUP(_xlfn.CONCAT(B474,D474),'All Fixtures'!H:U,14,0))</f>
        <v>Junction Inn</v>
      </c>
    </row>
    <row r="475" spans="1:7" ht="18" customHeight="1" x14ac:dyDescent="0.25">
      <c r="A475" s="55"/>
      <c r="B475" s="44">
        <v>3</v>
      </c>
      <c r="C475" s="45" t="str">
        <f>IFERROR(VLOOKUP(_xlfn.CONCAT(B475,$B470),'All Fixtures'!H:R,10,0),VLOOKUP(_xlfn.CONCAT(B475,$B470),'All Fixtures'!I:R,9,0))</f>
        <v/>
      </c>
      <c r="D475" s="46" t="str">
        <f>IFERROR(VLOOKUP(_xlfn.CONCAT(B475,$B470),'All Fixtures'!H:R,11,0),VLOOKUP(_xlfn.CONCAT(B475,$B470),'All Fixtures'!I:R,10,0))</f>
        <v>Junction Inn</v>
      </c>
      <c r="E475" s="47" t="str">
        <f t="shared" si="12"/>
        <v>VOID</v>
      </c>
      <c r="F475" s="46" t="str">
        <f>IFERROR(VLOOKUP(_xlfn.CONCAT(B475,$B470),'All Fixtures'!I:T,12,0),VLOOKUP(_xlfn.CONCAT(B475,$B470),'All Fixtures'!H:T,13,0))</f>
        <v/>
      </c>
      <c r="G475" s="48" t="str">
        <f>IF(E475="VOID","",VLOOKUP(_xlfn.CONCAT(B475,D475),'All Fixtures'!H:U,14,0))</f>
        <v/>
      </c>
    </row>
    <row r="476" spans="1:7" ht="18" customHeight="1" x14ac:dyDescent="0.25">
      <c r="A476" s="55"/>
      <c r="B476" s="44">
        <v>4</v>
      </c>
      <c r="C476" s="45">
        <f>IFERROR(VLOOKUP(_xlfn.CONCAT(B476,$B470),'All Fixtures'!H:R,10,0),VLOOKUP(_xlfn.CONCAT(B476,$B470),'All Fixtures'!I:R,9,0))</f>
        <v>45560</v>
      </c>
      <c r="D476" s="46" t="str">
        <f>IFERROR(VLOOKUP(_xlfn.CONCAT(B476,$B470),'All Fixtures'!H:R,11,0),VLOOKUP(_xlfn.CONCAT(B476,$B470),'All Fixtures'!I:R,10,0))</f>
        <v>Junction Inn</v>
      </c>
      <c r="E476" s="47" t="str">
        <f t="shared" si="12"/>
        <v>vs</v>
      </c>
      <c r="F476" s="46" t="str">
        <f>IFERROR(VLOOKUP(_xlfn.CONCAT(B476,$B470),'All Fixtures'!I:T,12,0),VLOOKUP(_xlfn.CONCAT(B476,$B470),'All Fixtures'!H:T,13,0))</f>
        <v>New Indians</v>
      </c>
      <c r="G476" s="48" t="str">
        <f>IF(E476="VOID","",VLOOKUP(_xlfn.CONCAT(B476,D476),'All Fixtures'!H:U,14,0))</f>
        <v>Junction Inn</v>
      </c>
    </row>
    <row r="477" spans="1:7" ht="18" customHeight="1" x14ac:dyDescent="0.25">
      <c r="A477" s="55"/>
      <c r="B477" s="44">
        <v>5</v>
      </c>
      <c r="C477" s="45">
        <f>IFERROR(VLOOKUP(_xlfn.CONCAT(B477,$B470),'All Fixtures'!H:R,10,0),VLOOKUP(_xlfn.CONCAT(B477,$B470),'All Fixtures'!I:R,9,0))</f>
        <v>45568</v>
      </c>
      <c r="D477" s="46" t="str">
        <f>IFERROR(VLOOKUP(_xlfn.CONCAT(B477,$B470),'All Fixtures'!H:R,11,0),VLOOKUP(_xlfn.CONCAT(B477,$B470),'All Fixtures'!I:R,10,0))</f>
        <v>Cybernetics</v>
      </c>
      <c r="E477" s="47" t="str">
        <f t="shared" si="12"/>
        <v>vs</v>
      </c>
      <c r="F477" s="46" t="str">
        <f>IFERROR(VLOOKUP(_xlfn.CONCAT(B477,$B470),'All Fixtures'!I:T,12,0),VLOOKUP(_xlfn.CONCAT(B477,$B470),'All Fixtures'!H:T,13,0))</f>
        <v>Junction Inn</v>
      </c>
      <c r="G477" s="48" t="str">
        <f>IF(E477="VOID","",VLOOKUP(_xlfn.CONCAT(B477,D477),'All Fixtures'!H:U,14,0))</f>
        <v>Gala Club 2</v>
      </c>
    </row>
    <row r="478" spans="1:7" ht="18" customHeight="1" x14ac:dyDescent="0.25">
      <c r="A478" s="55"/>
      <c r="B478" s="44">
        <v>6</v>
      </c>
      <c r="C478" s="45">
        <f>IFERROR(VLOOKUP(_xlfn.CONCAT(B478,$B470),'All Fixtures'!H:R,10,0),VLOOKUP(_xlfn.CONCAT(B478,$B470),'All Fixtures'!I:R,9,0))</f>
        <v>45574</v>
      </c>
      <c r="D478" s="46" t="str">
        <f>IFERROR(VLOOKUP(_xlfn.CONCAT(B478,$B470),'All Fixtures'!H:R,11,0),VLOOKUP(_xlfn.CONCAT(B478,$B470),'All Fixtures'!I:R,10,0))</f>
        <v>Junction Inn</v>
      </c>
      <c r="E478" s="47" t="str">
        <f t="shared" si="12"/>
        <v>vs</v>
      </c>
      <c r="F478" s="46" t="str">
        <f>IFERROR(VLOOKUP(_xlfn.CONCAT(B478,$B470),'All Fixtures'!I:T,12,0),VLOOKUP(_xlfn.CONCAT(B478,$B470),'All Fixtures'!H:T,13,0))</f>
        <v>Britwater</v>
      </c>
      <c r="G478" s="48" t="str">
        <f>IF(E478="VOID","",VLOOKUP(_xlfn.CONCAT(B478,D478),'All Fixtures'!H:U,14,0))</f>
        <v>Junction Inn</v>
      </c>
    </row>
    <row r="479" spans="1:7" ht="18" customHeight="1" x14ac:dyDescent="0.25">
      <c r="A479" s="55"/>
      <c r="B479" s="44">
        <v>7</v>
      </c>
      <c r="C479" s="45">
        <f>IFERROR(VLOOKUP(_xlfn.CONCAT(B479,$B470),'All Fixtures'!H:R,10,0),VLOOKUP(_xlfn.CONCAT(B479,$B470),'All Fixtures'!I:R,9,0))</f>
        <v>45581</v>
      </c>
      <c r="D479" s="46" t="str">
        <f>IFERROR(VLOOKUP(_xlfn.CONCAT(B479,$B470),'All Fixtures'!H:R,11,0),VLOOKUP(_xlfn.CONCAT(B479,$B470),'All Fixtures'!I:R,10,0))</f>
        <v>Angry Beavers</v>
      </c>
      <c r="E479" s="47" t="str">
        <f t="shared" si="12"/>
        <v>vs</v>
      </c>
      <c r="F479" s="46" t="str">
        <f>IFERROR(VLOOKUP(_xlfn.CONCAT(B479,$B470),'All Fixtures'!I:T,12,0),VLOOKUP(_xlfn.CONCAT(B479,$B470),'All Fixtures'!H:T,13,0))</f>
        <v>Junction Inn</v>
      </c>
      <c r="G479" s="48" t="str">
        <f>IF(E479="VOID","",VLOOKUP(_xlfn.CONCAT(B479,D479),'All Fixtures'!H:U,14,0))</f>
        <v>Circle Club Newent</v>
      </c>
    </row>
    <row r="480" spans="1:7" ht="18" customHeight="1" x14ac:dyDescent="0.25">
      <c r="A480" s="55"/>
      <c r="B480" s="44">
        <v>8</v>
      </c>
      <c r="C480" s="45">
        <f>IFERROR(VLOOKUP(_xlfn.CONCAT(B480,$B470),'All Fixtures'!H:R,10,0),VLOOKUP(_xlfn.CONCAT(B480,$B470),'All Fixtures'!I:R,9,0))</f>
        <v>45588</v>
      </c>
      <c r="D480" s="46" t="str">
        <f>IFERROR(VLOOKUP(_xlfn.CONCAT(B480,$B470),'All Fixtures'!H:R,11,0),VLOOKUP(_xlfn.CONCAT(B480,$B470),'All Fixtures'!I:R,10,0))</f>
        <v>KE7's</v>
      </c>
      <c r="E480" s="47" t="str">
        <f t="shared" si="12"/>
        <v>vs</v>
      </c>
      <c r="F480" s="46" t="str">
        <f>IFERROR(VLOOKUP(_xlfn.CONCAT(B480,$B470),'All Fixtures'!I:T,12,0),VLOOKUP(_xlfn.CONCAT(B480,$B470),'All Fixtures'!H:T,13,0))</f>
        <v>Junction Inn</v>
      </c>
      <c r="G480" s="48" t="str">
        <f>IF(E480="VOID","",VLOOKUP(_xlfn.CONCAT(B480,D480),'All Fixtures'!H:U,14,0))</f>
        <v>Old Richians RFC</v>
      </c>
    </row>
    <row r="481" spans="1:7" ht="18" customHeight="1" x14ac:dyDescent="0.25">
      <c r="A481" s="55"/>
      <c r="B481" s="44">
        <v>9</v>
      </c>
      <c r="C481" s="45">
        <f>IFERROR(VLOOKUP(_xlfn.CONCAT(B481,$B470),'All Fixtures'!H:R,10,0),VLOOKUP(_xlfn.CONCAT(B481,$B470),'All Fixtures'!I:R,9,0))</f>
        <v>45595</v>
      </c>
      <c r="D481" s="46" t="str">
        <f>IFERROR(VLOOKUP(_xlfn.CONCAT(B481,$B470),'All Fixtures'!H:R,11,0),VLOOKUP(_xlfn.CONCAT(B481,$B470),'All Fixtures'!I:R,10,0))</f>
        <v>Junction Inn</v>
      </c>
      <c r="E481" s="47" t="str">
        <f t="shared" si="12"/>
        <v>vs</v>
      </c>
      <c r="F481" s="46" t="str">
        <f>IFERROR(VLOOKUP(_xlfn.CONCAT(B481,$B470),'All Fixtures'!I:T,12,0),VLOOKUP(_xlfn.CONCAT(B481,$B470),'All Fixtures'!H:T,13,0))</f>
        <v>Walls Top Ten</v>
      </c>
      <c r="G481" s="48" t="str">
        <f>IF(E481="VOID","",VLOOKUP(_xlfn.CONCAT(B481,D481),'All Fixtures'!H:U,14,0))</f>
        <v>Junction Inn</v>
      </c>
    </row>
    <row r="482" spans="1:7" ht="18" customHeight="1" x14ac:dyDescent="0.25">
      <c r="A482" s="55"/>
      <c r="B482" s="44">
        <v>10</v>
      </c>
      <c r="C482" s="45">
        <f>IFERROR(VLOOKUP(_xlfn.CONCAT(B482,$B470),'All Fixtures'!H:R,10,0),VLOOKUP(_xlfn.CONCAT(B482,$B470),'All Fixtures'!I:R,9,0))</f>
        <v>45600</v>
      </c>
      <c r="D482" s="46" t="str">
        <f>IFERROR(VLOOKUP(_xlfn.CONCAT(B482,$B470),'All Fixtures'!H:R,11,0),VLOOKUP(_xlfn.CONCAT(B482,$B470),'All Fixtures'!I:R,10,0))</f>
        <v>Westgate Teapots</v>
      </c>
      <c r="E482" s="47" t="str">
        <f t="shared" si="12"/>
        <v>vs</v>
      </c>
      <c r="F482" s="46" t="str">
        <f>IFERROR(VLOOKUP(_xlfn.CONCAT(B482,$B470),'All Fixtures'!I:T,12,0),VLOOKUP(_xlfn.CONCAT(B482,$B470),'All Fixtures'!H:T,13,0))</f>
        <v>Junction Inn</v>
      </c>
      <c r="G482" s="48" t="str">
        <f>IF(E482="VOID","",VLOOKUP(_xlfn.CONCAT(B482,D482),'All Fixtures'!H:U,14,0))</f>
        <v>Wotton Hall Club 1</v>
      </c>
    </row>
    <row r="483" spans="1:7" ht="18" customHeight="1" x14ac:dyDescent="0.25">
      <c r="A483" s="55"/>
      <c r="B483" s="44">
        <v>11</v>
      </c>
      <c r="C483" s="45">
        <f>IFERROR(VLOOKUP(_xlfn.CONCAT(B483,$B470),'All Fixtures'!H:R,10,0),VLOOKUP(_xlfn.CONCAT(B483,$B470),'All Fixtures'!I:R,9,0))</f>
        <v>45609</v>
      </c>
      <c r="D483" s="46" t="str">
        <f>IFERROR(VLOOKUP(_xlfn.CONCAT(B483,$B470),'All Fixtures'!H:R,11,0),VLOOKUP(_xlfn.CONCAT(B483,$B470),'All Fixtures'!I:R,10,0))</f>
        <v>Junction Inn</v>
      </c>
      <c r="E483" s="47" t="str">
        <f t="shared" si="12"/>
        <v>vs</v>
      </c>
      <c r="F483" s="46" t="str">
        <f>IFERROR(VLOOKUP(_xlfn.CONCAT(B483,$B470),'All Fixtures'!I:T,12,0),VLOOKUP(_xlfn.CONCAT(B483,$B470),'All Fixtures'!H:T,13,0))</f>
        <v>509ers</v>
      </c>
      <c r="G483" s="48" t="str">
        <f>IF(E483="VOID","",VLOOKUP(_xlfn.CONCAT(B483,D483),'All Fixtures'!H:U,14,0))</f>
        <v>Junction Inn</v>
      </c>
    </row>
    <row r="484" spans="1:7" ht="18" customHeight="1" x14ac:dyDescent="0.25">
      <c r="A484" s="55"/>
      <c r="B484" s="44">
        <v>12</v>
      </c>
      <c r="C484" s="45">
        <f>IFERROR(VLOOKUP(_xlfn.CONCAT(B484,$B470),'All Fixtures'!H:R,10,0),VLOOKUP(_xlfn.CONCAT(B484,$B470),'All Fixtures'!I:R,9,0))</f>
        <v>45616</v>
      </c>
      <c r="D484" s="46" t="str">
        <f>IFERROR(VLOOKUP(_xlfn.CONCAT(B484,$B470),'All Fixtures'!H:R,11,0),VLOOKUP(_xlfn.CONCAT(B484,$B470),'All Fixtures'!I:R,10,0))</f>
        <v>Rising Sun</v>
      </c>
      <c r="E484" s="47" t="str">
        <f t="shared" si="12"/>
        <v>vs</v>
      </c>
      <c r="F484" s="46" t="str">
        <f>IFERROR(VLOOKUP(_xlfn.CONCAT(B484,$B470),'All Fixtures'!I:T,12,0),VLOOKUP(_xlfn.CONCAT(B484,$B470),'All Fixtures'!H:T,13,0))</f>
        <v>Junction Inn</v>
      </c>
      <c r="G484" s="48" t="str">
        <f>IF(E484="VOID","",VLOOKUP(_xlfn.CONCAT(B484,D484),'All Fixtures'!H:U,14,0))</f>
        <v>Farmer's Club 2</v>
      </c>
    </row>
    <row r="485" spans="1:7" ht="18" customHeight="1" x14ac:dyDescent="0.25">
      <c r="A485" s="55"/>
      <c r="B485" s="44">
        <v>13</v>
      </c>
      <c r="C485" s="45">
        <f>IFERROR(VLOOKUP(_xlfn.CONCAT(B485,$B470),'All Fixtures'!H:R,10,0),VLOOKUP(_xlfn.CONCAT(B485,$B470),'All Fixtures'!I:R,9,0))</f>
        <v>45623</v>
      </c>
      <c r="D485" s="46" t="str">
        <f>IFERROR(VLOOKUP(_xlfn.CONCAT(B485,$B470),'All Fixtures'!H:R,11,0),VLOOKUP(_xlfn.CONCAT(B485,$B470),'All Fixtures'!I:R,10,0))</f>
        <v>Junction Inn</v>
      </c>
      <c r="E485" s="47" t="str">
        <f t="shared" si="12"/>
        <v>vs</v>
      </c>
      <c r="F485" s="46" t="str">
        <f>IFERROR(VLOOKUP(_xlfn.CONCAT(B485,$B470),'All Fixtures'!I:T,12,0),VLOOKUP(_xlfn.CONCAT(B485,$B470),'All Fixtures'!H:T,13,0))</f>
        <v>Canning Stragglers</v>
      </c>
      <c r="G485" s="48" t="str">
        <f>IF(E485="VOID","",VLOOKUP(_xlfn.CONCAT(B485,D485),'All Fixtures'!H:U,14,0))</f>
        <v>Junction Inn</v>
      </c>
    </row>
    <row r="486" spans="1:7" ht="18" customHeight="1" x14ac:dyDescent="0.25">
      <c r="A486" s="55"/>
      <c r="B486" s="44">
        <v>14</v>
      </c>
      <c r="C486" s="45">
        <f>IFERROR(VLOOKUP(_xlfn.CONCAT(B486,$B470),'All Fixtures'!H:R,10,0),VLOOKUP(_xlfn.CONCAT(B486,$B470),'All Fixtures'!I:R,9,0))</f>
        <v>45632</v>
      </c>
      <c r="D486" s="46" t="str">
        <f>IFERROR(VLOOKUP(_xlfn.CONCAT(B486,$B470),'All Fixtures'!H:R,11,0),VLOOKUP(_xlfn.CONCAT(B486,$B470),'All Fixtures'!I:R,10,0))</f>
        <v>Apaches</v>
      </c>
      <c r="E486" s="47" t="str">
        <f t="shared" si="12"/>
        <v>vs</v>
      </c>
      <c r="F486" s="46" t="str">
        <f>IFERROR(VLOOKUP(_xlfn.CONCAT(B486,$B470),'All Fixtures'!I:T,12,0),VLOOKUP(_xlfn.CONCAT(B486,$B470),'All Fixtures'!H:T,13,0))</f>
        <v>Junction Inn</v>
      </c>
      <c r="G486" s="48" t="str">
        <f>IF(E486="VOID","",VLOOKUP(_xlfn.CONCAT(B486,D486),'All Fixtures'!H:U,14,0))</f>
        <v>Hardwicke RBL 1</v>
      </c>
    </row>
    <row r="487" spans="1:7" ht="18" customHeight="1" x14ac:dyDescent="0.25">
      <c r="A487" s="55"/>
      <c r="B487" s="44">
        <v>15</v>
      </c>
      <c r="C487" s="45">
        <f>IFERROR(VLOOKUP(_xlfn.CONCAT(B487,$B470),'All Fixtures'!H:R,10,0),VLOOKUP(_xlfn.CONCAT(B487,$B470),'All Fixtures'!I:R,9,0))</f>
        <v>45637</v>
      </c>
      <c r="D487" s="46" t="str">
        <f>IFERROR(VLOOKUP(_xlfn.CONCAT(B487,$B470),'All Fixtures'!H:R,11,0),VLOOKUP(_xlfn.CONCAT(B487,$B470),'All Fixtures'!I:R,10,0))</f>
        <v>Junction Inn</v>
      </c>
      <c r="E487" s="47" t="str">
        <f t="shared" si="12"/>
        <v>vs</v>
      </c>
      <c r="F487" s="46" t="str">
        <f>IFERROR(VLOOKUP(_xlfn.CONCAT(B487,$B470),'All Fixtures'!I:T,12,0),VLOOKUP(_xlfn.CONCAT(B487,$B470),'All Fixtures'!H:T,13,0))</f>
        <v>Scammells</v>
      </c>
      <c r="G487" s="48" t="str">
        <f>IF(E487="VOID","",VLOOKUP(_xlfn.CONCAT(B487,D487),'All Fixtures'!H:U,14,0))</f>
        <v>Junction Inn</v>
      </c>
    </row>
    <row r="488" spans="1:7" ht="24.6" customHeight="1" x14ac:dyDescent="0.25">
      <c r="A488" s="55"/>
      <c r="B488" s="122" t="s">
        <v>339</v>
      </c>
      <c r="C488" s="123"/>
      <c r="D488" s="123"/>
      <c r="E488" s="123"/>
      <c r="F488" s="123"/>
      <c r="G488" s="124"/>
    </row>
    <row r="489" spans="1:7" ht="18" customHeight="1" x14ac:dyDescent="0.25">
      <c r="A489" s="55"/>
      <c r="B489" s="44">
        <v>16</v>
      </c>
      <c r="C489" s="45">
        <f>IFERROR(VLOOKUP(_xlfn.CONCAT(B489,$B470),'All Fixtures'!H:R,10,0),VLOOKUP(_xlfn.CONCAT(B489,$B470),'All Fixtures'!I:R,9,0))</f>
        <v>45665</v>
      </c>
      <c r="D489" s="46" t="str">
        <f>IFERROR(VLOOKUP(_xlfn.CONCAT(B489,$B470),'All Fixtures'!H:R,11,0),VLOOKUP(_xlfn.CONCAT(B489,$B470),'All Fixtures'!I:R,10,0))</f>
        <v>Junction Inn</v>
      </c>
      <c r="E489" s="47" t="str">
        <f t="shared" si="12"/>
        <v>vs</v>
      </c>
      <c r="F489" s="46" t="str">
        <f>IFERROR(VLOOKUP(_xlfn.CONCAT(B489,$B470),'All Fixtures'!I:T,12,0),VLOOKUP(_xlfn.CONCAT(B489,$B470),'All Fixtures'!H:T,13,0))</f>
        <v>Renegades</v>
      </c>
      <c r="G489" s="48" t="str">
        <f>IF(E489="VOID","",VLOOKUP(_xlfn.CONCAT(B489,D489),'All Fixtures'!H:U,14,0))</f>
        <v>Junction Inn</v>
      </c>
    </row>
    <row r="490" spans="1:7" ht="18" customHeight="1" x14ac:dyDescent="0.25">
      <c r="A490" s="55"/>
      <c r="B490" s="44">
        <v>17</v>
      </c>
      <c r="C490" s="45">
        <f>IFERROR(VLOOKUP(_xlfn.CONCAT(B490,$B470),'All Fixtures'!H:R,10,0),VLOOKUP(_xlfn.CONCAT(B490,$B470),'All Fixtures'!I:R,9,0))</f>
        <v>45673</v>
      </c>
      <c r="D490" s="46" t="str">
        <f>IFERROR(VLOOKUP(_xlfn.CONCAT(B490,$B470),'All Fixtures'!H:R,11,0),VLOOKUP(_xlfn.CONCAT(B490,$B470),'All Fixtures'!I:R,10,0))</f>
        <v>Jokers(City)</v>
      </c>
      <c r="E490" s="47" t="str">
        <f t="shared" si="12"/>
        <v>vs</v>
      </c>
      <c r="F490" s="46" t="str">
        <f>IFERROR(VLOOKUP(_xlfn.CONCAT(B490,$B470),'All Fixtures'!I:T,12,0),VLOOKUP(_xlfn.CONCAT(B490,$B470),'All Fixtures'!H:T,13,0))</f>
        <v>Junction Inn</v>
      </c>
      <c r="G490" s="48" t="str">
        <f>IF(E490="VOID","",VLOOKUP(_xlfn.CONCAT(B490,D490),'All Fixtures'!H:U,14,0))</f>
        <v>One Eyed Jacks</v>
      </c>
    </row>
    <row r="491" spans="1:7" ht="18" customHeight="1" x14ac:dyDescent="0.25">
      <c r="A491" s="55"/>
      <c r="B491" s="44">
        <v>18</v>
      </c>
      <c r="C491" s="45" t="str">
        <f>IFERROR(VLOOKUP(_xlfn.CONCAT(B491,$B470),'All Fixtures'!H:R,10,0),VLOOKUP(_xlfn.CONCAT(B491,$B470),'All Fixtures'!I:R,9,0))</f>
        <v/>
      </c>
      <c r="D491" s="46" t="str">
        <f>IFERROR(VLOOKUP(_xlfn.CONCAT(B491,$B470),'All Fixtures'!H:R,11,0),VLOOKUP(_xlfn.CONCAT(B491,$B470),'All Fixtures'!I:R,10,0))</f>
        <v>Junction Inn</v>
      </c>
      <c r="E491" s="47" t="str">
        <f t="shared" si="12"/>
        <v>VOID</v>
      </c>
      <c r="F491" s="46" t="str">
        <f>IFERROR(VLOOKUP(_xlfn.CONCAT(B491,$B470),'All Fixtures'!I:T,12,0),VLOOKUP(_xlfn.CONCAT(B491,$B470),'All Fixtures'!H:T,13,0))</f>
        <v/>
      </c>
      <c r="G491" s="48" t="str">
        <f>IF(E491="VOID","",VLOOKUP(_xlfn.CONCAT(B491,D491),'All Fixtures'!H:U,14,0))</f>
        <v/>
      </c>
    </row>
    <row r="492" spans="1:7" ht="18" customHeight="1" x14ac:dyDescent="0.25">
      <c r="A492" s="55"/>
      <c r="B492" s="44">
        <v>19</v>
      </c>
      <c r="C492" s="45">
        <f>IFERROR(VLOOKUP(_xlfn.CONCAT(B492,$B470),'All Fixtures'!H:R,10,0),VLOOKUP(_xlfn.CONCAT(B492,$B470),'All Fixtures'!I:R,9,0))</f>
        <v>45688</v>
      </c>
      <c r="D492" s="46" t="str">
        <f>IFERROR(VLOOKUP(_xlfn.CONCAT(B492,$B470),'All Fixtures'!H:R,11,0),VLOOKUP(_xlfn.CONCAT(B492,$B470),'All Fixtures'!I:R,10,0))</f>
        <v>New Indians</v>
      </c>
      <c r="E492" s="47" t="str">
        <f t="shared" si="12"/>
        <v>vs</v>
      </c>
      <c r="F492" s="46" t="str">
        <f>IFERROR(VLOOKUP(_xlfn.CONCAT(B492,$B470),'All Fixtures'!I:T,12,0),VLOOKUP(_xlfn.CONCAT(B492,$B470),'All Fixtures'!H:T,13,0))</f>
        <v>Junction Inn</v>
      </c>
      <c r="G492" s="48" t="str">
        <f>IF(E492="VOID","",VLOOKUP(_xlfn.CONCAT(B492,D492),'All Fixtures'!H:U,14,0))</f>
        <v>Churchdown Community Centre 1</v>
      </c>
    </row>
    <row r="493" spans="1:7" ht="18" customHeight="1" x14ac:dyDescent="0.25">
      <c r="A493" s="55"/>
      <c r="B493" s="44">
        <v>20</v>
      </c>
      <c r="C493" s="45">
        <f>IFERROR(VLOOKUP(_xlfn.CONCAT(B493,$B470),'All Fixtures'!H:R,10,0),VLOOKUP(_xlfn.CONCAT(B493,$B470),'All Fixtures'!I:R,9,0))</f>
        <v>45693</v>
      </c>
      <c r="D493" s="46" t="str">
        <f>IFERROR(VLOOKUP(_xlfn.CONCAT(B493,$B470),'All Fixtures'!H:R,11,0),VLOOKUP(_xlfn.CONCAT(B493,$B470),'All Fixtures'!I:R,10,0))</f>
        <v>Junction Inn</v>
      </c>
      <c r="E493" s="47" t="str">
        <f t="shared" si="12"/>
        <v>vs</v>
      </c>
      <c r="F493" s="46" t="str">
        <f>IFERROR(VLOOKUP(_xlfn.CONCAT(B493,$B470),'All Fixtures'!I:T,12,0),VLOOKUP(_xlfn.CONCAT(B493,$B470),'All Fixtures'!H:T,13,0))</f>
        <v>Cybernetics</v>
      </c>
      <c r="G493" s="48" t="str">
        <f>IF(E493="VOID","",VLOOKUP(_xlfn.CONCAT(B493,D493),'All Fixtures'!H:U,14,0))</f>
        <v>Junction Inn</v>
      </c>
    </row>
    <row r="494" spans="1:7" ht="18" customHeight="1" x14ac:dyDescent="0.25">
      <c r="A494" s="55"/>
      <c r="B494" s="44">
        <v>21</v>
      </c>
      <c r="C494" s="45">
        <f>IFERROR(VLOOKUP(_xlfn.CONCAT(B494,$B470),'All Fixtures'!H:R,10,0),VLOOKUP(_xlfn.CONCAT(B494,$B470),'All Fixtures'!I:R,9,0))</f>
        <v>45702</v>
      </c>
      <c r="D494" s="46" t="str">
        <f>IFERROR(VLOOKUP(_xlfn.CONCAT(B494,$B470),'All Fixtures'!H:R,11,0),VLOOKUP(_xlfn.CONCAT(B494,$B470),'All Fixtures'!I:R,10,0))</f>
        <v>Britwater</v>
      </c>
      <c r="E494" s="47" t="str">
        <f t="shared" si="12"/>
        <v>vs</v>
      </c>
      <c r="F494" s="46" t="str">
        <f>IFERROR(VLOOKUP(_xlfn.CONCAT(B494,$B470),'All Fixtures'!I:T,12,0),VLOOKUP(_xlfn.CONCAT(B494,$B470),'All Fixtures'!H:T,13,0))</f>
        <v>Junction Inn</v>
      </c>
      <c r="G494" s="48" t="str">
        <f>IF(E494="VOID","",VLOOKUP(_xlfn.CONCAT(B494,D494),'All Fixtures'!H:U,14,0))</f>
        <v>Tuffley Community Centre</v>
      </c>
    </row>
    <row r="495" spans="1:7" ht="18" customHeight="1" x14ac:dyDescent="0.25">
      <c r="A495" s="55"/>
      <c r="B495" s="44">
        <v>22</v>
      </c>
      <c r="C495" s="45">
        <f>IFERROR(VLOOKUP(_xlfn.CONCAT(B495,$B470),'All Fixtures'!H:R,10,0),VLOOKUP(_xlfn.CONCAT(B495,$B470),'All Fixtures'!I:R,9,0))</f>
        <v>45707</v>
      </c>
      <c r="D495" s="46" t="str">
        <f>IFERROR(VLOOKUP(_xlfn.CONCAT(B495,$B470),'All Fixtures'!H:R,11,0),VLOOKUP(_xlfn.CONCAT(B495,$B470),'All Fixtures'!I:R,10,0))</f>
        <v>Junction Inn</v>
      </c>
      <c r="E495" s="47" t="str">
        <f t="shared" si="12"/>
        <v>vs</v>
      </c>
      <c r="F495" s="46" t="str">
        <f>IFERROR(VLOOKUP(_xlfn.CONCAT(B495,$B470),'All Fixtures'!I:T,12,0),VLOOKUP(_xlfn.CONCAT(B495,$B470),'All Fixtures'!H:T,13,0))</f>
        <v>Angry Beavers</v>
      </c>
      <c r="G495" s="48" t="str">
        <f>IF(E495="VOID","",VLOOKUP(_xlfn.CONCAT(B495,D495),'All Fixtures'!H:U,14,0))</f>
        <v>Junction Inn</v>
      </c>
    </row>
    <row r="496" spans="1:7" ht="18" customHeight="1" x14ac:dyDescent="0.25">
      <c r="A496" s="55"/>
      <c r="B496" s="44">
        <v>23</v>
      </c>
      <c r="C496" s="45">
        <f>IFERROR(VLOOKUP(_xlfn.CONCAT(B496,$B470),'All Fixtures'!H:R,10,0),VLOOKUP(_xlfn.CONCAT(B496,$B470),'All Fixtures'!I:R,9,0))</f>
        <v>45714</v>
      </c>
      <c r="D496" s="46" t="str">
        <f>IFERROR(VLOOKUP(_xlfn.CONCAT(B496,$B470),'All Fixtures'!H:R,11,0),VLOOKUP(_xlfn.CONCAT(B496,$B470),'All Fixtures'!I:R,10,0))</f>
        <v>Junction Inn</v>
      </c>
      <c r="E496" s="47" t="str">
        <f t="shared" si="12"/>
        <v>vs</v>
      </c>
      <c r="F496" s="46" t="str">
        <f>IFERROR(VLOOKUP(_xlfn.CONCAT(B496,$B470),'All Fixtures'!I:T,12,0),VLOOKUP(_xlfn.CONCAT(B496,$B470),'All Fixtures'!H:T,13,0))</f>
        <v>KE7's</v>
      </c>
      <c r="G496" s="48" t="str">
        <f>IF(E496="VOID","",VLOOKUP(_xlfn.CONCAT(B496,D496),'All Fixtures'!H:U,14,0))</f>
        <v>Junction Inn</v>
      </c>
    </row>
    <row r="497" spans="1:7" ht="18" customHeight="1" x14ac:dyDescent="0.25">
      <c r="A497" s="55"/>
      <c r="B497" s="44">
        <v>24</v>
      </c>
      <c r="C497" s="45">
        <f>IFERROR(VLOOKUP(_xlfn.CONCAT(B497,$B470),'All Fixtures'!H:R,10,0),VLOOKUP(_xlfn.CONCAT(B497,$B470),'All Fixtures'!I:R,9,0))</f>
        <v>45722</v>
      </c>
      <c r="D497" s="46" t="str">
        <f>IFERROR(VLOOKUP(_xlfn.CONCAT(B497,$B470),'All Fixtures'!H:R,11,0),VLOOKUP(_xlfn.CONCAT(B497,$B470),'All Fixtures'!I:R,10,0))</f>
        <v>Walls Top Ten</v>
      </c>
      <c r="E497" s="47" t="str">
        <f t="shared" si="12"/>
        <v>vs</v>
      </c>
      <c r="F497" s="46" t="str">
        <f>IFERROR(VLOOKUP(_xlfn.CONCAT(B497,$B470),'All Fixtures'!I:T,12,0),VLOOKUP(_xlfn.CONCAT(B497,$B470),'All Fixtures'!H:T,13,0))</f>
        <v>Junction Inn</v>
      </c>
      <c r="G497" s="48" t="str">
        <f>IF(E497="VOID","",VLOOKUP(_xlfn.CONCAT(B497,D497),'All Fixtures'!H:U,14,0))</f>
        <v>England's Glory 1</v>
      </c>
    </row>
    <row r="498" spans="1:7" ht="18" customHeight="1" x14ac:dyDescent="0.25">
      <c r="A498" s="55"/>
      <c r="B498" s="44">
        <v>25</v>
      </c>
      <c r="C498" s="45">
        <f>IFERROR(VLOOKUP(_xlfn.CONCAT(B498,$B470),'All Fixtures'!H:R,10,0),VLOOKUP(_xlfn.CONCAT(B498,$B470),'All Fixtures'!I:R,9,0))</f>
        <v>45728</v>
      </c>
      <c r="D498" s="46" t="str">
        <f>IFERROR(VLOOKUP(_xlfn.CONCAT(B498,$B470),'All Fixtures'!H:R,11,0),VLOOKUP(_xlfn.CONCAT(B498,$B470),'All Fixtures'!I:R,10,0))</f>
        <v>Junction Inn</v>
      </c>
      <c r="E498" s="47" t="str">
        <f t="shared" si="12"/>
        <v>vs</v>
      </c>
      <c r="F498" s="46" t="str">
        <f>IFERROR(VLOOKUP(_xlfn.CONCAT(B498,$B470),'All Fixtures'!I:T,12,0),VLOOKUP(_xlfn.CONCAT(B498,$B470),'All Fixtures'!H:T,13,0))</f>
        <v>Westgate Teapots</v>
      </c>
      <c r="G498" s="48" t="str">
        <f>IF(E498="VOID","",VLOOKUP(_xlfn.CONCAT(B498,D498),'All Fixtures'!H:U,14,0))</f>
        <v>Junction Inn</v>
      </c>
    </row>
    <row r="499" spans="1:7" ht="18" customHeight="1" x14ac:dyDescent="0.25">
      <c r="A499" s="55"/>
      <c r="B499" s="44">
        <v>26</v>
      </c>
      <c r="C499" s="45">
        <f>IFERROR(VLOOKUP(_xlfn.CONCAT(B499,$B470),'All Fixtures'!H:R,10,0),VLOOKUP(_xlfn.CONCAT(B499,$B470),'All Fixtures'!I:R,9,0))</f>
        <v>45737</v>
      </c>
      <c r="D499" s="46" t="str">
        <f>IFERROR(VLOOKUP(_xlfn.CONCAT(B499,$B470),'All Fixtures'!H:R,11,0),VLOOKUP(_xlfn.CONCAT(B499,$B470),'All Fixtures'!I:R,10,0))</f>
        <v>509ers</v>
      </c>
      <c r="E499" s="47" t="str">
        <f t="shared" si="12"/>
        <v>vs</v>
      </c>
      <c r="F499" s="46" t="str">
        <f>IFERROR(VLOOKUP(_xlfn.CONCAT(B499,$B470),'All Fixtures'!I:T,12,0),VLOOKUP(_xlfn.CONCAT(B499,$B470),'All Fixtures'!H:T,13,0))</f>
        <v>Junction Inn</v>
      </c>
      <c r="G499" s="48" t="str">
        <f>IF(E499="VOID","",VLOOKUP(_xlfn.CONCAT(B499,D499),'All Fixtures'!H:U,14,0))</f>
        <v>Robinswood Hill Club 2</v>
      </c>
    </row>
    <row r="500" spans="1:7" ht="18" customHeight="1" x14ac:dyDescent="0.25">
      <c r="A500" s="55"/>
      <c r="B500" s="44">
        <v>27</v>
      </c>
      <c r="C500" s="45">
        <f>IFERROR(VLOOKUP(_xlfn.CONCAT(B500,$B470),'All Fixtures'!H:R,10,0),VLOOKUP(_xlfn.CONCAT(B500,$B470),'All Fixtures'!I:R,9,0))</f>
        <v>45742</v>
      </c>
      <c r="D500" s="46" t="str">
        <f>IFERROR(VLOOKUP(_xlfn.CONCAT(B500,$B470),'All Fixtures'!H:R,11,0),VLOOKUP(_xlfn.CONCAT(B500,$B470),'All Fixtures'!I:R,10,0))</f>
        <v>Junction Inn</v>
      </c>
      <c r="E500" s="47" t="str">
        <f t="shared" si="12"/>
        <v>vs</v>
      </c>
      <c r="F500" s="46" t="str">
        <f>IFERROR(VLOOKUP(_xlfn.CONCAT(B500,$B470),'All Fixtures'!I:T,12,0),VLOOKUP(_xlfn.CONCAT(B500,$B470),'All Fixtures'!H:T,13,0))</f>
        <v>Rising Sun</v>
      </c>
      <c r="G500" s="48" t="str">
        <f>IF(E500="VOID","",VLOOKUP(_xlfn.CONCAT(B500,D500),'All Fixtures'!H:U,14,0))</f>
        <v>Junction Inn</v>
      </c>
    </row>
    <row r="501" spans="1:7" ht="18" customHeight="1" x14ac:dyDescent="0.25">
      <c r="A501" s="55"/>
      <c r="B501" s="44">
        <v>28</v>
      </c>
      <c r="C501" s="45">
        <f>IFERROR(VLOOKUP(_xlfn.CONCAT(B501,$B470),'All Fixtures'!H:R,10,0),VLOOKUP(_xlfn.CONCAT(B501,$B470),'All Fixtures'!I:R,9,0))</f>
        <v>45749</v>
      </c>
      <c r="D501" s="46" t="str">
        <f>IFERROR(VLOOKUP(_xlfn.CONCAT(B501,$B470),'All Fixtures'!H:R,11,0),VLOOKUP(_xlfn.CONCAT(B501,$B470),'All Fixtures'!I:R,10,0))</f>
        <v>Canning Stragglers</v>
      </c>
      <c r="E501" s="47" t="str">
        <f t="shared" si="12"/>
        <v>vs</v>
      </c>
      <c r="F501" s="46" t="str">
        <f>IFERROR(VLOOKUP(_xlfn.CONCAT(B501,$B470),'All Fixtures'!I:T,12,0),VLOOKUP(_xlfn.CONCAT(B501,$B470),'All Fixtures'!H:T,13,0))</f>
        <v>Junction Inn</v>
      </c>
      <c r="G501" s="48" t="str">
        <f>IF(E501="VOID","",VLOOKUP(_xlfn.CONCAT(B501,D501),'All Fixtures'!H:U,14,0))</f>
        <v>Churchdown Club</v>
      </c>
    </row>
    <row r="502" spans="1:7" ht="18" customHeight="1" x14ac:dyDescent="0.25">
      <c r="A502" s="55"/>
      <c r="B502" s="44">
        <v>29</v>
      </c>
      <c r="C502" s="45">
        <f>IFERROR(VLOOKUP(_xlfn.CONCAT(B502,$B470),'All Fixtures'!H:R,10,0),VLOOKUP(_xlfn.CONCAT(B502,$B470),'All Fixtures'!I:R,9,0))</f>
        <v>45756</v>
      </c>
      <c r="D502" s="46" t="str">
        <f>IFERROR(VLOOKUP(_xlfn.CONCAT(B502,$B470),'All Fixtures'!H:R,11,0),VLOOKUP(_xlfn.CONCAT(B502,$B470),'All Fixtures'!I:R,10,0))</f>
        <v>Junction Inn</v>
      </c>
      <c r="E502" s="47" t="str">
        <f t="shared" si="12"/>
        <v>vs</v>
      </c>
      <c r="F502" s="46" t="str">
        <f>IFERROR(VLOOKUP(_xlfn.CONCAT(B502,$B470),'All Fixtures'!I:T,12,0),VLOOKUP(_xlfn.CONCAT(B502,$B470),'All Fixtures'!H:T,13,0))</f>
        <v>Apaches</v>
      </c>
      <c r="G502" s="48" t="str">
        <f>IF(E502="VOID","",VLOOKUP(_xlfn.CONCAT(B502,D502),'All Fixtures'!H:U,14,0))</f>
        <v>Junction Inn</v>
      </c>
    </row>
    <row r="503" spans="1:7" ht="18" customHeight="1" x14ac:dyDescent="0.25">
      <c r="A503" s="55"/>
      <c r="B503" s="49">
        <v>30</v>
      </c>
      <c r="C503" s="50">
        <f>IFERROR(VLOOKUP(_xlfn.CONCAT(B503,$B470),'All Fixtures'!H:R,10,0),VLOOKUP(_xlfn.CONCAT(B503,$B470),'All Fixtures'!I:R,9,0))</f>
        <v>45761</v>
      </c>
      <c r="D503" s="51" t="str">
        <f>IFERROR(VLOOKUP(_xlfn.CONCAT(B503,$B470),'All Fixtures'!H:R,11,0),VLOOKUP(_xlfn.CONCAT(B503,$B470),'All Fixtures'!I:R,10,0))</f>
        <v>Scammells</v>
      </c>
      <c r="E503" s="52" t="str">
        <f t="shared" si="12"/>
        <v>vs</v>
      </c>
      <c r="F503" s="51" t="str">
        <f>IFERROR(VLOOKUP(_xlfn.CONCAT(B503,$B470),'All Fixtures'!I:T,12,0),VLOOKUP(_xlfn.CONCAT(B503,$B470),'All Fixtures'!H:T,13,0))</f>
        <v>Junction Inn</v>
      </c>
      <c r="G503" s="53" t="str">
        <f>IF(E503="VOID","",VLOOKUP(_xlfn.CONCAT(B503,D503),'All Fixtures'!H:U,14,0))</f>
        <v>Gala Club 1</v>
      </c>
    </row>
    <row r="504" spans="1:7" ht="18" customHeight="1" x14ac:dyDescent="0.25">
      <c r="A504" s="55"/>
      <c r="B504" s="57"/>
      <c r="C504" s="58"/>
      <c r="D504" s="59"/>
      <c r="E504" s="57"/>
      <c r="F504" s="59"/>
      <c r="G504" s="60"/>
    </row>
    <row r="505" spans="1:7" ht="18" customHeight="1" x14ac:dyDescent="0.25">
      <c r="A505" s="55"/>
      <c r="B505" s="57"/>
      <c r="C505" s="58"/>
      <c r="D505" s="59"/>
      <c r="E505" s="57"/>
      <c r="F505" s="59"/>
      <c r="G505" s="60"/>
    </row>
    <row r="506" spans="1:7" ht="18" customHeight="1" x14ac:dyDescent="0.25">
      <c r="A506" s="55"/>
      <c r="B506" s="57"/>
      <c r="C506" s="58"/>
      <c r="D506" s="59"/>
      <c r="E506" s="57"/>
      <c r="F506" s="59"/>
      <c r="G506" s="60"/>
    </row>
    <row r="507" spans="1:7" ht="13.15" customHeight="1" x14ac:dyDescent="0.25">
      <c r="A507" s="55"/>
      <c r="B507" s="20"/>
      <c r="C507" s="20"/>
      <c r="D507" s="3"/>
      <c r="E507" s="20"/>
      <c r="F507" s="3"/>
      <c r="G507" s="3"/>
    </row>
    <row r="508" spans="1:7" ht="20.45" customHeight="1" x14ac:dyDescent="0.35">
      <c r="A508" s="55">
        <f>A470+1</f>
        <v>14</v>
      </c>
      <c r="B508" s="39" t="str">
        <f>C508</f>
        <v>Britwater</v>
      </c>
      <c r="C508" s="121" t="str">
        <f>VLOOKUP(A508,Divisions!$AB$3:$AC$18,2,0)</f>
        <v>Britwater</v>
      </c>
      <c r="D508" s="121"/>
      <c r="E508" s="121"/>
      <c r="F508" s="121"/>
      <c r="G508" s="121"/>
    </row>
    <row r="509" spans="1:7" ht="13.15" customHeight="1" x14ac:dyDescent="0.25">
      <c r="A509" s="55"/>
      <c r="B509" s="20"/>
      <c r="C509" s="20"/>
      <c r="D509" s="3"/>
      <c r="E509" s="20"/>
      <c r="F509" s="3"/>
      <c r="G509" s="3"/>
    </row>
    <row r="510" spans="1:7" ht="21.6" customHeight="1" x14ac:dyDescent="0.25">
      <c r="A510" s="55"/>
      <c r="B510" s="40" t="s">
        <v>328</v>
      </c>
      <c r="C510" s="41" t="s">
        <v>334</v>
      </c>
      <c r="D510" s="42" t="s">
        <v>340</v>
      </c>
      <c r="E510" s="42"/>
      <c r="F510" s="42" t="s">
        <v>341</v>
      </c>
      <c r="G510" s="43" t="s">
        <v>338</v>
      </c>
    </row>
    <row r="511" spans="1:7" ht="18" customHeight="1" x14ac:dyDescent="0.25">
      <c r="A511" s="55"/>
      <c r="B511" s="44">
        <v>1</v>
      </c>
      <c r="C511" s="45">
        <f>IFERROR(VLOOKUP(_xlfn.CONCAT(B511,$B508),'All Fixtures'!H:R,10,0),VLOOKUP(_xlfn.CONCAT(B511,$B508),'All Fixtures'!I:R,9,0))</f>
        <v>45540</v>
      </c>
      <c r="D511" s="46" t="str">
        <f>IFERROR(VLOOKUP(_xlfn.CONCAT(B511,$B508),'All Fixtures'!H:R,11,0),VLOOKUP(_xlfn.CONCAT(B511,$B508),'All Fixtures'!I:R,10,0))</f>
        <v>Jokers(City)</v>
      </c>
      <c r="E511" s="47" t="str">
        <f>IF(F511="","VOID","vs")</f>
        <v>vs</v>
      </c>
      <c r="F511" s="46" t="str">
        <f>IFERROR(VLOOKUP(_xlfn.CONCAT(B511,$B508),'All Fixtures'!I:T,12,0),VLOOKUP(_xlfn.CONCAT(B511,$B508),'All Fixtures'!H:T,13,0))</f>
        <v>Britwater</v>
      </c>
      <c r="G511" s="48" t="str">
        <f>IF(E511="VOID","",VLOOKUP(_xlfn.CONCAT(B511,D511),'All Fixtures'!H:U,14,0))</f>
        <v>One Eyed Jacks</v>
      </c>
    </row>
    <row r="512" spans="1:7" ht="18" customHeight="1" x14ac:dyDescent="0.25">
      <c r="A512" s="55"/>
      <c r="B512" s="44">
        <v>2</v>
      </c>
      <c r="C512" s="45" t="str">
        <f>IFERROR(VLOOKUP(_xlfn.CONCAT(B512,$B508),'All Fixtures'!H:R,10,0),VLOOKUP(_xlfn.CONCAT(B512,$B508),'All Fixtures'!I:R,9,0))</f>
        <v/>
      </c>
      <c r="D512" s="46" t="str">
        <f>IFERROR(VLOOKUP(_xlfn.CONCAT(B512,$B508),'All Fixtures'!H:R,11,0),VLOOKUP(_xlfn.CONCAT(B512,$B508),'All Fixtures'!I:R,10,0))</f>
        <v>Britwater</v>
      </c>
      <c r="E512" s="47" t="str">
        <f t="shared" ref="E512:E541" si="13">IF(F512="","VOID","vs")</f>
        <v>VOID</v>
      </c>
      <c r="F512" s="46" t="str">
        <f>IFERROR(VLOOKUP(_xlfn.CONCAT(B512,$B508),'All Fixtures'!I:T,12,0),VLOOKUP(_xlfn.CONCAT(B512,$B508),'All Fixtures'!H:T,13,0))</f>
        <v/>
      </c>
      <c r="G512" s="48" t="str">
        <f>IF(E512="VOID","",VLOOKUP(_xlfn.CONCAT(B512,D512),'All Fixtures'!H:U,14,0))</f>
        <v/>
      </c>
    </row>
    <row r="513" spans="1:7" ht="18" customHeight="1" x14ac:dyDescent="0.25">
      <c r="A513" s="55"/>
      <c r="B513" s="44">
        <v>3</v>
      </c>
      <c r="C513" s="45">
        <f>IFERROR(VLOOKUP(_xlfn.CONCAT(B513,$B508),'All Fixtures'!H:R,10,0),VLOOKUP(_xlfn.CONCAT(B513,$B508),'All Fixtures'!I:R,9,0))</f>
        <v>45555</v>
      </c>
      <c r="D513" s="46" t="str">
        <f>IFERROR(VLOOKUP(_xlfn.CONCAT(B513,$B508),'All Fixtures'!H:R,11,0),VLOOKUP(_xlfn.CONCAT(B513,$B508),'All Fixtures'!I:R,10,0))</f>
        <v>New Indians</v>
      </c>
      <c r="E513" s="47" t="str">
        <f t="shared" si="13"/>
        <v>vs</v>
      </c>
      <c r="F513" s="46" t="str">
        <f>IFERROR(VLOOKUP(_xlfn.CONCAT(B513,$B508),'All Fixtures'!I:T,12,0),VLOOKUP(_xlfn.CONCAT(B513,$B508),'All Fixtures'!H:T,13,0))</f>
        <v>Britwater</v>
      </c>
      <c r="G513" s="48" t="str">
        <f>IF(E513="VOID","",VLOOKUP(_xlfn.CONCAT(B513,D513),'All Fixtures'!H:U,14,0))</f>
        <v>Churchdown Community Centre 1</v>
      </c>
    </row>
    <row r="514" spans="1:7" ht="18" customHeight="1" x14ac:dyDescent="0.25">
      <c r="A514" s="55"/>
      <c r="B514" s="44">
        <v>4</v>
      </c>
      <c r="C514" s="45">
        <f>IFERROR(VLOOKUP(_xlfn.CONCAT(B514,$B508),'All Fixtures'!H:R,10,0),VLOOKUP(_xlfn.CONCAT(B514,$B508),'All Fixtures'!I:R,9,0))</f>
        <v>45562</v>
      </c>
      <c r="D514" s="46" t="str">
        <f>IFERROR(VLOOKUP(_xlfn.CONCAT(B514,$B508),'All Fixtures'!H:R,11,0),VLOOKUP(_xlfn.CONCAT(B514,$B508),'All Fixtures'!I:R,10,0))</f>
        <v>Britwater</v>
      </c>
      <c r="E514" s="47" t="str">
        <f t="shared" si="13"/>
        <v>vs</v>
      </c>
      <c r="F514" s="46" t="str">
        <f>IFERROR(VLOOKUP(_xlfn.CONCAT(B514,$B508),'All Fixtures'!I:T,12,0),VLOOKUP(_xlfn.CONCAT(B514,$B508),'All Fixtures'!H:T,13,0))</f>
        <v>Cybernetics</v>
      </c>
      <c r="G514" s="48" t="str">
        <f>IF(E514="VOID","",VLOOKUP(_xlfn.CONCAT(B514,D514),'All Fixtures'!H:U,14,0))</f>
        <v>Tuffley Community Centre</v>
      </c>
    </row>
    <row r="515" spans="1:7" ht="18" customHeight="1" x14ac:dyDescent="0.25">
      <c r="A515" s="55"/>
      <c r="B515" s="44">
        <v>5</v>
      </c>
      <c r="C515" s="45">
        <f>IFERROR(VLOOKUP(_xlfn.CONCAT(B515,$B508),'All Fixtures'!H:R,10,0),VLOOKUP(_xlfn.CONCAT(B515,$B508),'All Fixtures'!I:R,9,0))</f>
        <v>45567</v>
      </c>
      <c r="D515" s="46" t="str">
        <f>IFERROR(VLOOKUP(_xlfn.CONCAT(B515,$B508),'All Fixtures'!H:R,11,0),VLOOKUP(_xlfn.CONCAT(B515,$B508),'All Fixtures'!I:R,10,0))</f>
        <v>Angry Beavers</v>
      </c>
      <c r="E515" s="47" t="str">
        <f t="shared" si="13"/>
        <v>vs</v>
      </c>
      <c r="F515" s="46" t="str">
        <f>IFERROR(VLOOKUP(_xlfn.CONCAT(B515,$B508),'All Fixtures'!I:T,12,0),VLOOKUP(_xlfn.CONCAT(B515,$B508),'All Fixtures'!H:T,13,0))</f>
        <v>Britwater</v>
      </c>
      <c r="G515" s="48" t="str">
        <f>IF(E515="VOID","",VLOOKUP(_xlfn.CONCAT(B515,D515),'All Fixtures'!H:U,14,0))</f>
        <v>Circle Club Newent</v>
      </c>
    </row>
    <row r="516" spans="1:7" ht="18" customHeight="1" x14ac:dyDescent="0.25">
      <c r="A516" s="55"/>
      <c r="B516" s="44">
        <v>6</v>
      </c>
      <c r="C516" s="45">
        <f>IFERROR(VLOOKUP(_xlfn.CONCAT(B516,$B508),'All Fixtures'!H:R,10,0),VLOOKUP(_xlfn.CONCAT(B516,$B508),'All Fixtures'!I:R,9,0))</f>
        <v>45574</v>
      </c>
      <c r="D516" s="46" t="str">
        <f>IFERROR(VLOOKUP(_xlfn.CONCAT(B516,$B508),'All Fixtures'!H:R,11,0),VLOOKUP(_xlfn.CONCAT(B516,$B508),'All Fixtures'!I:R,10,0))</f>
        <v>Junction Inn</v>
      </c>
      <c r="E516" s="47" t="str">
        <f t="shared" si="13"/>
        <v>vs</v>
      </c>
      <c r="F516" s="46" t="str">
        <f>IFERROR(VLOOKUP(_xlfn.CONCAT(B516,$B508),'All Fixtures'!I:T,12,0),VLOOKUP(_xlfn.CONCAT(B516,$B508),'All Fixtures'!H:T,13,0))</f>
        <v>Britwater</v>
      </c>
      <c r="G516" s="48" t="str">
        <f>IF(E516="VOID","",VLOOKUP(_xlfn.CONCAT(B516,D516),'All Fixtures'!H:U,14,0))</f>
        <v>Junction Inn</v>
      </c>
    </row>
    <row r="517" spans="1:7" ht="18" customHeight="1" x14ac:dyDescent="0.25">
      <c r="A517" s="55"/>
      <c r="B517" s="44">
        <v>7</v>
      </c>
      <c r="C517" s="45">
        <f>IFERROR(VLOOKUP(_xlfn.CONCAT(B517,$B508),'All Fixtures'!H:R,10,0),VLOOKUP(_xlfn.CONCAT(B517,$B508),'All Fixtures'!I:R,9,0))</f>
        <v>45583</v>
      </c>
      <c r="D517" s="46" t="str">
        <f>IFERROR(VLOOKUP(_xlfn.CONCAT(B517,$B508),'All Fixtures'!H:R,11,0),VLOOKUP(_xlfn.CONCAT(B517,$B508),'All Fixtures'!I:R,10,0))</f>
        <v>Britwater</v>
      </c>
      <c r="E517" s="47" t="str">
        <f t="shared" si="13"/>
        <v>vs</v>
      </c>
      <c r="F517" s="46" t="str">
        <f>IFERROR(VLOOKUP(_xlfn.CONCAT(B517,$B508),'All Fixtures'!I:T,12,0),VLOOKUP(_xlfn.CONCAT(B517,$B508),'All Fixtures'!H:T,13,0))</f>
        <v>KE7's</v>
      </c>
      <c r="G517" s="48" t="str">
        <f>IF(E517="VOID","",VLOOKUP(_xlfn.CONCAT(B517,D517),'All Fixtures'!H:U,14,0))</f>
        <v>Tuffley Community Centre</v>
      </c>
    </row>
    <row r="518" spans="1:7" ht="18" customHeight="1" x14ac:dyDescent="0.25">
      <c r="A518" s="55"/>
      <c r="B518" s="44">
        <v>8</v>
      </c>
      <c r="C518" s="45">
        <f>IFERROR(VLOOKUP(_xlfn.CONCAT(B518,$B508),'All Fixtures'!H:R,10,0),VLOOKUP(_xlfn.CONCAT(B518,$B508),'All Fixtures'!I:R,9,0))</f>
        <v>45589</v>
      </c>
      <c r="D518" s="46" t="str">
        <f>IFERROR(VLOOKUP(_xlfn.CONCAT(B518,$B508),'All Fixtures'!H:R,11,0),VLOOKUP(_xlfn.CONCAT(B518,$B508),'All Fixtures'!I:R,10,0))</f>
        <v>Walls Top Ten</v>
      </c>
      <c r="E518" s="47" t="str">
        <f t="shared" si="13"/>
        <v>vs</v>
      </c>
      <c r="F518" s="46" t="str">
        <f>IFERROR(VLOOKUP(_xlfn.CONCAT(B518,$B508),'All Fixtures'!I:T,12,0),VLOOKUP(_xlfn.CONCAT(B518,$B508),'All Fixtures'!H:T,13,0))</f>
        <v>Britwater</v>
      </c>
      <c r="G518" s="48" t="str">
        <f>IF(E518="VOID","",VLOOKUP(_xlfn.CONCAT(B518,D518),'All Fixtures'!H:U,14,0))</f>
        <v>England's Glory 1</v>
      </c>
    </row>
    <row r="519" spans="1:7" ht="18" customHeight="1" x14ac:dyDescent="0.25">
      <c r="A519" s="55"/>
      <c r="B519" s="44">
        <v>9</v>
      </c>
      <c r="C519" s="45">
        <f>IFERROR(VLOOKUP(_xlfn.CONCAT(B519,$B508),'All Fixtures'!H:R,10,0),VLOOKUP(_xlfn.CONCAT(B519,$B508),'All Fixtures'!I:R,9,0))</f>
        <v>45597</v>
      </c>
      <c r="D519" s="46" t="str">
        <f>IFERROR(VLOOKUP(_xlfn.CONCAT(B519,$B508),'All Fixtures'!H:R,11,0),VLOOKUP(_xlfn.CONCAT(B519,$B508),'All Fixtures'!I:R,10,0))</f>
        <v>Britwater</v>
      </c>
      <c r="E519" s="47" t="str">
        <f t="shared" si="13"/>
        <v>vs</v>
      </c>
      <c r="F519" s="46" t="str">
        <f>IFERROR(VLOOKUP(_xlfn.CONCAT(B519,$B508),'All Fixtures'!I:T,12,0),VLOOKUP(_xlfn.CONCAT(B519,$B508),'All Fixtures'!H:T,13,0))</f>
        <v>Westgate Teapots</v>
      </c>
      <c r="G519" s="48" t="str">
        <f>IF(E519="VOID","",VLOOKUP(_xlfn.CONCAT(B519,D519),'All Fixtures'!H:U,14,0))</f>
        <v>Tuffley Community Centre</v>
      </c>
    </row>
    <row r="520" spans="1:7" ht="18" customHeight="1" x14ac:dyDescent="0.25">
      <c r="A520" s="55"/>
      <c r="B520" s="44">
        <v>10</v>
      </c>
      <c r="C520" s="45">
        <f>IFERROR(VLOOKUP(_xlfn.CONCAT(B520,$B508),'All Fixtures'!H:R,10,0),VLOOKUP(_xlfn.CONCAT(B520,$B508),'All Fixtures'!I:R,9,0))</f>
        <v>45604</v>
      </c>
      <c r="D520" s="46" t="str">
        <f>IFERROR(VLOOKUP(_xlfn.CONCAT(B520,$B508),'All Fixtures'!H:R,11,0),VLOOKUP(_xlfn.CONCAT(B520,$B508),'All Fixtures'!I:R,10,0))</f>
        <v>509ers</v>
      </c>
      <c r="E520" s="47" t="str">
        <f t="shared" si="13"/>
        <v>vs</v>
      </c>
      <c r="F520" s="46" t="str">
        <f>IFERROR(VLOOKUP(_xlfn.CONCAT(B520,$B508),'All Fixtures'!I:T,12,0),VLOOKUP(_xlfn.CONCAT(B520,$B508),'All Fixtures'!H:T,13,0))</f>
        <v>Britwater</v>
      </c>
      <c r="G520" s="48" t="str">
        <f>IF(E520="VOID","",VLOOKUP(_xlfn.CONCAT(B520,D520),'All Fixtures'!H:U,14,0))</f>
        <v>Robinswood Hill Club 2</v>
      </c>
    </row>
    <row r="521" spans="1:7" ht="18" customHeight="1" x14ac:dyDescent="0.25">
      <c r="A521" s="55"/>
      <c r="B521" s="44">
        <v>11</v>
      </c>
      <c r="C521" s="45">
        <f>IFERROR(VLOOKUP(_xlfn.CONCAT(B521,$B508),'All Fixtures'!H:R,10,0),VLOOKUP(_xlfn.CONCAT(B521,$B508),'All Fixtures'!I:R,9,0))</f>
        <v>45611</v>
      </c>
      <c r="D521" s="46" t="str">
        <f>IFERROR(VLOOKUP(_xlfn.CONCAT(B521,$B508),'All Fixtures'!H:R,11,0),VLOOKUP(_xlfn.CONCAT(B521,$B508),'All Fixtures'!I:R,10,0))</f>
        <v>Britwater</v>
      </c>
      <c r="E521" s="47" t="str">
        <f t="shared" si="13"/>
        <v>vs</v>
      </c>
      <c r="F521" s="46" t="str">
        <f>IFERROR(VLOOKUP(_xlfn.CONCAT(B521,$B508),'All Fixtures'!I:T,12,0),VLOOKUP(_xlfn.CONCAT(B521,$B508),'All Fixtures'!H:T,13,0))</f>
        <v>Rising Sun</v>
      </c>
      <c r="G521" s="48" t="str">
        <f>IF(E521="VOID","",VLOOKUP(_xlfn.CONCAT(B521,D521),'All Fixtures'!H:U,14,0))</f>
        <v>Tuffley Community Centre</v>
      </c>
    </row>
    <row r="522" spans="1:7" ht="18" customHeight="1" x14ac:dyDescent="0.25">
      <c r="A522" s="55"/>
      <c r="B522" s="44">
        <v>12</v>
      </c>
      <c r="C522" s="45">
        <f>IFERROR(VLOOKUP(_xlfn.CONCAT(B522,$B508),'All Fixtures'!H:R,10,0),VLOOKUP(_xlfn.CONCAT(B522,$B508),'All Fixtures'!I:R,9,0))</f>
        <v>45616</v>
      </c>
      <c r="D522" s="46" t="str">
        <f>IFERROR(VLOOKUP(_xlfn.CONCAT(B522,$B508),'All Fixtures'!H:R,11,0),VLOOKUP(_xlfn.CONCAT(B522,$B508),'All Fixtures'!I:R,10,0))</f>
        <v>Canning Stragglers</v>
      </c>
      <c r="E522" s="47" t="str">
        <f t="shared" si="13"/>
        <v>vs</v>
      </c>
      <c r="F522" s="46" t="str">
        <f>IFERROR(VLOOKUP(_xlfn.CONCAT(B522,$B508),'All Fixtures'!I:T,12,0),VLOOKUP(_xlfn.CONCAT(B522,$B508),'All Fixtures'!H:T,13,0))</f>
        <v>Britwater</v>
      </c>
      <c r="G522" s="48" t="str">
        <f>IF(E522="VOID","",VLOOKUP(_xlfn.CONCAT(B522,D522),'All Fixtures'!H:U,14,0))</f>
        <v>Churchdown Club</v>
      </c>
    </row>
    <row r="523" spans="1:7" ht="18" customHeight="1" x14ac:dyDescent="0.25">
      <c r="A523" s="55"/>
      <c r="B523" s="44">
        <v>13</v>
      </c>
      <c r="C523" s="45">
        <f>IFERROR(VLOOKUP(_xlfn.CONCAT(B523,$B508),'All Fixtures'!H:R,10,0),VLOOKUP(_xlfn.CONCAT(B523,$B508),'All Fixtures'!I:R,9,0))</f>
        <v>45625</v>
      </c>
      <c r="D523" s="46" t="str">
        <f>IFERROR(VLOOKUP(_xlfn.CONCAT(B523,$B508),'All Fixtures'!H:R,11,0),VLOOKUP(_xlfn.CONCAT(B523,$B508),'All Fixtures'!I:R,10,0))</f>
        <v>Britwater</v>
      </c>
      <c r="E523" s="47" t="str">
        <f t="shared" si="13"/>
        <v>vs</v>
      </c>
      <c r="F523" s="46" t="str">
        <f>IFERROR(VLOOKUP(_xlfn.CONCAT(B523,$B508),'All Fixtures'!I:T,12,0),VLOOKUP(_xlfn.CONCAT(B523,$B508),'All Fixtures'!H:T,13,0))</f>
        <v>Apaches</v>
      </c>
      <c r="G523" s="48" t="str">
        <f>IF(E523="VOID","",VLOOKUP(_xlfn.CONCAT(B523,D523),'All Fixtures'!H:U,14,0))</f>
        <v>Tuffley Community Centre</v>
      </c>
    </row>
    <row r="524" spans="1:7" ht="18" customHeight="1" x14ac:dyDescent="0.25">
      <c r="A524" s="55"/>
      <c r="B524" s="44">
        <v>14</v>
      </c>
      <c r="C524" s="45">
        <f>IFERROR(VLOOKUP(_xlfn.CONCAT(B524,$B508),'All Fixtures'!H:R,10,0),VLOOKUP(_xlfn.CONCAT(B524,$B508),'All Fixtures'!I:R,9,0))</f>
        <v>45628</v>
      </c>
      <c r="D524" s="46" t="str">
        <f>IFERROR(VLOOKUP(_xlfn.CONCAT(B524,$B508),'All Fixtures'!H:R,11,0),VLOOKUP(_xlfn.CONCAT(B524,$B508),'All Fixtures'!I:R,10,0))</f>
        <v>Scammells</v>
      </c>
      <c r="E524" s="47" t="str">
        <f t="shared" si="13"/>
        <v>vs</v>
      </c>
      <c r="F524" s="46" t="str">
        <f>IFERROR(VLOOKUP(_xlfn.CONCAT(B524,$B508),'All Fixtures'!I:T,12,0),VLOOKUP(_xlfn.CONCAT(B524,$B508),'All Fixtures'!H:T,13,0))</f>
        <v>Britwater</v>
      </c>
      <c r="G524" s="48" t="str">
        <f>IF(E524="VOID","",VLOOKUP(_xlfn.CONCAT(B524,D524),'All Fixtures'!H:U,14,0))</f>
        <v>Gala Club 1</v>
      </c>
    </row>
    <row r="525" spans="1:7" ht="18" customHeight="1" x14ac:dyDescent="0.25">
      <c r="A525" s="55"/>
      <c r="B525" s="44">
        <v>15</v>
      </c>
      <c r="C525" s="45">
        <f>IFERROR(VLOOKUP(_xlfn.CONCAT(B525,$B508),'All Fixtures'!H:R,10,0),VLOOKUP(_xlfn.CONCAT(B525,$B508),'All Fixtures'!I:R,9,0))</f>
        <v>45639</v>
      </c>
      <c r="D525" s="46" t="str">
        <f>IFERROR(VLOOKUP(_xlfn.CONCAT(B525,$B508),'All Fixtures'!H:R,11,0),VLOOKUP(_xlfn.CONCAT(B525,$B508),'All Fixtures'!I:R,10,0))</f>
        <v>Britwater</v>
      </c>
      <c r="E525" s="47" t="str">
        <f t="shared" si="13"/>
        <v>vs</v>
      </c>
      <c r="F525" s="46" t="str">
        <f>IFERROR(VLOOKUP(_xlfn.CONCAT(B525,$B508),'All Fixtures'!I:T,12,0),VLOOKUP(_xlfn.CONCAT(B525,$B508),'All Fixtures'!H:T,13,0))</f>
        <v>Renegades</v>
      </c>
      <c r="G525" s="48" t="str">
        <f>IF(E525="VOID","",VLOOKUP(_xlfn.CONCAT(B525,D525),'All Fixtures'!H:U,14,0))</f>
        <v>Tuffley Community Centre</v>
      </c>
    </row>
    <row r="526" spans="1:7" ht="24.6" customHeight="1" x14ac:dyDescent="0.25">
      <c r="A526" s="55"/>
      <c r="B526" s="122" t="s">
        <v>339</v>
      </c>
      <c r="C526" s="123"/>
      <c r="D526" s="123"/>
      <c r="E526" s="123"/>
      <c r="F526" s="123"/>
      <c r="G526" s="124"/>
    </row>
    <row r="527" spans="1:7" ht="18" customHeight="1" x14ac:dyDescent="0.25">
      <c r="A527" s="55"/>
      <c r="B527" s="44">
        <v>16</v>
      </c>
      <c r="C527" s="45">
        <f>IFERROR(VLOOKUP(_xlfn.CONCAT(B527,$B508),'All Fixtures'!H:R,10,0),VLOOKUP(_xlfn.CONCAT(B527,$B508),'All Fixtures'!I:R,9,0))</f>
        <v>45667</v>
      </c>
      <c r="D527" s="46" t="str">
        <f>IFERROR(VLOOKUP(_xlfn.CONCAT(B527,$B508),'All Fixtures'!H:R,11,0),VLOOKUP(_xlfn.CONCAT(B527,$B508),'All Fixtures'!I:R,10,0))</f>
        <v>Britwater</v>
      </c>
      <c r="E527" s="47" t="str">
        <f t="shared" si="13"/>
        <v>vs</v>
      </c>
      <c r="F527" s="46" t="str">
        <f>IFERROR(VLOOKUP(_xlfn.CONCAT(B527,$B508),'All Fixtures'!I:T,12,0),VLOOKUP(_xlfn.CONCAT(B527,$B508),'All Fixtures'!H:T,13,0))</f>
        <v>Jokers(City)</v>
      </c>
      <c r="G527" s="48" t="str">
        <f>IF(E527="VOID","",VLOOKUP(_xlfn.CONCAT(B527,D527),'All Fixtures'!H:U,14,0))</f>
        <v>Tuffley Community Centre</v>
      </c>
    </row>
    <row r="528" spans="1:7" ht="18" customHeight="1" x14ac:dyDescent="0.25">
      <c r="A528" s="55"/>
      <c r="B528" s="44">
        <v>17</v>
      </c>
      <c r="C528" s="45" t="str">
        <f>IFERROR(VLOOKUP(_xlfn.CONCAT(B528,$B508),'All Fixtures'!H:R,10,0),VLOOKUP(_xlfn.CONCAT(B528,$B508),'All Fixtures'!I:R,9,0))</f>
        <v/>
      </c>
      <c r="D528" s="46" t="str">
        <f>IFERROR(VLOOKUP(_xlfn.CONCAT(B528,$B508),'All Fixtures'!H:R,11,0),VLOOKUP(_xlfn.CONCAT(B528,$B508),'All Fixtures'!I:R,10,0))</f>
        <v>Britwater</v>
      </c>
      <c r="E528" s="47" t="str">
        <f t="shared" si="13"/>
        <v>VOID</v>
      </c>
      <c r="F528" s="46" t="str">
        <f>IFERROR(VLOOKUP(_xlfn.CONCAT(B528,$B508),'All Fixtures'!I:T,12,0),VLOOKUP(_xlfn.CONCAT(B528,$B508),'All Fixtures'!H:T,13,0))</f>
        <v/>
      </c>
      <c r="G528" s="48" t="str">
        <f>IF(E528="VOID","",VLOOKUP(_xlfn.CONCAT(B528,D528),'All Fixtures'!H:U,14,0))</f>
        <v/>
      </c>
    </row>
    <row r="529" spans="1:7" ht="18" customHeight="1" x14ac:dyDescent="0.25">
      <c r="A529" s="55"/>
      <c r="B529" s="44">
        <v>18</v>
      </c>
      <c r="C529" s="45">
        <f>IFERROR(VLOOKUP(_xlfn.CONCAT(B529,$B508),'All Fixtures'!H:R,10,0),VLOOKUP(_xlfn.CONCAT(B529,$B508),'All Fixtures'!I:R,9,0))</f>
        <v>45681</v>
      </c>
      <c r="D529" s="46" t="str">
        <f>IFERROR(VLOOKUP(_xlfn.CONCAT(B529,$B508),'All Fixtures'!H:R,11,0),VLOOKUP(_xlfn.CONCAT(B529,$B508),'All Fixtures'!I:R,10,0))</f>
        <v>Britwater</v>
      </c>
      <c r="E529" s="47" t="str">
        <f t="shared" si="13"/>
        <v>vs</v>
      </c>
      <c r="F529" s="46" t="str">
        <f>IFERROR(VLOOKUP(_xlfn.CONCAT(B529,$B508),'All Fixtures'!I:T,12,0),VLOOKUP(_xlfn.CONCAT(B529,$B508),'All Fixtures'!H:T,13,0))</f>
        <v>New Indians</v>
      </c>
      <c r="G529" s="48" t="str">
        <f>IF(E529="VOID","",VLOOKUP(_xlfn.CONCAT(B529,D529),'All Fixtures'!H:U,14,0))</f>
        <v>Tuffley Community Centre</v>
      </c>
    </row>
    <row r="530" spans="1:7" ht="18" customHeight="1" x14ac:dyDescent="0.25">
      <c r="A530" s="55"/>
      <c r="B530" s="44">
        <v>19</v>
      </c>
      <c r="C530" s="45">
        <f>IFERROR(VLOOKUP(_xlfn.CONCAT(B530,$B508),'All Fixtures'!H:R,10,0),VLOOKUP(_xlfn.CONCAT(B530,$B508),'All Fixtures'!I:R,9,0))</f>
        <v>45687</v>
      </c>
      <c r="D530" s="46" t="str">
        <f>IFERROR(VLOOKUP(_xlfn.CONCAT(B530,$B508),'All Fixtures'!H:R,11,0),VLOOKUP(_xlfn.CONCAT(B530,$B508),'All Fixtures'!I:R,10,0))</f>
        <v>Cybernetics</v>
      </c>
      <c r="E530" s="47" t="str">
        <f t="shared" si="13"/>
        <v>vs</v>
      </c>
      <c r="F530" s="46" t="str">
        <f>IFERROR(VLOOKUP(_xlfn.CONCAT(B530,$B508),'All Fixtures'!I:T,12,0),VLOOKUP(_xlfn.CONCAT(B530,$B508),'All Fixtures'!H:T,13,0))</f>
        <v>Britwater</v>
      </c>
      <c r="G530" s="48" t="str">
        <f>IF(E530="VOID","",VLOOKUP(_xlfn.CONCAT(B530,D530),'All Fixtures'!H:U,14,0))</f>
        <v>Gala Club 2</v>
      </c>
    </row>
    <row r="531" spans="1:7" ht="18" customHeight="1" x14ac:dyDescent="0.25">
      <c r="A531" s="55"/>
      <c r="B531" s="44">
        <v>20</v>
      </c>
      <c r="C531" s="45">
        <f>IFERROR(VLOOKUP(_xlfn.CONCAT(B531,$B508),'All Fixtures'!H:R,10,0),VLOOKUP(_xlfn.CONCAT(B531,$B508),'All Fixtures'!I:R,9,0))</f>
        <v>45695</v>
      </c>
      <c r="D531" s="46" t="str">
        <f>IFERROR(VLOOKUP(_xlfn.CONCAT(B531,$B508),'All Fixtures'!H:R,11,0),VLOOKUP(_xlfn.CONCAT(B531,$B508),'All Fixtures'!I:R,10,0))</f>
        <v>Britwater</v>
      </c>
      <c r="E531" s="47" t="str">
        <f t="shared" si="13"/>
        <v>vs</v>
      </c>
      <c r="F531" s="46" t="str">
        <f>IFERROR(VLOOKUP(_xlfn.CONCAT(B531,$B508),'All Fixtures'!I:T,12,0),VLOOKUP(_xlfn.CONCAT(B531,$B508),'All Fixtures'!H:T,13,0))</f>
        <v>Angry Beavers</v>
      </c>
      <c r="G531" s="48" t="str">
        <f>IF(E531="VOID","",VLOOKUP(_xlfn.CONCAT(B531,D531),'All Fixtures'!H:U,14,0))</f>
        <v>Tuffley Community Centre</v>
      </c>
    </row>
    <row r="532" spans="1:7" ht="18" customHeight="1" x14ac:dyDescent="0.25">
      <c r="A532" s="55"/>
      <c r="B532" s="44">
        <v>21</v>
      </c>
      <c r="C532" s="45">
        <f>IFERROR(VLOOKUP(_xlfn.CONCAT(B532,$B508),'All Fixtures'!H:R,10,0),VLOOKUP(_xlfn.CONCAT(B532,$B508),'All Fixtures'!I:R,9,0))</f>
        <v>45702</v>
      </c>
      <c r="D532" s="46" t="str">
        <f>IFERROR(VLOOKUP(_xlfn.CONCAT(B532,$B508),'All Fixtures'!H:R,11,0),VLOOKUP(_xlfn.CONCAT(B532,$B508),'All Fixtures'!I:R,10,0))</f>
        <v>Britwater</v>
      </c>
      <c r="E532" s="47" t="str">
        <f t="shared" si="13"/>
        <v>vs</v>
      </c>
      <c r="F532" s="46" t="str">
        <f>IFERROR(VLOOKUP(_xlfn.CONCAT(B532,$B508),'All Fixtures'!I:T,12,0),VLOOKUP(_xlfn.CONCAT(B532,$B508),'All Fixtures'!H:T,13,0))</f>
        <v>Junction Inn</v>
      </c>
      <c r="G532" s="48" t="str">
        <f>IF(E532="VOID","",VLOOKUP(_xlfn.CONCAT(B532,D532),'All Fixtures'!H:U,14,0))</f>
        <v>Tuffley Community Centre</v>
      </c>
    </row>
    <row r="533" spans="1:7" ht="18" customHeight="1" x14ac:dyDescent="0.25">
      <c r="A533" s="55"/>
      <c r="B533" s="44">
        <v>22</v>
      </c>
      <c r="C533" s="45">
        <f>IFERROR(VLOOKUP(_xlfn.CONCAT(B533,$B508),'All Fixtures'!H:R,10,0),VLOOKUP(_xlfn.CONCAT(B533,$B508),'All Fixtures'!I:R,9,0))</f>
        <v>45707</v>
      </c>
      <c r="D533" s="46" t="str">
        <f>IFERROR(VLOOKUP(_xlfn.CONCAT(B533,$B508),'All Fixtures'!H:R,11,0),VLOOKUP(_xlfn.CONCAT(B533,$B508),'All Fixtures'!I:R,10,0))</f>
        <v>KE7's</v>
      </c>
      <c r="E533" s="47" t="str">
        <f t="shared" si="13"/>
        <v>vs</v>
      </c>
      <c r="F533" s="46" t="str">
        <f>IFERROR(VLOOKUP(_xlfn.CONCAT(B533,$B508),'All Fixtures'!I:T,12,0),VLOOKUP(_xlfn.CONCAT(B533,$B508),'All Fixtures'!H:T,13,0))</f>
        <v>Britwater</v>
      </c>
      <c r="G533" s="48" t="str">
        <f>IF(E533="VOID","",VLOOKUP(_xlfn.CONCAT(B533,D533),'All Fixtures'!H:U,14,0))</f>
        <v>Old Richians RFC</v>
      </c>
    </row>
    <row r="534" spans="1:7" ht="18" customHeight="1" x14ac:dyDescent="0.25">
      <c r="A534" s="55"/>
      <c r="B534" s="44">
        <v>23</v>
      </c>
      <c r="C534" s="45">
        <f>IFERROR(VLOOKUP(_xlfn.CONCAT(B534,$B508),'All Fixtures'!H:R,10,0),VLOOKUP(_xlfn.CONCAT(B534,$B508),'All Fixtures'!I:R,9,0))</f>
        <v>45716</v>
      </c>
      <c r="D534" s="46" t="str">
        <f>IFERROR(VLOOKUP(_xlfn.CONCAT(B534,$B508),'All Fixtures'!H:R,11,0),VLOOKUP(_xlfn.CONCAT(B534,$B508),'All Fixtures'!I:R,10,0))</f>
        <v>Britwater</v>
      </c>
      <c r="E534" s="47" t="str">
        <f t="shared" si="13"/>
        <v>vs</v>
      </c>
      <c r="F534" s="46" t="str">
        <f>IFERROR(VLOOKUP(_xlfn.CONCAT(B534,$B508),'All Fixtures'!I:T,12,0),VLOOKUP(_xlfn.CONCAT(B534,$B508),'All Fixtures'!H:T,13,0))</f>
        <v>Walls Top Ten</v>
      </c>
      <c r="G534" s="48" t="str">
        <f>IF(E534="VOID","",VLOOKUP(_xlfn.CONCAT(B534,D534),'All Fixtures'!H:U,14,0))</f>
        <v>Tuffley Community Centre</v>
      </c>
    </row>
    <row r="535" spans="1:7" ht="18" customHeight="1" x14ac:dyDescent="0.25">
      <c r="A535" s="55"/>
      <c r="B535" s="44">
        <v>24</v>
      </c>
      <c r="C535" s="45">
        <f>IFERROR(VLOOKUP(_xlfn.CONCAT(B535,$B508),'All Fixtures'!H:R,10,0),VLOOKUP(_xlfn.CONCAT(B535,$B508),'All Fixtures'!I:R,9,0))</f>
        <v>45719</v>
      </c>
      <c r="D535" s="46" t="str">
        <f>IFERROR(VLOOKUP(_xlfn.CONCAT(B535,$B508),'All Fixtures'!H:R,11,0),VLOOKUP(_xlfn.CONCAT(B535,$B508),'All Fixtures'!I:R,10,0))</f>
        <v>Westgate Teapots</v>
      </c>
      <c r="E535" s="47" t="str">
        <f t="shared" si="13"/>
        <v>vs</v>
      </c>
      <c r="F535" s="46" t="str">
        <f>IFERROR(VLOOKUP(_xlfn.CONCAT(B535,$B508),'All Fixtures'!I:T,12,0),VLOOKUP(_xlfn.CONCAT(B535,$B508),'All Fixtures'!H:T,13,0))</f>
        <v>Britwater</v>
      </c>
      <c r="G535" s="48" t="str">
        <f>IF(E535="VOID","",VLOOKUP(_xlfn.CONCAT(B535,D535),'All Fixtures'!H:U,14,0))</f>
        <v>Wotton Hall Club 1</v>
      </c>
    </row>
    <row r="536" spans="1:7" ht="18" customHeight="1" x14ac:dyDescent="0.25">
      <c r="A536" s="55"/>
      <c r="B536" s="44">
        <v>25</v>
      </c>
      <c r="C536" s="45">
        <f>IFERROR(VLOOKUP(_xlfn.CONCAT(B536,$B508),'All Fixtures'!H:R,10,0),VLOOKUP(_xlfn.CONCAT(B536,$B508),'All Fixtures'!I:R,9,0))</f>
        <v>45730</v>
      </c>
      <c r="D536" s="46" t="str">
        <f>IFERROR(VLOOKUP(_xlfn.CONCAT(B536,$B508),'All Fixtures'!H:R,11,0),VLOOKUP(_xlfn.CONCAT(B536,$B508),'All Fixtures'!I:R,10,0))</f>
        <v>Britwater</v>
      </c>
      <c r="E536" s="47" t="str">
        <f t="shared" si="13"/>
        <v>vs</v>
      </c>
      <c r="F536" s="46" t="str">
        <f>IFERROR(VLOOKUP(_xlfn.CONCAT(B536,$B508),'All Fixtures'!I:T,12,0),VLOOKUP(_xlfn.CONCAT(B536,$B508),'All Fixtures'!H:T,13,0))</f>
        <v>509ers</v>
      </c>
      <c r="G536" s="48" t="str">
        <f>IF(E536="VOID","",VLOOKUP(_xlfn.CONCAT(B536,D536),'All Fixtures'!H:U,14,0))</f>
        <v>Tuffley Community Centre</v>
      </c>
    </row>
    <row r="537" spans="1:7" ht="18" customHeight="1" x14ac:dyDescent="0.25">
      <c r="A537" s="55"/>
      <c r="B537" s="44">
        <v>26</v>
      </c>
      <c r="C537" s="45">
        <f>IFERROR(VLOOKUP(_xlfn.CONCAT(B537,$B508),'All Fixtures'!H:R,10,0),VLOOKUP(_xlfn.CONCAT(B537,$B508),'All Fixtures'!I:R,9,0))</f>
        <v>45735</v>
      </c>
      <c r="D537" s="46" t="str">
        <f>IFERROR(VLOOKUP(_xlfn.CONCAT(B537,$B508),'All Fixtures'!H:R,11,0),VLOOKUP(_xlfn.CONCAT(B537,$B508),'All Fixtures'!I:R,10,0))</f>
        <v>Rising Sun</v>
      </c>
      <c r="E537" s="47" t="str">
        <f t="shared" si="13"/>
        <v>vs</v>
      </c>
      <c r="F537" s="46" t="str">
        <f>IFERROR(VLOOKUP(_xlfn.CONCAT(B537,$B508),'All Fixtures'!I:T,12,0),VLOOKUP(_xlfn.CONCAT(B537,$B508),'All Fixtures'!H:T,13,0))</f>
        <v>Britwater</v>
      </c>
      <c r="G537" s="48" t="str">
        <f>IF(E537="VOID","",VLOOKUP(_xlfn.CONCAT(B537,D537),'All Fixtures'!H:U,14,0))</f>
        <v>Farmer's Club 2</v>
      </c>
    </row>
    <row r="538" spans="1:7" ht="18" customHeight="1" x14ac:dyDescent="0.25">
      <c r="A538" s="55"/>
      <c r="B538" s="44">
        <v>27</v>
      </c>
      <c r="C538" s="45">
        <f>IFERROR(VLOOKUP(_xlfn.CONCAT(B538,$B508),'All Fixtures'!H:R,10,0),VLOOKUP(_xlfn.CONCAT(B538,$B508),'All Fixtures'!I:R,9,0))</f>
        <v>45744</v>
      </c>
      <c r="D538" s="46" t="str">
        <f>IFERROR(VLOOKUP(_xlfn.CONCAT(B538,$B508),'All Fixtures'!H:R,11,0),VLOOKUP(_xlfn.CONCAT(B538,$B508),'All Fixtures'!I:R,10,0))</f>
        <v>Britwater</v>
      </c>
      <c r="E538" s="47" t="str">
        <f t="shared" si="13"/>
        <v>vs</v>
      </c>
      <c r="F538" s="46" t="str">
        <f>IFERROR(VLOOKUP(_xlfn.CONCAT(B538,$B508),'All Fixtures'!I:T,12,0),VLOOKUP(_xlfn.CONCAT(B538,$B508),'All Fixtures'!H:T,13,0))</f>
        <v>Canning Stragglers</v>
      </c>
      <c r="G538" s="48" t="str">
        <f>IF(E538="VOID","",VLOOKUP(_xlfn.CONCAT(B538,D538),'All Fixtures'!H:U,14,0))</f>
        <v>Tuffley Community Centre</v>
      </c>
    </row>
    <row r="539" spans="1:7" ht="18" customHeight="1" x14ac:dyDescent="0.25">
      <c r="A539" s="55"/>
      <c r="B539" s="44">
        <v>28</v>
      </c>
      <c r="C539" s="45">
        <f>IFERROR(VLOOKUP(_xlfn.CONCAT(B539,$B508),'All Fixtures'!H:R,10,0),VLOOKUP(_xlfn.CONCAT(B539,$B508),'All Fixtures'!I:R,9,0))</f>
        <v>45751</v>
      </c>
      <c r="D539" s="46" t="str">
        <f>IFERROR(VLOOKUP(_xlfn.CONCAT(B539,$B508),'All Fixtures'!H:R,11,0),VLOOKUP(_xlfn.CONCAT(B539,$B508),'All Fixtures'!I:R,10,0))</f>
        <v>Apaches</v>
      </c>
      <c r="E539" s="47" t="str">
        <f t="shared" si="13"/>
        <v>vs</v>
      </c>
      <c r="F539" s="46" t="str">
        <f>IFERROR(VLOOKUP(_xlfn.CONCAT(B539,$B508),'All Fixtures'!I:T,12,0),VLOOKUP(_xlfn.CONCAT(B539,$B508),'All Fixtures'!H:T,13,0))</f>
        <v>Britwater</v>
      </c>
      <c r="G539" s="48" t="str">
        <f>IF(E539="VOID","",VLOOKUP(_xlfn.CONCAT(B539,D539),'All Fixtures'!H:U,14,0))</f>
        <v>Hardwicke RBL 1</v>
      </c>
    </row>
    <row r="540" spans="1:7" ht="18" customHeight="1" x14ac:dyDescent="0.25">
      <c r="A540" s="55"/>
      <c r="B540" s="44">
        <v>29</v>
      </c>
      <c r="C540" s="45">
        <f>IFERROR(VLOOKUP(_xlfn.CONCAT(B540,$B508),'All Fixtures'!H:R,10,0),VLOOKUP(_xlfn.CONCAT(B540,$B508),'All Fixtures'!I:R,9,0))</f>
        <v>45758</v>
      </c>
      <c r="D540" s="46" t="str">
        <f>IFERROR(VLOOKUP(_xlfn.CONCAT(B540,$B508),'All Fixtures'!H:R,11,0),VLOOKUP(_xlfn.CONCAT(B540,$B508),'All Fixtures'!I:R,10,0))</f>
        <v>Britwater</v>
      </c>
      <c r="E540" s="47" t="str">
        <f t="shared" si="13"/>
        <v>vs</v>
      </c>
      <c r="F540" s="46" t="str">
        <f>IFERROR(VLOOKUP(_xlfn.CONCAT(B540,$B508),'All Fixtures'!I:T,12,0),VLOOKUP(_xlfn.CONCAT(B540,$B508),'All Fixtures'!H:T,13,0))</f>
        <v>Scammells</v>
      </c>
      <c r="G540" s="48" t="str">
        <f>IF(E540="VOID","",VLOOKUP(_xlfn.CONCAT(B540,D540),'All Fixtures'!H:U,14,0))</f>
        <v>Tuffley Community Centre</v>
      </c>
    </row>
    <row r="541" spans="1:7" ht="18" customHeight="1" x14ac:dyDescent="0.25">
      <c r="A541" s="55"/>
      <c r="B541" s="49">
        <v>30</v>
      </c>
      <c r="C541" s="50">
        <f>IFERROR(VLOOKUP(_xlfn.CONCAT(B541,$B508),'All Fixtures'!H:R,10,0),VLOOKUP(_xlfn.CONCAT(B541,$B508),'All Fixtures'!I:R,9,0))</f>
        <v>45765</v>
      </c>
      <c r="D541" s="51" t="str">
        <f>IFERROR(VLOOKUP(_xlfn.CONCAT(B541,$B508),'All Fixtures'!H:R,11,0),VLOOKUP(_xlfn.CONCAT(B541,$B508),'All Fixtures'!I:R,10,0))</f>
        <v>Renegades</v>
      </c>
      <c r="E541" s="52" t="str">
        <f t="shared" si="13"/>
        <v>vs</v>
      </c>
      <c r="F541" s="51" t="str">
        <f>IFERROR(VLOOKUP(_xlfn.CONCAT(B541,$B508),'All Fixtures'!I:T,12,0),VLOOKUP(_xlfn.CONCAT(B541,$B508),'All Fixtures'!H:T,13,0))</f>
        <v>Britwater</v>
      </c>
      <c r="G541" s="53" t="str">
        <f>IF(E541="VOID","",VLOOKUP(_xlfn.CONCAT(B541,D541),'All Fixtures'!H:U,14,0))</f>
        <v>Gala Club 2</v>
      </c>
    </row>
    <row r="542" spans="1:7" ht="13.15" customHeight="1" x14ac:dyDescent="0.25">
      <c r="A542" s="55"/>
      <c r="B542" s="20"/>
      <c r="C542" s="20"/>
      <c r="D542" s="3"/>
      <c r="E542" s="20"/>
      <c r="F542" s="3"/>
      <c r="G542" s="3"/>
    </row>
    <row r="543" spans="1:7" ht="13.15" customHeight="1" x14ac:dyDescent="0.25">
      <c r="A543" s="55"/>
      <c r="B543" s="20"/>
      <c r="C543" s="20"/>
      <c r="D543" s="3"/>
      <c r="E543" s="20"/>
      <c r="F543" s="3"/>
      <c r="G543" s="3"/>
    </row>
    <row r="544" spans="1:7" ht="13.15" customHeight="1" x14ac:dyDescent="0.25">
      <c r="A544" s="55"/>
      <c r="B544" s="20"/>
      <c r="C544" s="20"/>
      <c r="D544" s="3"/>
      <c r="E544" s="20"/>
      <c r="F544" s="3"/>
      <c r="G544" s="3"/>
    </row>
    <row r="545" spans="1:7" ht="13.15" customHeight="1" x14ac:dyDescent="0.25">
      <c r="A545" s="55"/>
      <c r="B545" s="20"/>
      <c r="C545" s="20"/>
      <c r="D545" s="3"/>
      <c r="E545" s="20"/>
      <c r="F545" s="3"/>
      <c r="G545" s="3"/>
    </row>
    <row r="546" spans="1:7" ht="13.15" customHeight="1" x14ac:dyDescent="0.25">
      <c r="A546" s="55"/>
      <c r="B546" s="20"/>
      <c r="C546" s="20"/>
      <c r="D546" s="3"/>
      <c r="E546" s="20"/>
      <c r="F546" s="3"/>
      <c r="G546" s="3"/>
    </row>
    <row r="547" spans="1:7" ht="20.45" customHeight="1" x14ac:dyDescent="0.35">
      <c r="A547" s="55">
        <f>A508+1</f>
        <v>15</v>
      </c>
      <c r="B547" s="39" t="str">
        <f>C547</f>
        <v>Cybernetics</v>
      </c>
      <c r="C547" s="121" t="str">
        <f>VLOOKUP(A547,Divisions!$AB$3:$AC$18,2,0)</f>
        <v>Cybernetics</v>
      </c>
      <c r="D547" s="121"/>
      <c r="E547" s="121"/>
      <c r="F547" s="121"/>
      <c r="G547" s="121"/>
    </row>
    <row r="548" spans="1:7" ht="13.15" customHeight="1" x14ac:dyDescent="0.25">
      <c r="A548" s="55"/>
      <c r="B548" s="20"/>
      <c r="C548" s="20"/>
      <c r="D548" s="3"/>
      <c r="E548" s="20"/>
      <c r="F548" s="3"/>
      <c r="G548" s="3"/>
    </row>
    <row r="549" spans="1:7" ht="21.6" customHeight="1" x14ac:dyDescent="0.25">
      <c r="A549" s="55"/>
      <c r="B549" s="40" t="s">
        <v>328</v>
      </c>
      <c r="C549" s="41" t="s">
        <v>334</v>
      </c>
      <c r="D549" s="42" t="s">
        <v>340</v>
      </c>
      <c r="E549" s="42"/>
      <c r="F549" s="42" t="s">
        <v>341</v>
      </c>
      <c r="G549" s="43" t="s">
        <v>338</v>
      </c>
    </row>
    <row r="550" spans="1:7" ht="18" customHeight="1" x14ac:dyDescent="0.25">
      <c r="A550" s="55"/>
      <c r="B550" s="44">
        <v>1</v>
      </c>
      <c r="C550" s="45" t="str">
        <f>IFERROR(VLOOKUP(_xlfn.CONCAT(B550,$B547),'All Fixtures'!H:R,10,0),VLOOKUP(_xlfn.CONCAT(B550,$B547),'All Fixtures'!I:R,9,0))</f>
        <v/>
      </c>
      <c r="D550" s="46" t="str">
        <f>IFERROR(VLOOKUP(_xlfn.CONCAT(B550,$B547),'All Fixtures'!H:R,11,0),VLOOKUP(_xlfn.CONCAT(B550,$B547),'All Fixtures'!I:R,10,0))</f>
        <v>Cybernetics</v>
      </c>
      <c r="E550" s="47" t="str">
        <f>IF(F550="","VOID","vs")</f>
        <v>VOID</v>
      </c>
      <c r="F550" s="46" t="str">
        <f>IFERROR(VLOOKUP(_xlfn.CONCAT(B550,$B547),'All Fixtures'!I:T,12,0),VLOOKUP(_xlfn.CONCAT(B550,$B547),'All Fixtures'!H:T,13,0))</f>
        <v/>
      </c>
      <c r="G550" s="48" t="str">
        <f>IF(E550="VOID","",VLOOKUP(_xlfn.CONCAT(B550,D550),'All Fixtures'!H:U,14,0))</f>
        <v/>
      </c>
    </row>
    <row r="551" spans="1:7" ht="18" customHeight="1" x14ac:dyDescent="0.25">
      <c r="A551" s="55"/>
      <c r="B551" s="44">
        <v>2</v>
      </c>
      <c r="C551" s="45">
        <f>IFERROR(VLOOKUP(_xlfn.CONCAT(B551,$B547),'All Fixtures'!H:R,10,0),VLOOKUP(_xlfn.CONCAT(B551,$B547),'All Fixtures'!I:R,9,0))</f>
        <v>45547</v>
      </c>
      <c r="D551" s="46" t="str">
        <f>IFERROR(VLOOKUP(_xlfn.CONCAT(B551,$B547),'All Fixtures'!H:R,11,0),VLOOKUP(_xlfn.CONCAT(B551,$B547),'All Fixtures'!I:R,10,0))</f>
        <v>Cybernetics</v>
      </c>
      <c r="E551" s="47" t="str">
        <f t="shared" ref="E551:E580" si="14">IF(F551="","VOID","vs")</f>
        <v>vs</v>
      </c>
      <c r="F551" s="46" t="str">
        <f>IFERROR(VLOOKUP(_xlfn.CONCAT(B551,$B547),'All Fixtures'!I:T,12,0),VLOOKUP(_xlfn.CONCAT(B551,$B547),'All Fixtures'!H:T,13,0))</f>
        <v>New Indians</v>
      </c>
      <c r="G551" s="48" t="str">
        <f>IF(E551="VOID","",VLOOKUP(_xlfn.CONCAT(B551,D551),'All Fixtures'!H:U,14,0))</f>
        <v>Gala Club 2</v>
      </c>
    </row>
    <row r="552" spans="1:7" ht="18" customHeight="1" x14ac:dyDescent="0.25">
      <c r="A552" s="55"/>
      <c r="B552" s="44">
        <v>3</v>
      </c>
      <c r="C552" s="45">
        <f>IFERROR(VLOOKUP(_xlfn.CONCAT(B552,$B547),'All Fixtures'!H:R,10,0),VLOOKUP(_xlfn.CONCAT(B552,$B547),'All Fixtures'!I:R,9,0))</f>
        <v>45553</v>
      </c>
      <c r="D552" s="46" t="str">
        <f>IFERROR(VLOOKUP(_xlfn.CONCAT(B552,$B547),'All Fixtures'!H:R,11,0),VLOOKUP(_xlfn.CONCAT(B552,$B547),'All Fixtures'!I:R,10,0))</f>
        <v>Angry Beavers</v>
      </c>
      <c r="E552" s="47" t="str">
        <f t="shared" si="14"/>
        <v>vs</v>
      </c>
      <c r="F552" s="46" t="str">
        <f>IFERROR(VLOOKUP(_xlfn.CONCAT(B552,$B547),'All Fixtures'!I:T,12,0),VLOOKUP(_xlfn.CONCAT(B552,$B547),'All Fixtures'!H:T,13,0))</f>
        <v>Cybernetics</v>
      </c>
      <c r="G552" s="48" t="str">
        <f>IF(E552="VOID","",VLOOKUP(_xlfn.CONCAT(B552,D552),'All Fixtures'!H:U,14,0))</f>
        <v>Circle Club Newent</v>
      </c>
    </row>
    <row r="553" spans="1:7" ht="18" customHeight="1" x14ac:dyDescent="0.25">
      <c r="A553" s="55"/>
      <c r="B553" s="44">
        <v>4</v>
      </c>
      <c r="C553" s="45">
        <f>IFERROR(VLOOKUP(_xlfn.CONCAT(B553,$B547),'All Fixtures'!H:R,10,0),VLOOKUP(_xlfn.CONCAT(B553,$B547),'All Fixtures'!I:R,9,0))</f>
        <v>45562</v>
      </c>
      <c r="D553" s="46" t="str">
        <f>IFERROR(VLOOKUP(_xlfn.CONCAT(B553,$B547),'All Fixtures'!H:R,11,0),VLOOKUP(_xlfn.CONCAT(B553,$B547),'All Fixtures'!I:R,10,0))</f>
        <v>Britwater</v>
      </c>
      <c r="E553" s="47" t="str">
        <f t="shared" si="14"/>
        <v>vs</v>
      </c>
      <c r="F553" s="46" t="str">
        <f>IFERROR(VLOOKUP(_xlfn.CONCAT(B553,$B547),'All Fixtures'!I:T,12,0),VLOOKUP(_xlfn.CONCAT(B553,$B547),'All Fixtures'!H:T,13,0))</f>
        <v>Cybernetics</v>
      </c>
      <c r="G553" s="48" t="str">
        <f>IF(E553="VOID","",VLOOKUP(_xlfn.CONCAT(B553,D553),'All Fixtures'!H:U,14,0))</f>
        <v>Tuffley Community Centre</v>
      </c>
    </row>
    <row r="554" spans="1:7" ht="18" customHeight="1" x14ac:dyDescent="0.25">
      <c r="A554" s="55"/>
      <c r="B554" s="44">
        <v>5</v>
      </c>
      <c r="C554" s="45">
        <f>IFERROR(VLOOKUP(_xlfn.CONCAT(B554,$B547),'All Fixtures'!H:R,10,0),VLOOKUP(_xlfn.CONCAT(B554,$B547),'All Fixtures'!I:R,9,0))</f>
        <v>45568</v>
      </c>
      <c r="D554" s="46" t="str">
        <f>IFERROR(VLOOKUP(_xlfn.CONCAT(B554,$B547),'All Fixtures'!H:R,11,0),VLOOKUP(_xlfn.CONCAT(B554,$B547),'All Fixtures'!I:R,10,0))</f>
        <v>Cybernetics</v>
      </c>
      <c r="E554" s="47" t="str">
        <f t="shared" si="14"/>
        <v>vs</v>
      </c>
      <c r="F554" s="46" t="str">
        <f>IFERROR(VLOOKUP(_xlfn.CONCAT(B554,$B547),'All Fixtures'!I:T,12,0),VLOOKUP(_xlfn.CONCAT(B554,$B547),'All Fixtures'!H:T,13,0))</f>
        <v>Junction Inn</v>
      </c>
      <c r="G554" s="48" t="str">
        <f>IF(E554="VOID","",VLOOKUP(_xlfn.CONCAT(B554,D554),'All Fixtures'!H:U,14,0))</f>
        <v>Gala Club 2</v>
      </c>
    </row>
    <row r="555" spans="1:7" ht="18" customHeight="1" x14ac:dyDescent="0.25">
      <c r="A555" s="55"/>
      <c r="B555" s="44">
        <v>6</v>
      </c>
      <c r="C555" s="45">
        <f>IFERROR(VLOOKUP(_xlfn.CONCAT(B555,$B547),'All Fixtures'!H:R,10,0),VLOOKUP(_xlfn.CONCAT(B555,$B547),'All Fixtures'!I:R,9,0))</f>
        <v>45574</v>
      </c>
      <c r="D555" s="46" t="str">
        <f>IFERROR(VLOOKUP(_xlfn.CONCAT(B555,$B547),'All Fixtures'!H:R,11,0),VLOOKUP(_xlfn.CONCAT(B555,$B547),'All Fixtures'!I:R,10,0))</f>
        <v>KE7's</v>
      </c>
      <c r="E555" s="47" t="str">
        <f t="shared" si="14"/>
        <v>vs</v>
      </c>
      <c r="F555" s="46" t="str">
        <f>IFERROR(VLOOKUP(_xlfn.CONCAT(B555,$B547),'All Fixtures'!I:T,12,0),VLOOKUP(_xlfn.CONCAT(B555,$B547),'All Fixtures'!H:T,13,0))</f>
        <v>Cybernetics</v>
      </c>
      <c r="G555" s="48" t="str">
        <f>IF(E555="VOID","",VLOOKUP(_xlfn.CONCAT(B555,D555),'All Fixtures'!H:U,14,0))</f>
        <v>Old Richians RFC</v>
      </c>
    </row>
    <row r="556" spans="1:7" ht="18" customHeight="1" x14ac:dyDescent="0.25">
      <c r="A556" s="55"/>
      <c r="B556" s="44">
        <v>7</v>
      </c>
      <c r="C556" s="45">
        <f>IFERROR(VLOOKUP(_xlfn.CONCAT(B556,$B547),'All Fixtures'!H:R,10,0),VLOOKUP(_xlfn.CONCAT(B556,$B547),'All Fixtures'!I:R,9,0))</f>
        <v>45582</v>
      </c>
      <c r="D556" s="46" t="str">
        <f>IFERROR(VLOOKUP(_xlfn.CONCAT(B556,$B547),'All Fixtures'!H:R,11,0),VLOOKUP(_xlfn.CONCAT(B556,$B547),'All Fixtures'!I:R,10,0))</f>
        <v>Cybernetics</v>
      </c>
      <c r="E556" s="47" t="str">
        <f t="shared" si="14"/>
        <v>vs</v>
      </c>
      <c r="F556" s="46" t="str">
        <f>IFERROR(VLOOKUP(_xlfn.CONCAT(B556,$B547),'All Fixtures'!I:T,12,0),VLOOKUP(_xlfn.CONCAT(B556,$B547),'All Fixtures'!H:T,13,0))</f>
        <v>Walls Top Ten</v>
      </c>
      <c r="G556" s="48" t="str">
        <f>IF(E556="VOID","",VLOOKUP(_xlfn.CONCAT(B556,D556),'All Fixtures'!H:U,14,0))</f>
        <v>Gala Club 2</v>
      </c>
    </row>
    <row r="557" spans="1:7" ht="18" customHeight="1" x14ac:dyDescent="0.25">
      <c r="A557" s="55"/>
      <c r="B557" s="44">
        <v>8</v>
      </c>
      <c r="C557" s="45">
        <f>IFERROR(VLOOKUP(_xlfn.CONCAT(B557,$B547),'All Fixtures'!H:R,10,0),VLOOKUP(_xlfn.CONCAT(B557,$B547),'All Fixtures'!I:R,9,0))</f>
        <v>45586</v>
      </c>
      <c r="D557" s="46" t="str">
        <f>IFERROR(VLOOKUP(_xlfn.CONCAT(B557,$B547),'All Fixtures'!H:R,11,0),VLOOKUP(_xlfn.CONCAT(B557,$B547),'All Fixtures'!I:R,10,0))</f>
        <v>Westgate Teapots</v>
      </c>
      <c r="E557" s="47" t="str">
        <f t="shared" si="14"/>
        <v>vs</v>
      </c>
      <c r="F557" s="46" t="str">
        <f>IFERROR(VLOOKUP(_xlfn.CONCAT(B557,$B547),'All Fixtures'!I:T,12,0),VLOOKUP(_xlfn.CONCAT(B557,$B547),'All Fixtures'!H:T,13,0))</f>
        <v>Cybernetics</v>
      </c>
      <c r="G557" s="48" t="str">
        <f>IF(E557="VOID","",VLOOKUP(_xlfn.CONCAT(B557,D557),'All Fixtures'!H:U,14,0))</f>
        <v>Wotton Hall Club 1</v>
      </c>
    </row>
    <row r="558" spans="1:7" ht="18" customHeight="1" x14ac:dyDescent="0.25">
      <c r="A558" s="55"/>
      <c r="B558" s="44">
        <v>9</v>
      </c>
      <c r="C558" s="45">
        <f>IFERROR(VLOOKUP(_xlfn.CONCAT(B558,$B547),'All Fixtures'!H:R,10,0),VLOOKUP(_xlfn.CONCAT(B558,$B547),'All Fixtures'!I:R,9,0))</f>
        <v>45596</v>
      </c>
      <c r="D558" s="46" t="str">
        <f>IFERROR(VLOOKUP(_xlfn.CONCAT(B558,$B547),'All Fixtures'!H:R,11,0),VLOOKUP(_xlfn.CONCAT(B558,$B547),'All Fixtures'!I:R,10,0))</f>
        <v>Cybernetics</v>
      </c>
      <c r="E558" s="47" t="str">
        <f t="shared" si="14"/>
        <v>vs</v>
      </c>
      <c r="F558" s="46" t="str">
        <f>IFERROR(VLOOKUP(_xlfn.CONCAT(B558,$B547),'All Fixtures'!I:T,12,0),VLOOKUP(_xlfn.CONCAT(B558,$B547),'All Fixtures'!H:T,13,0))</f>
        <v>509ers</v>
      </c>
      <c r="G558" s="48" t="str">
        <f>IF(E558="VOID","",VLOOKUP(_xlfn.CONCAT(B558,D558),'All Fixtures'!H:U,14,0))</f>
        <v>Gala Club 2</v>
      </c>
    </row>
    <row r="559" spans="1:7" ht="18" customHeight="1" x14ac:dyDescent="0.25">
      <c r="A559" s="55"/>
      <c r="B559" s="44">
        <v>10</v>
      </c>
      <c r="C559" s="45">
        <f>IFERROR(VLOOKUP(_xlfn.CONCAT(B559,$B547),'All Fixtures'!H:R,10,0),VLOOKUP(_xlfn.CONCAT(B559,$B547),'All Fixtures'!I:R,9,0))</f>
        <v>45602</v>
      </c>
      <c r="D559" s="46" t="str">
        <f>IFERROR(VLOOKUP(_xlfn.CONCAT(B559,$B547),'All Fixtures'!H:R,11,0),VLOOKUP(_xlfn.CONCAT(B559,$B547),'All Fixtures'!I:R,10,0))</f>
        <v>Rising Sun</v>
      </c>
      <c r="E559" s="47" t="str">
        <f t="shared" si="14"/>
        <v>vs</v>
      </c>
      <c r="F559" s="46" t="str">
        <f>IFERROR(VLOOKUP(_xlfn.CONCAT(B559,$B547),'All Fixtures'!I:T,12,0),VLOOKUP(_xlfn.CONCAT(B559,$B547),'All Fixtures'!H:T,13,0))</f>
        <v>Cybernetics</v>
      </c>
      <c r="G559" s="48" t="str">
        <f>IF(E559="VOID","",VLOOKUP(_xlfn.CONCAT(B559,D559),'All Fixtures'!H:U,14,0))</f>
        <v>Farmer's Club 2</v>
      </c>
    </row>
    <row r="560" spans="1:7" ht="18" customHeight="1" x14ac:dyDescent="0.25">
      <c r="A560" s="55"/>
      <c r="B560" s="44">
        <v>11</v>
      </c>
      <c r="C560" s="45">
        <f>IFERROR(VLOOKUP(_xlfn.CONCAT(B560,$B547),'All Fixtures'!H:R,10,0),VLOOKUP(_xlfn.CONCAT(B560,$B547),'All Fixtures'!I:R,9,0))</f>
        <v>45610</v>
      </c>
      <c r="D560" s="46" t="str">
        <f>IFERROR(VLOOKUP(_xlfn.CONCAT(B560,$B547),'All Fixtures'!H:R,11,0),VLOOKUP(_xlfn.CONCAT(B560,$B547),'All Fixtures'!I:R,10,0))</f>
        <v>Cybernetics</v>
      </c>
      <c r="E560" s="47" t="str">
        <f t="shared" si="14"/>
        <v>vs</v>
      </c>
      <c r="F560" s="46" t="str">
        <f>IFERROR(VLOOKUP(_xlfn.CONCAT(B560,$B547),'All Fixtures'!I:T,12,0),VLOOKUP(_xlfn.CONCAT(B560,$B547),'All Fixtures'!H:T,13,0))</f>
        <v>Canning Stragglers</v>
      </c>
      <c r="G560" s="48" t="str">
        <f>IF(E560="VOID","",VLOOKUP(_xlfn.CONCAT(B560,D560),'All Fixtures'!H:U,14,0))</f>
        <v>Gala Club 2</v>
      </c>
    </row>
    <row r="561" spans="1:7" ht="18" customHeight="1" x14ac:dyDescent="0.25">
      <c r="A561" s="55"/>
      <c r="B561" s="44">
        <v>12</v>
      </c>
      <c r="C561" s="45">
        <f>IFERROR(VLOOKUP(_xlfn.CONCAT(B561,$B547),'All Fixtures'!H:R,10,0),VLOOKUP(_xlfn.CONCAT(B561,$B547),'All Fixtures'!I:R,9,0))</f>
        <v>45618</v>
      </c>
      <c r="D561" s="46" t="str">
        <f>IFERROR(VLOOKUP(_xlfn.CONCAT(B561,$B547),'All Fixtures'!H:R,11,0),VLOOKUP(_xlfn.CONCAT(B561,$B547),'All Fixtures'!I:R,10,0))</f>
        <v>Apaches</v>
      </c>
      <c r="E561" s="47" t="str">
        <f t="shared" si="14"/>
        <v>vs</v>
      </c>
      <c r="F561" s="46" t="str">
        <f>IFERROR(VLOOKUP(_xlfn.CONCAT(B561,$B547),'All Fixtures'!I:T,12,0),VLOOKUP(_xlfn.CONCAT(B561,$B547),'All Fixtures'!H:T,13,0))</f>
        <v>Cybernetics</v>
      </c>
      <c r="G561" s="48" t="str">
        <f>IF(E561="VOID","",VLOOKUP(_xlfn.CONCAT(B561,D561),'All Fixtures'!H:U,14,0))</f>
        <v>Hardwicke RBL 1</v>
      </c>
    </row>
    <row r="562" spans="1:7" ht="18" customHeight="1" x14ac:dyDescent="0.25">
      <c r="A562" s="55"/>
      <c r="B562" s="44">
        <v>13</v>
      </c>
      <c r="C562" s="45">
        <f>IFERROR(VLOOKUP(_xlfn.CONCAT(B562,$B547),'All Fixtures'!H:R,10,0),VLOOKUP(_xlfn.CONCAT(B562,$B547),'All Fixtures'!I:R,9,0))</f>
        <v>45624</v>
      </c>
      <c r="D562" s="46" t="str">
        <f>IFERROR(VLOOKUP(_xlfn.CONCAT(B562,$B547),'All Fixtures'!H:R,11,0),VLOOKUP(_xlfn.CONCAT(B562,$B547),'All Fixtures'!I:R,10,0))</f>
        <v>Cybernetics</v>
      </c>
      <c r="E562" s="47" t="str">
        <f t="shared" si="14"/>
        <v>vs</v>
      </c>
      <c r="F562" s="46" t="str">
        <f>IFERROR(VLOOKUP(_xlfn.CONCAT(B562,$B547),'All Fixtures'!I:T,12,0),VLOOKUP(_xlfn.CONCAT(B562,$B547),'All Fixtures'!H:T,13,0))</f>
        <v>Scammells</v>
      </c>
      <c r="G562" s="48" t="str">
        <f>IF(E562="VOID","",VLOOKUP(_xlfn.CONCAT(B562,D562),'All Fixtures'!H:U,14,0))</f>
        <v>Gala Club 2</v>
      </c>
    </row>
    <row r="563" spans="1:7" ht="18" customHeight="1" x14ac:dyDescent="0.25">
      <c r="A563" s="55"/>
      <c r="B563" s="44">
        <v>14</v>
      </c>
      <c r="C563" s="45">
        <f>IFERROR(VLOOKUP(_xlfn.CONCAT(B563,$B547),'All Fixtures'!H:R,10,0),VLOOKUP(_xlfn.CONCAT(B563,$B547),'All Fixtures'!I:R,9,0))</f>
        <v>45632</v>
      </c>
      <c r="D563" s="46" t="str">
        <f>IFERROR(VLOOKUP(_xlfn.CONCAT(B563,$B547),'All Fixtures'!H:R,11,0),VLOOKUP(_xlfn.CONCAT(B563,$B547),'All Fixtures'!I:R,10,0))</f>
        <v>Renegades</v>
      </c>
      <c r="E563" s="47" t="str">
        <f t="shared" si="14"/>
        <v>vs</v>
      </c>
      <c r="F563" s="46" t="str">
        <f>IFERROR(VLOOKUP(_xlfn.CONCAT(B563,$B547),'All Fixtures'!I:T,12,0),VLOOKUP(_xlfn.CONCAT(B563,$B547),'All Fixtures'!H:T,13,0))</f>
        <v>Cybernetics</v>
      </c>
      <c r="G563" s="48" t="str">
        <f>IF(E563="VOID","",VLOOKUP(_xlfn.CONCAT(B563,D563),'All Fixtures'!H:U,14,0))</f>
        <v>Gala Club 2</v>
      </c>
    </row>
    <row r="564" spans="1:7" ht="18" customHeight="1" x14ac:dyDescent="0.25">
      <c r="A564" s="55"/>
      <c r="B564" s="44">
        <v>15</v>
      </c>
      <c r="C564" s="45">
        <f>IFERROR(VLOOKUP(_xlfn.CONCAT(B564,$B547),'All Fixtures'!H:R,10,0),VLOOKUP(_xlfn.CONCAT(B564,$B547),'All Fixtures'!I:R,9,0))</f>
        <v>45638</v>
      </c>
      <c r="D564" s="46" t="str">
        <f>IFERROR(VLOOKUP(_xlfn.CONCAT(B564,$B547),'All Fixtures'!H:R,11,0),VLOOKUP(_xlfn.CONCAT(B564,$B547),'All Fixtures'!I:R,10,0))</f>
        <v>Cybernetics</v>
      </c>
      <c r="E564" s="47" t="str">
        <f t="shared" si="14"/>
        <v>vs</v>
      </c>
      <c r="F564" s="46" t="str">
        <f>IFERROR(VLOOKUP(_xlfn.CONCAT(B564,$B547),'All Fixtures'!I:T,12,0),VLOOKUP(_xlfn.CONCAT(B564,$B547),'All Fixtures'!H:T,13,0))</f>
        <v>Jokers(City)</v>
      </c>
      <c r="G564" s="48" t="str">
        <f>IF(E564="VOID","",VLOOKUP(_xlfn.CONCAT(B564,D564),'All Fixtures'!H:U,14,0))</f>
        <v>Gala Club 2</v>
      </c>
    </row>
    <row r="565" spans="1:7" ht="24.6" customHeight="1" x14ac:dyDescent="0.25">
      <c r="A565" s="55"/>
      <c r="B565" s="122" t="s">
        <v>339</v>
      </c>
      <c r="C565" s="123"/>
      <c r="D565" s="123"/>
      <c r="E565" s="123"/>
      <c r="F565" s="123"/>
      <c r="G565" s="124"/>
    </row>
    <row r="566" spans="1:7" ht="18" customHeight="1" x14ac:dyDescent="0.25">
      <c r="A566" s="55"/>
      <c r="B566" s="44">
        <v>16</v>
      </c>
      <c r="C566" s="45" t="str">
        <f>IFERROR(VLOOKUP(_xlfn.CONCAT(B566,$B547),'All Fixtures'!H:R,10,0),VLOOKUP(_xlfn.CONCAT(B566,$B547),'All Fixtures'!I:R,9,0))</f>
        <v/>
      </c>
      <c r="D566" s="46" t="str">
        <f>IFERROR(VLOOKUP(_xlfn.CONCAT(B566,$B547),'All Fixtures'!H:R,11,0),VLOOKUP(_xlfn.CONCAT(B566,$B547),'All Fixtures'!I:R,10,0))</f>
        <v>Cybernetics</v>
      </c>
      <c r="E566" s="47" t="str">
        <f t="shared" si="14"/>
        <v>VOID</v>
      </c>
      <c r="F566" s="46" t="str">
        <f>IFERROR(VLOOKUP(_xlfn.CONCAT(B566,$B547),'All Fixtures'!I:T,12,0),VLOOKUP(_xlfn.CONCAT(B566,$B547),'All Fixtures'!H:T,13,0))</f>
        <v/>
      </c>
      <c r="G566" s="48" t="str">
        <f>IF(E566="VOID","",VLOOKUP(_xlfn.CONCAT(B566,D566),'All Fixtures'!H:U,14,0))</f>
        <v/>
      </c>
    </row>
    <row r="567" spans="1:7" ht="18" customHeight="1" x14ac:dyDescent="0.25">
      <c r="A567" s="55"/>
      <c r="B567" s="44">
        <v>17</v>
      </c>
      <c r="C567" s="45">
        <f>IFERROR(VLOOKUP(_xlfn.CONCAT(B567,$B547),'All Fixtures'!H:R,10,0),VLOOKUP(_xlfn.CONCAT(B567,$B547),'All Fixtures'!I:R,9,0))</f>
        <v>45674</v>
      </c>
      <c r="D567" s="46" t="str">
        <f>IFERROR(VLOOKUP(_xlfn.CONCAT(B567,$B547),'All Fixtures'!H:R,11,0),VLOOKUP(_xlfn.CONCAT(B567,$B547),'All Fixtures'!I:R,10,0))</f>
        <v>New Indians</v>
      </c>
      <c r="E567" s="47" t="str">
        <f t="shared" si="14"/>
        <v>vs</v>
      </c>
      <c r="F567" s="46" t="str">
        <f>IFERROR(VLOOKUP(_xlfn.CONCAT(B567,$B547),'All Fixtures'!I:T,12,0),VLOOKUP(_xlfn.CONCAT(B567,$B547),'All Fixtures'!H:T,13,0))</f>
        <v>Cybernetics</v>
      </c>
      <c r="G567" s="48" t="str">
        <f>IF(E567="VOID","",VLOOKUP(_xlfn.CONCAT(B567,D567),'All Fixtures'!H:U,14,0))</f>
        <v>Churchdown Community Centre 1</v>
      </c>
    </row>
    <row r="568" spans="1:7" ht="18" customHeight="1" x14ac:dyDescent="0.25">
      <c r="A568" s="55"/>
      <c r="B568" s="44">
        <v>18</v>
      </c>
      <c r="C568" s="45">
        <f>IFERROR(VLOOKUP(_xlfn.CONCAT(B568,$B547),'All Fixtures'!H:R,10,0),VLOOKUP(_xlfn.CONCAT(B568,$B547),'All Fixtures'!I:R,9,0))</f>
        <v>45680</v>
      </c>
      <c r="D568" s="46" t="str">
        <f>IFERROR(VLOOKUP(_xlfn.CONCAT(B568,$B547),'All Fixtures'!H:R,11,0),VLOOKUP(_xlfn.CONCAT(B568,$B547),'All Fixtures'!I:R,10,0))</f>
        <v>Cybernetics</v>
      </c>
      <c r="E568" s="47" t="str">
        <f t="shared" si="14"/>
        <v>vs</v>
      </c>
      <c r="F568" s="46" t="str">
        <f>IFERROR(VLOOKUP(_xlfn.CONCAT(B568,$B547),'All Fixtures'!I:T,12,0),VLOOKUP(_xlfn.CONCAT(B568,$B547),'All Fixtures'!H:T,13,0))</f>
        <v>Angry Beavers</v>
      </c>
      <c r="G568" s="48" t="str">
        <f>IF(E568="VOID","",VLOOKUP(_xlfn.CONCAT(B568,D568),'All Fixtures'!H:U,14,0))</f>
        <v>Gala Club 2</v>
      </c>
    </row>
    <row r="569" spans="1:7" ht="18" customHeight="1" x14ac:dyDescent="0.25">
      <c r="A569" s="55"/>
      <c r="B569" s="44">
        <v>19</v>
      </c>
      <c r="C569" s="45">
        <f>IFERROR(VLOOKUP(_xlfn.CONCAT(B569,$B547),'All Fixtures'!H:R,10,0),VLOOKUP(_xlfn.CONCAT(B569,$B547),'All Fixtures'!I:R,9,0))</f>
        <v>45687</v>
      </c>
      <c r="D569" s="46" t="str">
        <f>IFERROR(VLOOKUP(_xlfn.CONCAT(B569,$B547),'All Fixtures'!H:R,11,0),VLOOKUP(_xlfn.CONCAT(B569,$B547),'All Fixtures'!I:R,10,0))</f>
        <v>Cybernetics</v>
      </c>
      <c r="E569" s="47" t="str">
        <f t="shared" si="14"/>
        <v>vs</v>
      </c>
      <c r="F569" s="46" t="str">
        <f>IFERROR(VLOOKUP(_xlfn.CONCAT(B569,$B547),'All Fixtures'!I:T,12,0),VLOOKUP(_xlfn.CONCAT(B569,$B547),'All Fixtures'!H:T,13,0))</f>
        <v>Britwater</v>
      </c>
      <c r="G569" s="48" t="str">
        <f>IF(E569="VOID","",VLOOKUP(_xlfn.CONCAT(B569,D569),'All Fixtures'!H:U,14,0))</f>
        <v>Gala Club 2</v>
      </c>
    </row>
    <row r="570" spans="1:7" ht="18" customHeight="1" x14ac:dyDescent="0.25">
      <c r="A570" s="55"/>
      <c r="B570" s="44">
        <v>20</v>
      </c>
      <c r="C570" s="45">
        <f>IFERROR(VLOOKUP(_xlfn.CONCAT(B570,$B547),'All Fixtures'!H:R,10,0),VLOOKUP(_xlfn.CONCAT(B570,$B547),'All Fixtures'!I:R,9,0))</f>
        <v>45693</v>
      </c>
      <c r="D570" s="46" t="str">
        <f>IFERROR(VLOOKUP(_xlfn.CONCAT(B570,$B547),'All Fixtures'!H:R,11,0),VLOOKUP(_xlfn.CONCAT(B570,$B547),'All Fixtures'!I:R,10,0))</f>
        <v>Junction Inn</v>
      </c>
      <c r="E570" s="47" t="str">
        <f t="shared" si="14"/>
        <v>vs</v>
      </c>
      <c r="F570" s="46" t="str">
        <f>IFERROR(VLOOKUP(_xlfn.CONCAT(B570,$B547),'All Fixtures'!I:T,12,0),VLOOKUP(_xlfn.CONCAT(B570,$B547),'All Fixtures'!H:T,13,0))</f>
        <v>Cybernetics</v>
      </c>
      <c r="G570" s="48" t="str">
        <f>IF(E570="VOID","",VLOOKUP(_xlfn.CONCAT(B570,D570),'All Fixtures'!H:U,14,0))</f>
        <v>Junction Inn</v>
      </c>
    </row>
    <row r="571" spans="1:7" ht="18" customHeight="1" x14ac:dyDescent="0.25">
      <c r="A571" s="55"/>
      <c r="B571" s="44">
        <v>21</v>
      </c>
      <c r="C571" s="45">
        <f>IFERROR(VLOOKUP(_xlfn.CONCAT(B571,$B547),'All Fixtures'!H:R,10,0),VLOOKUP(_xlfn.CONCAT(B571,$B547),'All Fixtures'!I:R,9,0))</f>
        <v>45701</v>
      </c>
      <c r="D571" s="46" t="str">
        <f>IFERROR(VLOOKUP(_xlfn.CONCAT(B571,$B547),'All Fixtures'!H:R,11,0),VLOOKUP(_xlfn.CONCAT(B571,$B547),'All Fixtures'!I:R,10,0))</f>
        <v>Cybernetics</v>
      </c>
      <c r="E571" s="47" t="str">
        <f t="shared" si="14"/>
        <v>vs</v>
      </c>
      <c r="F571" s="46" t="str">
        <f>IFERROR(VLOOKUP(_xlfn.CONCAT(B571,$B547),'All Fixtures'!I:T,12,0),VLOOKUP(_xlfn.CONCAT(B571,$B547),'All Fixtures'!H:T,13,0))</f>
        <v>KE7's</v>
      </c>
      <c r="G571" s="48" t="str">
        <f>IF(E571="VOID","",VLOOKUP(_xlfn.CONCAT(B571,D571),'All Fixtures'!H:U,14,0))</f>
        <v>Gala Club 2</v>
      </c>
    </row>
    <row r="572" spans="1:7" ht="18" customHeight="1" x14ac:dyDescent="0.25">
      <c r="A572" s="55"/>
      <c r="B572" s="44">
        <v>22</v>
      </c>
      <c r="C572" s="45">
        <f>IFERROR(VLOOKUP(_xlfn.CONCAT(B572,$B547),'All Fixtures'!H:R,10,0),VLOOKUP(_xlfn.CONCAT(B572,$B547),'All Fixtures'!I:R,9,0))</f>
        <v>45708</v>
      </c>
      <c r="D572" s="46" t="str">
        <f>IFERROR(VLOOKUP(_xlfn.CONCAT(B572,$B547),'All Fixtures'!H:R,11,0),VLOOKUP(_xlfn.CONCAT(B572,$B547),'All Fixtures'!I:R,10,0))</f>
        <v>Walls Top Ten</v>
      </c>
      <c r="E572" s="47" t="str">
        <f t="shared" si="14"/>
        <v>vs</v>
      </c>
      <c r="F572" s="46" t="str">
        <f>IFERROR(VLOOKUP(_xlfn.CONCAT(B572,$B547),'All Fixtures'!I:T,12,0),VLOOKUP(_xlfn.CONCAT(B572,$B547),'All Fixtures'!H:T,13,0))</f>
        <v>Cybernetics</v>
      </c>
      <c r="G572" s="48" t="str">
        <f>IF(E572="VOID","",VLOOKUP(_xlfn.CONCAT(B572,D572),'All Fixtures'!H:U,14,0))</f>
        <v>England's Glory 1</v>
      </c>
    </row>
    <row r="573" spans="1:7" ht="18" customHeight="1" x14ac:dyDescent="0.25">
      <c r="A573" s="55"/>
      <c r="B573" s="44">
        <v>23</v>
      </c>
      <c r="C573" s="45">
        <f>IFERROR(VLOOKUP(_xlfn.CONCAT(B573,$B547),'All Fixtures'!H:R,10,0),VLOOKUP(_xlfn.CONCAT(B573,$B547),'All Fixtures'!I:R,9,0))</f>
        <v>45715</v>
      </c>
      <c r="D573" s="46" t="str">
        <f>IFERROR(VLOOKUP(_xlfn.CONCAT(B573,$B547),'All Fixtures'!H:R,11,0),VLOOKUP(_xlfn.CONCAT(B573,$B547),'All Fixtures'!I:R,10,0))</f>
        <v>Cybernetics</v>
      </c>
      <c r="E573" s="47" t="str">
        <f t="shared" si="14"/>
        <v>vs</v>
      </c>
      <c r="F573" s="46" t="str">
        <f>IFERROR(VLOOKUP(_xlfn.CONCAT(B573,$B547),'All Fixtures'!I:T,12,0),VLOOKUP(_xlfn.CONCAT(B573,$B547),'All Fixtures'!H:T,13,0))</f>
        <v>Westgate Teapots</v>
      </c>
      <c r="G573" s="48" t="str">
        <f>IF(E573="VOID","",VLOOKUP(_xlfn.CONCAT(B573,D573),'All Fixtures'!H:U,14,0))</f>
        <v>Gala Club 2</v>
      </c>
    </row>
    <row r="574" spans="1:7" ht="18" customHeight="1" x14ac:dyDescent="0.25">
      <c r="A574" s="55"/>
      <c r="B574" s="44">
        <v>24</v>
      </c>
      <c r="C574" s="45">
        <f>IFERROR(VLOOKUP(_xlfn.CONCAT(B574,$B547),'All Fixtures'!H:R,10,0),VLOOKUP(_xlfn.CONCAT(B574,$B547),'All Fixtures'!I:R,9,0))</f>
        <v>45723</v>
      </c>
      <c r="D574" s="46" t="str">
        <f>IFERROR(VLOOKUP(_xlfn.CONCAT(B574,$B547),'All Fixtures'!H:R,11,0),VLOOKUP(_xlfn.CONCAT(B574,$B547),'All Fixtures'!I:R,10,0))</f>
        <v>509ers</v>
      </c>
      <c r="E574" s="47" t="str">
        <f t="shared" si="14"/>
        <v>vs</v>
      </c>
      <c r="F574" s="46" t="str">
        <f>IFERROR(VLOOKUP(_xlfn.CONCAT(B574,$B547),'All Fixtures'!I:T,12,0),VLOOKUP(_xlfn.CONCAT(B574,$B547),'All Fixtures'!H:T,13,0))</f>
        <v>Cybernetics</v>
      </c>
      <c r="G574" s="48" t="str">
        <f>IF(E574="VOID","",VLOOKUP(_xlfn.CONCAT(B574,D574),'All Fixtures'!H:U,14,0))</f>
        <v>Robinswood Hill Club 2</v>
      </c>
    </row>
    <row r="575" spans="1:7" ht="18" customHeight="1" x14ac:dyDescent="0.25">
      <c r="A575" s="55"/>
      <c r="B575" s="44">
        <v>25</v>
      </c>
      <c r="C575" s="45">
        <f>IFERROR(VLOOKUP(_xlfn.CONCAT(B575,$B547),'All Fixtures'!H:R,10,0),VLOOKUP(_xlfn.CONCAT(B575,$B547),'All Fixtures'!I:R,9,0))</f>
        <v>45729</v>
      </c>
      <c r="D575" s="46" t="str">
        <f>IFERROR(VLOOKUP(_xlfn.CONCAT(B575,$B547),'All Fixtures'!H:R,11,0),VLOOKUP(_xlfn.CONCAT(B575,$B547),'All Fixtures'!I:R,10,0))</f>
        <v>Cybernetics</v>
      </c>
      <c r="E575" s="47" t="str">
        <f t="shared" si="14"/>
        <v>vs</v>
      </c>
      <c r="F575" s="46" t="str">
        <f>IFERROR(VLOOKUP(_xlfn.CONCAT(B575,$B547),'All Fixtures'!I:T,12,0),VLOOKUP(_xlfn.CONCAT(B575,$B547),'All Fixtures'!H:T,13,0))</f>
        <v>Rising Sun</v>
      </c>
      <c r="G575" s="48" t="str">
        <f>IF(E575="VOID","",VLOOKUP(_xlfn.CONCAT(B575,D575),'All Fixtures'!H:U,14,0))</f>
        <v>Gala Club 2</v>
      </c>
    </row>
    <row r="576" spans="1:7" ht="18" customHeight="1" x14ac:dyDescent="0.25">
      <c r="A576" s="55"/>
      <c r="B576" s="44">
        <v>26</v>
      </c>
      <c r="C576" s="45">
        <f>IFERROR(VLOOKUP(_xlfn.CONCAT(B576,$B547),'All Fixtures'!H:R,10,0),VLOOKUP(_xlfn.CONCAT(B576,$B547),'All Fixtures'!I:R,9,0))</f>
        <v>45735</v>
      </c>
      <c r="D576" s="46" t="str">
        <f>IFERROR(VLOOKUP(_xlfn.CONCAT(B576,$B547),'All Fixtures'!H:R,11,0),VLOOKUP(_xlfn.CONCAT(B576,$B547),'All Fixtures'!I:R,10,0))</f>
        <v>Canning Stragglers</v>
      </c>
      <c r="E576" s="47" t="str">
        <f t="shared" si="14"/>
        <v>vs</v>
      </c>
      <c r="F576" s="46" t="str">
        <f>IFERROR(VLOOKUP(_xlfn.CONCAT(B576,$B547),'All Fixtures'!I:T,12,0),VLOOKUP(_xlfn.CONCAT(B576,$B547),'All Fixtures'!H:T,13,0))</f>
        <v>Cybernetics</v>
      </c>
      <c r="G576" s="48" t="str">
        <f>IF(E576="VOID","",VLOOKUP(_xlfn.CONCAT(B576,D576),'All Fixtures'!H:U,14,0))</f>
        <v>Churchdown Club</v>
      </c>
    </row>
    <row r="577" spans="1:7" ht="18" customHeight="1" x14ac:dyDescent="0.25">
      <c r="A577" s="55"/>
      <c r="B577" s="44">
        <v>27</v>
      </c>
      <c r="C577" s="45">
        <f>IFERROR(VLOOKUP(_xlfn.CONCAT(B577,$B547),'All Fixtures'!H:R,10,0),VLOOKUP(_xlfn.CONCAT(B577,$B547),'All Fixtures'!I:R,9,0))</f>
        <v>45743</v>
      </c>
      <c r="D577" s="46" t="str">
        <f>IFERROR(VLOOKUP(_xlfn.CONCAT(B577,$B547),'All Fixtures'!H:R,11,0),VLOOKUP(_xlfn.CONCAT(B577,$B547),'All Fixtures'!I:R,10,0))</f>
        <v>Cybernetics</v>
      </c>
      <c r="E577" s="47" t="str">
        <f t="shared" si="14"/>
        <v>vs</v>
      </c>
      <c r="F577" s="46" t="str">
        <f>IFERROR(VLOOKUP(_xlfn.CONCAT(B577,$B547),'All Fixtures'!I:T,12,0),VLOOKUP(_xlfn.CONCAT(B577,$B547),'All Fixtures'!H:T,13,0))</f>
        <v>Apaches</v>
      </c>
      <c r="G577" s="48" t="str">
        <f>IF(E577="VOID","",VLOOKUP(_xlfn.CONCAT(B577,D577),'All Fixtures'!H:U,14,0))</f>
        <v>Gala Club 2</v>
      </c>
    </row>
    <row r="578" spans="1:7" ht="18" customHeight="1" x14ac:dyDescent="0.25">
      <c r="A578" s="55"/>
      <c r="B578" s="44">
        <v>28</v>
      </c>
      <c r="C578" s="45">
        <f>IFERROR(VLOOKUP(_xlfn.CONCAT(B578,$B547),'All Fixtures'!H:R,10,0),VLOOKUP(_xlfn.CONCAT(B578,$B547),'All Fixtures'!I:R,9,0))</f>
        <v>45747</v>
      </c>
      <c r="D578" s="46" t="str">
        <f>IFERROR(VLOOKUP(_xlfn.CONCAT(B578,$B547),'All Fixtures'!H:R,11,0),VLOOKUP(_xlfn.CONCAT(B578,$B547),'All Fixtures'!I:R,10,0))</f>
        <v>Scammells</v>
      </c>
      <c r="E578" s="47" t="str">
        <f t="shared" si="14"/>
        <v>vs</v>
      </c>
      <c r="F578" s="46" t="str">
        <f>IFERROR(VLOOKUP(_xlfn.CONCAT(B578,$B547),'All Fixtures'!I:T,12,0),VLOOKUP(_xlfn.CONCAT(B578,$B547),'All Fixtures'!H:T,13,0))</f>
        <v>Cybernetics</v>
      </c>
      <c r="G578" s="48" t="str">
        <f>IF(E578="VOID","",VLOOKUP(_xlfn.CONCAT(B578,D578),'All Fixtures'!H:U,14,0))</f>
        <v>Gala Club 1</v>
      </c>
    </row>
    <row r="579" spans="1:7" ht="18" customHeight="1" x14ac:dyDescent="0.25">
      <c r="A579" s="55"/>
      <c r="B579" s="44">
        <v>29</v>
      </c>
      <c r="C579" s="45">
        <f>IFERROR(VLOOKUP(_xlfn.CONCAT(B579,$B547),'All Fixtures'!H:R,10,0),VLOOKUP(_xlfn.CONCAT(B579,$B547),'All Fixtures'!I:R,9,0))</f>
        <v>45757</v>
      </c>
      <c r="D579" s="46" t="str">
        <f>IFERROR(VLOOKUP(_xlfn.CONCAT(B579,$B547),'All Fixtures'!H:R,11,0),VLOOKUP(_xlfn.CONCAT(B579,$B547),'All Fixtures'!I:R,10,0))</f>
        <v>Cybernetics</v>
      </c>
      <c r="E579" s="47" t="str">
        <f t="shared" si="14"/>
        <v>vs</v>
      </c>
      <c r="F579" s="46" t="str">
        <f>IFERROR(VLOOKUP(_xlfn.CONCAT(B579,$B547),'All Fixtures'!I:T,12,0),VLOOKUP(_xlfn.CONCAT(B579,$B547),'All Fixtures'!H:T,13,0))</f>
        <v>Renegades</v>
      </c>
      <c r="G579" s="48" t="str">
        <f>IF(E579="VOID","",VLOOKUP(_xlfn.CONCAT(B579,D579),'All Fixtures'!H:U,14,0))</f>
        <v>Gala Club 2</v>
      </c>
    </row>
    <row r="580" spans="1:7" ht="18" customHeight="1" x14ac:dyDescent="0.25">
      <c r="A580" s="55"/>
      <c r="B580" s="49">
        <v>30</v>
      </c>
      <c r="C580" s="50">
        <f>IFERROR(VLOOKUP(_xlfn.CONCAT(B580,$B547),'All Fixtures'!H:R,10,0),VLOOKUP(_xlfn.CONCAT(B580,$B547),'All Fixtures'!I:R,9,0))</f>
        <v>45764</v>
      </c>
      <c r="D580" s="51" t="str">
        <f>IFERROR(VLOOKUP(_xlfn.CONCAT(B580,$B547),'All Fixtures'!H:R,11,0),VLOOKUP(_xlfn.CONCAT(B580,$B547),'All Fixtures'!I:R,10,0))</f>
        <v>Jokers(City)</v>
      </c>
      <c r="E580" s="52" t="str">
        <f t="shared" si="14"/>
        <v>vs</v>
      </c>
      <c r="F580" s="51" t="str">
        <f>IFERROR(VLOOKUP(_xlfn.CONCAT(B580,$B547),'All Fixtures'!I:T,12,0),VLOOKUP(_xlfn.CONCAT(B580,$B547),'All Fixtures'!H:T,13,0))</f>
        <v>Cybernetics</v>
      </c>
      <c r="G580" s="53" t="str">
        <f>IF(E580="VOID","",VLOOKUP(_xlfn.CONCAT(B580,D580),'All Fixtures'!H:U,14,0))</f>
        <v>One Eyed Jacks</v>
      </c>
    </row>
    <row r="581" spans="1:7" ht="13.15" customHeight="1" x14ac:dyDescent="0.25">
      <c r="A581" s="55"/>
      <c r="B581" s="20"/>
      <c r="C581" s="20"/>
      <c r="D581" s="3"/>
      <c r="E581" s="20"/>
      <c r="F581" s="3"/>
      <c r="G581" s="3"/>
    </row>
    <row r="582" spans="1:7" ht="13.15" customHeight="1" x14ac:dyDescent="0.25">
      <c r="A582" s="55"/>
      <c r="B582" s="20"/>
      <c r="C582" s="20"/>
      <c r="D582" s="3"/>
      <c r="E582" s="20"/>
      <c r="F582" s="3"/>
      <c r="G582" s="3"/>
    </row>
    <row r="583" spans="1:7" ht="13.15" customHeight="1" x14ac:dyDescent="0.25">
      <c r="A583" s="55"/>
      <c r="B583" s="20"/>
      <c r="C583" s="20"/>
      <c r="D583" s="3"/>
      <c r="E583" s="20"/>
      <c r="F583" s="3"/>
      <c r="G583" s="3"/>
    </row>
    <row r="584" spans="1:7" ht="13.15" customHeight="1" x14ac:dyDescent="0.25">
      <c r="A584" s="55"/>
      <c r="B584" s="20"/>
      <c r="C584" s="20"/>
      <c r="D584" s="3"/>
      <c r="E584" s="20"/>
      <c r="F584" s="3"/>
      <c r="G584" s="3"/>
    </row>
    <row r="585" spans="1:7" ht="13.15" customHeight="1" x14ac:dyDescent="0.25">
      <c r="A585" s="55"/>
      <c r="B585" s="20"/>
      <c r="C585" s="20"/>
      <c r="D585" s="3"/>
      <c r="E585" s="20"/>
      <c r="F585" s="3"/>
      <c r="G585" s="3"/>
    </row>
    <row r="586" spans="1:7" ht="20.45" customHeight="1" x14ac:dyDescent="0.35">
      <c r="A586" s="55">
        <f>A547+1</f>
        <v>16</v>
      </c>
      <c r="B586" s="39" t="str">
        <f>C586</f>
        <v>Angry Beavers</v>
      </c>
      <c r="C586" s="121" t="str">
        <f>VLOOKUP(A586,Divisions!$AB$3:$AC$18,2,0)</f>
        <v>Angry Beavers</v>
      </c>
      <c r="D586" s="121"/>
      <c r="E586" s="121"/>
      <c r="F586" s="121"/>
      <c r="G586" s="121"/>
    </row>
    <row r="587" spans="1:7" ht="13.15" customHeight="1" x14ac:dyDescent="0.25">
      <c r="A587" s="55"/>
      <c r="B587" s="20"/>
      <c r="C587" s="20"/>
      <c r="D587" s="3"/>
      <c r="E587" s="20"/>
      <c r="F587" s="3"/>
      <c r="G587" s="3"/>
    </row>
    <row r="588" spans="1:7" ht="21.6" customHeight="1" x14ac:dyDescent="0.25">
      <c r="A588" s="55"/>
      <c r="B588" s="40" t="s">
        <v>328</v>
      </c>
      <c r="C588" s="41" t="s">
        <v>334</v>
      </c>
      <c r="D588" s="42" t="s">
        <v>340</v>
      </c>
      <c r="E588" s="42"/>
      <c r="F588" s="42" t="s">
        <v>341</v>
      </c>
      <c r="G588" s="43" t="s">
        <v>338</v>
      </c>
    </row>
    <row r="589" spans="1:7" ht="18" customHeight="1" x14ac:dyDescent="0.25">
      <c r="A589" s="55"/>
      <c r="B589" s="44">
        <v>1</v>
      </c>
      <c r="C589" s="45">
        <f>IFERROR(VLOOKUP(_xlfn.CONCAT(B589,$B586),'All Fixtures'!H:R,10,0),VLOOKUP(_xlfn.CONCAT(B589,$B586),'All Fixtures'!I:R,9,0))</f>
        <v>45541</v>
      </c>
      <c r="D589" s="46" t="str">
        <f>IFERROR(VLOOKUP(_xlfn.CONCAT(B589,$B586),'All Fixtures'!H:R,11,0),VLOOKUP(_xlfn.CONCAT(B589,$B586),'All Fixtures'!I:R,10,0))</f>
        <v>New Indians</v>
      </c>
      <c r="E589" s="47" t="str">
        <f>IF(F589="","VOID","vs")</f>
        <v>vs</v>
      </c>
      <c r="F589" s="46" t="str">
        <f>IFERROR(VLOOKUP(_xlfn.CONCAT(B589,$B586),'All Fixtures'!I:T,12,0),VLOOKUP(_xlfn.CONCAT(B589,$B586),'All Fixtures'!H:T,13,0))</f>
        <v>Angry Beavers</v>
      </c>
      <c r="G589" s="48" t="str">
        <f>IF(E589="VOID","",VLOOKUP(_xlfn.CONCAT(B589,D589),'All Fixtures'!H:U,14,0))</f>
        <v>Churchdown Community Centre 1</v>
      </c>
    </row>
    <row r="590" spans="1:7" ht="18" customHeight="1" x14ac:dyDescent="0.25">
      <c r="A590" s="55"/>
      <c r="B590" s="44">
        <v>2</v>
      </c>
      <c r="C590" s="45">
        <f>IFERROR(VLOOKUP(_xlfn.CONCAT(B590,$B586),'All Fixtures'!H:R,10,0),VLOOKUP(_xlfn.CONCAT(B590,$B586),'All Fixtures'!I:R,9,0))</f>
        <v>45546</v>
      </c>
      <c r="D590" s="46" t="str">
        <f>IFERROR(VLOOKUP(_xlfn.CONCAT(B590,$B586),'All Fixtures'!H:R,11,0),VLOOKUP(_xlfn.CONCAT(B590,$B586),'All Fixtures'!I:R,10,0))</f>
        <v>Angry Beavers</v>
      </c>
      <c r="E590" s="47" t="str">
        <f t="shared" ref="E590:E619" si="15">IF(F590="","VOID","vs")</f>
        <v>vs</v>
      </c>
      <c r="F590" s="46" t="str">
        <f>IFERROR(VLOOKUP(_xlfn.CONCAT(B590,$B586),'All Fixtures'!I:T,12,0),VLOOKUP(_xlfn.CONCAT(B590,$B586),'All Fixtures'!H:T,13,0))</f>
        <v>Rising Sun</v>
      </c>
      <c r="G590" s="48" t="str">
        <f>IF(E590="VOID","",VLOOKUP(_xlfn.CONCAT(B590,D590),'All Fixtures'!H:U,14,0))</f>
        <v>Circle Club Newent</v>
      </c>
    </row>
    <row r="591" spans="1:7" ht="18" customHeight="1" x14ac:dyDescent="0.25">
      <c r="A591" s="55"/>
      <c r="B591" s="44">
        <v>3</v>
      </c>
      <c r="C591" s="45">
        <f>IFERROR(VLOOKUP(_xlfn.CONCAT(B591,$B586),'All Fixtures'!H:R,10,0),VLOOKUP(_xlfn.CONCAT(B591,$B586),'All Fixtures'!I:R,9,0))</f>
        <v>45553</v>
      </c>
      <c r="D591" s="46" t="str">
        <f>IFERROR(VLOOKUP(_xlfn.CONCAT(B591,$B586),'All Fixtures'!H:R,11,0),VLOOKUP(_xlfn.CONCAT(B591,$B586),'All Fixtures'!I:R,10,0))</f>
        <v>Angry Beavers</v>
      </c>
      <c r="E591" s="47" t="str">
        <f t="shared" si="15"/>
        <v>vs</v>
      </c>
      <c r="F591" s="46" t="str">
        <f>IFERROR(VLOOKUP(_xlfn.CONCAT(B591,$B586),'All Fixtures'!I:T,12,0),VLOOKUP(_xlfn.CONCAT(B591,$B586),'All Fixtures'!H:T,13,0))</f>
        <v>Cybernetics</v>
      </c>
      <c r="G591" s="48" t="str">
        <f>IF(E591="VOID","",VLOOKUP(_xlfn.CONCAT(B591,D591),'All Fixtures'!H:U,14,0))</f>
        <v>Circle Club Newent</v>
      </c>
    </row>
    <row r="592" spans="1:7" ht="18" customHeight="1" x14ac:dyDescent="0.25">
      <c r="A592" s="55"/>
      <c r="B592" s="44">
        <v>4</v>
      </c>
      <c r="C592" s="45">
        <f>IFERROR(VLOOKUP(_xlfn.CONCAT(B592,$B586),'All Fixtures'!H:R,10,0),VLOOKUP(_xlfn.CONCAT(B592,$B586),'All Fixtures'!I:R,9,0))</f>
        <v>45560</v>
      </c>
      <c r="D592" s="46" t="str">
        <f>IFERROR(VLOOKUP(_xlfn.CONCAT(B592,$B586),'All Fixtures'!H:R,11,0),VLOOKUP(_xlfn.CONCAT(B592,$B586),'All Fixtures'!I:R,10,0))</f>
        <v>Canning Stragglers</v>
      </c>
      <c r="E592" s="47" t="str">
        <f t="shared" si="15"/>
        <v>vs</v>
      </c>
      <c r="F592" s="46" t="str">
        <f>IFERROR(VLOOKUP(_xlfn.CONCAT(B592,$B586),'All Fixtures'!I:T,12,0),VLOOKUP(_xlfn.CONCAT(B592,$B586),'All Fixtures'!H:T,13,0))</f>
        <v>Angry Beavers</v>
      </c>
      <c r="G592" s="48" t="str">
        <f>IF(E592="VOID","",VLOOKUP(_xlfn.CONCAT(B592,D592),'All Fixtures'!H:U,14,0))</f>
        <v>Churchdown Club</v>
      </c>
    </row>
    <row r="593" spans="1:7" ht="18" customHeight="1" x14ac:dyDescent="0.25">
      <c r="A593" s="55"/>
      <c r="B593" s="44">
        <v>5</v>
      </c>
      <c r="C593" s="45">
        <f>IFERROR(VLOOKUP(_xlfn.CONCAT(B593,$B586),'All Fixtures'!H:R,10,0),VLOOKUP(_xlfn.CONCAT(B593,$B586),'All Fixtures'!I:R,9,0))</f>
        <v>45567</v>
      </c>
      <c r="D593" s="46" t="str">
        <f>IFERROR(VLOOKUP(_xlfn.CONCAT(B593,$B586),'All Fixtures'!H:R,11,0),VLOOKUP(_xlfn.CONCAT(B593,$B586),'All Fixtures'!I:R,10,0))</f>
        <v>Angry Beavers</v>
      </c>
      <c r="E593" s="47" t="str">
        <f t="shared" si="15"/>
        <v>vs</v>
      </c>
      <c r="F593" s="46" t="str">
        <f>IFERROR(VLOOKUP(_xlfn.CONCAT(B593,$B586),'All Fixtures'!I:T,12,0),VLOOKUP(_xlfn.CONCAT(B593,$B586),'All Fixtures'!H:T,13,0))</f>
        <v>Britwater</v>
      </c>
      <c r="G593" s="48" t="str">
        <f>IF(E593="VOID","",VLOOKUP(_xlfn.CONCAT(B593,D593),'All Fixtures'!H:U,14,0))</f>
        <v>Circle Club Newent</v>
      </c>
    </row>
    <row r="594" spans="1:7" ht="18" customHeight="1" x14ac:dyDescent="0.25">
      <c r="A594" s="55"/>
      <c r="B594" s="44">
        <v>6</v>
      </c>
      <c r="C594" s="45">
        <f>IFERROR(VLOOKUP(_xlfn.CONCAT(B594,$B586),'All Fixtures'!H:R,10,0),VLOOKUP(_xlfn.CONCAT(B594,$B586),'All Fixtures'!I:R,9,0))</f>
        <v>45576</v>
      </c>
      <c r="D594" s="46" t="str">
        <f>IFERROR(VLOOKUP(_xlfn.CONCAT(B594,$B586),'All Fixtures'!H:R,11,0),VLOOKUP(_xlfn.CONCAT(B594,$B586),'All Fixtures'!I:R,10,0))</f>
        <v>Apaches</v>
      </c>
      <c r="E594" s="47" t="str">
        <f t="shared" si="15"/>
        <v>vs</v>
      </c>
      <c r="F594" s="46" t="str">
        <f>IFERROR(VLOOKUP(_xlfn.CONCAT(B594,$B586),'All Fixtures'!I:T,12,0),VLOOKUP(_xlfn.CONCAT(B594,$B586),'All Fixtures'!H:T,13,0))</f>
        <v>Angry Beavers</v>
      </c>
      <c r="G594" s="48" t="str">
        <f>IF(E594="VOID","",VLOOKUP(_xlfn.CONCAT(B594,D594),'All Fixtures'!H:U,14,0))</f>
        <v>Hardwicke RBL 1</v>
      </c>
    </row>
    <row r="595" spans="1:7" ht="18" customHeight="1" x14ac:dyDescent="0.25">
      <c r="A595" s="55"/>
      <c r="B595" s="44">
        <v>7</v>
      </c>
      <c r="C595" s="45">
        <f>IFERROR(VLOOKUP(_xlfn.CONCAT(B595,$B586),'All Fixtures'!H:R,10,0),VLOOKUP(_xlfn.CONCAT(B595,$B586),'All Fixtures'!I:R,9,0))</f>
        <v>45581</v>
      </c>
      <c r="D595" s="46" t="str">
        <f>IFERROR(VLOOKUP(_xlfn.CONCAT(B595,$B586),'All Fixtures'!H:R,11,0),VLOOKUP(_xlfn.CONCAT(B595,$B586),'All Fixtures'!I:R,10,0))</f>
        <v>Angry Beavers</v>
      </c>
      <c r="E595" s="47" t="str">
        <f t="shared" si="15"/>
        <v>vs</v>
      </c>
      <c r="F595" s="46" t="str">
        <f>IFERROR(VLOOKUP(_xlfn.CONCAT(B595,$B586),'All Fixtures'!I:T,12,0),VLOOKUP(_xlfn.CONCAT(B595,$B586),'All Fixtures'!H:T,13,0))</f>
        <v>Junction Inn</v>
      </c>
      <c r="G595" s="48" t="str">
        <f>IF(E595="VOID","",VLOOKUP(_xlfn.CONCAT(B595,D595),'All Fixtures'!H:U,14,0))</f>
        <v>Circle Club Newent</v>
      </c>
    </row>
    <row r="596" spans="1:7" ht="18" customHeight="1" x14ac:dyDescent="0.25">
      <c r="A596" s="55"/>
      <c r="B596" s="44">
        <v>8</v>
      </c>
      <c r="C596" s="45">
        <f>IFERROR(VLOOKUP(_xlfn.CONCAT(B596,$B586),'All Fixtures'!H:R,10,0),VLOOKUP(_xlfn.CONCAT(B596,$B586),'All Fixtures'!I:R,9,0))</f>
        <v>45586</v>
      </c>
      <c r="D596" s="46" t="str">
        <f>IFERROR(VLOOKUP(_xlfn.CONCAT(B596,$B586),'All Fixtures'!H:R,11,0),VLOOKUP(_xlfn.CONCAT(B596,$B586),'All Fixtures'!I:R,10,0))</f>
        <v>Scammells</v>
      </c>
      <c r="E596" s="47" t="str">
        <f t="shared" si="15"/>
        <v>vs</v>
      </c>
      <c r="F596" s="46" t="str">
        <f>IFERROR(VLOOKUP(_xlfn.CONCAT(B596,$B586),'All Fixtures'!I:T,12,0),VLOOKUP(_xlfn.CONCAT(B596,$B586),'All Fixtures'!H:T,13,0))</f>
        <v>Angry Beavers</v>
      </c>
      <c r="G596" s="48" t="str">
        <f>IF(E596="VOID","",VLOOKUP(_xlfn.CONCAT(B596,D596),'All Fixtures'!H:U,14,0))</f>
        <v>Gala Club 1</v>
      </c>
    </row>
    <row r="597" spans="1:7" ht="18" customHeight="1" x14ac:dyDescent="0.25">
      <c r="A597" s="55"/>
      <c r="B597" s="44">
        <v>9</v>
      </c>
      <c r="C597" s="45">
        <f>IFERROR(VLOOKUP(_xlfn.CONCAT(B597,$B586),'All Fixtures'!H:R,10,0),VLOOKUP(_xlfn.CONCAT(B597,$B586),'All Fixtures'!I:R,9,0))</f>
        <v>45595</v>
      </c>
      <c r="D597" s="46" t="str">
        <f>IFERROR(VLOOKUP(_xlfn.CONCAT(B597,$B586),'All Fixtures'!H:R,11,0),VLOOKUP(_xlfn.CONCAT(B597,$B586),'All Fixtures'!I:R,10,0))</f>
        <v>Angry Beavers</v>
      </c>
      <c r="E597" s="47" t="str">
        <f t="shared" si="15"/>
        <v>vs</v>
      </c>
      <c r="F597" s="46" t="str">
        <f>IFERROR(VLOOKUP(_xlfn.CONCAT(B597,$B586),'All Fixtures'!I:T,12,0),VLOOKUP(_xlfn.CONCAT(B597,$B586),'All Fixtures'!H:T,13,0))</f>
        <v>KE7's</v>
      </c>
      <c r="G597" s="48" t="str">
        <f>IF(E597="VOID","",VLOOKUP(_xlfn.CONCAT(B597,D597),'All Fixtures'!H:U,14,0))</f>
        <v>Circle Club Newent</v>
      </c>
    </row>
    <row r="598" spans="1:7" ht="18" customHeight="1" x14ac:dyDescent="0.25">
      <c r="A598" s="55"/>
      <c r="B598" s="44">
        <v>10</v>
      </c>
      <c r="C598" s="45">
        <f>IFERROR(VLOOKUP(_xlfn.CONCAT(B598,$B586),'All Fixtures'!H:R,10,0),VLOOKUP(_xlfn.CONCAT(B598,$B586),'All Fixtures'!I:R,9,0))</f>
        <v>45604</v>
      </c>
      <c r="D598" s="46" t="str">
        <f>IFERROR(VLOOKUP(_xlfn.CONCAT(B598,$B586),'All Fixtures'!H:R,11,0),VLOOKUP(_xlfn.CONCAT(B598,$B586),'All Fixtures'!I:R,10,0))</f>
        <v>Renegades</v>
      </c>
      <c r="E598" s="47" t="str">
        <f t="shared" si="15"/>
        <v>vs</v>
      </c>
      <c r="F598" s="46" t="str">
        <f>IFERROR(VLOOKUP(_xlfn.CONCAT(B598,$B586),'All Fixtures'!I:T,12,0),VLOOKUP(_xlfn.CONCAT(B598,$B586),'All Fixtures'!H:T,13,0))</f>
        <v>Angry Beavers</v>
      </c>
      <c r="G598" s="48" t="str">
        <f>IF(E598="VOID","",VLOOKUP(_xlfn.CONCAT(B598,D598),'All Fixtures'!H:U,14,0))</f>
        <v>Gala Club 2</v>
      </c>
    </row>
    <row r="599" spans="1:7" ht="18" customHeight="1" x14ac:dyDescent="0.25">
      <c r="A599" s="55"/>
      <c r="B599" s="44">
        <v>11</v>
      </c>
      <c r="C599" s="45">
        <f>IFERROR(VLOOKUP(_xlfn.CONCAT(B599,$B586),'All Fixtures'!H:R,10,0),VLOOKUP(_xlfn.CONCAT(B599,$B586),'All Fixtures'!I:R,9,0))</f>
        <v>45609</v>
      </c>
      <c r="D599" s="46" t="str">
        <f>IFERROR(VLOOKUP(_xlfn.CONCAT(B599,$B586),'All Fixtures'!H:R,11,0),VLOOKUP(_xlfn.CONCAT(B599,$B586),'All Fixtures'!I:R,10,0))</f>
        <v>Angry Beavers</v>
      </c>
      <c r="E599" s="47" t="str">
        <f t="shared" si="15"/>
        <v>vs</v>
      </c>
      <c r="F599" s="46" t="str">
        <f>IFERROR(VLOOKUP(_xlfn.CONCAT(B599,$B586),'All Fixtures'!I:T,12,0),VLOOKUP(_xlfn.CONCAT(B599,$B586),'All Fixtures'!H:T,13,0))</f>
        <v>Walls Top Ten</v>
      </c>
      <c r="G599" s="48" t="str">
        <f>IF(E599="VOID","",VLOOKUP(_xlfn.CONCAT(B599,D599),'All Fixtures'!H:U,14,0))</f>
        <v>Circle Club Newent</v>
      </c>
    </row>
    <row r="600" spans="1:7" ht="18" customHeight="1" x14ac:dyDescent="0.25">
      <c r="A600" s="55"/>
      <c r="B600" s="44">
        <v>12</v>
      </c>
      <c r="C600" s="45">
        <f>IFERROR(VLOOKUP(_xlfn.CONCAT(B600,$B586),'All Fixtures'!H:R,10,0),VLOOKUP(_xlfn.CONCAT(B600,$B586),'All Fixtures'!I:R,9,0))</f>
        <v>45617</v>
      </c>
      <c r="D600" s="46" t="str">
        <f>IFERROR(VLOOKUP(_xlfn.CONCAT(B600,$B586),'All Fixtures'!H:R,11,0),VLOOKUP(_xlfn.CONCAT(B600,$B586),'All Fixtures'!I:R,10,0))</f>
        <v>Jokers(City)</v>
      </c>
      <c r="E600" s="47" t="str">
        <f t="shared" si="15"/>
        <v>vs</v>
      </c>
      <c r="F600" s="46" t="str">
        <f>IFERROR(VLOOKUP(_xlfn.CONCAT(B600,$B586),'All Fixtures'!I:T,12,0),VLOOKUP(_xlfn.CONCAT(B600,$B586),'All Fixtures'!H:T,13,0))</f>
        <v>Angry Beavers</v>
      </c>
      <c r="G600" s="48" t="str">
        <f>IF(E600="VOID","",VLOOKUP(_xlfn.CONCAT(B600,D600),'All Fixtures'!H:U,14,0))</f>
        <v>One Eyed Jacks</v>
      </c>
    </row>
    <row r="601" spans="1:7" ht="18" customHeight="1" x14ac:dyDescent="0.25">
      <c r="A601" s="55"/>
      <c r="B601" s="44">
        <v>13</v>
      </c>
      <c r="C601" s="45">
        <f>IFERROR(VLOOKUP(_xlfn.CONCAT(B601,$B586),'All Fixtures'!H:R,10,0),VLOOKUP(_xlfn.CONCAT(B601,$B586),'All Fixtures'!I:R,9,0))</f>
        <v>45623</v>
      </c>
      <c r="D601" s="46" t="str">
        <f>IFERROR(VLOOKUP(_xlfn.CONCAT(B601,$B586),'All Fixtures'!H:R,11,0),VLOOKUP(_xlfn.CONCAT(B601,$B586),'All Fixtures'!I:R,10,0))</f>
        <v>Angry Beavers</v>
      </c>
      <c r="E601" s="47" t="str">
        <f t="shared" si="15"/>
        <v>vs</v>
      </c>
      <c r="F601" s="46" t="str">
        <f>IFERROR(VLOOKUP(_xlfn.CONCAT(B601,$B586),'All Fixtures'!I:T,12,0),VLOOKUP(_xlfn.CONCAT(B601,$B586),'All Fixtures'!H:T,13,0))</f>
        <v>Westgate Teapots</v>
      </c>
      <c r="G601" s="48" t="str">
        <f>IF(E601="VOID","",VLOOKUP(_xlfn.CONCAT(B601,D601),'All Fixtures'!H:U,14,0))</f>
        <v>Circle Club Newent</v>
      </c>
    </row>
    <row r="602" spans="1:7" ht="18" customHeight="1" x14ac:dyDescent="0.25">
      <c r="A602" s="55"/>
      <c r="B602" s="44">
        <v>14</v>
      </c>
      <c r="C602" s="45" t="str">
        <f>IFERROR(VLOOKUP(_xlfn.CONCAT(B602,$B586),'All Fixtures'!H:R,10,0),VLOOKUP(_xlfn.CONCAT(B602,$B586),'All Fixtures'!I:R,9,0))</f>
        <v/>
      </c>
      <c r="D602" s="46" t="str">
        <f>IFERROR(VLOOKUP(_xlfn.CONCAT(B602,$B586),'All Fixtures'!H:R,11,0),VLOOKUP(_xlfn.CONCAT(B602,$B586),'All Fixtures'!I:R,10,0))</f>
        <v>Angry Beavers</v>
      </c>
      <c r="E602" s="47" t="str">
        <f t="shared" si="15"/>
        <v>VOID</v>
      </c>
      <c r="F602" s="46" t="str">
        <f>IFERROR(VLOOKUP(_xlfn.CONCAT(B602,$B586),'All Fixtures'!I:T,12,0),VLOOKUP(_xlfn.CONCAT(B602,$B586),'All Fixtures'!H:T,13,0))</f>
        <v/>
      </c>
      <c r="G602" s="48" t="str">
        <f>IF(E602="VOID","",VLOOKUP(_xlfn.CONCAT(B602,D602),'All Fixtures'!H:U,14,0))</f>
        <v/>
      </c>
    </row>
    <row r="603" spans="1:7" ht="18" customHeight="1" x14ac:dyDescent="0.25">
      <c r="A603" s="55"/>
      <c r="B603" s="44">
        <v>15</v>
      </c>
      <c r="C603" s="45">
        <f>IFERROR(VLOOKUP(_xlfn.CONCAT(B603,$B586),'All Fixtures'!H:R,10,0),VLOOKUP(_xlfn.CONCAT(B603,$B586),'All Fixtures'!I:R,9,0))</f>
        <v>45637</v>
      </c>
      <c r="D603" s="46" t="str">
        <f>IFERROR(VLOOKUP(_xlfn.CONCAT(B603,$B586),'All Fixtures'!H:R,11,0),VLOOKUP(_xlfn.CONCAT(B603,$B586),'All Fixtures'!I:R,10,0))</f>
        <v>Angry Beavers</v>
      </c>
      <c r="E603" s="47" t="str">
        <f t="shared" si="15"/>
        <v>vs</v>
      </c>
      <c r="F603" s="46" t="str">
        <f>IFERROR(VLOOKUP(_xlfn.CONCAT(B603,$B586),'All Fixtures'!I:T,12,0),VLOOKUP(_xlfn.CONCAT(B603,$B586),'All Fixtures'!H:T,13,0))</f>
        <v>509ers</v>
      </c>
      <c r="G603" s="48" t="str">
        <f>IF(E603="VOID","",VLOOKUP(_xlfn.CONCAT(B603,D603),'All Fixtures'!H:U,14,0))</f>
        <v>Circle Club Newent</v>
      </c>
    </row>
    <row r="604" spans="1:7" ht="24.6" customHeight="1" x14ac:dyDescent="0.25">
      <c r="A604" s="55"/>
      <c r="B604" s="122" t="s">
        <v>339</v>
      </c>
      <c r="C604" s="123"/>
      <c r="D604" s="123"/>
      <c r="E604" s="123"/>
      <c r="F604" s="123"/>
      <c r="G604" s="124"/>
    </row>
    <row r="605" spans="1:7" ht="18" customHeight="1" x14ac:dyDescent="0.25">
      <c r="A605" s="55"/>
      <c r="B605" s="44">
        <v>16</v>
      </c>
      <c r="C605" s="45">
        <f>IFERROR(VLOOKUP(_xlfn.CONCAT(B605,$B586),'All Fixtures'!H:R,10,0),VLOOKUP(_xlfn.CONCAT(B605,$B586),'All Fixtures'!I:R,9,0))</f>
        <v>45665</v>
      </c>
      <c r="D605" s="46" t="str">
        <f>IFERROR(VLOOKUP(_xlfn.CONCAT(B605,$B586),'All Fixtures'!H:R,11,0),VLOOKUP(_xlfn.CONCAT(B605,$B586),'All Fixtures'!I:R,10,0))</f>
        <v>Angry Beavers</v>
      </c>
      <c r="E605" s="47" t="str">
        <f t="shared" si="15"/>
        <v>vs</v>
      </c>
      <c r="F605" s="46" t="str">
        <f>IFERROR(VLOOKUP(_xlfn.CONCAT(B605,$B586),'All Fixtures'!I:T,12,0),VLOOKUP(_xlfn.CONCAT(B605,$B586),'All Fixtures'!H:T,13,0))</f>
        <v>New Indians</v>
      </c>
      <c r="G605" s="48" t="str">
        <f>IF(E605="VOID","",VLOOKUP(_xlfn.CONCAT(B605,D605),'All Fixtures'!H:U,14,0))</f>
        <v>Circle Club Newent</v>
      </c>
    </row>
    <row r="606" spans="1:7" ht="18" customHeight="1" x14ac:dyDescent="0.25">
      <c r="A606" s="55"/>
      <c r="B606" s="44">
        <v>17</v>
      </c>
      <c r="C606" s="45">
        <f>IFERROR(VLOOKUP(_xlfn.CONCAT(B606,$B586),'All Fixtures'!H:R,10,0),VLOOKUP(_xlfn.CONCAT(B606,$B586),'All Fixtures'!I:R,9,0))</f>
        <v>45672</v>
      </c>
      <c r="D606" s="46" t="str">
        <f>IFERROR(VLOOKUP(_xlfn.CONCAT(B606,$B586),'All Fixtures'!H:R,11,0),VLOOKUP(_xlfn.CONCAT(B606,$B586),'All Fixtures'!I:R,10,0))</f>
        <v>Rising Sun</v>
      </c>
      <c r="E606" s="47" t="str">
        <f t="shared" si="15"/>
        <v>vs</v>
      </c>
      <c r="F606" s="46" t="str">
        <f>IFERROR(VLOOKUP(_xlfn.CONCAT(B606,$B586),'All Fixtures'!I:T,12,0),VLOOKUP(_xlfn.CONCAT(B606,$B586),'All Fixtures'!H:T,13,0))</f>
        <v>Angry Beavers</v>
      </c>
      <c r="G606" s="48" t="str">
        <f>IF(E606="VOID","",VLOOKUP(_xlfn.CONCAT(B606,D606),'All Fixtures'!H:U,14,0))</f>
        <v>Farmer's Club 2</v>
      </c>
    </row>
    <row r="607" spans="1:7" ht="18" customHeight="1" x14ac:dyDescent="0.25">
      <c r="A607" s="55"/>
      <c r="B607" s="44">
        <v>18</v>
      </c>
      <c r="C607" s="45">
        <f>IFERROR(VLOOKUP(_xlfn.CONCAT(B607,$B586),'All Fixtures'!H:R,10,0),VLOOKUP(_xlfn.CONCAT(B607,$B586),'All Fixtures'!I:R,9,0))</f>
        <v>45680</v>
      </c>
      <c r="D607" s="46" t="str">
        <f>IFERROR(VLOOKUP(_xlfn.CONCAT(B607,$B586),'All Fixtures'!H:R,11,0),VLOOKUP(_xlfn.CONCAT(B607,$B586),'All Fixtures'!I:R,10,0))</f>
        <v>Cybernetics</v>
      </c>
      <c r="E607" s="47" t="str">
        <f t="shared" si="15"/>
        <v>vs</v>
      </c>
      <c r="F607" s="46" t="str">
        <f>IFERROR(VLOOKUP(_xlfn.CONCAT(B607,$B586),'All Fixtures'!I:T,12,0),VLOOKUP(_xlfn.CONCAT(B607,$B586),'All Fixtures'!H:T,13,0))</f>
        <v>Angry Beavers</v>
      </c>
      <c r="G607" s="48" t="str">
        <f>IF(E607="VOID","",VLOOKUP(_xlfn.CONCAT(B607,D607),'All Fixtures'!H:U,14,0))</f>
        <v>Gala Club 2</v>
      </c>
    </row>
    <row r="608" spans="1:7" ht="18" customHeight="1" x14ac:dyDescent="0.25">
      <c r="A608" s="55"/>
      <c r="B608" s="44">
        <v>19</v>
      </c>
      <c r="C608" s="45">
        <f>IFERROR(VLOOKUP(_xlfn.CONCAT(B608,$B586),'All Fixtures'!H:R,10,0),VLOOKUP(_xlfn.CONCAT(B608,$B586),'All Fixtures'!I:R,9,0))</f>
        <v>45686</v>
      </c>
      <c r="D608" s="46" t="str">
        <f>IFERROR(VLOOKUP(_xlfn.CONCAT(B608,$B586),'All Fixtures'!H:R,11,0),VLOOKUP(_xlfn.CONCAT(B608,$B586),'All Fixtures'!I:R,10,0))</f>
        <v>Angry Beavers</v>
      </c>
      <c r="E608" s="47" t="str">
        <f t="shared" si="15"/>
        <v>vs</v>
      </c>
      <c r="F608" s="46" t="str">
        <f>IFERROR(VLOOKUP(_xlfn.CONCAT(B608,$B586),'All Fixtures'!I:T,12,0),VLOOKUP(_xlfn.CONCAT(B608,$B586),'All Fixtures'!H:T,13,0))</f>
        <v>Canning Stragglers</v>
      </c>
      <c r="G608" s="48" t="str">
        <f>IF(E608="VOID","",VLOOKUP(_xlfn.CONCAT(B608,D608),'All Fixtures'!H:U,14,0))</f>
        <v>Circle Club Newent</v>
      </c>
    </row>
    <row r="609" spans="1:7" ht="18" customHeight="1" x14ac:dyDescent="0.25">
      <c r="A609" s="55"/>
      <c r="B609" s="44">
        <v>20</v>
      </c>
      <c r="C609" s="45">
        <f>IFERROR(VLOOKUP(_xlfn.CONCAT(B609,$B586),'All Fixtures'!H:R,10,0),VLOOKUP(_xlfn.CONCAT(B609,$B586),'All Fixtures'!I:R,9,0))</f>
        <v>45695</v>
      </c>
      <c r="D609" s="46" t="str">
        <f>IFERROR(VLOOKUP(_xlfn.CONCAT(B609,$B586),'All Fixtures'!H:R,11,0),VLOOKUP(_xlfn.CONCAT(B609,$B586),'All Fixtures'!I:R,10,0))</f>
        <v>Britwater</v>
      </c>
      <c r="E609" s="47" t="str">
        <f t="shared" si="15"/>
        <v>vs</v>
      </c>
      <c r="F609" s="46" t="str">
        <f>IFERROR(VLOOKUP(_xlfn.CONCAT(B609,$B586),'All Fixtures'!I:T,12,0),VLOOKUP(_xlfn.CONCAT(B609,$B586),'All Fixtures'!H:T,13,0))</f>
        <v>Angry Beavers</v>
      </c>
      <c r="G609" s="48" t="str">
        <f>IF(E609="VOID","",VLOOKUP(_xlfn.CONCAT(B609,D609),'All Fixtures'!H:U,14,0))</f>
        <v>Tuffley Community Centre</v>
      </c>
    </row>
    <row r="610" spans="1:7" ht="18" customHeight="1" x14ac:dyDescent="0.25">
      <c r="A610" s="55"/>
      <c r="B610" s="44">
        <v>21</v>
      </c>
      <c r="C610" s="45">
        <f>IFERROR(VLOOKUP(_xlfn.CONCAT(B610,$B586),'All Fixtures'!H:R,10,0),VLOOKUP(_xlfn.CONCAT(B610,$B586),'All Fixtures'!I:R,9,0))</f>
        <v>45700</v>
      </c>
      <c r="D610" s="46" t="str">
        <f>IFERROR(VLOOKUP(_xlfn.CONCAT(B610,$B586),'All Fixtures'!H:R,11,0),VLOOKUP(_xlfn.CONCAT(B610,$B586),'All Fixtures'!I:R,10,0))</f>
        <v>Angry Beavers</v>
      </c>
      <c r="E610" s="47" t="str">
        <f t="shared" si="15"/>
        <v>vs</v>
      </c>
      <c r="F610" s="46" t="str">
        <f>IFERROR(VLOOKUP(_xlfn.CONCAT(B610,$B586),'All Fixtures'!I:T,12,0),VLOOKUP(_xlfn.CONCAT(B610,$B586),'All Fixtures'!H:T,13,0))</f>
        <v>Apaches</v>
      </c>
      <c r="G610" s="48" t="str">
        <f>IF(E610="VOID","",VLOOKUP(_xlfn.CONCAT(B610,D610),'All Fixtures'!H:U,14,0))</f>
        <v>Circle Club Newent</v>
      </c>
    </row>
    <row r="611" spans="1:7" ht="18" customHeight="1" x14ac:dyDescent="0.25">
      <c r="A611" s="55"/>
      <c r="B611" s="44">
        <v>22</v>
      </c>
      <c r="C611" s="45">
        <f>IFERROR(VLOOKUP(_xlfn.CONCAT(B611,$B586),'All Fixtures'!H:R,10,0),VLOOKUP(_xlfn.CONCAT(B611,$B586),'All Fixtures'!I:R,9,0))</f>
        <v>45707</v>
      </c>
      <c r="D611" s="46" t="str">
        <f>IFERROR(VLOOKUP(_xlfn.CONCAT(B611,$B586),'All Fixtures'!H:R,11,0),VLOOKUP(_xlfn.CONCAT(B611,$B586),'All Fixtures'!I:R,10,0))</f>
        <v>Junction Inn</v>
      </c>
      <c r="E611" s="47" t="str">
        <f t="shared" si="15"/>
        <v>vs</v>
      </c>
      <c r="F611" s="46" t="str">
        <f>IFERROR(VLOOKUP(_xlfn.CONCAT(B611,$B586),'All Fixtures'!I:T,12,0),VLOOKUP(_xlfn.CONCAT(B611,$B586),'All Fixtures'!H:T,13,0))</f>
        <v>Angry Beavers</v>
      </c>
      <c r="G611" s="48" t="str">
        <f>IF(E611="VOID","",VLOOKUP(_xlfn.CONCAT(B611,D611),'All Fixtures'!H:U,14,0))</f>
        <v>Junction Inn</v>
      </c>
    </row>
    <row r="612" spans="1:7" ht="18" customHeight="1" x14ac:dyDescent="0.25">
      <c r="A612" s="55"/>
      <c r="B612" s="44">
        <v>23</v>
      </c>
      <c r="C612" s="45">
        <f>IFERROR(VLOOKUP(_xlfn.CONCAT(B612,$B586),'All Fixtures'!H:R,10,0),VLOOKUP(_xlfn.CONCAT(B612,$B586),'All Fixtures'!I:R,9,0))</f>
        <v>45714</v>
      </c>
      <c r="D612" s="46" t="str">
        <f>IFERROR(VLOOKUP(_xlfn.CONCAT(B612,$B586),'All Fixtures'!H:R,11,0),VLOOKUP(_xlfn.CONCAT(B612,$B586),'All Fixtures'!I:R,10,0))</f>
        <v>Angry Beavers</v>
      </c>
      <c r="E612" s="47" t="str">
        <f t="shared" si="15"/>
        <v>vs</v>
      </c>
      <c r="F612" s="46" t="str">
        <f>IFERROR(VLOOKUP(_xlfn.CONCAT(B612,$B586),'All Fixtures'!I:T,12,0),VLOOKUP(_xlfn.CONCAT(B612,$B586),'All Fixtures'!H:T,13,0))</f>
        <v>Scammells</v>
      </c>
      <c r="G612" s="48" t="str">
        <f>IF(E612="VOID","",VLOOKUP(_xlfn.CONCAT(B612,D612),'All Fixtures'!H:U,14,0))</f>
        <v>Circle Club Newent</v>
      </c>
    </row>
    <row r="613" spans="1:7" ht="18" customHeight="1" x14ac:dyDescent="0.25">
      <c r="A613" s="55"/>
      <c r="B613" s="44">
        <v>24</v>
      </c>
      <c r="C613" s="45">
        <f>IFERROR(VLOOKUP(_xlfn.CONCAT(B613,$B586),'All Fixtures'!H:R,10,0),VLOOKUP(_xlfn.CONCAT(B613,$B586),'All Fixtures'!I:R,9,0))</f>
        <v>45721</v>
      </c>
      <c r="D613" s="46" t="str">
        <f>IFERROR(VLOOKUP(_xlfn.CONCAT(B613,$B586),'All Fixtures'!H:R,11,0),VLOOKUP(_xlfn.CONCAT(B613,$B586),'All Fixtures'!I:R,10,0))</f>
        <v>KE7's</v>
      </c>
      <c r="E613" s="47" t="str">
        <f t="shared" si="15"/>
        <v>vs</v>
      </c>
      <c r="F613" s="46" t="str">
        <f>IFERROR(VLOOKUP(_xlfn.CONCAT(B613,$B586),'All Fixtures'!I:T,12,0),VLOOKUP(_xlfn.CONCAT(B613,$B586),'All Fixtures'!H:T,13,0))</f>
        <v>Angry Beavers</v>
      </c>
      <c r="G613" s="48" t="str">
        <f>IF(E613="VOID","",VLOOKUP(_xlfn.CONCAT(B613,D613),'All Fixtures'!H:U,14,0))</f>
        <v>Old Richians RFC</v>
      </c>
    </row>
    <row r="614" spans="1:7" ht="18" customHeight="1" x14ac:dyDescent="0.25">
      <c r="A614" s="55"/>
      <c r="B614" s="44">
        <v>25</v>
      </c>
      <c r="C614" s="45">
        <f>IFERROR(VLOOKUP(_xlfn.CONCAT(B614,$B586),'All Fixtures'!H:R,10,0),VLOOKUP(_xlfn.CONCAT(B614,$B586),'All Fixtures'!I:R,9,0))</f>
        <v>45728</v>
      </c>
      <c r="D614" s="46" t="str">
        <f>IFERROR(VLOOKUP(_xlfn.CONCAT(B614,$B586),'All Fixtures'!H:R,11,0),VLOOKUP(_xlfn.CONCAT(B614,$B586),'All Fixtures'!I:R,10,0))</f>
        <v>Angry Beavers</v>
      </c>
      <c r="E614" s="47" t="str">
        <f t="shared" si="15"/>
        <v>vs</v>
      </c>
      <c r="F614" s="46" t="str">
        <f>IFERROR(VLOOKUP(_xlfn.CONCAT(B614,$B586),'All Fixtures'!I:T,12,0),VLOOKUP(_xlfn.CONCAT(B614,$B586),'All Fixtures'!H:T,13,0))</f>
        <v>Renegades</v>
      </c>
      <c r="G614" s="48" t="str">
        <f>IF(E614="VOID","",VLOOKUP(_xlfn.CONCAT(B614,D614),'All Fixtures'!H:U,14,0))</f>
        <v>Circle Club Newent</v>
      </c>
    </row>
    <row r="615" spans="1:7" ht="18" customHeight="1" x14ac:dyDescent="0.25">
      <c r="A615" s="55"/>
      <c r="B615" s="44">
        <v>26</v>
      </c>
      <c r="C615" s="45">
        <f>IFERROR(VLOOKUP(_xlfn.CONCAT(B615,$B586),'All Fixtures'!H:R,10,0),VLOOKUP(_xlfn.CONCAT(B615,$B586),'All Fixtures'!I:R,9,0))</f>
        <v>45736</v>
      </c>
      <c r="D615" s="46" t="str">
        <f>IFERROR(VLOOKUP(_xlfn.CONCAT(B615,$B586),'All Fixtures'!H:R,11,0),VLOOKUP(_xlfn.CONCAT(B615,$B586),'All Fixtures'!I:R,10,0))</f>
        <v>Walls Top Ten</v>
      </c>
      <c r="E615" s="47" t="str">
        <f t="shared" si="15"/>
        <v>vs</v>
      </c>
      <c r="F615" s="46" t="str">
        <f>IFERROR(VLOOKUP(_xlfn.CONCAT(B615,$B586),'All Fixtures'!I:T,12,0),VLOOKUP(_xlfn.CONCAT(B615,$B586),'All Fixtures'!H:T,13,0))</f>
        <v>Angry Beavers</v>
      </c>
      <c r="G615" s="48" t="str">
        <f>IF(E615="VOID","",VLOOKUP(_xlfn.CONCAT(B615,D615),'All Fixtures'!H:U,14,0))</f>
        <v>England's Glory 1</v>
      </c>
    </row>
    <row r="616" spans="1:7" ht="18" customHeight="1" x14ac:dyDescent="0.25">
      <c r="A616" s="55"/>
      <c r="B616" s="44">
        <v>27</v>
      </c>
      <c r="C616" s="45">
        <f>IFERROR(VLOOKUP(_xlfn.CONCAT(B616,$B586),'All Fixtures'!H:R,10,0),VLOOKUP(_xlfn.CONCAT(B616,$B586),'All Fixtures'!I:R,9,0))</f>
        <v>45742</v>
      </c>
      <c r="D616" s="46" t="str">
        <f>IFERROR(VLOOKUP(_xlfn.CONCAT(B616,$B586),'All Fixtures'!H:R,11,0),VLOOKUP(_xlfn.CONCAT(B616,$B586),'All Fixtures'!I:R,10,0))</f>
        <v>Angry Beavers</v>
      </c>
      <c r="E616" s="47" t="str">
        <f t="shared" si="15"/>
        <v>vs</v>
      </c>
      <c r="F616" s="46" t="str">
        <f>IFERROR(VLOOKUP(_xlfn.CONCAT(B616,$B586),'All Fixtures'!I:T,12,0),VLOOKUP(_xlfn.CONCAT(B616,$B586),'All Fixtures'!H:T,13,0))</f>
        <v>Jokers(City)</v>
      </c>
      <c r="G616" s="48" t="str">
        <f>IF(E616="VOID","",VLOOKUP(_xlfn.CONCAT(B616,D616),'All Fixtures'!H:U,14,0))</f>
        <v>Circle Club Newent</v>
      </c>
    </row>
    <row r="617" spans="1:7" ht="18" customHeight="1" x14ac:dyDescent="0.25">
      <c r="A617" s="55"/>
      <c r="B617" s="44">
        <v>28</v>
      </c>
      <c r="C617" s="45">
        <f>IFERROR(VLOOKUP(_xlfn.CONCAT(B617,$B586),'All Fixtures'!H:R,10,0),VLOOKUP(_xlfn.CONCAT(B617,$B586),'All Fixtures'!I:R,9,0))</f>
        <v>45747</v>
      </c>
      <c r="D617" s="46" t="str">
        <f>IFERROR(VLOOKUP(_xlfn.CONCAT(B617,$B586),'All Fixtures'!H:R,11,0),VLOOKUP(_xlfn.CONCAT(B617,$B586),'All Fixtures'!I:R,10,0))</f>
        <v>Westgate Teapots</v>
      </c>
      <c r="E617" s="47" t="str">
        <f t="shared" si="15"/>
        <v>vs</v>
      </c>
      <c r="F617" s="46" t="str">
        <f>IFERROR(VLOOKUP(_xlfn.CONCAT(B617,$B586),'All Fixtures'!I:T,12,0),VLOOKUP(_xlfn.CONCAT(B617,$B586),'All Fixtures'!H:T,13,0))</f>
        <v>Angry Beavers</v>
      </c>
      <c r="G617" s="48" t="str">
        <f>IF(E617="VOID","",VLOOKUP(_xlfn.CONCAT(B617,D617),'All Fixtures'!H:U,14,0))</f>
        <v>Wotton Hall Club 1</v>
      </c>
    </row>
    <row r="618" spans="1:7" ht="18" customHeight="1" x14ac:dyDescent="0.25">
      <c r="A618" s="55"/>
      <c r="B618" s="44">
        <v>29</v>
      </c>
      <c r="C618" s="45" t="str">
        <f>IFERROR(VLOOKUP(_xlfn.CONCAT(B618,$B586),'All Fixtures'!H:R,10,0),VLOOKUP(_xlfn.CONCAT(B618,$B586),'All Fixtures'!I:R,9,0))</f>
        <v/>
      </c>
      <c r="D618" s="46" t="str">
        <f>IFERROR(VLOOKUP(_xlfn.CONCAT(B618,$B586),'All Fixtures'!H:R,11,0),VLOOKUP(_xlfn.CONCAT(B618,$B586),'All Fixtures'!I:R,10,0))</f>
        <v>Angry Beavers</v>
      </c>
      <c r="E618" s="47" t="str">
        <f t="shared" si="15"/>
        <v>VOID</v>
      </c>
      <c r="F618" s="46" t="str">
        <f>IFERROR(VLOOKUP(_xlfn.CONCAT(B618,$B586),'All Fixtures'!I:T,12,0),VLOOKUP(_xlfn.CONCAT(B618,$B586),'All Fixtures'!H:T,13,0))</f>
        <v/>
      </c>
      <c r="G618" s="48" t="str">
        <f>IF(E618="VOID","",VLOOKUP(_xlfn.CONCAT(B618,D618),'All Fixtures'!H:U,14,0))</f>
        <v/>
      </c>
    </row>
    <row r="619" spans="1:7" ht="18" customHeight="1" x14ac:dyDescent="0.25">
      <c r="A619" s="55"/>
      <c r="B619" s="49">
        <v>30</v>
      </c>
      <c r="C619" s="50">
        <f>IFERROR(VLOOKUP(_xlfn.CONCAT(B619,$B586),'All Fixtures'!H:R,10,0),VLOOKUP(_xlfn.CONCAT(B619,$B586),'All Fixtures'!I:R,9,0))</f>
        <v>45765</v>
      </c>
      <c r="D619" s="51" t="str">
        <f>IFERROR(VLOOKUP(_xlfn.CONCAT(B619,$B586),'All Fixtures'!H:R,11,0),VLOOKUP(_xlfn.CONCAT(B619,$B586),'All Fixtures'!I:R,10,0))</f>
        <v>509ers</v>
      </c>
      <c r="E619" s="52" t="str">
        <f t="shared" si="15"/>
        <v>vs</v>
      </c>
      <c r="F619" s="51" t="str">
        <f>IFERROR(VLOOKUP(_xlfn.CONCAT(B619,$B586),'All Fixtures'!I:T,12,0),VLOOKUP(_xlfn.CONCAT(B619,$B586),'All Fixtures'!H:T,13,0))</f>
        <v>Angry Beavers</v>
      </c>
      <c r="G619" s="53" t="str">
        <f>IF(E619="VOID","",VLOOKUP(_xlfn.CONCAT(B619,D619),'All Fixtures'!H:U,14,0))</f>
        <v>Robinswood Hill Club 2</v>
      </c>
    </row>
  </sheetData>
  <mergeCells count="32">
    <mergeCell ref="B215:G215"/>
    <mergeCell ref="C2:G2"/>
    <mergeCell ref="B20:G20"/>
    <mergeCell ref="C41:G41"/>
    <mergeCell ref="B59:G59"/>
    <mergeCell ref="C80:G80"/>
    <mergeCell ref="B98:G98"/>
    <mergeCell ref="C119:G119"/>
    <mergeCell ref="B137:G137"/>
    <mergeCell ref="C158:G158"/>
    <mergeCell ref="B176:G176"/>
    <mergeCell ref="C197:G197"/>
    <mergeCell ref="B449:G449"/>
    <mergeCell ref="C236:G236"/>
    <mergeCell ref="B254:G254"/>
    <mergeCell ref="C275:G275"/>
    <mergeCell ref="B293:G293"/>
    <mergeCell ref="C314:G314"/>
    <mergeCell ref="B332:G332"/>
    <mergeCell ref="C353:G353"/>
    <mergeCell ref="B371:G371"/>
    <mergeCell ref="C392:G392"/>
    <mergeCell ref="B410:G410"/>
    <mergeCell ref="C431:G431"/>
    <mergeCell ref="C586:G586"/>
    <mergeCell ref="B604:G604"/>
    <mergeCell ref="C470:G470"/>
    <mergeCell ref="B488:G488"/>
    <mergeCell ref="C508:G508"/>
    <mergeCell ref="B526:G526"/>
    <mergeCell ref="C547:G547"/>
    <mergeCell ref="B565:G565"/>
  </mergeCells>
  <conditionalFormatting sqref="D5:D19 D21:D35">
    <cfRule type="expression" dxfId="99" priority="64">
      <formula>$D5=$B$2</formula>
    </cfRule>
  </conditionalFormatting>
  <conditionalFormatting sqref="D20 D59 D98 D137 D176 D215 D254 D293 D332 D371 D410 D449 D488">
    <cfRule type="expression" dxfId="98" priority="34">
      <formula>$D20=$B$586</formula>
    </cfRule>
  </conditionalFormatting>
  <conditionalFormatting sqref="D44:D58 D60:D74">
    <cfRule type="expression" dxfId="97" priority="62">
      <formula>$D44=$B$41</formula>
    </cfRule>
  </conditionalFormatting>
  <conditionalFormatting sqref="D83:D97 D99:D113">
    <cfRule type="expression" dxfId="96" priority="60">
      <formula>$D83=$B$80</formula>
    </cfRule>
  </conditionalFormatting>
  <conditionalFormatting sqref="D122:D136 D138:D152">
    <cfRule type="expression" dxfId="95" priority="58">
      <formula>$D122=$B$119</formula>
    </cfRule>
  </conditionalFormatting>
  <conditionalFormatting sqref="D161:D175 D177:D191">
    <cfRule type="expression" dxfId="94" priority="56">
      <formula>$D161=$B$158</formula>
    </cfRule>
  </conditionalFormatting>
  <conditionalFormatting sqref="D200:D214 D216:D230">
    <cfRule type="expression" dxfId="93" priority="54">
      <formula>$D200=$B$197</formula>
    </cfRule>
  </conditionalFormatting>
  <conditionalFormatting sqref="D239:D253 D255:D269">
    <cfRule type="expression" dxfId="92" priority="52">
      <formula>$D239=$B$236</formula>
    </cfRule>
  </conditionalFormatting>
  <conditionalFormatting sqref="D278:D292 D294:D308">
    <cfRule type="expression" dxfId="91" priority="50">
      <formula>$D278=$B$275</formula>
    </cfRule>
  </conditionalFormatting>
  <conditionalFormatting sqref="D317:D331 D333:D347">
    <cfRule type="expression" dxfId="90" priority="48">
      <formula>$D317=$B$314</formula>
    </cfRule>
  </conditionalFormatting>
  <conditionalFormatting sqref="D356:D370 D372:D386">
    <cfRule type="expression" dxfId="89" priority="46">
      <formula>$D356=$B$353</formula>
    </cfRule>
  </conditionalFormatting>
  <conditionalFormatting sqref="D395:D409 D411:D425">
    <cfRule type="expression" dxfId="88" priority="44">
      <formula>$D395=$B$392</formula>
    </cfRule>
  </conditionalFormatting>
  <conditionalFormatting sqref="D434:D448 D450:D464">
    <cfRule type="expression" dxfId="87" priority="42">
      <formula>$D434=$B$431</formula>
    </cfRule>
  </conditionalFormatting>
  <conditionalFormatting sqref="D473:D487 D489:D506">
    <cfRule type="expression" dxfId="86" priority="40">
      <formula>$D473=$B$470</formula>
    </cfRule>
  </conditionalFormatting>
  <conditionalFormatting sqref="D511:D525 D527:D541">
    <cfRule type="expression" dxfId="85" priority="38">
      <formula>$D511=$B$508</formula>
    </cfRule>
  </conditionalFormatting>
  <conditionalFormatting sqref="D526">
    <cfRule type="expression" dxfId="84" priority="28">
      <formula>$D526=$B$586</formula>
    </cfRule>
  </conditionalFormatting>
  <conditionalFormatting sqref="D550:D564 D566:D580">
    <cfRule type="expression" dxfId="83" priority="36">
      <formula>$D550=$B$547</formula>
    </cfRule>
  </conditionalFormatting>
  <conditionalFormatting sqref="D565">
    <cfRule type="expression" dxfId="82" priority="30">
      <formula>$D565=$B$586</formula>
    </cfRule>
  </conditionalFormatting>
  <conditionalFormatting sqref="D589:D619">
    <cfRule type="expression" dxfId="81" priority="32">
      <formula>$D589=$B$586</formula>
    </cfRule>
  </conditionalFormatting>
  <conditionalFormatting sqref="F5:F19 F21:F35">
    <cfRule type="expression" dxfId="80" priority="63">
      <formula>$F5=$B$2</formula>
    </cfRule>
  </conditionalFormatting>
  <conditionalFormatting sqref="F20 F59 F98 F137 F176 F215 F254 F293 F332 F371 F410 F449 F488">
    <cfRule type="expression" dxfId="79" priority="33">
      <formula>$F20=$B$586</formula>
    </cfRule>
  </conditionalFormatting>
  <conditionalFormatting sqref="F44:F58 F60:F74">
    <cfRule type="expression" dxfId="78" priority="61">
      <formula>$F44=$B$41</formula>
    </cfRule>
  </conditionalFormatting>
  <conditionalFormatting sqref="F83:F97 F99:F113">
    <cfRule type="expression" dxfId="77" priority="59">
      <formula>$F83=$B$80</formula>
    </cfRule>
  </conditionalFormatting>
  <conditionalFormatting sqref="F122:F136 F138:F152">
    <cfRule type="expression" dxfId="76" priority="57">
      <formula>$F122=$B$119</formula>
    </cfRule>
  </conditionalFormatting>
  <conditionalFormatting sqref="F161:F175 F177:F191">
    <cfRule type="expression" dxfId="75" priority="55">
      <formula>$F161=$B$158</formula>
    </cfRule>
  </conditionalFormatting>
  <conditionalFormatting sqref="F200:F214 F216:F230">
    <cfRule type="expression" dxfId="74" priority="53">
      <formula>$F200=$B$197</formula>
    </cfRule>
  </conditionalFormatting>
  <conditionalFormatting sqref="F239:F253 F255:F269">
    <cfRule type="expression" dxfId="73" priority="51">
      <formula>$F239=$B$236</formula>
    </cfRule>
  </conditionalFormatting>
  <conditionalFormatting sqref="F278:F292 F294:F308">
    <cfRule type="expression" dxfId="72" priority="49">
      <formula>$F278=$B$275</formula>
    </cfRule>
  </conditionalFormatting>
  <conditionalFormatting sqref="F317:F331 F333:F347">
    <cfRule type="expression" dxfId="71" priority="47">
      <formula>$F317=$B$314</formula>
    </cfRule>
  </conditionalFormatting>
  <conditionalFormatting sqref="F356:F370 F372:F386">
    <cfRule type="expression" dxfId="70" priority="45">
      <formula>$F356=$B$353</formula>
    </cfRule>
  </conditionalFormatting>
  <conditionalFormatting sqref="F395:F409 F411:F425">
    <cfRule type="expression" dxfId="69" priority="43">
      <formula>$F395=$B$392</formula>
    </cfRule>
  </conditionalFormatting>
  <conditionalFormatting sqref="F434:F448 F450:F464">
    <cfRule type="expression" dxfId="68" priority="41">
      <formula>$F434=$B$431</formula>
    </cfRule>
  </conditionalFormatting>
  <conditionalFormatting sqref="F473:F487 F489:F506">
    <cfRule type="expression" dxfId="67" priority="39">
      <formula>$F473=$B$470</formula>
    </cfRule>
  </conditionalFormatting>
  <conditionalFormatting sqref="F511:F525 F527:F541">
    <cfRule type="expression" dxfId="66" priority="37">
      <formula>$F511=$B$508</formula>
    </cfRule>
  </conditionalFormatting>
  <conditionalFormatting sqref="F526">
    <cfRule type="expression" dxfId="65" priority="27">
      <formula>$F526=$B$586</formula>
    </cfRule>
  </conditionalFormatting>
  <conditionalFormatting sqref="F550:F564 F566:F580">
    <cfRule type="expression" dxfId="64" priority="35">
      <formula>$F550=$B$547</formula>
    </cfRule>
  </conditionalFormatting>
  <conditionalFormatting sqref="F565">
    <cfRule type="expression" dxfId="63" priority="29">
      <formula>$F565=$B$586</formula>
    </cfRule>
  </conditionalFormatting>
  <conditionalFormatting sqref="F589:F619">
    <cfRule type="expression" dxfId="62" priority="31">
      <formula>$F589=$B$586</formula>
    </cfRule>
  </conditionalFormatting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4B995C-09A4-49AD-80EE-27D588570498}">
          <x14:formula1>
            <xm:f>tbl_Teams!$C$2:$C$111</xm:f>
          </x14:formula1>
          <xm:sqref>C431 C586 C353 C314 C275 C236 C197 C158 C119 C80 C41 C547 C508 C470 C392 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D76B-2FFA-4DC8-B534-49FE4CA38836}">
  <sheetPr codeName="Sheet16">
    <tabColor rgb="FFFFC000"/>
  </sheetPr>
  <dimension ref="A1:H620"/>
  <sheetViews>
    <sheetView topLeftCell="A539" workbookViewId="0">
      <selection activeCell="A583" sqref="A583:XFD583"/>
    </sheetView>
  </sheetViews>
  <sheetFormatPr defaultColWidth="8.85546875" defaultRowHeight="18" customHeight="1" x14ac:dyDescent="0.25"/>
  <cols>
    <col min="1" max="1" width="4.85546875" style="56" customWidth="1"/>
    <col min="2" max="2" width="3" style="54" customWidth="1"/>
    <col min="3" max="3" width="11.28515625" style="54" customWidth="1"/>
    <col min="4" max="4" width="21.5703125" style="54" customWidth="1"/>
    <col min="5" max="5" width="4.7109375" style="54" customWidth="1"/>
    <col min="6" max="6" width="21.5703125" style="54" customWidth="1"/>
    <col min="7" max="7" width="25.7109375" style="54" customWidth="1"/>
    <col min="8" max="8" width="4.85546875" style="54" customWidth="1"/>
    <col min="9" max="16384" width="8.85546875" style="54"/>
  </cols>
  <sheetData>
    <row r="1" spans="1:8" ht="13.15" customHeight="1" x14ac:dyDescent="0.25">
      <c r="A1" s="55"/>
      <c r="B1" s="20"/>
      <c r="C1" s="20"/>
      <c r="D1" s="3"/>
      <c r="E1" s="20"/>
      <c r="F1" s="3"/>
      <c r="G1" s="3"/>
      <c r="H1" s="3"/>
    </row>
    <row r="2" spans="1:8" ht="20.45" customHeight="1" x14ac:dyDescent="0.35">
      <c r="A2" s="55">
        <v>1</v>
      </c>
      <c r="B2" s="39" t="str">
        <f>C2</f>
        <v>Derwents</v>
      </c>
      <c r="C2" s="121" t="str">
        <f>VLOOKUP(A2,Divisions!$AG$3:$AH$18,2,0)</f>
        <v>Derwents</v>
      </c>
      <c r="D2" s="121"/>
      <c r="E2" s="121"/>
      <c r="F2" s="121"/>
      <c r="G2" s="121"/>
      <c r="H2" s="3"/>
    </row>
    <row r="3" spans="1:8" ht="13.15" customHeight="1" x14ac:dyDescent="0.25">
      <c r="A3" s="55"/>
      <c r="B3" s="20"/>
      <c r="C3" s="20"/>
      <c r="D3" s="3"/>
      <c r="E3" s="20"/>
      <c r="F3" s="3"/>
      <c r="G3" s="3"/>
      <c r="H3" s="3"/>
    </row>
    <row r="4" spans="1:8" ht="21.6" customHeight="1" x14ac:dyDescent="0.25">
      <c r="A4" s="55"/>
      <c r="B4" s="40" t="s">
        <v>328</v>
      </c>
      <c r="C4" s="41" t="s">
        <v>334</v>
      </c>
      <c r="D4" s="42" t="s">
        <v>340</v>
      </c>
      <c r="E4" s="42"/>
      <c r="F4" s="42" t="s">
        <v>341</v>
      </c>
      <c r="G4" s="43" t="s">
        <v>338</v>
      </c>
      <c r="H4" s="3"/>
    </row>
    <row r="5" spans="1:8" ht="18" customHeight="1" x14ac:dyDescent="0.25">
      <c r="A5" s="55"/>
      <c r="B5" s="44">
        <v>1</v>
      </c>
      <c r="C5" s="45" t="str">
        <f>IFERROR(VLOOKUP(_xlfn.CONCAT(B5,$B2),'All Fixtures'!H:R,10,0),VLOOKUP(_xlfn.CONCAT(B5,$B2),'All Fixtures'!I:R,9,0))</f>
        <v/>
      </c>
      <c r="D5" s="46" t="str">
        <f>IFERROR(VLOOKUP(_xlfn.CONCAT(B5,$B2),'All Fixtures'!H:R,11,0),VLOOKUP(_xlfn.CONCAT(B5,$B2),'All Fixtures'!I:R,10,0))</f>
        <v>Derwents</v>
      </c>
      <c r="E5" s="47" t="str">
        <f>IF(F5="","VOID","vs")</f>
        <v>VOID</v>
      </c>
      <c r="F5" s="46" t="str">
        <f>IFERROR(VLOOKUP(_xlfn.CONCAT(B5,$B2),'All Fixtures'!I:T,12,0),VLOOKUP(_xlfn.CONCAT(B5,$B2),'All Fixtures'!H:T,13,0))</f>
        <v/>
      </c>
      <c r="G5" s="48" t="str">
        <f>IF(E5="VOID","",VLOOKUP(_xlfn.CONCAT(B5,D5),'All Fixtures'!H:U,14,0))</f>
        <v/>
      </c>
      <c r="H5" s="3"/>
    </row>
    <row r="6" spans="1:8" ht="18" customHeight="1" x14ac:dyDescent="0.25">
      <c r="A6" s="55"/>
      <c r="B6" s="44">
        <v>2</v>
      </c>
      <c r="C6" s="45">
        <f>IFERROR(VLOOKUP(_xlfn.CONCAT(B6,$B2),'All Fixtures'!H:R,10,0),VLOOKUP(_xlfn.CONCAT(B6,$B2),'All Fixtures'!I:R,9,0))</f>
        <v>45547</v>
      </c>
      <c r="D6" s="46" t="str">
        <f>IFERROR(VLOOKUP(_xlfn.CONCAT(B6,$B2),'All Fixtures'!H:R,11,0),VLOOKUP(_xlfn.CONCAT(B6,$B2),'All Fixtures'!I:R,10,0))</f>
        <v>Lassington Rollers</v>
      </c>
      <c r="E6" s="47" t="str">
        <f t="shared" ref="E6:E35" si="0">IF(F6="","VOID","vs")</f>
        <v>vs</v>
      </c>
      <c r="F6" s="46" t="str">
        <f>IFERROR(VLOOKUP(_xlfn.CONCAT(B6,$B2),'All Fixtures'!I:T,12,0),VLOOKUP(_xlfn.CONCAT(B6,$B2),'All Fixtures'!H:T,13,0))</f>
        <v>Derwents</v>
      </c>
      <c r="G6" s="48" t="str">
        <f>IF(E6="VOID","",VLOOKUP(_xlfn.CONCAT(B6,D6),'All Fixtures'!H:U,14,0))</f>
        <v>England's Glory 2</v>
      </c>
      <c r="H6" s="3"/>
    </row>
    <row r="7" spans="1:8" ht="18" customHeight="1" x14ac:dyDescent="0.25">
      <c r="A7" s="55"/>
      <c r="B7" s="44">
        <v>3</v>
      </c>
      <c r="C7" s="45">
        <f>IFERROR(VLOOKUP(_xlfn.CONCAT(B7,$B2),'All Fixtures'!H:R,10,0),VLOOKUP(_xlfn.CONCAT(B7,$B2),'All Fixtures'!I:R,9,0))</f>
        <v>45551</v>
      </c>
      <c r="D7" s="46" t="str">
        <f>IFERROR(VLOOKUP(_xlfn.CONCAT(B7,$B2),'All Fixtures'!H:R,11,0),VLOOKUP(_xlfn.CONCAT(B7,$B2),'All Fixtures'!I:R,10,0))</f>
        <v>Derwents</v>
      </c>
      <c r="E7" s="47" t="str">
        <f t="shared" si="0"/>
        <v>vs</v>
      </c>
      <c r="F7" s="46" t="str">
        <f>IFERROR(VLOOKUP(_xlfn.CONCAT(B7,$B2),'All Fixtures'!I:T,12,0),VLOOKUP(_xlfn.CONCAT(B7,$B2),'All Fixtures'!H:T,13,0))</f>
        <v>Cruisers</v>
      </c>
      <c r="G7" s="48" t="str">
        <f>IF(E7="VOID","",VLOOKUP(_xlfn.CONCAT(B7,D7),'All Fixtures'!H:U,14,0))</f>
        <v>Farmer's Club 2</v>
      </c>
      <c r="H7" s="3"/>
    </row>
    <row r="8" spans="1:8" ht="18" customHeight="1" x14ac:dyDescent="0.25">
      <c r="A8" s="55"/>
      <c r="B8" s="44">
        <v>4</v>
      </c>
      <c r="C8" s="45">
        <f>IFERROR(VLOOKUP(_xlfn.CONCAT(B8,$B2),'All Fixtures'!H:R,10,0),VLOOKUP(_xlfn.CONCAT(B8,$B2),'All Fixtures'!I:R,9,0))</f>
        <v>45560</v>
      </c>
      <c r="D8" s="46" t="str">
        <f>IFERROR(VLOOKUP(_xlfn.CONCAT(B8,$B2),'All Fixtures'!H:R,11,0),VLOOKUP(_xlfn.CONCAT(B8,$B2),'All Fixtures'!I:R,10,0))</f>
        <v>BMI 'A' Breakaways</v>
      </c>
      <c r="E8" s="47" t="str">
        <f t="shared" si="0"/>
        <v>vs</v>
      </c>
      <c r="F8" s="46" t="str">
        <f>IFERROR(VLOOKUP(_xlfn.CONCAT(B8,$B2),'All Fixtures'!I:T,12,0),VLOOKUP(_xlfn.CONCAT(B8,$B2),'All Fixtures'!H:T,13,0))</f>
        <v>Derwents</v>
      </c>
      <c r="G8" s="48" t="str">
        <f>IF(E8="VOID","",VLOOKUP(_xlfn.CONCAT(B8,D8),'All Fixtures'!H:U,14,0))</f>
        <v>St James Club</v>
      </c>
      <c r="H8" s="3"/>
    </row>
    <row r="9" spans="1:8" ht="18" customHeight="1" x14ac:dyDescent="0.25">
      <c r="A9" s="55"/>
      <c r="B9" s="44">
        <v>5</v>
      </c>
      <c r="C9" s="45">
        <f>IFERROR(VLOOKUP(_xlfn.CONCAT(B9,$B2),'All Fixtures'!H:R,10,0),VLOOKUP(_xlfn.CONCAT(B9,$B2),'All Fixtures'!I:R,9,0))</f>
        <v>45565</v>
      </c>
      <c r="D9" s="46" t="str">
        <f>IFERROR(VLOOKUP(_xlfn.CONCAT(B9,$B2),'All Fixtures'!H:R,11,0),VLOOKUP(_xlfn.CONCAT(B9,$B2),'All Fixtures'!I:R,10,0))</f>
        <v>Derwents</v>
      </c>
      <c r="E9" s="47" t="str">
        <f t="shared" si="0"/>
        <v>vs</v>
      </c>
      <c r="F9" s="46" t="str">
        <f>IFERROR(VLOOKUP(_xlfn.CONCAT(B9,$B2),'All Fixtures'!I:T,12,0),VLOOKUP(_xlfn.CONCAT(B9,$B2),'All Fixtures'!H:T,13,0))</f>
        <v>More Lager</v>
      </c>
      <c r="G9" s="48" t="str">
        <f>IF(E9="VOID","",VLOOKUP(_xlfn.CONCAT(B9,D9),'All Fixtures'!H:U,14,0))</f>
        <v>Farmer's Club 2</v>
      </c>
      <c r="H9" s="3"/>
    </row>
    <row r="10" spans="1:8" ht="18" customHeight="1" x14ac:dyDescent="0.25">
      <c r="A10" s="55"/>
      <c r="B10" s="44">
        <v>6</v>
      </c>
      <c r="C10" s="45">
        <f>IFERROR(VLOOKUP(_xlfn.CONCAT(B10,$B2),'All Fixtures'!H:R,10,0),VLOOKUP(_xlfn.CONCAT(B10,$B2),'All Fixtures'!I:R,9,0))</f>
        <v>45574</v>
      </c>
      <c r="D10" s="46" t="str">
        <f>IFERROR(VLOOKUP(_xlfn.CONCAT(B10,$B2),'All Fixtures'!H:R,11,0),VLOOKUP(_xlfn.CONCAT(B10,$B2),'All Fixtures'!I:R,10,0))</f>
        <v>The Novices</v>
      </c>
      <c r="E10" s="47" t="str">
        <f t="shared" si="0"/>
        <v>vs</v>
      </c>
      <c r="F10" s="46" t="str">
        <f>IFERROR(VLOOKUP(_xlfn.CONCAT(B10,$B2),'All Fixtures'!I:T,12,0),VLOOKUP(_xlfn.CONCAT(B10,$B2),'All Fixtures'!H:T,13,0))</f>
        <v>Derwents</v>
      </c>
      <c r="G10" s="48" t="str">
        <f>IF(E10="VOID","",VLOOKUP(_xlfn.CONCAT(B10,D10),'All Fixtures'!H:U,14,0))</f>
        <v>Gala Club 2</v>
      </c>
      <c r="H10" s="3"/>
    </row>
    <row r="11" spans="1:8" ht="18" customHeight="1" x14ac:dyDescent="0.25">
      <c r="A11" s="55"/>
      <c r="B11" s="44">
        <v>7</v>
      </c>
      <c r="C11" s="45">
        <f>IFERROR(VLOOKUP(_xlfn.CONCAT(B11,$B2),'All Fixtures'!H:R,10,0),VLOOKUP(_xlfn.CONCAT(B11,$B2),'All Fixtures'!I:R,9,0))</f>
        <v>45579</v>
      </c>
      <c r="D11" s="46" t="str">
        <f>IFERROR(VLOOKUP(_xlfn.CONCAT(B11,$B2),'All Fixtures'!H:R,11,0),VLOOKUP(_xlfn.CONCAT(B11,$B2),'All Fixtures'!I:R,10,0))</f>
        <v>Derwents</v>
      </c>
      <c r="E11" s="47" t="str">
        <f t="shared" si="0"/>
        <v>vs</v>
      </c>
      <c r="F11" s="46" t="str">
        <f>IFERROR(VLOOKUP(_xlfn.CONCAT(B11,$B2),'All Fixtures'!I:T,12,0),VLOOKUP(_xlfn.CONCAT(B11,$B2),'All Fixtures'!H:T,13,0))</f>
        <v>Newent Dragons</v>
      </c>
      <c r="G11" s="48" t="str">
        <f>IF(E11="VOID","",VLOOKUP(_xlfn.CONCAT(B11,D11),'All Fixtures'!H:U,14,0))</f>
        <v>Farmer's Club 2</v>
      </c>
      <c r="H11" s="3"/>
    </row>
    <row r="12" spans="1:8" ht="18" customHeight="1" x14ac:dyDescent="0.25">
      <c r="A12" s="55"/>
      <c r="B12" s="44">
        <v>8</v>
      </c>
      <c r="C12" s="45">
        <f>IFERROR(VLOOKUP(_xlfn.CONCAT(B12,$B2),'All Fixtures'!H:R,10,0),VLOOKUP(_xlfn.CONCAT(B12,$B2),'All Fixtures'!I:R,9,0))</f>
        <v>45590</v>
      </c>
      <c r="D12" s="46" t="str">
        <f>IFERROR(VLOOKUP(_xlfn.CONCAT(B12,$B2),'All Fixtures'!H:R,11,0),VLOOKUP(_xlfn.CONCAT(B12,$B2),'All Fixtures'!I:R,10,0))</f>
        <v>Tipplers</v>
      </c>
      <c r="E12" s="47" t="str">
        <f t="shared" si="0"/>
        <v>vs</v>
      </c>
      <c r="F12" s="46" t="str">
        <f>IFERROR(VLOOKUP(_xlfn.CONCAT(B12,$B2),'All Fixtures'!I:T,12,0),VLOOKUP(_xlfn.CONCAT(B12,$B2),'All Fixtures'!H:T,13,0))</f>
        <v>Derwents</v>
      </c>
      <c r="G12" s="48" t="str">
        <f>IF(E12="VOID","",VLOOKUP(_xlfn.CONCAT(B12,D12),'All Fixtures'!H:U,14,0))</f>
        <v>Wotton Hall Club 1</v>
      </c>
      <c r="H12" s="3"/>
    </row>
    <row r="13" spans="1:8" ht="18" customHeight="1" x14ac:dyDescent="0.25">
      <c r="A13" s="55"/>
      <c r="B13" s="44">
        <v>9</v>
      </c>
      <c r="C13" s="45">
        <f>IFERROR(VLOOKUP(_xlfn.CONCAT(B13,$B2),'All Fixtures'!H:R,10,0),VLOOKUP(_xlfn.CONCAT(B13,$B2),'All Fixtures'!I:R,9,0))</f>
        <v>45593</v>
      </c>
      <c r="D13" s="46" t="str">
        <f>IFERROR(VLOOKUP(_xlfn.CONCAT(B13,$B2),'All Fixtures'!H:R,11,0),VLOOKUP(_xlfn.CONCAT(B13,$B2),'All Fixtures'!I:R,10,0))</f>
        <v>Derwents</v>
      </c>
      <c r="E13" s="47" t="str">
        <f t="shared" si="0"/>
        <v>vs</v>
      </c>
      <c r="F13" s="46" t="str">
        <f>IFERROR(VLOOKUP(_xlfn.CONCAT(B13,$B2),'All Fixtures'!I:T,12,0),VLOOKUP(_xlfn.CONCAT(B13,$B2),'All Fixtures'!H:T,13,0))</f>
        <v>Incredibowls</v>
      </c>
      <c r="G13" s="48" t="str">
        <f>IF(E13="VOID","",VLOOKUP(_xlfn.CONCAT(B13,D13),'All Fixtures'!H:U,14,0))</f>
        <v>Farmer's Club 2</v>
      </c>
      <c r="H13" s="3"/>
    </row>
    <row r="14" spans="1:8" ht="18" customHeight="1" x14ac:dyDescent="0.25">
      <c r="A14" s="55"/>
      <c r="B14" s="44">
        <v>10</v>
      </c>
      <c r="C14" s="45">
        <f>IFERROR(VLOOKUP(_xlfn.CONCAT(B14,$B2),'All Fixtures'!H:R,10,0),VLOOKUP(_xlfn.CONCAT(B14,$B2),'All Fixtures'!I:R,9,0))</f>
        <v>45602</v>
      </c>
      <c r="D14" s="46" t="str">
        <f>IFERROR(VLOOKUP(_xlfn.CONCAT(B14,$B2),'All Fixtures'!H:R,11,0),VLOOKUP(_xlfn.CONCAT(B14,$B2),'All Fixtures'!I:R,10,0))</f>
        <v>Gladiators</v>
      </c>
      <c r="E14" s="47" t="str">
        <f t="shared" si="0"/>
        <v>vs</v>
      </c>
      <c r="F14" s="46" t="str">
        <f>IFERROR(VLOOKUP(_xlfn.CONCAT(B14,$B2),'All Fixtures'!I:T,12,0),VLOOKUP(_xlfn.CONCAT(B14,$B2),'All Fixtures'!H:T,13,0))</f>
        <v>Derwents</v>
      </c>
      <c r="G14" s="48" t="str">
        <f>IF(E14="VOID","",VLOOKUP(_xlfn.CONCAT(B14,D14),'All Fixtures'!H:U,14,0))</f>
        <v>Farmer's Club 1</v>
      </c>
      <c r="H14" s="3"/>
    </row>
    <row r="15" spans="1:8" ht="18" customHeight="1" x14ac:dyDescent="0.25">
      <c r="A15" s="55"/>
      <c r="B15" s="44">
        <v>11</v>
      </c>
      <c r="C15" s="45">
        <f>IFERROR(VLOOKUP(_xlfn.CONCAT(B15,$B2),'All Fixtures'!H:R,10,0),VLOOKUP(_xlfn.CONCAT(B15,$B2),'All Fixtures'!I:R,9,0))</f>
        <v>45607</v>
      </c>
      <c r="D15" s="46" t="str">
        <f>IFERROR(VLOOKUP(_xlfn.CONCAT(B15,$B2),'All Fixtures'!H:R,11,0),VLOOKUP(_xlfn.CONCAT(B15,$B2),'All Fixtures'!I:R,10,0))</f>
        <v>Derwents</v>
      </c>
      <c r="E15" s="47" t="str">
        <f t="shared" si="0"/>
        <v>vs</v>
      </c>
      <c r="F15" s="46" t="str">
        <f>IFERROR(VLOOKUP(_xlfn.CONCAT(B15,$B2),'All Fixtures'!I:T,12,0),VLOOKUP(_xlfn.CONCAT(B15,$B2),'All Fixtures'!H:T,13,0))</f>
        <v>Bloaters S.C.</v>
      </c>
      <c r="G15" s="48" t="str">
        <f>IF(E15="VOID","",VLOOKUP(_xlfn.CONCAT(B15,D15),'All Fixtures'!H:U,14,0))</f>
        <v>Farmer's Club 2</v>
      </c>
      <c r="H15" s="3"/>
    </row>
    <row r="16" spans="1:8" ht="18" customHeight="1" x14ac:dyDescent="0.25">
      <c r="A16" s="55"/>
      <c r="B16" s="44">
        <v>12</v>
      </c>
      <c r="C16" s="45">
        <f>IFERROR(VLOOKUP(_xlfn.CONCAT(B16,$B2),'All Fixtures'!H:R,10,0),VLOOKUP(_xlfn.CONCAT(B16,$B2),'All Fixtures'!I:R,9,0))</f>
        <v>45617</v>
      </c>
      <c r="D16" s="46" t="str">
        <f>IFERROR(VLOOKUP(_xlfn.CONCAT(B16,$B2),'All Fixtures'!H:R,11,0),VLOOKUP(_xlfn.CONCAT(B16,$B2),'All Fixtures'!I:R,10,0))</f>
        <v>Hilltops</v>
      </c>
      <c r="E16" s="47" t="str">
        <f t="shared" si="0"/>
        <v>vs</v>
      </c>
      <c r="F16" s="46" t="str">
        <f>IFERROR(VLOOKUP(_xlfn.CONCAT(B16,$B2),'All Fixtures'!I:T,12,0),VLOOKUP(_xlfn.CONCAT(B16,$B2),'All Fixtures'!H:T,13,0))</f>
        <v>Derwents</v>
      </c>
      <c r="G16" s="48" t="str">
        <f>IF(E16="VOID","",VLOOKUP(_xlfn.CONCAT(B16,D16),'All Fixtures'!H:U,14,0))</f>
        <v>Robinswood Hill Club 1</v>
      </c>
      <c r="H16" s="3"/>
    </row>
    <row r="17" spans="1:8" ht="18" customHeight="1" x14ac:dyDescent="0.25">
      <c r="A17" s="55"/>
      <c r="B17" s="44">
        <v>13</v>
      </c>
      <c r="C17" s="45">
        <f>IFERROR(VLOOKUP(_xlfn.CONCAT(B17,$B2),'All Fixtures'!H:R,10,0),VLOOKUP(_xlfn.CONCAT(B17,$B2),'All Fixtures'!I:R,9,0))</f>
        <v>45621</v>
      </c>
      <c r="D17" s="46" t="str">
        <f>IFERROR(VLOOKUP(_xlfn.CONCAT(B17,$B2),'All Fixtures'!H:R,11,0),VLOOKUP(_xlfn.CONCAT(B17,$B2),'All Fixtures'!I:R,10,0))</f>
        <v>Derwents</v>
      </c>
      <c r="E17" s="47" t="str">
        <f t="shared" si="0"/>
        <v>vs</v>
      </c>
      <c r="F17" s="46" t="str">
        <f>IFERROR(VLOOKUP(_xlfn.CONCAT(B17,$B2),'All Fixtures'!I:T,12,0),VLOOKUP(_xlfn.CONCAT(B17,$B2),'All Fixtures'!H:T,13,0))</f>
        <v>Deaf Tigers</v>
      </c>
      <c r="G17" s="48" t="str">
        <f>IF(E17="VOID","",VLOOKUP(_xlfn.CONCAT(B17,D17),'All Fixtures'!H:U,14,0))</f>
        <v>Farmer's Club 2</v>
      </c>
      <c r="H17" s="3"/>
    </row>
    <row r="18" spans="1:8" ht="18" customHeight="1" x14ac:dyDescent="0.25">
      <c r="A18" s="55"/>
      <c r="B18" s="44">
        <v>14</v>
      </c>
      <c r="C18" s="45">
        <f>IFERROR(VLOOKUP(_xlfn.CONCAT(B18,$B2),'All Fixtures'!H:R,10,0),VLOOKUP(_xlfn.CONCAT(B18,$B2),'All Fixtures'!I:R,9,0))</f>
        <v>45629</v>
      </c>
      <c r="D18" s="46" t="str">
        <f>IFERROR(VLOOKUP(_xlfn.CONCAT(B18,$B2),'All Fixtures'!H:R,11,0),VLOOKUP(_xlfn.CONCAT(B18,$B2),'All Fixtures'!I:R,10,0))</f>
        <v>City Treasurers</v>
      </c>
      <c r="E18" s="47" t="str">
        <f t="shared" si="0"/>
        <v>vs</v>
      </c>
      <c r="F18" s="46" t="str">
        <f>IFERROR(VLOOKUP(_xlfn.CONCAT(B18,$B2),'All Fixtures'!I:T,12,0),VLOOKUP(_xlfn.CONCAT(B18,$B2),'All Fixtures'!H:T,13,0))</f>
        <v>Derwents</v>
      </c>
      <c r="G18" s="48" t="str">
        <f>IF(E18="VOID","",VLOOKUP(_xlfn.CONCAT(B18,D18),'All Fixtures'!H:U,14,0))</f>
        <v>Gala Club 2</v>
      </c>
      <c r="H18" s="3"/>
    </row>
    <row r="19" spans="1:8" ht="18" customHeight="1" x14ac:dyDescent="0.25">
      <c r="A19" s="55"/>
      <c r="B19" s="44">
        <v>15</v>
      </c>
      <c r="C19" s="45">
        <f>IFERROR(VLOOKUP(_xlfn.CONCAT(B19,$B2),'All Fixtures'!H:R,10,0),VLOOKUP(_xlfn.CONCAT(B19,$B2),'All Fixtures'!I:R,9,0))</f>
        <v>45635</v>
      </c>
      <c r="D19" s="46" t="str">
        <f>IFERROR(VLOOKUP(_xlfn.CONCAT(B19,$B2),'All Fixtures'!H:R,11,0),VLOOKUP(_xlfn.CONCAT(B19,$B2),'All Fixtures'!I:R,10,0))</f>
        <v>Derwents</v>
      </c>
      <c r="E19" s="47" t="str">
        <f t="shared" si="0"/>
        <v>vs</v>
      </c>
      <c r="F19" s="46" t="str">
        <f>IFERROR(VLOOKUP(_xlfn.CONCAT(B19,$B2),'All Fixtures'!I:T,12,0),VLOOKUP(_xlfn.CONCAT(B19,$B2),'All Fixtures'!H:T,13,0))</f>
        <v>Sigtels</v>
      </c>
      <c r="G19" s="48" t="str">
        <f>IF(E19="VOID","",VLOOKUP(_xlfn.CONCAT(B19,D19),'All Fixtures'!H:U,14,0))</f>
        <v>Farmer's Club 2</v>
      </c>
      <c r="H19" s="3"/>
    </row>
    <row r="20" spans="1:8" ht="24.6" customHeight="1" x14ac:dyDescent="0.25">
      <c r="A20" s="55"/>
      <c r="B20" s="122" t="s">
        <v>339</v>
      </c>
      <c r="C20" s="123"/>
      <c r="D20" s="123"/>
      <c r="E20" s="123"/>
      <c r="F20" s="123"/>
      <c r="G20" s="124"/>
      <c r="H20" s="3"/>
    </row>
    <row r="21" spans="1:8" ht="18" customHeight="1" x14ac:dyDescent="0.25">
      <c r="A21" s="55"/>
      <c r="B21" s="44">
        <v>16</v>
      </c>
      <c r="C21" s="45" t="str">
        <f>IFERROR(VLOOKUP(_xlfn.CONCAT(B21,$B2),'All Fixtures'!H:R,10,0),VLOOKUP(_xlfn.CONCAT(B21,$B2),'All Fixtures'!I:R,9,0))</f>
        <v/>
      </c>
      <c r="D21" s="46" t="str">
        <f>IFERROR(VLOOKUP(_xlfn.CONCAT(B21,$B2),'All Fixtures'!H:R,11,0),VLOOKUP(_xlfn.CONCAT(B21,$B2),'All Fixtures'!I:R,10,0))</f>
        <v>Derwents</v>
      </c>
      <c r="E21" s="47" t="str">
        <f t="shared" si="0"/>
        <v>VOID</v>
      </c>
      <c r="F21" s="46" t="str">
        <f>IFERROR(VLOOKUP(_xlfn.CONCAT(B21,$B2),'All Fixtures'!I:T,12,0),VLOOKUP(_xlfn.CONCAT(B21,$B2),'All Fixtures'!H:T,13,0))</f>
        <v/>
      </c>
      <c r="G21" s="48" t="str">
        <f>IF(E21="VOID","",VLOOKUP(_xlfn.CONCAT(B21,D21),'All Fixtures'!H:U,14,0))</f>
        <v/>
      </c>
      <c r="H21" s="3"/>
    </row>
    <row r="22" spans="1:8" ht="18" customHeight="1" x14ac:dyDescent="0.25">
      <c r="A22" s="55"/>
      <c r="B22" s="44">
        <v>17</v>
      </c>
      <c r="C22" s="45">
        <f>IFERROR(VLOOKUP(_xlfn.CONCAT(B22,$B2),'All Fixtures'!H:R,10,0),VLOOKUP(_xlfn.CONCAT(B22,$B2),'All Fixtures'!I:R,9,0))</f>
        <v>45670</v>
      </c>
      <c r="D22" s="46" t="str">
        <f>IFERROR(VLOOKUP(_xlfn.CONCAT(B22,$B2),'All Fixtures'!H:R,11,0),VLOOKUP(_xlfn.CONCAT(B22,$B2),'All Fixtures'!I:R,10,0))</f>
        <v>Derwents</v>
      </c>
      <c r="E22" s="47" t="str">
        <f t="shared" si="0"/>
        <v>vs</v>
      </c>
      <c r="F22" s="46" t="str">
        <f>IFERROR(VLOOKUP(_xlfn.CONCAT(B22,$B2),'All Fixtures'!I:T,12,0),VLOOKUP(_xlfn.CONCAT(B22,$B2),'All Fixtures'!H:T,13,0))</f>
        <v>Lassington Rollers</v>
      </c>
      <c r="G22" s="48" t="str">
        <f>IF(E22="VOID","",VLOOKUP(_xlfn.CONCAT(B22,D22),'All Fixtures'!H:U,14,0))</f>
        <v>Farmer's Club 2</v>
      </c>
      <c r="H22" s="3"/>
    </row>
    <row r="23" spans="1:8" ht="18" customHeight="1" x14ac:dyDescent="0.25">
      <c r="A23" s="55"/>
      <c r="B23" s="44">
        <v>18</v>
      </c>
      <c r="C23" s="45">
        <f>IFERROR(VLOOKUP(_xlfn.CONCAT(B23,$B2),'All Fixtures'!H:R,10,0),VLOOKUP(_xlfn.CONCAT(B23,$B2),'All Fixtures'!I:R,9,0))</f>
        <v>45678</v>
      </c>
      <c r="D23" s="46" t="str">
        <f>IFERROR(VLOOKUP(_xlfn.CONCAT(B23,$B2),'All Fixtures'!H:R,11,0),VLOOKUP(_xlfn.CONCAT(B23,$B2),'All Fixtures'!I:R,10,0))</f>
        <v>Cruisers</v>
      </c>
      <c r="E23" s="47" t="str">
        <f t="shared" si="0"/>
        <v>vs</v>
      </c>
      <c r="F23" s="46" t="str">
        <f>IFERROR(VLOOKUP(_xlfn.CONCAT(B23,$B2),'All Fixtures'!I:T,12,0),VLOOKUP(_xlfn.CONCAT(B23,$B2),'All Fixtures'!H:T,13,0))</f>
        <v>Derwents</v>
      </c>
      <c r="G23" s="48" t="str">
        <f>IF(E23="VOID","",VLOOKUP(_xlfn.CONCAT(B23,D23),'All Fixtures'!H:U,14,0))</f>
        <v>Baker Street</v>
      </c>
      <c r="H23" s="3"/>
    </row>
    <row r="24" spans="1:8" ht="18" customHeight="1" x14ac:dyDescent="0.25">
      <c r="A24" s="55"/>
      <c r="B24" s="44">
        <v>19</v>
      </c>
      <c r="C24" s="45">
        <f>IFERROR(VLOOKUP(_xlfn.CONCAT(B24,$B2),'All Fixtures'!H:R,10,0),VLOOKUP(_xlfn.CONCAT(B24,$B2),'All Fixtures'!I:R,9,0))</f>
        <v>45684</v>
      </c>
      <c r="D24" s="46" t="str">
        <f>IFERROR(VLOOKUP(_xlfn.CONCAT(B24,$B2),'All Fixtures'!H:R,11,0),VLOOKUP(_xlfn.CONCAT(B24,$B2),'All Fixtures'!I:R,10,0))</f>
        <v>Derwents</v>
      </c>
      <c r="E24" s="47" t="str">
        <f t="shared" si="0"/>
        <v>vs</v>
      </c>
      <c r="F24" s="46" t="str">
        <f>IFERROR(VLOOKUP(_xlfn.CONCAT(B24,$B2),'All Fixtures'!I:T,12,0),VLOOKUP(_xlfn.CONCAT(B24,$B2),'All Fixtures'!H:T,13,0))</f>
        <v>BMI 'A' Breakaways</v>
      </c>
      <c r="G24" s="48" t="str">
        <f>IF(E24="VOID","",VLOOKUP(_xlfn.CONCAT(B24,D24),'All Fixtures'!H:U,14,0))</f>
        <v>Farmer's Club 2</v>
      </c>
      <c r="H24" s="3"/>
    </row>
    <row r="25" spans="1:8" ht="18" customHeight="1" x14ac:dyDescent="0.25">
      <c r="A25" s="55"/>
      <c r="B25" s="44">
        <v>20</v>
      </c>
      <c r="C25" s="45">
        <f>IFERROR(VLOOKUP(_xlfn.CONCAT(B25,$B2),'All Fixtures'!H:R,10,0),VLOOKUP(_xlfn.CONCAT(B25,$B2),'All Fixtures'!I:R,9,0))</f>
        <v>45694</v>
      </c>
      <c r="D25" s="46" t="str">
        <f>IFERROR(VLOOKUP(_xlfn.CONCAT(B25,$B2),'All Fixtures'!H:R,11,0),VLOOKUP(_xlfn.CONCAT(B25,$B2),'All Fixtures'!I:R,10,0))</f>
        <v>More Lager</v>
      </c>
      <c r="E25" s="47" t="str">
        <f t="shared" si="0"/>
        <v>vs</v>
      </c>
      <c r="F25" s="46" t="str">
        <f>IFERROR(VLOOKUP(_xlfn.CONCAT(B25,$B2),'All Fixtures'!I:T,12,0),VLOOKUP(_xlfn.CONCAT(B25,$B2),'All Fixtures'!H:T,13,0))</f>
        <v>Derwents</v>
      </c>
      <c r="G25" s="48" t="str">
        <f>IF(E25="VOID","",VLOOKUP(_xlfn.CONCAT(B25,D25),'All Fixtures'!H:U,14,0))</f>
        <v>Red Lion Huntley</v>
      </c>
      <c r="H25" s="3"/>
    </row>
    <row r="26" spans="1:8" ht="18" customHeight="1" x14ac:dyDescent="0.25">
      <c r="A26" s="55"/>
      <c r="B26" s="44">
        <v>21</v>
      </c>
      <c r="C26" s="45">
        <f>IFERROR(VLOOKUP(_xlfn.CONCAT(B26,$B2),'All Fixtures'!H:R,10,0),VLOOKUP(_xlfn.CONCAT(B26,$B2),'All Fixtures'!I:R,9,0))</f>
        <v>45698</v>
      </c>
      <c r="D26" s="46" t="str">
        <f>IFERROR(VLOOKUP(_xlfn.CONCAT(B26,$B2),'All Fixtures'!H:R,11,0),VLOOKUP(_xlfn.CONCAT(B26,$B2),'All Fixtures'!I:R,10,0))</f>
        <v>Derwents</v>
      </c>
      <c r="E26" s="47" t="str">
        <f t="shared" si="0"/>
        <v>vs</v>
      </c>
      <c r="F26" s="46" t="str">
        <f>IFERROR(VLOOKUP(_xlfn.CONCAT(B26,$B2),'All Fixtures'!I:T,12,0),VLOOKUP(_xlfn.CONCAT(B26,$B2),'All Fixtures'!H:T,13,0))</f>
        <v>The Novices</v>
      </c>
      <c r="G26" s="48" t="str">
        <f>IF(E26="VOID","",VLOOKUP(_xlfn.CONCAT(B26,D26),'All Fixtures'!H:U,14,0))</f>
        <v>Farmer's Club 2</v>
      </c>
      <c r="H26" s="3"/>
    </row>
    <row r="27" spans="1:8" ht="18" customHeight="1" x14ac:dyDescent="0.25">
      <c r="A27" s="55"/>
      <c r="B27" s="44">
        <v>22</v>
      </c>
      <c r="C27" s="45">
        <f>IFERROR(VLOOKUP(_xlfn.CONCAT(B27,$B2),'All Fixtures'!H:R,10,0),VLOOKUP(_xlfn.CONCAT(B27,$B2),'All Fixtures'!I:R,9,0))</f>
        <v>45709</v>
      </c>
      <c r="D27" s="46" t="str">
        <f>IFERROR(VLOOKUP(_xlfn.CONCAT(B27,$B2),'All Fixtures'!H:R,11,0),VLOOKUP(_xlfn.CONCAT(B27,$B2),'All Fixtures'!I:R,10,0))</f>
        <v>Newent Dragons</v>
      </c>
      <c r="E27" s="47" t="str">
        <f t="shared" si="0"/>
        <v>vs</v>
      </c>
      <c r="F27" s="46" t="str">
        <f>IFERROR(VLOOKUP(_xlfn.CONCAT(B27,$B2),'All Fixtures'!I:T,12,0),VLOOKUP(_xlfn.CONCAT(B27,$B2),'All Fixtures'!H:T,13,0))</f>
        <v>Derwents</v>
      </c>
      <c r="G27" s="48" t="str">
        <f>IF(E27="VOID","",VLOOKUP(_xlfn.CONCAT(B27,D27),'All Fixtures'!H:U,14,0))</f>
        <v>Circle Club Newent</v>
      </c>
      <c r="H27" s="3"/>
    </row>
    <row r="28" spans="1:8" ht="18" customHeight="1" x14ac:dyDescent="0.25">
      <c r="A28" s="55"/>
      <c r="B28" s="44">
        <v>23</v>
      </c>
      <c r="C28" s="45">
        <f>IFERROR(VLOOKUP(_xlfn.CONCAT(B28,$B2),'All Fixtures'!H:R,10,0),VLOOKUP(_xlfn.CONCAT(B28,$B2),'All Fixtures'!I:R,9,0))</f>
        <v>45712</v>
      </c>
      <c r="D28" s="46" t="str">
        <f>IFERROR(VLOOKUP(_xlfn.CONCAT(B28,$B2),'All Fixtures'!H:R,11,0),VLOOKUP(_xlfn.CONCAT(B28,$B2),'All Fixtures'!I:R,10,0))</f>
        <v>Derwents</v>
      </c>
      <c r="E28" s="47" t="str">
        <f t="shared" si="0"/>
        <v>vs</v>
      </c>
      <c r="F28" s="46" t="str">
        <f>IFERROR(VLOOKUP(_xlfn.CONCAT(B28,$B2),'All Fixtures'!I:T,12,0),VLOOKUP(_xlfn.CONCAT(B28,$B2),'All Fixtures'!H:T,13,0))</f>
        <v>Tipplers</v>
      </c>
      <c r="G28" s="48" t="str">
        <f>IF(E28="VOID","",VLOOKUP(_xlfn.CONCAT(B28,D28),'All Fixtures'!H:U,14,0))</f>
        <v>Farmer's Club 2</v>
      </c>
      <c r="H28" s="3"/>
    </row>
    <row r="29" spans="1:8" ht="18" customHeight="1" x14ac:dyDescent="0.25">
      <c r="A29" s="55"/>
      <c r="B29" s="44">
        <v>24</v>
      </c>
      <c r="C29" s="45">
        <f>IFERROR(VLOOKUP(_xlfn.CONCAT(B29,$B2),'All Fixtures'!H:R,10,0),VLOOKUP(_xlfn.CONCAT(B29,$B2),'All Fixtures'!I:R,9,0))</f>
        <v>45722</v>
      </c>
      <c r="D29" s="46" t="str">
        <f>IFERROR(VLOOKUP(_xlfn.CONCAT(B29,$B2),'All Fixtures'!H:R,11,0),VLOOKUP(_xlfn.CONCAT(B29,$B2),'All Fixtures'!I:R,10,0))</f>
        <v>Incredibowls</v>
      </c>
      <c r="E29" s="47" t="str">
        <f t="shared" si="0"/>
        <v>vs</v>
      </c>
      <c r="F29" s="46" t="str">
        <f>IFERROR(VLOOKUP(_xlfn.CONCAT(B29,$B2),'All Fixtures'!I:T,12,0),VLOOKUP(_xlfn.CONCAT(B29,$B2),'All Fixtures'!H:T,13,0))</f>
        <v>Derwents</v>
      </c>
      <c r="G29" s="48" t="str">
        <f>IF(E29="VOID","",VLOOKUP(_xlfn.CONCAT(B29,D29),'All Fixtures'!H:U,14,0))</f>
        <v>St James Club</v>
      </c>
      <c r="H29" s="3"/>
    </row>
    <row r="30" spans="1:8" ht="18" customHeight="1" x14ac:dyDescent="0.25">
      <c r="A30" s="55"/>
      <c r="B30" s="44">
        <v>25</v>
      </c>
      <c r="C30" s="45">
        <f>IFERROR(VLOOKUP(_xlfn.CONCAT(B30,$B2),'All Fixtures'!H:R,10,0),VLOOKUP(_xlfn.CONCAT(B30,$B2),'All Fixtures'!I:R,9,0))</f>
        <v>45726</v>
      </c>
      <c r="D30" s="46" t="str">
        <f>IFERROR(VLOOKUP(_xlfn.CONCAT(B30,$B2),'All Fixtures'!H:R,11,0),VLOOKUP(_xlfn.CONCAT(B30,$B2),'All Fixtures'!I:R,10,0))</f>
        <v>Derwents</v>
      </c>
      <c r="E30" s="47" t="str">
        <f t="shared" si="0"/>
        <v>vs</v>
      </c>
      <c r="F30" s="46" t="str">
        <f>IFERROR(VLOOKUP(_xlfn.CONCAT(B30,$B2),'All Fixtures'!I:T,12,0),VLOOKUP(_xlfn.CONCAT(B30,$B2),'All Fixtures'!H:T,13,0))</f>
        <v>Gladiators</v>
      </c>
      <c r="G30" s="48" t="str">
        <f>IF(E30="VOID","",VLOOKUP(_xlfn.CONCAT(B30,D30),'All Fixtures'!H:U,14,0))</f>
        <v>Farmer's Club 2</v>
      </c>
      <c r="H30" s="3"/>
    </row>
    <row r="31" spans="1:8" ht="18" customHeight="1" x14ac:dyDescent="0.25">
      <c r="A31" s="55"/>
      <c r="B31" s="44">
        <v>26</v>
      </c>
      <c r="C31" s="45">
        <f>IFERROR(VLOOKUP(_xlfn.CONCAT(B31,$B2),'All Fixtures'!H:R,10,0),VLOOKUP(_xlfn.CONCAT(B31,$B2),'All Fixtures'!I:R,9,0))</f>
        <v>45735</v>
      </c>
      <c r="D31" s="46" t="str">
        <f>IFERROR(VLOOKUP(_xlfn.CONCAT(B31,$B2),'All Fixtures'!H:R,11,0),VLOOKUP(_xlfn.CONCAT(B31,$B2),'All Fixtures'!I:R,10,0))</f>
        <v>Bloaters S.C.</v>
      </c>
      <c r="E31" s="47" t="str">
        <f t="shared" si="0"/>
        <v>vs</v>
      </c>
      <c r="F31" s="46" t="str">
        <f>IFERROR(VLOOKUP(_xlfn.CONCAT(B31,$B2),'All Fixtures'!I:T,12,0),VLOOKUP(_xlfn.CONCAT(B31,$B2),'All Fixtures'!H:T,13,0))</f>
        <v>Derwents</v>
      </c>
      <c r="G31" s="48" t="str">
        <f>IF(E31="VOID","",VLOOKUP(_xlfn.CONCAT(B31,D31),'All Fixtures'!H:U,14,0))</f>
        <v>Spartans Club 2</v>
      </c>
      <c r="H31" s="3"/>
    </row>
    <row r="32" spans="1:8" ht="18" customHeight="1" x14ac:dyDescent="0.25">
      <c r="A32" s="55"/>
      <c r="B32" s="44">
        <v>27</v>
      </c>
      <c r="C32" s="45">
        <f>IFERROR(VLOOKUP(_xlfn.CONCAT(B32,$B2),'All Fixtures'!H:R,10,0),VLOOKUP(_xlfn.CONCAT(B32,$B2),'All Fixtures'!I:R,9,0))</f>
        <v>45740</v>
      </c>
      <c r="D32" s="46" t="str">
        <f>IFERROR(VLOOKUP(_xlfn.CONCAT(B32,$B2),'All Fixtures'!H:R,11,0),VLOOKUP(_xlfn.CONCAT(B32,$B2),'All Fixtures'!I:R,10,0))</f>
        <v>Derwents</v>
      </c>
      <c r="E32" s="47" t="str">
        <f t="shared" si="0"/>
        <v>vs</v>
      </c>
      <c r="F32" s="46" t="str">
        <f>IFERROR(VLOOKUP(_xlfn.CONCAT(B32,$B2),'All Fixtures'!I:T,12,0),VLOOKUP(_xlfn.CONCAT(B32,$B2),'All Fixtures'!H:T,13,0))</f>
        <v>Hilltops</v>
      </c>
      <c r="G32" s="48" t="str">
        <f>IF(E32="VOID","",VLOOKUP(_xlfn.CONCAT(B32,D32),'All Fixtures'!H:U,14,0))</f>
        <v>Farmer's Club 2</v>
      </c>
      <c r="H32" s="3"/>
    </row>
    <row r="33" spans="1:8" ht="18" customHeight="1" x14ac:dyDescent="0.25">
      <c r="A33" s="55"/>
      <c r="B33" s="44">
        <v>28</v>
      </c>
      <c r="C33" s="45">
        <f>IFERROR(VLOOKUP(_xlfn.CONCAT(B33,$B2),'All Fixtures'!H:R,10,0),VLOOKUP(_xlfn.CONCAT(B33,$B2),'All Fixtures'!I:R,9,0))</f>
        <v>45748</v>
      </c>
      <c r="D33" s="46" t="str">
        <f>IFERROR(VLOOKUP(_xlfn.CONCAT(B33,$B2),'All Fixtures'!H:R,11,0),VLOOKUP(_xlfn.CONCAT(B33,$B2),'All Fixtures'!I:R,10,0))</f>
        <v>Deaf Tigers</v>
      </c>
      <c r="E33" s="47" t="str">
        <f t="shared" si="0"/>
        <v>vs</v>
      </c>
      <c r="F33" s="46" t="str">
        <f>IFERROR(VLOOKUP(_xlfn.CONCAT(B33,$B2),'All Fixtures'!I:T,12,0),VLOOKUP(_xlfn.CONCAT(B33,$B2),'All Fixtures'!H:T,13,0))</f>
        <v>Derwents</v>
      </c>
      <c r="G33" s="48" t="str">
        <f>IF(E33="VOID","",VLOOKUP(_xlfn.CONCAT(B33,D33),'All Fixtures'!H:U,14,0))</f>
        <v>One Eyed Jacks</v>
      </c>
      <c r="H33" s="3"/>
    </row>
    <row r="34" spans="1:8" ht="18" customHeight="1" x14ac:dyDescent="0.25">
      <c r="A34" s="55"/>
      <c r="B34" s="44">
        <v>29</v>
      </c>
      <c r="C34" s="45">
        <f>IFERROR(VLOOKUP(_xlfn.CONCAT(B34,$B2),'All Fixtures'!H:R,10,0),VLOOKUP(_xlfn.CONCAT(B34,$B2),'All Fixtures'!I:R,9,0))</f>
        <v>45754</v>
      </c>
      <c r="D34" s="46" t="str">
        <f>IFERROR(VLOOKUP(_xlfn.CONCAT(B34,$B2),'All Fixtures'!H:R,11,0),VLOOKUP(_xlfn.CONCAT(B34,$B2),'All Fixtures'!I:R,10,0))</f>
        <v>Derwents</v>
      </c>
      <c r="E34" s="47" t="str">
        <f t="shared" si="0"/>
        <v>vs</v>
      </c>
      <c r="F34" s="46" t="str">
        <f>IFERROR(VLOOKUP(_xlfn.CONCAT(B34,$B2),'All Fixtures'!I:T,12,0),VLOOKUP(_xlfn.CONCAT(B34,$B2),'All Fixtures'!H:T,13,0))</f>
        <v>City Treasurers</v>
      </c>
      <c r="G34" s="48" t="str">
        <f>IF(E34="VOID","",VLOOKUP(_xlfn.CONCAT(B34,D34),'All Fixtures'!H:U,14,0))</f>
        <v>Farmer's Club 2</v>
      </c>
      <c r="H34" s="3"/>
    </row>
    <row r="35" spans="1:8" ht="18" customHeight="1" x14ac:dyDescent="0.25">
      <c r="A35" s="55"/>
      <c r="B35" s="49">
        <v>30</v>
      </c>
      <c r="C35" s="50">
        <f>IFERROR(VLOOKUP(_xlfn.CONCAT(B35,$B2),'All Fixtures'!H:R,10,0),VLOOKUP(_xlfn.CONCAT(B35,$B2),'All Fixtures'!I:R,9,0))</f>
        <v>45762</v>
      </c>
      <c r="D35" s="51" t="str">
        <f>IFERROR(VLOOKUP(_xlfn.CONCAT(B35,$B2),'All Fixtures'!H:R,11,0),VLOOKUP(_xlfn.CONCAT(B35,$B2),'All Fixtures'!I:R,10,0))</f>
        <v>Sigtels</v>
      </c>
      <c r="E35" s="52" t="str">
        <f t="shared" si="0"/>
        <v>vs</v>
      </c>
      <c r="F35" s="51" t="str">
        <f>IFERROR(VLOOKUP(_xlfn.CONCAT(B35,$B2),'All Fixtures'!I:T,12,0),VLOOKUP(_xlfn.CONCAT(B35,$B2),'All Fixtures'!H:T,13,0))</f>
        <v>Derwents</v>
      </c>
      <c r="G35" s="53" t="str">
        <f>IF(E35="VOID","",VLOOKUP(_xlfn.CONCAT(B35,D35),'All Fixtures'!H:U,14,0))</f>
        <v>Wotton Hall Club 2</v>
      </c>
      <c r="H35" s="3"/>
    </row>
    <row r="36" spans="1:8" ht="13.15" customHeight="1" x14ac:dyDescent="0.25">
      <c r="A36" s="55"/>
      <c r="B36" s="20"/>
      <c r="C36" s="20"/>
      <c r="D36" s="3"/>
      <c r="E36" s="20"/>
      <c r="F36" s="3"/>
      <c r="G36" s="3"/>
      <c r="H36" s="3"/>
    </row>
    <row r="37" spans="1:8" ht="13.15" customHeight="1" x14ac:dyDescent="0.25">
      <c r="A37" s="55"/>
      <c r="B37" s="20"/>
      <c r="C37" s="20"/>
      <c r="D37" s="3"/>
      <c r="E37" s="20"/>
      <c r="F37" s="3"/>
      <c r="G37" s="3"/>
      <c r="H37" s="3"/>
    </row>
    <row r="38" spans="1:8" ht="13.15" customHeight="1" x14ac:dyDescent="0.25">
      <c r="A38" s="55"/>
      <c r="B38" s="20"/>
      <c r="C38" s="20"/>
      <c r="D38" s="3"/>
      <c r="E38" s="20"/>
      <c r="F38" s="3"/>
      <c r="G38" s="3"/>
      <c r="H38" s="3"/>
    </row>
    <row r="39" spans="1:8" ht="13.15" customHeight="1" x14ac:dyDescent="0.25">
      <c r="A39" s="55"/>
      <c r="B39" s="20"/>
      <c r="C39" s="20"/>
      <c r="D39" s="3"/>
      <c r="E39" s="20"/>
      <c r="F39" s="3"/>
      <c r="G39" s="3"/>
      <c r="H39" s="3"/>
    </row>
    <row r="40" spans="1:8" ht="13.15" customHeight="1" x14ac:dyDescent="0.25">
      <c r="A40" s="55"/>
      <c r="B40" s="20"/>
      <c r="C40" s="20"/>
      <c r="D40" s="3"/>
      <c r="E40" s="20"/>
      <c r="F40" s="3"/>
      <c r="G40" s="3"/>
      <c r="H40" s="3"/>
    </row>
    <row r="41" spans="1:8" ht="20.45" customHeight="1" x14ac:dyDescent="0.35">
      <c r="A41" s="55">
        <f>A2+1</f>
        <v>2</v>
      </c>
      <c r="B41" s="39" t="str">
        <f>C41</f>
        <v>Sigtels</v>
      </c>
      <c r="C41" s="121" t="str">
        <f>VLOOKUP(A41,Divisions!$AG$3:$AH$18,2,0)</f>
        <v>Sigtels</v>
      </c>
      <c r="D41" s="121"/>
      <c r="E41" s="121"/>
      <c r="F41" s="121"/>
      <c r="G41" s="121"/>
      <c r="H41" s="3"/>
    </row>
    <row r="42" spans="1:8" ht="13.15" customHeight="1" x14ac:dyDescent="0.25">
      <c r="A42" s="55"/>
      <c r="B42" s="20"/>
      <c r="C42" s="20"/>
      <c r="D42" s="3"/>
      <c r="E42" s="20"/>
      <c r="F42" s="3"/>
      <c r="G42" s="3"/>
      <c r="H42" s="3"/>
    </row>
    <row r="43" spans="1:8" ht="21.6" customHeight="1" x14ac:dyDescent="0.25">
      <c r="A43" s="55"/>
      <c r="B43" s="40" t="s">
        <v>328</v>
      </c>
      <c r="C43" s="41" t="s">
        <v>334</v>
      </c>
      <c r="D43" s="42" t="s">
        <v>340</v>
      </c>
      <c r="E43" s="42"/>
      <c r="F43" s="42" t="s">
        <v>341</v>
      </c>
      <c r="G43" s="43" t="s">
        <v>338</v>
      </c>
      <c r="H43" s="3"/>
    </row>
    <row r="44" spans="1:8" ht="18" customHeight="1" x14ac:dyDescent="0.25">
      <c r="A44" s="55"/>
      <c r="B44" s="44">
        <v>1</v>
      </c>
      <c r="C44" s="45">
        <f>IFERROR(VLOOKUP(_xlfn.CONCAT(B44,$B41),'All Fixtures'!H:R,10,0),VLOOKUP(_xlfn.CONCAT(B44,$B41),'All Fixtures'!I:R,9,0))</f>
        <v>45538</v>
      </c>
      <c r="D44" s="46" t="str">
        <f>IFERROR(VLOOKUP(_xlfn.CONCAT(B44,$B41),'All Fixtures'!H:R,11,0),VLOOKUP(_xlfn.CONCAT(B44,$B41),'All Fixtures'!I:R,10,0))</f>
        <v>Sigtels</v>
      </c>
      <c r="E44" s="47" t="str">
        <f>IF(F44="","VOID","vs")</f>
        <v>vs</v>
      </c>
      <c r="F44" s="46" t="str">
        <f>IFERROR(VLOOKUP(_xlfn.CONCAT(B44,$B41),'All Fixtures'!I:T,12,0),VLOOKUP(_xlfn.CONCAT(B44,$B41),'All Fixtures'!H:T,13,0))</f>
        <v>Lassington Rollers</v>
      </c>
      <c r="G44" s="48" t="str">
        <f>IF(E44="VOID","",VLOOKUP(_xlfn.CONCAT(B44,D44),'All Fixtures'!H:U,14,0))</f>
        <v>Wotton Hall Club 2</v>
      </c>
    </row>
    <row r="45" spans="1:8" ht="18" customHeight="1" x14ac:dyDescent="0.25">
      <c r="A45" s="55"/>
      <c r="B45" s="44">
        <v>2</v>
      </c>
      <c r="C45" s="45">
        <f>IFERROR(VLOOKUP(_xlfn.CONCAT(B45,$B41),'All Fixtures'!H:R,10,0),VLOOKUP(_xlfn.CONCAT(B45,$B41),'All Fixtures'!I:R,9,0))</f>
        <v>45545</v>
      </c>
      <c r="D45" s="46" t="str">
        <f>IFERROR(VLOOKUP(_xlfn.CONCAT(B45,$B41),'All Fixtures'!H:R,11,0),VLOOKUP(_xlfn.CONCAT(B45,$B41),'All Fixtures'!I:R,10,0))</f>
        <v>Cruisers</v>
      </c>
      <c r="E45" s="47" t="str">
        <f t="shared" ref="E45:E74" si="1">IF(F45="","VOID","vs")</f>
        <v>vs</v>
      </c>
      <c r="F45" s="46" t="str">
        <f>IFERROR(VLOOKUP(_xlfn.CONCAT(B45,$B41),'All Fixtures'!I:T,12,0),VLOOKUP(_xlfn.CONCAT(B45,$B41),'All Fixtures'!H:T,13,0))</f>
        <v>Sigtels</v>
      </c>
      <c r="G45" s="48" t="str">
        <f>IF(E45="VOID","",VLOOKUP(_xlfn.CONCAT(B45,D45),'All Fixtures'!H:U,14,0))</f>
        <v>Baker Street</v>
      </c>
    </row>
    <row r="46" spans="1:8" ht="18" customHeight="1" x14ac:dyDescent="0.25">
      <c r="A46" s="55"/>
      <c r="B46" s="44">
        <v>3</v>
      </c>
      <c r="C46" s="45">
        <f>IFERROR(VLOOKUP(_xlfn.CONCAT(B46,$B41),'All Fixtures'!H:R,10,0),VLOOKUP(_xlfn.CONCAT(B46,$B41),'All Fixtures'!I:R,9,0))</f>
        <v>45552</v>
      </c>
      <c r="D46" s="46" t="str">
        <f>IFERROR(VLOOKUP(_xlfn.CONCAT(B46,$B41),'All Fixtures'!H:R,11,0),VLOOKUP(_xlfn.CONCAT(B46,$B41),'All Fixtures'!I:R,10,0))</f>
        <v>Sigtels</v>
      </c>
      <c r="E46" s="47" t="str">
        <f t="shared" si="1"/>
        <v>vs</v>
      </c>
      <c r="F46" s="46" t="str">
        <f>IFERROR(VLOOKUP(_xlfn.CONCAT(B46,$B41),'All Fixtures'!I:T,12,0),VLOOKUP(_xlfn.CONCAT(B46,$B41),'All Fixtures'!H:T,13,0))</f>
        <v>BMI 'A' Breakaways</v>
      </c>
      <c r="G46" s="48" t="str">
        <f>IF(E46="VOID","",VLOOKUP(_xlfn.CONCAT(B46,D46),'All Fixtures'!H:U,14,0))</f>
        <v>Wotton Hall Club 2</v>
      </c>
    </row>
    <row r="47" spans="1:8" ht="18" customHeight="1" x14ac:dyDescent="0.25">
      <c r="A47" s="55"/>
      <c r="B47" s="44">
        <v>4</v>
      </c>
      <c r="C47" s="45">
        <f>IFERROR(VLOOKUP(_xlfn.CONCAT(B47,$B41),'All Fixtures'!H:R,10,0),VLOOKUP(_xlfn.CONCAT(B47,$B41),'All Fixtures'!I:R,9,0))</f>
        <v>45561</v>
      </c>
      <c r="D47" s="46" t="str">
        <f>IFERROR(VLOOKUP(_xlfn.CONCAT(B47,$B41),'All Fixtures'!H:R,11,0),VLOOKUP(_xlfn.CONCAT(B47,$B41),'All Fixtures'!I:R,10,0))</f>
        <v>More Lager</v>
      </c>
      <c r="E47" s="47" t="str">
        <f t="shared" si="1"/>
        <v>vs</v>
      </c>
      <c r="F47" s="46" t="str">
        <f>IFERROR(VLOOKUP(_xlfn.CONCAT(B47,$B41),'All Fixtures'!I:T,12,0),VLOOKUP(_xlfn.CONCAT(B47,$B41),'All Fixtures'!H:T,13,0))</f>
        <v>Sigtels</v>
      </c>
      <c r="G47" s="48" t="str">
        <f>IF(E47="VOID","",VLOOKUP(_xlfn.CONCAT(B47,D47),'All Fixtures'!H:U,14,0))</f>
        <v>Red Lion Huntley</v>
      </c>
    </row>
    <row r="48" spans="1:8" ht="18" customHeight="1" x14ac:dyDescent="0.25">
      <c r="A48" s="55"/>
      <c r="B48" s="44">
        <v>5</v>
      </c>
      <c r="C48" s="45">
        <f>IFERROR(VLOOKUP(_xlfn.CONCAT(B48,$B41),'All Fixtures'!H:R,10,0),VLOOKUP(_xlfn.CONCAT(B48,$B41),'All Fixtures'!I:R,9,0))</f>
        <v>45566</v>
      </c>
      <c r="D48" s="46" t="str">
        <f>IFERROR(VLOOKUP(_xlfn.CONCAT(B48,$B41),'All Fixtures'!H:R,11,0),VLOOKUP(_xlfn.CONCAT(B48,$B41),'All Fixtures'!I:R,10,0))</f>
        <v>Sigtels</v>
      </c>
      <c r="E48" s="47" t="str">
        <f t="shared" si="1"/>
        <v>vs</v>
      </c>
      <c r="F48" s="46" t="str">
        <f>IFERROR(VLOOKUP(_xlfn.CONCAT(B48,$B41),'All Fixtures'!I:T,12,0),VLOOKUP(_xlfn.CONCAT(B48,$B41),'All Fixtures'!H:T,13,0))</f>
        <v>The Novices</v>
      </c>
      <c r="G48" s="48" t="str">
        <f>IF(E48="VOID","",VLOOKUP(_xlfn.CONCAT(B48,D48),'All Fixtures'!H:U,14,0))</f>
        <v>Wotton Hall Club 2</v>
      </c>
    </row>
    <row r="49" spans="1:7" ht="18" customHeight="1" x14ac:dyDescent="0.25">
      <c r="A49" s="55"/>
      <c r="B49" s="44">
        <v>6</v>
      </c>
      <c r="C49" s="45">
        <f>IFERROR(VLOOKUP(_xlfn.CONCAT(B49,$B41),'All Fixtures'!H:R,10,0),VLOOKUP(_xlfn.CONCAT(B49,$B41),'All Fixtures'!I:R,9,0))</f>
        <v>45576</v>
      </c>
      <c r="D49" s="46" t="str">
        <f>IFERROR(VLOOKUP(_xlfn.CONCAT(B49,$B41),'All Fixtures'!H:R,11,0),VLOOKUP(_xlfn.CONCAT(B49,$B41),'All Fixtures'!I:R,10,0))</f>
        <v>Newent Dragons</v>
      </c>
      <c r="E49" s="47" t="str">
        <f t="shared" si="1"/>
        <v>vs</v>
      </c>
      <c r="F49" s="46" t="str">
        <f>IFERROR(VLOOKUP(_xlfn.CONCAT(B49,$B41),'All Fixtures'!I:T,12,0),VLOOKUP(_xlfn.CONCAT(B49,$B41),'All Fixtures'!H:T,13,0))</f>
        <v>Sigtels</v>
      </c>
      <c r="G49" s="48" t="str">
        <f>IF(E49="VOID","",VLOOKUP(_xlfn.CONCAT(B49,D49),'All Fixtures'!H:U,14,0))</f>
        <v>Circle Club Newent</v>
      </c>
    </row>
    <row r="50" spans="1:7" ht="18" customHeight="1" x14ac:dyDescent="0.25">
      <c r="A50" s="55"/>
      <c r="B50" s="44">
        <v>7</v>
      </c>
      <c r="C50" s="45">
        <f>IFERROR(VLOOKUP(_xlfn.CONCAT(B50,$B41),'All Fixtures'!H:R,10,0),VLOOKUP(_xlfn.CONCAT(B50,$B41),'All Fixtures'!I:R,9,0))</f>
        <v>45580</v>
      </c>
      <c r="D50" s="46" t="str">
        <f>IFERROR(VLOOKUP(_xlfn.CONCAT(B50,$B41),'All Fixtures'!H:R,11,0),VLOOKUP(_xlfn.CONCAT(B50,$B41),'All Fixtures'!I:R,10,0))</f>
        <v>Sigtels</v>
      </c>
      <c r="E50" s="47" t="str">
        <f t="shared" si="1"/>
        <v>vs</v>
      </c>
      <c r="F50" s="46" t="str">
        <f>IFERROR(VLOOKUP(_xlfn.CONCAT(B50,$B41),'All Fixtures'!I:T,12,0),VLOOKUP(_xlfn.CONCAT(B50,$B41),'All Fixtures'!H:T,13,0))</f>
        <v>Tipplers</v>
      </c>
      <c r="G50" s="48" t="str">
        <f>IF(E50="VOID","",VLOOKUP(_xlfn.CONCAT(B50,D50),'All Fixtures'!H:U,14,0))</f>
        <v>Wotton Hall Club 2</v>
      </c>
    </row>
    <row r="51" spans="1:7" ht="18" customHeight="1" x14ac:dyDescent="0.25">
      <c r="A51" s="55"/>
      <c r="B51" s="44">
        <v>8</v>
      </c>
      <c r="C51" s="45">
        <f>IFERROR(VLOOKUP(_xlfn.CONCAT(B51,$B41),'All Fixtures'!H:R,10,0),VLOOKUP(_xlfn.CONCAT(B51,$B41),'All Fixtures'!I:R,9,0))</f>
        <v>45589</v>
      </c>
      <c r="D51" s="46" t="str">
        <f>IFERROR(VLOOKUP(_xlfn.CONCAT(B51,$B41),'All Fixtures'!H:R,11,0),VLOOKUP(_xlfn.CONCAT(B51,$B41),'All Fixtures'!I:R,10,0))</f>
        <v>Incredibowls</v>
      </c>
      <c r="E51" s="47" t="str">
        <f t="shared" si="1"/>
        <v>vs</v>
      </c>
      <c r="F51" s="46" t="str">
        <f>IFERROR(VLOOKUP(_xlfn.CONCAT(B51,$B41),'All Fixtures'!I:T,12,0),VLOOKUP(_xlfn.CONCAT(B51,$B41),'All Fixtures'!H:T,13,0))</f>
        <v>Sigtels</v>
      </c>
      <c r="G51" s="48" t="str">
        <f>IF(E51="VOID","",VLOOKUP(_xlfn.CONCAT(B51,D51),'All Fixtures'!H:U,14,0))</f>
        <v>St James Club</v>
      </c>
    </row>
    <row r="52" spans="1:7" ht="18" customHeight="1" x14ac:dyDescent="0.25">
      <c r="A52" s="55"/>
      <c r="B52" s="44">
        <v>9</v>
      </c>
      <c r="C52" s="45">
        <f>IFERROR(VLOOKUP(_xlfn.CONCAT(B52,$B41),'All Fixtures'!H:R,10,0),VLOOKUP(_xlfn.CONCAT(B52,$B41),'All Fixtures'!I:R,9,0))</f>
        <v>45594</v>
      </c>
      <c r="D52" s="46" t="str">
        <f>IFERROR(VLOOKUP(_xlfn.CONCAT(B52,$B41),'All Fixtures'!H:R,11,0),VLOOKUP(_xlfn.CONCAT(B52,$B41),'All Fixtures'!I:R,10,0))</f>
        <v>Sigtels</v>
      </c>
      <c r="E52" s="47" t="str">
        <f t="shared" si="1"/>
        <v>vs</v>
      </c>
      <c r="F52" s="46" t="str">
        <f>IFERROR(VLOOKUP(_xlfn.CONCAT(B52,$B41),'All Fixtures'!I:T,12,0),VLOOKUP(_xlfn.CONCAT(B52,$B41),'All Fixtures'!H:T,13,0))</f>
        <v>Gladiators</v>
      </c>
      <c r="G52" s="48" t="str">
        <f>IF(E52="VOID","",VLOOKUP(_xlfn.CONCAT(B52,D52),'All Fixtures'!H:U,14,0))</f>
        <v>Wotton Hall Club 2</v>
      </c>
    </row>
    <row r="53" spans="1:7" ht="18" customHeight="1" x14ac:dyDescent="0.25">
      <c r="A53" s="55"/>
      <c r="B53" s="44">
        <v>10</v>
      </c>
      <c r="C53" s="45">
        <f>IFERROR(VLOOKUP(_xlfn.CONCAT(B53,$B41),'All Fixtures'!H:R,10,0),VLOOKUP(_xlfn.CONCAT(B53,$B41),'All Fixtures'!I:R,9,0))</f>
        <v>45602</v>
      </c>
      <c r="D53" s="46" t="str">
        <f>IFERROR(VLOOKUP(_xlfn.CONCAT(B53,$B41),'All Fixtures'!H:R,11,0),VLOOKUP(_xlfn.CONCAT(B53,$B41),'All Fixtures'!I:R,10,0))</f>
        <v>Bloaters S.C.</v>
      </c>
      <c r="E53" s="47" t="str">
        <f t="shared" si="1"/>
        <v>vs</v>
      </c>
      <c r="F53" s="46" t="str">
        <f>IFERROR(VLOOKUP(_xlfn.CONCAT(B53,$B41),'All Fixtures'!I:T,12,0),VLOOKUP(_xlfn.CONCAT(B53,$B41),'All Fixtures'!H:T,13,0))</f>
        <v>Sigtels</v>
      </c>
      <c r="G53" s="48" t="str">
        <f>IF(E53="VOID","",VLOOKUP(_xlfn.CONCAT(B53,D53),'All Fixtures'!H:U,14,0))</f>
        <v>Spartans Club 2</v>
      </c>
    </row>
    <row r="54" spans="1:7" ht="18" customHeight="1" x14ac:dyDescent="0.25">
      <c r="A54" s="55"/>
      <c r="B54" s="44">
        <v>11</v>
      </c>
      <c r="C54" s="45">
        <f>IFERROR(VLOOKUP(_xlfn.CONCAT(B54,$B41),'All Fixtures'!H:R,10,0),VLOOKUP(_xlfn.CONCAT(B54,$B41),'All Fixtures'!I:R,9,0))</f>
        <v>45608</v>
      </c>
      <c r="D54" s="46" t="str">
        <f>IFERROR(VLOOKUP(_xlfn.CONCAT(B54,$B41),'All Fixtures'!H:R,11,0),VLOOKUP(_xlfn.CONCAT(B54,$B41),'All Fixtures'!I:R,10,0))</f>
        <v>Sigtels</v>
      </c>
      <c r="E54" s="47" t="str">
        <f t="shared" si="1"/>
        <v>vs</v>
      </c>
      <c r="F54" s="46" t="str">
        <f>IFERROR(VLOOKUP(_xlfn.CONCAT(B54,$B41),'All Fixtures'!I:T,12,0),VLOOKUP(_xlfn.CONCAT(B54,$B41),'All Fixtures'!H:T,13,0))</f>
        <v>Hilltops</v>
      </c>
      <c r="G54" s="48" t="str">
        <f>IF(E54="VOID","",VLOOKUP(_xlfn.CONCAT(B54,D54),'All Fixtures'!H:U,14,0))</f>
        <v>Wotton Hall Club 2</v>
      </c>
    </row>
    <row r="55" spans="1:7" ht="18" customHeight="1" x14ac:dyDescent="0.25">
      <c r="A55" s="55"/>
      <c r="B55" s="44">
        <v>12</v>
      </c>
      <c r="C55" s="45">
        <f>IFERROR(VLOOKUP(_xlfn.CONCAT(B55,$B41),'All Fixtures'!H:R,10,0),VLOOKUP(_xlfn.CONCAT(B55,$B41),'All Fixtures'!I:R,9,0))</f>
        <v>45615</v>
      </c>
      <c r="D55" s="46" t="str">
        <f>IFERROR(VLOOKUP(_xlfn.CONCAT(B55,$B41),'All Fixtures'!H:R,11,0),VLOOKUP(_xlfn.CONCAT(B55,$B41),'All Fixtures'!I:R,10,0))</f>
        <v>Deaf Tigers</v>
      </c>
      <c r="E55" s="47" t="str">
        <f t="shared" si="1"/>
        <v>vs</v>
      </c>
      <c r="F55" s="46" t="str">
        <f>IFERROR(VLOOKUP(_xlfn.CONCAT(B55,$B41),'All Fixtures'!I:T,12,0),VLOOKUP(_xlfn.CONCAT(B55,$B41),'All Fixtures'!H:T,13,0))</f>
        <v>Sigtels</v>
      </c>
      <c r="G55" s="48" t="str">
        <f>IF(E55="VOID","",VLOOKUP(_xlfn.CONCAT(B55,D55),'All Fixtures'!H:U,14,0))</f>
        <v>One Eyed Jacks</v>
      </c>
    </row>
    <row r="56" spans="1:7" ht="18" customHeight="1" x14ac:dyDescent="0.25">
      <c r="A56" s="55"/>
      <c r="B56" s="44">
        <v>13</v>
      </c>
      <c r="C56" s="45">
        <f>IFERROR(VLOOKUP(_xlfn.CONCAT(B56,$B41),'All Fixtures'!H:R,10,0),VLOOKUP(_xlfn.CONCAT(B56,$B41),'All Fixtures'!I:R,9,0))</f>
        <v>45622</v>
      </c>
      <c r="D56" s="46" t="str">
        <f>IFERROR(VLOOKUP(_xlfn.CONCAT(B56,$B41),'All Fixtures'!H:R,11,0),VLOOKUP(_xlfn.CONCAT(B56,$B41),'All Fixtures'!I:R,10,0))</f>
        <v>Sigtels</v>
      </c>
      <c r="E56" s="47" t="str">
        <f t="shared" si="1"/>
        <v>vs</v>
      </c>
      <c r="F56" s="46" t="str">
        <f>IFERROR(VLOOKUP(_xlfn.CONCAT(B56,$B41),'All Fixtures'!I:T,12,0),VLOOKUP(_xlfn.CONCAT(B56,$B41),'All Fixtures'!H:T,13,0))</f>
        <v>City Treasurers</v>
      </c>
      <c r="G56" s="48" t="str">
        <f>IF(E56="VOID","",VLOOKUP(_xlfn.CONCAT(B56,D56),'All Fixtures'!H:U,14,0))</f>
        <v>Wotton Hall Club 2</v>
      </c>
    </row>
    <row r="57" spans="1:7" ht="18" customHeight="1" x14ac:dyDescent="0.25">
      <c r="A57" s="55"/>
      <c r="B57" s="44">
        <v>14</v>
      </c>
      <c r="C57" s="45" t="str">
        <f>IFERROR(VLOOKUP(_xlfn.CONCAT(B57,$B41),'All Fixtures'!H:R,10,0),VLOOKUP(_xlfn.CONCAT(B57,$B41),'All Fixtures'!I:R,9,0))</f>
        <v/>
      </c>
      <c r="D57" s="46" t="str">
        <f>IFERROR(VLOOKUP(_xlfn.CONCAT(B57,$B41),'All Fixtures'!H:R,11,0),VLOOKUP(_xlfn.CONCAT(B57,$B41),'All Fixtures'!I:R,10,0))</f>
        <v>Sigtels</v>
      </c>
      <c r="E57" s="47" t="str">
        <f t="shared" si="1"/>
        <v>VOID</v>
      </c>
      <c r="F57" s="46" t="str">
        <f>IFERROR(VLOOKUP(_xlfn.CONCAT(B57,$B41),'All Fixtures'!I:T,12,0),VLOOKUP(_xlfn.CONCAT(B57,$B41),'All Fixtures'!H:T,13,0))</f>
        <v/>
      </c>
      <c r="G57" s="48" t="str">
        <f>IF(E57="VOID","",VLOOKUP(_xlfn.CONCAT(B57,D57),'All Fixtures'!H:U,14,0))</f>
        <v/>
      </c>
    </row>
    <row r="58" spans="1:7" ht="18" customHeight="1" x14ac:dyDescent="0.25">
      <c r="A58" s="55"/>
      <c r="B58" s="44">
        <v>15</v>
      </c>
      <c r="C58" s="45">
        <f>IFERROR(VLOOKUP(_xlfn.CONCAT(B58,$B41),'All Fixtures'!H:R,10,0),VLOOKUP(_xlfn.CONCAT(B58,$B41),'All Fixtures'!I:R,9,0))</f>
        <v>45635</v>
      </c>
      <c r="D58" s="46" t="str">
        <f>IFERROR(VLOOKUP(_xlfn.CONCAT(B58,$B41),'All Fixtures'!H:R,11,0),VLOOKUP(_xlfn.CONCAT(B58,$B41),'All Fixtures'!I:R,10,0))</f>
        <v>Derwents</v>
      </c>
      <c r="E58" s="47" t="str">
        <f t="shared" si="1"/>
        <v>vs</v>
      </c>
      <c r="F58" s="46" t="str">
        <f>IFERROR(VLOOKUP(_xlfn.CONCAT(B58,$B41),'All Fixtures'!I:T,12,0),VLOOKUP(_xlfn.CONCAT(B58,$B41),'All Fixtures'!H:T,13,0))</f>
        <v>Sigtels</v>
      </c>
      <c r="G58" s="48" t="str">
        <f>IF(E58="VOID","",VLOOKUP(_xlfn.CONCAT(B58,D58),'All Fixtures'!H:U,14,0))</f>
        <v>Farmer's Club 2</v>
      </c>
    </row>
    <row r="59" spans="1:7" ht="24.6" customHeight="1" x14ac:dyDescent="0.25">
      <c r="A59" s="55"/>
      <c r="B59" s="122" t="s">
        <v>339</v>
      </c>
      <c r="C59" s="123"/>
      <c r="D59" s="123"/>
      <c r="E59" s="123"/>
      <c r="F59" s="123"/>
      <c r="G59" s="124"/>
    </row>
    <row r="60" spans="1:7" ht="18" customHeight="1" x14ac:dyDescent="0.25">
      <c r="A60" s="55"/>
      <c r="B60" s="44">
        <v>16</v>
      </c>
      <c r="C60" s="45">
        <f>IFERROR(VLOOKUP(_xlfn.CONCAT(B60,$B41),'All Fixtures'!H:R,10,0),VLOOKUP(_xlfn.CONCAT(B60,$B41),'All Fixtures'!I:R,9,0))</f>
        <v>45666</v>
      </c>
      <c r="D60" s="46" t="str">
        <f>IFERROR(VLOOKUP(_xlfn.CONCAT(B60,$B41),'All Fixtures'!H:R,11,0),VLOOKUP(_xlfn.CONCAT(B60,$B41),'All Fixtures'!I:R,10,0))</f>
        <v>Lassington Rollers</v>
      </c>
      <c r="E60" s="47" t="str">
        <f t="shared" si="1"/>
        <v>vs</v>
      </c>
      <c r="F60" s="46" t="str">
        <f>IFERROR(VLOOKUP(_xlfn.CONCAT(B60,$B41),'All Fixtures'!I:T,12,0),VLOOKUP(_xlfn.CONCAT(B60,$B41),'All Fixtures'!H:T,13,0))</f>
        <v>Sigtels</v>
      </c>
      <c r="G60" s="48" t="str">
        <f>IF(E60="VOID","",VLOOKUP(_xlfn.CONCAT(B60,D60),'All Fixtures'!H:U,14,0))</f>
        <v>England's Glory 2</v>
      </c>
    </row>
    <row r="61" spans="1:7" ht="18" customHeight="1" x14ac:dyDescent="0.25">
      <c r="A61" s="55"/>
      <c r="B61" s="44">
        <v>17</v>
      </c>
      <c r="C61" s="45">
        <f>IFERROR(VLOOKUP(_xlfn.CONCAT(B61,$B41),'All Fixtures'!H:R,10,0),VLOOKUP(_xlfn.CONCAT(B61,$B41),'All Fixtures'!I:R,9,0))</f>
        <v>45671</v>
      </c>
      <c r="D61" s="46" t="str">
        <f>IFERROR(VLOOKUP(_xlfn.CONCAT(B61,$B41),'All Fixtures'!H:R,11,0),VLOOKUP(_xlfn.CONCAT(B61,$B41),'All Fixtures'!I:R,10,0))</f>
        <v>Sigtels</v>
      </c>
      <c r="E61" s="47" t="str">
        <f t="shared" si="1"/>
        <v>vs</v>
      </c>
      <c r="F61" s="46" t="str">
        <f>IFERROR(VLOOKUP(_xlfn.CONCAT(B61,$B41),'All Fixtures'!I:T,12,0),VLOOKUP(_xlfn.CONCAT(B61,$B41),'All Fixtures'!H:T,13,0))</f>
        <v>Cruisers</v>
      </c>
      <c r="G61" s="48" t="str">
        <f>IF(E61="VOID","",VLOOKUP(_xlfn.CONCAT(B61,D61),'All Fixtures'!H:U,14,0))</f>
        <v>Wotton Hall Club 2</v>
      </c>
    </row>
    <row r="62" spans="1:7" ht="18" customHeight="1" x14ac:dyDescent="0.25">
      <c r="A62" s="55"/>
      <c r="B62" s="44">
        <v>18</v>
      </c>
      <c r="C62" s="45">
        <f>IFERROR(VLOOKUP(_xlfn.CONCAT(B62,$B41),'All Fixtures'!H:R,10,0),VLOOKUP(_xlfn.CONCAT(B62,$B41),'All Fixtures'!I:R,9,0))</f>
        <v>45679</v>
      </c>
      <c r="D62" s="46" t="str">
        <f>IFERROR(VLOOKUP(_xlfn.CONCAT(B62,$B41),'All Fixtures'!H:R,11,0),VLOOKUP(_xlfn.CONCAT(B62,$B41),'All Fixtures'!I:R,10,0))</f>
        <v>BMI 'A' Breakaways</v>
      </c>
      <c r="E62" s="47" t="str">
        <f t="shared" si="1"/>
        <v>vs</v>
      </c>
      <c r="F62" s="46" t="str">
        <f>IFERROR(VLOOKUP(_xlfn.CONCAT(B62,$B41),'All Fixtures'!I:T,12,0),VLOOKUP(_xlfn.CONCAT(B62,$B41),'All Fixtures'!H:T,13,0))</f>
        <v>Sigtels</v>
      </c>
      <c r="G62" s="48" t="str">
        <f>IF(E62="VOID","",VLOOKUP(_xlfn.CONCAT(B62,D62),'All Fixtures'!H:U,14,0))</f>
        <v>St James Club</v>
      </c>
    </row>
    <row r="63" spans="1:7" ht="18" customHeight="1" x14ac:dyDescent="0.25">
      <c r="A63" s="55"/>
      <c r="B63" s="44">
        <v>19</v>
      </c>
      <c r="C63" s="45">
        <f>IFERROR(VLOOKUP(_xlfn.CONCAT(B63,$B41),'All Fixtures'!H:R,10,0),VLOOKUP(_xlfn.CONCAT(B63,$B41),'All Fixtures'!I:R,9,0))</f>
        <v>45685</v>
      </c>
      <c r="D63" s="46" t="str">
        <f>IFERROR(VLOOKUP(_xlfn.CONCAT(B63,$B41),'All Fixtures'!H:R,11,0),VLOOKUP(_xlfn.CONCAT(B63,$B41),'All Fixtures'!I:R,10,0))</f>
        <v>Sigtels</v>
      </c>
      <c r="E63" s="47" t="str">
        <f t="shared" si="1"/>
        <v>vs</v>
      </c>
      <c r="F63" s="46" t="str">
        <f>IFERROR(VLOOKUP(_xlfn.CONCAT(B63,$B41),'All Fixtures'!I:T,12,0),VLOOKUP(_xlfn.CONCAT(B63,$B41),'All Fixtures'!H:T,13,0))</f>
        <v>More Lager</v>
      </c>
      <c r="G63" s="48" t="str">
        <f>IF(E63="VOID","",VLOOKUP(_xlfn.CONCAT(B63,D63),'All Fixtures'!H:U,14,0))</f>
        <v>Wotton Hall Club 2</v>
      </c>
    </row>
    <row r="64" spans="1:7" ht="18" customHeight="1" x14ac:dyDescent="0.25">
      <c r="A64" s="55"/>
      <c r="B64" s="44">
        <v>20</v>
      </c>
      <c r="C64" s="45">
        <f>IFERROR(VLOOKUP(_xlfn.CONCAT(B64,$B41),'All Fixtures'!H:R,10,0),VLOOKUP(_xlfn.CONCAT(B64,$B41),'All Fixtures'!I:R,9,0))</f>
        <v>45693</v>
      </c>
      <c r="D64" s="46" t="str">
        <f>IFERROR(VLOOKUP(_xlfn.CONCAT(B64,$B41),'All Fixtures'!H:R,11,0),VLOOKUP(_xlfn.CONCAT(B64,$B41),'All Fixtures'!I:R,10,0))</f>
        <v>The Novices</v>
      </c>
      <c r="E64" s="47" t="str">
        <f t="shared" si="1"/>
        <v>vs</v>
      </c>
      <c r="F64" s="46" t="str">
        <f>IFERROR(VLOOKUP(_xlfn.CONCAT(B64,$B41),'All Fixtures'!I:T,12,0),VLOOKUP(_xlfn.CONCAT(B64,$B41),'All Fixtures'!H:T,13,0))</f>
        <v>Sigtels</v>
      </c>
      <c r="G64" s="48" t="str">
        <f>IF(E64="VOID","",VLOOKUP(_xlfn.CONCAT(B64,D64),'All Fixtures'!H:U,14,0))</f>
        <v>Gala Club 2</v>
      </c>
    </row>
    <row r="65" spans="1:7" ht="18" customHeight="1" x14ac:dyDescent="0.25">
      <c r="A65" s="55"/>
      <c r="B65" s="44">
        <v>21</v>
      </c>
      <c r="C65" s="45">
        <f>IFERROR(VLOOKUP(_xlfn.CONCAT(B65,$B41),'All Fixtures'!H:R,10,0),VLOOKUP(_xlfn.CONCAT(B65,$B41),'All Fixtures'!I:R,9,0))</f>
        <v>45699</v>
      </c>
      <c r="D65" s="46" t="str">
        <f>IFERROR(VLOOKUP(_xlfn.CONCAT(B65,$B41),'All Fixtures'!H:R,11,0),VLOOKUP(_xlfn.CONCAT(B65,$B41),'All Fixtures'!I:R,10,0))</f>
        <v>Sigtels</v>
      </c>
      <c r="E65" s="47" t="str">
        <f t="shared" si="1"/>
        <v>vs</v>
      </c>
      <c r="F65" s="46" t="str">
        <f>IFERROR(VLOOKUP(_xlfn.CONCAT(B65,$B41),'All Fixtures'!I:T,12,0),VLOOKUP(_xlfn.CONCAT(B65,$B41),'All Fixtures'!H:T,13,0))</f>
        <v>Newent Dragons</v>
      </c>
      <c r="G65" s="48" t="str">
        <f>IF(E65="VOID","",VLOOKUP(_xlfn.CONCAT(B65,D65),'All Fixtures'!H:U,14,0))</f>
        <v>Wotton Hall Club 2</v>
      </c>
    </row>
    <row r="66" spans="1:7" ht="18" customHeight="1" x14ac:dyDescent="0.25">
      <c r="A66" s="55"/>
      <c r="B66" s="44">
        <v>22</v>
      </c>
      <c r="C66" s="45">
        <f>IFERROR(VLOOKUP(_xlfn.CONCAT(B66,$B41),'All Fixtures'!H:R,10,0),VLOOKUP(_xlfn.CONCAT(B66,$B41),'All Fixtures'!I:R,9,0))</f>
        <v>45709</v>
      </c>
      <c r="D66" s="46" t="str">
        <f>IFERROR(VLOOKUP(_xlfn.CONCAT(B66,$B41),'All Fixtures'!H:R,11,0),VLOOKUP(_xlfn.CONCAT(B66,$B41),'All Fixtures'!I:R,10,0))</f>
        <v>Tipplers</v>
      </c>
      <c r="E66" s="47" t="str">
        <f t="shared" si="1"/>
        <v>vs</v>
      </c>
      <c r="F66" s="46" t="str">
        <f>IFERROR(VLOOKUP(_xlfn.CONCAT(B66,$B41),'All Fixtures'!I:T,12,0),VLOOKUP(_xlfn.CONCAT(B66,$B41),'All Fixtures'!H:T,13,0))</f>
        <v>Sigtels</v>
      </c>
      <c r="G66" s="48" t="str">
        <f>IF(E66="VOID","",VLOOKUP(_xlfn.CONCAT(B66,D66),'All Fixtures'!H:U,14,0))</f>
        <v>Wotton Hall Club 1</v>
      </c>
    </row>
    <row r="67" spans="1:7" ht="18" customHeight="1" x14ac:dyDescent="0.25">
      <c r="A67" s="55"/>
      <c r="B67" s="44">
        <v>23</v>
      </c>
      <c r="C67" s="45">
        <f>IFERROR(VLOOKUP(_xlfn.CONCAT(B67,$B41),'All Fixtures'!H:R,10,0),VLOOKUP(_xlfn.CONCAT(B67,$B41),'All Fixtures'!I:R,9,0))</f>
        <v>45713</v>
      </c>
      <c r="D67" s="46" t="str">
        <f>IFERROR(VLOOKUP(_xlfn.CONCAT(B67,$B41),'All Fixtures'!H:R,11,0),VLOOKUP(_xlfn.CONCAT(B67,$B41),'All Fixtures'!I:R,10,0))</f>
        <v>Sigtels</v>
      </c>
      <c r="E67" s="47" t="str">
        <f t="shared" si="1"/>
        <v>vs</v>
      </c>
      <c r="F67" s="46" t="str">
        <f>IFERROR(VLOOKUP(_xlfn.CONCAT(B67,$B41),'All Fixtures'!I:T,12,0),VLOOKUP(_xlfn.CONCAT(B67,$B41),'All Fixtures'!H:T,13,0))</f>
        <v>Incredibowls</v>
      </c>
      <c r="G67" s="48" t="str">
        <f>IF(E67="VOID","",VLOOKUP(_xlfn.CONCAT(B67,D67),'All Fixtures'!H:U,14,0))</f>
        <v>Wotton Hall Club 2</v>
      </c>
    </row>
    <row r="68" spans="1:7" ht="18" customHeight="1" x14ac:dyDescent="0.25">
      <c r="A68" s="55"/>
      <c r="B68" s="44">
        <v>24</v>
      </c>
      <c r="C68" s="45">
        <f>IFERROR(VLOOKUP(_xlfn.CONCAT(B68,$B41),'All Fixtures'!H:R,10,0),VLOOKUP(_xlfn.CONCAT(B68,$B41),'All Fixtures'!I:R,9,0))</f>
        <v>45721</v>
      </c>
      <c r="D68" s="46" t="str">
        <f>IFERROR(VLOOKUP(_xlfn.CONCAT(B68,$B41),'All Fixtures'!H:R,11,0),VLOOKUP(_xlfn.CONCAT(B68,$B41),'All Fixtures'!I:R,10,0))</f>
        <v>Gladiators</v>
      </c>
      <c r="E68" s="47" t="str">
        <f t="shared" si="1"/>
        <v>vs</v>
      </c>
      <c r="F68" s="46" t="str">
        <f>IFERROR(VLOOKUP(_xlfn.CONCAT(B68,$B41),'All Fixtures'!I:T,12,0),VLOOKUP(_xlfn.CONCAT(B68,$B41),'All Fixtures'!H:T,13,0))</f>
        <v>Sigtels</v>
      </c>
      <c r="G68" s="48" t="str">
        <f>IF(E68="VOID","",VLOOKUP(_xlfn.CONCAT(B68,D68),'All Fixtures'!H:U,14,0))</f>
        <v>Farmer's Club 1</v>
      </c>
    </row>
    <row r="69" spans="1:7" ht="18" customHeight="1" x14ac:dyDescent="0.25">
      <c r="A69" s="55"/>
      <c r="B69" s="44">
        <v>25</v>
      </c>
      <c r="C69" s="45">
        <f>IFERROR(VLOOKUP(_xlfn.CONCAT(B69,$B41),'All Fixtures'!H:R,10,0),VLOOKUP(_xlfn.CONCAT(B69,$B41),'All Fixtures'!I:R,9,0))</f>
        <v>45727</v>
      </c>
      <c r="D69" s="46" t="str">
        <f>IFERROR(VLOOKUP(_xlfn.CONCAT(B69,$B41),'All Fixtures'!H:R,11,0),VLOOKUP(_xlfn.CONCAT(B69,$B41),'All Fixtures'!I:R,10,0))</f>
        <v>Sigtels</v>
      </c>
      <c r="E69" s="47" t="str">
        <f t="shared" si="1"/>
        <v>vs</v>
      </c>
      <c r="F69" s="46" t="str">
        <f>IFERROR(VLOOKUP(_xlfn.CONCAT(B69,$B41),'All Fixtures'!I:T,12,0),VLOOKUP(_xlfn.CONCAT(B69,$B41),'All Fixtures'!H:T,13,0))</f>
        <v>Bloaters S.C.</v>
      </c>
      <c r="G69" s="48" t="str">
        <f>IF(E69="VOID","",VLOOKUP(_xlfn.CONCAT(B69,D69),'All Fixtures'!H:U,14,0))</f>
        <v>Wotton Hall Club 2</v>
      </c>
    </row>
    <row r="70" spans="1:7" ht="18" customHeight="1" x14ac:dyDescent="0.25">
      <c r="A70" s="55"/>
      <c r="B70" s="44">
        <v>26</v>
      </c>
      <c r="C70" s="45">
        <f>IFERROR(VLOOKUP(_xlfn.CONCAT(B70,$B41),'All Fixtures'!H:R,10,0),VLOOKUP(_xlfn.CONCAT(B70,$B41),'All Fixtures'!I:R,9,0))</f>
        <v>45736</v>
      </c>
      <c r="D70" s="46" t="str">
        <f>IFERROR(VLOOKUP(_xlfn.CONCAT(B70,$B41),'All Fixtures'!H:R,11,0),VLOOKUP(_xlfn.CONCAT(B70,$B41),'All Fixtures'!I:R,10,0))</f>
        <v>Hilltops</v>
      </c>
      <c r="E70" s="47" t="str">
        <f t="shared" si="1"/>
        <v>vs</v>
      </c>
      <c r="F70" s="46" t="str">
        <f>IFERROR(VLOOKUP(_xlfn.CONCAT(B70,$B41),'All Fixtures'!I:T,12,0),VLOOKUP(_xlfn.CONCAT(B70,$B41),'All Fixtures'!H:T,13,0))</f>
        <v>Sigtels</v>
      </c>
      <c r="G70" s="48" t="str">
        <f>IF(E70="VOID","",VLOOKUP(_xlfn.CONCAT(B70,D70),'All Fixtures'!H:U,14,0))</f>
        <v>Robinswood Hill Club 1</v>
      </c>
    </row>
    <row r="71" spans="1:7" ht="18" customHeight="1" x14ac:dyDescent="0.25">
      <c r="A71" s="55"/>
      <c r="B71" s="44">
        <v>27</v>
      </c>
      <c r="C71" s="45">
        <f>IFERROR(VLOOKUP(_xlfn.CONCAT(B71,$B41),'All Fixtures'!H:R,10,0),VLOOKUP(_xlfn.CONCAT(B71,$B41),'All Fixtures'!I:R,9,0))</f>
        <v>45741</v>
      </c>
      <c r="D71" s="46" t="str">
        <f>IFERROR(VLOOKUP(_xlfn.CONCAT(B71,$B41),'All Fixtures'!H:R,11,0),VLOOKUP(_xlfn.CONCAT(B71,$B41),'All Fixtures'!I:R,10,0))</f>
        <v>Sigtels</v>
      </c>
      <c r="E71" s="47" t="str">
        <f t="shared" si="1"/>
        <v>vs</v>
      </c>
      <c r="F71" s="46" t="str">
        <f>IFERROR(VLOOKUP(_xlfn.CONCAT(B71,$B41),'All Fixtures'!I:T,12,0),VLOOKUP(_xlfn.CONCAT(B71,$B41),'All Fixtures'!H:T,13,0))</f>
        <v>Deaf Tigers</v>
      </c>
      <c r="G71" s="48" t="str">
        <f>IF(E71="VOID","",VLOOKUP(_xlfn.CONCAT(B71,D71),'All Fixtures'!H:U,14,0))</f>
        <v>Wotton Hall Club 2</v>
      </c>
    </row>
    <row r="72" spans="1:7" ht="18" customHeight="1" x14ac:dyDescent="0.25">
      <c r="A72" s="55"/>
      <c r="B72" s="44">
        <v>28</v>
      </c>
      <c r="C72" s="45">
        <f>IFERROR(VLOOKUP(_xlfn.CONCAT(B72,$B41),'All Fixtures'!H:R,10,0),VLOOKUP(_xlfn.CONCAT(B72,$B41),'All Fixtures'!I:R,9,0))</f>
        <v>45748</v>
      </c>
      <c r="D72" s="46" t="str">
        <f>IFERROR(VLOOKUP(_xlfn.CONCAT(B72,$B41),'All Fixtures'!H:R,11,0),VLOOKUP(_xlfn.CONCAT(B72,$B41),'All Fixtures'!I:R,10,0))</f>
        <v>City Treasurers</v>
      </c>
      <c r="E72" s="47" t="str">
        <f t="shared" si="1"/>
        <v>vs</v>
      </c>
      <c r="F72" s="46" t="str">
        <f>IFERROR(VLOOKUP(_xlfn.CONCAT(B72,$B41),'All Fixtures'!I:T,12,0),VLOOKUP(_xlfn.CONCAT(B72,$B41),'All Fixtures'!H:T,13,0))</f>
        <v>Sigtels</v>
      </c>
      <c r="G72" s="48" t="str">
        <f>IF(E72="VOID","",VLOOKUP(_xlfn.CONCAT(B72,D72),'All Fixtures'!H:U,14,0))</f>
        <v>Gala Club 2</v>
      </c>
    </row>
    <row r="73" spans="1:7" ht="18" customHeight="1" x14ac:dyDescent="0.25">
      <c r="A73" s="55"/>
      <c r="B73" s="44">
        <v>29</v>
      </c>
      <c r="C73" s="45" t="str">
        <f>IFERROR(VLOOKUP(_xlfn.CONCAT(B73,$B41),'All Fixtures'!H:R,10,0),VLOOKUP(_xlfn.CONCAT(B73,$B41),'All Fixtures'!I:R,9,0))</f>
        <v/>
      </c>
      <c r="D73" s="46" t="str">
        <f>IFERROR(VLOOKUP(_xlfn.CONCAT(B73,$B41),'All Fixtures'!H:R,11,0),VLOOKUP(_xlfn.CONCAT(B73,$B41),'All Fixtures'!I:R,10,0))</f>
        <v>Sigtels</v>
      </c>
      <c r="E73" s="47" t="str">
        <f t="shared" si="1"/>
        <v>VOID</v>
      </c>
      <c r="F73" s="46" t="str">
        <f>IFERROR(VLOOKUP(_xlfn.CONCAT(B73,$B41),'All Fixtures'!I:T,12,0),VLOOKUP(_xlfn.CONCAT(B73,$B41),'All Fixtures'!H:T,13,0))</f>
        <v/>
      </c>
      <c r="G73" s="48" t="str">
        <f>IF(E73="VOID","",VLOOKUP(_xlfn.CONCAT(B73,D73),'All Fixtures'!H:U,14,0))</f>
        <v/>
      </c>
    </row>
    <row r="74" spans="1:7" ht="18" customHeight="1" x14ac:dyDescent="0.25">
      <c r="A74" s="55"/>
      <c r="B74" s="49">
        <v>30</v>
      </c>
      <c r="C74" s="50">
        <f>IFERROR(VLOOKUP(_xlfn.CONCAT(B74,$B41),'All Fixtures'!H:R,10,0),VLOOKUP(_xlfn.CONCAT(B74,$B41),'All Fixtures'!I:R,9,0))</f>
        <v>45762</v>
      </c>
      <c r="D74" s="51" t="str">
        <f>IFERROR(VLOOKUP(_xlfn.CONCAT(B74,$B41),'All Fixtures'!H:R,11,0),VLOOKUP(_xlfn.CONCAT(B74,$B41),'All Fixtures'!I:R,10,0))</f>
        <v>Sigtels</v>
      </c>
      <c r="E74" s="52" t="str">
        <f t="shared" si="1"/>
        <v>vs</v>
      </c>
      <c r="F74" s="51" t="str">
        <f>IFERROR(VLOOKUP(_xlfn.CONCAT(B74,$B41),'All Fixtures'!I:T,12,0),VLOOKUP(_xlfn.CONCAT(B74,$B41),'All Fixtures'!H:T,13,0))</f>
        <v>Derwents</v>
      </c>
      <c r="G74" s="53" t="str">
        <f>IF(E74="VOID","",VLOOKUP(_xlfn.CONCAT(B74,D74),'All Fixtures'!H:U,14,0))</f>
        <v>Wotton Hall Club 2</v>
      </c>
    </row>
    <row r="75" spans="1:7" ht="13.15" customHeight="1" x14ac:dyDescent="0.25">
      <c r="A75" s="55"/>
      <c r="B75" s="20"/>
      <c r="C75" s="20"/>
      <c r="D75" s="3"/>
      <c r="E75" s="20"/>
      <c r="F75" s="3"/>
      <c r="G75" s="3"/>
    </row>
    <row r="76" spans="1:7" ht="13.15" customHeight="1" x14ac:dyDescent="0.25">
      <c r="A76" s="55"/>
      <c r="B76" s="20"/>
      <c r="C76" s="20"/>
      <c r="D76" s="3"/>
      <c r="E76" s="20"/>
      <c r="F76" s="3"/>
      <c r="G76" s="3"/>
    </row>
    <row r="77" spans="1:7" ht="13.15" customHeight="1" x14ac:dyDescent="0.25">
      <c r="A77" s="55"/>
      <c r="B77" s="20"/>
      <c r="C77" s="20"/>
      <c r="D77" s="3"/>
      <c r="E77" s="20"/>
      <c r="F77" s="3"/>
      <c r="G77" s="3"/>
    </row>
    <row r="78" spans="1:7" ht="13.15" customHeight="1" x14ac:dyDescent="0.25">
      <c r="A78" s="55"/>
      <c r="B78" s="20"/>
      <c r="C78" s="20"/>
      <c r="D78" s="3"/>
      <c r="E78" s="20"/>
      <c r="F78" s="3"/>
      <c r="G78" s="3"/>
    </row>
    <row r="79" spans="1:7" ht="13.15" customHeight="1" x14ac:dyDescent="0.25">
      <c r="A79" s="55"/>
      <c r="B79" s="20"/>
      <c r="C79" s="20"/>
      <c r="D79" s="3"/>
      <c r="E79" s="20"/>
      <c r="F79" s="3"/>
      <c r="G79" s="3"/>
    </row>
    <row r="80" spans="1:7" ht="20.45" customHeight="1" x14ac:dyDescent="0.35">
      <c r="A80" s="55">
        <f>A41+1</f>
        <v>3</v>
      </c>
      <c r="B80" s="39" t="str">
        <f>C80</f>
        <v>City Treasurers</v>
      </c>
      <c r="C80" s="121" t="str">
        <f>VLOOKUP(A80,Divisions!$AG$3:$AH$18,2,0)</f>
        <v>City Treasurers</v>
      </c>
      <c r="D80" s="121"/>
      <c r="E80" s="121"/>
      <c r="F80" s="121"/>
      <c r="G80" s="121"/>
    </row>
    <row r="81" spans="1:7" ht="13.15" customHeight="1" x14ac:dyDescent="0.25">
      <c r="A81" s="55"/>
      <c r="B81" s="20"/>
      <c r="C81" s="20"/>
      <c r="D81" s="3"/>
      <c r="E81" s="20"/>
      <c r="F81" s="3"/>
      <c r="G81" s="3"/>
    </row>
    <row r="82" spans="1:7" ht="21.6" customHeight="1" x14ac:dyDescent="0.25">
      <c r="A82" s="55"/>
      <c r="B82" s="40" t="s">
        <v>328</v>
      </c>
      <c r="C82" s="41" t="s">
        <v>334</v>
      </c>
      <c r="D82" s="42" t="s">
        <v>340</v>
      </c>
      <c r="E82" s="42"/>
      <c r="F82" s="42" t="s">
        <v>341</v>
      </c>
      <c r="G82" s="43" t="s">
        <v>338</v>
      </c>
    </row>
    <row r="83" spans="1:7" ht="18" customHeight="1" x14ac:dyDescent="0.25">
      <c r="A83" s="55"/>
      <c r="B83" s="44">
        <v>1</v>
      </c>
      <c r="C83" s="45">
        <f>IFERROR(VLOOKUP(_xlfn.CONCAT(B83,$B80),'All Fixtures'!H:R,10,0),VLOOKUP(_xlfn.CONCAT(B83,$B80),'All Fixtures'!I:R,9,0))</f>
        <v>45538</v>
      </c>
      <c r="D83" s="46" t="str">
        <f>IFERROR(VLOOKUP(_xlfn.CONCAT(B83,$B80),'All Fixtures'!H:R,11,0),VLOOKUP(_xlfn.CONCAT(B83,$B80),'All Fixtures'!I:R,10,0))</f>
        <v>City Treasurers</v>
      </c>
      <c r="E83" s="47" t="str">
        <f>IF(F83="","VOID","vs")</f>
        <v>vs</v>
      </c>
      <c r="F83" s="46" t="str">
        <f>IFERROR(VLOOKUP(_xlfn.CONCAT(B83,$B80),'All Fixtures'!I:T,12,0),VLOOKUP(_xlfn.CONCAT(B83,$B80),'All Fixtures'!H:T,13,0))</f>
        <v>Cruisers</v>
      </c>
      <c r="G83" s="48" t="str">
        <f>IF(E83="VOID","",VLOOKUP(_xlfn.CONCAT(B83,D83),'All Fixtures'!H:U,14,0))</f>
        <v>Gala Club 2</v>
      </c>
    </row>
    <row r="84" spans="1:7" ht="18" customHeight="1" x14ac:dyDescent="0.25">
      <c r="A84" s="55"/>
      <c r="B84" s="44">
        <v>2</v>
      </c>
      <c r="C84" s="45">
        <f>IFERROR(VLOOKUP(_xlfn.CONCAT(B84,$B80),'All Fixtures'!H:R,10,0),VLOOKUP(_xlfn.CONCAT(B84,$B80),'All Fixtures'!I:R,9,0))</f>
        <v>45546</v>
      </c>
      <c r="D84" s="46" t="str">
        <f>IFERROR(VLOOKUP(_xlfn.CONCAT(B84,$B80),'All Fixtures'!H:R,11,0),VLOOKUP(_xlfn.CONCAT(B84,$B80),'All Fixtures'!I:R,10,0))</f>
        <v>BMI 'A' Breakaways</v>
      </c>
      <c r="E84" s="47" t="str">
        <f t="shared" ref="E84:E113" si="2">IF(F84="","VOID","vs")</f>
        <v>vs</v>
      </c>
      <c r="F84" s="46" t="str">
        <f>IFERROR(VLOOKUP(_xlfn.CONCAT(B84,$B80),'All Fixtures'!I:T,12,0),VLOOKUP(_xlfn.CONCAT(B84,$B80),'All Fixtures'!H:T,13,0))</f>
        <v>City Treasurers</v>
      </c>
      <c r="G84" s="48" t="str">
        <f>IF(E84="VOID","",VLOOKUP(_xlfn.CONCAT(B84,D84),'All Fixtures'!H:U,14,0))</f>
        <v>St James Club</v>
      </c>
    </row>
    <row r="85" spans="1:7" ht="18" customHeight="1" x14ac:dyDescent="0.25">
      <c r="A85" s="55"/>
      <c r="B85" s="44">
        <v>3</v>
      </c>
      <c r="C85" s="45">
        <f>IFERROR(VLOOKUP(_xlfn.CONCAT(B85,$B80),'All Fixtures'!H:R,10,0),VLOOKUP(_xlfn.CONCAT(B85,$B80),'All Fixtures'!I:R,9,0))</f>
        <v>45552</v>
      </c>
      <c r="D85" s="46" t="str">
        <f>IFERROR(VLOOKUP(_xlfn.CONCAT(B85,$B80),'All Fixtures'!H:R,11,0),VLOOKUP(_xlfn.CONCAT(B85,$B80),'All Fixtures'!I:R,10,0))</f>
        <v>City Treasurers</v>
      </c>
      <c r="E85" s="47" t="str">
        <f t="shared" si="2"/>
        <v>vs</v>
      </c>
      <c r="F85" s="46" t="str">
        <f>IFERROR(VLOOKUP(_xlfn.CONCAT(B85,$B80),'All Fixtures'!I:T,12,0),VLOOKUP(_xlfn.CONCAT(B85,$B80),'All Fixtures'!H:T,13,0))</f>
        <v>More Lager</v>
      </c>
      <c r="G85" s="48" t="str">
        <f>IF(E85="VOID","",VLOOKUP(_xlfn.CONCAT(B85,D85),'All Fixtures'!H:U,14,0))</f>
        <v>Gala Club 2</v>
      </c>
    </row>
    <row r="86" spans="1:7" ht="18" customHeight="1" x14ac:dyDescent="0.25">
      <c r="A86" s="55"/>
      <c r="B86" s="44">
        <v>4</v>
      </c>
      <c r="C86" s="45">
        <f>IFERROR(VLOOKUP(_xlfn.CONCAT(B86,$B80),'All Fixtures'!H:R,10,0),VLOOKUP(_xlfn.CONCAT(B86,$B80),'All Fixtures'!I:R,9,0))</f>
        <v>45560</v>
      </c>
      <c r="D86" s="46" t="str">
        <f>IFERROR(VLOOKUP(_xlfn.CONCAT(B86,$B80),'All Fixtures'!H:R,11,0),VLOOKUP(_xlfn.CONCAT(B86,$B80),'All Fixtures'!I:R,10,0))</f>
        <v>The Novices</v>
      </c>
      <c r="E86" s="47" t="str">
        <f t="shared" si="2"/>
        <v>vs</v>
      </c>
      <c r="F86" s="46" t="str">
        <f>IFERROR(VLOOKUP(_xlfn.CONCAT(B86,$B80),'All Fixtures'!I:T,12,0),VLOOKUP(_xlfn.CONCAT(B86,$B80),'All Fixtures'!H:T,13,0))</f>
        <v>City Treasurers</v>
      </c>
      <c r="G86" s="48" t="str">
        <f>IF(E86="VOID","",VLOOKUP(_xlfn.CONCAT(B86,D86),'All Fixtures'!H:U,14,0))</f>
        <v>Gala Club 2</v>
      </c>
    </row>
    <row r="87" spans="1:7" ht="18" customHeight="1" x14ac:dyDescent="0.25">
      <c r="A87" s="55"/>
      <c r="B87" s="44">
        <v>5</v>
      </c>
      <c r="C87" s="45">
        <f>IFERROR(VLOOKUP(_xlfn.CONCAT(B87,$B80),'All Fixtures'!H:R,10,0),VLOOKUP(_xlfn.CONCAT(B87,$B80),'All Fixtures'!I:R,9,0))</f>
        <v>45566</v>
      </c>
      <c r="D87" s="46" t="str">
        <f>IFERROR(VLOOKUP(_xlfn.CONCAT(B87,$B80),'All Fixtures'!H:R,11,0),VLOOKUP(_xlfn.CONCAT(B87,$B80),'All Fixtures'!I:R,10,0))</f>
        <v>City Treasurers</v>
      </c>
      <c r="E87" s="47" t="str">
        <f t="shared" si="2"/>
        <v>vs</v>
      </c>
      <c r="F87" s="46" t="str">
        <f>IFERROR(VLOOKUP(_xlfn.CONCAT(B87,$B80),'All Fixtures'!I:T,12,0),VLOOKUP(_xlfn.CONCAT(B87,$B80),'All Fixtures'!H:T,13,0))</f>
        <v>Newent Dragons</v>
      </c>
      <c r="G87" s="48" t="str">
        <f>IF(E87="VOID","",VLOOKUP(_xlfn.CONCAT(B87,D87),'All Fixtures'!H:U,14,0))</f>
        <v>Gala Club 2</v>
      </c>
    </row>
    <row r="88" spans="1:7" ht="18" customHeight="1" x14ac:dyDescent="0.25">
      <c r="A88" s="55"/>
      <c r="B88" s="44">
        <v>6</v>
      </c>
      <c r="C88" s="45">
        <f>IFERROR(VLOOKUP(_xlfn.CONCAT(B88,$B80),'All Fixtures'!H:R,10,0),VLOOKUP(_xlfn.CONCAT(B88,$B80),'All Fixtures'!I:R,9,0))</f>
        <v>45576</v>
      </c>
      <c r="D88" s="46" t="str">
        <f>IFERROR(VLOOKUP(_xlfn.CONCAT(B88,$B80),'All Fixtures'!H:R,11,0),VLOOKUP(_xlfn.CONCAT(B88,$B80),'All Fixtures'!I:R,10,0))</f>
        <v>Tipplers</v>
      </c>
      <c r="E88" s="47" t="str">
        <f t="shared" si="2"/>
        <v>vs</v>
      </c>
      <c r="F88" s="46" t="str">
        <f>IFERROR(VLOOKUP(_xlfn.CONCAT(B88,$B80),'All Fixtures'!I:T,12,0),VLOOKUP(_xlfn.CONCAT(B88,$B80),'All Fixtures'!H:T,13,0))</f>
        <v>City Treasurers</v>
      </c>
      <c r="G88" s="48" t="str">
        <f>IF(E88="VOID","",VLOOKUP(_xlfn.CONCAT(B88,D88),'All Fixtures'!H:U,14,0))</f>
        <v>Wotton Hall Club 1</v>
      </c>
    </row>
    <row r="89" spans="1:7" ht="18" customHeight="1" x14ac:dyDescent="0.25">
      <c r="A89" s="55"/>
      <c r="B89" s="44">
        <v>7</v>
      </c>
      <c r="C89" s="45">
        <f>IFERROR(VLOOKUP(_xlfn.CONCAT(B89,$B80),'All Fixtures'!H:R,10,0),VLOOKUP(_xlfn.CONCAT(B89,$B80),'All Fixtures'!I:R,9,0))</f>
        <v>45580</v>
      </c>
      <c r="D89" s="46" t="str">
        <f>IFERROR(VLOOKUP(_xlfn.CONCAT(B89,$B80),'All Fixtures'!H:R,11,0),VLOOKUP(_xlfn.CONCAT(B89,$B80),'All Fixtures'!I:R,10,0))</f>
        <v>City Treasurers</v>
      </c>
      <c r="E89" s="47" t="str">
        <f t="shared" si="2"/>
        <v>vs</v>
      </c>
      <c r="F89" s="46" t="str">
        <f>IFERROR(VLOOKUP(_xlfn.CONCAT(B89,$B80),'All Fixtures'!I:T,12,0),VLOOKUP(_xlfn.CONCAT(B89,$B80),'All Fixtures'!H:T,13,0))</f>
        <v>Incredibowls</v>
      </c>
      <c r="G89" s="48" t="str">
        <f>IF(E89="VOID","",VLOOKUP(_xlfn.CONCAT(B89,D89),'All Fixtures'!H:U,14,0))</f>
        <v>Gala Club 2</v>
      </c>
    </row>
    <row r="90" spans="1:7" ht="18" customHeight="1" x14ac:dyDescent="0.25">
      <c r="A90" s="55"/>
      <c r="B90" s="44">
        <v>8</v>
      </c>
      <c r="C90" s="45">
        <f>IFERROR(VLOOKUP(_xlfn.CONCAT(B90,$B80),'All Fixtures'!H:R,10,0),VLOOKUP(_xlfn.CONCAT(B90,$B80),'All Fixtures'!I:R,9,0))</f>
        <v>45588</v>
      </c>
      <c r="D90" s="46" t="str">
        <f>IFERROR(VLOOKUP(_xlfn.CONCAT(B90,$B80),'All Fixtures'!H:R,11,0),VLOOKUP(_xlfn.CONCAT(B90,$B80),'All Fixtures'!I:R,10,0))</f>
        <v>Gladiators</v>
      </c>
      <c r="E90" s="47" t="str">
        <f t="shared" si="2"/>
        <v>vs</v>
      </c>
      <c r="F90" s="46" t="str">
        <f>IFERROR(VLOOKUP(_xlfn.CONCAT(B90,$B80),'All Fixtures'!I:T,12,0),VLOOKUP(_xlfn.CONCAT(B90,$B80),'All Fixtures'!H:T,13,0))</f>
        <v>City Treasurers</v>
      </c>
      <c r="G90" s="48" t="str">
        <f>IF(E90="VOID","",VLOOKUP(_xlfn.CONCAT(B90,D90),'All Fixtures'!H:U,14,0))</f>
        <v>Farmer's Club 1</v>
      </c>
    </row>
    <row r="91" spans="1:7" ht="18" customHeight="1" x14ac:dyDescent="0.25">
      <c r="A91" s="55"/>
      <c r="B91" s="44">
        <v>9</v>
      </c>
      <c r="C91" s="45">
        <f>IFERROR(VLOOKUP(_xlfn.CONCAT(B91,$B80),'All Fixtures'!H:R,10,0),VLOOKUP(_xlfn.CONCAT(B91,$B80),'All Fixtures'!I:R,9,0))</f>
        <v>45594</v>
      </c>
      <c r="D91" s="46" t="str">
        <f>IFERROR(VLOOKUP(_xlfn.CONCAT(B91,$B80),'All Fixtures'!H:R,11,0),VLOOKUP(_xlfn.CONCAT(B91,$B80),'All Fixtures'!I:R,10,0))</f>
        <v>City Treasurers</v>
      </c>
      <c r="E91" s="47" t="str">
        <f t="shared" si="2"/>
        <v>vs</v>
      </c>
      <c r="F91" s="46" t="str">
        <f>IFERROR(VLOOKUP(_xlfn.CONCAT(B91,$B80),'All Fixtures'!I:T,12,0),VLOOKUP(_xlfn.CONCAT(B91,$B80),'All Fixtures'!H:T,13,0))</f>
        <v>Bloaters S.C.</v>
      </c>
      <c r="G91" s="48" t="str">
        <f>IF(E91="VOID","",VLOOKUP(_xlfn.CONCAT(B91,D91),'All Fixtures'!H:U,14,0))</f>
        <v>Gala Club 2</v>
      </c>
    </row>
    <row r="92" spans="1:7" ht="18" customHeight="1" x14ac:dyDescent="0.25">
      <c r="A92" s="55"/>
      <c r="B92" s="44">
        <v>10</v>
      </c>
      <c r="C92" s="45">
        <f>IFERROR(VLOOKUP(_xlfn.CONCAT(B92,$B80),'All Fixtures'!H:R,10,0),VLOOKUP(_xlfn.CONCAT(B92,$B80),'All Fixtures'!I:R,9,0))</f>
        <v>45603</v>
      </c>
      <c r="D92" s="46" t="str">
        <f>IFERROR(VLOOKUP(_xlfn.CONCAT(B92,$B80),'All Fixtures'!H:R,11,0),VLOOKUP(_xlfn.CONCAT(B92,$B80),'All Fixtures'!I:R,10,0))</f>
        <v>Hilltops</v>
      </c>
      <c r="E92" s="47" t="str">
        <f t="shared" si="2"/>
        <v>vs</v>
      </c>
      <c r="F92" s="46" t="str">
        <f>IFERROR(VLOOKUP(_xlfn.CONCAT(B92,$B80),'All Fixtures'!I:T,12,0),VLOOKUP(_xlfn.CONCAT(B92,$B80),'All Fixtures'!H:T,13,0))</f>
        <v>City Treasurers</v>
      </c>
      <c r="G92" s="48" t="str">
        <f>IF(E92="VOID","",VLOOKUP(_xlfn.CONCAT(B92,D92),'All Fixtures'!H:U,14,0))</f>
        <v>Robinswood Hill Club 1</v>
      </c>
    </row>
    <row r="93" spans="1:7" ht="18" customHeight="1" x14ac:dyDescent="0.25">
      <c r="A93" s="55"/>
      <c r="B93" s="44">
        <v>11</v>
      </c>
      <c r="C93" s="45">
        <f>IFERROR(VLOOKUP(_xlfn.CONCAT(B93,$B80),'All Fixtures'!H:R,10,0),VLOOKUP(_xlfn.CONCAT(B93,$B80),'All Fixtures'!I:R,9,0))</f>
        <v>45608</v>
      </c>
      <c r="D93" s="46" t="str">
        <f>IFERROR(VLOOKUP(_xlfn.CONCAT(B93,$B80),'All Fixtures'!H:R,11,0),VLOOKUP(_xlfn.CONCAT(B93,$B80),'All Fixtures'!I:R,10,0))</f>
        <v>City Treasurers</v>
      </c>
      <c r="E93" s="47" t="str">
        <f t="shared" si="2"/>
        <v>vs</v>
      </c>
      <c r="F93" s="46" t="str">
        <f>IFERROR(VLOOKUP(_xlfn.CONCAT(B93,$B80),'All Fixtures'!I:T,12,0),VLOOKUP(_xlfn.CONCAT(B93,$B80),'All Fixtures'!H:T,13,0))</f>
        <v>Deaf Tigers</v>
      </c>
      <c r="G93" s="48" t="str">
        <f>IF(E93="VOID","",VLOOKUP(_xlfn.CONCAT(B93,D93),'All Fixtures'!H:U,14,0))</f>
        <v>Gala Club 2</v>
      </c>
    </row>
    <row r="94" spans="1:7" ht="18" customHeight="1" x14ac:dyDescent="0.25">
      <c r="A94" s="55"/>
      <c r="B94" s="44">
        <v>12</v>
      </c>
      <c r="C94" s="45" t="str">
        <f>IFERROR(VLOOKUP(_xlfn.CONCAT(B94,$B80),'All Fixtures'!H:R,10,0),VLOOKUP(_xlfn.CONCAT(B94,$B80),'All Fixtures'!I:R,9,0))</f>
        <v/>
      </c>
      <c r="D94" s="46" t="str">
        <f>IFERROR(VLOOKUP(_xlfn.CONCAT(B94,$B80),'All Fixtures'!H:R,11,0),VLOOKUP(_xlfn.CONCAT(B94,$B80),'All Fixtures'!I:R,10,0))</f>
        <v>City Treasurers</v>
      </c>
      <c r="E94" s="47" t="str">
        <f t="shared" si="2"/>
        <v>VOID</v>
      </c>
      <c r="F94" s="46" t="str">
        <f>IFERROR(VLOOKUP(_xlfn.CONCAT(B94,$B80),'All Fixtures'!I:T,12,0),VLOOKUP(_xlfn.CONCAT(B94,$B80),'All Fixtures'!H:T,13,0))</f>
        <v/>
      </c>
      <c r="G94" s="48" t="str">
        <f>IF(E94="VOID","",VLOOKUP(_xlfn.CONCAT(B94,D94),'All Fixtures'!H:U,14,0))</f>
        <v/>
      </c>
    </row>
    <row r="95" spans="1:7" ht="18" customHeight="1" x14ac:dyDescent="0.25">
      <c r="A95" s="55"/>
      <c r="B95" s="44">
        <v>13</v>
      </c>
      <c r="C95" s="45">
        <f>IFERROR(VLOOKUP(_xlfn.CONCAT(B95,$B80),'All Fixtures'!H:R,10,0),VLOOKUP(_xlfn.CONCAT(B95,$B80),'All Fixtures'!I:R,9,0))</f>
        <v>45622</v>
      </c>
      <c r="D95" s="46" t="str">
        <f>IFERROR(VLOOKUP(_xlfn.CONCAT(B95,$B80),'All Fixtures'!H:R,11,0),VLOOKUP(_xlfn.CONCAT(B95,$B80),'All Fixtures'!I:R,10,0))</f>
        <v>Sigtels</v>
      </c>
      <c r="E95" s="47" t="str">
        <f t="shared" si="2"/>
        <v>vs</v>
      </c>
      <c r="F95" s="46" t="str">
        <f>IFERROR(VLOOKUP(_xlfn.CONCAT(B95,$B80),'All Fixtures'!I:T,12,0),VLOOKUP(_xlfn.CONCAT(B95,$B80),'All Fixtures'!H:T,13,0))</f>
        <v>City Treasurers</v>
      </c>
      <c r="G95" s="48" t="str">
        <f>IF(E95="VOID","",VLOOKUP(_xlfn.CONCAT(B95,D95),'All Fixtures'!H:U,14,0))</f>
        <v>Wotton Hall Club 2</v>
      </c>
    </row>
    <row r="96" spans="1:7" ht="18" customHeight="1" x14ac:dyDescent="0.25">
      <c r="A96" s="55"/>
      <c r="B96" s="44">
        <v>14</v>
      </c>
      <c r="C96" s="45">
        <f>IFERROR(VLOOKUP(_xlfn.CONCAT(B96,$B80),'All Fixtures'!H:R,10,0),VLOOKUP(_xlfn.CONCAT(B96,$B80),'All Fixtures'!I:R,9,0))</f>
        <v>45629</v>
      </c>
      <c r="D96" s="46" t="str">
        <f>IFERROR(VLOOKUP(_xlfn.CONCAT(B96,$B80),'All Fixtures'!H:R,11,0),VLOOKUP(_xlfn.CONCAT(B96,$B80),'All Fixtures'!I:R,10,0))</f>
        <v>City Treasurers</v>
      </c>
      <c r="E96" s="47" t="str">
        <f t="shared" si="2"/>
        <v>vs</v>
      </c>
      <c r="F96" s="46" t="str">
        <f>IFERROR(VLOOKUP(_xlfn.CONCAT(B96,$B80),'All Fixtures'!I:T,12,0),VLOOKUP(_xlfn.CONCAT(B96,$B80),'All Fixtures'!H:T,13,0))</f>
        <v>Derwents</v>
      </c>
      <c r="G96" s="48" t="str">
        <f>IF(E96="VOID","",VLOOKUP(_xlfn.CONCAT(B96,D96),'All Fixtures'!H:U,14,0))</f>
        <v>Gala Club 2</v>
      </c>
    </row>
    <row r="97" spans="1:7" ht="18" customHeight="1" x14ac:dyDescent="0.25">
      <c r="A97" s="55"/>
      <c r="B97" s="44">
        <v>15</v>
      </c>
      <c r="C97" s="45">
        <f>IFERROR(VLOOKUP(_xlfn.CONCAT(B97,$B80),'All Fixtures'!H:R,10,0),VLOOKUP(_xlfn.CONCAT(B97,$B80),'All Fixtures'!I:R,9,0))</f>
        <v>45638</v>
      </c>
      <c r="D97" s="46" t="str">
        <f>IFERROR(VLOOKUP(_xlfn.CONCAT(B97,$B80),'All Fixtures'!H:R,11,0),VLOOKUP(_xlfn.CONCAT(B97,$B80),'All Fixtures'!I:R,10,0))</f>
        <v>Lassington Rollers</v>
      </c>
      <c r="E97" s="47" t="str">
        <f t="shared" si="2"/>
        <v>vs</v>
      </c>
      <c r="F97" s="46" t="str">
        <f>IFERROR(VLOOKUP(_xlfn.CONCAT(B97,$B80),'All Fixtures'!I:T,12,0),VLOOKUP(_xlfn.CONCAT(B97,$B80),'All Fixtures'!H:T,13,0))</f>
        <v>City Treasurers</v>
      </c>
      <c r="G97" s="48" t="str">
        <f>IF(E97="VOID","",VLOOKUP(_xlfn.CONCAT(B97,D97),'All Fixtures'!H:U,14,0))</f>
        <v>England's Glory 2</v>
      </c>
    </row>
    <row r="98" spans="1:7" ht="24.6" customHeight="1" x14ac:dyDescent="0.25">
      <c r="A98" s="55"/>
      <c r="B98" s="122" t="s">
        <v>339</v>
      </c>
      <c r="C98" s="123"/>
      <c r="D98" s="123"/>
      <c r="E98" s="123"/>
      <c r="F98" s="123"/>
      <c r="G98" s="124"/>
    </row>
    <row r="99" spans="1:7" ht="18" customHeight="1" x14ac:dyDescent="0.25">
      <c r="A99" s="55"/>
      <c r="B99" s="44">
        <v>16</v>
      </c>
      <c r="C99" s="45">
        <f>IFERROR(VLOOKUP(_xlfn.CONCAT(B99,$B80),'All Fixtures'!H:R,10,0),VLOOKUP(_xlfn.CONCAT(B99,$B80),'All Fixtures'!I:R,9,0))</f>
        <v>45664</v>
      </c>
      <c r="D99" s="46" t="str">
        <f>IFERROR(VLOOKUP(_xlfn.CONCAT(B99,$B80),'All Fixtures'!H:R,11,0),VLOOKUP(_xlfn.CONCAT(B99,$B80),'All Fixtures'!I:R,10,0))</f>
        <v>Cruisers</v>
      </c>
      <c r="E99" s="47" t="str">
        <f t="shared" si="2"/>
        <v>vs</v>
      </c>
      <c r="F99" s="46" t="str">
        <f>IFERROR(VLOOKUP(_xlfn.CONCAT(B99,$B80),'All Fixtures'!I:T,12,0),VLOOKUP(_xlfn.CONCAT(B99,$B80),'All Fixtures'!H:T,13,0))</f>
        <v>City Treasurers</v>
      </c>
      <c r="G99" s="48" t="str">
        <f>IF(E99="VOID","",VLOOKUP(_xlfn.CONCAT(B99,D99),'All Fixtures'!H:U,14,0))</f>
        <v>Baker Street</v>
      </c>
    </row>
    <row r="100" spans="1:7" ht="18" customHeight="1" x14ac:dyDescent="0.25">
      <c r="A100" s="55"/>
      <c r="B100" s="44">
        <v>17</v>
      </c>
      <c r="C100" s="45">
        <f>IFERROR(VLOOKUP(_xlfn.CONCAT(B100,$B80),'All Fixtures'!H:R,10,0),VLOOKUP(_xlfn.CONCAT(B100,$B80),'All Fixtures'!I:R,9,0))</f>
        <v>45671</v>
      </c>
      <c r="D100" s="46" t="str">
        <f>IFERROR(VLOOKUP(_xlfn.CONCAT(B100,$B80),'All Fixtures'!H:R,11,0),VLOOKUP(_xlfn.CONCAT(B100,$B80),'All Fixtures'!I:R,10,0))</f>
        <v>City Treasurers</v>
      </c>
      <c r="E100" s="47" t="str">
        <f t="shared" si="2"/>
        <v>vs</v>
      </c>
      <c r="F100" s="46" t="str">
        <f>IFERROR(VLOOKUP(_xlfn.CONCAT(B100,$B80),'All Fixtures'!I:T,12,0),VLOOKUP(_xlfn.CONCAT(B100,$B80),'All Fixtures'!H:T,13,0))</f>
        <v>BMI 'A' Breakaways</v>
      </c>
      <c r="G100" s="48" t="str">
        <f>IF(E100="VOID","",VLOOKUP(_xlfn.CONCAT(B100,D100),'All Fixtures'!H:U,14,0))</f>
        <v>Gala Club 2</v>
      </c>
    </row>
    <row r="101" spans="1:7" ht="18" customHeight="1" x14ac:dyDescent="0.25">
      <c r="A101" s="55"/>
      <c r="B101" s="44">
        <v>18</v>
      </c>
      <c r="C101" s="45">
        <f>IFERROR(VLOOKUP(_xlfn.CONCAT(B101,$B80),'All Fixtures'!H:R,10,0),VLOOKUP(_xlfn.CONCAT(B101,$B80),'All Fixtures'!I:R,9,0))</f>
        <v>45680</v>
      </c>
      <c r="D101" s="46" t="str">
        <f>IFERROR(VLOOKUP(_xlfn.CONCAT(B101,$B80),'All Fixtures'!H:R,11,0),VLOOKUP(_xlfn.CONCAT(B101,$B80),'All Fixtures'!I:R,10,0))</f>
        <v>More Lager</v>
      </c>
      <c r="E101" s="47" t="str">
        <f t="shared" si="2"/>
        <v>vs</v>
      </c>
      <c r="F101" s="46" t="str">
        <f>IFERROR(VLOOKUP(_xlfn.CONCAT(B101,$B80),'All Fixtures'!I:T,12,0),VLOOKUP(_xlfn.CONCAT(B101,$B80),'All Fixtures'!H:T,13,0))</f>
        <v>City Treasurers</v>
      </c>
      <c r="G101" s="48" t="str">
        <f>IF(E101="VOID","",VLOOKUP(_xlfn.CONCAT(B101,D101),'All Fixtures'!H:U,14,0))</f>
        <v>Red Lion Huntley</v>
      </c>
    </row>
    <row r="102" spans="1:7" ht="18" customHeight="1" x14ac:dyDescent="0.25">
      <c r="A102" s="55"/>
      <c r="B102" s="44">
        <v>19</v>
      </c>
      <c r="C102" s="45">
        <f>IFERROR(VLOOKUP(_xlfn.CONCAT(B102,$B80),'All Fixtures'!H:R,10,0),VLOOKUP(_xlfn.CONCAT(B102,$B80),'All Fixtures'!I:R,9,0))</f>
        <v>45685</v>
      </c>
      <c r="D102" s="46" t="str">
        <f>IFERROR(VLOOKUP(_xlfn.CONCAT(B102,$B80),'All Fixtures'!H:R,11,0),VLOOKUP(_xlfn.CONCAT(B102,$B80),'All Fixtures'!I:R,10,0))</f>
        <v>City Treasurers</v>
      </c>
      <c r="E102" s="47" t="str">
        <f t="shared" si="2"/>
        <v>vs</v>
      </c>
      <c r="F102" s="46" t="str">
        <f>IFERROR(VLOOKUP(_xlfn.CONCAT(B102,$B80),'All Fixtures'!I:T,12,0),VLOOKUP(_xlfn.CONCAT(B102,$B80),'All Fixtures'!H:T,13,0))</f>
        <v>The Novices</v>
      </c>
      <c r="G102" s="48" t="str">
        <f>IF(E102="VOID","",VLOOKUP(_xlfn.CONCAT(B102,D102),'All Fixtures'!H:U,14,0))</f>
        <v>Gala Club 2</v>
      </c>
    </row>
    <row r="103" spans="1:7" ht="18" customHeight="1" x14ac:dyDescent="0.25">
      <c r="A103" s="55"/>
      <c r="B103" s="44">
        <v>20</v>
      </c>
      <c r="C103" s="45">
        <f>IFERROR(VLOOKUP(_xlfn.CONCAT(B103,$B80),'All Fixtures'!H:R,10,0),VLOOKUP(_xlfn.CONCAT(B103,$B80),'All Fixtures'!I:R,9,0))</f>
        <v>45695</v>
      </c>
      <c r="D103" s="46" t="str">
        <f>IFERROR(VLOOKUP(_xlfn.CONCAT(B103,$B80),'All Fixtures'!H:R,11,0),VLOOKUP(_xlfn.CONCAT(B103,$B80),'All Fixtures'!I:R,10,0))</f>
        <v>Newent Dragons</v>
      </c>
      <c r="E103" s="47" t="str">
        <f t="shared" si="2"/>
        <v>vs</v>
      </c>
      <c r="F103" s="46" t="str">
        <f>IFERROR(VLOOKUP(_xlfn.CONCAT(B103,$B80),'All Fixtures'!I:T,12,0),VLOOKUP(_xlfn.CONCAT(B103,$B80),'All Fixtures'!H:T,13,0))</f>
        <v>City Treasurers</v>
      </c>
      <c r="G103" s="48" t="str">
        <f>IF(E103="VOID","",VLOOKUP(_xlfn.CONCAT(B103,D103),'All Fixtures'!H:U,14,0))</f>
        <v>Circle Club Newent</v>
      </c>
    </row>
    <row r="104" spans="1:7" ht="18" customHeight="1" x14ac:dyDescent="0.25">
      <c r="A104" s="55"/>
      <c r="B104" s="44">
        <v>21</v>
      </c>
      <c r="C104" s="45">
        <f>IFERROR(VLOOKUP(_xlfn.CONCAT(B104,$B80),'All Fixtures'!H:R,10,0),VLOOKUP(_xlfn.CONCAT(B104,$B80),'All Fixtures'!I:R,9,0))</f>
        <v>45699</v>
      </c>
      <c r="D104" s="46" t="str">
        <f>IFERROR(VLOOKUP(_xlfn.CONCAT(B104,$B80),'All Fixtures'!H:R,11,0),VLOOKUP(_xlfn.CONCAT(B104,$B80),'All Fixtures'!I:R,10,0))</f>
        <v>City Treasurers</v>
      </c>
      <c r="E104" s="47" t="str">
        <f t="shared" si="2"/>
        <v>vs</v>
      </c>
      <c r="F104" s="46" t="str">
        <f>IFERROR(VLOOKUP(_xlfn.CONCAT(B104,$B80),'All Fixtures'!I:T,12,0),VLOOKUP(_xlfn.CONCAT(B104,$B80),'All Fixtures'!H:T,13,0))</f>
        <v>Tipplers</v>
      </c>
      <c r="G104" s="48" t="str">
        <f>IF(E104="VOID","",VLOOKUP(_xlfn.CONCAT(B104,D104),'All Fixtures'!H:U,14,0))</f>
        <v>Gala Club 2</v>
      </c>
    </row>
    <row r="105" spans="1:7" ht="18" customHeight="1" x14ac:dyDescent="0.25">
      <c r="A105" s="55"/>
      <c r="B105" s="44">
        <v>22</v>
      </c>
      <c r="C105" s="45">
        <f>IFERROR(VLOOKUP(_xlfn.CONCAT(B105,$B80),'All Fixtures'!H:R,10,0),VLOOKUP(_xlfn.CONCAT(B105,$B80),'All Fixtures'!I:R,9,0))</f>
        <v>45708</v>
      </c>
      <c r="D105" s="46" t="str">
        <f>IFERROR(VLOOKUP(_xlfn.CONCAT(B105,$B80),'All Fixtures'!H:R,11,0),VLOOKUP(_xlfn.CONCAT(B105,$B80),'All Fixtures'!I:R,10,0))</f>
        <v>Incredibowls</v>
      </c>
      <c r="E105" s="47" t="str">
        <f t="shared" si="2"/>
        <v>vs</v>
      </c>
      <c r="F105" s="46" t="str">
        <f>IFERROR(VLOOKUP(_xlfn.CONCAT(B105,$B80),'All Fixtures'!I:T,12,0),VLOOKUP(_xlfn.CONCAT(B105,$B80),'All Fixtures'!H:T,13,0))</f>
        <v>City Treasurers</v>
      </c>
      <c r="G105" s="48" t="str">
        <f>IF(E105="VOID","",VLOOKUP(_xlfn.CONCAT(B105,D105),'All Fixtures'!H:U,14,0))</f>
        <v>St James Club</v>
      </c>
    </row>
    <row r="106" spans="1:7" ht="18" customHeight="1" x14ac:dyDescent="0.25">
      <c r="A106" s="55"/>
      <c r="B106" s="44">
        <v>23</v>
      </c>
      <c r="C106" s="45">
        <f>IFERROR(VLOOKUP(_xlfn.CONCAT(B106,$B80),'All Fixtures'!H:R,10,0),VLOOKUP(_xlfn.CONCAT(B106,$B80),'All Fixtures'!I:R,9,0))</f>
        <v>45713</v>
      </c>
      <c r="D106" s="46" t="str">
        <f>IFERROR(VLOOKUP(_xlfn.CONCAT(B106,$B80),'All Fixtures'!H:R,11,0),VLOOKUP(_xlfn.CONCAT(B106,$B80),'All Fixtures'!I:R,10,0))</f>
        <v>City Treasurers</v>
      </c>
      <c r="E106" s="47" t="str">
        <f t="shared" si="2"/>
        <v>vs</v>
      </c>
      <c r="F106" s="46" t="str">
        <f>IFERROR(VLOOKUP(_xlfn.CONCAT(B106,$B80),'All Fixtures'!I:T,12,0),VLOOKUP(_xlfn.CONCAT(B106,$B80),'All Fixtures'!H:T,13,0))</f>
        <v>Gladiators</v>
      </c>
      <c r="G106" s="48" t="str">
        <f>IF(E106="VOID","",VLOOKUP(_xlfn.CONCAT(B106,D106),'All Fixtures'!H:U,14,0))</f>
        <v>Gala Club 2</v>
      </c>
    </row>
    <row r="107" spans="1:7" ht="18" customHeight="1" x14ac:dyDescent="0.25">
      <c r="A107" s="55"/>
      <c r="B107" s="44">
        <v>24</v>
      </c>
      <c r="C107" s="45">
        <f>IFERROR(VLOOKUP(_xlfn.CONCAT(B107,$B80),'All Fixtures'!H:R,10,0),VLOOKUP(_xlfn.CONCAT(B107,$B80),'All Fixtures'!I:R,9,0))</f>
        <v>45721</v>
      </c>
      <c r="D107" s="46" t="str">
        <f>IFERROR(VLOOKUP(_xlfn.CONCAT(B107,$B80),'All Fixtures'!H:R,11,0),VLOOKUP(_xlfn.CONCAT(B107,$B80),'All Fixtures'!I:R,10,0))</f>
        <v>Bloaters S.C.</v>
      </c>
      <c r="E107" s="47" t="str">
        <f t="shared" si="2"/>
        <v>vs</v>
      </c>
      <c r="F107" s="46" t="str">
        <f>IFERROR(VLOOKUP(_xlfn.CONCAT(B107,$B80),'All Fixtures'!I:T,12,0),VLOOKUP(_xlfn.CONCAT(B107,$B80),'All Fixtures'!H:T,13,0))</f>
        <v>City Treasurers</v>
      </c>
      <c r="G107" s="48" t="str">
        <f>IF(E107="VOID","",VLOOKUP(_xlfn.CONCAT(B107,D107),'All Fixtures'!H:U,14,0))</f>
        <v>Spartans Club 2</v>
      </c>
    </row>
    <row r="108" spans="1:7" ht="18" customHeight="1" x14ac:dyDescent="0.25">
      <c r="A108" s="55"/>
      <c r="B108" s="44">
        <v>25</v>
      </c>
      <c r="C108" s="45">
        <f>IFERROR(VLOOKUP(_xlfn.CONCAT(B108,$B80),'All Fixtures'!H:R,10,0),VLOOKUP(_xlfn.CONCAT(B108,$B80),'All Fixtures'!I:R,9,0))</f>
        <v>45727</v>
      </c>
      <c r="D108" s="46" t="str">
        <f>IFERROR(VLOOKUP(_xlfn.CONCAT(B108,$B80),'All Fixtures'!H:R,11,0),VLOOKUP(_xlfn.CONCAT(B108,$B80),'All Fixtures'!I:R,10,0))</f>
        <v>City Treasurers</v>
      </c>
      <c r="E108" s="47" t="str">
        <f t="shared" si="2"/>
        <v>vs</v>
      </c>
      <c r="F108" s="46" t="str">
        <f>IFERROR(VLOOKUP(_xlfn.CONCAT(B108,$B80),'All Fixtures'!I:T,12,0),VLOOKUP(_xlfn.CONCAT(B108,$B80),'All Fixtures'!H:T,13,0))</f>
        <v>Hilltops</v>
      </c>
      <c r="G108" s="48" t="str">
        <f>IF(E108="VOID","",VLOOKUP(_xlfn.CONCAT(B108,D108),'All Fixtures'!H:U,14,0))</f>
        <v>Gala Club 2</v>
      </c>
    </row>
    <row r="109" spans="1:7" ht="18" customHeight="1" x14ac:dyDescent="0.25">
      <c r="A109" s="55"/>
      <c r="B109" s="44">
        <v>26</v>
      </c>
      <c r="C109" s="45">
        <f>IFERROR(VLOOKUP(_xlfn.CONCAT(B109,$B80),'All Fixtures'!H:R,10,0),VLOOKUP(_xlfn.CONCAT(B109,$B80),'All Fixtures'!I:R,9,0))</f>
        <v>45734</v>
      </c>
      <c r="D109" s="46" t="str">
        <f>IFERROR(VLOOKUP(_xlfn.CONCAT(B109,$B80),'All Fixtures'!H:R,11,0),VLOOKUP(_xlfn.CONCAT(B109,$B80),'All Fixtures'!I:R,10,0))</f>
        <v>Deaf Tigers</v>
      </c>
      <c r="E109" s="47" t="str">
        <f t="shared" si="2"/>
        <v>vs</v>
      </c>
      <c r="F109" s="46" t="str">
        <f>IFERROR(VLOOKUP(_xlfn.CONCAT(B109,$B80),'All Fixtures'!I:T,12,0),VLOOKUP(_xlfn.CONCAT(B109,$B80),'All Fixtures'!H:T,13,0))</f>
        <v>City Treasurers</v>
      </c>
      <c r="G109" s="48" t="str">
        <f>IF(E109="VOID","",VLOOKUP(_xlfn.CONCAT(B109,D109),'All Fixtures'!H:U,14,0))</f>
        <v>One Eyed Jacks</v>
      </c>
    </row>
    <row r="110" spans="1:7" ht="18" customHeight="1" x14ac:dyDescent="0.25">
      <c r="A110" s="55"/>
      <c r="B110" s="44">
        <v>27</v>
      </c>
      <c r="C110" s="45" t="str">
        <f>IFERROR(VLOOKUP(_xlfn.CONCAT(B110,$B80),'All Fixtures'!H:R,10,0),VLOOKUP(_xlfn.CONCAT(B110,$B80),'All Fixtures'!I:R,9,0))</f>
        <v/>
      </c>
      <c r="D110" s="46" t="str">
        <f>IFERROR(VLOOKUP(_xlfn.CONCAT(B110,$B80),'All Fixtures'!H:R,11,0),VLOOKUP(_xlfn.CONCAT(B110,$B80),'All Fixtures'!I:R,10,0))</f>
        <v>City Treasurers</v>
      </c>
      <c r="E110" s="47" t="str">
        <f t="shared" si="2"/>
        <v>VOID</v>
      </c>
      <c r="F110" s="46" t="str">
        <f>IFERROR(VLOOKUP(_xlfn.CONCAT(B110,$B80),'All Fixtures'!I:T,12,0),VLOOKUP(_xlfn.CONCAT(B110,$B80),'All Fixtures'!H:T,13,0))</f>
        <v/>
      </c>
      <c r="G110" s="48" t="str">
        <f>IF(E110="VOID","",VLOOKUP(_xlfn.CONCAT(B110,D110),'All Fixtures'!H:U,14,0))</f>
        <v/>
      </c>
    </row>
    <row r="111" spans="1:7" ht="18" customHeight="1" x14ac:dyDescent="0.25">
      <c r="A111" s="55"/>
      <c r="B111" s="44">
        <v>28</v>
      </c>
      <c r="C111" s="45">
        <f>IFERROR(VLOOKUP(_xlfn.CONCAT(B111,$B80),'All Fixtures'!H:R,10,0),VLOOKUP(_xlfn.CONCAT(B111,$B80),'All Fixtures'!I:R,9,0))</f>
        <v>45748</v>
      </c>
      <c r="D111" s="46" t="str">
        <f>IFERROR(VLOOKUP(_xlfn.CONCAT(B111,$B80),'All Fixtures'!H:R,11,0),VLOOKUP(_xlfn.CONCAT(B111,$B80),'All Fixtures'!I:R,10,0))</f>
        <v>City Treasurers</v>
      </c>
      <c r="E111" s="47" t="str">
        <f t="shared" si="2"/>
        <v>vs</v>
      </c>
      <c r="F111" s="46" t="str">
        <f>IFERROR(VLOOKUP(_xlfn.CONCAT(B111,$B80),'All Fixtures'!I:T,12,0),VLOOKUP(_xlfn.CONCAT(B111,$B80),'All Fixtures'!H:T,13,0))</f>
        <v>Sigtels</v>
      </c>
      <c r="G111" s="48" t="str">
        <f>IF(E111="VOID","",VLOOKUP(_xlfn.CONCAT(B111,D111),'All Fixtures'!H:U,14,0))</f>
        <v>Gala Club 2</v>
      </c>
    </row>
    <row r="112" spans="1:7" ht="18" customHeight="1" x14ac:dyDescent="0.25">
      <c r="A112" s="55"/>
      <c r="B112" s="44">
        <v>29</v>
      </c>
      <c r="C112" s="45">
        <f>IFERROR(VLOOKUP(_xlfn.CONCAT(B112,$B80),'All Fixtures'!H:R,10,0),VLOOKUP(_xlfn.CONCAT(B112,$B80),'All Fixtures'!I:R,9,0))</f>
        <v>45754</v>
      </c>
      <c r="D112" s="46" t="str">
        <f>IFERROR(VLOOKUP(_xlfn.CONCAT(B112,$B80),'All Fixtures'!H:R,11,0),VLOOKUP(_xlfn.CONCAT(B112,$B80),'All Fixtures'!I:R,10,0))</f>
        <v>Derwents</v>
      </c>
      <c r="E112" s="47" t="str">
        <f t="shared" si="2"/>
        <v>vs</v>
      </c>
      <c r="F112" s="46" t="str">
        <f>IFERROR(VLOOKUP(_xlfn.CONCAT(B112,$B80),'All Fixtures'!I:T,12,0),VLOOKUP(_xlfn.CONCAT(B112,$B80),'All Fixtures'!H:T,13,0))</f>
        <v>City Treasurers</v>
      </c>
      <c r="G112" s="48" t="str">
        <f>IF(E112="VOID","",VLOOKUP(_xlfn.CONCAT(B112,D112),'All Fixtures'!H:U,14,0))</f>
        <v>Farmer's Club 2</v>
      </c>
    </row>
    <row r="113" spans="1:7" ht="18" customHeight="1" x14ac:dyDescent="0.25">
      <c r="A113" s="55"/>
      <c r="B113" s="49">
        <v>30</v>
      </c>
      <c r="C113" s="50">
        <f>IFERROR(VLOOKUP(_xlfn.CONCAT(B113,$B80),'All Fixtures'!H:R,10,0),VLOOKUP(_xlfn.CONCAT(B113,$B80),'All Fixtures'!I:R,9,0))</f>
        <v>45762</v>
      </c>
      <c r="D113" s="51" t="str">
        <f>IFERROR(VLOOKUP(_xlfn.CONCAT(B113,$B80),'All Fixtures'!H:R,11,0),VLOOKUP(_xlfn.CONCAT(B113,$B80),'All Fixtures'!I:R,10,0))</f>
        <v>City Treasurers</v>
      </c>
      <c r="E113" s="52" t="str">
        <f t="shared" si="2"/>
        <v>vs</v>
      </c>
      <c r="F113" s="51" t="str">
        <f>IFERROR(VLOOKUP(_xlfn.CONCAT(B113,$B80),'All Fixtures'!I:T,12,0),VLOOKUP(_xlfn.CONCAT(B113,$B80),'All Fixtures'!H:T,13,0))</f>
        <v>Lassington Rollers</v>
      </c>
      <c r="G113" s="53" t="str">
        <f>IF(E113="VOID","",VLOOKUP(_xlfn.CONCAT(B113,D113),'All Fixtures'!H:U,14,0))</f>
        <v>Gala Club 2</v>
      </c>
    </row>
    <row r="114" spans="1:7" ht="13.15" customHeight="1" x14ac:dyDescent="0.25">
      <c r="A114" s="55"/>
      <c r="B114" s="20"/>
      <c r="C114" s="20"/>
      <c r="D114" s="3"/>
      <c r="E114" s="20"/>
      <c r="F114" s="3"/>
      <c r="G114" s="3"/>
    </row>
    <row r="115" spans="1:7" ht="13.15" customHeight="1" x14ac:dyDescent="0.25">
      <c r="A115" s="55"/>
      <c r="B115" s="20"/>
      <c r="C115" s="20"/>
      <c r="D115" s="3"/>
      <c r="E115" s="20"/>
      <c r="F115" s="3"/>
      <c r="G115" s="3"/>
    </row>
    <row r="116" spans="1:7" ht="13.15" customHeight="1" x14ac:dyDescent="0.25">
      <c r="A116" s="55"/>
      <c r="B116" s="20"/>
      <c r="C116" s="20"/>
      <c r="D116" s="3"/>
      <c r="E116" s="20"/>
      <c r="F116" s="3"/>
      <c r="G116" s="3"/>
    </row>
    <row r="117" spans="1:7" ht="13.15" customHeight="1" x14ac:dyDescent="0.25">
      <c r="A117" s="55"/>
      <c r="B117" s="20"/>
      <c r="C117" s="20"/>
      <c r="D117" s="3"/>
      <c r="E117" s="20"/>
      <c r="F117" s="3"/>
      <c r="G117" s="3"/>
    </row>
    <row r="118" spans="1:7" ht="13.15" customHeight="1" x14ac:dyDescent="0.25">
      <c r="A118" s="55"/>
      <c r="B118" s="20"/>
      <c r="C118" s="20"/>
      <c r="D118" s="3"/>
      <c r="E118" s="20"/>
      <c r="F118" s="3"/>
      <c r="G118" s="3"/>
    </row>
    <row r="119" spans="1:7" ht="20.45" customHeight="1" x14ac:dyDescent="0.35">
      <c r="A119" s="55">
        <f>A80+1</f>
        <v>4</v>
      </c>
      <c r="B119" s="39" t="str">
        <f>C119</f>
        <v>Deaf Tigers</v>
      </c>
      <c r="C119" s="121" t="str">
        <f>VLOOKUP(A119,Divisions!$AG$3:$AH$18,2,0)</f>
        <v>Deaf Tigers</v>
      </c>
      <c r="D119" s="121"/>
      <c r="E119" s="121"/>
      <c r="F119" s="121"/>
      <c r="G119" s="121"/>
    </row>
    <row r="120" spans="1:7" ht="13.15" customHeight="1" x14ac:dyDescent="0.25">
      <c r="A120" s="55"/>
      <c r="B120" s="20"/>
      <c r="C120" s="20"/>
      <c r="D120" s="3"/>
      <c r="E120" s="20"/>
      <c r="F120" s="3"/>
      <c r="G120" s="3"/>
    </row>
    <row r="121" spans="1:7" ht="21.6" customHeight="1" x14ac:dyDescent="0.25">
      <c r="A121" s="55"/>
      <c r="B121" s="40" t="s">
        <v>328</v>
      </c>
      <c r="C121" s="41" t="s">
        <v>334</v>
      </c>
      <c r="D121" s="42" t="s">
        <v>340</v>
      </c>
      <c r="E121" s="42"/>
      <c r="F121" s="42" t="s">
        <v>341</v>
      </c>
      <c r="G121" s="43" t="s">
        <v>338</v>
      </c>
    </row>
    <row r="122" spans="1:7" ht="18" customHeight="1" x14ac:dyDescent="0.25">
      <c r="A122" s="55"/>
      <c r="B122" s="44">
        <v>1</v>
      </c>
      <c r="C122" s="45">
        <f>IFERROR(VLOOKUP(_xlfn.CONCAT(B122,$B119),'All Fixtures'!H:R,10,0),VLOOKUP(_xlfn.CONCAT(B122,$B119),'All Fixtures'!I:R,9,0))</f>
        <v>45538</v>
      </c>
      <c r="D122" s="46" t="str">
        <f>IFERROR(VLOOKUP(_xlfn.CONCAT(B122,$B119),'All Fixtures'!H:R,11,0),VLOOKUP(_xlfn.CONCAT(B122,$B119),'All Fixtures'!I:R,10,0))</f>
        <v>Deaf Tigers</v>
      </c>
      <c r="E122" s="47" t="str">
        <f>IF(F122="","VOID","vs")</f>
        <v>vs</v>
      </c>
      <c r="F122" s="46" t="str">
        <f>IFERROR(VLOOKUP(_xlfn.CONCAT(B122,$B119),'All Fixtures'!I:T,12,0),VLOOKUP(_xlfn.CONCAT(B122,$B119),'All Fixtures'!H:T,13,0))</f>
        <v>BMI 'A' Breakaways</v>
      </c>
      <c r="G122" s="48" t="str">
        <f>IF(E122="VOID","",VLOOKUP(_xlfn.CONCAT(B122,D122),'All Fixtures'!H:U,14,0))</f>
        <v>One Eyed Jacks</v>
      </c>
    </row>
    <row r="123" spans="1:7" ht="18" customHeight="1" x14ac:dyDescent="0.25">
      <c r="A123" s="55"/>
      <c r="B123" s="44">
        <v>2</v>
      </c>
      <c r="C123" s="45">
        <f>IFERROR(VLOOKUP(_xlfn.CONCAT(B123,$B119),'All Fixtures'!H:R,10,0),VLOOKUP(_xlfn.CONCAT(B123,$B119),'All Fixtures'!I:R,9,0))</f>
        <v>45547</v>
      </c>
      <c r="D123" s="46" t="str">
        <f>IFERROR(VLOOKUP(_xlfn.CONCAT(B123,$B119),'All Fixtures'!H:R,11,0),VLOOKUP(_xlfn.CONCAT(B123,$B119),'All Fixtures'!I:R,10,0))</f>
        <v>More Lager</v>
      </c>
      <c r="E123" s="47" t="str">
        <f t="shared" ref="E123:E152" si="3">IF(F123="","VOID","vs")</f>
        <v>vs</v>
      </c>
      <c r="F123" s="46" t="str">
        <f>IFERROR(VLOOKUP(_xlfn.CONCAT(B123,$B119),'All Fixtures'!I:T,12,0),VLOOKUP(_xlfn.CONCAT(B123,$B119),'All Fixtures'!H:T,13,0))</f>
        <v>Deaf Tigers</v>
      </c>
      <c r="G123" s="48" t="str">
        <f>IF(E123="VOID","",VLOOKUP(_xlfn.CONCAT(B123,D123),'All Fixtures'!H:U,14,0))</f>
        <v>Red Lion Huntley</v>
      </c>
    </row>
    <row r="124" spans="1:7" ht="18" customHeight="1" x14ac:dyDescent="0.25">
      <c r="A124" s="55"/>
      <c r="B124" s="44">
        <v>3</v>
      </c>
      <c r="C124" s="45">
        <f>IFERROR(VLOOKUP(_xlfn.CONCAT(B124,$B119),'All Fixtures'!H:R,10,0),VLOOKUP(_xlfn.CONCAT(B124,$B119),'All Fixtures'!I:R,9,0))</f>
        <v>45552</v>
      </c>
      <c r="D124" s="46" t="str">
        <f>IFERROR(VLOOKUP(_xlfn.CONCAT(B124,$B119),'All Fixtures'!H:R,11,0),VLOOKUP(_xlfn.CONCAT(B124,$B119),'All Fixtures'!I:R,10,0))</f>
        <v>Deaf Tigers</v>
      </c>
      <c r="E124" s="47" t="str">
        <f t="shared" si="3"/>
        <v>vs</v>
      </c>
      <c r="F124" s="46" t="str">
        <f>IFERROR(VLOOKUP(_xlfn.CONCAT(B124,$B119),'All Fixtures'!I:T,12,0),VLOOKUP(_xlfn.CONCAT(B124,$B119),'All Fixtures'!H:T,13,0))</f>
        <v>The Novices</v>
      </c>
      <c r="G124" s="48" t="str">
        <f>IF(E124="VOID","",VLOOKUP(_xlfn.CONCAT(B124,D124),'All Fixtures'!H:U,14,0))</f>
        <v>One Eyed Jacks</v>
      </c>
    </row>
    <row r="125" spans="1:7" ht="18" customHeight="1" x14ac:dyDescent="0.25">
      <c r="A125" s="55"/>
      <c r="B125" s="44">
        <v>4</v>
      </c>
      <c r="C125" s="45">
        <f>IFERROR(VLOOKUP(_xlfn.CONCAT(B125,$B119),'All Fixtures'!H:R,10,0),VLOOKUP(_xlfn.CONCAT(B125,$B119),'All Fixtures'!I:R,9,0))</f>
        <v>45562</v>
      </c>
      <c r="D125" s="46" t="str">
        <f>IFERROR(VLOOKUP(_xlfn.CONCAT(B125,$B119),'All Fixtures'!H:R,11,0),VLOOKUP(_xlfn.CONCAT(B125,$B119),'All Fixtures'!I:R,10,0))</f>
        <v>Newent Dragons</v>
      </c>
      <c r="E125" s="47" t="str">
        <f t="shared" si="3"/>
        <v>vs</v>
      </c>
      <c r="F125" s="46" t="str">
        <f>IFERROR(VLOOKUP(_xlfn.CONCAT(B125,$B119),'All Fixtures'!I:T,12,0),VLOOKUP(_xlfn.CONCAT(B125,$B119),'All Fixtures'!H:T,13,0))</f>
        <v>Deaf Tigers</v>
      </c>
      <c r="G125" s="48" t="str">
        <f>IF(E125="VOID","",VLOOKUP(_xlfn.CONCAT(B125,D125),'All Fixtures'!H:U,14,0))</f>
        <v>Circle Club Newent</v>
      </c>
    </row>
    <row r="126" spans="1:7" ht="18" customHeight="1" x14ac:dyDescent="0.25">
      <c r="A126" s="55"/>
      <c r="B126" s="44">
        <v>5</v>
      </c>
      <c r="C126" s="45">
        <f>IFERROR(VLOOKUP(_xlfn.CONCAT(B126,$B119),'All Fixtures'!H:R,10,0),VLOOKUP(_xlfn.CONCAT(B126,$B119),'All Fixtures'!I:R,9,0))</f>
        <v>45566</v>
      </c>
      <c r="D126" s="46" t="str">
        <f>IFERROR(VLOOKUP(_xlfn.CONCAT(B126,$B119),'All Fixtures'!H:R,11,0),VLOOKUP(_xlfn.CONCAT(B126,$B119),'All Fixtures'!I:R,10,0))</f>
        <v>Deaf Tigers</v>
      </c>
      <c r="E126" s="47" t="str">
        <f t="shared" si="3"/>
        <v>vs</v>
      </c>
      <c r="F126" s="46" t="str">
        <f>IFERROR(VLOOKUP(_xlfn.CONCAT(B126,$B119),'All Fixtures'!I:T,12,0),VLOOKUP(_xlfn.CONCAT(B126,$B119),'All Fixtures'!H:T,13,0))</f>
        <v>Tipplers</v>
      </c>
      <c r="G126" s="48" t="str">
        <f>IF(E126="VOID","",VLOOKUP(_xlfn.CONCAT(B126,D126),'All Fixtures'!H:U,14,0))</f>
        <v>One Eyed Jacks</v>
      </c>
    </row>
    <row r="127" spans="1:7" ht="18" customHeight="1" x14ac:dyDescent="0.25">
      <c r="A127" s="55"/>
      <c r="B127" s="44">
        <v>6</v>
      </c>
      <c r="C127" s="45">
        <f>IFERROR(VLOOKUP(_xlfn.CONCAT(B127,$B119),'All Fixtures'!H:R,10,0),VLOOKUP(_xlfn.CONCAT(B127,$B119),'All Fixtures'!I:R,9,0))</f>
        <v>45575</v>
      </c>
      <c r="D127" s="46" t="str">
        <f>IFERROR(VLOOKUP(_xlfn.CONCAT(B127,$B119),'All Fixtures'!H:R,11,0),VLOOKUP(_xlfn.CONCAT(B127,$B119),'All Fixtures'!I:R,10,0))</f>
        <v>Incredibowls</v>
      </c>
      <c r="E127" s="47" t="str">
        <f t="shared" si="3"/>
        <v>vs</v>
      </c>
      <c r="F127" s="46" t="str">
        <f>IFERROR(VLOOKUP(_xlfn.CONCAT(B127,$B119),'All Fixtures'!I:T,12,0),VLOOKUP(_xlfn.CONCAT(B127,$B119),'All Fixtures'!H:T,13,0))</f>
        <v>Deaf Tigers</v>
      </c>
      <c r="G127" s="48" t="str">
        <f>IF(E127="VOID","",VLOOKUP(_xlfn.CONCAT(B127,D127),'All Fixtures'!H:U,14,0))</f>
        <v>St James Club</v>
      </c>
    </row>
    <row r="128" spans="1:7" ht="18" customHeight="1" x14ac:dyDescent="0.25">
      <c r="A128" s="55"/>
      <c r="B128" s="44">
        <v>7</v>
      </c>
      <c r="C128" s="45">
        <f>IFERROR(VLOOKUP(_xlfn.CONCAT(B128,$B119),'All Fixtures'!H:R,10,0),VLOOKUP(_xlfn.CONCAT(B128,$B119),'All Fixtures'!I:R,9,0))</f>
        <v>45580</v>
      </c>
      <c r="D128" s="46" t="str">
        <f>IFERROR(VLOOKUP(_xlfn.CONCAT(B128,$B119),'All Fixtures'!H:R,11,0),VLOOKUP(_xlfn.CONCAT(B128,$B119),'All Fixtures'!I:R,10,0))</f>
        <v>Deaf Tigers</v>
      </c>
      <c r="E128" s="47" t="str">
        <f t="shared" si="3"/>
        <v>vs</v>
      </c>
      <c r="F128" s="46" t="str">
        <f>IFERROR(VLOOKUP(_xlfn.CONCAT(B128,$B119),'All Fixtures'!I:T,12,0),VLOOKUP(_xlfn.CONCAT(B128,$B119),'All Fixtures'!H:T,13,0))</f>
        <v>Gladiators</v>
      </c>
      <c r="G128" s="48" t="str">
        <f>IF(E128="VOID","",VLOOKUP(_xlfn.CONCAT(B128,D128),'All Fixtures'!H:U,14,0))</f>
        <v>One Eyed Jacks</v>
      </c>
    </row>
    <row r="129" spans="1:7" ht="18" customHeight="1" x14ac:dyDescent="0.25">
      <c r="A129" s="55"/>
      <c r="B129" s="44">
        <v>8</v>
      </c>
      <c r="C129" s="45">
        <f>IFERROR(VLOOKUP(_xlfn.CONCAT(B129,$B119),'All Fixtures'!H:R,10,0),VLOOKUP(_xlfn.CONCAT(B129,$B119),'All Fixtures'!I:R,9,0))</f>
        <v>45588</v>
      </c>
      <c r="D129" s="46" t="str">
        <f>IFERROR(VLOOKUP(_xlfn.CONCAT(B129,$B119),'All Fixtures'!H:R,11,0),VLOOKUP(_xlfn.CONCAT(B129,$B119),'All Fixtures'!I:R,10,0))</f>
        <v>Bloaters S.C.</v>
      </c>
      <c r="E129" s="47" t="str">
        <f t="shared" si="3"/>
        <v>vs</v>
      </c>
      <c r="F129" s="46" t="str">
        <f>IFERROR(VLOOKUP(_xlfn.CONCAT(B129,$B119),'All Fixtures'!I:T,12,0),VLOOKUP(_xlfn.CONCAT(B129,$B119),'All Fixtures'!H:T,13,0))</f>
        <v>Deaf Tigers</v>
      </c>
      <c r="G129" s="48" t="str">
        <f>IF(E129="VOID","",VLOOKUP(_xlfn.CONCAT(B129,D129),'All Fixtures'!H:U,14,0))</f>
        <v>Spartans Club 2</v>
      </c>
    </row>
    <row r="130" spans="1:7" ht="18" customHeight="1" x14ac:dyDescent="0.25">
      <c r="A130" s="55"/>
      <c r="B130" s="44">
        <v>9</v>
      </c>
      <c r="C130" s="45">
        <f>IFERROR(VLOOKUP(_xlfn.CONCAT(B130,$B119),'All Fixtures'!H:R,10,0),VLOOKUP(_xlfn.CONCAT(B130,$B119),'All Fixtures'!I:R,9,0))</f>
        <v>45594</v>
      </c>
      <c r="D130" s="46" t="str">
        <f>IFERROR(VLOOKUP(_xlfn.CONCAT(B130,$B119),'All Fixtures'!H:R,11,0),VLOOKUP(_xlfn.CONCAT(B130,$B119),'All Fixtures'!I:R,10,0))</f>
        <v>Deaf Tigers</v>
      </c>
      <c r="E130" s="47" t="str">
        <f t="shared" si="3"/>
        <v>vs</v>
      </c>
      <c r="F130" s="46" t="str">
        <f>IFERROR(VLOOKUP(_xlfn.CONCAT(B130,$B119),'All Fixtures'!I:T,12,0),VLOOKUP(_xlfn.CONCAT(B130,$B119),'All Fixtures'!H:T,13,0))</f>
        <v>Hilltops</v>
      </c>
      <c r="G130" s="48" t="str">
        <f>IF(E130="VOID","",VLOOKUP(_xlfn.CONCAT(B130,D130),'All Fixtures'!H:U,14,0))</f>
        <v>One Eyed Jacks</v>
      </c>
    </row>
    <row r="131" spans="1:7" ht="18" customHeight="1" x14ac:dyDescent="0.25">
      <c r="A131" s="55"/>
      <c r="B131" s="44">
        <v>10</v>
      </c>
      <c r="C131" s="45" t="str">
        <f>IFERROR(VLOOKUP(_xlfn.CONCAT(B131,$B119),'All Fixtures'!H:R,10,0),VLOOKUP(_xlfn.CONCAT(B131,$B119),'All Fixtures'!I:R,9,0))</f>
        <v/>
      </c>
      <c r="D131" s="46" t="str">
        <f>IFERROR(VLOOKUP(_xlfn.CONCAT(B131,$B119),'All Fixtures'!H:R,11,0),VLOOKUP(_xlfn.CONCAT(B131,$B119),'All Fixtures'!I:R,10,0))</f>
        <v>Deaf Tigers</v>
      </c>
      <c r="E131" s="47" t="str">
        <f t="shared" si="3"/>
        <v>VOID</v>
      </c>
      <c r="F131" s="46" t="str">
        <f>IFERROR(VLOOKUP(_xlfn.CONCAT(B131,$B119),'All Fixtures'!I:T,12,0),VLOOKUP(_xlfn.CONCAT(B131,$B119),'All Fixtures'!H:T,13,0))</f>
        <v/>
      </c>
      <c r="G131" s="48" t="str">
        <f>IF(E131="VOID","",VLOOKUP(_xlfn.CONCAT(B131,D131),'All Fixtures'!H:U,14,0))</f>
        <v/>
      </c>
    </row>
    <row r="132" spans="1:7" ht="18" customHeight="1" x14ac:dyDescent="0.25">
      <c r="A132" s="55"/>
      <c r="B132" s="44">
        <v>11</v>
      </c>
      <c r="C132" s="45">
        <f>IFERROR(VLOOKUP(_xlfn.CONCAT(B132,$B119),'All Fixtures'!H:R,10,0),VLOOKUP(_xlfn.CONCAT(B132,$B119),'All Fixtures'!I:R,9,0))</f>
        <v>45608</v>
      </c>
      <c r="D132" s="46" t="str">
        <f>IFERROR(VLOOKUP(_xlfn.CONCAT(B132,$B119),'All Fixtures'!H:R,11,0),VLOOKUP(_xlfn.CONCAT(B132,$B119),'All Fixtures'!I:R,10,0))</f>
        <v>City Treasurers</v>
      </c>
      <c r="E132" s="47" t="str">
        <f t="shared" si="3"/>
        <v>vs</v>
      </c>
      <c r="F132" s="46" t="str">
        <f>IFERROR(VLOOKUP(_xlfn.CONCAT(B132,$B119),'All Fixtures'!I:T,12,0),VLOOKUP(_xlfn.CONCAT(B132,$B119),'All Fixtures'!H:T,13,0))</f>
        <v>Deaf Tigers</v>
      </c>
      <c r="G132" s="48" t="str">
        <f>IF(E132="VOID","",VLOOKUP(_xlfn.CONCAT(B132,D132),'All Fixtures'!H:U,14,0))</f>
        <v>Gala Club 2</v>
      </c>
    </row>
    <row r="133" spans="1:7" ht="18" customHeight="1" x14ac:dyDescent="0.25">
      <c r="A133" s="55"/>
      <c r="B133" s="44">
        <v>12</v>
      </c>
      <c r="C133" s="45">
        <f>IFERROR(VLOOKUP(_xlfn.CONCAT(B133,$B119),'All Fixtures'!H:R,10,0),VLOOKUP(_xlfn.CONCAT(B133,$B119),'All Fixtures'!I:R,9,0))</f>
        <v>45615</v>
      </c>
      <c r="D133" s="46" t="str">
        <f>IFERROR(VLOOKUP(_xlfn.CONCAT(B133,$B119),'All Fixtures'!H:R,11,0),VLOOKUP(_xlfn.CONCAT(B133,$B119),'All Fixtures'!I:R,10,0))</f>
        <v>Deaf Tigers</v>
      </c>
      <c r="E133" s="47" t="str">
        <f t="shared" si="3"/>
        <v>vs</v>
      </c>
      <c r="F133" s="46" t="str">
        <f>IFERROR(VLOOKUP(_xlfn.CONCAT(B133,$B119),'All Fixtures'!I:T,12,0),VLOOKUP(_xlfn.CONCAT(B133,$B119),'All Fixtures'!H:T,13,0))</f>
        <v>Sigtels</v>
      </c>
      <c r="G133" s="48" t="str">
        <f>IF(E133="VOID","",VLOOKUP(_xlfn.CONCAT(B133,D133),'All Fixtures'!H:U,14,0))</f>
        <v>One Eyed Jacks</v>
      </c>
    </row>
    <row r="134" spans="1:7" ht="18" customHeight="1" x14ac:dyDescent="0.25">
      <c r="A134" s="55"/>
      <c r="B134" s="44">
        <v>13</v>
      </c>
      <c r="C134" s="45">
        <f>IFERROR(VLOOKUP(_xlfn.CONCAT(B134,$B119),'All Fixtures'!H:R,10,0),VLOOKUP(_xlfn.CONCAT(B134,$B119),'All Fixtures'!I:R,9,0))</f>
        <v>45621</v>
      </c>
      <c r="D134" s="46" t="str">
        <f>IFERROR(VLOOKUP(_xlfn.CONCAT(B134,$B119),'All Fixtures'!H:R,11,0),VLOOKUP(_xlfn.CONCAT(B134,$B119),'All Fixtures'!I:R,10,0))</f>
        <v>Derwents</v>
      </c>
      <c r="E134" s="47" t="str">
        <f t="shared" si="3"/>
        <v>vs</v>
      </c>
      <c r="F134" s="46" t="str">
        <f>IFERROR(VLOOKUP(_xlfn.CONCAT(B134,$B119),'All Fixtures'!I:T,12,0),VLOOKUP(_xlfn.CONCAT(B134,$B119),'All Fixtures'!H:T,13,0))</f>
        <v>Deaf Tigers</v>
      </c>
      <c r="G134" s="48" t="str">
        <f>IF(E134="VOID","",VLOOKUP(_xlfn.CONCAT(B134,D134),'All Fixtures'!H:U,14,0))</f>
        <v>Farmer's Club 2</v>
      </c>
    </row>
    <row r="135" spans="1:7" ht="18" customHeight="1" x14ac:dyDescent="0.25">
      <c r="A135" s="55"/>
      <c r="B135" s="44">
        <v>14</v>
      </c>
      <c r="C135" s="45">
        <f>IFERROR(VLOOKUP(_xlfn.CONCAT(B135,$B119),'All Fixtures'!H:R,10,0),VLOOKUP(_xlfn.CONCAT(B135,$B119),'All Fixtures'!I:R,9,0))</f>
        <v>45629</v>
      </c>
      <c r="D135" s="46" t="str">
        <f>IFERROR(VLOOKUP(_xlfn.CONCAT(B135,$B119),'All Fixtures'!H:R,11,0),VLOOKUP(_xlfn.CONCAT(B135,$B119),'All Fixtures'!I:R,10,0))</f>
        <v>Deaf Tigers</v>
      </c>
      <c r="E135" s="47" t="str">
        <f t="shared" si="3"/>
        <v>vs</v>
      </c>
      <c r="F135" s="46" t="str">
        <f>IFERROR(VLOOKUP(_xlfn.CONCAT(B135,$B119),'All Fixtures'!I:T,12,0),VLOOKUP(_xlfn.CONCAT(B135,$B119),'All Fixtures'!H:T,13,0))</f>
        <v>Lassington Rollers</v>
      </c>
      <c r="G135" s="48" t="str">
        <f>IF(E135="VOID","",VLOOKUP(_xlfn.CONCAT(B135,D135),'All Fixtures'!H:U,14,0))</f>
        <v>One Eyed Jacks</v>
      </c>
    </row>
    <row r="136" spans="1:7" ht="18" customHeight="1" x14ac:dyDescent="0.25">
      <c r="A136" s="55"/>
      <c r="B136" s="44">
        <v>15</v>
      </c>
      <c r="C136" s="45">
        <f>IFERROR(VLOOKUP(_xlfn.CONCAT(B136,$B119),'All Fixtures'!H:R,10,0),VLOOKUP(_xlfn.CONCAT(B136,$B119),'All Fixtures'!I:R,9,0))</f>
        <v>45636</v>
      </c>
      <c r="D136" s="46" t="str">
        <f>IFERROR(VLOOKUP(_xlfn.CONCAT(B136,$B119),'All Fixtures'!H:R,11,0),VLOOKUP(_xlfn.CONCAT(B136,$B119),'All Fixtures'!I:R,10,0))</f>
        <v>Cruisers</v>
      </c>
      <c r="E136" s="47" t="str">
        <f t="shared" si="3"/>
        <v>vs</v>
      </c>
      <c r="F136" s="46" t="str">
        <f>IFERROR(VLOOKUP(_xlfn.CONCAT(B136,$B119),'All Fixtures'!I:T,12,0),VLOOKUP(_xlfn.CONCAT(B136,$B119),'All Fixtures'!H:T,13,0))</f>
        <v>Deaf Tigers</v>
      </c>
      <c r="G136" s="48" t="str">
        <f>IF(E136="VOID","",VLOOKUP(_xlfn.CONCAT(B136,D136),'All Fixtures'!H:U,14,0))</f>
        <v>Baker Street</v>
      </c>
    </row>
    <row r="137" spans="1:7" ht="24.6" customHeight="1" x14ac:dyDescent="0.25">
      <c r="A137" s="55"/>
      <c r="B137" s="122" t="s">
        <v>339</v>
      </c>
      <c r="C137" s="123"/>
      <c r="D137" s="123"/>
      <c r="E137" s="123"/>
      <c r="F137" s="123"/>
      <c r="G137" s="124"/>
    </row>
    <row r="138" spans="1:7" ht="18" customHeight="1" x14ac:dyDescent="0.25">
      <c r="A138" s="55"/>
      <c r="B138" s="44">
        <v>16</v>
      </c>
      <c r="C138" s="45">
        <f>IFERROR(VLOOKUP(_xlfn.CONCAT(B138,$B119),'All Fixtures'!H:R,10,0),VLOOKUP(_xlfn.CONCAT(B138,$B119),'All Fixtures'!I:R,9,0))</f>
        <v>45665</v>
      </c>
      <c r="D138" s="46" t="str">
        <f>IFERROR(VLOOKUP(_xlfn.CONCAT(B138,$B119),'All Fixtures'!H:R,11,0),VLOOKUP(_xlfn.CONCAT(B138,$B119),'All Fixtures'!I:R,10,0))</f>
        <v>BMI 'A' Breakaways</v>
      </c>
      <c r="E138" s="47" t="str">
        <f t="shared" si="3"/>
        <v>vs</v>
      </c>
      <c r="F138" s="46" t="str">
        <f>IFERROR(VLOOKUP(_xlfn.CONCAT(B138,$B119),'All Fixtures'!I:T,12,0),VLOOKUP(_xlfn.CONCAT(B138,$B119),'All Fixtures'!H:T,13,0))</f>
        <v>Deaf Tigers</v>
      </c>
      <c r="G138" s="48" t="str">
        <f>IF(E138="VOID","",VLOOKUP(_xlfn.CONCAT(B138,D138),'All Fixtures'!H:U,14,0))</f>
        <v>St James Club</v>
      </c>
    </row>
    <row r="139" spans="1:7" ht="18" customHeight="1" x14ac:dyDescent="0.25">
      <c r="A139" s="55"/>
      <c r="B139" s="44">
        <v>17</v>
      </c>
      <c r="C139" s="45">
        <f>IFERROR(VLOOKUP(_xlfn.CONCAT(B139,$B119),'All Fixtures'!H:R,10,0),VLOOKUP(_xlfn.CONCAT(B139,$B119),'All Fixtures'!I:R,9,0))</f>
        <v>45671</v>
      </c>
      <c r="D139" s="46" t="str">
        <f>IFERROR(VLOOKUP(_xlfn.CONCAT(B139,$B119),'All Fixtures'!H:R,11,0),VLOOKUP(_xlfn.CONCAT(B139,$B119),'All Fixtures'!I:R,10,0))</f>
        <v>Deaf Tigers</v>
      </c>
      <c r="E139" s="47" t="str">
        <f t="shared" si="3"/>
        <v>vs</v>
      </c>
      <c r="F139" s="46" t="str">
        <f>IFERROR(VLOOKUP(_xlfn.CONCAT(B139,$B119),'All Fixtures'!I:T,12,0),VLOOKUP(_xlfn.CONCAT(B139,$B119),'All Fixtures'!H:T,13,0))</f>
        <v>More Lager</v>
      </c>
      <c r="G139" s="48" t="str">
        <f>IF(E139="VOID","",VLOOKUP(_xlfn.CONCAT(B139,D139),'All Fixtures'!H:U,14,0))</f>
        <v>One Eyed Jacks</v>
      </c>
    </row>
    <row r="140" spans="1:7" ht="18" customHeight="1" x14ac:dyDescent="0.25">
      <c r="A140" s="55"/>
      <c r="B140" s="44">
        <v>18</v>
      </c>
      <c r="C140" s="45">
        <f>IFERROR(VLOOKUP(_xlfn.CONCAT(B140,$B119),'All Fixtures'!H:R,10,0),VLOOKUP(_xlfn.CONCAT(B140,$B119),'All Fixtures'!I:R,9,0))</f>
        <v>45679</v>
      </c>
      <c r="D140" s="46" t="str">
        <f>IFERROR(VLOOKUP(_xlfn.CONCAT(B140,$B119),'All Fixtures'!H:R,11,0),VLOOKUP(_xlfn.CONCAT(B140,$B119),'All Fixtures'!I:R,10,0))</f>
        <v>The Novices</v>
      </c>
      <c r="E140" s="47" t="str">
        <f t="shared" si="3"/>
        <v>vs</v>
      </c>
      <c r="F140" s="46" t="str">
        <f>IFERROR(VLOOKUP(_xlfn.CONCAT(B140,$B119),'All Fixtures'!I:T,12,0),VLOOKUP(_xlfn.CONCAT(B140,$B119),'All Fixtures'!H:T,13,0))</f>
        <v>Deaf Tigers</v>
      </c>
      <c r="G140" s="48" t="str">
        <f>IF(E140="VOID","",VLOOKUP(_xlfn.CONCAT(B140,D140),'All Fixtures'!H:U,14,0))</f>
        <v>Gala Club 2</v>
      </c>
    </row>
    <row r="141" spans="1:7" ht="18" customHeight="1" x14ac:dyDescent="0.25">
      <c r="A141" s="55"/>
      <c r="B141" s="44">
        <v>19</v>
      </c>
      <c r="C141" s="45">
        <f>IFERROR(VLOOKUP(_xlfn.CONCAT(B141,$B119),'All Fixtures'!H:R,10,0),VLOOKUP(_xlfn.CONCAT(B141,$B119),'All Fixtures'!I:R,9,0))</f>
        <v>45685</v>
      </c>
      <c r="D141" s="46" t="str">
        <f>IFERROR(VLOOKUP(_xlfn.CONCAT(B141,$B119),'All Fixtures'!H:R,11,0),VLOOKUP(_xlfn.CONCAT(B141,$B119),'All Fixtures'!I:R,10,0))</f>
        <v>Deaf Tigers</v>
      </c>
      <c r="E141" s="47" t="str">
        <f t="shared" si="3"/>
        <v>vs</v>
      </c>
      <c r="F141" s="46" t="str">
        <f>IFERROR(VLOOKUP(_xlfn.CONCAT(B141,$B119),'All Fixtures'!I:T,12,0),VLOOKUP(_xlfn.CONCAT(B141,$B119),'All Fixtures'!H:T,13,0))</f>
        <v>Newent Dragons</v>
      </c>
      <c r="G141" s="48" t="str">
        <f>IF(E141="VOID","",VLOOKUP(_xlfn.CONCAT(B141,D141),'All Fixtures'!H:U,14,0))</f>
        <v>One Eyed Jacks</v>
      </c>
    </row>
    <row r="142" spans="1:7" ht="18" customHeight="1" x14ac:dyDescent="0.25">
      <c r="A142" s="55"/>
      <c r="B142" s="44">
        <v>20</v>
      </c>
      <c r="C142" s="45">
        <f>IFERROR(VLOOKUP(_xlfn.CONCAT(B142,$B119),'All Fixtures'!H:R,10,0),VLOOKUP(_xlfn.CONCAT(B142,$B119),'All Fixtures'!I:R,9,0))</f>
        <v>45695</v>
      </c>
      <c r="D142" s="46" t="str">
        <f>IFERROR(VLOOKUP(_xlfn.CONCAT(B142,$B119),'All Fixtures'!H:R,11,0),VLOOKUP(_xlfn.CONCAT(B142,$B119),'All Fixtures'!I:R,10,0))</f>
        <v>Tipplers</v>
      </c>
      <c r="E142" s="47" t="str">
        <f t="shared" si="3"/>
        <v>vs</v>
      </c>
      <c r="F142" s="46" t="str">
        <f>IFERROR(VLOOKUP(_xlfn.CONCAT(B142,$B119),'All Fixtures'!I:T,12,0),VLOOKUP(_xlfn.CONCAT(B142,$B119),'All Fixtures'!H:T,13,0))</f>
        <v>Deaf Tigers</v>
      </c>
      <c r="G142" s="48" t="str">
        <f>IF(E142="VOID","",VLOOKUP(_xlfn.CONCAT(B142,D142),'All Fixtures'!H:U,14,0))</f>
        <v>Wotton Hall Club 1</v>
      </c>
    </row>
    <row r="143" spans="1:7" ht="18" customHeight="1" x14ac:dyDescent="0.25">
      <c r="A143" s="55"/>
      <c r="B143" s="44">
        <v>21</v>
      </c>
      <c r="C143" s="45">
        <f>IFERROR(VLOOKUP(_xlfn.CONCAT(B143,$B119),'All Fixtures'!H:R,10,0),VLOOKUP(_xlfn.CONCAT(B143,$B119),'All Fixtures'!I:R,9,0))</f>
        <v>45699</v>
      </c>
      <c r="D143" s="46" t="str">
        <f>IFERROR(VLOOKUP(_xlfn.CONCAT(B143,$B119),'All Fixtures'!H:R,11,0),VLOOKUP(_xlfn.CONCAT(B143,$B119),'All Fixtures'!I:R,10,0))</f>
        <v>Deaf Tigers</v>
      </c>
      <c r="E143" s="47" t="str">
        <f t="shared" si="3"/>
        <v>vs</v>
      </c>
      <c r="F143" s="46" t="str">
        <f>IFERROR(VLOOKUP(_xlfn.CONCAT(B143,$B119),'All Fixtures'!I:T,12,0),VLOOKUP(_xlfn.CONCAT(B143,$B119),'All Fixtures'!H:T,13,0))</f>
        <v>Incredibowls</v>
      </c>
      <c r="G143" s="48" t="str">
        <f>IF(E143="VOID","",VLOOKUP(_xlfn.CONCAT(B143,D143),'All Fixtures'!H:U,14,0))</f>
        <v>One Eyed Jacks</v>
      </c>
    </row>
    <row r="144" spans="1:7" ht="18" customHeight="1" x14ac:dyDescent="0.25">
      <c r="A144" s="55"/>
      <c r="B144" s="44">
        <v>22</v>
      </c>
      <c r="C144" s="45">
        <f>IFERROR(VLOOKUP(_xlfn.CONCAT(B144,$B119),'All Fixtures'!H:R,10,0),VLOOKUP(_xlfn.CONCAT(B144,$B119),'All Fixtures'!I:R,9,0))</f>
        <v>45707</v>
      </c>
      <c r="D144" s="46" t="str">
        <f>IFERROR(VLOOKUP(_xlfn.CONCAT(B144,$B119),'All Fixtures'!H:R,11,0),VLOOKUP(_xlfn.CONCAT(B144,$B119),'All Fixtures'!I:R,10,0))</f>
        <v>Gladiators</v>
      </c>
      <c r="E144" s="47" t="str">
        <f t="shared" si="3"/>
        <v>vs</v>
      </c>
      <c r="F144" s="46" t="str">
        <f>IFERROR(VLOOKUP(_xlfn.CONCAT(B144,$B119),'All Fixtures'!I:T,12,0),VLOOKUP(_xlfn.CONCAT(B144,$B119),'All Fixtures'!H:T,13,0))</f>
        <v>Deaf Tigers</v>
      </c>
      <c r="G144" s="48" t="str">
        <f>IF(E144="VOID","",VLOOKUP(_xlfn.CONCAT(B144,D144),'All Fixtures'!H:U,14,0))</f>
        <v>Farmer's Club 1</v>
      </c>
    </row>
    <row r="145" spans="1:7" ht="18" customHeight="1" x14ac:dyDescent="0.25">
      <c r="A145" s="55"/>
      <c r="B145" s="44">
        <v>23</v>
      </c>
      <c r="C145" s="45">
        <f>IFERROR(VLOOKUP(_xlfn.CONCAT(B145,$B119),'All Fixtures'!H:R,10,0),VLOOKUP(_xlfn.CONCAT(B145,$B119),'All Fixtures'!I:R,9,0))</f>
        <v>45713</v>
      </c>
      <c r="D145" s="46" t="str">
        <f>IFERROR(VLOOKUP(_xlfn.CONCAT(B145,$B119),'All Fixtures'!H:R,11,0),VLOOKUP(_xlfn.CONCAT(B145,$B119),'All Fixtures'!I:R,10,0))</f>
        <v>Deaf Tigers</v>
      </c>
      <c r="E145" s="47" t="str">
        <f t="shared" si="3"/>
        <v>vs</v>
      </c>
      <c r="F145" s="46" t="str">
        <f>IFERROR(VLOOKUP(_xlfn.CONCAT(B145,$B119),'All Fixtures'!I:T,12,0),VLOOKUP(_xlfn.CONCAT(B145,$B119),'All Fixtures'!H:T,13,0))</f>
        <v>Bloaters S.C.</v>
      </c>
      <c r="G145" s="48" t="str">
        <f>IF(E145="VOID","",VLOOKUP(_xlfn.CONCAT(B145,D145),'All Fixtures'!H:U,14,0))</f>
        <v>One Eyed Jacks</v>
      </c>
    </row>
    <row r="146" spans="1:7" ht="18" customHeight="1" x14ac:dyDescent="0.25">
      <c r="A146" s="55"/>
      <c r="B146" s="44">
        <v>24</v>
      </c>
      <c r="C146" s="45">
        <f>IFERROR(VLOOKUP(_xlfn.CONCAT(B146,$B119),'All Fixtures'!H:R,10,0),VLOOKUP(_xlfn.CONCAT(B146,$B119),'All Fixtures'!I:R,9,0))</f>
        <v>45722</v>
      </c>
      <c r="D146" s="46" t="str">
        <f>IFERROR(VLOOKUP(_xlfn.CONCAT(B146,$B119),'All Fixtures'!H:R,11,0),VLOOKUP(_xlfn.CONCAT(B146,$B119),'All Fixtures'!I:R,10,0))</f>
        <v>Hilltops</v>
      </c>
      <c r="E146" s="47" t="str">
        <f t="shared" si="3"/>
        <v>vs</v>
      </c>
      <c r="F146" s="46" t="str">
        <f>IFERROR(VLOOKUP(_xlfn.CONCAT(B146,$B119),'All Fixtures'!I:T,12,0),VLOOKUP(_xlfn.CONCAT(B146,$B119),'All Fixtures'!H:T,13,0))</f>
        <v>Deaf Tigers</v>
      </c>
      <c r="G146" s="48" t="str">
        <f>IF(E146="VOID","",VLOOKUP(_xlfn.CONCAT(B146,D146),'All Fixtures'!H:U,14,0))</f>
        <v>Robinswood Hill Club 1</v>
      </c>
    </row>
    <row r="147" spans="1:7" ht="18" customHeight="1" x14ac:dyDescent="0.25">
      <c r="A147" s="55"/>
      <c r="B147" s="44">
        <v>25</v>
      </c>
      <c r="C147" s="45" t="str">
        <f>IFERROR(VLOOKUP(_xlfn.CONCAT(B147,$B119),'All Fixtures'!H:R,10,0),VLOOKUP(_xlfn.CONCAT(B147,$B119),'All Fixtures'!I:R,9,0))</f>
        <v/>
      </c>
      <c r="D147" s="46" t="str">
        <f>IFERROR(VLOOKUP(_xlfn.CONCAT(B147,$B119),'All Fixtures'!H:R,11,0),VLOOKUP(_xlfn.CONCAT(B147,$B119),'All Fixtures'!I:R,10,0))</f>
        <v>Deaf Tigers</v>
      </c>
      <c r="E147" s="47" t="str">
        <f t="shared" si="3"/>
        <v>VOID</v>
      </c>
      <c r="F147" s="46" t="str">
        <f>IFERROR(VLOOKUP(_xlfn.CONCAT(B147,$B119),'All Fixtures'!I:T,12,0),VLOOKUP(_xlfn.CONCAT(B147,$B119),'All Fixtures'!H:T,13,0))</f>
        <v/>
      </c>
      <c r="G147" s="48" t="str">
        <f>IF(E147="VOID","",VLOOKUP(_xlfn.CONCAT(B147,D147),'All Fixtures'!H:U,14,0))</f>
        <v/>
      </c>
    </row>
    <row r="148" spans="1:7" ht="18" customHeight="1" x14ac:dyDescent="0.25">
      <c r="A148" s="55"/>
      <c r="B148" s="44">
        <v>26</v>
      </c>
      <c r="C148" s="45">
        <f>IFERROR(VLOOKUP(_xlfn.CONCAT(B148,$B119),'All Fixtures'!H:R,10,0),VLOOKUP(_xlfn.CONCAT(B148,$B119),'All Fixtures'!I:R,9,0))</f>
        <v>45734</v>
      </c>
      <c r="D148" s="46" t="str">
        <f>IFERROR(VLOOKUP(_xlfn.CONCAT(B148,$B119),'All Fixtures'!H:R,11,0),VLOOKUP(_xlfn.CONCAT(B148,$B119),'All Fixtures'!I:R,10,0))</f>
        <v>Deaf Tigers</v>
      </c>
      <c r="E148" s="47" t="str">
        <f t="shared" si="3"/>
        <v>vs</v>
      </c>
      <c r="F148" s="46" t="str">
        <f>IFERROR(VLOOKUP(_xlfn.CONCAT(B148,$B119),'All Fixtures'!I:T,12,0),VLOOKUP(_xlfn.CONCAT(B148,$B119),'All Fixtures'!H:T,13,0))</f>
        <v>City Treasurers</v>
      </c>
      <c r="G148" s="48" t="str">
        <f>IF(E148="VOID","",VLOOKUP(_xlfn.CONCAT(B148,D148),'All Fixtures'!H:U,14,0))</f>
        <v>One Eyed Jacks</v>
      </c>
    </row>
    <row r="149" spans="1:7" ht="18" customHeight="1" x14ac:dyDescent="0.25">
      <c r="A149" s="55"/>
      <c r="B149" s="44">
        <v>27</v>
      </c>
      <c r="C149" s="45">
        <f>IFERROR(VLOOKUP(_xlfn.CONCAT(B149,$B119),'All Fixtures'!H:R,10,0),VLOOKUP(_xlfn.CONCAT(B149,$B119),'All Fixtures'!I:R,9,0))</f>
        <v>45741</v>
      </c>
      <c r="D149" s="46" t="str">
        <f>IFERROR(VLOOKUP(_xlfn.CONCAT(B149,$B119),'All Fixtures'!H:R,11,0),VLOOKUP(_xlfn.CONCAT(B149,$B119),'All Fixtures'!I:R,10,0))</f>
        <v>Sigtels</v>
      </c>
      <c r="E149" s="47" t="str">
        <f t="shared" si="3"/>
        <v>vs</v>
      </c>
      <c r="F149" s="46" t="str">
        <f>IFERROR(VLOOKUP(_xlfn.CONCAT(B149,$B119),'All Fixtures'!I:T,12,0),VLOOKUP(_xlfn.CONCAT(B149,$B119),'All Fixtures'!H:T,13,0))</f>
        <v>Deaf Tigers</v>
      </c>
      <c r="G149" s="48" t="str">
        <f>IF(E149="VOID","",VLOOKUP(_xlfn.CONCAT(B149,D149),'All Fixtures'!H:U,14,0))</f>
        <v>Wotton Hall Club 2</v>
      </c>
    </row>
    <row r="150" spans="1:7" ht="18" customHeight="1" x14ac:dyDescent="0.25">
      <c r="A150" s="55"/>
      <c r="B150" s="44">
        <v>28</v>
      </c>
      <c r="C150" s="45">
        <f>IFERROR(VLOOKUP(_xlfn.CONCAT(B150,$B119),'All Fixtures'!H:R,10,0),VLOOKUP(_xlfn.CONCAT(B150,$B119),'All Fixtures'!I:R,9,0))</f>
        <v>45748</v>
      </c>
      <c r="D150" s="46" t="str">
        <f>IFERROR(VLOOKUP(_xlfn.CONCAT(B150,$B119),'All Fixtures'!H:R,11,0),VLOOKUP(_xlfn.CONCAT(B150,$B119),'All Fixtures'!I:R,10,0))</f>
        <v>Deaf Tigers</v>
      </c>
      <c r="E150" s="47" t="str">
        <f t="shared" si="3"/>
        <v>vs</v>
      </c>
      <c r="F150" s="46" t="str">
        <f>IFERROR(VLOOKUP(_xlfn.CONCAT(B150,$B119),'All Fixtures'!I:T,12,0),VLOOKUP(_xlfn.CONCAT(B150,$B119),'All Fixtures'!H:T,13,0))</f>
        <v>Derwents</v>
      </c>
      <c r="G150" s="48" t="str">
        <f>IF(E150="VOID","",VLOOKUP(_xlfn.CONCAT(B150,D150),'All Fixtures'!H:U,14,0))</f>
        <v>One Eyed Jacks</v>
      </c>
    </row>
    <row r="151" spans="1:7" ht="18" customHeight="1" x14ac:dyDescent="0.25">
      <c r="A151" s="55"/>
      <c r="B151" s="44">
        <v>29</v>
      </c>
      <c r="C151" s="45">
        <f>IFERROR(VLOOKUP(_xlfn.CONCAT(B151,$B119),'All Fixtures'!H:R,10,0),VLOOKUP(_xlfn.CONCAT(B151,$B119),'All Fixtures'!I:R,9,0))</f>
        <v>45757</v>
      </c>
      <c r="D151" s="46" t="str">
        <f>IFERROR(VLOOKUP(_xlfn.CONCAT(B151,$B119),'All Fixtures'!H:R,11,0),VLOOKUP(_xlfn.CONCAT(B151,$B119),'All Fixtures'!I:R,10,0))</f>
        <v>Lassington Rollers</v>
      </c>
      <c r="E151" s="47" t="str">
        <f t="shared" si="3"/>
        <v>vs</v>
      </c>
      <c r="F151" s="46" t="str">
        <f>IFERROR(VLOOKUP(_xlfn.CONCAT(B151,$B119),'All Fixtures'!I:T,12,0),VLOOKUP(_xlfn.CONCAT(B151,$B119),'All Fixtures'!H:T,13,0))</f>
        <v>Deaf Tigers</v>
      </c>
      <c r="G151" s="48" t="str">
        <f>IF(E151="VOID","",VLOOKUP(_xlfn.CONCAT(B151,D151),'All Fixtures'!H:U,14,0))</f>
        <v>England's Glory 2</v>
      </c>
    </row>
    <row r="152" spans="1:7" ht="18" customHeight="1" x14ac:dyDescent="0.25">
      <c r="A152" s="55"/>
      <c r="B152" s="49">
        <v>30</v>
      </c>
      <c r="C152" s="50">
        <f>IFERROR(VLOOKUP(_xlfn.CONCAT(B152,$B119),'All Fixtures'!H:R,10,0),VLOOKUP(_xlfn.CONCAT(B152,$B119),'All Fixtures'!I:R,9,0))</f>
        <v>45762</v>
      </c>
      <c r="D152" s="51" t="str">
        <f>IFERROR(VLOOKUP(_xlfn.CONCAT(B152,$B119),'All Fixtures'!H:R,11,0),VLOOKUP(_xlfn.CONCAT(B152,$B119),'All Fixtures'!I:R,10,0))</f>
        <v>Deaf Tigers</v>
      </c>
      <c r="E152" s="52" t="str">
        <f t="shared" si="3"/>
        <v>vs</v>
      </c>
      <c r="F152" s="51" t="str">
        <f>IFERROR(VLOOKUP(_xlfn.CONCAT(B152,$B119),'All Fixtures'!I:T,12,0),VLOOKUP(_xlfn.CONCAT(B152,$B119),'All Fixtures'!H:T,13,0))</f>
        <v>Cruisers</v>
      </c>
      <c r="G152" s="53" t="str">
        <f>IF(E152="VOID","",VLOOKUP(_xlfn.CONCAT(B152,D152),'All Fixtures'!H:U,14,0))</f>
        <v>One Eyed Jacks</v>
      </c>
    </row>
    <row r="153" spans="1:7" ht="13.15" customHeight="1" x14ac:dyDescent="0.25">
      <c r="A153" s="55"/>
      <c r="B153" s="20"/>
      <c r="C153" s="20"/>
      <c r="D153" s="3"/>
      <c r="E153" s="20"/>
      <c r="F153" s="3"/>
      <c r="G153" s="3"/>
    </row>
    <row r="154" spans="1:7" ht="13.15" customHeight="1" x14ac:dyDescent="0.25">
      <c r="A154" s="55"/>
      <c r="B154" s="20"/>
      <c r="C154" s="20"/>
      <c r="D154" s="3"/>
      <c r="E154" s="20"/>
      <c r="F154" s="3"/>
      <c r="G154" s="3"/>
    </row>
    <row r="155" spans="1:7" ht="13.15" customHeight="1" x14ac:dyDescent="0.25">
      <c r="A155" s="55"/>
      <c r="B155" s="20"/>
      <c r="C155" s="20"/>
      <c r="D155" s="3"/>
      <c r="E155" s="20"/>
      <c r="F155" s="3"/>
      <c r="G155" s="3"/>
    </row>
    <row r="156" spans="1:7" ht="13.15" customHeight="1" x14ac:dyDescent="0.25">
      <c r="A156" s="55"/>
      <c r="B156" s="20"/>
      <c r="C156" s="20"/>
      <c r="D156" s="3"/>
      <c r="E156" s="20"/>
      <c r="F156" s="3"/>
      <c r="G156" s="3"/>
    </row>
    <row r="157" spans="1:7" ht="13.15" customHeight="1" x14ac:dyDescent="0.25">
      <c r="A157" s="55"/>
      <c r="B157" s="20"/>
      <c r="C157" s="20"/>
      <c r="D157" s="3"/>
      <c r="E157" s="20"/>
      <c r="F157" s="3"/>
      <c r="G157" s="3"/>
    </row>
    <row r="158" spans="1:7" ht="20.45" customHeight="1" x14ac:dyDescent="0.35">
      <c r="A158" s="55">
        <f>A119+1</f>
        <v>5</v>
      </c>
      <c r="B158" s="39" t="str">
        <f>C158</f>
        <v>Hilltops</v>
      </c>
      <c r="C158" s="121" t="str">
        <f>VLOOKUP(A158,Divisions!$AG$3:$AH$18,2,0)</f>
        <v>Hilltops</v>
      </c>
      <c r="D158" s="121"/>
      <c r="E158" s="121"/>
      <c r="F158" s="121"/>
      <c r="G158" s="121"/>
    </row>
    <row r="159" spans="1:7" ht="13.15" customHeight="1" x14ac:dyDescent="0.25">
      <c r="A159" s="55"/>
      <c r="B159" s="20"/>
      <c r="C159" s="20"/>
      <c r="D159" s="3"/>
      <c r="E159" s="20"/>
      <c r="F159" s="3"/>
      <c r="G159" s="3"/>
    </row>
    <row r="160" spans="1:7" ht="21.6" customHeight="1" x14ac:dyDescent="0.25">
      <c r="A160" s="55"/>
      <c r="B160" s="40" t="s">
        <v>328</v>
      </c>
      <c r="C160" s="41" t="s">
        <v>334</v>
      </c>
      <c r="D160" s="42" t="s">
        <v>340</v>
      </c>
      <c r="E160" s="42"/>
      <c r="F160" s="42" t="s">
        <v>341</v>
      </c>
      <c r="G160" s="43" t="s">
        <v>338</v>
      </c>
    </row>
    <row r="161" spans="1:7" ht="18" customHeight="1" x14ac:dyDescent="0.25">
      <c r="A161" s="55"/>
      <c r="B161" s="44">
        <v>1</v>
      </c>
      <c r="C161" s="45">
        <f>IFERROR(VLOOKUP(_xlfn.CONCAT(B161,$B158),'All Fixtures'!H:R,10,0),VLOOKUP(_xlfn.CONCAT(B161,$B158),'All Fixtures'!I:R,9,0))</f>
        <v>45540</v>
      </c>
      <c r="D161" s="46" t="str">
        <f>IFERROR(VLOOKUP(_xlfn.CONCAT(B161,$B158),'All Fixtures'!H:R,11,0),VLOOKUP(_xlfn.CONCAT(B161,$B158),'All Fixtures'!I:R,10,0))</f>
        <v>Hilltops</v>
      </c>
      <c r="E161" s="47" t="str">
        <f>IF(F161="","VOID","vs")</f>
        <v>vs</v>
      </c>
      <c r="F161" s="46" t="str">
        <f>IFERROR(VLOOKUP(_xlfn.CONCAT(B161,$B158),'All Fixtures'!I:T,12,0),VLOOKUP(_xlfn.CONCAT(B161,$B158),'All Fixtures'!H:T,13,0))</f>
        <v>More Lager</v>
      </c>
      <c r="G161" s="48" t="str">
        <f>IF(E161="VOID","",VLOOKUP(_xlfn.CONCAT(B161,D161),'All Fixtures'!H:U,14,0))</f>
        <v>Robinswood Hill Club 1</v>
      </c>
    </row>
    <row r="162" spans="1:7" ht="18" customHeight="1" x14ac:dyDescent="0.25">
      <c r="A162" s="55"/>
      <c r="B162" s="44">
        <v>2</v>
      </c>
      <c r="C162" s="45">
        <f>IFERROR(VLOOKUP(_xlfn.CONCAT(B162,$B158),'All Fixtures'!H:R,10,0),VLOOKUP(_xlfn.CONCAT(B162,$B158),'All Fixtures'!I:R,9,0))</f>
        <v>45546</v>
      </c>
      <c r="D162" s="46" t="str">
        <f>IFERROR(VLOOKUP(_xlfn.CONCAT(B162,$B158),'All Fixtures'!H:R,11,0),VLOOKUP(_xlfn.CONCAT(B162,$B158),'All Fixtures'!I:R,10,0))</f>
        <v>The Novices</v>
      </c>
      <c r="E162" s="47" t="str">
        <f t="shared" ref="E162:E191" si="4">IF(F162="","VOID","vs")</f>
        <v>vs</v>
      </c>
      <c r="F162" s="46" t="str">
        <f>IFERROR(VLOOKUP(_xlfn.CONCAT(B162,$B158),'All Fixtures'!I:T,12,0),VLOOKUP(_xlfn.CONCAT(B162,$B158),'All Fixtures'!H:T,13,0))</f>
        <v>Hilltops</v>
      </c>
      <c r="G162" s="48" t="str">
        <f>IF(E162="VOID","",VLOOKUP(_xlfn.CONCAT(B162,D162),'All Fixtures'!H:U,14,0))</f>
        <v>Gala Club 2</v>
      </c>
    </row>
    <row r="163" spans="1:7" ht="18" customHeight="1" x14ac:dyDescent="0.25">
      <c r="A163" s="55"/>
      <c r="B163" s="44">
        <v>3</v>
      </c>
      <c r="C163" s="45">
        <f>IFERROR(VLOOKUP(_xlfn.CONCAT(B163,$B158),'All Fixtures'!H:R,10,0),VLOOKUP(_xlfn.CONCAT(B163,$B158),'All Fixtures'!I:R,9,0))</f>
        <v>45554</v>
      </c>
      <c r="D163" s="46" t="str">
        <f>IFERROR(VLOOKUP(_xlfn.CONCAT(B163,$B158),'All Fixtures'!H:R,11,0),VLOOKUP(_xlfn.CONCAT(B163,$B158),'All Fixtures'!I:R,10,0))</f>
        <v>Hilltops</v>
      </c>
      <c r="E163" s="47" t="str">
        <f t="shared" si="4"/>
        <v>vs</v>
      </c>
      <c r="F163" s="46" t="str">
        <f>IFERROR(VLOOKUP(_xlfn.CONCAT(B163,$B158),'All Fixtures'!I:T,12,0),VLOOKUP(_xlfn.CONCAT(B163,$B158),'All Fixtures'!H:T,13,0))</f>
        <v>Newent Dragons</v>
      </c>
      <c r="G163" s="48" t="str">
        <f>IF(E163="VOID","",VLOOKUP(_xlfn.CONCAT(B163,D163),'All Fixtures'!H:U,14,0))</f>
        <v>Robinswood Hill Club 1</v>
      </c>
    </row>
    <row r="164" spans="1:7" ht="18" customHeight="1" x14ac:dyDescent="0.25">
      <c r="A164" s="55"/>
      <c r="B164" s="44">
        <v>4</v>
      </c>
      <c r="C164" s="45">
        <f>IFERROR(VLOOKUP(_xlfn.CONCAT(B164,$B158),'All Fixtures'!H:R,10,0),VLOOKUP(_xlfn.CONCAT(B164,$B158),'All Fixtures'!I:R,9,0))</f>
        <v>45562</v>
      </c>
      <c r="D164" s="46" t="str">
        <f>IFERROR(VLOOKUP(_xlfn.CONCAT(B164,$B158),'All Fixtures'!H:R,11,0),VLOOKUP(_xlfn.CONCAT(B164,$B158),'All Fixtures'!I:R,10,0))</f>
        <v>Tipplers</v>
      </c>
      <c r="E164" s="47" t="str">
        <f t="shared" si="4"/>
        <v>vs</v>
      </c>
      <c r="F164" s="46" t="str">
        <f>IFERROR(VLOOKUP(_xlfn.CONCAT(B164,$B158),'All Fixtures'!I:T,12,0),VLOOKUP(_xlfn.CONCAT(B164,$B158),'All Fixtures'!H:T,13,0))</f>
        <v>Hilltops</v>
      </c>
      <c r="G164" s="48" t="str">
        <f>IF(E164="VOID","",VLOOKUP(_xlfn.CONCAT(B164,D164),'All Fixtures'!H:U,14,0))</f>
        <v>Wotton Hall Club 1</v>
      </c>
    </row>
    <row r="165" spans="1:7" ht="18" customHeight="1" x14ac:dyDescent="0.25">
      <c r="A165" s="55"/>
      <c r="B165" s="44">
        <v>5</v>
      </c>
      <c r="C165" s="45">
        <f>IFERROR(VLOOKUP(_xlfn.CONCAT(B165,$B158),'All Fixtures'!H:R,10,0),VLOOKUP(_xlfn.CONCAT(B165,$B158),'All Fixtures'!I:R,9,0))</f>
        <v>45568</v>
      </c>
      <c r="D165" s="46" t="str">
        <f>IFERROR(VLOOKUP(_xlfn.CONCAT(B165,$B158),'All Fixtures'!H:R,11,0),VLOOKUP(_xlfn.CONCAT(B165,$B158),'All Fixtures'!I:R,10,0))</f>
        <v>Hilltops</v>
      </c>
      <c r="E165" s="47" t="str">
        <f t="shared" si="4"/>
        <v>vs</v>
      </c>
      <c r="F165" s="46" t="str">
        <f>IFERROR(VLOOKUP(_xlfn.CONCAT(B165,$B158),'All Fixtures'!I:T,12,0),VLOOKUP(_xlfn.CONCAT(B165,$B158),'All Fixtures'!H:T,13,0))</f>
        <v>Incredibowls</v>
      </c>
      <c r="G165" s="48" t="str">
        <f>IF(E165="VOID","",VLOOKUP(_xlfn.CONCAT(B165,D165),'All Fixtures'!H:U,14,0))</f>
        <v>Robinswood Hill Club 1</v>
      </c>
    </row>
    <row r="166" spans="1:7" ht="18" customHeight="1" x14ac:dyDescent="0.25">
      <c r="A166" s="55"/>
      <c r="B166" s="44">
        <v>6</v>
      </c>
      <c r="C166" s="45">
        <f>IFERROR(VLOOKUP(_xlfn.CONCAT(B166,$B158),'All Fixtures'!H:R,10,0),VLOOKUP(_xlfn.CONCAT(B166,$B158),'All Fixtures'!I:R,9,0))</f>
        <v>45574</v>
      </c>
      <c r="D166" s="46" t="str">
        <f>IFERROR(VLOOKUP(_xlfn.CONCAT(B166,$B158),'All Fixtures'!H:R,11,0),VLOOKUP(_xlfn.CONCAT(B166,$B158),'All Fixtures'!I:R,10,0))</f>
        <v>Gladiators</v>
      </c>
      <c r="E166" s="47" t="str">
        <f t="shared" si="4"/>
        <v>vs</v>
      </c>
      <c r="F166" s="46" t="str">
        <f>IFERROR(VLOOKUP(_xlfn.CONCAT(B166,$B158),'All Fixtures'!I:T,12,0),VLOOKUP(_xlfn.CONCAT(B166,$B158),'All Fixtures'!H:T,13,0))</f>
        <v>Hilltops</v>
      </c>
      <c r="G166" s="48" t="str">
        <f>IF(E166="VOID","",VLOOKUP(_xlfn.CONCAT(B166,D166),'All Fixtures'!H:U,14,0))</f>
        <v>Farmer's Club 1</v>
      </c>
    </row>
    <row r="167" spans="1:7" ht="18" customHeight="1" x14ac:dyDescent="0.25">
      <c r="A167" s="55"/>
      <c r="B167" s="44">
        <v>7</v>
      </c>
      <c r="C167" s="45">
        <f>IFERROR(VLOOKUP(_xlfn.CONCAT(B167,$B158),'All Fixtures'!H:R,10,0),VLOOKUP(_xlfn.CONCAT(B167,$B158),'All Fixtures'!I:R,9,0))</f>
        <v>45582</v>
      </c>
      <c r="D167" s="46" t="str">
        <f>IFERROR(VLOOKUP(_xlfn.CONCAT(B167,$B158),'All Fixtures'!H:R,11,0),VLOOKUP(_xlfn.CONCAT(B167,$B158),'All Fixtures'!I:R,10,0))</f>
        <v>Hilltops</v>
      </c>
      <c r="E167" s="47" t="str">
        <f t="shared" si="4"/>
        <v>vs</v>
      </c>
      <c r="F167" s="46" t="str">
        <f>IFERROR(VLOOKUP(_xlfn.CONCAT(B167,$B158),'All Fixtures'!I:T,12,0),VLOOKUP(_xlfn.CONCAT(B167,$B158),'All Fixtures'!H:T,13,0))</f>
        <v>Bloaters S.C.</v>
      </c>
      <c r="G167" s="48" t="str">
        <f>IF(E167="VOID","",VLOOKUP(_xlfn.CONCAT(B167,D167),'All Fixtures'!H:U,14,0))</f>
        <v>Robinswood Hill Club 1</v>
      </c>
    </row>
    <row r="168" spans="1:7" ht="18" customHeight="1" x14ac:dyDescent="0.25">
      <c r="A168" s="55"/>
      <c r="B168" s="44">
        <v>8</v>
      </c>
      <c r="C168" s="45" t="str">
        <f>IFERROR(VLOOKUP(_xlfn.CONCAT(B168,$B158),'All Fixtures'!H:R,10,0),VLOOKUP(_xlfn.CONCAT(B168,$B158),'All Fixtures'!I:R,9,0))</f>
        <v/>
      </c>
      <c r="D168" s="46" t="str">
        <f>IFERROR(VLOOKUP(_xlfn.CONCAT(B168,$B158),'All Fixtures'!H:R,11,0),VLOOKUP(_xlfn.CONCAT(B168,$B158),'All Fixtures'!I:R,10,0))</f>
        <v>Hilltops</v>
      </c>
      <c r="E168" s="47" t="str">
        <f t="shared" si="4"/>
        <v>VOID</v>
      </c>
      <c r="F168" s="46" t="str">
        <f>IFERROR(VLOOKUP(_xlfn.CONCAT(B168,$B158),'All Fixtures'!I:T,12,0),VLOOKUP(_xlfn.CONCAT(B168,$B158),'All Fixtures'!H:T,13,0))</f>
        <v/>
      </c>
      <c r="G168" s="48" t="str">
        <f>IF(E168="VOID","",VLOOKUP(_xlfn.CONCAT(B168,D168),'All Fixtures'!H:U,14,0))</f>
        <v/>
      </c>
    </row>
    <row r="169" spans="1:7" ht="18" customHeight="1" x14ac:dyDescent="0.25">
      <c r="A169" s="55"/>
      <c r="B169" s="44">
        <v>9</v>
      </c>
      <c r="C169" s="45">
        <f>IFERROR(VLOOKUP(_xlfn.CONCAT(B169,$B158),'All Fixtures'!H:R,10,0),VLOOKUP(_xlfn.CONCAT(B169,$B158),'All Fixtures'!I:R,9,0))</f>
        <v>45594</v>
      </c>
      <c r="D169" s="46" t="str">
        <f>IFERROR(VLOOKUP(_xlfn.CONCAT(B169,$B158),'All Fixtures'!H:R,11,0),VLOOKUP(_xlfn.CONCAT(B169,$B158),'All Fixtures'!I:R,10,0))</f>
        <v>Deaf Tigers</v>
      </c>
      <c r="E169" s="47" t="str">
        <f t="shared" si="4"/>
        <v>vs</v>
      </c>
      <c r="F169" s="46" t="str">
        <f>IFERROR(VLOOKUP(_xlfn.CONCAT(B169,$B158),'All Fixtures'!I:T,12,0),VLOOKUP(_xlfn.CONCAT(B169,$B158),'All Fixtures'!H:T,13,0))</f>
        <v>Hilltops</v>
      </c>
      <c r="G169" s="48" t="str">
        <f>IF(E169="VOID","",VLOOKUP(_xlfn.CONCAT(B169,D169),'All Fixtures'!H:U,14,0))</f>
        <v>One Eyed Jacks</v>
      </c>
    </row>
    <row r="170" spans="1:7" ht="18" customHeight="1" x14ac:dyDescent="0.25">
      <c r="A170" s="55"/>
      <c r="B170" s="44">
        <v>10</v>
      </c>
      <c r="C170" s="45">
        <f>IFERROR(VLOOKUP(_xlfn.CONCAT(B170,$B158),'All Fixtures'!H:R,10,0),VLOOKUP(_xlfn.CONCAT(B170,$B158),'All Fixtures'!I:R,9,0))</f>
        <v>45603</v>
      </c>
      <c r="D170" s="46" t="str">
        <f>IFERROR(VLOOKUP(_xlfn.CONCAT(B170,$B158),'All Fixtures'!H:R,11,0),VLOOKUP(_xlfn.CONCAT(B170,$B158),'All Fixtures'!I:R,10,0))</f>
        <v>Hilltops</v>
      </c>
      <c r="E170" s="47" t="str">
        <f t="shared" si="4"/>
        <v>vs</v>
      </c>
      <c r="F170" s="46" t="str">
        <f>IFERROR(VLOOKUP(_xlfn.CONCAT(B170,$B158),'All Fixtures'!I:T,12,0),VLOOKUP(_xlfn.CONCAT(B170,$B158),'All Fixtures'!H:T,13,0))</f>
        <v>City Treasurers</v>
      </c>
      <c r="G170" s="48" t="str">
        <f>IF(E170="VOID","",VLOOKUP(_xlfn.CONCAT(B170,D170),'All Fixtures'!H:U,14,0))</f>
        <v>Robinswood Hill Club 1</v>
      </c>
    </row>
    <row r="171" spans="1:7" ht="18" customHeight="1" x14ac:dyDescent="0.25">
      <c r="A171" s="55"/>
      <c r="B171" s="44">
        <v>11</v>
      </c>
      <c r="C171" s="45">
        <f>IFERROR(VLOOKUP(_xlfn.CONCAT(B171,$B158),'All Fixtures'!H:R,10,0),VLOOKUP(_xlfn.CONCAT(B171,$B158),'All Fixtures'!I:R,9,0))</f>
        <v>45608</v>
      </c>
      <c r="D171" s="46" t="str">
        <f>IFERROR(VLOOKUP(_xlfn.CONCAT(B171,$B158),'All Fixtures'!H:R,11,0),VLOOKUP(_xlfn.CONCAT(B171,$B158),'All Fixtures'!I:R,10,0))</f>
        <v>Sigtels</v>
      </c>
      <c r="E171" s="47" t="str">
        <f t="shared" si="4"/>
        <v>vs</v>
      </c>
      <c r="F171" s="46" t="str">
        <f>IFERROR(VLOOKUP(_xlfn.CONCAT(B171,$B158),'All Fixtures'!I:T,12,0),VLOOKUP(_xlfn.CONCAT(B171,$B158),'All Fixtures'!H:T,13,0))</f>
        <v>Hilltops</v>
      </c>
      <c r="G171" s="48" t="str">
        <f>IF(E171="VOID","",VLOOKUP(_xlfn.CONCAT(B171,D171),'All Fixtures'!H:U,14,0))</f>
        <v>Wotton Hall Club 2</v>
      </c>
    </row>
    <row r="172" spans="1:7" ht="18" customHeight="1" x14ac:dyDescent="0.25">
      <c r="A172" s="55"/>
      <c r="B172" s="44">
        <v>12</v>
      </c>
      <c r="C172" s="45">
        <f>IFERROR(VLOOKUP(_xlfn.CONCAT(B172,$B158),'All Fixtures'!H:R,10,0),VLOOKUP(_xlfn.CONCAT(B172,$B158),'All Fixtures'!I:R,9,0))</f>
        <v>45617</v>
      </c>
      <c r="D172" s="46" t="str">
        <f>IFERROR(VLOOKUP(_xlfn.CONCAT(B172,$B158),'All Fixtures'!H:R,11,0),VLOOKUP(_xlfn.CONCAT(B172,$B158),'All Fixtures'!I:R,10,0))</f>
        <v>Hilltops</v>
      </c>
      <c r="E172" s="47" t="str">
        <f t="shared" si="4"/>
        <v>vs</v>
      </c>
      <c r="F172" s="46" t="str">
        <f>IFERROR(VLOOKUP(_xlfn.CONCAT(B172,$B158),'All Fixtures'!I:T,12,0),VLOOKUP(_xlfn.CONCAT(B172,$B158),'All Fixtures'!H:T,13,0))</f>
        <v>Derwents</v>
      </c>
      <c r="G172" s="48" t="str">
        <f>IF(E172="VOID","",VLOOKUP(_xlfn.CONCAT(B172,D172),'All Fixtures'!H:U,14,0))</f>
        <v>Robinswood Hill Club 1</v>
      </c>
    </row>
    <row r="173" spans="1:7" ht="18" customHeight="1" x14ac:dyDescent="0.25">
      <c r="A173" s="55"/>
      <c r="B173" s="44">
        <v>13</v>
      </c>
      <c r="C173" s="45">
        <f>IFERROR(VLOOKUP(_xlfn.CONCAT(B173,$B158),'All Fixtures'!H:R,10,0),VLOOKUP(_xlfn.CONCAT(B173,$B158),'All Fixtures'!I:R,9,0))</f>
        <v>45624</v>
      </c>
      <c r="D173" s="46" t="str">
        <f>IFERROR(VLOOKUP(_xlfn.CONCAT(B173,$B158),'All Fixtures'!H:R,11,0),VLOOKUP(_xlfn.CONCAT(B173,$B158),'All Fixtures'!I:R,10,0))</f>
        <v>Lassington Rollers</v>
      </c>
      <c r="E173" s="47" t="str">
        <f t="shared" si="4"/>
        <v>vs</v>
      </c>
      <c r="F173" s="46" t="str">
        <f>IFERROR(VLOOKUP(_xlfn.CONCAT(B173,$B158),'All Fixtures'!I:T,12,0),VLOOKUP(_xlfn.CONCAT(B173,$B158),'All Fixtures'!H:T,13,0))</f>
        <v>Hilltops</v>
      </c>
      <c r="G173" s="48" t="str">
        <f>IF(E173="VOID","",VLOOKUP(_xlfn.CONCAT(B173,D173),'All Fixtures'!H:U,14,0))</f>
        <v>England's Glory 2</v>
      </c>
    </row>
    <row r="174" spans="1:7" ht="18" customHeight="1" x14ac:dyDescent="0.25">
      <c r="A174" s="55"/>
      <c r="B174" s="44">
        <v>14</v>
      </c>
      <c r="C174" s="45">
        <f>IFERROR(VLOOKUP(_xlfn.CONCAT(B174,$B158),'All Fixtures'!H:R,10,0),VLOOKUP(_xlfn.CONCAT(B174,$B158),'All Fixtures'!I:R,9,0))</f>
        <v>45631</v>
      </c>
      <c r="D174" s="46" t="str">
        <f>IFERROR(VLOOKUP(_xlfn.CONCAT(B174,$B158),'All Fixtures'!H:R,11,0),VLOOKUP(_xlfn.CONCAT(B174,$B158),'All Fixtures'!I:R,10,0))</f>
        <v>Hilltops</v>
      </c>
      <c r="E174" s="47" t="str">
        <f t="shared" si="4"/>
        <v>vs</v>
      </c>
      <c r="F174" s="46" t="str">
        <f>IFERROR(VLOOKUP(_xlfn.CONCAT(B174,$B158),'All Fixtures'!I:T,12,0),VLOOKUP(_xlfn.CONCAT(B174,$B158),'All Fixtures'!H:T,13,0))</f>
        <v>Cruisers</v>
      </c>
      <c r="G174" s="48" t="str">
        <f>IF(E174="VOID","",VLOOKUP(_xlfn.CONCAT(B174,D174),'All Fixtures'!H:U,14,0))</f>
        <v>Robinswood Hill Club 1</v>
      </c>
    </row>
    <row r="175" spans="1:7" ht="18" customHeight="1" x14ac:dyDescent="0.25">
      <c r="A175" s="55"/>
      <c r="B175" s="44">
        <v>15</v>
      </c>
      <c r="C175" s="45">
        <f>IFERROR(VLOOKUP(_xlfn.CONCAT(B175,$B158),'All Fixtures'!H:R,10,0),VLOOKUP(_xlfn.CONCAT(B175,$B158),'All Fixtures'!I:R,9,0))</f>
        <v>45637</v>
      </c>
      <c r="D175" s="46" t="str">
        <f>IFERROR(VLOOKUP(_xlfn.CONCAT(B175,$B158),'All Fixtures'!H:R,11,0),VLOOKUP(_xlfn.CONCAT(B175,$B158),'All Fixtures'!I:R,10,0))</f>
        <v>BMI 'A' Breakaways</v>
      </c>
      <c r="E175" s="47" t="str">
        <f t="shared" si="4"/>
        <v>vs</v>
      </c>
      <c r="F175" s="46" t="str">
        <f>IFERROR(VLOOKUP(_xlfn.CONCAT(B175,$B158),'All Fixtures'!I:T,12,0),VLOOKUP(_xlfn.CONCAT(B175,$B158),'All Fixtures'!H:T,13,0))</f>
        <v>Hilltops</v>
      </c>
      <c r="G175" s="48" t="str">
        <f>IF(E175="VOID","",VLOOKUP(_xlfn.CONCAT(B175,D175),'All Fixtures'!H:U,14,0))</f>
        <v>St James Club</v>
      </c>
    </row>
    <row r="176" spans="1:7" ht="24.6" customHeight="1" x14ac:dyDescent="0.25">
      <c r="A176" s="55"/>
      <c r="B176" s="122" t="s">
        <v>339</v>
      </c>
      <c r="C176" s="123"/>
      <c r="D176" s="123"/>
      <c r="E176" s="123"/>
      <c r="F176" s="123"/>
      <c r="G176" s="124"/>
    </row>
    <row r="177" spans="1:7" ht="18" customHeight="1" x14ac:dyDescent="0.25">
      <c r="A177" s="55"/>
      <c r="B177" s="44">
        <v>16</v>
      </c>
      <c r="C177" s="45">
        <f>IFERROR(VLOOKUP(_xlfn.CONCAT(B177,$B158),'All Fixtures'!H:R,10,0),VLOOKUP(_xlfn.CONCAT(B177,$B158),'All Fixtures'!I:R,9,0))</f>
        <v>45666</v>
      </c>
      <c r="D177" s="46" t="str">
        <f>IFERROR(VLOOKUP(_xlfn.CONCAT(B177,$B158),'All Fixtures'!H:R,11,0),VLOOKUP(_xlfn.CONCAT(B177,$B158),'All Fixtures'!I:R,10,0))</f>
        <v>More Lager</v>
      </c>
      <c r="E177" s="47" t="str">
        <f t="shared" si="4"/>
        <v>vs</v>
      </c>
      <c r="F177" s="46" t="str">
        <f>IFERROR(VLOOKUP(_xlfn.CONCAT(B177,$B158),'All Fixtures'!I:T,12,0),VLOOKUP(_xlfn.CONCAT(B177,$B158),'All Fixtures'!H:T,13,0))</f>
        <v>Hilltops</v>
      </c>
      <c r="G177" s="48" t="str">
        <f>IF(E177="VOID","",VLOOKUP(_xlfn.CONCAT(B177,D177),'All Fixtures'!H:U,14,0))</f>
        <v>Red Lion Huntley</v>
      </c>
    </row>
    <row r="178" spans="1:7" ht="18" customHeight="1" x14ac:dyDescent="0.25">
      <c r="A178" s="55"/>
      <c r="B178" s="44">
        <v>17</v>
      </c>
      <c r="C178" s="45">
        <f>IFERROR(VLOOKUP(_xlfn.CONCAT(B178,$B158),'All Fixtures'!H:R,10,0),VLOOKUP(_xlfn.CONCAT(B178,$B158),'All Fixtures'!I:R,9,0))</f>
        <v>45673</v>
      </c>
      <c r="D178" s="46" t="str">
        <f>IFERROR(VLOOKUP(_xlfn.CONCAT(B178,$B158),'All Fixtures'!H:R,11,0),VLOOKUP(_xlfn.CONCAT(B178,$B158),'All Fixtures'!I:R,10,0))</f>
        <v>Hilltops</v>
      </c>
      <c r="E178" s="47" t="str">
        <f t="shared" si="4"/>
        <v>vs</v>
      </c>
      <c r="F178" s="46" t="str">
        <f>IFERROR(VLOOKUP(_xlfn.CONCAT(B178,$B158),'All Fixtures'!I:T,12,0),VLOOKUP(_xlfn.CONCAT(B178,$B158),'All Fixtures'!H:T,13,0))</f>
        <v>The Novices</v>
      </c>
      <c r="G178" s="48" t="str">
        <f>IF(E178="VOID","",VLOOKUP(_xlfn.CONCAT(B178,D178),'All Fixtures'!H:U,14,0))</f>
        <v>Robinswood Hill Club 1</v>
      </c>
    </row>
    <row r="179" spans="1:7" ht="18" customHeight="1" x14ac:dyDescent="0.25">
      <c r="A179" s="55"/>
      <c r="B179" s="44">
        <v>18</v>
      </c>
      <c r="C179" s="45">
        <f>IFERROR(VLOOKUP(_xlfn.CONCAT(B179,$B158),'All Fixtures'!H:R,10,0),VLOOKUP(_xlfn.CONCAT(B179,$B158),'All Fixtures'!I:R,9,0))</f>
        <v>45681</v>
      </c>
      <c r="D179" s="46" t="str">
        <f>IFERROR(VLOOKUP(_xlfn.CONCAT(B179,$B158),'All Fixtures'!H:R,11,0),VLOOKUP(_xlfn.CONCAT(B179,$B158),'All Fixtures'!I:R,10,0))</f>
        <v>Newent Dragons</v>
      </c>
      <c r="E179" s="47" t="str">
        <f t="shared" si="4"/>
        <v>vs</v>
      </c>
      <c r="F179" s="46" t="str">
        <f>IFERROR(VLOOKUP(_xlfn.CONCAT(B179,$B158),'All Fixtures'!I:T,12,0),VLOOKUP(_xlfn.CONCAT(B179,$B158),'All Fixtures'!H:T,13,0))</f>
        <v>Hilltops</v>
      </c>
      <c r="G179" s="48" t="str">
        <f>IF(E179="VOID","",VLOOKUP(_xlfn.CONCAT(B179,D179),'All Fixtures'!H:U,14,0))</f>
        <v>Circle Club Newent</v>
      </c>
    </row>
    <row r="180" spans="1:7" ht="18" customHeight="1" x14ac:dyDescent="0.25">
      <c r="A180" s="55"/>
      <c r="B180" s="44">
        <v>19</v>
      </c>
      <c r="C180" s="45">
        <f>IFERROR(VLOOKUP(_xlfn.CONCAT(B180,$B158),'All Fixtures'!H:R,10,0),VLOOKUP(_xlfn.CONCAT(B180,$B158),'All Fixtures'!I:R,9,0))</f>
        <v>45687</v>
      </c>
      <c r="D180" s="46" t="str">
        <f>IFERROR(VLOOKUP(_xlfn.CONCAT(B180,$B158),'All Fixtures'!H:R,11,0),VLOOKUP(_xlfn.CONCAT(B180,$B158),'All Fixtures'!I:R,10,0))</f>
        <v>Hilltops</v>
      </c>
      <c r="E180" s="47" t="str">
        <f t="shared" si="4"/>
        <v>vs</v>
      </c>
      <c r="F180" s="46" t="str">
        <f>IFERROR(VLOOKUP(_xlfn.CONCAT(B180,$B158),'All Fixtures'!I:T,12,0),VLOOKUP(_xlfn.CONCAT(B180,$B158),'All Fixtures'!H:T,13,0))</f>
        <v>Tipplers</v>
      </c>
      <c r="G180" s="48" t="str">
        <f>IF(E180="VOID","",VLOOKUP(_xlfn.CONCAT(B180,D180),'All Fixtures'!H:U,14,0))</f>
        <v>Robinswood Hill Club 1</v>
      </c>
    </row>
    <row r="181" spans="1:7" ht="18" customHeight="1" x14ac:dyDescent="0.25">
      <c r="A181" s="55"/>
      <c r="B181" s="44">
        <v>20</v>
      </c>
      <c r="C181" s="45">
        <f>IFERROR(VLOOKUP(_xlfn.CONCAT(B181,$B158),'All Fixtures'!H:R,10,0),VLOOKUP(_xlfn.CONCAT(B181,$B158),'All Fixtures'!I:R,9,0))</f>
        <v>45694</v>
      </c>
      <c r="D181" s="46" t="str">
        <f>IFERROR(VLOOKUP(_xlfn.CONCAT(B181,$B158),'All Fixtures'!H:R,11,0),VLOOKUP(_xlfn.CONCAT(B181,$B158),'All Fixtures'!I:R,10,0))</f>
        <v>Incredibowls</v>
      </c>
      <c r="E181" s="47" t="str">
        <f t="shared" si="4"/>
        <v>vs</v>
      </c>
      <c r="F181" s="46" t="str">
        <f>IFERROR(VLOOKUP(_xlfn.CONCAT(B181,$B158),'All Fixtures'!I:T,12,0),VLOOKUP(_xlfn.CONCAT(B181,$B158),'All Fixtures'!H:T,13,0))</f>
        <v>Hilltops</v>
      </c>
      <c r="G181" s="48" t="str">
        <f>IF(E181="VOID","",VLOOKUP(_xlfn.CONCAT(B181,D181),'All Fixtures'!H:U,14,0))</f>
        <v>St James Club</v>
      </c>
    </row>
    <row r="182" spans="1:7" ht="18" customHeight="1" x14ac:dyDescent="0.25">
      <c r="A182" s="55"/>
      <c r="B182" s="44">
        <v>21</v>
      </c>
      <c r="C182" s="45">
        <f>IFERROR(VLOOKUP(_xlfn.CONCAT(B182,$B158),'All Fixtures'!H:R,10,0),VLOOKUP(_xlfn.CONCAT(B182,$B158),'All Fixtures'!I:R,9,0))</f>
        <v>45701</v>
      </c>
      <c r="D182" s="46" t="str">
        <f>IFERROR(VLOOKUP(_xlfn.CONCAT(B182,$B158),'All Fixtures'!H:R,11,0),VLOOKUP(_xlfn.CONCAT(B182,$B158),'All Fixtures'!I:R,10,0))</f>
        <v>Hilltops</v>
      </c>
      <c r="E182" s="47" t="str">
        <f t="shared" si="4"/>
        <v>vs</v>
      </c>
      <c r="F182" s="46" t="str">
        <f>IFERROR(VLOOKUP(_xlfn.CONCAT(B182,$B158),'All Fixtures'!I:T,12,0),VLOOKUP(_xlfn.CONCAT(B182,$B158),'All Fixtures'!H:T,13,0))</f>
        <v>Gladiators</v>
      </c>
      <c r="G182" s="48" t="str">
        <f>IF(E182="VOID","",VLOOKUP(_xlfn.CONCAT(B182,D182),'All Fixtures'!H:U,14,0))</f>
        <v>Robinswood Hill Club 1</v>
      </c>
    </row>
    <row r="183" spans="1:7" ht="18" customHeight="1" x14ac:dyDescent="0.25">
      <c r="A183" s="55"/>
      <c r="B183" s="44">
        <v>22</v>
      </c>
      <c r="C183" s="45">
        <f>IFERROR(VLOOKUP(_xlfn.CONCAT(B183,$B158),'All Fixtures'!H:R,10,0),VLOOKUP(_xlfn.CONCAT(B183,$B158),'All Fixtures'!I:R,9,0))</f>
        <v>45707</v>
      </c>
      <c r="D183" s="46" t="str">
        <f>IFERROR(VLOOKUP(_xlfn.CONCAT(B183,$B158),'All Fixtures'!H:R,11,0),VLOOKUP(_xlfn.CONCAT(B183,$B158),'All Fixtures'!I:R,10,0))</f>
        <v>Bloaters S.C.</v>
      </c>
      <c r="E183" s="47" t="str">
        <f t="shared" si="4"/>
        <v>vs</v>
      </c>
      <c r="F183" s="46" t="str">
        <f>IFERROR(VLOOKUP(_xlfn.CONCAT(B183,$B158),'All Fixtures'!I:T,12,0),VLOOKUP(_xlfn.CONCAT(B183,$B158),'All Fixtures'!H:T,13,0))</f>
        <v>Hilltops</v>
      </c>
      <c r="G183" s="48" t="str">
        <f>IF(E183="VOID","",VLOOKUP(_xlfn.CONCAT(B183,D183),'All Fixtures'!H:U,14,0))</f>
        <v>Spartans Club 2</v>
      </c>
    </row>
    <row r="184" spans="1:7" ht="18" customHeight="1" x14ac:dyDescent="0.25">
      <c r="A184" s="55"/>
      <c r="B184" s="44">
        <v>23</v>
      </c>
      <c r="C184" s="45" t="str">
        <f>IFERROR(VLOOKUP(_xlfn.CONCAT(B184,$B158),'All Fixtures'!H:R,10,0),VLOOKUP(_xlfn.CONCAT(B184,$B158),'All Fixtures'!I:R,9,0))</f>
        <v/>
      </c>
      <c r="D184" s="46" t="str">
        <f>IFERROR(VLOOKUP(_xlfn.CONCAT(B184,$B158),'All Fixtures'!H:R,11,0),VLOOKUP(_xlfn.CONCAT(B184,$B158),'All Fixtures'!I:R,10,0))</f>
        <v>Hilltops</v>
      </c>
      <c r="E184" s="47" t="str">
        <f t="shared" si="4"/>
        <v>VOID</v>
      </c>
      <c r="F184" s="46" t="str">
        <f>IFERROR(VLOOKUP(_xlfn.CONCAT(B184,$B158),'All Fixtures'!I:T,12,0),VLOOKUP(_xlfn.CONCAT(B184,$B158),'All Fixtures'!H:T,13,0))</f>
        <v/>
      </c>
      <c r="G184" s="48" t="str">
        <f>IF(E184="VOID","",VLOOKUP(_xlfn.CONCAT(B184,D184),'All Fixtures'!H:U,14,0))</f>
        <v/>
      </c>
    </row>
    <row r="185" spans="1:7" ht="18" customHeight="1" x14ac:dyDescent="0.25">
      <c r="A185" s="55"/>
      <c r="B185" s="44">
        <v>24</v>
      </c>
      <c r="C185" s="45">
        <f>IFERROR(VLOOKUP(_xlfn.CONCAT(B185,$B158),'All Fixtures'!H:R,10,0),VLOOKUP(_xlfn.CONCAT(B185,$B158),'All Fixtures'!I:R,9,0))</f>
        <v>45722</v>
      </c>
      <c r="D185" s="46" t="str">
        <f>IFERROR(VLOOKUP(_xlfn.CONCAT(B185,$B158),'All Fixtures'!H:R,11,0),VLOOKUP(_xlfn.CONCAT(B185,$B158),'All Fixtures'!I:R,10,0))</f>
        <v>Hilltops</v>
      </c>
      <c r="E185" s="47" t="str">
        <f t="shared" si="4"/>
        <v>vs</v>
      </c>
      <c r="F185" s="46" t="str">
        <f>IFERROR(VLOOKUP(_xlfn.CONCAT(B185,$B158),'All Fixtures'!I:T,12,0),VLOOKUP(_xlfn.CONCAT(B185,$B158),'All Fixtures'!H:T,13,0))</f>
        <v>Deaf Tigers</v>
      </c>
      <c r="G185" s="48" t="str">
        <f>IF(E185="VOID","",VLOOKUP(_xlfn.CONCAT(B185,D185),'All Fixtures'!H:U,14,0))</f>
        <v>Robinswood Hill Club 1</v>
      </c>
    </row>
    <row r="186" spans="1:7" ht="18" customHeight="1" x14ac:dyDescent="0.25">
      <c r="A186" s="55"/>
      <c r="B186" s="44">
        <v>25</v>
      </c>
      <c r="C186" s="45">
        <f>IFERROR(VLOOKUP(_xlfn.CONCAT(B186,$B158),'All Fixtures'!H:R,10,0),VLOOKUP(_xlfn.CONCAT(B186,$B158),'All Fixtures'!I:R,9,0))</f>
        <v>45727</v>
      </c>
      <c r="D186" s="46" t="str">
        <f>IFERROR(VLOOKUP(_xlfn.CONCAT(B186,$B158),'All Fixtures'!H:R,11,0),VLOOKUP(_xlfn.CONCAT(B186,$B158),'All Fixtures'!I:R,10,0))</f>
        <v>City Treasurers</v>
      </c>
      <c r="E186" s="47" t="str">
        <f t="shared" si="4"/>
        <v>vs</v>
      </c>
      <c r="F186" s="46" t="str">
        <f>IFERROR(VLOOKUP(_xlfn.CONCAT(B186,$B158),'All Fixtures'!I:T,12,0),VLOOKUP(_xlfn.CONCAT(B186,$B158),'All Fixtures'!H:T,13,0))</f>
        <v>Hilltops</v>
      </c>
      <c r="G186" s="48" t="str">
        <f>IF(E186="VOID","",VLOOKUP(_xlfn.CONCAT(B186,D186),'All Fixtures'!H:U,14,0))</f>
        <v>Gala Club 2</v>
      </c>
    </row>
    <row r="187" spans="1:7" ht="18" customHeight="1" x14ac:dyDescent="0.25">
      <c r="A187" s="55"/>
      <c r="B187" s="44">
        <v>26</v>
      </c>
      <c r="C187" s="45">
        <f>IFERROR(VLOOKUP(_xlfn.CONCAT(B187,$B158),'All Fixtures'!H:R,10,0),VLOOKUP(_xlfn.CONCAT(B187,$B158),'All Fixtures'!I:R,9,0))</f>
        <v>45736</v>
      </c>
      <c r="D187" s="46" t="str">
        <f>IFERROR(VLOOKUP(_xlfn.CONCAT(B187,$B158),'All Fixtures'!H:R,11,0),VLOOKUP(_xlfn.CONCAT(B187,$B158),'All Fixtures'!I:R,10,0))</f>
        <v>Hilltops</v>
      </c>
      <c r="E187" s="47" t="str">
        <f t="shared" si="4"/>
        <v>vs</v>
      </c>
      <c r="F187" s="46" t="str">
        <f>IFERROR(VLOOKUP(_xlfn.CONCAT(B187,$B158),'All Fixtures'!I:T,12,0),VLOOKUP(_xlfn.CONCAT(B187,$B158),'All Fixtures'!H:T,13,0))</f>
        <v>Sigtels</v>
      </c>
      <c r="G187" s="48" t="str">
        <f>IF(E187="VOID","",VLOOKUP(_xlfn.CONCAT(B187,D187),'All Fixtures'!H:U,14,0))</f>
        <v>Robinswood Hill Club 1</v>
      </c>
    </row>
    <row r="188" spans="1:7" ht="18" customHeight="1" x14ac:dyDescent="0.25">
      <c r="A188" s="55"/>
      <c r="B188" s="44">
        <v>27</v>
      </c>
      <c r="C188" s="45">
        <f>IFERROR(VLOOKUP(_xlfn.CONCAT(B188,$B158),'All Fixtures'!H:R,10,0),VLOOKUP(_xlfn.CONCAT(B188,$B158),'All Fixtures'!I:R,9,0))</f>
        <v>45740</v>
      </c>
      <c r="D188" s="46" t="str">
        <f>IFERROR(VLOOKUP(_xlfn.CONCAT(B188,$B158),'All Fixtures'!H:R,11,0),VLOOKUP(_xlfn.CONCAT(B188,$B158),'All Fixtures'!I:R,10,0))</f>
        <v>Derwents</v>
      </c>
      <c r="E188" s="47" t="str">
        <f t="shared" si="4"/>
        <v>vs</v>
      </c>
      <c r="F188" s="46" t="str">
        <f>IFERROR(VLOOKUP(_xlfn.CONCAT(B188,$B158),'All Fixtures'!I:T,12,0),VLOOKUP(_xlfn.CONCAT(B188,$B158),'All Fixtures'!H:T,13,0))</f>
        <v>Hilltops</v>
      </c>
      <c r="G188" s="48" t="str">
        <f>IF(E188="VOID","",VLOOKUP(_xlfn.CONCAT(B188,D188),'All Fixtures'!H:U,14,0))</f>
        <v>Farmer's Club 2</v>
      </c>
    </row>
    <row r="189" spans="1:7" ht="18" customHeight="1" x14ac:dyDescent="0.25">
      <c r="A189" s="55"/>
      <c r="B189" s="44">
        <v>28</v>
      </c>
      <c r="C189" s="45">
        <f>IFERROR(VLOOKUP(_xlfn.CONCAT(B189,$B158),'All Fixtures'!H:R,10,0),VLOOKUP(_xlfn.CONCAT(B189,$B158),'All Fixtures'!I:R,9,0))</f>
        <v>45750</v>
      </c>
      <c r="D189" s="46" t="str">
        <f>IFERROR(VLOOKUP(_xlfn.CONCAT(B189,$B158),'All Fixtures'!H:R,11,0),VLOOKUP(_xlfn.CONCAT(B189,$B158),'All Fixtures'!I:R,10,0))</f>
        <v>Hilltops</v>
      </c>
      <c r="E189" s="47" t="str">
        <f t="shared" si="4"/>
        <v>vs</v>
      </c>
      <c r="F189" s="46" t="str">
        <f>IFERROR(VLOOKUP(_xlfn.CONCAT(B189,$B158),'All Fixtures'!I:T,12,0),VLOOKUP(_xlfn.CONCAT(B189,$B158),'All Fixtures'!H:T,13,0))</f>
        <v>Lassington Rollers</v>
      </c>
      <c r="G189" s="48" t="str">
        <f>IF(E189="VOID","",VLOOKUP(_xlfn.CONCAT(B189,D189),'All Fixtures'!H:U,14,0))</f>
        <v>Robinswood Hill Club 1</v>
      </c>
    </row>
    <row r="190" spans="1:7" ht="18" customHeight="1" x14ac:dyDescent="0.25">
      <c r="A190" s="55"/>
      <c r="B190" s="44">
        <v>29</v>
      </c>
      <c r="C190" s="45">
        <f>IFERROR(VLOOKUP(_xlfn.CONCAT(B190,$B158),'All Fixtures'!H:R,10,0),VLOOKUP(_xlfn.CONCAT(B190,$B158),'All Fixtures'!I:R,9,0))</f>
        <v>45755</v>
      </c>
      <c r="D190" s="46" t="str">
        <f>IFERROR(VLOOKUP(_xlfn.CONCAT(B190,$B158),'All Fixtures'!H:R,11,0),VLOOKUP(_xlfn.CONCAT(B190,$B158),'All Fixtures'!I:R,10,0))</f>
        <v>Cruisers</v>
      </c>
      <c r="E190" s="47" t="str">
        <f t="shared" si="4"/>
        <v>vs</v>
      </c>
      <c r="F190" s="46" t="str">
        <f>IFERROR(VLOOKUP(_xlfn.CONCAT(B190,$B158),'All Fixtures'!I:T,12,0),VLOOKUP(_xlfn.CONCAT(B190,$B158),'All Fixtures'!H:T,13,0))</f>
        <v>Hilltops</v>
      </c>
      <c r="G190" s="48" t="str">
        <f>IF(E190="VOID","",VLOOKUP(_xlfn.CONCAT(B190,D190),'All Fixtures'!H:U,14,0))</f>
        <v>Baker Street</v>
      </c>
    </row>
    <row r="191" spans="1:7" ht="18" customHeight="1" x14ac:dyDescent="0.25">
      <c r="A191" s="55"/>
      <c r="B191" s="49">
        <v>30</v>
      </c>
      <c r="C191" s="50">
        <f>IFERROR(VLOOKUP(_xlfn.CONCAT(B191,$B158),'All Fixtures'!H:R,10,0),VLOOKUP(_xlfn.CONCAT(B191,$B158),'All Fixtures'!I:R,9,0))</f>
        <v>45764</v>
      </c>
      <c r="D191" s="51" t="str">
        <f>IFERROR(VLOOKUP(_xlfn.CONCAT(B191,$B158),'All Fixtures'!H:R,11,0),VLOOKUP(_xlfn.CONCAT(B191,$B158),'All Fixtures'!I:R,10,0))</f>
        <v>Hilltops</v>
      </c>
      <c r="E191" s="52" t="str">
        <f t="shared" si="4"/>
        <v>vs</v>
      </c>
      <c r="F191" s="51" t="str">
        <f>IFERROR(VLOOKUP(_xlfn.CONCAT(B191,$B158),'All Fixtures'!I:T,12,0),VLOOKUP(_xlfn.CONCAT(B191,$B158),'All Fixtures'!H:T,13,0))</f>
        <v>BMI 'A' Breakaways</v>
      </c>
      <c r="G191" s="53" t="str">
        <f>IF(E191="VOID","",VLOOKUP(_xlfn.CONCAT(B191,D191),'All Fixtures'!H:U,14,0))</f>
        <v>Robinswood Hill Club 1</v>
      </c>
    </row>
    <row r="192" spans="1:7" ht="13.15" customHeight="1" x14ac:dyDescent="0.25">
      <c r="A192" s="55"/>
      <c r="B192" s="20"/>
      <c r="C192" s="20"/>
      <c r="D192" s="3"/>
      <c r="E192" s="20"/>
      <c r="F192" s="3"/>
      <c r="G192" s="3"/>
    </row>
    <row r="193" spans="1:7" ht="13.15" customHeight="1" x14ac:dyDescent="0.25">
      <c r="A193" s="55"/>
      <c r="B193" s="20"/>
      <c r="C193" s="20"/>
      <c r="D193" s="3"/>
      <c r="E193" s="20"/>
      <c r="F193" s="3"/>
      <c r="G193" s="3"/>
    </row>
    <row r="194" spans="1:7" ht="13.15" customHeight="1" x14ac:dyDescent="0.25">
      <c r="A194" s="55"/>
      <c r="B194" s="20"/>
      <c r="C194" s="20"/>
      <c r="D194" s="3"/>
      <c r="E194" s="20"/>
      <c r="F194" s="3"/>
      <c r="G194" s="3"/>
    </row>
    <row r="195" spans="1:7" ht="13.15" customHeight="1" x14ac:dyDescent="0.25">
      <c r="A195" s="55"/>
      <c r="B195" s="20"/>
      <c r="C195" s="20"/>
      <c r="D195" s="3"/>
      <c r="E195" s="20"/>
      <c r="F195" s="3"/>
      <c r="G195" s="3"/>
    </row>
    <row r="196" spans="1:7" ht="13.15" customHeight="1" x14ac:dyDescent="0.25">
      <c r="A196" s="55"/>
      <c r="B196" s="20"/>
      <c r="C196" s="20"/>
      <c r="D196" s="3"/>
      <c r="E196" s="20"/>
      <c r="F196" s="3"/>
      <c r="G196" s="3"/>
    </row>
    <row r="197" spans="1:7" ht="20.45" customHeight="1" x14ac:dyDescent="0.35">
      <c r="A197" s="55">
        <f>A158+1</f>
        <v>6</v>
      </c>
      <c r="B197" s="39" t="str">
        <f>C197</f>
        <v>Bloaters S.C.</v>
      </c>
      <c r="C197" s="121" t="str">
        <f>VLOOKUP(A197,Divisions!$AG$3:$AH$18,2,0)</f>
        <v>Bloaters S.C.</v>
      </c>
      <c r="D197" s="121"/>
      <c r="E197" s="121"/>
      <c r="F197" s="121"/>
      <c r="G197" s="121"/>
    </row>
    <row r="198" spans="1:7" ht="13.15" customHeight="1" x14ac:dyDescent="0.25">
      <c r="A198" s="55"/>
      <c r="B198" s="20"/>
      <c r="C198" s="20"/>
      <c r="D198" s="3"/>
      <c r="E198" s="20"/>
      <c r="F198" s="3"/>
      <c r="G198" s="3"/>
    </row>
    <row r="199" spans="1:7" ht="21.6" customHeight="1" x14ac:dyDescent="0.25">
      <c r="A199" s="55"/>
      <c r="B199" s="40" t="s">
        <v>328</v>
      </c>
      <c r="C199" s="41" t="s">
        <v>334</v>
      </c>
      <c r="D199" s="42" t="s">
        <v>340</v>
      </c>
      <c r="E199" s="42"/>
      <c r="F199" s="42" t="s">
        <v>341</v>
      </c>
      <c r="G199" s="43" t="s">
        <v>338</v>
      </c>
    </row>
    <row r="200" spans="1:7" ht="18" customHeight="1" x14ac:dyDescent="0.25">
      <c r="A200" s="55"/>
      <c r="B200" s="44">
        <v>1</v>
      </c>
      <c r="C200" s="45">
        <f>IFERROR(VLOOKUP(_xlfn.CONCAT(B200,$B197),'All Fixtures'!H:R,10,0),VLOOKUP(_xlfn.CONCAT(B200,$B197),'All Fixtures'!I:R,9,0))</f>
        <v>45539</v>
      </c>
      <c r="D200" s="46" t="str">
        <f>IFERROR(VLOOKUP(_xlfn.CONCAT(B200,$B197),'All Fixtures'!H:R,11,0),VLOOKUP(_xlfn.CONCAT(B200,$B197),'All Fixtures'!I:R,10,0))</f>
        <v>Bloaters S.C.</v>
      </c>
      <c r="E200" s="47" t="str">
        <f>IF(F200="","VOID","vs")</f>
        <v>vs</v>
      </c>
      <c r="F200" s="46" t="str">
        <f>IFERROR(VLOOKUP(_xlfn.CONCAT(B200,$B197),'All Fixtures'!I:T,12,0),VLOOKUP(_xlfn.CONCAT(B200,$B197),'All Fixtures'!H:T,13,0))</f>
        <v>The Novices</v>
      </c>
      <c r="G200" s="48" t="str">
        <f>IF(E200="VOID","",VLOOKUP(_xlfn.CONCAT(B200,D200),'All Fixtures'!H:U,14,0))</f>
        <v>Spartans Club 2</v>
      </c>
    </row>
    <row r="201" spans="1:7" ht="18" customHeight="1" x14ac:dyDescent="0.25">
      <c r="A201" s="55"/>
      <c r="B201" s="44">
        <v>2</v>
      </c>
      <c r="C201" s="45">
        <f>IFERROR(VLOOKUP(_xlfn.CONCAT(B201,$B197),'All Fixtures'!H:R,10,0),VLOOKUP(_xlfn.CONCAT(B201,$B197),'All Fixtures'!I:R,9,0))</f>
        <v>45548</v>
      </c>
      <c r="D201" s="46" t="str">
        <f>IFERROR(VLOOKUP(_xlfn.CONCAT(B201,$B197),'All Fixtures'!H:R,11,0),VLOOKUP(_xlfn.CONCAT(B201,$B197),'All Fixtures'!I:R,10,0))</f>
        <v>Newent Dragons</v>
      </c>
      <c r="E201" s="47" t="str">
        <f t="shared" ref="E201:E230" si="5">IF(F201="","VOID","vs")</f>
        <v>vs</v>
      </c>
      <c r="F201" s="46" t="str">
        <f>IFERROR(VLOOKUP(_xlfn.CONCAT(B201,$B197),'All Fixtures'!I:T,12,0),VLOOKUP(_xlfn.CONCAT(B201,$B197),'All Fixtures'!H:T,13,0))</f>
        <v>Bloaters S.C.</v>
      </c>
      <c r="G201" s="48" t="str">
        <f>IF(E201="VOID","",VLOOKUP(_xlfn.CONCAT(B201,D201),'All Fixtures'!H:U,14,0))</f>
        <v>Circle Club Newent</v>
      </c>
    </row>
    <row r="202" spans="1:7" ht="18" customHeight="1" x14ac:dyDescent="0.25">
      <c r="A202" s="55"/>
      <c r="B202" s="44">
        <v>3</v>
      </c>
      <c r="C202" s="45">
        <f>IFERROR(VLOOKUP(_xlfn.CONCAT(B202,$B197),'All Fixtures'!H:R,10,0),VLOOKUP(_xlfn.CONCAT(B202,$B197),'All Fixtures'!I:R,9,0))</f>
        <v>45553</v>
      </c>
      <c r="D202" s="46" t="str">
        <f>IFERROR(VLOOKUP(_xlfn.CONCAT(B202,$B197),'All Fixtures'!H:R,11,0),VLOOKUP(_xlfn.CONCAT(B202,$B197),'All Fixtures'!I:R,10,0))</f>
        <v>Bloaters S.C.</v>
      </c>
      <c r="E202" s="47" t="str">
        <f t="shared" si="5"/>
        <v>vs</v>
      </c>
      <c r="F202" s="46" t="str">
        <f>IFERROR(VLOOKUP(_xlfn.CONCAT(B202,$B197),'All Fixtures'!I:T,12,0),VLOOKUP(_xlfn.CONCAT(B202,$B197),'All Fixtures'!H:T,13,0))</f>
        <v>Tipplers</v>
      </c>
      <c r="G202" s="48" t="str">
        <f>IF(E202="VOID","",VLOOKUP(_xlfn.CONCAT(B202,D202),'All Fixtures'!H:U,14,0))</f>
        <v>Spartans Club 2</v>
      </c>
    </row>
    <row r="203" spans="1:7" ht="18" customHeight="1" x14ac:dyDescent="0.25">
      <c r="A203" s="55"/>
      <c r="B203" s="44">
        <v>4</v>
      </c>
      <c r="C203" s="45">
        <f>IFERROR(VLOOKUP(_xlfn.CONCAT(B203,$B197),'All Fixtures'!H:R,10,0),VLOOKUP(_xlfn.CONCAT(B203,$B197),'All Fixtures'!I:R,9,0))</f>
        <v>45561</v>
      </c>
      <c r="D203" s="46" t="str">
        <f>IFERROR(VLOOKUP(_xlfn.CONCAT(B203,$B197),'All Fixtures'!H:R,11,0),VLOOKUP(_xlfn.CONCAT(B203,$B197),'All Fixtures'!I:R,10,0))</f>
        <v>Incredibowls</v>
      </c>
      <c r="E203" s="47" t="str">
        <f t="shared" si="5"/>
        <v>vs</v>
      </c>
      <c r="F203" s="46" t="str">
        <f>IFERROR(VLOOKUP(_xlfn.CONCAT(B203,$B197),'All Fixtures'!I:T,12,0),VLOOKUP(_xlfn.CONCAT(B203,$B197),'All Fixtures'!H:T,13,0))</f>
        <v>Bloaters S.C.</v>
      </c>
      <c r="G203" s="48" t="str">
        <f>IF(E203="VOID","",VLOOKUP(_xlfn.CONCAT(B203,D203),'All Fixtures'!H:U,14,0))</f>
        <v>St James Club</v>
      </c>
    </row>
    <row r="204" spans="1:7" ht="18" customHeight="1" x14ac:dyDescent="0.25">
      <c r="A204" s="55"/>
      <c r="B204" s="44">
        <v>5</v>
      </c>
      <c r="C204" s="45">
        <f>IFERROR(VLOOKUP(_xlfn.CONCAT(B204,$B197),'All Fixtures'!H:R,10,0),VLOOKUP(_xlfn.CONCAT(B204,$B197),'All Fixtures'!I:R,9,0))</f>
        <v>45567</v>
      </c>
      <c r="D204" s="46" t="str">
        <f>IFERROR(VLOOKUP(_xlfn.CONCAT(B204,$B197),'All Fixtures'!H:R,11,0),VLOOKUP(_xlfn.CONCAT(B204,$B197),'All Fixtures'!I:R,10,0))</f>
        <v>Bloaters S.C.</v>
      </c>
      <c r="E204" s="47" t="str">
        <f t="shared" si="5"/>
        <v>vs</v>
      </c>
      <c r="F204" s="46" t="str">
        <f>IFERROR(VLOOKUP(_xlfn.CONCAT(B204,$B197),'All Fixtures'!I:T,12,0),VLOOKUP(_xlfn.CONCAT(B204,$B197),'All Fixtures'!H:T,13,0))</f>
        <v>Gladiators</v>
      </c>
      <c r="G204" s="48" t="str">
        <f>IF(E204="VOID","",VLOOKUP(_xlfn.CONCAT(B204,D204),'All Fixtures'!H:U,14,0))</f>
        <v>Spartans Club 2</v>
      </c>
    </row>
    <row r="205" spans="1:7" ht="18" customHeight="1" x14ac:dyDescent="0.25">
      <c r="A205" s="55"/>
      <c r="B205" s="44">
        <v>6</v>
      </c>
      <c r="C205" s="45" t="str">
        <f>IFERROR(VLOOKUP(_xlfn.CONCAT(B205,$B197),'All Fixtures'!H:R,10,0),VLOOKUP(_xlfn.CONCAT(B205,$B197),'All Fixtures'!I:R,9,0))</f>
        <v/>
      </c>
      <c r="D205" s="46" t="str">
        <f>IFERROR(VLOOKUP(_xlfn.CONCAT(B205,$B197),'All Fixtures'!H:R,11,0),VLOOKUP(_xlfn.CONCAT(B205,$B197),'All Fixtures'!I:R,10,0))</f>
        <v>Bloaters S.C.</v>
      </c>
      <c r="E205" s="47" t="str">
        <f t="shared" si="5"/>
        <v>VOID</v>
      </c>
      <c r="F205" s="46" t="str">
        <f>IFERROR(VLOOKUP(_xlfn.CONCAT(B205,$B197),'All Fixtures'!I:T,12,0),VLOOKUP(_xlfn.CONCAT(B205,$B197),'All Fixtures'!H:T,13,0))</f>
        <v/>
      </c>
      <c r="G205" s="48" t="str">
        <f>IF(E205="VOID","",VLOOKUP(_xlfn.CONCAT(B205,D205),'All Fixtures'!H:U,14,0))</f>
        <v/>
      </c>
    </row>
    <row r="206" spans="1:7" ht="18" customHeight="1" x14ac:dyDescent="0.25">
      <c r="A206" s="55"/>
      <c r="B206" s="44">
        <v>7</v>
      </c>
      <c r="C206" s="45">
        <f>IFERROR(VLOOKUP(_xlfn.CONCAT(B206,$B197),'All Fixtures'!H:R,10,0),VLOOKUP(_xlfn.CONCAT(B206,$B197),'All Fixtures'!I:R,9,0))</f>
        <v>45582</v>
      </c>
      <c r="D206" s="46" t="str">
        <f>IFERROR(VLOOKUP(_xlfn.CONCAT(B206,$B197),'All Fixtures'!H:R,11,0),VLOOKUP(_xlfn.CONCAT(B206,$B197),'All Fixtures'!I:R,10,0))</f>
        <v>Hilltops</v>
      </c>
      <c r="E206" s="47" t="str">
        <f t="shared" si="5"/>
        <v>vs</v>
      </c>
      <c r="F206" s="46" t="str">
        <f>IFERROR(VLOOKUP(_xlfn.CONCAT(B206,$B197),'All Fixtures'!I:T,12,0),VLOOKUP(_xlfn.CONCAT(B206,$B197),'All Fixtures'!H:T,13,0))</f>
        <v>Bloaters S.C.</v>
      </c>
      <c r="G206" s="48" t="str">
        <f>IF(E206="VOID","",VLOOKUP(_xlfn.CONCAT(B206,D206),'All Fixtures'!H:U,14,0))</f>
        <v>Robinswood Hill Club 1</v>
      </c>
    </row>
    <row r="207" spans="1:7" ht="18" customHeight="1" x14ac:dyDescent="0.25">
      <c r="A207" s="55"/>
      <c r="B207" s="44">
        <v>8</v>
      </c>
      <c r="C207" s="45">
        <f>IFERROR(VLOOKUP(_xlfn.CONCAT(B207,$B197),'All Fixtures'!H:R,10,0),VLOOKUP(_xlfn.CONCAT(B207,$B197),'All Fixtures'!I:R,9,0))</f>
        <v>45588</v>
      </c>
      <c r="D207" s="46" t="str">
        <f>IFERROR(VLOOKUP(_xlfn.CONCAT(B207,$B197),'All Fixtures'!H:R,11,0),VLOOKUP(_xlfn.CONCAT(B207,$B197),'All Fixtures'!I:R,10,0))</f>
        <v>Bloaters S.C.</v>
      </c>
      <c r="E207" s="47" t="str">
        <f t="shared" si="5"/>
        <v>vs</v>
      </c>
      <c r="F207" s="46" t="str">
        <f>IFERROR(VLOOKUP(_xlfn.CONCAT(B207,$B197),'All Fixtures'!I:T,12,0),VLOOKUP(_xlfn.CONCAT(B207,$B197),'All Fixtures'!H:T,13,0))</f>
        <v>Deaf Tigers</v>
      </c>
      <c r="G207" s="48" t="str">
        <f>IF(E207="VOID","",VLOOKUP(_xlfn.CONCAT(B207,D207),'All Fixtures'!H:U,14,0))</f>
        <v>Spartans Club 2</v>
      </c>
    </row>
    <row r="208" spans="1:7" ht="18" customHeight="1" x14ac:dyDescent="0.25">
      <c r="A208" s="55"/>
      <c r="B208" s="44">
        <v>9</v>
      </c>
      <c r="C208" s="45">
        <f>IFERROR(VLOOKUP(_xlfn.CONCAT(B208,$B197),'All Fixtures'!H:R,10,0),VLOOKUP(_xlfn.CONCAT(B208,$B197),'All Fixtures'!I:R,9,0))</f>
        <v>45594</v>
      </c>
      <c r="D208" s="46" t="str">
        <f>IFERROR(VLOOKUP(_xlfn.CONCAT(B208,$B197),'All Fixtures'!H:R,11,0),VLOOKUP(_xlfn.CONCAT(B208,$B197),'All Fixtures'!I:R,10,0))</f>
        <v>City Treasurers</v>
      </c>
      <c r="E208" s="47" t="str">
        <f t="shared" si="5"/>
        <v>vs</v>
      </c>
      <c r="F208" s="46" t="str">
        <f>IFERROR(VLOOKUP(_xlfn.CONCAT(B208,$B197),'All Fixtures'!I:T,12,0),VLOOKUP(_xlfn.CONCAT(B208,$B197),'All Fixtures'!H:T,13,0))</f>
        <v>Bloaters S.C.</v>
      </c>
      <c r="G208" s="48" t="str">
        <f>IF(E208="VOID","",VLOOKUP(_xlfn.CONCAT(B208,D208),'All Fixtures'!H:U,14,0))</f>
        <v>Gala Club 2</v>
      </c>
    </row>
    <row r="209" spans="1:7" ht="18" customHeight="1" x14ac:dyDescent="0.25">
      <c r="A209" s="55"/>
      <c r="B209" s="44">
        <v>10</v>
      </c>
      <c r="C209" s="45">
        <f>IFERROR(VLOOKUP(_xlfn.CONCAT(B209,$B197),'All Fixtures'!H:R,10,0),VLOOKUP(_xlfn.CONCAT(B209,$B197),'All Fixtures'!I:R,9,0))</f>
        <v>45602</v>
      </c>
      <c r="D209" s="46" t="str">
        <f>IFERROR(VLOOKUP(_xlfn.CONCAT(B209,$B197),'All Fixtures'!H:R,11,0),VLOOKUP(_xlfn.CONCAT(B209,$B197),'All Fixtures'!I:R,10,0))</f>
        <v>Bloaters S.C.</v>
      </c>
      <c r="E209" s="47" t="str">
        <f t="shared" si="5"/>
        <v>vs</v>
      </c>
      <c r="F209" s="46" t="str">
        <f>IFERROR(VLOOKUP(_xlfn.CONCAT(B209,$B197),'All Fixtures'!I:T,12,0),VLOOKUP(_xlfn.CONCAT(B209,$B197),'All Fixtures'!H:T,13,0))</f>
        <v>Sigtels</v>
      </c>
      <c r="G209" s="48" t="str">
        <f>IF(E209="VOID","",VLOOKUP(_xlfn.CONCAT(B209,D209),'All Fixtures'!H:U,14,0))</f>
        <v>Spartans Club 2</v>
      </c>
    </row>
    <row r="210" spans="1:7" ht="18" customHeight="1" x14ac:dyDescent="0.25">
      <c r="A210" s="55"/>
      <c r="B210" s="44">
        <v>11</v>
      </c>
      <c r="C210" s="45">
        <f>IFERROR(VLOOKUP(_xlfn.CONCAT(B210,$B197),'All Fixtures'!H:R,10,0),VLOOKUP(_xlfn.CONCAT(B210,$B197),'All Fixtures'!I:R,9,0))</f>
        <v>45607</v>
      </c>
      <c r="D210" s="46" t="str">
        <f>IFERROR(VLOOKUP(_xlfn.CONCAT(B210,$B197),'All Fixtures'!H:R,11,0),VLOOKUP(_xlfn.CONCAT(B210,$B197),'All Fixtures'!I:R,10,0))</f>
        <v>Derwents</v>
      </c>
      <c r="E210" s="47" t="str">
        <f t="shared" si="5"/>
        <v>vs</v>
      </c>
      <c r="F210" s="46" t="str">
        <f>IFERROR(VLOOKUP(_xlfn.CONCAT(B210,$B197),'All Fixtures'!I:T,12,0),VLOOKUP(_xlfn.CONCAT(B210,$B197),'All Fixtures'!H:T,13,0))</f>
        <v>Bloaters S.C.</v>
      </c>
      <c r="G210" s="48" t="str">
        <f>IF(E210="VOID","",VLOOKUP(_xlfn.CONCAT(B210,D210),'All Fixtures'!H:U,14,0))</f>
        <v>Farmer's Club 2</v>
      </c>
    </row>
    <row r="211" spans="1:7" ht="18" customHeight="1" x14ac:dyDescent="0.25">
      <c r="A211" s="55"/>
      <c r="B211" s="44">
        <v>12</v>
      </c>
      <c r="C211" s="45">
        <f>IFERROR(VLOOKUP(_xlfn.CONCAT(B211,$B197),'All Fixtures'!H:R,10,0),VLOOKUP(_xlfn.CONCAT(B211,$B197),'All Fixtures'!I:R,9,0))</f>
        <v>45616</v>
      </c>
      <c r="D211" s="46" t="str">
        <f>IFERROR(VLOOKUP(_xlfn.CONCAT(B211,$B197),'All Fixtures'!H:R,11,0),VLOOKUP(_xlfn.CONCAT(B211,$B197),'All Fixtures'!I:R,10,0))</f>
        <v>Bloaters S.C.</v>
      </c>
      <c r="E211" s="47" t="str">
        <f t="shared" si="5"/>
        <v>vs</v>
      </c>
      <c r="F211" s="46" t="str">
        <f>IFERROR(VLOOKUP(_xlfn.CONCAT(B211,$B197),'All Fixtures'!I:T,12,0),VLOOKUP(_xlfn.CONCAT(B211,$B197),'All Fixtures'!H:T,13,0))</f>
        <v>Lassington Rollers</v>
      </c>
      <c r="G211" s="48" t="str">
        <f>IF(E211="VOID","",VLOOKUP(_xlfn.CONCAT(B211,D211),'All Fixtures'!H:U,14,0))</f>
        <v>Spartans Club 2</v>
      </c>
    </row>
    <row r="212" spans="1:7" ht="18" customHeight="1" x14ac:dyDescent="0.25">
      <c r="A212" s="55"/>
      <c r="B212" s="44">
        <v>13</v>
      </c>
      <c r="C212" s="45">
        <f>IFERROR(VLOOKUP(_xlfn.CONCAT(B212,$B197),'All Fixtures'!H:R,10,0),VLOOKUP(_xlfn.CONCAT(B212,$B197),'All Fixtures'!I:R,9,0))</f>
        <v>45622</v>
      </c>
      <c r="D212" s="46" t="str">
        <f>IFERROR(VLOOKUP(_xlfn.CONCAT(B212,$B197),'All Fixtures'!H:R,11,0),VLOOKUP(_xlfn.CONCAT(B212,$B197),'All Fixtures'!I:R,10,0))</f>
        <v>Cruisers</v>
      </c>
      <c r="E212" s="47" t="str">
        <f t="shared" si="5"/>
        <v>vs</v>
      </c>
      <c r="F212" s="46" t="str">
        <f>IFERROR(VLOOKUP(_xlfn.CONCAT(B212,$B197),'All Fixtures'!I:T,12,0),VLOOKUP(_xlfn.CONCAT(B212,$B197),'All Fixtures'!H:T,13,0))</f>
        <v>Bloaters S.C.</v>
      </c>
      <c r="G212" s="48" t="str">
        <f>IF(E212="VOID","",VLOOKUP(_xlfn.CONCAT(B212,D212),'All Fixtures'!H:U,14,0))</f>
        <v>Baker Street</v>
      </c>
    </row>
    <row r="213" spans="1:7" ht="18" customHeight="1" x14ac:dyDescent="0.25">
      <c r="A213" s="55"/>
      <c r="B213" s="44">
        <v>14</v>
      </c>
      <c r="C213" s="45">
        <f>IFERROR(VLOOKUP(_xlfn.CONCAT(B213,$B197),'All Fixtures'!H:R,10,0),VLOOKUP(_xlfn.CONCAT(B213,$B197),'All Fixtures'!I:R,9,0))</f>
        <v>45630</v>
      </c>
      <c r="D213" s="46" t="str">
        <f>IFERROR(VLOOKUP(_xlfn.CONCAT(B213,$B197),'All Fixtures'!H:R,11,0),VLOOKUP(_xlfn.CONCAT(B213,$B197),'All Fixtures'!I:R,10,0))</f>
        <v>Bloaters S.C.</v>
      </c>
      <c r="E213" s="47" t="str">
        <f t="shared" si="5"/>
        <v>vs</v>
      </c>
      <c r="F213" s="46" t="str">
        <f>IFERROR(VLOOKUP(_xlfn.CONCAT(B213,$B197),'All Fixtures'!I:T,12,0),VLOOKUP(_xlfn.CONCAT(B213,$B197),'All Fixtures'!H:T,13,0))</f>
        <v>BMI 'A' Breakaways</v>
      </c>
      <c r="G213" s="48" t="str">
        <f>IF(E213="VOID","",VLOOKUP(_xlfn.CONCAT(B213,D213),'All Fixtures'!H:U,14,0))</f>
        <v>Spartans Club 2</v>
      </c>
    </row>
    <row r="214" spans="1:7" ht="18" customHeight="1" x14ac:dyDescent="0.25">
      <c r="A214" s="55"/>
      <c r="B214" s="44">
        <v>15</v>
      </c>
      <c r="C214" s="45">
        <f>IFERROR(VLOOKUP(_xlfn.CONCAT(B214,$B197),'All Fixtures'!H:R,10,0),VLOOKUP(_xlfn.CONCAT(B214,$B197),'All Fixtures'!I:R,9,0))</f>
        <v>45638</v>
      </c>
      <c r="D214" s="46" t="str">
        <f>IFERROR(VLOOKUP(_xlfn.CONCAT(B214,$B197),'All Fixtures'!H:R,11,0),VLOOKUP(_xlfn.CONCAT(B214,$B197),'All Fixtures'!I:R,10,0))</f>
        <v>More Lager</v>
      </c>
      <c r="E214" s="47" t="str">
        <f t="shared" si="5"/>
        <v>vs</v>
      </c>
      <c r="F214" s="46" t="str">
        <f>IFERROR(VLOOKUP(_xlfn.CONCAT(B214,$B197),'All Fixtures'!I:T,12,0),VLOOKUP(_xlfn.CONCAT(B214,$B197),'All Fixtures'!H:T,13,0))</f>
        <v>Bloaters S.C.</v>
      </c>
      <c r="G214" s="48" t="str">
        <f>IF(E214="VOID","",VLOOKUP(_xlfn.CONCAT(B214,D214),'All Fixtures'!H:U,14,0))</f>
        <v>Red Lion Huntley</v>
      </c>
    </row>
    <row r="215" spans="1:7" ht="24.6" customHeight="1" x14ac:dyDescent="0.25">
      <c r="A215" s="55"/>
      <c r="B215" s="122" t="s">
        <v>339</v>
      </c>
      <c r="C215" s="123"/>
      <c r="D215" s="123"/>
      <c r="E215" s="123"/>
      <c r="F215" s="123"/>
      <c r="G215" s="124"/>
    </row>
    <row r="216" spans="1:7" ht="18" customHeight="1" x14ac:dyDescent="0.25">
      <c r="A216" s="55"/>
      <c r="B216" s="44">
        <v>16</v>
      </c>
      <c r="C216" s="45">
        <f>IFERROR(VLOOKUP(_xlfn.CONCAT(B216,$B197),'All Fixtures'!H:R,10,0),VLOOKUP(_xlfn.CONCAT(B216,$B197),'All Fixtures'!I:R,9,0))</f>
        <v>45665</v>
      </c>
      <c r="D216" s="46" t="str">
        <f>IFERROR(VLOOKUP(_xlfn.CONCAT(B216,$B197),'All Fixtures'!H:R,11,0),VLOOKUP(_xlfn.CONCAT(B216,$B197),'All Fixtures'!I:R,10,0))</f>
        <v>The Novices</v>
      </c>
      <c r="E216" s="47" t="str">
        <f t="shared" si="5"/>
        <v>vs</v>
      </c>
      <c r="F216" s="46" t="str">
        <f>IFERROR(VLOOKUP(_xlfn.CONCAT(B216,$B197),'All Fixtures'!I:T,12,0),VLOOKUP(_xlfn.CONCAT(B216,$B197),'All Fixtures'!H:T,13,0))</f>
        <v>Bloaters S.C.</v>
      </c>
      <c r="G216" s="48" t="str">
        <f>IF(E216="VOID","",VLOOKUP(_xlfn.CONCAT(B216,D216),'All Fixtures'!H:U,14,0))</f>
        <v>Gala Club 2</v>
      </c>
    </row>
    <row r="217" spans="1:7" ht="18" customHeight="1" x14ac:dyDescent="0.25">
      <c r="A217" s="55"/>
      <c r="B217" s="44">
        <v>17</v>
      </c>
      <c r="C217" s="45">
        <f>IFERROR(VLOOKUP(_xlfn.CONCAT(B217,$B197),'All Fixtures'!H:R,10,0),VLOOKUP(_xlfn.CONCAT(B217,$B197),'All Fixtures'!I:R,9,0))</f>
        <v>45672</v>
      </c>
      <c r="D217" s="46" t="str">
        <f>IFERROR(VLOOKUP(_xlfn.CONCAT(B217,$B197),'All Fixtures'!H:R,11,0),VLOOKUP(_xlfn.CONCAT(B217,$B197),'All Fixtures'!I:R,10,0))</f>
        <v>Bloaters S.C.</v>
      </c>
      <c r="E217" s="47" t="str">
        <f t="shared" si="5"/>
        <v>vs</v>
      </c>
      <c r="F217" s="46" t="str">
        <f>IFERROR(VLOOKUP(_xlfn.CONCAT(B217,$B197),'All Fixtures'!I:T,12,0),VLOOKUP(_xlfn.CONCAT(B217,$B197),'All Fixtures'!H:T,13,0))</f>
        <v>Newent Dragons</v>
      </c>
      <c r="G217" s="48" t="str">
        <f>IF(E217="VOID","",VLOOKUP(_xlfn.CONCAT(B217,D217),'All Fixtures'!H:U,14,0))</f>
        <v>Spartans Club 2</v>
      </c>
    </row>
    <row r="218" spans="1:7" ht="18" customHeight="1" x14ac:dyDescent="0.25">
      <c r="A218" s="55"/>
      <c r="B218" s="44">
        <v>18</v>
      </c>
      <c r="C218" s="45">
        <f>IFERROR(VLOOKUP(_xlfn.CONCAT(B218,$B197),'All Fixtures'!H:R,10,0),VLOOKUP(_xlfn.CONCAT(B218,$B197),'All Fixtures'!I:R,9,0))</f>
        <v>45681</v>
      </c>
      <c r="D218" s="46" t="str">
        <f>IFERROR(VLOOKUP(_xlfn.CONCAT(B218,$B197),'All Fixtures'!H:R,11,0),VLOOKUP(_xlfn.CONCAT(B218,$B197),'All Fixtures'!I:R,10,0))</f>
        <v>Tipplers</v>
      </c>
      <c r="E218" s="47" t="str">
        <f t="shared" si="5"/>
        <v>vs</v>
      </c>
      <c r="F218" s="46" t="str">
        <f>IFERROR(VLOOKUP(_xlfn.CONCAT(B218,$B197),'All Fixtures'!I:T,12,0),VLOOKUP(_xlfn.CONCAT(B218,$B197),'All Fixtures'!H:T,13,0))</f>
        <v>Bloaters S.C.</v>
      </c>
      <c r="G218" s="48" t="str">
        <f>IF(E218="VOID","",VLOOKUP(_xlfn.CONCAT(B218,D218),'All Fixtures'!H:U,14,0))</f>
        <v>Wotton Hall Club 1</v>
      </c>
    </row>
    <row r="219" spans="1:7" ht="18" customHeight="1" x14ac:dyDescent="0.25">
      <c r="A219" s="55"/>
      <c r="B219" s="44">
        <v>19</v>
      </c>
      <c r="C219" s="45">
        <f>IFERROR(VLOOKUP(_xlfn.CONCAT(B219,$B197),'All Fixtures'!H:R,10,0),VLOOKUP(_xlfn.CONCAT(B219,$B197),'All Fixtures'!I:R,9,0))</f>
        <v>45686</v>
      </c>
      <c r="D219" s="46" t="str">
        <f>IFERROR(VLOOKUP(_xlfn.CONCAT(B219,$B197),'All Fixtures'!H:R,11,0),VLOOKUP(_xlfn.CONCAT(B219,$B197),'All Fixtures'!I:R,10,0))</f>
        <v>Bloaters S.C.</v>
      </c>
      <c r="E219" s="47" t="str">
        <f t="shared" si="5"/>
        <v>vs</v>
      </c>
      <c r="F219" s="46" t="str">
        <f>IFERROR(VLOOKUP(_xlfn.CONCAT(B219,$B197),'All Fixtures'!I:T,12,0),VLOOKUP(_xlfn.CONCAT(B219,$B197),'All Fixtures'!H:T,13,0))</f>
        <v>Incredibowls</v>
      </c>
      <c r="G219" s="48" t="str">
        <f>IF(E219="VOID","",VLOOKUP(_xlfn.CONCAT(B219,D219),'All Fixtures'!H:U,14,0))</f>
        <v>Spartans Club 2</v>
      </c>
    </row>
    <row r="220" spans="1:7" ht="18" customHeight="1" x14ac:dyDescent="0.25">
      <c r="A220" s="55"/>
      <c r="B220" s="44">
        <v>20</v>
      </c>
      <c r="C220" s="45">
        <f>IFERROR(VLOOKUP(_xlfn.CONCAT(B220,$B197),'All Fixtures'!H:R,10,0),VLOOKUP(_xlfn.CONCAT(B220,$B197),'All Fixtures'!I:R,9,0))</f>
        <v>45693</v>
      </c>
      <c r="D220" s="46" t="str">
        <f>IFERROR(VLOOKUP(_xlfn.CONCAT(B220,$B197),'All Fixtures'!H:R,11,0),VLOOKUP(_xlfn.CONCAT(B220,$B197),'All Fixtures'!I:R,10,0))</f>
        <v>Gladiators</v>
      </c>
      <c r="E220" s="47" t="str">
        <f t="shared" si="5"/>
        <v>vs</v>
      </c>
      <c r="F220" s="46" t="str">
        <f>IFERROR(VLOOKUP(_xlfn.CONCAT(B220,$B197),'All Fixtures'!I:T,12,0),VLOOKUP(_xlfn.CONCAT(B220,$B197),'All Fixtures'!H:T,13,0))</f>
        <v>Bloaters S.C.</v>
      </c>
      <c r="G220" s="48" t="str">
        <f>IF(E220="VOID","",VLOOKUP(_xlfn.CONCAT(B220,D220),'All Fixtures'!H:U,14,0))</f>
        <v>Farmer's Club 1</v>
      </c>
    </row>
    <row r="221" spans="1:7" ht="18" customHeight="1" x14ac:dyDescent="0.25">
      <c r="A221" s="55"/>
      <c r="B221" s="44">
        <v>21</v>
      </c>
      <c r="C221" s="45" t="str">
        <f>IFERROR(VLOOKUP(_xlfn.CONCAT(B221,$B197),'All Fixtures'!H:R,10,0),VLOOKUP(_xlfn.CONCAT(B221,$B197),'All Fixtures'!I:R,9,0))</f>
        <v/>
      </c>
      <c r="D221" s="46" t="str">
        <f>IFERROR(VLOOKUP(_xlfn.CONCAT(B221,$B197),'All Fixtures'!H:R,11,0),VLOOKUP(_xlfn.CONCAT(B221,$B197),'All Fixtures'!I:R,10,0))</f>
        <v>Bloaters S.C.</v>
      </c>
      <c r="E221" s="47" t="str">
        <f t="shared" si="5"/>
        <v>VOID</v>
      </c>
      <c r="F221" s="46" t="str">
        <f>IFERROR(VLOOKUP(_xlfn.CONCAT(B221,$B197),'All Fixtures'!I:T,12,0),VLOOKUP(_xlfn.CONCAT(B221,$B197),'All Fixtures'!H:T,13,0))</f>
        <v/>
      </c>
      <c r="G221" s="48" t="str">
        <f>IF(E221="VOID","",VLOOKUP(_xlfn.CONCAT(B221,D221),'All Fixtures'!H:U,14,0))</f>
        <v/>
      </c>
    </row>
    <row r="222" spans="1:7" ht="18" customHeight="1" x14ac:dyDescent="0.25">
      <c r="A222" s="55"/>
      <c r="B222" s="44">
        <v>22</v>
      </c>
      <c r="C222" s="45">
        <f>IFERROR(VLOOKUP(_xlfn.CONCAT(B222,$B197),'All Fixtures'!H:R,10,0),VLOOKUP(_xlfn.CONCAT(B222,$B197),'All Fixtures'!I:R,9,0))</f>
        <v>45707</v>
      </c>
      <c r="D222" s="46" t="str">
        <f>IFERROR(VLOOKUP(_xlfn.CONCAT(B222,$B197),'All Fixtures'!H:R,11,0),VLOOKUP(_xlfn.CONCAT(B222,$B197),'All Fixtures'!I:R,10,0))</f>
        <v>Bloaters S.C.</v>
      </c>
      <c r="E222" s="47" t="str">
        <f t="shared" si="5"/>
        <v>vs</v>
      </c>
      <c r="F222" s="46" t="str">
        <f>IFERROR(VLOOKUP(_xlfn.CONCAT(B222,$B197),'All Fixtures'!I:T,12,0),VLOOKUP(_xlfn.CONCAT(B222,$B197),'All Fixtures'!H:T,13,0))</f>
        <v>Hilltops</v>
      </c>
      <c r="G222" s="48" t="str">
        <f>IF(E222="VOID","",VLOOKUP(_xlfn.CONCAT(B222,D222),'All Fixtures'!H:U,14,0))</f>
        <v>Spartans Club 2</v>
      </c>
    </row>
    <row r="223" spans="1:7" ht="18" customHeight="1" x14ac:dyDescent="0.25">
      <c r="A223" s="55"/>
      <c r="B223" s="44">
        <v>23</v>
      </c>
      <c r="C223" s="45">
        <f>IFERROR(VLOOKUP(_xlfn.CONCAT(B223,$B197),'All Fixtures'!H:R,10,0),VLOOKUP(_xlfn.CONCAT(B223,$B197),'All Fixtures'!I:R,9,0))</f>
        <v>45713</v>
      </c>
      <c r="D223" s="46" t="str">
        <f>IFERROR(VLOOKUP(_xlfn.CONCAT(B223,$B197),'All Fixtures'!H:R,11,0),VLOOKUP(_xlfn.CONCAT(B223,$B197),'All Fixtures'!I:R,10,0))</f>
        <v>Deaf Tigers</v>
      </c>
      <c r="E223" s="47" t="str">
        <f t="shared" si="5"/>
        <v>vs</v>
      </c>
      <c r="F223" s="46" t="str">
        <f>IFERROR(VLOOKUP(_xlfn.CONCAT(B223,$B197),'All Fixtures'!I:T,12,0),VLOOKUP(_xlfn.CONCAT(B223,$B197),'All Fixtures'!H:T,13,0))</f>
        <v>Bloaters S.C.</v>
      </c>
      <c r="G223" s="48" t="str">
        <f>IF(E223="VOID","",VLOOKUP(_xlfn.CONCAT(B223,D223),'All Fixtures'!H:U,14,0))</f>
        <v>One Eyed Jacks</v>
      </c>
    </row>
    <row r="224" spans="1:7" ht="18" customHeight="1" x14ac:dyDescent="0.25">
      <c r="A224" s="55"/>
      <c r="B224" s="44">
        <v>24</v>
      </c>
      <c r="C224" s="45">
        <f>IFERROR(VLOOKUP(_xlfn.CONCAT(B224,$B197),'All Fixtures'!H:R,10,0),VLOOKUP(_xlfn.CONCAT(B224,$B197),'All Fixtures'!I:R,9,0))</f>
        <v>45721</v>
      </c>
      <c r="D224" s="46" t="str">
        <f>IFERROR(VLOOKUP(_xlfn.CONCAT(B224,$B197),'All Fixtures'!H:R,11,0),VLOOKUP(_xlfn.CONCAT(B224,$B197),'All Fixtures'!I:R,10,0))</f>
        <v>Bloaters S.C.</v>
      </c>
      <c r="E224" s="47" t="str">
        <f t="shared" si="5"/>
        <v>vs</v>
      </c>
      <c r="F224" s="46" t="str">
        <f>IFERROR(VLOOKUP(_xlfn.CONCAT(B224,$B197),'All Fixtures'!I:T,12,0),VLOOKUP(_xlfn.CONCAT(B224,$B197),'All Fixtures'!H:T,13,0))</f>
        <v>City Treasurers</v>
      </c>
      <c r="G224" s="48" t="str">
        <f>IF(E224="VOID","",VLOOKUP(_xlfn.CONCAT(B224,D224),'All Fixtures'!H:U,14,0))</f>
        <v>Spartans Club 2</v>
      </c>
    </row>
    <row r="225" spans="1:7" ht="18" customHeight="1" x14ac:dyDescent="0.25">
      <c r="A225" s="55"/>
      <c r="B225" s="44">
        <v>25</v>
      </c>
      <c r="C225" s="45">
        <f>IFERROR(VLOOKUP(_xlfn.CONCAT(B225,$B197),'All Fixtures'!H:R,10,0),VLOOKUP(_xlfn.CONCAT(B225,$B197),'All Fixtures'!I:R,9,0))</f>
        <v>45727</v>
      </c>
      <c r="D225" s="46" t="str">
        <f>IFERROR(VLOOKUP(_xlfn.CONCAT(B225,$B197),'All Fixtures'!H:R,11,0),VLOOKUP(_xlfn.CONCAT(B225,$B197),'All Fixtures'!I:R,10,0))</f>
        <v>Sigtels</v>
      </c>
      <c r="E225" s="47" t="str">
        <f t="shared" si="5"/>
        <v>vs</v>
      </c>
      <c r="F225" s="46" t="str">
        <f>IFERROR(VLOOKUP(_xlfn.CONCAT(B225,$B197),'All Fixtures'!I:T,12,0),VLOOKUP(_xlfn.CONCAT(B225,$B197),'All Fixtures'!H:T,13,0))</f>
        <v>Bloaters S.C.</v>
      </c>
      <c r="G225" s="48" t="str">
        <f>IF(E225="VOID","",VLOOKUP(_xlfn.CONCAT(B225,D225),'All Fixtures'!H:U,14,0))</f>
        <v>Wotton Hall Club 2</v>
      </c>
    </row>
    <row r="226" spans="1:7" ht="18" customHeight="1" x14ac:dyDescent="0.25">
      <c r="A226" s="55"/>
      <c r="B226" s="44">
        <v>26</v>
      </c>
      <c r="C226" s="45">
        <f>IFERROR(VLOOKUP(_xlfn.CONCAT(B226,$B197),'All Fixtures'!H:R,10,0),VLOOKUP(_xlfn.CONCAT(B226,$B197),'All Fixtures'!I:R,9,0))</f>
        <v>45735</v>
      </c>
      <c r="D226" s="46" t="str">
        <f>IFERROR(VLOOKUP(_xlfn.CONCAT(B226,$B197),'All Fixtures'!H:R,11,0),VLOOKUP(_xlfn.CONCAT(B226,$B197),'All Fixtures'!I:R,10,0))</f>
        <v>Bloaters S.C.</v>
      </c>
      <c r="E226" s="47" t="str">
        <f t="shared" si="5"/>
        <v>vs</v>
      </c>
      <c r="F226" s="46" t="str">
        <f>IFERROR(VLOOKUP(_xlfn.CONCAT(B226,$B197),'All Fixtures'!I:T,12,0),VLOOKUP(_xlfn.CONCAT(B226,$B197),'All Fixtures'!H:T,13,0))</f>
        <v>Derwents</v>
      </c>
      <c r="G226" s="48" t="str">
        <f>IF(E226="VOID","",VLOOKUP(_xlfn.CONCAT(B226,D226),'All Fixtures'!H:U,14,0))</f>
        <v>Spartans Club 2</v>
      </c>
    </row>
    <row r="227" spans="1:7" ht="18" customHeight="1" x14ac:dyDescent="0.25">
      <c r="A227" s="55"/>
      <c r="B227" s="44">
        <v>27</v>
      </c>
      <c r="C227" s="45">
        <f>IFERROR(VLOOKUP(_xlfn.CONCAT(B227,$B197),'All Fixtures'!H:R,10,0),VLOOKUP(_xlfn.CONCAT(B227,$B197),'All Fixtures'!I:R,9,0))</f>
        <v>45743</v>
      </c>
      <c r="D227" s="46" t="str">
        <f>IFERROR(VLOOKUP(_xlfn.CONCAT(B227,$B197),'All Fixtures'!H:R,11,0),VLOOKUP(_xlfn.CONCAT(B227,$B197),'All Fixtures'!I:R,10,0))</f>
        <v>Lassington Rollers</v>
      </c>
      <c r="E227" s="47" t="str">
        <f t="shared" si="5"/>
        <v>vs</v>
      </c>
      <c r="F227" s="46" t="str">
        <f>IFERROR(VLOOKUP(_xlfn.CONCAT(B227,$B197),'All Fixtures'!I:T,12,0),VLOOKUP(_xlfn.CONCAT(B227,$B197),'All Fixtures'!H:T,13,0))</f>
        <v>Bloaters S.C.</v>
      </c>
      <c r="G227" s="48" t="str">
        <f>IF(E227="VOID","",VLOOKUP(_xlfn.CONCAT(B227,D227),'All Fixtures'!H:U,14,0))</f>
        <v>England's Glory 2</v>
      </c>
    </row>
    <row r="228" spans="1:7" ht="18" customHeight="1" x14ac:dyDescent="0.25">
      <c r="A228" s="55"/>
      <c r="B228" s="44">
        <v>28</v>
      </c>
      <c r="C228" s="45">
        <f>IFERROR(VLOOKUP(_xlfn.CONCAT(B228,$B197),'All Fixtures'!H:R,10,0),VLOOKUP(_xlfn.CONCAT(B228,$B197),'All Fixtures'!I:R,9,0))</f>
        <v>45749</v>
      </c>
      <c r="D228" s="46" t="str">
        <f>IFERROR(VLOOKUP(_xlfn.CONCAT(B228,$B197),'All Fixtures'!H:R,11,0),VLOOKUP(_xlfn.CONCAT(B228,$B197),'All Fixtures'!I:R,10,0))</f>
        <v>Bloaters S.C.</v>
      </c>
      <c r="E228" s="47" t="str">
        <f t="shared" si="5"/>
        <v>vs</v>
      </c>
      <c r="F228" s="46" t="str">
        <f>IFERROR(VLOOKUP(_xlfn.CONCAT(B228,$B197),'All Fixtures'!I:T,12,0),VLOOKUP(_xlfn.CONCAT(B228,$B197),'All Fixtures'!H:T,13,0))</f>
        <v>Cruisers</v>
      </c>
      <c r="G228" s="48" t="str">
        <f>IF(E228="VOID","",VLOOKUP(_xlfn.CONCAT(B228,D228),'All Fixtures'!H:U,14,0))</f>
        <v>Spartans Club 2</v>
      </c>
    </row>
    <row r="229" spans="1:7" ht="18" customHeight="1" x14ac:dyDescent="0.25">
      <c r="A229" s="55"/>
      <c r="B229" s="44">
        <v>29</v>
      </c>
      <c r="C229" s="45">
        <f>IFERROR(VLOOKUP(_xlfn.CONCAT(B229,$B197),'All Fixtures'!H:R,10,0),VLOOKUP(_xlfn.CONCAT(B229,$B197),'All Fixtures'!I:R,9,0))</f>
        <v>45756</v>
      </c>
      <c r="D229" s="46" t="str">
        <f>IFERROR(VLOOKUP(_xlfn.CONCAT(B229,$B197),'All Fixtures'!H:R,11,0),VLOOKUP(_xlfn.CONCAT(B229,$B197),'All Fixtures'!I:R,10,0))</f>
        <v>BMI 'A' Breakaways</v>
      </c>
      <c r="E229" s="47" t="str">
        <f t="shared" si="5"/>
        <v>vs</v>
      </c>
      <c r="F229" s="46" t="str">
        <f>IFERROR(VLOOKUP(_xlfn.CONCAT(B229,$B197),'All Fixtures'!I:T,12,0),VLOOKUP(_xlfn.CONCAT(B229,$B197),'All Fixtures'!H:T,13,0))</f>
        <v>Bloaters S.C.</v>
      </c>
      <c r="G229" s="48" t="str">
        <f>IF(E229="VOID","",VLOOKUP(_xlfn.CONCAT(B229,D229),'All Fixtures'!H:U,14,0))</f>
        <v>St James Club</v>
      </c>
    </row>
    <row r="230" spans="1:7" ht="18" customHeight="1" x14ac:dyDescent="0.25">
      <c r="A230" s="55"/>
      <c r="B230" s="49">
        <v>30</v>
      </c>
      <c r="C230" s="50">
        <f>IFERROR(VLOOKUP(_xlfn.CONCAT(B230,$B197),'All Fixtures'!H:R,10,0),VLOOKUP(_xlfn.CONCAT(B230,$B197),'All Fixtures'!I:R,9,0))</f>
        <v>45763</v>
      </c>
      <c r="D230" s="51" t="str">
        <f>IFERROR(VLOOKUP(_xlfn.CONCAT(B230,$B197),'All Fixtures'!H:R,11,0),VLOOKUP(_xlfn.CONCAT(B230,$B197),'All Fixtures'!I:R,10,0))</f>
        <v>Bloaters S.C.</v>
      </c>
      <c r="E230" s="52" t="str">
        <f t="shared" si="5"/>
        <v>vs</v>
      </c>
      <c r="F230" s="51" t="str">
        <f>IFERROR(VLOOKUP(_xlfn.CONCAT(B230,$B197),'All Fixtures'!I:T,12,0),VLOOKUP(_xlfn.CONCAT(B230,$B197),'All Fixtures'!H:T,13,0))</f>
        <v>More Lager</v>
      </c>
      <c r="G230" s="53" t="str">
        <f>IF(E230="VOID","",VLOOKUP(_xlfn.CONCAT(B230,D230),'All Fixtures'!H:U,14,0))</f>
        <v>Spartans Club 2</v>
      </c>
    </row>
    <row r="231" spans="1:7" ht="13.15" customHeight="1" x14ac:dyDescent="0.25">
      <c r="A231" s="55"/>
      <c r="B231" s="20"/>
      <c r="C231" s="20"/>
      <c r="D231" s="3"/>
      <c r="E231" s="20"/>
      <c r="F231" s="3"/>
      <c r="G231" s="3"/>
    </row>
    <row r="232" spans="1:7" ht="13.15" customHeight="1" x14ac:dyDescent="0.25">
      <c r="A232" s="55"/>
      <c r="B232" s="20"/>
      <c r="C232" s="20"/>
      <c r="D232" s="3"/>
      <c r="E232" s="20"/>
      <c r="F232" s="3"/>
      <c r="G232" s="3"/>
    </row>
    <row r="233" spans="1:7" ht="13.15" customHeight="1" x14ac:dyDescent="0.25">
      <c r="A233" s="55"/>
      <c r="B233" s="20"/>
      <c r="C233" s="20"/>
      <c r="D233" s="3"/>
      <c r="E233" s="20"/>
      <c r="F233" s="3"/>
      <c r="G233" s="3"/>
    </row>
    <row r="234" spans="1:7" ht="13.15" customHeight="1" x14ac:dyDescent="0.25">
      <c r="A234" s="55"/>
      <c r="B234" s="20"/>
      <c r="C234" s="20"/>
      <c r="D234" s="3"/>
      <c r="E234" s="20"/>
      <c r="F234" s="3"/>
      <c r="G234" s="3"/>
    </row>
    <row r="235" spans="1:7" ht="13.15" customHeight="1" x14ac:dyDescent="0.25">
      <c r="A235" s="55"/>
      <c r="B235" s="20"/>
      <c r="C235" s="20"/>
      <c r="D235" s="3"/>
      <c r="E235" s="20"/>
      <c r="F235" s="3"/>
      <c r="G235" s="3"/>
    </row>
    <row r="236" spans="1:7" ht="20.45" customHeight="1" x14ac:dyDescent="0.35">
      <c r="A236" s="55">
        <f>A197+1</f>
        <v>7</v>
      </c>
      <c r="B236" s="39" t="str">
        <f>C236</f>
        <v>Gladiators</v>
      </c>
      <c r="C236" s="121" t="str">
        <f>VLOOKUP(A236,Divisions!$AG$3:$AH$18,2,0)</f>
        <v>Gladiators</v>
      </c>
      <c r="D236" s="121"/>
      <c r="E236" s="121"/>
      <c r="F236" s="121"/>
      <c r="G236" s="121"/>
    </row>
    <row r="237" spans="1:7" ht="13.15" customHeight="1" x14ac:dyDescent="0.25">
      <c r="A237" s="55"/>
      <c r="B237" s="20"/>
      <c r="C237" s="20"/>
      <c r="D237" s="3"/>
      <c r="E237" s="20"/>
      <c r="F237" s="3"/>
      <c r="G237" s="3"/>
    </row>
    <row r="238" spans="1:7" ht="21.6" customHeight="1" x14ac:dyDescent="0.25">
      <c r="A238" s="55"/>
      <c r="B238" s="40" t="s">
        <v>328</v>
      </c>
      <c r="C238" s="41" t="s">
        <v>334</v>
      </c>
      <c r="D238" s="42" t="s">
        <v>340</v>
      </c>
      <c r="E238" s="42"/>
      <c r="F238" s="42" t="s">
        <v>341</v>
      </c>
      <c r="G238" s="43" t="s">
        <v>338</v>
      </c>
    </row>
    <row r="239" spans="1:7" ht="18" customHeight="1" x14ac:dyDescent="0.25">
      <c r="A239" s="55"/>
      <c r="B239" s="44">
        <v>1</v>
      </c>
      <c r="C239" s="45">
        <f>IFERROR(VLOOKUP(_xlfn.CONCAT(B239,$B236),'All Fixtures'!H:R,10,0),VLOOKUP(_xlfn.CONCAT(B239,$B236),'All Fixtures'!I:R,9,0))</f>
        <v>45539</v>
      </c>
      <c r="D239" s="46" t="str">
        <f>IFERROR(VLOOKUP(_xlfn.CONCAT(B239,$B236),'All Fixtures'!H:R,11,0),VLOOKUP(_xlfn.CONCAT(B239,$B236),'All Fixtures'!I:R,10,0))</f>
        <v>Gladiators</v>
      </c>
      <c r="E239" s="47" t="str">
        <f>IF(F239="","VOID","vs")</f>
        <v>vs</v>
      </c>
      <c r="F239" s="46" t="str">
        <f>IFERROR(VLOOKUP(_xlfn.CONCAT(B239,$B236),'All Fixtures'!I:T,12,0),VLOOKUP(_xlfn.CONCAT(B239,$B236),'All Fixtures'!H:T,13,0))</f>
        <v>Newent Dragons</v>
      </c>
      <c r="G239" s="48" t="str">
        <f>IF(E239="VOID","",VLOOKUP(_xlfn.CONCAT(B239,D239),'All Fixtures'!H:U,14,0))</f>
        <v>Farmer's Club 1</v>
      </c>
    </row>
    <row r="240" spans="1:7" ht="18" customHeight="1" x14ac:dyDescent="0.25">
      <c r="A240" s="55"/>
      <c r="B240" s="44">
        <v>2</v>
      </c>
      <c r="C240" s="45">
        <f>IFERROR(VLOOKUP(_xlfn.CONCAT(B240,$B236),'All Fixtures'!H:R,10,0),VLOOKUP(_xlfn.CONCAT(B240,$B236),'All Fixtures'!I:R,9,0))</f>
        <v>45548</v>
      </c>
      <c r="D240" s="46" t="str">
        <f>IFERROR(VLOOKUP(_xlfn.CONCAT(B240,$B236),'All Fixtures'!H:R,11,0),VLOOKUP(_xlfn.CONCAT(B240,$B236),'All Fixtures'!I:R,10,0))</f>
        <v>Tipplers</v>
      </c>
      <c r="E240" s="47" t="str">
        <f t="shared" ref="E240:E269" si="6">IF(F240="","VOID","vs")</f>
        <v>vs</v>
      </c>
      <c r="F240" s="46" t="str">
        <f>IFERROR(VLOOKUP(_xlfn.CONCAT(B240,$B236),'All Fixtures'!I:T,12,0),VLOOKUP(_xlfn.CONCAT(B240,$B236),'All Fixtures'!H:T,13,0))</f>
        <v>Gladiators</v>
      </c>
      <c r="G240" s="48" t="str">
        <f>IF(E240="VOID","",VLOOKUP(_xlfn.CONCAT(B240,D240),'All Fixtures'!H:U,14,0))</f>
        <v>Wotton Hall Club 1</v>
      </c>
    </row>
    <row r="241" spans="1:7" ht="18" customHeight="1" x14ac:dyDescent="0.25">
      <c r="A241" s="55"/>
      <c r="B241" s="44">
        <v>3</v>
      </c>
      <c r="C241" s="45">
        <f>IFERROR(VLOOKUP(_xlfn.CONCAT(B241,$B236),'All Fixtures'!H:R,10,0),VLOOKUP(_xlfn.CONCAT(B241,$B236),'All Fixtures'!I:R,9,0))</f>
        <v>45553</v>
      </c>
      <c r="D241" s="46" t="str">
        <f>IFERROR(VLOOKUP(_xlfn.CONCAT(B241,$B236),'All Fixtures'!H:R,11,0),VLOOKUP(_xlfn.CONCAT(B241,$B236),'All Fixtures'!I:R,10,0))</f>
        <v>Gladiators</v>
      </c>
      <c r="E241" s="47" t="str">
        <f t="shared" si="6"/>
        <v>vs</v>
      </c>
      <c r="F241" s="46" t="str">
        <f>IFERROR(VLOOKUP(_xlfn.CONCAT(B241,$B236),'All Fixtures'!I:T,12,0),VLOOKUP(_xlfn.CONCAT(B241,$B236),'All Fixtures'!H:T,13,0))</f>
        <v>Incredibowls</v>
      </c>
      <c r="G241" s="48" t="str">
        <f>IF(E241="VOID","",VLOOKUP(_xlfn.CONCAT(B241,D241),'All Fixtures'!H:U,14,0))</f>
        <v>Farmer's Club 1</v>
      </c>
    </row>
    <row r="242" spans="1:7" ht="18" customHeight="1" x14ac:dyDescent="0.25">
      <c r="A242" s="55"/>
      <c r="B242" s="44">
        <v>4</v>
      </c>
      <c r="C242" s="45" t="str">
        <f>IFERROR(VLOOKUP(_xlfn.CONCAT(B242,$B236),'All Fixtures'!H:R,10,0),VLOOKUP(_xlfn.CONCAT(B242,$B236),'All Fixtures'!I:R,9,0))</f>
        <v/>
      </c>
      <c r="D242" s="46" t="str">
        <f>IFERROR(VLOOKUP(_xlfn.CONCAT(B242,$B236),'All Fixtures'!H:R,11,0),VLOOKUP(_xlfn.CONCAT(B242,$B236),'All Fixtures'!I:R,10,0))</f>
        <v>Gladiators</v>
      </c>
      <c r="E242" s="47" t="str">
        <f t="shared" si="6"/>
        <v>VOID</v>
      </c>
      <c r="F242" s="46" t="str">
        <f>IFERROR(VLOOKUP(_xlfn.CONCAT(B242,$B236),'All Fixtures'!I:T,12,0),VLOOKUP(_xlfn.CONCAT(B242,$B236),'All Fixtures'!H:T,13,0))</f>
        <v/>
      </c>
      <c r="G242" s="48" t="str">
        <f>IF(E242="VOID","",VLOOKUP(_xlfn.CONCAT(B242,D242),'All Fixtures'!H:U,14,0))</f>
        <v/>
      </c>
    </row>
    <row r="243" spans="1:7" ht="18" customHeight="1" x14ac:dyDescent="0.25">
      <c r="A243" s="55"/>
      <c r="B243" s="44">
        <v>5</v>
      </c>
      <c r="C243" s="45">
        <f>IFERROR(VLOOKUP(_xlfn.CONCAT(B243,$B236),'All Fixtures'!H:R,10,0),VLOOKUP(_xlfn.CONCAT(B243,$B236),'All Fixtures'!I:R,9,0))</f>
        <v>45567</v>
      </c>
      <c r="D243" s="46" t="str">
        <f>IFERROR(VLOOKUP(_xlfn.CONCAT(B243,$B236),'All Fixtures'!H:R,11,0),VLOOKUP(_xlfn.CONCAT(B243,$B236),'All Fixtures'!I:R,10,0))</f>
        <v>Bloaters S.C.</v>
      </c>
      <c r="E243" s="47" t="str">
        <f t="shared" si="6"/>
        <v>vs</v>
      </c>
      <c r="F243" s="46" t="str">
        <f>IFERROR(VLOOKUP(_xlfn.CONCAT(B243,$B236),'All Fixtures'!I:T,12,0),VLOOKUP(_xlfn.CONCAT(B243,$B236),'All Fixtures'!H:T,13,0))</f>
        <v>Gladiators</v>
      </c>
      <c r="G243" s="48" t="str">
        <f>IF(E243="VOID","",VLOOKUP(_xlfn.CONCAT(B243,D243),'All Fixtures'!H:U,14,0))</f>
        <v>Spartans Club 2</v>
      </c>
    </row>
    <row r="244" spans="1:7" ht="18" customHeight="1" x14ac:dyDescent="0.25">
      <c r="A244" s="55"/>
      <c r="B244" s="44">
        <v>6</v>
      </c>
      <c r="C244" s="45">
        <f>IFERROR(VLOOKUP(_xlfn.CONCAT(B244,$B236),'All Fixtures'!H:R,10,0),VLOOKUP(_xlfn.CONCAT(B244,$B236),'All Fixtures'!I:R,9,0))</f>
        <v>45574</v>
      </c>
      <c r="D244" s="46" t="str">
        <f>IFERROR(VLOOKUP(_xlfn.CONCAT(B244,$B236),'All Fixtures'!H:R,11,0),VLOOKUP(_xlfn.CONCAT(B244,$B236),'All Fixtures'!I:R,10,0))</f>
        <v>Gladiators</v>
      </c>
      <c r="E244" s="47" t="str">
        <f t="shared" si="6"/>
        <v>vs</v>
      </c>
      <c r="F244" s="46" t="str">
        <f>IFERROR(VLOOKUP(_xlfn.CONCAT(B244,$B236),'All Fixtures'!I:T,12,0),VLOOKUP(_xlfn.CONCAT(B244,$B236),'All Fixtures'!H:T,13,0))</f>
        <v>Hilltops</v>
      </c>
      <c r="G244" s="48" t="str">
        <f>IF(E244="VOID","",VLOOKUP(_xlfn.CONCAT(B244,D244),'All Fixtures'!H:U,14,0))</f>
        <v>Farmer's Club 1</v>
      </c>
    </row>
    <row r="245" spans="1:7" ht="18" customHeight="1" x14ac:dyDescent="0.25">
      <c r="A245" s="55"/>
      <c r="B245" s="44">
        <v>7</v>
      </c>
      <c r="C245" s="45">
        <f>IFERROR(VLOOKUP(_xlfn.CONCAT(B245,$B236),'All Fixtures'!H:R,10,0),VLOOKUP(_xlfn.CONCAT(B245,$B236),'All Fixtures'!I:R,9,0))</f>
        <v>45580</v>
      </c>
      <c r="D245" s="46" t="str">
        <f>IFERROR(VLOOKUP(_xlfn.CONCAT(B245,$B236),'All Fixtures'!H:R,11,0),VLOOKUP(_xlfn.CONCAT(B245,$B236),'All Fixtures'!I:R,10,0))</f>
        <v>Deaf Tigers</v>
      </c>
      <c r="E245" s="47" t="str">
        <f t="shared" si="6"/>
        <v>vs</v>
      </c>
      <c r="F245" s="46" t="str">
        <f>IFERROR(VLOOKUP(_xlfn.CONCAT(B245,$B236),'All Fixtures'!I:T,12,0),VLOOKUP(_xlfn.CONCAT(B245,$B236),'All Fixtures'!H:T,13,0))</f>
        <v>Gladiators</v>
      </c>
      <c r="G245" s="48" t="str">
        <f>IF(E245="VOID","",VLOOKUP(_xlfn.CONCAT(B245,D245),'All Fixtures'!H:U,14,0))</f>
        <v>One Eyed Jacks</v>
      </c>
    </row>
    <row r="246" spans="1:7" ht="18" customHeight="1" x14ac:dyDescent="0.25">
      <c r="A246" s="55"/>
      <c r="B246" s="44">
        <v>8</v>
      </c>
      <c r="C246" s="45">
        <f>IFERROR(VLOOKUP(_xlfn.CONCAT(B246,$B236),'All Fixtures'!H:R,10,0),VLOOKUP(_xlfn.CONCAT(B246,$B236),'All Fixtures'!I:R,9,0))</f>
        <v>45588</v>
      </c>
      <c r="D246" s="46" t="str">
        <f>IFERROR(VLOOKUP(_xlfn.CONCAT(B246,$B236),'All Fixtures'!H:R,11,0),VLOOKUP(_xlfn.CONCAT(B246,$B236),'All Fixtures'!I:R,10,0))</f>
        <v>Gladiators</v>
      </c>
      <c r="E246" s="47" t="str">
        <f t="shared" si="6"/>
        <v>vs</v>
      </c>
      <c r="F246" s="46" t="str">
        <f>IFERROR(VLOOKUP(_xlfn.CONCAT(B246,$B236),'All Fixtures'!I:T,12,0),VLOOKUP(_xlfn.CONCAT(B246,$B236),'All Fixtures'!H:T,13,0))</f>
        <v>City Treasurers</v>
      </c>
      <c r="G246" s="48" t="str">
        <f>IF(E246="VOID","",VLOOKUP(_xlfn.CONCAT(B246,D246),'All Fixtures'!H:U,14,0))</f>
        <v>Farmer's Club 1</v>
      </c>
    </row>
    <row r="247" spans="1:7" ht="18" customHeight="1" x14ac:dyDescent="0.25">
      <c r="A247" s="55"/>
      <c r="B247" s="44">
        <v>9</v>
      </c>
      <c r="C247" s="45">
        <f>IFERROR(VLOOKUP(_xlfn.CONCAT(B247,$B236),'All Fixtures'!H:R,10,0),VLOOKUP(_xlfn.CONCAT(B247,$B236),'All Fixtures'!I:R,9,0))</f>
        <v>45594</v>
      </c>
      <c r="D247" s="46" t="str">
        <f>IFERROR(VLOOKUP(_xlfn.CONCAT(B247,$B236),'All Fixtures'!H:R,11,0),VLOOKUP(_xlfn.CONCAT(B247,$B236),'All Fixtures'!I:R,10,0))</f>
        <v>Sigtels</v>
      </c>
      <c r="E247" s="47" t="str">
        <f t="shared" si="6"/>
        <v>vs</v>
      </c>
      <c r="F247" s="46" t="str">
        <f>IFERROR(VLOOKUP(_xlfn.CONCAT(B247,$B236),'All Fixtures'!I:T,12,0),VLOOKUP(_xlfn.CONCAT(B247,$B236),'All Fixtures'!H:T,13,0))</f>
        <v>Gladiators</v>
      </c>
      <c r="G247" s="48" t="str">
        <f>IF(E247="VOID","",VLOOKUP(_xlfn.CONCAT(B247,D247),'All Fixtures'!H:U,14,0))</f>
        <v>Wotton Hall Club 2</v>
      </c>
    </row>
    <row r="248" spans="1:7" ht="18" customHeight="1" x14ac:dyDescent="0.25">
      <c r="A248" s="55"/>
      <c r="B248" s="44">
        <v>10</v>
      </c>
      <c r="C248" s="45">
        <f>IFERROR(VLOOKUP(_xlfn.CONCAT(B248,$B236),'All Fixtures'!H:R,10,0),VLOOKUP(_xlfn.CONCAT(B248,$B236),'All Fixtures'!I:R,9,0))</f>
        <v>45602</v>
      </c>
      <c r="D248" s="46" t="str">
        <f>IFERROR(VLOOKUP(_xlfn.CONCAT(B248,$B236),'All Fixtures'!H:R,11,0),VLOOKUP(_xlfn.CONCAT(B248,$B236),'All Fixtures'!I:R,10,0))</f>
        <v>Gladiators</v>
      </c>
      <c r="E248" s="47" t="str">
        <f t="shared" si="6"/>
        <v>vs</v>
      </c>
      <c r="F248" s="46" t="str">
        <f>IFERROR(VLOOKUP(_xlfn.CONCAT(B248,$B236),'All Fixtures'!I:T,12,0),VLOOKUP(_xlfn.CONCAT(B248,$B236),'All Fixtures'!H:T,13,0))</f>
        <v>Derwents</v>
      </c>
      <c r="G248" s="48" t="str">
        <f>IF(E248="VOID","",VLOOKUP(_xlfn.CONCAT(B248,D248),'All Fixtures'!H:U,14,0))</f>
        <v>Farmer's Club 1</v>
      </c>
    </row>
    <row r="249" spans="1:7" ht="18" customHeight="1" x14ac:dyDescent="0.25">
      <c r="A249" s="55"/>
      <c r="B249" s="44">
        <v>11</v>
      </c>
      <c r="C249" s="45">
        <f>IFERROR(VLOOKUP(_xlfn.CONCAT(B249,$B236),'All Fixtures'!H:R,10,0),VLOOKUP(_xlfn.CONCAT(B249,$B236),'All Fixtures'!I:R,9,0))</f>
        <v>45610</v>
      </c>
      <c r="D249" s="46" t="str">
        <f>IFERROR(VLOOKUP(_xlfn.CONCAT(B249,$B236),'All Fixtures'!H:R,11,0),VLOOKUP(_xlfn.CONCAT(B249,$B236),'All Fixtures'!I:R,10,0))</f>
        <v>Lassington Rollers</v>
      </c>
      <c r="E249" s="47" t="str">
        <f t="shared" si="6"/>
        <v>vs</v>
      </c>
      <c r="F249" s="46" t="str">
        <f>IFERROR(VLOOKUP(_xlfn.CONCAT(B249,$B236),'All Fixtures'!I:T,12,0),VLOOKUP(_xlfn.CONCAT(B249,$B236),'All Fixtures'!H:T,13,0))</f>
        <v>Gladiators</v>
      </c>
      <c r="G249" s="48" t="str">
        <f>IF(E249="VOID","",VLOOKUP(_xlfn.CONCAT(B249,D249),'All Fixtures'!H:U,14,0))</f>
        <v>England's Glory 2</v>
      </c>
    </row>
    <row r="250" spans="1:7" ht="18" customHeight="1" x14ac:dyDescent="0.25">
      <c r="A250" s="55"/>
      <c r="B250" s="44">
        <v>12</v>
      </c>
      <c r="C250" s="45">
        <f>IFERROR(VLOOKUP(_xlfn.CONCAT(B250,$B236),'All Fixtures'!H:R,10,0),VLOOKUP(_xlfn.CONCAT(B250,$B236),'All Fixtures'!I:R,9,0))</f>
        <v>45616</v>
      </c>
      <c r="D250" s="46" t="str">
        <f>IFERROR(VLOOKUP(_xlfn.CONCAT(B250,$B236),'All Fixtures'!H:R,11,0),VLOOKUP(_xlfn.CONCAT(B250,$B236),'All Fixtures'!I:R,10,0))</f>
        <v>Gladiators</v>
      </c>
      <c r="E250" s="47" t="str">
        <f t="shared" si="6"/>
        <v>vs</v>
      </c>
      <c r="F250" s="46" t="str">
        <f>IFERROR(VLOOKUP(_xlfn.CONCAT(B250,$B236),'All Fixtures'!I:T,12,0),VLOOKUP(_xlfn.CONCAT(B250,$B236),'All Fixtures'!H:T,13,0))</f>
        <v>Cruisers</v>
      </c>
      <c r="G250" s="48" t="str">
        <f>IF(E250="VOID","",VLOOKUP(_xlfn.CONCAT(B250,D250),'All Fixtures'!H:U,14,0))</f>
        <v>Farmer's Club 1</v>
      </c>
    </row>
    <row r="251" spans="1:7" ht="18" customHeight="1" x14ac:dyDescent="0.25">
      <c r="A251" s="55"/>
      <c r="B251" s="44">
        <v>13</v>
      </c>
      <c r="C251" s="45">
        <f>IFERROR(VLOOKUP(_xlfn.CONCAT(B251,$B236),'All Fixtures'!H:R,10,0),VLOOKUP(_xlfn.CONCAT(B251,$B236),'All Fixtures'!I:R,9,0))</f>
        <v>45623</v>
      </c>
      <c r="D251" s="46" t="str">
        <f>IFERROR(VLOOKUP(_xlfn.CONCAT(B251,$B236),'All Fixtures'!H:R,11,0),VLOOKUP(_xlfn.CONCAT(B251,$B236),'All Fixtures'!I:R,10,0))</f>
        <v>BMI 'A' Breakaways</v>
      </c>
      <c r="E251" s="47" t="str">
        <f t="shared" si="6"/>
        <v>vs</v>
      </c>
      <c r="F251" s="46" t="str">
        <f>IFERROR(VLOOKUP(_xlfn.CONCAT(B251,$B236),'All Fixtures'!I:T,12,0),VLOOKUP(_xlfn.CONCAT(B251,$B236),'All Fixtures'!H:T,13,0))</f>
        <v>Gladiators</v>
      </c>
      <c r="G251" s="48" t="str">
        <f>IF(E251="VOID","",VLOOKUP(_xlfn.CONCAT(B251,D251),'All Fixtures'!H:U,14,0))</f>
        <v>St James Club</v>
      </c>
    </row>
    <row r="252" spans="1:7" ht="18" customHeight="1" x14ac:dyDescent="0.25">
      <c r="A252" s="55"/>
      <c r="B252" s="44">
        <v>14</v>
      </c>
      <c r="C252" s="45">
        <f>IFERROR(VLOOKUP(_xlfn.CONCAT(B252,$B236),'All Fixtures'!H:R,10,0),VLOOKUP(_xlfn.CONCAT(B252,$B236),'All Fixtures'!I:R,9,0))</f>
        <v>45630</v>
      </c>
      <c r="D252" s="46" t="str">
        <f>IFERROR(VLOOKUP(_xlfn.CONCAT(B252,$B236),'All Fixtures'!H:R,11,0),VLOOKUP(_xlfn.CONCAT(B252,$B236),'All Fixtures'!I:R,10,0))</f>
        <v>Gladiators</v>
      </c>
      <c r="E252" s="47" t="str">
        <f t="shared" si="6"/>
        <v>vs</v>
      </c>
      <c r="F252" s="46" t="str">
        <f>IFERROR(VLOOKUP(_xlfn.CONCAT(B252,$B236),'All Fixtures'!I:T,12,0),VLOOKUP(_xlfn.CONCAT(B252,$B236),'All Fixtures'!H:T,13,0))</f>
        <v>More Lager</v>
      </c>
      <c r="G252" s="48" t="str">
        <f>IF(E252="VOID","",VLOOKUP(_xlfn.CONCAT(B252,D252),'All Fixtures'!H:U,14,0))</f>
        <v>Farmer's Club 1</v>
      </c>
    </row>
    <row r="253" spans="1:7" ht="18" customHeight="1" x14ac:dyDescent="0.25">
      <c r="A253" s="55"/>
      <c r="B253" s="44">
        <v>15</v>
      </c>
      <c r="C253" s="45">
        <f>IFERROR(VLOOKUP(_xlfn.CONCAT(B253,$B236),'All Fixtures'!H:R,10,0),VLOOKUP(_xlfn.CONCAT(B253,$B236),'All Fixtures'!I:R,9,0))</f>
        <v>45637</v>
      </c>
      <c r="D253" s="46" t="str">
        <f>IFERROR(VLOOKUP(_xlfn.CONCAT(B253,$B236),'All Fixtures'!H:R,11,0),VLOOKUP(_xlfn.CONCAT(B253,$B236),'All Fixtures'!I:R,10,0))</f>
        <v>The Novices</v>
      </c>
      <c r="E253" s="47" t="str">
        <f t="shared" si="6"/>
        <v>vs</v>
      </c>
      <c r="F253" s="46" t="str">
        <f>IFERROR(VLOOKUP(_xlfn.CONCAT(B253,$B236),'All Fixtures'!I:T,12,0),VLOOKUP(_xlfn.CONCAT(B253,$B236),'All Fixtures'!H:T,13,0))</f>
        <v>Gladiators</v>
      </c>
      <c r="G253" s="48" t="str">
        <f>IF(E253="VOID","",VLOOKUP(_xlfn.CONCAT(B253,D253),'All Fixtures'!H:U,14,0))</f>
        <v>Gala Club 2</v>
      </c>
    </row>
    <row r="254" spans="1:7" ht="24.6" customHeight="1" x14ac:dyDescent="0.25">
      <c r="A254" s="55"/>
      <c r="B254" s="122" t="s">
        <v>339</v>
      </c>
      <c r="C254" s="123"/>
      <c r="D254" s="123"/>
      <c r="E254" s="123"/>
      <c r="F254" s="123"/>
      <c r="G254" s="124"/>
    </row>
    <row r="255" spans="1:7" ht="18" customHeight="1" x14ac:dyDescent="0.25">
      <c r="A255" s="55"/>
      <c r="B255" s="44">
        <v>16</v>
      </c>
      <c r="C255" s="45">
        <f>IFERROR(VLOOKUP(_xlfn.CONCAT(B255,$B236),'All Fixtures'!H:R,10,0),VLOOKUP(_xlfn.CONCAT(B255,$B236),'All Fixtures'!I:R,9,0))</f>
        <v>45667</v>
      </c>
      <c r="D255" s="46" t="str">
        <f>IFERROR(VLOOKUP(_xlfn.CONCAT(B255,$B236),'All Fixtures'!H:R,11,0),VLOOKUP(_xlfn.CONCAT(B255,$B236),'All Fixtures'!I:R,10,0))</f>
        <v>Newent Dragons</v>
      </c>
      <c r="E255" s="47" t="str">
        <f t="shared" si="6"/>
        <v>vs</v>
      </c>
      <c r="F255" s="46" t="str">
        <f>IFERROR(VLOOKUP(_xlfn.CONCAT(B255,$B236),'All Fixtures'!I:T,12,0),VLOOKUP(_xlfn.CONCAT(B255,$B236),'All Fixtures'!H:T,13,0))</f>
        <v>Gladiators</v>
      </c>
      <c r="G255" s="48" t="str">
        <f>IF(E255="VOID","",VLOOKUP(_xlfn.CONCAT(B255,D255),'All Fixtures'!H:U,14,0))</f>
        <v>Circle Club Newent</v>
      </c>
    </row>
    <row r="256" spans="1:7" ht="18" customHeight="1" x14ac:dyDescent="0.25">
      <c r="A256" s="55"/>
      <c r="B256" s="44">
        <v>17</v>
      </c>
      <c r="C256" s="45">
        <f>IFERROR(VLOOKUP(_xlfn.CONCAT(B256,$B236),'All Fixtures'!H:R,10,0),VLOOKUP(_xlfn.CONCAT(B256,$B236),'All Fixtures'!I:R,9,0))</f>
        <v>45672</v>
      </c>
      <c r="D256" s="46" t="str">
        <f>IFERROR(VLOOKUP(_xlfn.CONCAT(B256,$B236),'All Fixtures'!H:R,11,0),VLOOKUP(_xlfn.CONCAT(B256,$B236),'All Fixtures'!I:R,10,0))</f>
        <v>Gladiators</v>
      </c>
      <c r="E256" s="47" t="str">
        <f t="shared" si="6"/>
        <v>vs</v>
      </c>
      <c r="F256" s="46" t="str">
        <f>IFERROR(VLOOKUP(_xlfn.CONCAT(B256,$B236),'All Fixtures'!I:T,12,0),VLOOKUP(_xlfn.CONCAT(B256,$B236),'All Fixtures'!H:T,13,0))</f>
        <v>Tipplers</v>
      </c>
      <c r="G256" s="48" t="str">
        <f>IF(E256="VOID","",VLOOKUP(_xlfn.CONCAT(B256,D256),'All Fixtures'!H:U,14,0))</f>
        <v>Farmer's Club 1</v>
      </c>
    </row>
    <row r="257" spans="1:7" ht="18" customHeight="1" x14ac:dyDescent="0.25">
      <c r="A257" s="55"/>
      <c r="B257" s="44">
        <v>18</v>
      </c>
      <c r="C257" s="45">
        <f>IFERROR(VLOOKUP(_xlfn.CONCAT(B257,$B236),'All Fixtures'!H:R,10,0),VLOOKUP(_xlfn.CONCAT(B257,$B236),'All Fixtures'!I:R,9,0))</f>
        <v>45680</v>
      </c>
      <c r="D257" s="46" t="str">
        <f>IFERROR(VLOOKUP(_xlfn.CONCAT(B257,$B236),'All Fixtures'!H:R,11,0),VLOOKUP(_xlfn.CONCAT(B257,$B236),'All Fixtures'!I:R,10,0))</f>
        <v>Incredibowls</v>
      </c>
      <c r="E257" s="47" t="str">
        <f t="shared" si="6"/>
        <v>vs</v>
      </c>
      <c r="F257" s="46" t="str">
        <f>IFERROR(VLOOKUP(_xlfn.CONCAT(B257,$B236),'All Fixtures'!I:T,12,0),VLOOKUP(_xlfn.CONCAT(B257,$B236),'All Fixtures'!H:T,13,0))</f>
        <v>Gladiators</v>
      </c>
      <c r="G257" s="48" t="str">
        <f>IF(E257="VOID","",VLOOKUP(_xlfn.CONCAT(B257,D257),'All Fixtures'!H:U,14,0))</f>
        <v>St James Club</v>
      </c>
    </row>
    <row r="258" spans="1:7" ht="18" customHeight="1" x14ac:dyDescent="0.25">
      <c r="A258" s="55"/>
      <c r="B258" s="44">
        <v>19</v>
      </c>
      <c r="C258" s="45" t="str">
        <f>IFERROR(VLOOKUP(_xlfn.CONCAT(B258,$B236),'All Fixtures'!H:R,10,0),VLOOKUP(_xlfn.CONCAT(B258,$B236),'All Fixtures'!I:R,9,0))</f>
        <v/>
      </c>
      <c r="D258" s="46" t="str">
        <f>IFERROR(VLOOKUP(_xlfn.CONCAT(B258,$B236),'All Fixtures'!H:R,11,0),VLOOKUP(_xlfn.CONCAT(B258,$B236),'All Fixtures'!I:R,10,0))</f>
        <v>Gladiators</v>
      </c>
      <c r="E258" s="47" t="str">
        <f t="shared" si="6"/>
        <v>VOID</v>
      </c>
      <c r="F258" s="46" t="str">
        <f>IFERROR(VLOOKUP(_xlfn.CONCAT(B258,$B236),'All Fixtures'!I:T,12,0),VLOOKUP(_xlfn.CONCAT(B258,$B236),'All Fixtures'!H:T,13,0))</f>
        <v/>
      </c>
      <c r="G258" s="48" t="str">
        <f>IF(E258="VOID","",VLOOKUP(_xlfn.CONCAT(B258,D258),'All Fixtures'!H:U,14,0))</f>
        <v/>
      </c>
    </row>
    <row r="259" spans="1:7" ht="18" customHeight="1" x14ac:dyDescent="0.25">
      <c r="A259" s="55"/>
      <c r="B259" s="44">
        <v>20</v>
      </c>
      <c r="C259" s="45">
        <f>IFERROR(VLOOKUP(_xlfn.CONCAT(B259,$B236),'All Fixtures'!H:R,10,0),VLOOKUP(_xlfn.CONCAT(B259,$B236),'All Fixtures'!I:R,9,0))</f>
        <v>45693</v>
      </c>
      <c r="D259" s="46" t="str">
        <f>IFERROR(VLOOKUP(_xlfn.CONCAT(B259,$B236),'All Fixtures'!H:R,11,0),VLOOKUP(_xlfn.CONCAT(B259,$B236),'All Fixtures'!I:R,10,0))</f>
        <v>Gladiators</v>
      </c>
      <c r="E259" s="47" t="str">
        <f t="shared" si="6"/>
        <v>vs</v>
      </c>
      <c r="F259" s="46" t="str">
        <f>IFERROR(VLOOKUP(_xlfn.CONCAT(B259,$B236),'All Fixtures'!I:T,12,0),VLOOKUP(_xlfn.CONCAT(B259,$B236),'All Fixtures'!H:T,13,0))</f>
        <v>Bloaters S.C.</v>
      </c>
      <c r="G259" s="48" t="str">
        <f>IF(E259="VOID","",VLOOKUP(_xlfn.CONCAT(B259,D259),'All Fixtures'!H:U,14,0))</f>
        <v>Farmer's Club 1</v>
      </c>
    </row>
    <row r="260" spans="1:7" ht="18" customHeight="1" x14ac:dyDescent="0.25">
      <c r="A260" s="55"/>
      <c r="B260" s="44">
        <v>21</v>
      </c>
      <c r="C260" s="45">
        <f>IFERROR(VLOOKUP(_xlfn.CONCAT(B260,$B236),'All Fixtures'!H:R,10,0),VLOOKUP(_xlfn.CONCAT(B260,$B236),'All Fixtures'!I:R,9,0))</f>
        <v>45701</v>
      </c>
      <c r="D260" s="46" t="str">
        <f>IFERROR(VLOOKUP(_xlfn.CONCAT(B260,$B236),'All Fixtures'!H:R,11,0),VLOOKUP(_xlfn.CONCAT(B260,$B236),'All Fixtures'!I:R,10,0))</f>
        <v>Hilltops</v>
      </c>
      <c r="E260" s="47" t="str">
        <f t="shared" si="6"/>
        <v>vs</v>
      </c>
      <c r="F260" s="46" t="str">
        <f>IFERROR(VLOOKUP(_xlfn.CONCAT(B260,$B236),'All Fixtures'!I:T,12,0),VLOOKUP(_xlfn.CONCAT(B260,$B236),'All Fixtures'!H:T,13,0))</f>
        <v>Gladiators</v>
      </c>
      <c r="G260" s="48" t="str">
        <f>IF(E260="VOID","",VLOOKUP(_xlfn.CONCAT(B260,D260),'All Fixtures'!H:U,14,0))</f>
        <v>Robinswood Hill Club 1</v>
      </c>
    </row>
    <row r="261" spans="1:7" ht="18" customHeight="1" x14ac:dyDescent="0.25">
      <c r="A261" s="55"/>
      <c r="B261" s="44">
        <v>22</v>
      </c>
      <c r="C261" s="45">
        <f>IFERROR(VLOOKUP(_xlfn.CONCAT(B261,$B236),'All Fixtures'!H:R,10,0),VLOOKUP(_xlfn.CONCAT(B261,$B236),'All Fixtures'!I:R,9,0))</f>
        <v>45707</v>
      </c>
      <c r="D261" s="46" t="str">
        <f>IFERROR(VLOOKUP(_xlfn.CONCAT(B261,$B236),'All Fixtures'!H:R,11,0),VLOOKUP(_xlfn.CONCAT(B261,$B236),'All Fixtures'!I:R,10,0))</f>
        <v>Gladiators</v>
      </c>
      <c r="E261" s="47" t="str">
        <f t="shared" si="6"/>
        <v>vs</v>
      </c>
      <c r="F261" s="46" t="str">
        <f>IFERROR(VLOOKUP(_xlfn.CONCAT(B261,$B236),'All Fixtures'!I:T,12,0),VLOOKUP(_xlfn.CONCAT(B261,$B236),'All Fixtures'!H:T,13,0))</f>
        <v>Deaf Tigers</v>
      </c>
      <c r="G261" s="48" t="str">
        <f>IF(E261="VOID","",VLOOKUP(_xlfn.CONCAT(B261,D261),'All Fixtures'!H:U,14,0))</f>
        <v>Farmer's Club 1</v>
      </c>
    </row>
    <row r="262" spans="1:7" ht="18" customHeight="1" x14ac:dyDescent="0.25">
      <c r="A262" s="55"/>
      <c r="B262" s="44">
        <v>23</v>
      </c>
      <c r="C262" s="45">
        <f>IFERROR(VLOOKUP(_xlfn.CONCAT(B262,$B236),'All Fixtures'!H:R,10,0),VLOOKUP(_xlfn.CONCAT(B262,$B236),'All Fixtures'!I:R,9,0))</f>
        <v>45713</v>
      </c>
      <c r="D262" s="46" t="str">
        <f>IFERROR(VLOOKUP(_xlfn.CONCAT(B262,$B236),'All Fixtures'!H:R,11,0),VLOOKUP(_xlfn.CONCAT(B262,$B236),'All Fixtures'!I:R,10,0))</f>
        <v>City Treasurers</v>
      </c>
      <c r="E262" s="47" t="str">
        <f t="shared" si="6"/>
        <v>vs</v>
      </c>
      <c r="F262" s="46" t="str">
        <f>IFERROR(VLOOKUP(_xlfn.CONCAT(B262,$B236),'All Fixtures'!I:T,12,0),VLOOKUP(_xlfn.CONCAT(B262,$B236),'All Fixtures'!H:T,13,0))</f>
        <v>Gladiators</v>
      </c>
      <c r="G262" s="48" t="str">
        <f>IF(E262="VOID","",VLOOKUP(_xlfn.CONCAT(B262,D262),'All Fixtures'!H:U,14,0))</f>
        <v>Gala Club 2</v>
      </c>
    </row>
    <row r="263" spans="1:7" ht="18" customHeight="1" x14ac:dyDescent="0.25">
      <c r="A263" s="55"/>
      <c r="B263" s="44">
        <v>24</v>
      </c>
      <c r="C263" s="45">
        <f>IFERROR(VLOOKUP(_xlfn.CONCAT(B263,$B236),'All Fixtures'!H:R,10,0),VLOOKUP(_xlfn.CONCAT(B263,$B236),'All Fixtures'!I:R,9,0))</f>
        <v>45721</v>
      </c>
      <c r="D263" s="46" t="str">
        <f>IFERROR(VLOOKUP(_xlfn.CONCAT(B263,$B236),'All Fixtures'!H:R,11,0),VLOOKUP(_xlfn.CONCAT(B263,$B236),'All Fixtures'!I:R,10,0))</f>
        <v>Gladiators</v>
      </c>
      <c r="E263" s="47" t="str">
        <f t="shared" si="6"/>
        <v>vs</v>
      </c>
      <c r="F263" s="46" t="str">
        <f>IFERROR(VLOOKUP(_xlfn.CONCAT(B263,$B236),'All Fixtures'!I:T,12,0),VLOOKUP(_xlfn.CONCAT(B263,$B236),'All Fixtures'!H:T,13,0))</f>
        <v>Sigtels</v>
      </c>
      <c r="G263" s="48" t="str">
        <f>IF(E263="VOID","",VLOOKUP(_xlfn.CONCAT(B263,D263),'All Fixtures'!H:U,14,0))</f>
        <v>Farmer's Club 1</v>
      </c>
    </row>
    <row r="264" spans="1:7" ht="18" customHeight="1" x14ac:dyDescent="0.25">
      <c r="A264" s="55"/>
      <c r="B264" s="44">
        <v>25</v>
      </c>
      <c r="C264" s="45">
        <f>IFERROR(VLOOKUP(_xlfn.CONCAT(B264,$B236),'All Fixtures'!H:R,10,0),VLOOKUP(_xlfn.CONCAT(B264,$B236),'All Fixtures'!I:R,9,0))</f>
        <v>45726</v>
      </c>
      <c r="D264" s="46" t="str">
        <f>IFERROR(VLOOKUP(_xlfn.CONCAT(B264,$B236),'All Fixtures'!H:R,11,0),VLOOKUP(_xlfn.CONCAT(B264,$B236),'All Fixtures'!I:R,10,0))</f>
        <v>Derwents</v>
      </c>
      <c r="E264" s="47" t="str">
        <f t="shared" si="6"/>
        <v>vs</v>
      </c>
      <c r="F264" s="46" t="str">
        <f>IFERROR(VLOOKUP(_xlfn.CONCAT(B264,$B236),'All Fixtures'!I:T,12,0),VLOOKUP(_xlfn.CONCAT(B264,$B236),'All Fixtures'!H:T,13,0))</f>
        <v>Gladiators</v>
      </c>
      <c r="G264" s="48" t="str">
        <f>IF(E264="VOID","",VLOOKUP(_xlfn.CONCAT(B264,D264),'All Fixtures'!H:U,14,0))</f>
        <v>Farmer's Club 2</v>
      </c>
    </row>
    <row r="265" spans="1:7" ht="18" customHeight="1" x14ac:dyDescent="0.25">
      <c r="A265" s="55"/>
      <c r="B265" s="44">
        <v>26</v>
      </c>
      <c r="C265" s="45">
        <f>IFERROR(VLOOKUP(_xlfn.CONCAT(B265,$B236),'All Fixtures'!H:R,10,0),VLOOKUP(_xlfn.CONCAT(B265,$B236),'All Fixtures'!I:R,9,0))</f>
        <v>45735</v>
      </c>
      <c r="D265" s="46" t="str">
        <f>IFERROR(VLOOKUP(_xlfn.CONCAT(B265,$B236),'All Fixtures'!H:R,11,0),VLOOKUP(_xlfn.CONCAT(B265,$B236),'All Fixtures'!I:R,10,0))</f>
        <v>Gladiators</v>
      </c>
      <c r="E265" s="47" t="str">
        <f t="shared" si="6"/>
        <v>vs</v>
      </c>
      <c r="F265" s="46" t="str">
        <f>IFERROR(VLOOKUP(_xlfn.CONCAT(B265,$B236),'All Fixtures'!I:T,12,0),VLOOKUP(_xlfn.CONCAT(B265,$B236),'All Fixtures'!H:T,13,0))</f>
        <v>Lassington Rollers</v>
      </c>
      <c r="G265" s="48" t="str">
        <f>IF(E265="VOID","",VLOOKUP(_xlfn.CONCAT(B265,D265),'All Fixtures'!H:U,14,0))</f>
        <v>Farmer's Club 1</v>
      </c>
    </row>
    <row r="266" spans="1:7" ht="18" customHeight="1" x14ac:dyDescent="0.25">
      <c r="A266" s="55"/>
      <c r="B266" s="44">
        <v>27</v>
      </c>
      <c r="C266" s="45">
        <f>IFERROR(VLOOKUP(_xlfn.CONCAT(B266,$B236),'All Fixtures'!H:R,10,0),VLOOKUP(_xlfn.CONCAT(B266,$B236),'All Fixtures'!I:R,9,0))</f>
        <v>45741</v>
      </c>
      <c r="D266" s="46" t="str">
        <f>IFERROR(VLOOKUP(_xlfn.CONCAT(B266,$B236),'All Fixtures'!H:R,11,0),VLOOKUP(_xlfn.CONCAT(B266,$B236),'All Fixtures'!I:R,10,0))</f>
        <v>Cruisers</v>
      </c>
      <c r="E266" s="47" t="str">
        <f t="shared" si="6"/>
        <v>vs</v>
      </c>
      <c r="F266" s="46" t="str">
        <f>IFERROR(VLOOKUP(_xlfn.CONCAT(B266,$B236),'All Fixtures'!I:T,12,0),VLOOKUP(_xlfn.CONCAT(B266,$B236),'All Fixtures'!H:T,13,0))</f>
        <v>Gladiators</v>
      </c>
      <c r="G266" s="48" t="str">
        <f>IF(E266="VOID","",VLOOKUP(_xlfn.CONCAT(B266,D266),'All Fixtures'!H:U,14,0))</f>
        <v>Baker Street</v>
      </c>
    </row>
    <row r="267" spans="1:7" ht="18" customHeight="1" x14ac:dyDescent="0.25">
      <c r="A267" s="55"/>
      <c r="B267" s="44">
        <v>28</v>
      </c>
      <c r="C267" s="45">
        <f>IFERROR(VLOOKUP(_xlfn.CONCAT(B267,$B236),'All Fixtures'!H:R,10,0),VLOOKUP(_xlfn.CONCAT(B267,$B236),'All Fixtures'!I:R,9,0))</f>
        <v>45749</v>
      </c>
      <c r="D267" s="46" t="str">
        <f>IFERROR(VLOOKUP(_xlfn.CONCAT(B267,$B236),'All Fixtures'!H:R,11,0),VLOOKUP(_xlfn.CONCAT(B267,$B236),'All Fixtures'!I:R,10,0))</f>
        <v>Gladiators</v>
      </c>
      <c r="E267" s="47" t="str">
        <f t="shared" si="6"/>
        <v>vs</v>
      </c>
      <c r="F267" s="46" t="str">
        <f>IFERROR(VLOOKUP(_xlfn.CONCAT(B267,$B236),'All Fixtures'!I:T,12,0),VLOOKUP(_xlfn.CONCAT(B267,$B236),'All Fixtures'!H:T,13,0))</f>
        <v>BMI 'A' Breakaways</v>
      </c>
      <c r="G267" s="48" t="str">
        <f>IF(E267="VOID","",VLOOKUP(_xlfn.CONCAT(B267,D267),'All Fixtures'!H:U,14,0))</f>
        <v>Farmer's Club 1</v>
      </c>
    </row>
    <row r="268" spans="1:7" ht="18" customHeight="1" x14ac:dyDescent="0.25">
      <c r="A268" s="55"/>
      <c r="B268" s="44">
        <v>29</v>
      </c>
      <c r="C268" s="45">
        <f>IFERROR(VLOOKUP(_xlfn.CONCAT(B268,$B236),'All Fixtures'!H:R,10,0),VLOOKUP(_xlfn.CONCAT(B268,$B236),'All Fixtures'!I:R,9,0))</f>
        <v>45757</v>
      </c>
      <c r="D268" s="46" t="str">
        <f>IFERROR(VLOOKUP(_xlfn.CONCAT(B268,$B236),'All Fixtures'!H:R,11,0),VLOOKUP(_xlfn.CONCAT(B268,$B236),'All Fixtures'!I:R,10,0))</f>
        <v>More Lager</v>
      </c>
      <c r="E268" s="47" t="str">
        <f t="shared" si="6"/>
        <v>vs</v>
      </c>
      <c r="F268" s="46" t="str">
        <f>IFERROR(VLOOKUP(_xlfn.CONCAT(B268,$B236),'All Fixtures'!I:T,12,0),VLOOKUP(_xlfn.CONCAT(B268,$B236),'All Fixtures'!H:T,13,0))</f>
        <v>Gladiators</v>
      </c>
      <c r="G268" s="48" t="str">
        <f>IF(E268="VOID","",VLOOKUP(_xlfn.CONCAT(B268,D268),'All Fixtures'!H:U,14,0))</f>
        <v>Red Lion Huntley</v>
      </c>
    </row>
    <row r="269" spans="1:7" ht="18" customHeight="1" x14ac:dyDescent="0.25">
      <c r="A269" s="55"/>
      <c r="B269" s="49">
        <v>30</v>
      </c>
      <c r="C269" s="50">
        <f>IFERROR(VLOOKUP(_xlfn.CONCAT(B269,$B236),'All Fixtures'!H:R,10,0),VLOOKUP(_xlfn.CONCAT(B269,$B236),'All Fixtures'!I:R,9,0))</f>
        <v>45763</v>
      </c>
      <c r="D269" s="51" t="str">
        <f>IFERROR(VLOOKUP(_xlfn.CONCAT(B269,$B236),'All Fixtures'!H:R,11,0),VLOOKUP(_xlfn.CONCAT(B269,$B236),'All Fixtures'!I:R,10,0))</f>
        <v>Gladiators</v>
      </c>
      <c r="E269" s="52" t="str">
        <f t="shared" si="6"/>
        <v>vs</v>
      </c>
      <c r="F269" s="51" t="str">
        <f>IFERROR(VLOOKUP(_xlfn.CONCAT(B269,$B236),'All Fixtures'!I:T,12,0),VLOOKUP(_xlfn.CONCAT(B269,$B236),'All Fixtures'!H:T,13,0))</f>
        <v>The Novices</v>
      </c>
      <c r="G269" s="53" t="str">
        <f>IF(E269="VOID","",VLOOKUP(_xlfn.CONCAT(B269,D269),'All Fixtures'!H:U,14,0))</f>
        <v>Farmer's Club 1</v>
      </c>
    </row>
    <row r="270" spans="1:7" ht="13.15" customHeight="1" x14ac:dyDescent="0.25">
      <c r="A270" s="55"/>
      <c r="B270" s="20"/>
      <c r="C270" s="20"/>
      <c r="D270" s="3"/>
      <c r="E270" s="20"/>
      <c r="F270" s="3"/>
      <c r="G270" s="3"/>
    </row>
    <row r="271" spans="1:7" ht="13.15" customHeight="1" x14ac:dyDescent="0.25">
      <c r="A271" s="55"/>
      <c r="B271" s="20"/>
      <c r="C271" s="20"/>
      <c r="D271" s="3"/>
      <c r="E271" s="20"/>
      <c r="F271" s="3"/>
      <c r="G271" s="3"/>
    </row>
    <row r="272" spans="1:7" ht="13.15" customHeight="1" x14ac:dyDescent="0.25">
      <c r="A272" s="55"/>
      <c r="B272" s="20"/>
      <c r="C272" s="20"/>
      <c r="D272" s="3"/>
      <c r="E272" s="20"/>
      <c r="F272" s="3"/>
      <c r="G272" s="3"/>
    </row>
    <row r="273" spans="1:7" ht="13.15" customHeight="1" x14ac:dyDescent="0.25">
      <c r="A273" s="55"/>
      <c r="B273" s="20"/>
      <c r="C273" s="20"/>
      <c r="D273" s="3"/>
      <c r="E273" s="20"/>
      <c r="F273" s="3"/>
      <c r="G273" s="3"/>
    </row>
    <row r="274" spans="1:7" ht="13.15" customHeight="1" x14ac:dyDescent="0.25">
      <c r="A274" s="55"/>
      <c r="B274" s="20"/>
      <c r="C274" s="20"/>
      <c r="D274" s="3"/>
      <c r="E274" s="20"/>
      <c r="F274" s="3"/>
      <c r="G274" s="3"/>
    </row>
    <row r="275" spans="1:7" ht="20.45" customHeight="1" x14ac:dyDescent="0.35">
      <c r="A275" s="55">
        <f>A236+1</f>
        <v>8</v>
      </c>
      <c r="B275" s="39" t="str">
        <f>C275</f>
        <v>Incredibowls</v>
      </c>
      <c r="C275" s="121" t="str">
        <f>VLOOKUP(A275,Divisions!$AG$3:$AH$18,2,0)</f>
        <v>Incredibowls</v>
      </c>
      <c r="D275" s="121"/>
      <c r="E275" s="121"/>
      <c r="F275" s="121"/>
      <c r="G275" s="121"/>
    </row>
    <row r="276" spans="1:7" ht="13.15" customHeight="1" x14ac:dyDescent="0.25">
      <c r="A276" s="55"/>
      <c r="B276" s="20"/>
      <c r="C276" s="20"/>
      <c r="D276" s="3"/>
      <c r="E276" s="20"/>
      <c r="F276" s="3"/>
      <c r="G276" s="3"/>
    </row>
    <row r="277" spans="1:7" ht="21.6" customHeight="1" x14ac:dyDescent="0.25">
      <c r="A277" s="55"/>
      <c r="B277" s="40" t="s">
        <v>328</v>
      </c>
      <c r="C277" s="41" t="s">
        <v>334</v>
      </c>
      <c r="D277" s="42" t="s">
        <v>340</v>
      </c>
      <c r="E277" s="42"/>
      <c r="F277" s="42" t="s">
        <v>341</v>
      </c>
      <c r="G277" s="43" t="s">
        <v>338</v>
      </c>
    </row>
    <row r="278" spans="1:7" ht="18" customHeight="1" x14ac:dyDescent="0.25">
      <c r="A278" s="55"/>
      <c r="B278" s="44">
        <v>1</v>
      </c>
      <c r="C278" s="45">
        <f>IFERROR(VLOOKUP(_xlfn.CONCAT(B278,$B275),'All Fixtures'!H:R,10,0),VLOOKUP(_xlfn.CONCAT(B278,$B275),'All Fixtures'!I:R,9,0))</f>
        <v>45540</v>
      </c>
      <c r="D278" s="46" t="str">
        <f>IFERROR(VLOOKUP(_xlfn.CONCAT(B278,$B275),'All Fixtures'!H:R,11,0),VLOOKUP(_xlfn.CONCAT(B278,$B275),'All Fixtures'!I:R,10,0))</f>
        <v>Incredibowls</v>
      </c>
      <c r="E278" s="47" t="str">
        <f>IF(F278="","VOID","vs")</f>
        <v>vs</v>
      </c>
      <c r="F278" s="46" t="str">
        <f>IFERROR(VLOOKUP(_xlfn.CONCAT(B278,$B275),'All Fixtures'!I:T,12,0),VLOOKUP(_xlfn.CONCAT(B278,$B275),'All Fixtures'!H:T,13,0))</f>
        <v>Tipplers</v>
      </c>
      <c r="G278" s="48" t="str">
        <f>IF(E278="VOID","",VLOOKUP(_xlfn.CONCAT(B278,D278),'All Fixtures'!H:U,14,0))</f>
        <v>St James Club</v>
      </c>
    </row>
    <row r="279" spans="1:7" ht="18" customHeight="1" x14ac:dyDescent="0.25">
      <c r="A279" s="55"/>
      <c r="B279" s="44">
        <v>2</v>
      </c>
      <c r="C279" s="45" t="str">
        <f>IFERROR(VLOOKUP(_xlfn.CONCAT(B279,$B275),'All Fixtures'!H:R,10,0),VLOOKUP(_xlfn.CONCAT(B279,$B275),'All Fixtures'!I:R,9,0))</f>
        <v/>
      </c>
      <c r="D279" s="46" t="str">
        <f>IFERROR(VLOOKUP(_xlfn.CONCAT(B279,$B275),'All Fixtures'!H:R,11,0),VLOOKUP(_xlfn.CONCAT(B279,$B275),'All Fixtures'!I:R,10,0))</f>
        <v>Incredibowls</v>
      </c>
      <c r="E279" s="47" t="str">
        <f t="shared" ref="E279:E308" si="7">IF(F279="","VOID","vs")</f>
        <v>VOID</v>
      </c>
      <c r="F279" s="46" t="str">
        <f>IFERROR(VLOOKUP(_xlfn.CONCAT(B279,$B275),'All Fixtures'!I:T,12,0),VLOOKUP(_xlfn.CONCAT(B279,$B275),'All Fixtures'!H:T,13,0))</f>
        <v/>
      </c>
      <c r="G279" s="48" t="str">
        <f>IF(E279="VOID","",VLOOKUP(_xlfn.CONCAT(B279,D279),'All Fixtures'!H:U,14,0))</f>
        <v/>
      </c>
    </row>
    <row r="280" spans="1:7" ht="18" customHeight="1" x14ac:dyDescent="0.25">
      <c r="A280" s="55"/>
      <c r="B280" s="44">
        <v>3</v>
      </c>
      <c r="C280" s="45">
        <f>IFERROR(VLOOKUP(_xlfn.CONCAT(B280,$B275),'All Fixtures'!H:R,10,0),VLOOKUP(_xlfn.CONCAT(B280,$B275),'All Fixtures'!I:R,9,0))</f>
        <v>45553</v>
      </c>
      <c r="D280" s="46" t="str">
        <f>IFERROR(VLOOKUP(_xlfn.CONCAT(B280,$B275),'All Fixtures'!H:R,11,0),VLOOKUP(_xlfn.CONCAT(B280,$B275),'All Fixtures'!I:R,10,0))</f>
        <v>Gladiators</v>
      </c>
      <c r="E280" s="47" t="str">
        <f t="shared" si="7"/>
        <v>vs</v>
      </c>
      <c r="F280" s="46" t="str">
        <f>IFERROR(VLOOKUP(_xlfn.CONCAT(B280,$B275),'All Fixtures'!I:T,12,0),VLOOKUP(_xlfn.CONCAT(B280,$B275),'All Fixtures'!H:T,13,0))</f>
        <v>Incredibowls</v>
      </c>
      <c r="G280" s="48" t="str">
        <f>IF(E280="VOID","",VLOOKUP(_xlfn.CONCAT(B280,D280),'All Fixtures'!H:U,14,0))</f>
        <v>Farmer's Club 1</v>
      </c>
    </row>
    <row r="281" spans="1:7" ht="18" customHeight="1" x14ac:dyDescent="0.25">
      <c r="A281" s="55"/>
      <c r="B281" s="44">
        <v>4</v>
      </c>
      <c r="C281" s="45">
        <f>IFERROR(VLOOKUP(_xlfn.CONCAT(B281,$B275),'All Fixtures'!H:R,10,0),VLOOKUP(_xlfn.CONCAT(B281,$B275),'All Fixtures'!I:R,9,0))</f>
        <v>45561</v>
      </c>
      <c r="D281" s="46" t="str">
        <f>IFERROR(VLOOKUP(_xlfn.CONCAT(B281,$B275),'All Fixtures'!H:R,11,0),VLOOKUP(_xlfn.CONCAT(B281,$B275),'All Fixtures'!I:R,10,0))</f>
        <v>Incredibowls</v>
      </c>
      <c r="E281" s="47" t="str">
        <f t="shared" si="7"/>
        <v>vs</v>
      </c>
      <c r="F281" s="46" t="str">
        <f>IFERROR(VLOOKUP(_xlfn.CONCAT(B281,$B275),'All Fixtures'!I:T,12,0),VLOOKUP(_xlfn.CONCAT(B281,$B275),'All Fixtures'!H:T,13,0))</f>
        <v>Bloaters S.C.</v>
      </c>
      <c r="G281" s="48" t="str">
        <f>IF(E281="VOID","",VLOOKUP(_xlfn.CONCAT(B281,D281),'All Fixtures'!H:U,14,0))</f>
        <v>St James Club</v>
      </c>
    </row>
    <row r="282" spans="1:7" ht="18" customHeight="1" x14ac:dyDescent="0.25">
      <c r="A282" s="55"/>
      <c r="B282" s="44">
        <v>5</v>
      </c>
      <c r="C282" s="45">
        <f>IFERROR(VLOOKUP(_xlfn.CONCAT(B282,$B275),'All Fixtures'!H:R,10,0),VLOOKUP(_xlfn.CONCAT(B282,$B275),'All Fixtures'!I:R,9,0))</f>
        <v>45568</v>
      </c>
      <c r="D282" s="46" t="str">
        <f>IFERROR(VLOOKUP(_xlfn.CONCAT(B282,$B275),'All Fixtures'!H:R,11,0),VLOOKUP(_xlfn.CONCAT(B282,$B275),'All Fixtures'!I:R,10,0))</f>
        <v>Hilltops</v>
      </c>
      <c r="E282" s="47" t="str">
        <f t="shared" si="7"/>
        <v>vs</v>
      </c>
      <c r="F282" s="46" t="str">
        <f>IFERROR(VLOOKUP(_xlfn.CONCAT(B282,$B275),'All Fixtures'!I:T,12,0),VLOOKUP(_xlfn.CONCAT(B282,$B275),'All Fixtures'!H:T,13,0))</f>
        <v>Incredibowls</v>
      </c>
      <c r="G282" s="48" t="str">
        <f>IF(E282="VOID","",VLOOKUP(_xlfn.CONCAT(B282,D282),'All Fixtures'!H:U,14,0))</f>
        <v>Robinswood Hill Club 1</v>
      </c>
    </row>
    <row r="283" spans="1:7" ht="18" customHeight="1" x14ac:dyDescent="0.25">
      <c r="A283" s="55"/>
      <c r="B283" s="44">
        <v>6</v>
      </c>
      <c r="C283" s="45">
        <f>IFERROR(VLOOKUP(_xlfn.CONCAT(B283,$B275),'All Fixtures'!H:R,10,0),VLOOKUP(_xlfn.CONCAT(B283,$B275),'All Fixtures'!I:R,9,0))</f>
        <v>45575</v>
      </c>
      <c r="D283" s="46" t="str">
        <f>IFERROR(VLOOKUP(_xlfn.CONCAT(B283,$B275),'All Fixtures'!H:R,11,0),VLOOKUP(_xlfn.CONCAT(B283,$B275),'All Fixtures'!I:R,10,0))</f>
        <v>Incredibowls</v>
      </c>
      <c r="E283" s="47" t="str">
        <f t="shared" si="7"/>
        <v>vs</v>
      </c>
      <c r="F283" s="46" t="str">
        <f>IFERROR(VLOOKUP(_xlfn.CONCAT(B283,$B275),'All Fixtures'!I:T,12,0),VLOOKUP(_xlfn.CONCAT(B283,$B275),'All Fixtures'!H:T,13,0))</f>
        <v>Deaf Tigers</v>
      </c>
      <c r="G283" s="48" t="str">
        <f>IF(E283="VOID","",VLOOKUP(_xlfn.CONCAT(B283,D283),'All Fixtures'!H:U,14,0))</f>
        <v>St James Club</v>
      </c>
    </row>
    <row r="284" spans="1:7" ht="18" customHeight="1" x14ac:dyDescent="0.25">
      <c r="A284" s="55"/>
      <c r="B284" s="44">
        <v>7</v>
      </c>
      <c r="C284" s="45">
        <f>IFERROR(VLOOKUP(_xlfn.CONCAT(B284,$B275),'All Fixtures'!H:R,10,0),VLOOKUP(_xlfn.CONCAT(B284,$B275),'All Fixtures'!I:R,9,0))</f>
        <v>45580</v>
      </c>
      <c r="D284" s="46" t="str">
        <f>IFERROR(VLOOKUP(_xlfn.CONCAT(B284,$B275),'All Fixtures'!H:R,11,0),VLOOKUP(_xlfn.CONCAT(B284,$B275),'All Fixtures'!I:R,10,0))</f>
        <v>City Treasurers</v>
      </c>
      <c r="E284" s="47" t="str">
        <f t="shared" si="7"/>
        <v>vs</v>
      </c>
      <c r="F284" s="46" t="str">
        <f>IFERROR(VLOOKUP(_xlfn.CONCAT(B284,$B275),'All Fixtures'!I:T,12,0),VLOOKUP(_xlfn.CONCAT(B284,$B275),'All Fixtures'!H:T,13,0))</f>
        <v>Incredibowls</v>
      </c>
      <c r="G284" s="48" t="str">
        <f>IF(E284="VOID","",VLOOKUP(_xlfn.CONCAT(B284,D284),'All Fixtures'!H:U,14,0))</f>
        <v>Gala Club 2</v>
      </c>
    </row>
    <row r="285" spans="1:7" ht="18" customHeight="1" x14ac:dyDescent="0.25">
      <c r="A285" s="55"/>
      <c r="B285" s="44">
        <v>8</v>
      </c>
      <c r="C285" s="45">
        <f>IFERROR(VLOOKUP(_xlfn.CONCAT(B285,$B275),'All Fixtures'!H:R,10,0),VLOOKUP(_xlfn.CONCAT(B285,$B275),'All Fixtures'!I:R,9,0))</f>
        <v>45589</v>
      </c>
      <c r="D285" s="46" t="str">
        <f>IFERROR(VLOOKUP(_xlfn.CONCAT(B285,$B275),'All Fixtures'!H:R,11,0),VLOOKUP(_xlfn.CONCAT(B285,$B275),'All Fixtures'!I:R,10,0))</f>
        <v>Incredibowls</v>
      </c>
      <c r="E285" s="47" t="str">
        <f t="shared" si="7"/>
        <v>vs</v>
      </c>
      <c r="F285" s="46" t="str">
        <f>IFERROR(VLOOKUP(_xlfn.CONCAT(B285,$B275),'All Fixtures'!I:T,12,0),VLOOKUP(_xlfn.CONCAT(B285,$B275),'All Fixtures'!H:T,13,0))</f>
        <v>Sigtels</v>
      </c>
      <c r="G285" s="48" t="str">
        <f>IF(E285="VOID","",VLOOKUP(_xlfn.CONCAT(B285,D285),'All Fixtures'!H:U,14,0))</f>
        <v>St James Club</v>
      </c>
    </row>
    <row r="286" spans="1:7" ht="18" customHeight="1" x14ac:dyDescent="0.25">
      <c r="A286" s="55"/>
      <c r="B286" s="44">
        <v>9</v>
      </c>
      <c r="C286" s="45">
        <f>IFERROR(VLOOKUP(_xlfn.CONCAT(B286,$B275),'All Fixtures'!H:R,10,0),VLOOKUP(_xlfn.CONCAT(B286,$B275),'All Fixtures'!I:R,9,0))</f>
        <v>45593</v>
      </c>
      <c r="D286" s="46" t="str">
        <f>IFERROR(VLOOKUP(_xlfn.CONCAT(B286,$B275),'All Fixtures'!H:R,11,0),VLOOKUP(_xlfn.CONCAT(B286,$B275),'All Fixtures'!I:R,10,0))</f>
        <v>Derwents</v>
      </c>
      <c r="E286" s="47" t="str">
        <f t="shared" si="7"/>
        <v>vs</v>
      </c>
      <c r="F286" s="46" t="str">
        <f>IFERROR(VLOOKUP(_xlfn.CONCAT(B286,$B275),'All Fixtures'!I:T,12,0),VLOOKUP(_xlfn.CONCAT(B286,$B275),'All Fixtures'!H:T,13,0))</f>
        <v>Incredibowls</v>
      </c>
      <c r="G286" s="48" t="str">
        <f>IF(E286="VOID","",VLOOKUP(_xlfn.CONCAT(B286,D286),'All Fixtures'!H:U,14,0))</f>
        <v>Farmer's Club 2</v>
      </c>
    </row>
    <row r="287" spans="1:7" ht="18" customHeight="1" x14ac:dyDescent="0.25">
      <c r="A287" s="55"/>
      <c r="B287" s="44">
        <v>10</v>
      </c>
      <c r="C287" s="45">
        <f>IFERROR(VLOOKUP(_xlfn.CONCAT(B287,$B275),'All Fixtures'!H:R,10,0),VLOOKUP(_xlfn.CONCAT(B287,$B275),'All Fixtures'!I:R,9,0))</f>
        <v>45603</v>
      </c>
      <c r="D287" s="46" t="str">
        <f>IFERROR(VLOOKUP(_xlfn.CONCAT(B287,$B275),'All Fixtures'!H:R,11,0),VLOOKUP(_xlfn.CONCAT(B287,$B275),'All Fixtures'!I:R,10,0))</f>
        <v>Incredibowls</v>
      </c>
      <c r="E287" s="47" t="str">
        <f t="shared" si="7"/>
        <v>vs</v>
      </c>
      <c r="F287" s="46" t="str">
        <f>IFERROR(VLOOKUP(_xlfn.CONCAT(B287,$B275),'All Fixtures'!I:T,12,0),VLOOKUP(_xlfn.CONCAT(B287,$B275),'All Fixtures'!H:T,13,0))</f>
        <v>Lassington Rollers</v>
      </c>
      <c r="G287" s="48" t="str">
        <f>IF(E287="VOID","",VLOOKUP(_xlfn.CONCAT(B287,D287),'All Fixtures'!H:U,14,0))</f>
        <v>St James Club</v>
      </c>
    </row>
    <row r="288" spans="1:7" ht="18" customHeight="1" x14ac:dyDescent="0.25">
      <c r="A288" s="55"/>
      <c r="B288" s="44">
        <v>11</v>
      </c>
      <c r="C288" s="45">
        <f>IFERROR(VLOOKUP(_xlfn.CONCAT(B288,$B275),'All Fixtures'!H:R,10,0),VLOOKUP(_xlfn.CONCAT(B288,$B275),'All Fixtures'!I:R,9,0))</f>
        <v>45608</v>
      </c>
      <c r="D288" s="46" t="str">
        <f>IFERROR(VLOOKUP(_xlfn.CONCAT(B288,$B275),'All Fixtures'!H:R,11,0),VLOOKUP(_xlfn.CONCAT(B288,$B275),'All Fixtures'!I:R,10,0))</f>
        <v>Cruisers</v>
      </c>
      <c r="E288" s="47" t="str">
        <f t="shared" si="7"/>
        <v>vs</v>
      </c>
      <c r="F288" s="46" t="str">
        <f>IFERROR(VLOOKUP(_xlfn.CONCAT(B288,$B275),'All Fixtures'!I:T,12,0),VLOOKUP(_xlfn.CONCAT(B288,$B275),'All Fixtures'!H:T,13,0))</f>
        <v>Incredibowls</v>
      </c>
      <c r="G288" s="48" t="str">
        <f>IF(E288="VOID","",VLOOKUP(_xlfn.CONCAT(B288,D288),'All Fixtures'!H:U,14,0))</f>
        <v>Baker Street</v>
      </c>
    </row>
    <row r="289" spans="1:7" ht="18" customHeight="1" x14ac:dyDescent="0.25">
      <c r="A289" s="55"/>
      <c r="B289" s="44">
        <v>12</v>
      </c>
      <c r="C289" s="45">
        <f>IFERROR(VLOOKUP(_xlfn.CONCAT(B289,$B275),'All Fixtures'!H:R,10,0),VLOOKUP(_xlfn.CONCAT(B289,$B275),'All Fixtures'!I:R,9,0))</f>
        <v>45617</v>
      </c>
      <c r="D289" s="46" t="str">
        <f>IFERROR(VLOOKUP(_xlfn.CONCAT(B289,$B275),'All Fixtures'!H:R,11,0),VLOOKUP(_xlfn.CONCAT(B289,$B275),'All Fixtures'!I:R,10,0))</f>
        <v>Incredibowls</v>
      </c>
      <c r="E289" s="47" t="str">
        <f t="shared" si="7"/>
        <v>vs</v>
      </c>
      <c r="F289" s="46" t="str">
        <f>IFERROR(VLOOKUP(_xlfn.CONCAT(B289,$B275),'All Fixtures'!I:T,12,0),VLOOKUP(_xlfn.CONCAT(B289,$B275),'All Fixtures'!H:T,13,0))</f>
        <v>BMI 'A' Breakaways</v>
      </c>
      <c r="G289" s="48" t="str">
        <f>IF(E289="VOID","",VLOOKUP(_xlfn.CONCAT(B289,D289),'All Fixtures'!H:U,14,0))</f>
        <v>St James Club</v>
      </c>
    </row>
    <row r="290" spans="1:7" ht="18" customHeight="1" x14ac:dyDescent="0.25">
      <c r="A290" s="55"/>
      <c r="B290" s="44">
        <v>13</v>
      </c>
      <c r="C290" s="45">
        <f>IFERROR(VLOOKUP(_xlfn.CONCAT(B290,$B275),'All Fixtures'!H:R,10,0),VLOOKUP(_xlfn.CONCAT(B290,$B275),'All Fixtures'!I:R,9,0))</f>
        <v>45624</v>
      </c>
      <c r="D290" s="46" t="str">
        <f>IFERROR(VLOOKUP(_xlfn.CONCAT(B290,$B275),'All Fixtures'!H:R,11,0),VLOOKUP(_xlfn.CONCAT(B290,$B275),'All Fixtures'!I:R,10,0))</f>
        <v>More Lager</v>
      </c>
      <c r="E290" s="47" t="str">
        <f t="shared" si="7"/>
        <v>vs</v>
      </c>
      <c r="F290" s="46" t="str">
        <f>IFERROR(VLOOKUP(_xlfn.CONCAT(B290,$B275),'All Fixtures'!I:T,12,0),VLOOKUP(_xlfn.CONCAT(B290,$B275),'All Fixtures'!H:T,13,0))</f>
        <v>Incredibowls</v>
      </c>
      <c r="G290" s="48" t="str">
        <f>IF(E290="VOID","",VLOOKUP(_xlfn.CONCAT(B290,D290),'All Fixtures'!H:U,14,0))</f>
        <v>Red Lion Huntley</v>
      </c>
    </row>
    <row r="291" spans="1:7" ht="18" customHeight="1" x14ac:dyDescent="0.25">
      <c r="A291" s="55"/>
      <c r="B291" s="44">
        <v>14</v>
      </c>
      <c r="C291" s="45">
        <f>IFERROR(VLOOKUP(_xlfn.CONCAT(B291,$B275),'All Fixtures'!H:R,10,0),VLOOKUP(_xlfn.CONCAT(B291,$B275),'All Fixtures'!I:R,9,0))</f>
        <v>45631</v>
      </c>
      <c r="D291" s="46" t="str">
        <f>IFERROR(VLOOKUP(_xlfn.CONCAT(B291,$B275),'All Fixtures'!H:R,11,0),VLOOKUP(_xlfn.CONCAT(B291,$B275),'All Fixtures'!I:R,10,0))</f>
        <v>Incredibowls</v>
      </c>
      <c r="E291" s="47" t="str">
        <f t="shared" si="7"/>
        <v>vs</v>
      </c>
      <c r="F291" s="46" t="str">
        <f>IFERROR(VLOOKUP(_xlfn.CONCAT(B291,$B275),'All Fixtures'!I:T,12,0),VLOOKUP(_xlfn.CONCAT(B291,$B275),'All Fixtures'!H:T,13,0))</f>
        <v>The Novices</v>
      </c>
      <c r="G291" s="48" t="str">
        <f>IF(E291="VOID","",VLOOKUP(_xlfn.CONCAT(B291,D291),'All Fixtures'!H:U,14,0))</f>
        <v>St James Club</v>
      </c>
    </row>
    <row r="292" spans="1:7" ht="18" customHeight="1" x14ac:dyDescent="0.25">
      <c r="A292" s="55"/>
      <c r="B292" s="44">
        <v>15</v>
      </c>
      <c r="C292" s="45">
        <f>IFERROR(VLOOKUP(_xlfn.CONCAT(B292,$B275),'All Fixtures'!H:R,10,0),VLOOKUP(_xlfn.CONCAT(B292,$B275),'All Fixtures'!I:R,9,0))</f>
        <v>45639</v>
      </c>
      <c r="D292" s="46" t="str">
        <f>IFERROR(VLOOKUP(_xlfn.CONCAT(B292,$B275),'All Fixtures'!H:R,11,0),VLOOKUP(_xlfn.CONCAT(B292,$B275),'All Fixtures'!I:R,10,0))</f>
        <v>Newent Dragons</v>
      </c>
      <c r="E292" s="47" t="str">
        <f t="shared" si="7"/>
        <v>vs</v>
      </c>
      <c r="F292" s="46" t="str">
        <f>IFERROR(VLOOKUP(_xlfn.CONCAT(B292,$B275),'All Fixtures'!I:T,12,0),VLOOKUP(_xlfn.CONCAT(B292,$B275),'All Fixtures'!H:T,13,0))</f>
        <v>Incredibowls</v>
      </c>
      <c r="G292" s="48" t="str">
        <f>IF(E292="VOID","",VLOOKUP(_xlfn.CONCAT(B292,D292),'All Fixtures'!H:U,14,0))</f>
        <v>Circle Club Newent</v>
      </c>
    </row>
    <row r="293" spans="1:7" ht="24.6" customHeight="1" x14ac:dyDescent="0.25">
      <c r="A293" s="55"/>
      <c r="B293" s="122" t="s">
        <v>339</v>
      </c>
      <c r="C293" s="123"/>
      <c r="D293" s="123"/>
      <c r="E293" s="123"/>
      <c r="F293" s="123"/>
      <c r="G293" s="124"/>
    </row>
    <row r="294" spans="1:7" ht="18" customHeight="1" x14ac:dyDescent="0.25">
      <c r="A294" s="55"/>
      <c r="B294" s="44">
        <v>16</v>
      </c>
      <c r="C294" s="45">
        <f>IFERROR(VLOOKUP(_xlfn.CONCAT(B294,$B275),'All Fixtures'!H:R,10,0),VLOOKUP(_xlfn.CONCAT(B294,$B275),'All Fixtures'!I:R,9,0))</f>
        <v>45667</v>
      </c>
      <c r="D294" s="46" t="str">
        <f>IFERROR(VLOOKUP(_xlfn.CONCAT(B294,$B275),'All Fixtures'!H:R,11,0),VLOOKUP(_xlfn.CONCAT(B294,$B275),'All Fixtures'!I:R,10,0))</f>
        <v>Tipplers</v>
      </c>
      <c r="E294" s="47" t="str">
        <f t="shared" si="7"/>
        <v>vs</v>
      </c>
      <c r="F294" s="46" t="str">
        <f>IFERROR(VLOOKUP(_xlfn.CONCAT(B294,$B275),'All Fixtures'!I:T,12,0),VLOOKUP(_xlfn.CONCAT(B294,$B275),'All Fixtures'!H:T,13,0))</f>
        <v>Incredibowls</v>
      </c>
      <c r="G294" s="48" t="str">
        <f>IF(E294="VOID","",VLOOKUP(_xlfn.CONCAT(B294,D294),'All Fixtures'!H:U,14,0))</f>
        <v>Wotton Hall Club 1</v>
      </c>
    </row>
    <row r="295" spans="1:7" ht="18" customHeight="1" x14ac:dyDescent="0.25">
      <c r="A295" s="55"/>
      <c r="B295" s="44">
        <v>17</v>
      </c>
      <c r="C295" s="45" t="str">
        <f>IFERROR(VLOOKUP(_xlfn.CONCAT(B295,$B275),'All Fixtures'!H:R,10,0),VLOOKUP(_xlfn.CONCAT(B295,$B275),'All Fixtures'!I:R,9,0))</f>
        <v/>
      </c>
      <c r="D295" s="46" t="str">
        <f>IFERROR(VLOOKUP(_xlfn.CONCAT(B295,$B275),'All Fixtures'!H:R,11,0),VLOOKUP(_xlfn.CONCAT(B295,$B275),'All Fixtures'!I:R,10,0))</f>
        <v>Incredibowls</v>
      </c>
      <c r="E295" s="47" t="str">
        <f t="shared" si="7"/>
        <v>VOID</v>
      </c>
      <c r="F295" s="46" t="str">
        <f>IFERROR(VLOOKUP(_xlfn.CONCAT(B295,$B275),'All Fixtures'!I:T,12,0),VLOOKUP(_xlfn.CONCAT(B295,$B275),'All Fixtures'!H:T,13,0))</f>
        <v/>
      </c>
      <c r="G295" s="48" t="str">
        <f>IF(E295="VOID","",VLOOKUP(_xlfn.CONCAT(B295,D295),'All Fixtures'!H:U,14,0))</f>
        <v/>
      </c>
    </row>
    <row r="296" spans="1:7" ht="18" customHeight="1" x14ac:dyDescent="0.25">
      <c r="A296" s="55"/>
      <c r="B296" s="44">
        <v>18</v>
      </c>
      <c r="C296" s="45">
        <f>IFERROR(VLOOKUP(_xlfn.CONCAT(B296,$B275),'All Fixtures'!H:R,10,0),VLOOKUP(_xlfn.CONCAT(B296,$B275),'All Fixtures'!I:R,9,0))</f>
        <v>45680</v>
      </c>
      <c r="D296" s="46" t="str">
        <f>IFERROR(VLOOKUP(_xlfn.CONCAT(B296,$B275),'All Fixtures'!H:R,11,0),VLOOKUP(_xlfn.CONCAT(B296,$B275),'All Fixtures'!I:R,10,0))</f>
        <v>Incredibowls</v>
      </c>
      <c r="E296" s="47" t="str">
        <f t="shared" si="7"/>
        <v>vs</v>
      </c>
      <c r="F296" s="46" t="str">
        <f>IFERROR(VLOOKUP(_xlfn.CONCAT(B296,$B275),'All Fixtures'!I:T,12,0),VLOOKUP(_xlfn.CONCAT(B296,$B275),'All Fixtures'!H:T,13,0))</f>
        <v>Gladiators</v>
      </c>
      <c r="G296" s="48" t="str">
        <f>IF(E296="VOID","",VLOOKUP(_xlfn.CONCAT(B296,D296),'All Fixtures'!H:U,14,0))</f>
        <v>St James Club</v>
      </c>
    </row>
    <row r="297" spans="1:7" ht="18" customHeight="1" x14ac:dyDescent="0.25">
      <c r="A297" s="55"/>
      <c r="B297" s="44">
        <v>19</v>
      </c>
      <c r="C297" s="45">
        <f>IFERROR(VLOOKUP(_xlfn.CONCAT(B297,$B275),'All Fixtures'!H:R,10,0),VLOOKUP(_xlfn.CONCAT(B297,$B275),'All Fixtures'!I:R,9,0))</f>
        <v>45686</v>
      </c>
      <c r="D297" s="46" t="str">
        <f>IFERROR(VLOOKUP(_xlfn.CONCAT(B297,$B275),'All Fixtures'!H:R,11,0),VLOOKUP(_xlfn.CONCAT(B297,$B275),'All Fixtures'!I:R,10,0))</f>
        <v>Bloaters S.C.</v>
      </c>
      <c r="E297" s="47" t="str">
        <f t="shared" si="7"/>
        <v>vs</v>
      </c>
      <c r="F297" s="46" t="str">
        <f>IFERROR(VLOOKUP(_xlfn.CONCAT(B297,$B275),'All Fixtures'!I:T,12,0),VLOOKUP(_xlfn.CONCAT(B297,$B275),'All Fixtures'!H:T,13,0))</f>
        <v>Incredibowls</v>
      </c>
      <c r="G297" s="48" t="str">
        <f>IF(E297="VOID","",VLOOKUP(_xlfn.CONCAT(B297,D297),'All Fixtures'!H:U,14,0))</f>
        <v>Spartans Club 2</v>
      </c>
    </row>
    <row r="298" spans="1:7" ht="18" customHeight="1" x14ac:dyDescent="0.25">
      <c r="A298" s="55"/>
      <c r="B298" s="44">
        <v>20</v>
      </c>
      <c r="C298" s="45">
        <f>IFERROR(VLOOKUP(_xlfn.CONCAT(B298,$B275),'All Fixtures'!H:R,10,0),VLOOKUP(_xlfn.CONCAT(B298,$B275),'All Fixtures'!I:R,9,0))</f>
        <v>45694</v>
      </c>
      <c r="D298" s="46" t="str">
        <f>IFERROR(VLOOKUP(_xlfn.CONCAT(B298,$B275),'All Fixtures'!H:R,11,0),VLOOKUP(_xlfn.CONCAT(B298,$B275),'All Fixtures'!I:R,10,0))</f>
        <v>Incredibowls</v>
      </c>
      <c r="E298" s="47" t="str">
        <f t="shared" si="7"/>
        <v>vs</v>
      </c>
      <c r="F298" s="46" t="str">
        <f>IFERROR(VLOOKUP(_xlfn.CONCAT(B298,$B275),'All Fixtures'!I:T,12,0),VLOOKUP(_xlfn.CONCAT(B298,$B275),'All Fixtures'!H:T,13,0))</f>
        <v>Hilltops</v>
      </c>
      <c r="G298" s="48" t="str">
        <f>IF(E298="VOID","",VLOOKUP(_xlfn.CONCAT(B298,D298),'All Fixtures'!H:U,14,0))</f>
        <v>St James Club</v>
      </c>
    </row>
    <row r="299" spans="1:7" ht="18" customHeight="1" x14ac:dyDescent="0.25">
      <c r="A299" s="55"/>
      <c r="B299" s="44">
        <v>21</v>
      </c>
      <c r="C299" s="45">
        <f>IFERROR(VLOOKUP(_xlfn.CONCAT(B299,$B275),'All Fixtures'!H:R,10,0),VLOOKUP(_xlfn.CONCAT(B299,$B275),'All Fixtures'!I:R,9,0))</f>
        <v>45699</v>
      </c>
      <c r="D299" s="46" t="str">
        <f>IFERROR(VLOOKUP(_xlfn.CONCAT(B299,$B275),'All Fixtures'!H:R,11,0),VLOOKUP(_xlfn.CONCAT(B299,$B275),'All Fixtures'!I:R,10,0))</f>
        <v>Deaf Tigers</v>
      </c>
      <c r="E299" s="47" t="str">
        <f t="shared" si="7"/>
        <v>vs</v>
      </c>
      <c r="F299" s="46" t="str">
        <f>IFERROR(VLOOKUP(_xlfn.CONCAT(B299,$B275),'All Fixtures'!I:T,12,0),VLOOKUP(_xlfn.CONCAT(B299,$B275),'All Fixtures'!H:T,13,0))</f>
        <v>Incredibowls</v>
      </c>
      <c r="G299" s="48" t="str">
        <f>IF(E299="VOID","",VLOOKUP(_xlfn.CONCAT(B299,D299),'All Fixtures'!H:U,14,0))</f>
        <v>One Eyed Jacks</v>
      </c>
    </row>
    <row r="300" spans="1:7" ht="18" customHeight="1" x14ac:dyDescent="0.25">
      <c r="A300" s="55"/>
      <c r="B300" s="44">
        <v>22</v>
      </c>
      <c r="C300" s="45">
        <f>IFERROR(VLOOKUP(_xlfn.CONCAT(B300,$B275),'All Fixtures'!H:R,10,0),VLOOKUP(_xlfn.CONCAT(B300,$B275),'All Fixtures'!I:R,9,0))</f>
        <v>45708</v>
      </c>
      <c r="D300" s="46" t="str">
        <f>IFERROR(VLOOKUP(_xlfn.CONCAT(B300,$B275),'All Fixtures'!H:R,11,0),VLOOKUP(_xlfn.CONCAT(B300,$B275),'All Fixtures'!I:R,10,0))</f>
        <v>Incredibowls</v>
      </c>
      <c r="E300" s="47" t="str">
        <f t="shared" si="7"/>
        <v>vs</v>
      </c>
      <c r="F300" s="46" t="str">
        <f>IFERROR(VLOOKUP(_xlfn.CONCAT(B300,$B275),'All Fixtures'!I:T,12,0),VLOOKUP(_xlfn.CONCAT(B300,$B275),'All Fixtures'!H:T,13,0))</f>
        <v>City Treasurers</v>
      </c>
      <c r="G300" s="48" t="str">
        <f>IF(E300="VOID","",VLOOKUP(_xlfn.CONCAT(B300,D300),'All Fixtures'!H:U,14,0))</f>
        <v>St James Club</v>
      </c>
    </row>
    <row r="301" spans="1:7" ht="18" customHeight="1" x14ac:dyDescent="0.25">
      <c r="A301" s="55"/>
      <c r="B301" s="44">
        <v>23</v>
      </c>
      <c r="C301" s="45">
        <f>IFERROR(VLOOKUP(_xlfn.CONCAT(B301,$B275),'All Fixtures'!H:R,10,0),VLOOKUP(_xlfn.CONCAT(B301,$B275),'All Fixtures'!I:R,9,0))</f>
        <v>45713</v>
      </c>
      <c r="D301" s="46" t="str">
        <f>IFERROR(VLOOKUP(_xlfn.CONCAT(B301,$B275),'All Fixtures'!H:R,11,0),VLOOKUP(_xlfn.CONCAT(B301,$B275),'All Fixtures'!I:R,10,0))</f>
        <v>Sigtels</v>
      </c>
      <c r="E301" s="47" t="str">
        <f t="shared" si="7"/>
        <v>vs</v>
      </c>
      <c r="F301" s="46" t="str">
        <f>IFERROR(VLOOKUP(_xlfn.CONCAT(B301,$B275),'All Fixtures'!I:T,12,0),VLOOKUP(_xlfn.CONCAT(B301,$B275),'All Fixtures'!H:T,13,0))</f>
        <v>Incredibowls</v>
      </c>
      <c r="G301" s="48" t="str">
        <f>IF(E301="VOID","",VLOOKUP(_xlfn.CONCAT(B301,D301),'All Fixtures'!H:U,14,0))</f>
        <v>Wotton Hall Club 2</v>
      </c>
    </row>
    <row r="302" spans="1:7" ht="18" customHeight="1" x14ac:dyDescent="0.25">
      <c r="A302" s="55"/>
      <c r="B302" s="44">
        <v>24</v>
      </c>
      <c r="C302" s="45">
        <f>IFERROR(VLOOKUP(_xlfn.CONCAT(B302,$B275),'All Fixtures'!H:R,10,0),VLOOKUP(_xlfn.CONCAT(B302,$B275),'All Fixtures'!I:R,9,0))</f>
        <v>45722</v>
      </c>
      <c r="D302" s="46" t="str">
        <f>IFERROR(VLOOKUP(_xlfn.CONCAT(B302,$B275),'All Fixtures'!H:R,11,0),VLOOKUP(_xlfn.CONCAT(B302,$B275),'All Fixtures'!I:R,10,0))</f>
        <v>Incredibowls</v>
      </c>
      <c r="E302" s="47" t="str">
        <f t="shared" si="7"/>
        <v>vs</v>
      </c>
      <c r="F302" s="46" t="str">
        <f>IFERROR(VLOOKUP(_xlfn.CONCAT(B302,$B275),'All Fixtures'!I:T,12,0),VLOOKUP(_xlfn.CONCAT(B302,$B275),'All Fixtures'!H:T,13,0))</f>
        <v>Derwents</v>
      </c>
      <c r="G302" s="48" t="str">
        <f>IF(E302="VOID","",VLOOKUP(_xlfn.CONCAT(B302,D302),'All Fixtures'!H:U,14,0))</f>
        <v>St James Club</v>
      </c>
    </row>
    <row r="303" spans="1:7" ht="18" customHeight="1" x14ac:dyDescent="0.25">
      <c r="A303" s="55"/>
      <c r="B303" s="44">
        <v>25</v>
      </c>
      <c r="C303" s="45">
        <f>IFERROR(VLOOKUP(_xlfn.CONCAT(B303,$B275),'All Fixtures'!H:R,10,0),VLOOKUP(_xlfn.CONCAT(B303,$B275),'All Fixtures'!I:R,9,0))</f>
        <v>45729</v>
      </c>
      <c r="D303" s="46" t="str">
        <f>IFERROR(VLOOKUP(_xlfn.CONCAT(B303,$B275),'All Fixtures'!H:R,11,0),VLOOKUP(_xlfn.CONCAT(B303,$B275),'All Fixtures'!I:R,10,0))</f>
        <v>Lassington Rollers</v>
      </c>
      <c r="E303" s="47" t="str">
        <f t="shared" si="7"/>
        <v>vs</v>
      </c>
      <c r="F303" s="46" t="str">
        <f>IFERROR(VLOOKUP(_xlfn.CONCAT(B303,$B275),'All Fixtures'!I:T,12,0),VLOOKUP(_xlfn.CONCAT(B303,$B275),'All Fixtures'!H:T,13,0))</f>
        <v>Incredibowls</v>
      </c>
      <c r="G303" s="48" t="str">
        <f>IF(E303="VOID","",VLOOKUP(_xlfn.CONCAT(B303,D303),'All Fixtures'!H:U,14,0))</f>
        <v>England's Glory 2</v>
      </c>
    </row>
    <row r="304" spans="1:7" ht="18" customHeight="1" x14ac:dyDescent="0.25">
      <c r="A304" s="55"/>
      <c r="B304" s="44">
        <v>26</v>
      </c>
      <c r="C304" s="45">
        <f>IFERROR(VLOOKUP(_xlfn.CONCAT(B304,$B275),'All Fixtures'!H:R,10,0),VLOOKUP(_xlfn.CONCAT(B304,$B275),'All Fixtures'!I:R,9,0))</f>
        <v>45736</v>
      </c>
      <c r="D304" s="46" t="str">
        <f>IFERROR(VLOOKUP(_xlfn.CONCAT(B304,$B275),'All Fixtures'!H:R,11,0),VLOOKUP(_xlfn.CONCAT(B304,$B275),'All Fixtures'!I:R,10,0))</f>
        <v>Incredibowls</v>
      </c>
      <c r="E304" s="47" t="str">
        <f t="shared" si="7"/>
        <v>vs</v>
      </c>
      <c r="F304" s="46" t="str">
        <f>IFERROR(VLOOKUP(_xlfn.CONCAT(B304,$B275),'All Fixtures'!I:T,12,0),VLOOKUP(_xlfn.CONCAT(B304,$B275),'All Fixtures'!H:T,13,0))</f>
        <v>Cruisers</v>
      </c>
      <c r="G304" s="48" t="str">
        <f>IF(E304="VOID","",VLOOKUP(_xlfn.CONCAT(B304,D304),'All Fixtures'!H:U,14,0))</f>
        <v>St James Club</v>
      </c>
    </row>
    <row r="305" spans="1:7" ht="18" customHeight="1" x14ac:dyDescent="0.25">
      <c r="A305" s="55"/>
      <c r="B305" s="44">
        <v>27</v>
      </c>
      <c r="C305" s="45">
        <f>IFERROR(VLOOKUP(_xlfn.CONCAT(B305,$B275),'All Fixtures'!H:R,10,0),VLOOKUP(_xlfn.CONCAT(B305,$B275),'All Fixtures'!I:R,9,0))</f>
        <v>45742</v>
      </c>
      <c r="D305" s="46" t="str">
        <f>IFERROR(VLOOKUP(_xlfn.CONCAT(B305,$B275),'All Fixtures'!H:R,11,0),VLOOKUP(_xlfn.CONCAT(B305,$B275),'All Fixtures'!I:R,10,0))</f>
        <v>BMI 'A' Breakaways</v>
      </c>
      <c r="E305" s="47" t="str">
        <f t="shared" si="7"/>
        <v>vs</v>
      </c>
      <c r="F305" s="46" t="str">
        <f>IFERROR(VLOOKUP(_xlfn.CONCAT(B305,$B275),'All Fixtures'!I:T,12,0),VLOOKUP(_xlfn.CONCAT(B305,$B275),'All Fixtures'!H:T,13,0))</f>
        <v>Incredibowls</v>
      </c>
      <c r="G305" s="48" t="str">
        <f>IF(E305="VOID","",VLOOKUP(_xlfn.CONCAT(B305,D305),'All Fixtures'!H:U,14,0))</f>
        <v>St James Club</v>
      </c>
    </row>
    <row r="306" spans="1:7" ht="18" customHeight="1" x14ac:dyDescent="0.25">
      <c r="A306" s="55"/>
      <c r="B306" s="44">
        <v>28</v>
      </c>
      <c r="C306" s="45">
        <f>IFERROR(VLOOKUP(_xlfn.CONCAT(B306,$B275),'All Fixtures'!H:R,10,0),VLOOKUP(_xlfn.CONCAT(B306,$B275),'All Fixtures'!I:R,9,0))</f>
        <v>45750</v>
      </c>
      <c r="D306" s="46" t="str">
        <f>IFERROR(VLOOKUP(_xlfn.CONCAT(B306,$B275),'All Fixtures'!H:R,11,0),VLOOKUP(_xlfn.CONCAT(B306,$B275),'All Fixtures'!I:R,10,0))</f>
        <v>Incredibowls</v>
      </c>
      <c r="E306" s="47" t="str">
        <f t="shared" si="7"/>
        <v>vs</v>
      </c>
      <c r="F306" s="46" t="str">
        <f>IFERROR(VLOOKUP(_xlfn.CONCAT(B306,$B275),'All Fixtures'!I:T,12,0),VLOOKUP(_xlfn.CONCAT(B306,$B275),'All Fixtures'!H:T,13,0))</f>
        <v>More Lager</v>
      </c>
      <c r="G306" s="48" t="str">
        <f>IF(E306="VOID","",VLOOKUP(_xlfn.CONCAT(B306,D306),'All Fixtures'!H:U,14,0))</f>
        <v>St James Club</v>
      </c>
    </row>
    <row r="307" spans="1:7" ht="18" customHeight="1" x14ac:dyDescent="0.25">
      <c r="A307" s="55"/>
      <c r="B307" s="44">
        <v>29</v>
      </c>
      <c r="C307" s="45">
        <f>IFERROR(VLOOKUP(_xlfn.CONCAT(B307,$B275),'All Fixtures'!H:R,10,0),VLOOKUP(_xlfn.CONCAT(B307,$B275),'All Fixtures'!I:R,9,0))</f>
        <v>45756</v>
      </c>
      <c r="D307" s="46" t="str">
        <f>IFERROR(VLOOKUP(_xlfn.CONCAT(B307,$B275),'All Fixtures'!H:R,11,0),VLOOKUP(_xlfn.CONCAT(B307,$B275),'All Fixtures'!I:R,10,0))</f>
        <v>The Novices</v>
      </c>
      <c r="E307" s="47" t="str">
        <f t="shared" si="7"/>
        <v>vs</v>
      </c>
      <c r="F307" s="46" t="str">
        <f>IFERROR(VLOOKUP(_xlfn.CONCAT(B307,$B275),'All Fixtures'!I:T,12,0),VLOOKUP(_xlfn.CONCAT(B307,$B275),'All Fixtures'!H:T,13,0))</f>
        <v>Incredibowls</v>
      </c>
      <c r="G307" s="48" t="str">
        <f>IF(E307="VOID","",VLOOKUP(_xlfn.CONCAT(B307,D307),'All Fixtures'!H:U,14,0))</f>
        <v>Gala Club 2</v>
      </c>
    </row>
    <row r="308" spans="1:7" ht="18" customHeight="1" x14ac:dyDescent="0.25">
      <c r="A308" s="55"/>
      <c r="B308" s="49">
        <v>30</v>
      </c>
      <c r="C308" s="50">
        <f>IFERROR(VLOOKUP(_xlfn.CONCAT(B308,$B275),'All Fixtures'!H:R,10,0),VLOOKUP(_xlfn.CONCAT(B308,$B275),'All Fixtures'!I:R,9,0))</f>
        <v>45764</v>
      </c>
      <c r="D308" s="51" t="str">
        <f>IFERROR(VLOOKUP(_xlfn.CONCAT(B308,$B275),'All Fixtures'!H:R,11,0),VLOOKUP(_xlfn.CONCAT(B308,$B275),'All Fixtures'!I:R,10,0))</f>
        <v>Incredibowls</v>
      </c>
      <c r="E308" s="52" t="str">
        <f t="shared" si="7"/>
        <v>vs</v>
      </c>
      <c r="F308" s="51" t="str">
        <f>IFERROR(VLOOKUP(_xlfn.CONCAT(B308,$B275),'All Fixtures'!I:T,12,0),VLOOKUP(_xlfn.CONCAT(B308,$B275),'All Fixtures'!H:T,13,0))</f>
        <v>Newent Dragons</v>
      </c>
      <c r="G308" s="53" t="str">
        <f>IF(E308="VOID","",VLOOKUP(_xlfn.CONCAT(B308,D308),'All Fixtures'!H:U,14,0))</f>
        <v>St James Club</v>
      </c>
    </row>
    <row r="309" spans="1:7" ht="13.15" customHeight="1" x14ac:dyDescent="0.25">
      <c r="A309" s="55"/>
      <c r="B309" s="20"/>
      <c r="C309" s="20"/>
      <c r="D309" s="3"/>
      <c r="E309" s="20"/>
      <c r="F309" s="3"/>
      <c r="G309" s="3"/>
    </row>
    <row r="310" spans="1:7" ht="13.15" customHeight="1" x14ac:dyDescent="0.25">
      <c r="A310" s="55"/>
      <c r="B310" s="20"/>
      <c r="C310" s="20"/>
      <c r="D310" s="3"/>
      <c r="E310" s="20"/>
      <c r="F310" s="3"/>
      <c r="G310" s="3"/>
    </row>
    <row r="311" spans="1:7" ht="13.15" customHeight="1" x14ac:dyDescent="0.25">
      <c r="A311" s="55"/>
      <c r="B311" s="20"/>
      <c r="C311" s="20"/>
      <c r="D311" s="3"/>
      <c r="E311" s="20"/>
      <c r="F311" s="3"/>
      <c r="G311" s="3"/>
    </row>
    <row r="312" spans="1:7" ht="13.15" customHeight="1" x14ac:dyDescent="0.25">
      <c r="A312" s="55"/>
      <c r="B312" s="20"/>
      <c r="C312" s="20"/>
      <c r="D312" s="3"/>
      <c r="E312" s="20"/>
      <c r="F312" s="3"/>
      <c r="G312" s="3"/>
    </row>
    <row r="313" spans="1:7" ht="13.15" customHeight="1" x14ac:dyDescent="0.25">
      <c r="A313" s="55"/>
      <c r="B313" s="20"/>
      <c r="C313" s="20"/>
      <c r="D313" s="3"/>
      <c r="E313" s="20"/>
      <c r="F313" s="3"/>
      <c r="G313" s="3"/>
    </row>
    <row r="314" spans="1:7" ht="20.45" customHeight="1" x14ac:dyDescent="0.35">
      <c r="A314" s="55">
        <f>A275+1</f>
        <v>9</v>
      </c>
      <c r="B314" s="39" t="str">
        <f>C314</f>
        <v>Tipplers</v>
      </c>
      <c r="C314" s="121" t="str">
        <f>VLOOKUP(A314,Divisions!$AG$3:$AH$18,2,0)</f>
        <v>Tipplers</v>
      </c>
      <c r="D314" s="121"/>
      <c r="E314" s="121"/>
      <c r="F314" s="121"/>
      <c r="G314" s="121"/>
    </row>
    <row r="315" spans="1:7" ht="13.15" customHeight="1" x14ac:dyDescent="0.25">
      <c r="A315" s="55"/>
      <c r="B315" s="20"/>
      <c r="C315" s="20"/>
      <c r="D315" s="3"/>
      <c r="E315" s="20"/>
      <c r="F315" s="3"/>
      <c r="G315" s="3"/>
    </row>
    <row r="316" spans="1:7" ht="21.6" customHeight="1" x14ac:dyDescent="0.25">
      <c r="A316" s="55"/>
      <c r="B316" s="40" t="s">
        <v>328</v>
      </c>
      <c r="C316" s="41" t="s">
        <v>334</v>
      </c>
      <c r="D316" s="42" t="s">
        <v>340</v>
      </c>
      <c r="E316" s="42"/>
      <c r="F316" s="42" t="s">
        <v>341</v>
      </c>
      <c r="G316" s="43" t="s">
        <v>338</v>
      </c>
    </row>
    <row r="317" spans="1:7" ht="18" customHeight="1" x14ac:dyDescent="0.25">
      <c r="A317" s="55"/>
      <c r="B317" s="44">
        <v>1</v>
      </c>
      <c r="C317" s="45">
        <f>IFERROR(VLOOKUP(_xlfn.CONCAT(B317,$B314),'All Fixtures'!H:R,10,0),VLOOKUP(_xlfn.CONCAT(B317,$B314),'All Fixtures'!I:R,9,0))</f>
        <v>45540</v>
      </c>
      <c r="D317" s="46" t="str">
        <f>IFERROR(VLOOKUP(_xlfn.CONCAT(B317,$B314),'All Fixtures'!H:R,11,0),VLOOKUP(_xlfn.CONCAT(B317,$B314),'All Fixtures'!I:R,10,0))</f>
        <v>Incredibowls</v>
      </c>
      <c r="E317" s="47" t="str">
        <f>IF(F317="","VOID","vs")</f>
        <v>vs</v>
      </c>
      <c r="F317" s="46" t="str">
        <f>IFERROR(VLOOKUP(_xlfn.CONCAT(B317,$B314),'All Fixtures'!I:T,12,0),VLOOKUP(_xlfn.CONCAT(B317,$B314),'All Fixtures'!H:T,13,0))</f>
        <v>Tipplers</v>
      </c>
      <c r="G317" s="48" t="str">
        <f>IF(E317="VOID","",VLOOKUP(_xlfn.CONCAT(B317,D317),'All Fixtures'!H:U,14,0))</f>
        <v>St James Club</v>
      </c>
    </row>
    <row r="318" spans="1:7" ht="18" customHeight="1" x14ac:dyDescent="0.25">
      <c r="A318" s="55"/>
      <c r="B318" s="44">
        <v>2</v>
      </c>
      <c r="C318" s="45">
        <f>IFERROR(VLOOKUP(_xlfn.CONCAT(B318,$B314),'All Fixtures'!H:R,10,0),VLOOKUP(_xlfn.CONCAT(B318,$B314),'All Fixtures'!I:R,9,0))</f>
        <v>45548</v>
      </c>
      <c r="D318" s="46" t="str">
        <f>IFERROR(VLOOKUP(_xlfn.CONCAT(B318,$B314),'All Fixtures'!H:R,11,0),VLOOKUP(_xlfn.CONCAT(B318,$B314),'All Fixtures'!I:R,10,0))</f>
        <v>Tipplers</v>
      </c>
      <c r="E318" s="47" t="str">
        <f t="shared" ref="E318:E347" si="8">IF(F318="","VOID","vs")</f>
        <v>vs</v>
      </c>
      <c r="F318" s="46" t="str">
        <f>IFERROR(VLOOKUP(_xlfn.CONCAT(B318,$B314),'All Fixtures'!I:T,12,0),VLOOKUP(_xlfn.CONCAT(B318,$B314),'All Fixtures'!H:T,13,0))</f>
        <v>Gladiators</v>
      </c>
      <c r="G318" s="48" t="str">
        <f>IF(E318="VOID","",VLOOKUP(_xlfn.CONCAT(B318,D318),'All Fixtures'!H:U,14,0))</f>
        <v>Wotton Hall Club 1</v>
      </c>
    </row>
    <row r="319" spans="1:7" ht="18" customHeight="1" x14ac:dyDescent="0.25">
      <c r="A319" s="55"/>
      <c r="B319" s="44">
        <v>3</v>
      </c>
      <c r="C319" s="45">
        <f>IFERROR(VLOOKUP(_xlfn.CONCAT(B319,$B314),'All Fixtures'!H:R,10,0),VLOOKUP(_xlfn.CONCAT(B319,$B314),'All Fixtures'!I:R,9,0))</f>
        <v>45553</v>
      </c>
      <c r="D319" s="46" t="str">
        <f>IFERROR(VLOOKUP(_xlfn.CONCAT(B319,$B314),'All Fixtures'!H:R,11,0),VLOOKUP(_xlfn.CONCAT(B319,$B314),'All Fixtures'!I:R,10,0))</f>
        <v>Bloaters S.C.</v>
      </c>
      <c r="E319" s="47" t="str">
        <f t="shared" si="8"/>
        <v>vs</v>
      </c>
      <c r="F319" s="46" t="str">
        <f>IFERROR(VLOOKUP(_xlfn.CONCAT(B319,$B314),'All Fixtures'!I:T,12,0),VLOOKUP(_xlfn.CONCAT(B319,$B314),'All Fixtures'!H:T,13,0))</f>
        <v>Tipplers</v>
      </c>
      <c r="G319" s="48" t="str">
        <f>IF(E319="VOID","",VLOOKUP(_xlfn.CONCAT(B319,D319),'All Fixtures'!H:U,14,0))</f>
        <v>Spartans Club 2</v>
      </c>
    </row>
    <row r="320" spans="1:7" ht="18" customHeight="1" x14ac:dyDescent="0.25">
      <c r="A320" s="55"/>
      <c r="B320" s="44">
        <v>4</v>
      </c>
      <c r="C320" s="45">
        <f>IFERROR(VLOOKUP(_xlfn.CONCAT(B320,$B314),'All Fixtures'!H:R,10,0),VLOOKUP(_xlfn.CONCAT(B320,$B314),'All Fixtures'!I:R,9,0))</f>
        <v>45562</v>
      </c>
      <c r="D320" s="46" t="str">
        <f>IFERROR(VLOOKUP(_xlfn.CONCAT(B320,$B314),'All Fixtures'!H:R,11,0),VLOOKUP(_xlfn.CONCAT(B320,$B314),'All Fixtures'!I:R,10,0))</f>
        <v>Tipplers</v>
      </c>
      <c r="E320" s="47" t="str">
        <f t="shared" si="8"/>
        <v>vs</v>
      </c>
      <c r="F320" s="46" t="str">
        <f>IFERROR(VLOOKUP(_xlfn.CONCAT(B320,$B314),'All Fixtures'!I:T,12,0),VLOOKUP(_xlfn.CONCAT(B320,$B314),'All Fixtures'!H:T,13,0))</f>
        <v>Hilltops</v>
      </c>
      <c r="G320" s="48" t="str">
        <f>IF(E320="VOID","",VLOOKUP(_xlfn.CONCAT(B320,D320),'All Fixtures'!H:U,14,0))</f>
        <v>Wotton Hall Club 1</v>
      </c>
    </row>
    <row r="321" spans="1:7" ht="18" customHeight="1" x14ac:dyDescent="0.25">
      <c r="A321" s="55"/>
      <c r="B321" s="44">
        <v>5</v>
      </c>
      <c r="C321" s="45">
        <f>IFERROR(VLOOKUP(_xlfn.CONCAT(B321,$B314),'All Fixtures'!H:R,10,0),VLOOKUP(_xlfn.CONCAT(B321,$B314),'All Fixtures'!I:R,9,0))</f>
        <v>45566</v>
      </c>
      <c r="D321" s="46" t="str">
        <f>IFERROR(VLOOKUP(_xlfn.CONCAT(B321,$B314),'All Fixtures'!H:R,11,0),VLOOKUP(_xlfn.CONCAT(B321,$B314),'All Fixtures'!I:R,10,0))</f>
        <v>Deaf Tigers</v>
      </c>
      <c r="E321" s="47" t="str">
        <f t="shared" si="8"/>
        <v>vs</v>
      </c>
      <c r="F321" s="46" t="str">
        <f>IFERROR(VLOOKUP(_xlfn.CONCAT(B321,$B314),'All Fixtures'!I:T,12,0),VLOOKUP(_xlfn.CONCAT(B321,$B314),'All Fixtures'!H:T,13,0))</f>
        <v>Tipplers</v>
      </c>
      <c r="G321" s="48" t="str">
        <f>IF(E321="VOID","",VLOOKUP(_xlfn.CONCAT(B321,D321),'All Fixtures'!H:U,14,0))</f>
        <v>One Eyed Jacks</v>
      </c>
    </row>
    <row r="322" spans="1:7" ht="18" customHeight="1" x14ac:dyDescent="0.25">
      <c r="A322" s="55"/>
      <c r="B322" s="44">
        <v>6</v>
      </c>
      <c r="C322" s="45">
        <f>IFERROR(VLOOKUP(_xlfn.CONCAT(B322,$B314),'All Fixtures'!H:R,10,0),VLOOKUP(_xlfn.CONCAT(B322,$B314),'All Fixtures'!I:R,9,0))</f>
        <v>45576</v>
      </c>
      <c r="D322" s="46" t="str">
        <f>IFERROR(VLOOKUP(_xlfn.CONCAT(B322,$B314),'All Fixtures'!H:R,11,0),VLOOKUP(_xlfn.CONCAT(B322,$B314),'All Fixtures'!I:R,10,0))</f>
        <v>Tipplers</v>
      </c>
      <c r="E322" s="47" t="str">
        <f t="shared" si="8"/>
        <v>vs</v>
      </c>
      <c r="F322" s="46" t="str">
        <f>IFERROR(VLOOKUP(_xlfn.CONCAT(B322,$B314),'All Fixtures'!I:T,12,0),VLOOKUP(_xlfn.CONCAT(B322,$B314),'All Fixtures'!H:T,13,0))</f>
        <v>City Treasurers</v>
      </c>
      <c r="G322" s="48" t="str">
        <f>IF(E322="VOID","",VLOOKUP(_xlfn.CONCAT(B322,D322),'All Fixtures'!H:U,14,0))</f>
        <v>Wotton Hall Club 1</v>
      </c>
    </row>
    <row r="323" spans="1:7" ht="18" customHeight="1" x14ac:dyDescent="0.25">
      <c r="A323" s="55"/>
      <c r="B323" s="44">
        <v>7</v>
      </c>
      <c r="C323" s="45">
        <f>IFERROR(VLOOKUP(_xlfn.CONCAT(B323,$B314),'All Fixtures'!H:R,10,0),VLOOKUP(_xlfn.CONCAT(B323,$B314),'All Fixtures'!I:R,9,0))</f>
        <v>45580</v>
      </c>
      <c r="D323" s="46" t="str">
        <f>IFERROR(VLOOKUP(_xlfn.CONCAT(B323,$B314),'All Fixtures'!H:R,11,0),VLOOKUP(_xlfn.CONCAT(B323,$B314),'All Fixtures'!I:R,10,0))</f>
        <v>Sigtels</v>
      </c>
      <c r="E323" s="47" t="str">
        <f t="shared" si="8"/>
        <v>vs</v>
      </c>
      <c r="F323" s="46" t="str">
        <f>IFERROR(VLOOKUP(_xlfn.CONCAT(B323,$B314),'All Fixtures'!I:T,12,0),VLOOKUP(_xlfn.CONCAT(B323,$B314),'All Fixtures'!H:T,13,0))</f>
        <v>Tipplers</v>
      </c>
      <c r="G323" s="48" t="str">
        <f>IF(E323="VOID","",VLOOKUP(_xlfn.CONCAT(B323,D323),'All Fixtures'!H:U,14,0))</f>
        <v>Wotton Hall Club 2</v>
      </c>
    </row>
    <row r="324" spans="1:7" ht="18" customHeight="1" x14ac:dyDescent="0.25">
      <c r="A324" s="55"/>
      <c r="B324" s="44">
        <v>8</v>
      </c>
      <c r="C324" s="45">
        <f>IFERROR(VLOOKUP(_xlfn.CONCAT(B324,$B314),'All Fixtures'!H:R,10,0),VLOOKUP(_xlfn.CONCAT(B324,$B314),'All Fixtures'!I:R,9,0))</f>
        <v>45590</v>
      </c>
      <c r="D324" s="46" t="str">
        <f>IFERROR(VLOOKUP(_xlfn.CONCAT(B324,$B314),'All Fixtures'!H:R,11,0),VLOOKUP(_xlfn.CONCAT(B324,$B314),'All Fixtures'!I:R,10,0))</f>
        <v>Tipplers</v>
      </c>
      <c r="E324" s="47" t="str">
        <f t="shared" si="8"/>
        <v>vs</v>
      </c>
      <c r="F324" s="46" t="str">
        <f>IFERROR(VLOOKUP(_xlfn.CONCAT(B324,$B314),'All Fixtures'!I:T,12,0),VLOOKUP(_xlfn.CONCAT(B324,$B314),'All Fixtures'!H:T,13,0))</f>
        <v>Derwents</v>
      </c>
      <c r="G324" s="48" t="str">
        <f>IF(E324="VOID","",VLOOKUP(_xlfn.CONCAT(B324,D324),'All Fixtures'!H:U,14,0))</f>
        <v>Wotton Hall Club 1</v>
      </c>
    </row>
    <row r="325" spans="1:7" ht="18" customHeight="1" x14ac:dyDescent="0.25">
      <c r="A325" s="55"/>
      <c r="B325" s="44">
        <v>9</v>
      </c>
      <c r="C325" s="45">
        <f>IFERROR(VLOOKUP(_xlfn.CONCAT(B325,$B314),'All Fixtures'!H:R,10,0),VLOOKUP(_xlfn.CONCAT(B325,$B314),'All Fixtures'!I:R,9,0))</f>
        <v>45596</v>
      </c>
      <c r="D325" s="46" t="str">
        <f>IFERROR(VLOOKUP(_xlfn.CONCAT(B325,$B314),'All Fixtures'!H:R,11,0),VLOOKUP(_xlfn.CONCAT(B325,$B314),'All Fixtures'!I:R,10,0))</f>
        <v>Lassington Rollers</v>
      </c>
      <c r="E325" s="47" t="str">
        <f t="shared" si="8"/>
        <v>vs</v>
      </c>
      <c r="F325" s="46" t="str">
        <f>IFERROR(VLOOKUP(_xlfn.CONCAT(B325,$B314),'All Fixtures'!I:T,12,0),VLOOKUP(_xlfn.CONCAT(B325,$B314),'All Fixtures'!H:T,13,0))</f>
        <v>Tipplers</v>
      </c>
      <c r="G325" s="48" t="str">
        <f>IF(E325="VOID","",VLOOKUP(_xlfn.CONCAT(B325,D325),'All Fixtures'!H:U,14,0))</f>
        <v>England's Glory 2</v>
      </c>
    </row>
    <row r="326" spans="1:7" ht="18" customHeight="1" x14ac:dyDescent="0.25">
      <c r="A326" s="55"/>
      <c r="B326" s="44">
        <v>10</v>
      </c>
      <c r="C326" s="45">
        <f>IFERROR(VLOOKUP(_xlfn.CONCAT(B326,$B314),'All Fixtures'!H:R,10,0),VLOOKUP(_xlfn.CONCAT(B326,$B314),'All Fixtures'!I:R,9,0))</f>
        <v>45604</v>
      </c>
      <c r="D326" s="46" t="str">
        <f>IFERROR(VLOOKUP(_xlfn.CONCAT(B326,$B314),'All Fixtures'!H:R,11,0),VLOOKUP(_xlfn.CONCAT(B326,$B314),'All Fixtures'!I:R,10,0))</f>
        <v>Tipplers</v>
      </c>
      <c r="E326" s="47" t="str">
        <f t="shared" si="8"/>
        <v>vs</v>
      </c>
      <c r="F326" s="46" t="str">
        <f>IFERROR(VLOOKUP(_xlfn.CONCAT(B326,$B314),'All Fixtures'!I:T,12,0),VLOOKUP(_xlfn.CONCAT(B326,$B314),'All Fixtures'!H:T,13,0))</f>
        <v>Cruisers</v>
      </c>
      <c r="G326" s="48" t="str">
        <f>IF(E326="VOID","",VLOOKUP(_xlfn.CONCAT(B326,D326),'All Fixtures'!H:U,14,0))</f>
        <v>Wotton Hall Club 1</v>
      </c>
    </row>
    <row r="327" spans="1:7" ht="18" customHeight="1" x14ac:dyDescent="0.25">
      <c r="A327" s="55"/>
      <c r="B327" s="44">
        <v>11</v>
      </c>
      <c r="C327" s="45">
        <f>IFERROR(VLOOKUP(_xlfn.CONCAT(B327,$B314),'All Fixtures'!H:R,10,0),VLOOKUP(_xlfn.CONCAT(B327,$B314),'All Fixtures'!I:R,9,0))</f>
        <v>45609</v>
      </c>
      <c r="D327" s="46" t="str">
        <f>IFERROR(VLOOKUP(_xlfn.CONCAT(B327,$B314),'All Fixtures'!H:R,11,0),VLOOKUP(_xlfn.CONCAT(B327,$B314),'All Fixtures'!I:R,10,0))</f>
        <v>BMI 'A' Breakaways</v>
      </c>
      <c r="E327" s="47" t="str">
        <f t="shared" si="8"/>
        <v>vs</v>
      </c>
      <c r="F327" s="46" t="str">
        <f>IFERROR(VLOOKUP(_xlfn.CONCAT(B327,$B314),'All Fixtures'!I:T,12,0),VLOOKUP(_xlfn.CONCAT(B327,$B314),'All Fixtures'!H:T,13,0))</f>
        <v>Tipplers</v>
      </c>
      <c r="G327" s="48" t="str">
        <f>IF(E327="VOID","",VLOOKUP(_xlfn.CONCAT(B327,D327),'All Fixtures'!H:U,14,0))</f>
        <v>St James Club</v>
      </c>
    </row>
    <row r="328" spans="1:7" ht="18" customHeight="1" x14ac:dyDescent="0.25">
      <c r="A328" s="55"/>
      <c r="B328" s="44">
        <v>12</v>
      </c>
      <c r="C328" s="45">
        <f>IFERROR(VLOOKUP(_xlfn.CONCAT(B328,$B314),'All Fixtures'!H:R,10,0),VLOOKUP(_xlfn.CONCAT(B328,$B314),'All Fixtures'!I:R,9,0))</f>
        <v>45618</v>
      </c>
      <c r="D328" s="46" t="str">
        <f>IFERROR(VLOOKUP(_xlfn.CONCAT(B328,$B314),'All Fixtures'!H:R,11,0),VLOOKUP(_xlfn.CONCAT(B328,$B314),'All Fixtures'!I:R,10,0))</f>
        <v>Tipplers</v>
      </c>
      <c r="E328" s="47" t="str">
        <f t="shared" si="8"/>
        <v>vs</v>
      </c>
      <c r="F328" s="46" t="str">
        <f>IFERROR(VLOOKUP(_xlfn.CONCAT(B328,$B314),'All Fixtures'!I:T,12,0),VLOOKUP(_xlfn.CONCAT(B328,$B314),'All Fixtures'!H:T,13,0))</f>
        <v>More Lager</v>
      </c>
      <c r="G328" s="48" t="str">
        <f>IF(E328="VOID","",VLOOKUP(_xlfn.CONCAT(B328,D328),'All Fixtures'!H:U,14,0))</f>
        <v>Wotton Hall Club 1</v>
      </c>
    </row>
    <row r="329" spans="1:7" ht="18" customHeight="1" x14ac:dyDescent="0.25">
      <c r="A329" s="55"/>
      <c r="B329" s="44">
        <v>13</v>
      </c>
      <c r="C329" s="45">
        <f>IFERROR(VLOOKUP(_xlfn.CONCAT(B329,$B314),'All Fixtures'!H:R,10,0),VLOOKUP(_xlfn.CONCAT(B329,$B314),'All Fixtures'!I:R,9,0))</f>
        <v>45623</v>
      </c>
      <c r="D329" s="46" t="str">
        <f>IFERROR(VLOOKUP(_xlfn.CONCAT(B329,$B314),'All Fixtures'!H:R,11,0),VLOOKUP(_xlfn.CONCAT(B329,$B314),'All Fixtures'!I:R,10,0))</f>
        <v>The Novices</v>
      </c>
      <c r="E329" s="47" t="str">
        <f t="shared" si="8"/>
        <v>vs</v>
      </c>
      <c r="F329" s="46" t="str">
        <f>IFERROR(VLOOKUP(_xlfn.CONCAT(B329,$B314),'All Fixtures'!I:T,12,0),VLOOKUP(_xlfn.CONCAT(B329,$B314),'All Fixtures'!H:T,13,0))</f>
        <v>Tipplers</v>
      </c>
      <c r="G329" s="48" t="str">
        <f>IF(E329="VOID","",VLOOKUP(_xlfn.CONCAT(B329,D329),'All Fixtures'!H:U,14,0))</f>
        <v>Gala Club 2</v>
      </c>
    </row>
    <row r="330" spans="1:7" ht="18" customHeight="1" x14ac:dyDescent="0.25">
      <c r="A330" s="55"/>
      <c r="B330" s="44">
        <v>14</v>
      </c>
      <c r="C330" s="45">
        <f>IFERROR(VLOOKUP(_xlfn.CONCAT(B330,$B314),'All Fixtures'!H:R,10,0),VLOOKUP(_xlfn.CONCAT(B330,$B314),'All Fixtures'!I:R,9,0))</f>
        <v>45632</v>
      </c>
      <c r="D330" s="46" t="str">
        <f>IFERROR(VLOOKUP(_xlfn.CONCAT(B330,$B314),'All Fixtures'!H:R,11,0),VLOOKUP(_xlfn.CONCAT(B330,$B314),'All Fixtures'!I:R,10,0))</f>
        <v>Tipplers</v>
      </c>
      <c r="E330" s="47" t="str">
        <f t="shared" si="8"/>
        <v>vs</v>
      </c>
      <c r="F330" s="46" t="str">
        <f>IFERROR(VLOOKUP(_xlfn.CONCAT(B330,$B314),'All Fixtures'!I:T,12,0),VLOOKUP(_xlfn.CONCAT(B330,$B314),'All Fixtures'!H:T,13,0))</f>
        <v>Newent Dragons</v>
      </c>
      <c r="G330" s="48" t="str">
        <f>IF(E330="VOID","",VLOOKUP(_xlfn.CONCAT(B330,D330),'All Fixtures'!H:U,14,0))</f>
        <v>Wotton Hall Club 1</v>
      </c>
    </row>
    <row r="331" spans="1:7" ht="18" customHeight="1" x14ac:dyDescent="0.25">
      <c r="A331" s="55"/>
      <c r="B331" s="44">
        <v>15</v>
      </c>
      <c r="C331" s="45" t="str">
        <f>IFERROR(VLOOKUP(_xlfn.CONCAT(B331,$B314),'All Fixtures'!H:R,10,0),VLOOKUP(_xlfn.CONCAT(B331,$B314),'All Fixtures'!I:R,9,0))</f>
        <v/>
      </c>
      <c r="D331" s="46" t="str">
        <f>IFERROR(VLOOKUP(_xlfn.CONCAT(B331,$B314),'All Fixtures'!H:R,11,0),VLOOKUP(_xlfn.CONCAT(B331,$B314),'All Fixtures'!I:R,10,0))</f>
        <v>Tipplers</v>
      </c>
      <c r="E331" s="47" t="str">
        <f t="shared" si="8"/>
        <v>VOID</v>
      </c>
      <c r="F331" s="46" t="str">
        <f>IFERROR(VLOOKUP(_xlfn.CONCAT(B331,$B314),'All Fixtures'!I:T,12,0),VLOOKUP(_xlfn.CONCAT(B331,$B314),'All Fixtures'!H:T,13,0))</f>
        <v/>
      </c>
      <c r="G331" s="48" t="str">
        <f>IF(E331="VOID","",VLOOKUP(_xlfn.CONCAT(B331,D331),'All Fixtures'!H:U,14,0))</f>
        <v/>
      </c>
    </row>
    <row r="332" spans="1:7" ht="24.6" customHeight="1" x14ac:dyDescent="0.25">
      <c r="A332" s="55"/>
      <c r="B332" s="122" t="s">
        <v>339</v>
      </c>
      <c r="C332" s="123"/>
      <c r="D332" s="123"/>
      <c r="E332" s="123"/>
      <c r="F332" s="123"/>
      <c r="G332" s="124"/>
    </row>
    <row r="333" spans="1:7" ht="18" customHeight="1" x14ac:dyDescent="0.25">
      <c r="A333" s="55"/>
      <c r="B333" s="44">
        <v>16</v>
      </c>
      <c r="C333" s="45">
        <f>IFERROR(VLOOKUP(_xlfn.CONCAT(B333,$B314),'All Fixtures'!H:R,10,0),VLOOKUP(_xlfn.CONCAT(B333,$B314),'All Fixtures'!I:R,9,0))</f>
        <v>45667</v>
      </c>
      <c r="D333" s="46" t="str">
        <f>IFERROR(VLOOKUP(_xlfn.CONCAT(B333,$B314),'All Fixtures'!H:R,11,0),VLOOKUP(_xlfn.CONCAT(B333,$B314),'All Fixtures'!I:R,10,0))</f>
        <v>Tipplers</v>
      </c>
      <c r="E333" s="47" t="str">
        <f t="shared" si="8"/>
        <v>vs</v>
      </c>
      <c r="F333" s="46" t="str">
        <f>IFERROR(VLOOKUP(_xlfn.CONCAT(B333,$B314),'All Fixtures'!I:T,12,0),VLOOKUP(_xlfn.CONCAT(B333,$B314),'All Fixtures'!H:T,13,0))</f>
        <v>Incredibowls</v>
      </c>
      <c r="G333" s="48" t="str">
        <f>IF(E333="VOID","",VLOOKUP(_xlfn.CONCAT(B333,D333),'All Fixtures'!H:U,14,0))</f>
        <v>Wotton Hall Club 1</v>
      </c>
    </row>
    <row r="334" spans="1:7" ht="18" customHeight="1" x14ac:dyDescent="0.25">
      <c r="A334" s="55"/>
      <c r="B334" s="44">
        <v>17</v>
      </c>
      <c r="C334" s="45">
        <f>IFERROR(VLOOKUP(_xlfn.CONCAT(B334,$B314),'All Fixtures'!H:R,10,0),VLOOKUP(_xlfn.CONCAT(B334,$B314),'All Fixtures'!I:R,9,0))</f>
        <v>45672</v>
      </c>
      <c r="D334" s="46" t="str">
        <f>IFERROR(VLOOKUP(_xlfn.CONCAT(B334,$B314),'All Fixtures'!H:R,11,0),VLOOKUP(_xlfn.CONCAT(B334,$B314),'All Fixtures'!I:R,10,0))</f>
        <v>Gladiators</v>
      </c>
      <c r="E334" s="47" t="str">
        <f t="shared" si="8"/>
        <v>vs</v>
      </c>
      <c r="F334" s="46" t="str">
        <f>IFERROR(VLOOKUP(_xlfn.CONCAT(B334,$B314),'All Fixtures'!I:T,12,0),VLOOKUP(_xlfn.CONCAT(B334,$B314),'All Fixtures'!H:T,13,0))</f>
        <v>Tipplers</v>
      </c>
      <c r="G334" s="48" t="str">
        <f>IF(E334="VOID","",VLOOKUP(_xlfn.CONCAT(B334,D334),'All Fixtures'!H:U,14,0))</f>
        <v>Farmer's Club 1</v>
      </c>
    </row>
    <row r="335" spans="1:7" ht="18" customHeight="1" x14ac:dyDescent="0.25">
      <c r="A335" s="55"/>
      <c r="B335" s="44">
        <v>18</v>
      </c>
      <c r="C335" s="45">
        <f>IFERROR(VLOOKUP(_xlfn.CONCAT(B335,$B314),'All Fixtures'!H:R,10,0),VLOOKUP(_xlfn.CONCAT(B335,$B314),'All Fixtures'!I:R,9,0))</f>
        <v>45681</v>
      </c>
      <c r="D335" s="46" t="str">
        <f>IFERROR(VLOOKUP(_xlfn.CONCAT(B335,$B314),'All Fixtures'!H:R,11,0),VLOOKUP(_xlfn.CONCAT(B335,$B314),'All Fixtures'!I:R,10,0))</f>
        <v>Tipplers</v>
      </c>
      <c r="E335" s="47" t="str">
        <f t="shared" si="8"/>
        <v>vs</v>
      </c>
      <c r="F335" s="46" t="str">
        <f>IFERROR(VLOOKUP(_xlfn.CONCAT(B335,$B314),'All Fixtures'!I:T,12,0),VLOOKUP(_xlfn.CONCAT(B335,$B314),'All Fixtures'!H:T,13,0))</f>
        <v>Bloaters S.C.</v>
      </c>
      <c r="G335" s="48" t="str">
        <f>IF(E335="VOID","",VLOOKUP(_xlfn.CONCAT(B335,D335),'All Fixtures'!H:U,14,0))</f>
        <v>Wotton Hall Club 1</v>
      </c>
    </row>
    <row r="336" spans="1:7" ht="18" customHeight="1" x14ac:dyDescent="0.25">
      <c r="A336" s="55"/>
      <c r="B336" s="44">
        <v>19</v>
      </c>
      <c r="C336" s="45">
        <f>IFERROR(VLOOKUP(_xlfn.CONCAT(B336,$B314),'All Fixtures'!H:R,10,0),VLOOKUP(_xlfn.CONCAT(B336,$B314),'All Fixtures'!I:R,9,0))</f>
        <v>45687</v>
      </c>
      <c r="D336" s="46" t="str">
        <f>IFERROR(VLOOKUP(_xlfn.CONCAT(B336,$B314),'All Fixtures'!H:R,11,0),VLOOKUP(_xlfn.CONCAT(B336,$B314),'All Fixtures'!I:R,10,0))</f>
        <v>Hilltops</v>
      </c>
      <c r="E336" s="47" t="str">
        <f t="shared" si="8"/>
        <v>vs</v>
      </c>
      <c r="F336" s="46" t="str">
        <f>IFERROR(VLOOKUP(_xlfn.CONCAT(B336,$B314),'All Fixtures'!I:T,12,0),VLOOKUP(_xlfn.CONCAT(B336,$B314),'All Fixtures'!H:T,13,0))</f>
        <v>Tipplers</v>
      </c>
      <c r="G336" s="48" t="str">
        <f>IF(E336="VOID","",VLOOKUP(_xlfn.CONCAT(B336,D336),'All Fixtures'!H:U,14,0))</f>
        <v>Robinswood Hill Club 1</v>
      </c>
    </row>
    <row r="337" spans="1:7" ht="18" customHeight="1" x14ac:dyDescent="0.25">
      <c r="A337" s="55"/>
      <c r="B337" s="44">
        <v>20</v>
      </c>
      <c r="C337" s="45">
        <f>IFERROR(VLOOKUP(_xlfn.CONCAT(B337,$B314),'All Fixtures'!H:R,10,0),VLOOKUP(_xlfn.CONCAT(B337,$B314),'All Fixtures'!I:R,9,0))</f>
        <v>45695</v>
      </c>
      <c r="D337" s="46" t="str">
        <f>IFERROR(VLOOKUP(_xlfn.CONCAT(B337,$B314),'All Fixtures'!H:R,11,0),VLOOKUP(_xlfn.CONCAT(B337,$B314),'All Fixtures'!I:R,10,0))</f>
        <v>Tipplers</v>
      </c>
      <c r="E337" s="47" t="str">
        <f t="shared" si="8"/>
        <v>vs</v>
      </c>
      <c r="F337" s="46" t="str">
        <f>IFERROR(VLOOKUP(_xlfn.CONCAT(B337,$B314),'All Fixtures'!I:T,12,0),VLOOKUP(_xlfn.CONCAT(B337,$B314),'All Fixtures'!H:T,13,0))</f>
        <v>Deaf Tigers</v>
      </c>
      <c r="G337" s="48" t="str">
        <f>IF(E337="VOID","",VLOOKUP(_xlfn.CONCAT(B337,D337),'All Fixtures'!H:U,14,0))</f>
        <v>Wotton Hall Club 1</v>
      </c>
    </row>
    <row r="338" spans="1:7" ht="18" customHeight="1" x14ac:dyDescent="0.25">
      <c r="A338" s="55"/>
      <c r="B338" s="44">
        <v>21</v>
      </c>
      <c r="C338" s="45">
        <f>IFERROR(VLOOKUP(_xlfn.CONCAT(B338,$B314),'All Fixtures'!H:R,10,0),VLOOKUP(_xlfn.CONCAT(B338,$B314),'All Fixtures'!I:R,9,0))</f>
        <v>45699</v>
      </c>
      <c r="D338" s="46" t="str">
        <f>IFERROR(VLOOKUP(_xlfn.CONCAT(B338,$B314),'All Fixtures'!H:R,11,0),VLOOKUP(_xlfn.CONCAT(B338,$B314),'All Fixtures'!I:R,10,0))</f>
        <v>City Treasurers</v>
      </c>
      <c r="E338" s="47" t="str">
        <f t="shared" si="8"/>
        <v>vs</v>
      </c>
      <c r="F338" s="46" t="str">
        <f>IFERROR(VLOOKUP(_xlfn.CONCAT(B338,$B314),'All Fixtures'!I:T,12,0),VLOOKUP(_xlfn.CONCAT(B338,$B314),'All Fixtures'!H:T,13,0))</f>
        <v>Tipplers</v>
      </c>
      <c r="G338" s="48" t="str">
        <f>IF(E338="VOID","",VLOOKUP(_xlfn.CONCAT(B338,D338),'All Fixtures'!H:U,14,0))</f>
        <v>Gala Club 2</v>
      </c>
    </row>
    <row r="339" spans="1:7" ht="18" customHeight="1" x14ac:dyDescent="0.25">
      <c r="A339" s="55"/>
      <c r="B339" s="44">
        <v>22</v>
      </c>
      <c r="C339" s="45">
        <f>IFERROR(VLOOKUP(_xlfn.CONCAT(B339,$B314),'All Fixtures'!H:R,10,0),VLOOKUP(_xlfn.CONCAT(B339,$B314),'All Fixtures'!I:R,9,0))</f>
        <v>45709</v>
      </c>
      <c r="D339" s="46" t="str">
        <f>IFERROR(VLOOKUP(_xlfn.CONCAT(B339,$B314),'All Fixtures'!H:R,11,0),VLOOKUP(_xlfn.CONCAT(B339,$B314),'All Fixtures'!I:R,10,0))</f>
        <v>Tipplers</v>
      </c>
      <c r="E339" s="47" t="str">
        <f t="shared" si="8"/>
        <v>vs</v>
      </c>
      <c r="F339" s="46" t="str">
        <f>IFERROR(VLOOKUP(_xlfn.CONCAT(B339,$B314),'All Fixtures'!I:T,12,0),VLOOKUP(_xlfn.CONCAT(B339,$B314),'All Fixtures'!H:T,13,0))</f>
        <v>Sigtels</v>
      </c>
      <c r="G339" s="48" t="str">
        <f>IF(E339="VOID","",VLOOKUP(_xlfn.CONCAT(B339,D339),'All Fixtures'!H:U,14,0))</f>
        <v>Wotton Hall Club 1</v>
      </c>
    </row>
    <row r="340" spans="1:7" ht="18" customHeight="1" x14ac:dyDescent="0.25">
      <c r="A340" s="55"/>
      <c r="B340" s="44">
        <v>23</v>
      </c>
      <c r="C340" s="45">
        <f>IFERROR(VLOOKUP(_xlfn.CONCAT(B340,$B314),'All Fixtures'!H:R,10,0),VLOOKUP(_xlfn.CONCAT(B340,$B314),'All Fixtures'!I:R,9,0))</f>
        <v>45712</v>
      </c>
      <c r="D340" s="46" t="str">
        <f>IFERROR(VLOOKUP(_xlfn.CONCAT(B340,$B314),'All Fixtures'!H:R,11,0),VLOOKUP(_xlfn.CONCAT(B340,$B314),'All Fixtures'!I:R,10,0))</f>
        <v>Derwents</v>
      </c>
      <c r="E340" s="47" t="str">
        <f t="shared" si="8"/>
        <v>vs</v>
      </c>
      <c r="F340" s="46" t="str">
        <f>IFERROR(VLOOKUP(_xlfn.CONCAT(B340,$B314),'All Fixtures'!I:T,12,0),VLOOKUP(_xlfn.CONCAT(B340,$B314),'All Fixtures'!H:T,13,0))</f>
        <v>Tipplers</v>
      </c>
      <c r="G340" s="48" t="str">
        <f>IF(E340="VOID","",VLOOKUP(_xlfn.CONCAT(B340,D340),'All Fixtures'!H:U,14,0))</f>
        <v>Farmer's Club 2</v>
      </c>
    </row>
    <row r="341" spans="1:7" ht="18" customHeight="1" x14ac:dyDescent="0.25">
      <c r="A341" s="55"/>
      <c r="B341" s="44">
        <v>24</v>
      </c>
      <c r="C341" s="45">
        <f>IFERROR(VLOOKUP(_xlfn.CONCAT(B341,$B314),'All Fixtures'!H:R,10,0),VLOOKUP(_xlfn.CONCAT(B341,$B314),'All Fixtures'!I:R,9,0))</f>
        <v>45723</v>
      </c>
      <c r="D341" s="46" t="str">
        <f>IFERROR(VLOOKUP(_xlfn.CONCAT(B341,$B314),'All Fixtures'!H:R,11,0),VLOOKUP(_xlfn.CONCAT(B341,$B314),'All Fixtures'!I:R,10,0))</f>
        <v>Tipplers</v>
      </c>
      <c r="E341" s="47" t="str">
        <f t="shared" si="8"/>
        <v>vs</v>
      </c>
      <c r="F341" s="46" t="str">
        <f>IFERROR(VLOOKUP(_xlfn.CONCAT(B341,$B314),'All Fixtures'!I:T,12,0),VLOOKUP(_xlfn.CONCAT(B341,$B314),'All Fixtures'!H:T,13,0))</f>
        <v>Lassington Rollers</v>
      </c>
      <c r="G341" s="48" t="str">
        <f>IF(E341="VOID","",VLOOKUP(_xlfn.CONCAT(B341,D341),'All Fixtures'!H:U,14,0))</f>
        <v>Wotton Hall Club 1</v>
      </c>
    </row>
    <row r="342" spans="1:7" ht="18" customHeight="1" x14ac:dyDescent="0.25">
      <c r="A342" s="55"/>
      <c r="B342" s="44">
        <v>25</v>
      </c>
      <c r="C342" s="45">
        <f>IFERROR(VLOOKUP(_xlfn.CONCAT(B342,$B314),'All Fixtures'!H:R,10,0),VLOOKUP(_xlfn.CONCAT(B342,$B314),'All Fixtures'!I:R,9,0))</f>
        <v>45727</v>
      </c>
      <c r="D342" s="46" t="str">
        <f>IFERROR(VLOOKUP(_xlfn.CONCAT(B342,$B314),'All Fixtures'!H:R,11,0),VLOOKUP(_xlfn.CONCAT(B342,$B314),'All Fixtures'!I:R,10,0))</f>
        <v>Cruisers</v>
      </c>
      <c r="E342" s="47" t="str">
        <f t="shared" si="8"/>
        <v>vs</v>
      </c>
      <c r="F342" s="46" t="str">
        <f>IFERROR(VLOOKUP(_xlfn.CONCAT(B342,$B314),'All Fixtures'!I:T,12,0),VLOOKUP(_xlfn.CONCAT(B342,$B314),'All Fixtures'!H:T,13,0))</f>
        <v>Tipplers</v>
      </c>
      <c r="G342" s="48" t="str">
        <f>IF(E342="VOID","",VLOOKUP(_xlfn.CONCAT(B342,D342),'All Fixtures'!H:U,14,0))</f>
        <v>Baker Street</v>
      </c>
    </row>
    <row r="343" spans="1:7" ht="18" customHeight="1" x14ac:dyDescent="0.25">
      <c r="A343" s="55"/>
      <c r="B343" s="44">
        <v>26</v>
      </c>
      <c r="C343" s="45">
        <f>IFERROR(VLOOKUP(_xlfn.CONCAT(B343,$B314),'All Fixtures'!H:R,10,0),VLOOKUP(_xlfn.CONCAT(B343,$B314),'All Fixtures'!I:R,9,0))</f>
        <v>45737</v>
      </c>
      <c r="D343" s="46" t="str">
        <f>IFERROR(VLOOKUP(_xlfn.CONCAT(B343,$B314),'All Fixtures'!H:R,11,0),VLOOKUP(_xlfn.CONCAT(B343,$B314),'All Fixtures'!I:R,10,0))</f>
        <v>Tipplers</v>
      </c>
      <c r="E343" s="47" t="str">
        <f t="shared" si="8"/>
        <v>vs</v>
      </c>
      <c r="F343" s="46" t="str">
        <f>IFERROR(VLOOKUP(_xlfn.CONCAT(B343,$B314),'All Fixtures'!I:T,12,0),VLOOKUP(_xlfn.CONCAT(B343,$B314),'All Fixtures'!H:T,13,0))</f>
        <v>BMI 'A' Breakaways</v>
      </c>
      <c r="G343" s="48" t="str">
        <f>IF(E343="VOID","",VLOOKUP(_xlfn.CONCAT(B343,D343),'All Fixtures'!H:U,14,0))</f>
        <v>Wotton Hall Club 1</v>
      </c>
    </row>
    <row r="344" spans="1:7" ht="18" customHeight="1" x14ac:dyDescent="0.25">
      <c r="A344" s="55"/>
      <c r="B344" s="44">
        <v>27</v>
      </c>
      <c r="C344" s="45">
        <f>IFERROR(VLOOKUP(_xlfn.CONCAT(B344,$B314),'All Fixtures'!H:R,10,0),VLOOKUP(_xlfn.CONCAT(B344,$B314),'All Fixtures'!I:R,9,0))</f>
        <v>45743</v>
      </c>
      <c r="D344" s="46" t="str">
        <f>IFERROR(VLOOKUP(_xlfn.CONCAT(B344,$B314),'All Fixtures'!H:R,11,0),VLOOKUP(_xlfn.CONCAT(B344,$B314),'All Fixtures'!I:R,10,0))</f>
        <v>More Lager</v>
      </c>
      <c r="E344" s="47" t="str">
        <f t="shared" si="8"/>
        <v>vs</v>
      </c>
      <c r="F344" s="46" t="str">
        <f>IFERROR(VLOOKUP(_xlfn.CONCAT(B344,$B314),'All Fixtures'!I:T,12,0),VLOOKUP(_xlfn.CONCAT(B344,$B314),'All Fixtures'!H:T,13,0))</f>
        <v>Tipplers</v>
      </c>
      <c r="G344" s="48" t="str">
        <f>IF(E344="VOID","",VLOOKUP(_xlfn.CONCAT(B344,D344),'All Fixtures'!H:U,14,0))</f>
        <v>Red Lion Huntley</v>
      </c>
    </row>
    <row r="345" spans="1:7" ht="18" customHeight="1" x14ac:dyDescent="0.25">
      <c r="A345" s="55"/>
      <c r="B345" s="44">
        <v>28</v>
      </c>
      <c r="C345" s="45">
        <f>IFERROR(VLOOKUP(_xlfn.CONCAT(B345,$B314),'All Fixtures'!H:R,10,0),VLOOKUP(_xlfn.CONCAT(B345,$B314),'All Fixtures'!I:R,9,0))</f>
        <v>45751</v>
      </c>
      <c r="D345" s="46" t="str">
        <f>IFERROR(VLOOKUP(_xlfn.CONCAT(B345,$B314),'All Fixtures'!H:R,11,0),VLOOKUP(_xlfn.CONCAT(B345,$B314),'All Fixtures'!I:R,10,0))</f>
        <v>Tipplers</v>
      </c>
      <c r="E345" s="47" t="str">
        <f t="shared" si="8"/>
        <v>vs</v>
      </c>
      <c r="F345" s="46" t="str">
        <f>IFERROR(VLOOKUP(_xlfn.CONCAT(B345,$B314),'All Fixtures'!I:T,12,0),VLOOKUP(_xlfn.CONCAT(B345,$B314),'All Fixtures'!H:T,13,0))</f>
        <v>The Novices</v>
      </c>
      <c r="G345" s="48" t="str">
        <f>IF(E345="VOID","",VLOOKUP(_xlfn.CONCAT(B345,D345),'All Fixtures'!H:U,14,0))</f>
        <v>Wotton Hall Club 1</v>
      </c>
    </row>
    <row r="346" spans="1:7" ht="18" customHeight="1" x14ac:dyDescent="0.25">
      <c r="A346" s="55"/>
      <c r="B346" s="44">
        <v>29</v>
      </c>
      <c r="C346" s="45">
        <f>IFERROR(VLOOKUP(_xlfn.CONCAT(B346,$B314),'All Fixtures'!H:R,10,0),VLOOKUP(_xlfn.CONCAT(B346,$B314),'All Fixtures'!I:R,9,0))</f>
        <v>45758</v>
      </c>
      <c r="D346" s="46" t="str">
        <f>IFERROR(VLOOKUP(_xlfn.CONCAT(B346,$B314),'All Fixtures'!H:R,11,0),VLOOKUP(_xlfn.CONCAT(B346,$B314),'All Fixtures'!I:R,10,0))</f>
        <v>Newent Dragons</v>
      </c>
      <c r="E346" s="47" t="str">
        <f t="shared" si="8"/>
        <v>vs</v>
      </c>
      <c r="F346" s="46" t="str">
        <f>IFERROR(VLOOKUP(_xlfn.CONCAT(B346,$B314),'All Fixtures'!I:T,12,0),VLOOKUP(_xlfn.CONCAT(B346,$B314),'All Fixtures'!H:T,13,0))</f>
        <v>Tipplers</v>
      </c>
      <c r="G346" s="48" t="str">
        <f>IF(E346="VOID","",VLOOKUP(_xlfn.CONCAT(B346,D346),'All Fixtures'!H:U,14,0))</f>
        <v>Circle Club Newent</v>
      </c>
    </row>
    <row r="347" spans="1:7" ht="18" customHeight="1" x14ac:dyDescent="0.25">
      <c r="A347" s="55"/>
      <c r="B347" s="49">
        <v>30</v>
      </c>
      <c r="C347" s="50" t="str">
        <f>IFERROR(VLOOKUP(_xlfn.CONCAT(B347,$B314),'All Fixtures'!H:R,10,0),VLOOKUP(_xlfn.CONCAT(B347,$B314),'All Fixtures'!I:R,9,0))</f>
        <v/>
      </c>
      <c r="D347" s="51" t="str">
        <f>IFERROR(VLOOKUP(_xlfn.CONCAT(B347,$B314),'All Fixtures'!H:R,11,0),VLOOKUP(_xlfn.CONCAT(B347,$B314),'All Fixtures'!I:R,10,0))</f>
        <v>Tipplers</v>
      </c>
      <c r="E347" s="52" t="str">
        <f t="shared" si="8"/>
        <v>VOID</v>
      </c>
      <c r="F347" s="51" t="str">
        <f>IFERROR(VLOOKUP(_xlfn.CONCAT(B347,$B314),'All Fixtures'!I:T,12,0),VLOOKUP(_xlfn.CONCAT(B347,$B314),'All Fixtures'!H:T,13,0))</f>
        <v/>
      </c>
      <c r="G347" s="53" t="str">
        <f>IF(E347="VOID","",VLOOKUP(_xlfn.CONCAT(B347,D347),'All Fixtures'!H:U,14,0))</f>
        <v/>
      </c>
    </row>
    <row r="348" spans="1:7" ht="13.15" customHeight="1" x14ac:dyDescent="0.25">
      <c r="A348" s="55"/>
      <c r="B348" s="20"/>
      <c r="C348" s="20"/>
      <c r="D348" s="3"/>
      <c r="E348" s="20"/>
      <c r="F348" s="3"/>
      <c r="G348" s="3"/>
    </row>
    <row r="349" spans="1:7" ht="13.15" customHeight="1" x14ac:dyDescent="0.25">
      <c r="A349" s="55"/>
      <c r="B349" s="20"/>
      <c r="C349" s="20"/>
      <c r="D349" s="3"/>
      <c r="E349" s="20"/>
      <c r="F349" s="3"/>
      <c r="G349" s="3"/>
    </row>
    <row r="350" spans="1:7" ht="13.15" customHeight="1" x14ac:dyDescent="0.25">
      <c r="A350" s="55"/>
      <c r="B350" s="20"/>
      <c r="C350" s="20"/>
      <c r="D350" s="3"/>
      <c r="E350" s="20"/>
      <c r="F350" s="3"/>
      <c r="G350" s="3"/>
    </row>
    <row r="351" spans="1:7" ht="13.15" customHeight="1" x14ac:dyDescent="0.25">
      <c r="A351" s="55"/>
      <c r="B351" s="20"/>
      <c r="C351" s="20"/>
      <c r="D351" s="3"/>
      <c r="E351" s="20"/>
      <c r="F351" s="3"/>
      <c r="G351" s="3"/>
    </row>
    <row r="352" spans="1:7" ht="13.15" customHeight="1" x14ac:dyDescent="0.25">
      <c r="A352" s="55"/>
      <c r="B352" s="20"/>
      <c r="C352" s="20"/>
      <c r="D352" s="3"/>
      <c r="E352" s="20"/>
      <c r="F352" s="3"/>
      <c r="G352" s="3"/>
    </row>
    <row r="353" spans="1:7" ht="20.45" customHeight="1" x14ac:dyDescent="0.35">
      <c r="A353" s="55">
        <f>A314+1</f>
        <v>10</v>
      </c>
      <c r="B353" s="39" t="str">
        <f>C353</f>
        <v>Newent Dragons</v>
      </c>
      <c r="C353" s="121" t="str">
        <f>VLOOKUP(A353,Divisions!$AG$3:$AH$18,2,0)</f>
        <v>Newent Dragons</v>
      </c>
      <c r="D353" s="121"/>
      <c r="E353" s="121"/>
      <c r="F353" s="121"/>
      <c r="G353" s="121"/>
    </row>
    <row r="354" spans="1:7" ht="13.15" customHeight="1" x14ac:dyDescent="0.25">
      <c r="A354" s="55"/>
      <c r="B354" s="20"/>
      <c r="C354" s="20"/>
      <c r="D354" s="3"/>
      <c r="E354" s="20"/>
      <c r="F354" s="3"/>
      <c r="G354" s="3"/>
    </row>
    <row r="355" spans="1:7" ht="21.6" customHeight="1" x14ac:dyDescent="0.25">
      <c r="A355" s="55"/>
      <c r="B355" s="40" t="s">
        <v>328</v>
      </c>
      <c r="C355" s="41" t="s">
        <v>334</v>
      </c>
      <c r="D355" s="42" t="s">
        <v>340</v>
      </c>
      <c r="E355" s="42"/>
      <c r="F355" s="42" t="s">
        <v>341</v>
      </c>
      <c r="G355" s="43" t="s">
        <v>338</v>
      </c>
    </row>
    <row r="356" spans="1:7" ht="18" customHeight="1" x14ac:dyDescent="0.25">
      <c r="A356" s="55"/>
      <c r="B356" s="44">
        <v>1</v>
      </c>
      <c r="C356" s="45">
        <f>IFERROR(VLOOKUP(_xlfn.CONCAT(B356,$B353),'All Fixtures'!H:R,10,0),VLOOKUP(_xlfn.CONCAT(B356,$B353),'All Fixtures'!I:R,9,0))</f>
        <v>45539</v>
      </c>
      <c r="D356" s="46" t="str">
        <f>IFERROR(VLOOKUP(_xlfn.CONCAT(B356,$B353),'All Fixtures'!H:R,11,0),VLOOKUP(_xlfn.CONCAT(B356,$B353),'All Fixtures'!I:R,10,0))</f>
        <v>Gladiators</v>
      </c>
      <c r="E356" s="47" t="str">
        <f>IF(F356="","VOID","vs")</f>
        <v>vs</v>
      </c>
      <c r="F356" s="46" t="str">
        <f>IFERROR(VLOOKUP(_xlfn.CONCAT(B356,$B353),'All Fixtures'!I:T,12,0),VLOOKUP(_xlfn.CONCAT(B356,$B353),'All Fixtures'!H:T,13,0))</f>
        <v>Newent Dragons</v>
      </c>
      <c r="G356" s="48" t="str">
        <f>IF(E356="VOID","",VLOOKUP(_xlfn.CONCAT(B356,D356),'All Fixtures'!H:U,14,0))</f>
        <v>Farmer's Club 1</v>
      </c>
    </row>
    <row r="357" spans="1:7" ht="18" customHeight="1" x14ac:dyDescent="0.25">
      <c r="A357" s="55"/>
      <c r="B357" s="44">
        <v>2</v>
      </c>
      <c r="C357" s="45">
        <f>IFERROR(VLOOKUP(_xlfn.CONCAT(B357,$B353),'All Fixtures'!H:R,10,0),VLOOKUP(_xlfn.CONCAT(B357,$B353),'All Fixtures'!I:R,9,0))</f>
        <v>45548</v>
      </c>
      <c r="D357" s="46" t="str">
        <f>IFERROR(VLOOKUP(_xlfn.CONCAT(B357,$B353),'All Fixtures'!H:R,11,0),VLOOKUP(_xlfn.CONCAT(B357,$B353),'All Fixtures'!I:R,10,0))</f>
        <v>Newent Dragons</v>
      </c>
      <c r="E357" s="47" t="str">
        <f t="shared" ref="E357:E386" si="9">IF(F357="","VOID","vs")</f>
        <v>vs</v>
      </c>
      <c r="F357" s="46" t="str">
        <f>IFERROR(VLOOKUP(_xlfn.CONCAT(B357,$B353),'All Fixtures'!I:T,12,0),VLOOKUP(_xlfn.CONCAT(B357,$B353),'All Fixtures'!H:T,13,0))</f>
        <v>Bloaters S.C.</v>
      </c>
      <c r="G357" s="48" t="str">
        <f>IF(E357="VOID","",VLOOKUP(_xlfn.CONCAT(B357,D357),'All Fixtures'!H:U,14,0))</f>
        <v>Circle Club Newent</v>
      </c>
    </row>
    <row r="358" spans="1:7" ht="18" customHeight="1" x14ac:dyDescent="0.25">
      <c r="A358" s="55"/>
      <c r="B358" s="44">
        <v>3</v>
      </c>
      <c r="C358" s="45">
        <f>IFERROR(VLOOKUP(_xlfn.CONCAT(B358,$B353),'All Fixtures'!H:R,10,0),VLOOKUP(_xlfn.CONCAT(B358,$B353),'All Fixtures'!I:R,9,0))</f>
        <v>45554</v>
      </c>
      <c r="D358" s="46" t="str">
        <f>IFERROR(VLOOKUP(_xlfn.CONCAT(B358,$B353),'All Fixtures'!H:R,11,0),VLOOKUP(_xlfn.CONCAT(B358,$B353),'All Fixtures'!I:R,10,0))</f>
        <v>Hilltops</v>
      </c>
      <c r="E358" s="47" t="str">
        <f t="shared" si="9"/>
        <v>vs</v>
      </c>
      <c r="F358" s="46" t="str">
        <f>IFERROR(VLOOKUP(_xlfn.CONCAT(B358,$B353),'All Fixtures'!I:T,12,0),VLOOKUP(_xlfn.CONCAT(B358,$B353),'All Fixtures'!H:T,13,0))</f>
        <v>Newent Dragons</v>
      </c>
      <c r="G358" s="48" t="str">
        <f>IF(E358="VOID","",VLOOKUP(_xlfn.CONCAT(B358,D358),'All Fixtures'!H:U,14,0))</f>
        <v>Robinswood Hill Club 1</v>
      </c>
    </row>
    <row r="359" spans="1:7" ht="18" customHeight="1" x14ac:dyDescent="0.25">
      <c r="A359" s="55"/>
      <c r="B359" s="44">
        <v>4</v>
      </c>
      <c r="C359" s="45">
        <f>IFERROR(VLOOKUP(_xlfn.CONCAT(B359,$B353),'All Fixtures'!H:R,10,0),VLOOKUP(_xlfn.CONCAT(B359,$B353),'All Fixtures'!I:R,9,0))</f>
        <v>45562</v>
      </c>
      <c r="D359" s="46" t="str">
        <f>IFERROR(VLOOKUP(_xlfn.CONCAT(B359,$B353),'All Fixtures'!H:R,11,0),VLOOKUP(_xlfn.CONCAT(B359,$B353),'All Fixtures'!I:R,10,0))</f>
        <v>Newent Dragons</v>
      </c>
      <c r="E359" s="47" t="str">
        <f t="shared" si="9"/>
        <v>vs</v>
      </c>
      <c r="F359" s="46" t="str">
        <f>IFERROR(VLOOKUP(_xlfn.CONCAT(B359,$B353),'All Fixtures'!I:T,12,0),VLOOKUP(_xlfn.CONCAT(B359,$B353),'All Fixtures'!H:T,13,0))</f>
        <v>Deaf Tigers</v>
      </c>
      <c r="G359" s="48" t="str">
        <f>IF(E359="VOID","",VLOOKUP(_xlfn.CONCAT(B359,D359),'All Fixtures'!H:U,14,0))</f>
        <v>Circle Club Newent</v>
      </c>
    </row>
    <row r="360" spans="1:7" ht="18" customHeight="1" x14ac:dyDescent="0.25">
      <c r="A360" s="55"/>
      <c r="B360" s="44">
        <v>5</v>
      </c>
      <c r="C360" s="45">
        <f>IFERROR(VLOOKUP(_xlfn.CONCAT(B360,$B353),'All Fixtures'!H:R,10,0),VLOOKUP(_xlfn.CONCAT(B360,$B353),'All Fixtures'!I:R,9,0))</f>
        <v>45566</v>
      </c>
      <c r="D360" s="46" t="str">
        <f>IFERROR(VLOOKUP(_xlfn.CONCAT(B360,$B353),'All Fixtures'!H:R,11,0),VLOOKUP(_xlfn.CONCAT(B360,$B353),'All Fixtures'!I:R,10,0))</f>
        <v>City Treasurers</v>
      </c>
      <c r="E360" s="47" t="str">
        <f t="shared" si="9"/>
        <v>vs</v>
      </c>
      <c r="F360" s="46" t="str">
        <f>IFERROR(VLOOKUP(_xlfn.CONCAT(B360,$B353),'All Fixtures'!I:T,12,0),VLOOKUP(_xlfn.CONCAT(B360,$B353),'All Fixtures'!H:T,13,0))</f>
        <v>Newent Dragons</v>
      </c>
      <c r="G360" s="48" t="str">
        <f>IF(E360="VOID","",VLOOKUP(_xlfn.CONCAT(B360,D360),'All Fixtures'!H:U,14,0))</f>
        <v>Gala Club 2</v>
      </c>
    </row>
    <row r="361" spans="1:7" ht="18" customHeight="1" x14ac:dyDescent="0.25">
      <c r="A361" s="55"/>
      <c r="B361" s="44">
        <v>6</v>
      </c>
      <c r="C361" s="45">
        <f>IFERROR(VLOOKUP(_xlfn.CONCAT(B361,$B353),'All Fixtures'!H:R,10,0),VLOOKUP(_xlfn.CONCAT(B361,$B353),'All Fixtures'!I:R,9,0))</f>
        <v>45576</v>
      </c>
      <c r="D361" s="46" t="str">
        <f>IFERROR(VLOOKUP(_xlfn.CONCAT(B361,$B353),'All Fixtures'!H:R,11,0),VLOOKUP(_xlfn.CONCAT(B361,$B353),'All Fixtures'!I:R,10,0))</f>
        <v>Newent Dragons</v>
      </c>
      <c r="E361" s="47" t="str">
        <f t="shared" si="9"/>
        <v>vs</v>
      </c>
      <c r="F361" s="46" t="str">
        <f>IFERROR(VLOOKUP(_xlfn.CONCAT(B361,$B353),'All Fixtures'!I:T,12,0),VLOOKUP(_xlfn.CONCAT(B361,$B353),'All Fixtures'!H:T,13,0))</f>
        <v>Sigtels</v>
      </c>
      <c r="G361" s="48" t="str">
        <f>IF(E361="VOID","",VLOOKUP(_xlfn.CONCAT(B361,D361),'All Fixtures'!H:U,14,0))</f>
        <v>Circle Club Newent</v>
      </c>
    </row>
    <row r="362" spans="1:7" ht="18" customHeight="1" x14ac:dyDescent="0.25">
      <c r="A362" s="55"/>
      <c r="B362" s="44">
        <v>7</v>
      </c>
      <c r="C362" s="45">
        <f>IFERROR(VLOOKUP(_xlfn.CONCAT(B362,$B353),'All Fixtures'!H:R,10,0),VLOOKUP(_xlfn.CONCAT(B362,$B353),'All Fixtures'!I:R,9,0))</f>
        <v>45579</v>
      </c>
      <c r="D362" s="46" t="str">
        <f>IFERROR(VLOOKUP(_xlfn.CONCAT(B362,$B353),'All Fixtures'!H:R,11,0),VLOOKUP(_xlfn.CONCAT(B362,$B353),'All Fixtures'!I:R,10,0))</f>
        <v>Derwents</v>
      </c>
      <c r="E362" s="47" t="str">
        <f t="shared" si="9"/>
        <v>vs</v>
      </c>
      <c r="F362" s="46" t="str">
        <f>IFERROR(VLOOKUP(_xlfn.CONCAT(B362,$B353),'All Fixtures'!I:T,12,0),VLOOKUP(_xlfn.CONCAT(B362,$B353),'All Fixtures'!H:T,13,0))</f>
        <v>Newent Dragons</v>
      </c>
      <c r="G362" s="48" t="str">
        <f>IF(E362="VOID","",VLOOKUP(_xlfn.CONCAT(B362,D362),'All Fixtures'!H:U,14,0))</f>
        <v>Farmer's Club 2</v>
      </c>
    </row>
    <row r="363" spans="1:7" ht="18" customHeight="1" x14ac:dyDescent="0.25">
      <c r="A363" s="55"/>
      <c r="B363" s="44">
        <v>8</v>
      </c>
      <c r="C363" s="45">
        <f>IFERROR(VLOOKUP(_xlfn.CONCAT(B363,$B353),'All Fixtures'!H:R,10,0),VLOOKUP(_xlfn.CONCAT(B363,$B353),'All Fixtures'!I:R,9,0))</f>
        <v>45590</v>
      </c>
      <c r="D363" s="46" t="str">
        <f>IFERROR(VLOOKUP(_xlfn.CONCAT(B363,$B353),'All Fixtures'!H:R,11,0),VLOOKUP(_xlfn.CONCAT(B363,$B353),'All Fixtures'!I:R,10,0))</f>
        <v>Newent Dragons</v>
      </c>
      <c r="E363" s="47" t="str">
        <f t="shared" si="9"/>
        <v>vs</v>
      </c>
      <c r="F363" s="46" t="str">
        <f>IFERROR(VLOOKUP(_xlfn.CONCAT(B363,$B353),'All Fixtures'!I:T,12,0),VLOOKUP(_xlfn.CONCAT(B363,$B353),'All Fixtures'!H:T,13,0))</f>
        <v>Lassington Rollers</v>
      </c>
      <c r="G363" s="48" t="str">
        <f>IF(E363="VOID","",VLOOKUP(_xlfn.CONCAT(B363,D363),'All Fixtures'!H:U,14,0))</f>
        <v>Circle Club Newent</v>
      </c>
    </row>
    <row r="364" spans="1:7" ht="18" customHeight="1" x14ac:dyDescent="0.25">
      <c r="A364" s="55"/>
      <c r="B364" s="44">
        <v>9</v>
      </c>
      <c r="C364" s="45">
        <f>IFERROR(VLOOKUP(_xlfn.CONCAT(B364,$B353),'All Fixtures'!H:R,10,0),VLOOKUP(_xlfn.CONCAT(B364,$B353),'All Fixtures'!I:R,9,0))</f>
        <v>45594</v>
      </c>
      <c r="D364" s="46" t="str">
        <f>IFERROR(VLOOKUP(_xlfn.CONCAT(B364,$B353),'All Fixtures'!H:R,11,0),VLOOKUP(_xlfn.CONCAT(B364,$B353),'All Fixtures'!I:R,10,0))</f>
        <v>Cruisers</v>
      </c>
      <c r="E364" s="47" t="str">
        <f t="shared" si="9"/>
        <v>vs</v>
      </c>
      <c r="F364" s="46" t="str">
        <f>IFERROR(VLOOKUP(_xlfn.CONCAT(B364,$B353),'All Fixtures'!I:T,12,0),VLOOKUP(_xlfn.CONCAT(B364,$B353),'All Fixtures'!H:T,13,0))</f>
        <v>Newent Dragons</v>
      </c>
      <c r="G364" s="48" t="str">
        <f>IF(E364="VOID","",VLOOKUP(_xlfn.CONCAT(B364,D364),'All Fixtures'!H:U,14,0))</f>
        <v>Baker Street</v>
      </c>
    </row>
    <row r="365" spans="1:7" ht="18" customHeight="1" x14ac:dyDescent="0.25">
      <c r="A365" s="55"/>
      <c r="B365" s="44">
        <v>10</v>
      </c>
      <c r="C365" s="45">
        <f>IFERROR(VLOOKUP(_xlfn.CONCAT(B365,$B353),'All Fixtures'!H:R,10,0),VLOOKUP(_xlfn.CONCAT(B365,$B353),'All Fixtures'!I:R,9,0))</f>
        <v>45604</v>
      </c>
      <c r="D365" s="46" t="str">
        <f>IFERROR(VLOOKUP(_xlfn.CONCAT(B365,$B353),'All Fixtures'!H:R,11,0),VLOOKUP(_xlfn.CONCAT(B365,$B353),'All Fixtures'!I:R,10,0))</f>
        <v>Newent Dragons</v>
      </c>
      <c r="E365" s="47" t="str">
        <f t="shared" si="9"/>
        <v>vs</v>
      </c>
      <c r="F365" s="46" t="str">
        <f>IFERROR(VLOOKUP(_xlfn.CONCAT(B365,$B353),'All Fixtures'!I:T,12,0),VLOOKUP(_xlfn.CONCAT(B365,$B353),'All Fixtures'!H:T,13,0))</f>
        <v>BMI 'A' Breakaways</v>
      </c>
      <c r="G365" s="48" t="str">
        <f>IF(E365="VOID","",VLOOKUP(_xlfn.CONCAT(B365,D365),'All Fixtures'!H:U,14,0))</f>
        <v>Circle Club Newent</v>
      </c>
    </row>
    <row r="366" spans="1:7" ht="18" customHeight="1" x14ac:dyDescent="0.25">
      <c r="A366" s="55"/>
      <c r="B366" s="44">
        <v>11</v>
      </c>
      <c r="C366" s="45">
        <f>IFERROR(VLOOKUP(_xlfn.CONCAT(B366,$B353),'All Fixtures'!H:R,10,0),VLOOKUP(_xlfn.CONCAT(B366,$B353),'All Fixtures'!I:R,9,0))</f>
        <v>45610</v>
      </c>
      <c r="D366" s="46" t="str">
        <f>IFERROR(VLOOKUP(_xlfn.CONCAT(B366,$B353),'All Fixtures'!H:R,11,0),VLOOKUP(_xlfn.CONCAT(B366,$B353),'All Fixtures'!I:R,10,0))</f>
        <v>More Lager</v>
      </c>
      <c r="E366" s="47" t="str">
        <f t="shared" si="9"/>
        <v>vs</v>
      </c>
      <c r="F366" s="46" t="str">
        <f>IFERROR(VLOOKUP(_xlfn.CONCAT(B366,$B353),'All Fixtures'!I:T,12,0),VLOOKUP(_xlfn.CONCAT(B366,$B353),'All Fixtures'!H:T,13,0))</f>
        <v>Newent Dragons</v>
      </c>
      <c r="G366" s="48" t="str">
        <f>IF(E366="VOID","",VLOOKUP(_xlfn.CONCAT(B366,D366),'All Fixtures'!H:U,14,0))</f>
        <v>Red Lion Huntley</v>
      </c>
    </row>
    <row r="367" spans="1:7" ht="18" customHeight="1" x14ac:dyDescent="0.25">
      <c r="A367" s="55"/>
      <c r="B367" s="44">
        <v>12</v>
      </c>
      <c r="C367" s="45">
        <f>IFERROR(VLOOKUP(_xlfn.CONCAT(B367,$B353),'All Fixtures'!H:R,10,0),VLOOKUP(_xlfn.CONCAT(B367,$B353),'All Fixtures'!I:R,9,0))</f>
        <v>45618</v>
      </c>
      <c r="D367" s="46" t="str">
        <f>IFERROR(VLOOKUP(_xlfn.CONCAT(B367,$B353),'All Fixtures'!H:R,11,0),VLOOKUP(_xlfn.CONCAT(B367,$B353),'All Fixtures'!I:R,10,0))</f>
        <v>Newent Dragons</v>
      </c>
      <c r="E367" s="47" t="str">
        <f t="shared" si="9"/>
        <v>vs</v>
      </c>
      <c r="F367" s="46" t="str">
        <f>IFERROR(VLOOKUP(_xlfn.CONCAT(B367,$B353),'All Fixtures'!I:T,12,0),VLOOKUP(_xlfn.CONCAT(B367,$B353),'All Fixtures'!H:T,13,0))</f>
        <v>The Novices</v>
      </c>
      <c r="G367" s="48" t="str">
        <f>IF(E367="VOID","",VLOOKUP(_xlfn.CONCAT(B367,D367),'All Fixtures'!H:U,14,0))</f>
        <v>Circle Club Newent</v>
      </c>
    </row>
    <row r="368" spans="1:7" ht="18" customHeight="1" x14ac:dyDescent="0.25">
      <c r="A368" s="55"/>
      <c r="B368" s="44">
        <v>13</v>
      </c>
      <c r="C368" s="45" t="str">
        <f>IFERROR(VLOOKUP(_xlfn.CONCAT(B368,$B353),'All Fixtures'!H:R,10,0),VLOOKUP(_xlfn.CONCAT(B368,$B353),'All Fixtures'!I:R,9,0))</f>
        <v/>
      </c>
      <c r="D368" s="46" t="str">
        <f>IFERROR(VLOOKUP(_xlfn.CONCAT(B368,$B353),'All Fixtures'!H:R,11,0),VLOOKUP(_xlfn.CONCAT(B368,$B353),'All Fixtures'!I:R,10,0))</f>
        <v>Newent Dragons</v>
      </c>
      <c r="E368" s="47" t="str">
        <f t="shared" si="9"/>
        <v>VOID</v>
      </c>
      <c r="F368" s="46" t="str">
        <f>IFERROR(VLOOKUP(_xlfn.CONCAT(B368,$B353),'All Fixtures'!I:T,12,0),VLOOKUP(_xlfn.CONCAT(B368,$B353),'All Fixtures'!H:T,13,0))</f>
        <v/>
      </c>
      <c r="G368" s="48" t="str">
        <f>IF(E368="VOID","",VLOOKUP(_xlfn.CONCAT(B368,D368),'All Fixtures'!H:U,14,0))</f>
        <v/>
      </c>
    </row>
    <row r="369" spans="1:7" ht="18" customHeight="1" x14ac:dyDescent="0.25">
      <c r="A369" s="55"/>
      <c r="B369" s="44">
        <v>14</v>
      </c>
      <c r="C369" s="45">
        <f>IFERROR(VLOOKUP(_xlfn.CONCAT(B369,$B353),'All Fixtures'!H:R,10,0),VLOOKUP(_xlfn.CONCAT(B369,$B353),'All Fixtures'!I:R,9,0))</f>
        <v>45632</v>
      </c>
      <c r="D369" s="46" t="str">
        <f>IFERROR(VLOOKUP(_xlfn.CONCAT(B369,$B353),'All Fixtures'!H:R,11,0),VLOOKUP(_xlfn.CONCAT(B369,$B353),'All Fixtures'!I:R,10,0))</f>
        <v>Tipplers</v>
      </c>
      <c r="E369" s="47" t="str">
        <f t="shared" si="9"/>
        <v>vs</v>
      </c>
      <c r="F369" s="46" t="str">
        <f>IFERROR(VLOOKUP(_xlfn.CONCAT(B369,$B353),'All Fixtures'!I:T,12,0),VLOOKUP(_xlfn.CONCAT(B369,$B353),'All Fixtures'!H:T,13,0))</f>
        <v>Newent Dragons</v>
      </c>
      <c r="G369" s="48" t="str">
        <f>IF(E369="VOID","",VLOOKUP(_xlfn.CONCAT(B369,D369),'All Fixtures'!H:U,14,0))</f>
        <v>Wotton Hall Club 1</v>
      </c>
    </row>
    <row r="370" spans="1:7" ht="18" customHeight="1" x14ac:dyDescent="0.25">
      <c r="A370" s="55"/>
      <c r="B370" s="44">
        <v>15</v>
      </c>
      <c r="C370" s="45">
        <f>IFERROR(VLOOKUP(_xlfn.CONCAT(B370,$B353),'All Fixtures'!H:R,10,0),VLOOKUP(_xlfn.CONCAT(B370,$B353),'All Fixtures'!I:R,9,0))</f>
        <v>45639</v>
      </c>
      <c r="D370" s="46" t="str">
        <f>IFERROR(VLOOKUP(_xlfn.CONCAT(B370,$B353),'All Fixtures'!H:R,11,0),VLOOKUP(_xlfn.CONCAT(B370,$B353),'All Fixtures'!I:R,10,0))</f>
        <v>Newent Dragons</v>
      </c>
      <c r="E370" s="47" t="str">
        <f t="shared" si="9"/>
        <v>vs</v>
      </c>
      <c r="F370" s="46" t="str">
        <f>IFERROR(VLOOKUP(_xlfn.CONCAT(B370,$B353),'All Fixtures'!I:T,12,0),VLOOKUP(_xlfn.CONCAT(B370,$B353),'All Fixtures'!H:T,13,0))</f>
        <v>Incredibowls</v>
      </c>
      <c r="G370" s="48" t="str">
        <f>IF(E370="VOID","",VLOOKUP(_xlfn.CONCAT(B370,D370),'All Fixtures'!H:U,14,0))</f>
        <v>Circle Club Newent</v>
      </c>
    </row>
    <row r="371" spans="1:7" ht="24.6" customHeight="1" x14ac:dyDescent="0.25">
      <c r="A371" s="55"/>
      <c r="B371" s="122" t="s">
        <v>339</v>
      </c>
      <c r="C371" s="123"/>
      <c r="D371" s="123"/>
      <c r="E371" s="123"/>
      <c r="F371" s="123"/>
      <c r="G371" s="124"/>
    </row>
    <row r="372" spans="1:7" ht="18" customHeight="1" x14ac:dyDescent="0.25">
      <c r="A372" s="55"/>
      <c r="B372" s="44">
        <v>16</v>
      </c>
      <c r="C372" s="45">
        <f>IFERROR(VLOOKUP(_xlfn.CONCAT(B372,$B353),'All Fixtures'!H:R,10,0),VLOOKUP(_xlfn.CONCAT(B372,$B353),'All Fixtures'!I:R,9,0))</f>
        <v>45667</v>
      </c>
      <c r="D372" s="46" t="str">
        <f>IFERROR(VLOOKUP(_xlfn.CONCAT(B372,$B353),'All Fixtures'!H:R,11,0),VLOOKUP(_xlfn.CONCAT(B372,$B353),'All Fixtures'!I:R,10,0))</f>
        <v>Newent Dragons</v>
      </c>
      <c r="E372" s="47" t="str">
        <f t="shared" si="9"/>
        <v>vs</v>
      </c>
      <c r="F372" s="46" t="str">
        <f>IFERROR(VLOOKUP(_xlfn.CONCAT(B372,$B353),'All Fixtures'!I:T,12,0),VLOOKUP(_xlfn.CONCAT(B372,$B353),'All Fixtures'!H:T,13,0))</f>
        <v>Gladiators</v>
      </c>
      <c r="G372" s="48" t="str">
        <f>IF(E372="VOID","",VLOOKUP(_xlfn.CONCAT(B372,D372),'All Fixtures'!H:U,14,0))</f>
        <v>Circle Club Newent</v>
      </c>
    </row>
    <row r="373" spans="1:7" ht="18" customHeight="1" x14ac:dyDescent="0.25">
      <c r="A373" s="55"/>
      <c r="B373" s="44">
        <v>17</v>
      </c>
      <c r="C373" s="45">
        <f>IFERROR(VLOOKUP(_xlfn.CONCAT(B373,$B353),'All Fixtures'!H:R,10,0),VLOOKUP(_xlfn.CONCAT(B373,$B353),'All Fixtures'!I:R,9,0))</f>
        <v>45672</v>
      </c>
      <c r="D373" s="46" t="str">
        <f>IFERROR(VLOOKUP(_xlfn.CONCAT(B373,$B353),'All Fixtures'!H:R,11,0),VLOOKUP(_xlfn.CONCAT(B373,$B353),'All Fixtures'!I:R,10,0))</f>
        <v>Bloaters S.C.</v>
      </c>
      <c r="E373" s="47" t="str">
        <f t="shared" si="9"/>
        <v>vs</v>
      </c>
      <c r="F373" s="46" t="str">
        <f>IFERROR(VLOOKUP(_xlfn.CONCAT(B373,$B353),'All Fixtures'!I:T,12,0),VLOOKUP(_xlfn.CONCAT(B373,$B353),'All Fixtures'!H:T,13,0))</f>
        <v>Newent Dragons</v>
      </c>
      <c r="G373" s="48" t="str">
        <f>IF(E373="VOID","",VLOOKUP(_xlfn.CONCAT(B373,D373),'All Fixtures'!H:U,14,0))</f>
        <v>Spartans Club 2</v>
      </c>
    </row>
    <row r="374" spans="1:7" ht="18" customHeight="1" x14ac:dyDescent="0.25">
      <c r="A374" s="55"/>
      <c r="B374" s="44">
        <v>18</v>
      </c>
      <c r="C374" s="45">
        <f>IFERROR(VLOOKUP(_xlfn.CONCAT(B374,$B353),'All Fixtures'!H:R,10,0),VLOOKUP(_xlfn.CONCAT(B374,$B353),'All Fixtures'!I:R,9,0))</f>
        <v>45681</v>
      </c>
      <c r="D374" s="46" t="str">
        <f>IFERROR(VLOOKUP(_xlfn.CONCAT(B374,$B353),'All Fixtures'!H:R,11,0),VLOOKUP(_xlfn.CONCAT(B374,$B353),'All Fixtures'!I:R,10,0))</f>
        <v>Newent Dragons</v>
      </c>
      <c r="E374" s="47" t="str">
        <f t="shared" si="9"/>
        <v>vs</v>
      </c>
      <c r="F374" s="46" t="str">
        <f>IFERROR(VLOOKUP(_xlfn.CONCAT(B374,$B353),'All Fixtures'!I:T,12,0),VLOOKUP(_xlfn.CONCAT(B374,$B353),'All Fixtures'!H:T,13,0))</f>
        <v>Hilltops</v>
      </c>
      <c r="G374" s="48" t="str">
        <f>IF(E374="VOID","",VLOOKUP(_xlfn.CONCAT(B374,D374),'All Fixtures'!H:U,14,0))</f>
        <v>Circle Club Newent</v>
      </c>
    </row>
    <row r="375" spans="1:7" ht="18" customHeight="1" x14ac:dyDescent="0.25">
      <c r="A375" s="55"/>
      <c r="B375" s="44">
        <v>19</v>
      </c>
      <c r="C375" s="45">
        <f>IFERROR(VLOOKUP(_xlfn.CONCAT(B375,$B353),'All Fixtures'!H:R,10,0),VLOOKUP(_xlfn.CONCAT(B375,$B353),'All Fixtures'!I:R,9,0))</f>
        <v>45685</v>
      </c>
      <c r="D375" s="46" t="str">
        <f>IFERROR(VLOOKUP(_xlfn.CONCAT(B375,$B353),'All Fixtures'!H:R,11,0),VLOOKUP(_xlfn.CONCAT(B375,$B353),'All Fixtures'!I:R,10,0))</f>
        <v>Deaf Tigers</v>
      </c>
      <c r="E375" s="47" t="str">
        <f t="shared" si="9"/>
        <v>vs</v>
      </c>
      <c r="F375" s="46" t="str">
        <f>IFERROR(VLOOKUP(_xlfn.CONCAT(B375,$B353),'All Fixtures'!I:T,12,0),VLOOKUP(_xlfn.CONCAT(B375,$B353),'All Fixtures'!H:T,13,0))</f>
        <v>Newent Dragons</v>
      </c>
      <c r="G375" s="48" t="str">
        <f>IF(E375="VOID","",VLOOKUP(_xlfn.CONCAT(B375,D375),'All Fixtures'!H:U,14,0))</f>
        <v>One Eyed Jacks</v>
      </c>
    </row>
    <row r="376" spans="1:7" ht="18" customHeight="1" x14ac:dyDescent="0.25">
      <c r="A376" s="55"/>
      <c r="B376" s="44">
        <v>20</v>
      </c>
      <c r="C376" s="45">
        <f>IFERROR(VLOOKUP(_xlfn.CONCAT(B376,$B353),'All Fixtures'!H:R,10,0),VLOOKUP(_xlfn.CONCAT(B376,$B353),'All Fixtures'!I:R,9,0))</f>
        <v>45695</v>
      </c>
      <c r="D376" s="46" t="str">
        <f>IFERROR(VLOOKUP(_xlfn.CONCAT(B376,$B353),'All Fixtures'!H:R,11,0),VLOOKUP(_xlfn.CONCAT(B376,$B353),'All Fixtures'!I:R,10,0))</f>
        <v>Newent Dragons</v>
      </c>
      <c r="E376" s="47" t="str">
        <f t="shared" si="9"/>
        <v>vs</v>
      </c>
      <c r="F376" s="46" t="str">
        <f>IFERROR(VLOOKUP(_xlfn.CONCAT(B376,$B353),'All Fixtures'!I:T,12,0),VLOOKUP(_xlfn.CONCAT(B376,$B353),'All Fixtures'!H:T,13,0))</f>
        <v>City Treasurers</v>
      </c>
      <c r="G376" s="48" t="str">
        <f>IF(E376="VOID","",VLOOKUP(_xlfn.CONCAT(B376,D376),'All Fixtures'!H:U,14,0))</f>
        <v>Circle Club Newent</v>
      </c>
    </row>
    <row r="377" spans="1:7" ht="18" customHeight="1" x14ac:dyDescent="0.25">
      <c r="A377" s="55"/>
      <c r="B377" s="44">
        <v>21</v>
      </c>
      <c r="C377" s="45">
        <f>IFERROR(VLOOKUP(_xlfn.CONCAT(B377,$B353),'All Fixtures'!H:R,10,0),VLOOKUP(_xlfn.CONCAT(B377,$B353),'All Fixtures'!I:R,9,0))</f>
        <v>45699</v>
      </c>
      <c r="D377" s="46" t="str">
        <f>IFERROR(VLOOKUP(_xlfn.CONCAT(B377,$B353),'All Fixtures'!H:R,11,0),VLOOKUP(_xlfn.CONCAT(B377,$B353),'All Fixtures'!I:R,10,0))</f>
        <v>Sigtels</v>
      </c>
      <c r="E377" s="47" t="str">
        <f t="shared" si="9"/>
        <v>vs</v>
      </c>
      <c r="F377" s="46" t="str">
        <f>IFERROR(VLOOKUP(_xlfn.CONCAT(B377,$B353),'All Fixtures'!I:T,12,0),VLOOKUP(_xlfn.CONCAT(B377,$B353),'All Fixtures'!H:T,13,0))</f>
        <v>Newent Dragons</v>
      </c>
      <c r="G377" s="48" t="str">
        <f>IF(E377="VOID","",VLOOKUP(_xlfn.CONCAT(B377,D377),'All Fixtures'!H:U,14,0))</f>
        <v>Wotton Hall Club 2</v>
      </c>
    </row>
    <row r="378" spans="1:7" ht="18" customHeight="1" x14ac:dyDescent="0.25">
      <c r="A378" s="55"/>
      <c r="B378" s="44">
        <v>22</v>
      </c>
      <c r="C378" s="45">
        <f>IFERROR(VLOOKUP(_xlfn.CONCAT(B378,$B353),'All Fixtures'!H:R,10,0),VLOOKUP(_xlfn.CONCAT(B378,$B353),'All Fixtures'!I:R,9,0))</f>
        <v>45709</v>
      </c>
      <c r="D378" s="46" t="str">
        <f>IFERROR(VLOOKUP(_xlfn.CONCAT(B378,$B353),'All Fixtures'!H:R,11,0),VLOOKUP(_xlfn.CONCAT(B378,$B353),'All Fixtures'!I:R,10,0))</f>
        <v>Newent Dragons</v>
      </c>
      <c r="E378" s="47" t="str">
        <f t="shared" si="9"/>
        <v>vs</v>
      </c>
      <c r="F378" s="46" t="str">
        <f>IFERROR(VLOOKUP(_xlfn.CONCAT(B378,$B353),'All Fixtures'!I:T,12,0),VLOOKUP(_xlfn.CONCAT(B378,$B353),'All Fixtures'!H:T,13,0))</f>
        <v>Derwents</v>
      </c>
      <c r="G378" s="48" t="str">
        <f>IF(E378="VOID","",VLOOKUP(_xlfn.CONCAT(B378,D378),'All Fixtures'!H:U,14,0))</f>
        <v>Circle Club Newent</v>
      </c>
    </row>
    <row r="379" spans="1:7" ht="18" customHeight="1" x14ac:dyDescent="0.25">
      <c r="A379" s="55"/>
      <c r="B379" s="44">
        <v>23</v>
      </c>
      <c r="C379" s="45">
        <f>IFERROR(VLOOKUP(_xlfn.CONCAT(B379,$B353),'All Fixtures'!H:R,10,0),VLOOKUP(_xlfn.CONCAT(B379,$B353),'All Fixtures'!I:R,9,0))</f>
        <v>45715</v>
      </c>
      <c r="D379" s="46" t="str">
        <f>IFERROR(VLOOKUP(_xlfn.CONCAT(B379,$B353),'All Fixtures'!H:R,11,0),VLOOKUP(_xlfn.CONCAT(B379,$B353),'All Fixtures'!I:R,10,0))</f>
        <v>Lassington Rollers</v>
      </c>
      <c r="E379" s="47" t="str">
        <f t="shared" si="9"/>
        <v>vs</v>
      </c>
      <c r="F379" s="46" t="str">
        <f>IFERROR(VLOOKUP(_xlfn.CONCAT(B379,$B353),'All Fixtures'!I:T,12,0),VLOOKUP(_xlfn.CONCAT(B379,$B353),'All Fixtures'!H:T,13,0))</f>
        <v>Newent Dragons</v>
      </c>
      <c r="G379" s="48" t="str">
        <f>IF(E379="VOID","",VLOOKUP(_xlfn.CONCAT(B379,D379),'All Fixtures'!H:U,14,0))</f>
        <v>England's Glory 2</v>
      </c>
    </row>
    <row r="380" spans="1:7" ht="18" customHeight="1" x14ac:dyDescent="0.25">
      <c r="A380" s="55"/>
      <c r="B380" s="44">
        <v>24</v>
      </c>
      <c r="C380" s="45">
        <f>IFERROR(VLOOKUP(_xlfn.CONCAT(B380,$B353),'All Fixtures'!H:R,10,0),VLOOKUP(_xlfn.CONCAT(B380,$B353),'All Fixtures'!I:R,9,0))</f>
        <v>45723</v>
      </c>
      <c r="D380" s="46" t="str">
        <f>IFERROR(VLOOKUP(_xlfn.CONCAT(B380,$B353),'All Fixtures'!H:R,11,0),VLOOKUP(_xlfn.CONCAT(B380,$B353),'All Fixtures'!I:R,10,0))</f>
        <v>Newent Dragons</v>
      </c>
      <c r="E380" s="47" t="str">
        <f t="shared" si="9"/>
        <v>vs</v>
      </c>
      <c r="F380" s="46" t="str">
        <f>IFERROR(VLOOKUP(_xlfn.CONCAT(B380,$B353),'All Fixtures'!I:T,12,0),VLOOKUP(_xlfn.CONCAT(B380,$B353),'All Fixtures'!H:T,13,0))</f>
        <v>Cruisers</v>
      </c>
      <c r="G380" s="48" t="str">
        <f>IF(E380="VOID","",VLOOKUP(_xlfn.CONCAT(B380,D380),'All Fixtures'!H:U,14,0))</f>
        <v>Circle Club Newent</v>
      </c>
    </row>
    <row r="381" spans="1:7" ht="18" customHeight="1" x14ac:dyDescent="0.25">
      <c r="A381" s="55"/>
      <c r="B381" s="44">
        <v>25</v>
      </c>
      <c r="C381" s="45">
        <f>IFERROR(VLOOKUP(_xlfn.CONCAT(B381,$B353),'All Fixtures'!H:R,10,0),VLOOKUP(_xlfn.CONCAT(B381,$B353),'All Fixtures'!I:R,9,0))</f>
        <v>45728</v>
      </c>
      <c r="D381" s="46" t="str">
        <f>IFERROR(VLOOKUP(_xlfn.CONCAT(B381,$B353),'All Fixtures'!H:R,11,0),VLOOKUP(_xlfn.CONCAT(B381,$B353),'All Fixtures'!I:R,10,0))</f>
        <v>BMI 'A' Breakaways</v>
      </c>
      <c r="E381" s="47" t="str">
        <f t="shared" si="9"/>
        <v>vs</v>
      </c>
      <c r="F381" s="46" t="str">
        <f>IFERROR(VLOOKUP(_xlfn.CONCAT(B381,$B353),'All Fixtures'!I:T,12,0),VLOOKUP(_xlfn.CONCAT(B381,$B353),'All Fixtures'!H:T,13,0))</f>
        <v>Newent Dragons</v>
      </c>
      <c r="G381" s="48" t="str">
        <f>IF(E381="VOID","",VLOOKUP(_xlfn.CONCAT(B381,D381),'All Fixtures'!H:U,14,0))</f>
        <v>St James Club</v>
      </c>
    </row>
    <row r="382" spans="1:7" ht="18" customHeight="1" x14ac:dyDescent="0.25">
      <c r="A382" s="55"/>
      <c r="B382" s="44">
        <v>26</v>
      </c>
      <c r="C382" s="45">
        <f>IFERROR(VLOOKUP(_xlfn.CONCAT(B382,$B353),'All Fixtures'!H:R,10,0),VLOOKUP(_xlfn.CONCAT(B382,$B353),'All Fixtures'!I:R,9,0))</f>
        <v>45737</v>
      </c>
      <c r="D382" s="46" t="str">
        <f>IFERROR(VLOOKUP(_xlfn.CONCAT(B382,$B353),'All Fixtures'!H:R,11,0),VLOOKUP(_xlfn.CONCAT(B382,$B353),'All Fixtures'!I:R,10,0))</f>
        <v>Newent Dragons</v>
      </c>
      <c r="E382" s="47" t="str">
        <f t="shared" si="9"/>
        <v>vs</v>
      </c>
      <c r="F382" s="46" t="str">
        <f>IFERROR(VLOOKUP(_xlfn.CONCAT(B382,$B353),'All Fixtures'!I:T,12,0),VLOOKUP(_xlfn.CONCAT(B382,$B353),'All Fixtures'!H:T,13,0))</f>
        <v>More Lager</v>
      </c>
      <c r="G382" s="48" t="str">
        <f>IF(E382="VOID","",VLOOKUP(_xlfn.CONCAT(B382,D382),'All Fixtures'!H:U,14,0))</f>
        <v>Circle Club Newent</v>
      </c>
    </row>
    <row r="383" spans="1:7" ht="18" customHeight="1" x14ac:dyDescent="0.25">
      <c r="A383" s="55"/>
      <c r="B383" s="44">
        <v>27</v>
      </c>
      <c r="C383" s="45">
        <f>IFERROR(VLOOKUP(_xlfn.CONCAT(B383,$B353),'All Fixtures'!H:R,10,0),VLOOKUP(_xlfn.CONCAT(B383,$B353),'All Fixtures'!I:R,9,0))</f>
        <v>45742</v>
      </c>
      <c r="D383" s="46" t="str">
        <f>IFERROR(VLOOKUP(_xlfn.CONCAT(B383,$B353),'All Fixtures'!H:R,11,0),VLOOKUP(_xlfn.CONCAT(B383,$B353),'All Fixtures'!I:R,10,0))</f>
        <v>The Novices</v>
      </c>
      <c r="E383" s="47" t="str">
        <f t="shared" si="9"/>
        <v>vs</v>
      </c>
      <c r="F383" s="46" t="str">
        <f>IFERROR(VLOOKUP(_xlfn.CONCAT(B383,$B353),'All Fixtures'!I:T,12,0),VLOOKUP(_xlfn.CONCAT(B383,$B353),'All Fixtures'!H:T,13,0))</f>
        <v>Newent Dragons</v>
      </c>
      <c r="G383" s="48" t="str">
        <f>IF(E383="VOID","",VLOOKUP(_xlfn.CONCAT(B383,D383),'All Fixtures'!H:U,14,0))</f>
        <v>Gala Club 2</v>
      </c>
    </row>
    <row r="384" spans="1:7" ht="18" customHeight="1" x14ac:dyDescent="0.25">
      <c r="A384" s="55"/>
      <c r="B384" s="44">
        <v>28</v>
      </c>
      <c r="C384" s="45" t="str">
        <f>IFERROR(VLOOKUP(_xlfn.CONCAT(B384,$B353),'All Fixtures'!H:R,10,0),VLOOKUP(_xlfn.CONCAT(B384,$B353),'All Fixtures'!I:R,9,0))</f>
        <v/>
      </c>
      <c r="D384" s="46" t="str">
        <f>IFERROR(VLOOKUP(_xlfn.CONCAT(B384,$B353),'All Fixtures'!H:R,11,0),VLOOKUP(_xlfn.CONCAT(B384,$B353),'All Fixtures'!I:R,10,0))</f>
        <v>Newent Dragons</v>
      </c>
      <c r="E384" s="47" t="str">
        <f t="shared" si="9"/>
        <v>VOID</v>
      </c>
      <c r="F384" s="46" t="str">
        <f>IFERROR(VLOOKUP(_xlfn.CONCAT(B384,$B353),'All Fixtures'!I:T,12,0),VLOOKUP(_xlfn.CONCAT(B384,$B353),'All Fixtures'!H:T,13,0))</f>
        <v/>
      </c>
      <c r="G384" s="48" t="str">
        <f>IF(E384="VOID","",VLOOKUP(_xlfn.CONCAT(B384,D384),'All Fixtures'!H:U,14,0))</f>
        <v/>
      </c>
    </row>
    <row r="385" spans="1:7" ht="18" customHeight="1" x14ac:dyDescent="0.25">
      <c r="A385" s="55"/>
      <c r="B385" s="44">
        <v>29</v>
      </c>
      <c r="C385" s="45">
        <f>IFERROR(VLOOKUP(_xlfn.CONCAT(B385,$B353),'All Fixtures'!H:R,10,0),VLOOKUP(_xlfn.CONCAT(B385,$B353),'All Fixtures'!I:R,9,0))</f>
        <v>45758</v>
      </c>
      <c r="D385" s="46" t="str">
        <f>IFERROR(VLOOKUP(_xlfn.CONCAT(B385,$B353),'All Fixtures'!H:R,11,0),VLOOKUP(_xlfn.CONCAT(B385,$B353),'All Fixtures'!I:R,10,0))</f>
        <v>Newent Dragons</v>
      </c>
      <c r="E385" s="47" t="str">
        <f t="shared" si="9"/>
        <v>vs</v>
      </c>
      <c r="F385" s="46" t="str">
        <f>IFERROR(VLOOKUP(_xlfn.CONCAT(B385,$B353),'All Fixtures'!I:T,12,0),VLOOKUP(_xlfn.CONCAT(B385,$B353),'All Fixtures'!H:T,13,0))</f>
        <v>Tipplers</v>
      </c>
      <c r="G385" s="48" t="str">
        <f>IF(E385="VOID","",VLOOKUP(_xlfn.CONCAT(B385,D385),'All Fixtures'!H:U,14,0))</f>
        <v>Circle Club Newent</v>
      </c>
    </row>
    <row r="386" spans="1:7" ht="18" customHeight="1" x14ac:dyDescent="0.25">
      <c r="A386" s="55"/>
      <c r="B386" s="49">
        <v>30</v>
      </c>
      <c r="C386" s="50">
        <f>IFERROR(VLOOKUP(_xlfn.CONCAT(B386,$B353),'All Fixtures'!H:R,10,0),VLOOKUP(_xlfn.CONCAT(B386,$B353),'All Fixtures'!I:R,9,0))</f>
        <v>45764</v>
      </c>
      <c r="D386" s="51" t="str">
        <f>IFERROR(VLOOKUP(_xlfn.CONCAT(B386,$B353),'All Fixtures'!H:R,11,0),VLOOKUP(_xlfn.CONCAT(B386,$B353),'All Fixtures'!I:R,10,0))</f>
        <v>Incredibowls</v>
      </c>
      <c r="E386" s="52" t="str">
        <f t="shared" si="9"/>
        <v>vs</v>
      </c>
      <c r="F386" s="51" t="str">
        <f>IFERROR(VLOOKUP(_xlfn.CONCAT(B386,$B353),'All Fixtures'!I:T,12,0),VLOOKUP(_xlfn.CONCAT(B386,$B353),'All Fixtures'!H:T,13,0))</f>
        <v>Newent Dragons</v>
      </c>
      <c r="G386" s="53" t="str">
        <f>IF(E386="VOID","",VLOOKUP(_xlfn.CONCAT(B386,D386),'All Fixtures'!H:U,14,0))</f>
        <v>St James Club</v>
      </c>
    </row>
    <row r="387" spans="1:7" ht="13.15" customHeight="1" x14ac:dyDescent="0.25">
      <c r="A387" s="55"/>
      <c r="B387" s="20"/>
      <c r="C387" s="20"/>
      <c r="D387" s="3"/>
      <c r="E387" s="20"/>
      <c r="F387" s="3"/>
      <c r="G387" s="3"/>
    </row>
    <row r="388" spans="1:7" ht="13.15" customHeight="1" x14ac:dyDescent="0.25">
      <c r="A388" s="55"/>
      <c r="B388" s="20"/>
      <c r="C388" s="20"/>
      <c r="D388" s="3"/>
      <c r="E388" s="20"/>
      <c r="F388" s="3"/>
      <c r="G388" s="3"/>
    </row>
    <row r="389" spans="1:7" ht="13.15" customHeight="1" x14ac:dyDescent="0.25">
      <c r="A389" s="55"/>
      <c r="B389" s="20"/>
      <c r="C389" s="20"/>
      <c r="D389" s="3"/>
      <c r="E389" s="20"/>
      <c r="F389" s="3"/>
      <c r="G389" s="3"/>
    </row>
    <row r="390" spans="1:7" ht="13.15" customHeight="1" x14ac:dyDescent="0.25">
      <c r="A390" s="55"/>
      <c r="B390" s="20"/>
      <c r="C390" s="20"/>
      <c r="D390" s="3"/>
      <c r="E390" s="20"/>
      <c r="F390" s="3"/>
      <c r="G390" s="3"/>
    </row>
    <row r="391" spans="1:7" ht="13.15" customHeight="1" x14ac:dyDescent="0.25">
      <c r="A391" s="55"/>
      <c r="B391" s="20"/>
      <c r="C391" s="20"/>
      <c r="D391" s="3"/>
      <c r="E391" s="20"/>
      <c r="F391" s="3"/>
      <c r="G391" s="3"/>
    </row>
    <row r="392" spans="1:7" ht="20.45" customHeight="1" x14ac:dyDescent="0.35">
      <c r="A392" s="55">
        <f>A353+1</f>
        <v>11</v>
      </c>
      <c r="B392" s="39" t="str">
        <f>C392</f>
        <v>The Novices</v>
      </c>
      <c r="C392" s="121" t="str">
        <f>VLOOKUP(A392,Divisions!$AG$3:$AH$18,2,0)</f>
        <v>The Novices</v>
      </c>
      <c r="D392" s="121"/>
      <c r="E392" s="121"/>
      <c r="F392" s="121"/>
      <c r="G392" s="121"/>
    </row>
    <row r="393" spans="1:7" ht="13.15" customHeight="1" x14ac:dyDescent="0.25">
      <c r="A393" s="55"/>
      <c r="B393" s="20"/>
      <c r="C393" s="20"/>
      <c r="D393" s="3"/>
      <c r="E393" s="20"/>
      <c r="F393" s="3"/>
      <c r="G393" s="3"/>
    </row>
    <row r="394" spans="1:7" ht="21.6" customHeight="1" x14ac:dyDescent="0.25">
      <c r="A394" s="55"/>
      <c r="B394" s="40" t="s">
        <v>328</v>
      </c>
      <c r="C394" s="41" t="s">
        <v>334</v>
      </c>
      <c r="D394" s="42" t="s">
        <v>340</v>
      </c>
      <c r="E394" s="42"/>
      <c r="F394" s="42" t="s">
        <v>341</v>
      </c>
      <c r="G394" s="43" t="s">
        <v>338</v>
      </c>
    </row>
    <row r="395" spans="1:7" ht="18" customHeight="1" x14ac:dyDescent="0.25">
      <c r="A395" s="55"/>
      <c r="B395" s="44">
        <v>1</v>
      </c>
      <c r="C395" s="45">
        <f>IFERROR(VLOOKUP(_xlfn.CONCAT(B395,$B392),'All Fixtures'!H:R,10,0),VLOOKUP(_xlfn.CONCAT(B395,$B392),'All Fixtures'!I:R,9,0))</f>
        <v>45539</v>
      </c>
      <c r="D395" s="46" t="str">
        <f>IFERROR(VLOOKUP(_xlfn.CONCAT(B395,$B392),'All Fixtures'!H:R,11,0),VLOOKUP(_xlfn.CONCAT(B395,$B392),'All Fixtures'!I:R,10,0))</f>
        <v>Bloaters S.C.</v>
      </c>
      <c r="E395" s="47" t="str">
        <f>IF(F395="","VOID","vs")</f>
        <v>vs</v>
      </c>
      <c r="F395" s="46" t="str">
        <f>IFERROR(VLOOKUP(_xlfn.CONCAT(B395,$B392),'All Fixtures'!I:T,12,0),VLOOKUP(_xlfn.CONCAT(B395,$B392),'All Fixtures'!H:T,13,0))</f>
        <v>The Novices</v>
      </c>
      <c r="G395" s="48" t="str">
        <f>IF(E395="VOID","",VLOOKUP(_xlfn.CONCAT(B395,D395),'All Fixtures'!H:U,14,0))</f>
        <v>Spartans Club 2</v>
      </c>
    </row>
    <row r="396" spans="1:7" ht="18" customHeight="1" x14ac:dyDescent="0.25">
      <c r="A396" s="55"/>
      <c r="B396" s="44">
        <v>2</v>
      </c>
      <c r="C396" s="45">
        <f>IFERROR(VLOOKUP(_xlfn.CONCAT(B396,$B392),'All Fixtures'!H:R,10,0),VLOOKUP(_xlfn.CONCAT(B396,$B392),'All Fixtures'!I:R,9,0))</f>
        <v>45546</v>
      </c>
      <c r="D396" s="46" t="str">
        <f>IFERROR(VLOOKUP(_xlfn.CONCAT(B396,$B392),'All Fixtures'!H:R,11,0),VLOOKUP(_xlfn.CONCAT(B396,$B392),'All Fixtures'!I:R,10,0))</f>
        <v>The Novices</v>
      </c>
      <c r="E396" s="47" t="str">
        <f t="shared" ref="E396:E425" si="10">IF(F396="","VOID","vs")</f>
        <v>vs</v>
      </c>
      <c r="F396" s="46" t="str">
        <f>IFERROR(VLOOKUP(_xlfn.CONCAT(B396,$B392),'All Fixtures'!I:T,12,0),VLOOKUP(_xlfn.CONCAT(B396,$B392),'All Fixtures'!H:T,13,0))</f>
        <v>Hilltops</v>
      </c>
      <c r="G396" s="48" t="str">
        <f>IF(E396="VOID","",VLOOKUP(_xlfn.CONCAT(B396,D396),'All Fixtures'!H:U,14,0))</f>
        <v>Gala Club 2</v>
      </c>
    </row>
    <row r="397" spans="1:7" ht="18" customHeight="1" x14ac:dyDescent="0.25">
      <c r="A397" s="55"/>
      <c r="B397" s="44">
        <v>3</v>
      </c>
      <c r="C397" s="45">
        <f>IFERROR(VLOOKUP(_xlfn.CONCAT(B397,$B392),'All Fixtures'!H:R,10,0),VLOOKUP(_xlfn.CONCAT(B397,$B392),'All Fixtures'!I:R,9,0))</f>
        <v>45552</v>
      </c>
      <c r="D397" s="46" t="str">
        <f>IFERROR(VLOOKUP(_xlfn.CONCAT(B397,$B392),'All Fixtures'!H:R,11,0),VLOOKUP(_xlfn.CONCAT(B397,$B392),'All Fixtures'!I:R,10,0))</f>
        <v>Deaf Tigers</v>
      </c>
      <c r="E397" s="47" t="str">
        <f t="shared" si="10"/>
        <v>vs</v>
      </c>
      <c r="F397" s="46" t="str">
        <f>IFERROR(VLOOKUP(_xlfn.CONCAT(B397,$B392),'All Fixtures'!I:T,12,0),VLOOKUP(_xlfn.CONCAT(B397,$B392),'All Fixtures'!H:T,13,0))</f>
        <v>The Novices</v>
      </c>
      <c r="G397" s="48" t="str">
        <f>IF(E397="VOID","",VLOOKUP(_xlfn.CONCAT(B397,D397),'All Fixtures'!H:U,14,0))</f>
        <v>One Eyed Jacks</v>
      </c>
    </row>
    <row r="398" spans="1:7" ht="18" customHeight="1" x14ac:dyDescent="0.25">
      <c r="A398" s="55"/>
      <c r="B398" s="44">
        <v>4</v>
      </c>
      <c r="C398" s="45">
        <f>IFERROR(VLOOKUP(_xlfn.CONCAT(B398,$B392),'All Fixtures'!H:R,10,0),VLOOKUP(_xlfn.CONCAT(B398,$B392),'All Fixtures'!I:R,9,0))</f>
        <v>45560</v>
      </c>
      <c r="D398" s="46" t="str">
        <f>IFERROR(VLOOKUP(_xlfn.CONCAT(B398,$B392),'All Fixtures'!H:R,11,0),VLOOKUP(_xlfn.CONCAT(B398,$B392),'All Fixtures'!I:R,10,0))</f>
        <v>The Novices</v>
      </c>
      <c r="E398" s="47" t="str">
        <f t="shared" si="10"/>
        <v>vs</v>
      </c>
      <c r="F398" s="46" t="str">
        <f>IFERROR(VLOOKUP(_xlfn.CONCAT(B398,$B392),'All Fixtures'!I:T,12,0),VLOOKUP(_xlfn.CONCAT(B398,$B392),'All Fixtures'!H:T,13,0))</f>
        <v>City Treasurers</v>
      </c>
      <c r="G398" s="48" t="str">
        <f>IF(E398="VOID","",VLOOKUP(_xlfn.CONCAT(B398,D398),'All Fixtures'!H:U,14,0))</f>
        <v>Gala Club 2</v>
      </c>
    </row>
    <row r="399" spans="1:7" ht="18" customHeight="1" x14ac:dyDescent="0.25">
      <c r="A399" s="55"/>
      <c r="B399" s="44">
        <v>5</v>
      </c>
      <c r="C399" s="45">
        <f>IFERROR(VLOOKUP(_xlfn.CONCAT(B399,$B392),'All Fixtures'!H:R,10,0),VLOOKUP(_xlfn.CONCAT(B399,$B392),'All Fixtures'!I:R,9,0))</f>
        <v>45566</v>
      </c>
      <c r="D399" s="46" t="str">
        <f>IFERROR(VLOOKUP(_xlfn.CONCAT(B399,$B392),'All Fixtures'!H:R,11,0),VLOOKUP(_xlfn.CONCAT(B399,$B392),'All Fixtures'!I:R,10,0))</f>
        <v>Sigtels</v>
      </c>
      <c r="E399" s="47" t="str">
        <f t="shared" si="10"/>
        <v>vs</v>
      </c>
      <c r="F399" s="46" t="str">
        <f>IFERROR(VLOOKUP(_xlfn.CONCAT(B399,$B392),'All Fixtures'!I:T,12,0),VLOOKUP(_xlfn.CONCAT(B399,$B392),'All Fixtures'!H:T,13,0))</f>
        <v>The Novices</v>
      </c>
      <c r="G399" s="48" t="str">
        <f>IF(E399="VOID","",VLOOKUP(_xlfn.CONCAT(B399,D399),'All Fixtures'!H:U,14,0))</f>
        <v>Wotton Hall Club 2</v>
      </c>
    </row>
    <row r="400" spans="1:7" ht="18" customHeight="1" x14ac:dyDescent="0.25">
      <c r="A400" s="55"/>
      <c r="B400" s="44">
        <v>6</v>
      </c>
      <c r="C400" s="45">
        <f>IFERROR(VLOOKUP(_xlfn.CONCAT(B400,$B392),'All Fixtures'!H:R,10,0),VLOOKUP(_xlfn.CONCAT(B400,$B392),'All Fixtures'!I:R,9,0))</f>
        <v>45574</v>
      </c>
      <c r="D400" s="46" t="str">
        <f>IFERROR(VLOOKUP(_xlfn.CONCAT(B400,$B392),'All Fixtures'!H:R,11,0),VLOOKUP(_xlfn.CONCAT(B400,$B392),'All Fixtures'!I:R,10,0))</f>
        <v>The Novices</v>
      </c>
      <c r="E400" s="47" t="str">
        <f t="shared" si="10"/>
        <v>vs</v>
      </c>
      <c r="F400" s="46" t="str">
        <f>IFERROR(VLOOKUP(_xlfn.CONCAT(B400,$B392),'All Fixtures'!I:T,12,0),VLOOKUP(_xlfn.CONCAT(B400,$B392),'All Fixtures'!H:T,13,0))</f>
        <v>Derwents</v>
      </c>
      <c r="G400" s="48" t="str">
        <f>IF(E400="VOID","",VLOOKUP(_xlfn.CONCAT(B400,D400),'All Fixtures'!H:U,14,0))</f>
        <v>Gala Club 2</v>
      </c>
    </row>
    <row r="401" spans="1:7" ht="18" customHeight="1" x14ac:dyDescent="0.25">
      <c r="A401" s="55"/>
      <c r="B401" s="44">
        <v>7</v>
      </c>
      <c r="C401" s="45">
        <f>IFERROR(VLOOKUP(_xlfn.CONCAT(B401,$B392),'All Fixtures'!H:R,10,0),VLOOKUP(_xlfn.CONCAT(B401,$B392),'All Fixtures'!I:R,9,0))</f>
        <v>45582</v>
      </c>
      <c r="D401" s="46" t="str">
        <f>IFERROR(VLOOKUP(_xlfn.CONCAT(B401,$B392),'All Fixtures'!H:R,11,0),VLOOKUP(_xlfn.CONCAT(B401,$B392),'All Fixtures'!I:R,10,0))</f>
        <v>Lassington Rollers</v>
      </c>
      <c r="E401" s="47" t="str">
        <f t="shared" si="10"/>
        <v>vs</v>
      </c>
      <c r="F401" s="46" t="str">
        <f>IFERROR(VLOOKUP(_xlfn.CONCAT(B401,$B392),'All Fixtures'!I:T,12,0),VLOOKUP(_xlfn.CONCAT(B401,$B392),'All Fixtures'!H:T,13,0))</f>
        <v>The Novices</v>
      </c>
      <c r="G401" s="48" t="str">
        <f>IF(E401="VOID","",VLOOKUP(_xlfn.CONCAT(B401,D401),'All Fixtures'!H:U,14,0))</f>
        <v>England's Glory 2</v>
      </c>
    </row>
    <row r="402" spans="1:7" ht="18" customHeight="1" x14ac:dyDescent="0.25">
      <c r="A402" s="55"/>
      <c r="B402" s="44">
        <v>8</v>
      </c>
      <c r="C402" s="45">
        <f>IFERROR(VLOOKUP(_xlfn.CONCAT(B402,$B392),'All Fixtures'!H:R,10,0),VLOOKUP(_xlfn.CONCAT(B402,$B392),'All Fixtures'!I:R,9,0))</f>
        <v>45588</v>
      </c>
      <c r="D402" s="46" t="str">
        <f>IFERROR(VLOOKUP(_xlfn.CONCAT(B402,$B392),'All Fixtures'!H:R,11,0),VLOOKUP(_xlfn.CONCAT(B402,$B392),'All Fixtures'!I:R,10,0))</f>
        <v>The Novices</v>
      </c>
      <c r="E402" s="47" t="str">
        <f t="shared" si="10"/>
        <v>vs</v>
      </c>
      <c r="F402" s="46" t="str">
        <f>IFERROR(VLOOKUP(_xlfn.CONCAT(B402,$B392),'All Fixtures'!I:T,12,0),VLOOKUP(_xlfn.CONCAT(B402,$B392),'All Fixtures'!H:T,13,0))</f>
        <v>Cruisers</v>
      </c>
      <c r="G402" s="48" t="str">
        <f>IF(E402="VOID","",VLOOKUP(_xlfn.CONCAT(B402,D402),'All Fixtures'!H:U,14,0))</f>
        <v>Gala Club 2</v>
      </c>
    </row>
    <row r="403" spans="1:7" ht="18" customHeight="1" x14ac:dyDescent="0.25">
      <c r="A403" s="55"/>
      <c r="B403" s="44">
        <v>9</v>
      </c>
      <c r="C403" s="45">
        <f>IFERROR(VLOOKUP(_xlfn.CONCAT(B403,$B392),'All Fixtures'!H:R,10,0),VLOOKUP(_xlfn.CONCAT(B403,$B392),'All Fixtures'!I:R,9,0))</f>
        <v>45595</v>
      </c>
      <c r="D403" s="46" t="str">
        <f>IFERROR(VLOOKUP(_xlfn.CONCAT(B403,$B392),'All Fixtures'!H:R,11,0),VLOOKUP(_xlfn.CONCAT(B403,$B392),'All Fixtures'!I:R,10,0))</f>
        <v>BMI 'A' Breakaways</v>
      </c>
      <c r="E403" s="47" t="str">
        <f t="shared" si="10"/>
        <v>vs</v>
      </c>
      <c r="F403" s="46" t="str">
        <f>IFERROR(VLOOKUP(_xlfn.CONCAT(B403,$B392),'All Fixtures'!I:T,12,0),VLOOKUP(_xlfn.CONCAT(B403,$B392),'All Fixtures'!H:T,13,0))</f>
        <v>The Novices</v>
      </c>
      <c r="G403" s="48" t="str">
        <f>IF(E403="VOID","",VLOOKUP(_xlfn.CONCAT(B403,D403),'All Fixtures'!H:U,14,0))</f>
        <v>St James Club</v>
      </c>
    </row>
    <row r="404" spans="1:7" ht="18" customHeight="1" x14ac:dyDescent="0.25">
      <c r="A404" s="55"/>
      <c r="B404" s="44">
        <v>10</v>
      </c>
      <c r="C404" s="45">
        <f>IFERROR(VLOOKUP(_xlfn.CONCAT(B404,$B392),'All Fixtures'!H:R,10,0),VLOOKUP(_xlfn.CONCAT(B404,$B392),'All Fixtures'!I:R,9,0))</f>
        <v>45602</v>
      </c>
      <c r="D404" s="46" t="str">
        <f>IFERROR(VLOOKUP(_xlfn.CONCAT(B404,$B392),'All Fixtures'!H:R,11,0),VLOOKUP(_xlfn.CONCAT(B404,$B392),'All Fixtures'!I:R,10,0))</f>
        <v>The Novices</v>
      </c>
      <c r="E404" s="47" t="str">
        <f t="shared" si="10"/>
        <v>vs</v>
      </c>
      <c r="F404" s="46" t="str">
        <f>IFERROR(VLOOKUP(_xlfn.CONCAT(B404,$B392),'All Fixtures'!I:T,12,0),VLOOKUP(_xlfn.CONCAT(B404,$B392),'All Fixtures'!H:T,13,0))</f>
        <v>More Lager</v>
      </c>
      <c r="G404" s="48" t="str">
        <f>IF(E404="VOID","",VLOOKUP(_xlfn.CONCAT(B404,D404),'All Fixtures'!H:U,14,0))</f>
        <v>Gala Club 2</v>
      </c>
    </row>
    <row r="405" spans="1:7" ht="18" customHeight="1" x14ac:dyDescent="0.25">
      <c r="A405" s="55"/>
      <c r="B405" s="44">
        <v>11</v>
      </c>
      <c r="C405" s="45" t="str">
        <f>IFERROR(VLOOKUP(_xlfn.CONCAT(B405,$B392),'All Fixtures'!H:R,10,0),VLOOKUP(_xlfn.CONCAT(B405,$B392),'All Fixtures'!I:R,9,0))</f>
        <v/>
      </c>
      <c r="D405" s="46" t="str">
        <f>IFERROR(VLOOKUP(_xlfn.CONCAT(B405,$B392),'All Fixtures'!H:R,11,0),VLOOKUP(_xlfn.CONCAT(B405,$B392),'All Fixtures'!I:R,10,0))</f>
        <v>The Novices</v>
      </c>
      <c r="E405" s="47" t="str">
        <f t="shared" si="10"/>
        <v>VOID</v>
      </c>
      <c r="F405" s="46" t="str">
        <f>IFERROR(VLOOKUP(_xlfn.CONCAT(B405,$B392),'All Fixtures'!I:T,12,0),VLOOKUP(_xlfn.CONCAT(B405,$B392),'All Fixtures'!H:T,13,0))</f>
        <v/>
      </c>
      <c r="G405" s="48" t="str">
        <f>IF(E405="VOID","",VLOOKUP(_xlfn.CONCAT(B405,D405),'All Fixtures'!H:U,14,0))</f>
        <v/>
      </c>
    </row>
    <row r="406" spans="1:7" ht="18" customHeight="1" x14ac:dyDescent="0.25">
      <c r="A406" s="55"/>
      <c r="B406" s="44">
        <v>12</v>
      </c>
      <c r="C406" s="45">
        <f>IFERROR(VLOOKUP(_xlfn.CONCAT(B406,$B392),'All Fixtures'!H:R,10,0),VLOOKUP(_xlfn.CONCAT(B406,$B392),'All Fixtures'!I:R,9,0))</f>
        <v>45618</v>
      </c>
      <c r="D406" s="46" t="str">
        <f>IFERROR(VLOOKUP(_xlfn.CONCAT(B406,$B392),'All Fixtures'!H:R,11,0),VLOOKUP(_xlfn.CONCAT(B406,$B392),'All Fixtures'!I:R,10,0))</f>
        <v>Newent Dragons</v>
      </c>
      <c r="E406" s="47" t="str">
        <f t="shared" si="10"/>
        <v>vs</v>
      </c>
      <c r="F406" s="46" t="str">
        <f>IFERROR(VLOOKUP(_xlfn.CONCAT(B406,$B392),'All Fixtures'!I:T,12,0),VLOOKUP(_xlfn.CONCAT(B406,$B392),'All Fixtures'!H:T,13,0))</f>
        <v>The Novices</v>
      </c>
      <c r="G406" s="48" t="str">
        <f>IF(E406="VOID","",VLOOKUP(_xlfn.CONCAT(B406,D406),'All Fixtures'!H:U,14,0))</f>
        <v>Circle Club Newent</v>
      </c>
    </row>
    <row r="407" spans="1:7" ht="18" customHeight="1" x14ac:dyDescent="0.25">
      <c r="A407" s="55"/>
      <c r="B407" s="44">
        <v>13</v>
      </c>
      <c r="C407" s="45">
        <f>IFERROR(VLOOKUP(_xlfn.CONCAT(B407,$B392),'All Fixtures'!H:R,10,0),VLOOKUP(_xlfn.CONCAT(B407,$B392),'All Fixtures'!I:R,9,0))</f>
        <v>45623</v>
      </c>
      <c r="D407" s="46" t="str">
        <f>IFERROR(VLOOKUP(_xlfn.CONCAT(B407,$B392),'All Fixtures'!H:R,11,0),VLOOKUP(_xlfn.CONCAT(B407,$B392),'All Fixtures'!I:R,10,0))</f>
        <v>The Novices</v>
      </c>
      <c r="E407" s="47" t="str">
        <f t="shared" si="10"/>
        <v>vs</v>
      </c>
      <c r="F407" s="46" t="str">
        <f>IFERROR(VLOOKUP(_xlfn.CONCAT(B407,$B392),'All Fixtures'!I:T,12,0),VLOOKUP(_xlfn.CONCAT(B407,$B392),'All Fixtures'!H:T,13,0))</f>
        <v>Tipplers</v>
      </c>
      <c r="G407" s="48" t="str">
        <f>IF(E407="VOID","",VLOOKUP(_xlfn.CONCAT(B407,D407),'All Fixtures'!H:U,14,0))</f>
        <v>Gala Club 2</v>
      </c>
    </row>
    <row r="408" spans="1:7" ht="18" customHeight="1" x14ac:dyDescent="0.25">
      <c r="A408" s="55"/>
      <c r="B408" s="44">
        <v>14</v>
      </c>
      <c r="C408" s="45">
        <f>IFERROR(VLOOKUP(_xlfn.CONCAT(B408,$B392),'All Fixtures'!H:R,10,0),VLOOKUP(_xlfn.CONCAT(B408,$B392),'All Fixtures'!I:R,9,0))</f>
        <v>45631</v>
      </c>
      <c r="D408" s="46" t="str">
        <f>IFERROR(VLOOKUP(_xlfn.CONCAT(B408,$B392),'All Fixtures'!H:R,11,0),VLOOKUP(_xlfn.CONCAT(B408,$B392),'All Fixtures'!I:R,10,0))</f>
        <v>Incredibowls</v>
      </c>
      <c r="E408" s="47" t="str">
        <f t="shared" si="10"/>
        <v>vs</v>
      </c>
      <c r="F408" s="46" t="str">
        <f>IFERROR(VLOOKUP(_xlfn.CONCAT(B408,$B392),'All Fixtures'!I:T,12,0),VLOOKUP(_xlfn.CONCAT(B408,$B392),'All Fixtures'!H:T,13,0))</f>
        <v>The Novices</v>
      </c>
      <c r="G408" s="48" t="str">
        <f>IF(E408="VOID","",VLOOKUP(_xlfn.CONCAT(B408,D408),'All Fixtures'!H:U,14,0))</f>
        <v>St James Club</v>
      </c>
    </row>
    <row r="409" spans="1:7" ht="18" customHeight="1" x14ac:dyDescent="0.25">
      <c r="A409" s="55"/>
      <c r="B409" s="44">
        <v>15</v>
      </c>
      <c r="C409" s="45">
        <f>IFERROR(VLOOKUP(_xlfn.CONCAT(B409,$B392),'All Fixtures'!H:R,10,0),VLOOKUP(_xlfn.CONCAT(B409,$B392),'All Fixtures'!I:R,9,0))</f>
        <v>45637</v>
      </c>
      <c r="D409" s="46" t="str">
        <f>IFERROR(VLOOKUP(_xlfn.CONCAT(B409,$B392),'All Fixtures'!H:R,11,0),VLOOKUP(_xlfn.CONCAT(B409,$B392),'All Fixtures'!I:R,10,0))</f>
        <v>The Novices</v>
      </c>
      <c r="E409" s="47" t="str">
        <f t="shared" si="10"/>
        <v>vs</v>
      </c>
      <c r="F409" s="46" t="str">
        <f>IFERROR(VLOOKUP(_xlfn.CONCAT(B409,$B392),'All Fixtures'!I:T,12,0),VLOOKUP(_xlfn.CONCAT(B409,$B392),'All Fixtures'!H:T,13,0))</f>
        <v>Gladiators</v>
      </c>
      <c r="G409" s="48" t="str">
        <f>IF(E409="VOID","",VLOOKUP(_xlfn.CONCAT(B409,D409),'All Fixtures'!H:U,14,0))</f>
        <v>Gala Club 2</v>
      </c>
    </row>
    <row r="410" spans="1:7" ht="24.6" customHeight="1" x14ac:dyDescent="0.25">
      <c r="A410" s="55"/>
      <c r="B410" s="122" t="s">
        <v>339</v>
      </c>
      <c r="C410" s="123"/>
      <c r="D410" s="123"/>
      <c r="E410" s="123"/>
      <c r="F410" s="123"/>
      <c r="G410" s="124"/>
    </row>
    <row r="411" spans="1:7" ht="18" customHeight="1" x14ac:dyDescent="0.25">
      <c r="A411" s="55"/>
      <c r="B411" s="44">
        <v>16</v>
      </c>
      <c r="C411" s="45">
        <f>IFERROR(VLOOKUP(_xlfn.CONCAT(B411,$B392),'All Fixtures'!H:R,10,0),VLOOKUP(_xlfn.CONCAT(B411,$B392),'All Fixtures'!I:R,9,0))</f>
        <v>45665</v>
      </c>
      <c r="D411" s="46" t="str">
        <f>IFERROR(VLOOKUP(_xlfn.CONCAT(B411,$B392),'All Fixtures'!H:R,11,0),VLOOKUP(_xlfn.CONCAT(B411,$B392),'All Fixtures'!I:R,10,0))</f>
        <v>The Novices</v>
      </c>
      <c r="E411" s="47" t="str">
        <f t="shared" si="10"/>
        <v>vs</v>
      </c>
      <c r="F411" s="46" t="str">
        <f>IFERROR(VLOOKUP(_xlfn.CONCAT(B411,$B392),'All Fixtures'!I:T,12,0),VLOOKUP(_xlfn.CONCAT(B411,$B392),'All Fixtures'!H:T,13,0))</f>
        <v>Bloaters S.C.</v>
      </c>
      <c r="G411" s="48" t="str">
        <f>IF(E411="VOID","",VLOOKUP(_xlfn.CONCAT(B411,D411),'All Fixtures'!H:U,14,0))</f>
        <v>Gala Club 2</v>
      </c>
    </row>
    <row r="412" spans="1:7" ht="18" customHeight="1" x14ac:dyDescent="0.25">
      <c r="A412" s="55"/>
      <c r="B412" s="44">
        <v>17</v>
      </c>
      <c r="C412" s="45">
        <f>IFERROR(VLOOKUP(_xlfn.CONCAT(B412,$B392),'All Fixtures'!H:R,10,0),VLOOKUP(_xlfn.CONCAT(B412,$B392),'All Fixtures'!I:R,9,0))</f>
        <v>45673</v>
      </c>
      <c r="D412" s="46" t="str">
        <f>IFERROR(VLOOKUP(_xlfn.CONCAT(B412,$B392),'All Fixtures'!H:R,11,0),VLOOKUP(_xlfn.CONCAT(B412,$B392),'All Fixtures'!I:R,10,0))</f>
        <v>Hilltops</v>
      </c>
      <c r="E412" s="47" t="str">
        <f t="shared" si="10"/>
        <v>vs</v>
      </c>
      <c r="F412" s="46" t="str">
        <f>IFERROR(VLOOKUP(_xlfn.CONCAT(B412,$B392),'All Fixtures'!I:T,12,0),VLOOKUP(_xlfn.CONCAT(B412,$B392),'All Fixtures'!H:T,13,0))</f>
        <v>The Novices</v>
      </c>
      <c r="G412" s="48" t="str">
        <f>IF(E412="VOID","",VLOOKUP(_xlfn.CONCAT(B412,D412),'All Fixtures'!H:U,14,0))</f>
        <v>Robinswood Hill Club 1</v>
      </c>
    </row>
    <row r="413" spans="1:7" ht="18" customHeight="1" x14ac:dyDescent="0.25">
      <c r="A413" s="55"/>
      <c r="B413" s="44">
        <v>18</v>
      </c>
      <c r="C413" s="45">
        <f>IFERROR(VLOOKUP(_xlfn.CONCAT(B413,$B392),'All Fixtures'!H:R,10,0),VLOOKUP(_xlfn.CONCAT(B413,$B392),'All Fixtures'!I:R,9,0))</f>
        <v>45679</v>
      </c>
      <c r="D413" s="46" t="str">
        <f>IFERROR(VLOOKUP(_xlfn.CONCAT(B413,$B392),'All Fixtures'!H:R,11,0),VLOOKUP(_xlfn.CONCAT(B413,$B392),'All Fixtures'!I:R,10,0))</f>
        <v>The Novices</v>
      </c>
      <c r="E413" s="47" t="str">
        <f t="shared" si="10"/>
        <v>vs</v>
      </c>
      <c r="F413" s="46" t="str">
        <f>IFERROR(VLOOKUP(_xlfn.CONCAT(B413,$B392),'All Fixtures'!I:T,12,0),VLOOKUP(_xlfn.CONCAT(B413,$B392),'All Fixtures'!H:T,13,0))</f>
        <v>Deaf Tigers</v>
      </c>
      <c r="G413" s="48" t="str">
        <f>IF(E413="VOID","",VLOOKUP(_xlfn.CONCAT(B413,D413),'All Fixtures'!H:U,14,0))</f>
        <v>Gala Club 2</v>
      </c>
    </row>
    <row r="414" spans="1:7" ht="18" customHeight="1" x14ac:dyDescent="0.25">
      <c r="A414" s="55"/>
      <c r="B414" s="44">
        <v>19</v>
      </c>
      <c r="C414" s="45">
        <f>IFERROR(VLOOKUP(_xlfn.CONCAT(B414,$B392),'All Fixtures'!H:R,10,0),VLOOKUP(_xlfn.CONCAT(B414,$B392),'All Fixtures'!I:R,9,0))</f>
        <v>45685</v>
      </c>
      <c r="D414" s="46" t="str">
        <f>IFERROR(VLOOKUP(_xlfn.CONCAT(B414,$B392),'All Fixtures'!H:R,11,0),VLOOKUP(_xlfn.CONCAT(B414,$B392),'All Fixtures'!I:R,10,0))</f>
        <v>City Treasurers</v>
      </c>
      <c r="E414" s="47" t="str">
        <f t="shared" si="10"/>
        <v>vs</v>
      </c>
      <c r="F414" s="46" t="str">
        <f>IFERROR(VLOOKUP(_xlfn.CONCAT(B414,$B392),'All Fixtures'!I:T,12,0),VLOOKUP(_xlfn.CONCAT(B414,$B392),'All Fixtures'!H:T,13,0))</f>
        <v>The Novices</v>
      </c>
      <c r="G414" s="48" t="str">
        <f>IF(E414="VOID","",VLOOKUP(_xlfn.CONCAT(B414,D414),'All Fixtures'!H:U,14,0))</f>
        <v>Gala Club 2</v>
      </c>
    </row>
    <row r="415" spans="1:7" ht="18" customHeight="1" x14ac:dyDescent="0.25">
      <c r="A415" s="55"/>
      <c r="B415" s="44">
        <v>20</v>
      </c>
      <c r="C415" s="45">
        <f>IFERROR(VLOOKUP(_xlfn.CONCAT(B415,$B392),'All Fixtures'!H:R,10,0),VLOOKUP(_xlfn.CONCAT(B415,$B392),'All Fixtures'!I:R,9,0))</f>
        <v>45693</v>
      </c>
      <c r="D415" s="46" t="str">
        <f>IFERROR(VLOOKUP(_xlfn.CONCAT(B415,$B392),'All Fixtures'!H:R,11,0),VLOOKUP(_xlfn.CONCAT(B415,$B392),'All Fixtures'!I:R,10,0))</f>
        <v>The Novices</v>
      </c>
      <c r="E415" s="47" t="str">
        <f t="shared" si="10"/>
        <v>vs</v>
      </c>
      <c r="F415" s="46" t="str">
        <f>IFERROR(VLOOKUP(_xlfn.CONCAT(B415,$B392),'All Fixtures'!I:T,12,0),VLOOKUP(_xlfn.CONCAT(B415,$B392),'All Fixtures'!H:T,13,0))</f>
        <v>Sigtels</v>
      </c>
      <c r="G415" s="48" t="str">
        <f>IF(E415="VOID","",VLOOKUP(_xlfn.CONCAT(B415,D415),'All Fixtures'!H:U,14,0))</f>
        <v>Gala Club 2</v>
      </c>
    </row>
    <row r="416" spans="1:7" ht="18" customHeight="1" x14ac:dyDescent="0.25">
      <c r="A416" s="55"/>
      <c r="B416" s="44">
        <v>21</v>
      </c>
      <c r="C416" s="45">
        <f>IFERROR(VLOOKUP(_xlfn.CONCAT(B416,$B392),'All Fixtures'!H:R,10,0),VLOOKUP(_xlfn.CONCAT(B416,$B392),'All Fixtures'!I:R,9,0))</f>
        <v>45698</v>
      </c>
      <c r="D416" s="46" t="str">
        <f>IFERROR(VLOOKUP(_xlfn.CONCAT(B416,$B392),'All Fixtures'!H:R,11,0),VLOOKUP(_xlfn.CONCAT(B416,$B392),'All Fixtures'!I:R,10,0))</f>
        <v>Derwents</v>
      </c>
      <c r="E416" s="47" t="str">
        <f t="shared" si="10"/>
        <v>vs</v>
      </c>
      <c r="F416" s="46" t="str">
        <f>IFERROR(VLOOKUP(_xlfn.CONCAT(B416,$B392),'All Fixtures'!I:T,12,0),VLOOKUP(_xlfn.CONCAT(B416,$B392),'All Fixtures'!H:T,13,0))</f>
        <v>The Novices</v>
      </c>
      <c r="G416" s="48" t="str">
        <f>IF(E416="VOID","",VLOOKUP(_xlfn.CONCAT(B416,D416),'All Fixtures'!H:U,14,0))</f>
        <v>Farmer's Club 2</v>
      </c>
    </row>
    <row r="417" spans="1:7" ht="18" customHeight="1" x14ac:dyDescent="0.25">
      <c r="A417" s="55"/>
      <c r="B417" s="44">
        <v>22</v>
      </c>
      <c r="C417" s="45">
        <f>IFERROR(VLOOKUP(_xlfn.CONCAT(B417,$B392),'All Fixtures'!H:R,10,0),VLOOKUP(_xlfn.CONCAT(B417,$B392),'All Fixtures'!I:R,9,0))</f>
        <v>45707</v>
      </c>
      <c r="D417" s="46" t="str">
        <f>IFERROR(VLOOKUP(_xlfn.CONCAT(B417,$B392),'All Fixtures'!H:R,11,0),VLOOKUP(_xlfn.CONCAT(B417,$B392),'All Fixtures'!I:R,10,0))</f>
        <v>The Novices</v>
      </c>
      <c r="E417" s="47" t="str">
        <f t="shared" si="10"/>
        <v>vs</v>
      </c>
      <c r="F417" s="46" t="str">
        <f>IFERROR(VLOOKUP(_xlfn.CONCAT(B417,$B392),'All Fixtures'!I:T,12,0),VLOOKUP(_xlfn.CONCAT(B417,$B392),'All Fixtures'!H:T,13,0))</f>
        <v>Lassington Rollers</v>
      </c>
      <c r="G417" s="48" t="str">
        <f>IF(E417="VOID","",VLOOKUP(_xlfn.CONCAT(B417,D417),'All Fixtures'!H:U,14,0))</f>
        <v>Gala Club 2</v>
      </c>
    </row>
    <row r="418" spans="1:7" ht="18" customHeight="1" x14ac:dyDescent="0.25">
      <c r="A418" s="55"/>
      <c r="B418" s="44">
        <v>23</v>
      </c>
      <c r="C418" s="45">
        <f>IFERROR(VLOOKUP(_xlfn.CONCAT(B418,$B392),'All Fixtures'!H:R,10,0),VLOOKUP(_xlfn.CONCAT(B418,$B392),'All Fixtures'!I:R,9,0))</f>
        <v>45713</v>
      </c>
      <c r="D418" s="46" t="str">
        <f>IFERROR(VLOOKUP(_xlfn.CONCAT(B418,$B392),'All Fixtures'!H:R,11,0),VLOOKUP(_xlfn.CONCAT(B418,$B392),'All Fixtures'!I:R,10,0))</f>
        <v>Cruisers</v>
      </c>
      <c r="E418" s="47" t="str">
        <f t="shared" si="10"/>
        <v>vs</v>
      </c>
      <c r="F418" s="46" t="str">
        <f>IFERROR(VLOOKUP(_xlfn.CONCAT(B418,$B392),'All Fixtures'!I:T,12,0),VLOOKUP(_xlfn.CONCAT(B418,$B392),'All Fixtures'!H:T,13,0))</f>
        <v>The Novices</v>
      </c>
      <c r="G418" s="48" t="str">
        <f>IF(E418="VOID","",VLOOKUP(_xlfn.CONCAT(B418,D418),'All Fixtures'!H:U,14,0))</f>
        <v>Baker Street</v>
      </c>
    </row>
    <row r="419" spans="1:7" ht="18" customHeight="1" x14ac:dyDescent="0.25">
      <c r="A419" s="55"/>
      <c r="B419" s="44">
        <v>24</v>
      </c>
      <c r="C419" s="45">
        <f>IFERROR(VLOOKUP(_xlfn.CONCAT(B419,$B392),'All Fixtures'!H:R,10,0),VLOOKUP(_xlfn.CONCAT(B419,$B392),'All Fixtures'!I:R,9,0))</f>
        <v>45721</v>
      </c>
      <c r="D419" s="46" t="str">
        <f>IFERROR(VLOOKUP(_xlfn.CONCAT(B419,$B392),'All Fixtures'!H:R,11,0),VLOOKUP(_xlfn.CONCAT(B419,$B392),'All Fixtures'!I:R,10,0))</f>
        <v>The Novices</v>
      </c>
      <c r="E419" s="47" t="str">
        <f t="shared" si="10"/>
        <v>vs</v>
      </c>
      <c r="F419" s="46" t="str">
        <f>IFERROR(VLOOKUP(_xlfn.CONCAT(B419,$B392),'All Fixtures'!I:T,12,0),VLOOKUP(_xlfn.CONCAT(B419,$B392),'All Fixtures'!H:T,13,0))</f>
        <v>BMI 'A' Breakaways</v>
      </c>
      <c r="G419" s="48" t="str">
        <f>IF(E419="VOID","",VLOOKUP(_xlfn.CONCAT(B419,D419),'All Fixtures'!H:U,14,0))</f>
        <v>Gala Club 2</v>
      </c>
    </row>
    <row r="420" spans="1:7" ht="18" customHeight="1" x14ac:dyDescent="0.25">
      <c r="A420" s="55"/>
      <c r="B420" s="44">
        <v>25</v>
      </c>
      <c r="C420" s="45">
        <f>IFERROR(VLOOKUP(_xlfn.CONCAT(B420,$B392),'All Fixtures'!H:R,10,0),VLOOKUP(_xlfn.CONCAT(B420,$B392),'All Fixtures'!I:R,9,0))</f>
        <v>45729</v>
      </c>
      <c r="D420" s="46" t="str">
        <f>IFERROR(VLOOKUP(_xlfn.CONCAT(B420,$B392),'All Fixtures'!H:R,11,0),VLOOKUP(_xlfn.CONCAT(B420,$B392),'All Fixtures'!I:R,10,0))</f>
        <v>More Lager</v>
      </c>
      <c r="E420" s="47" t="str">
        <f t="shared" si="10"/>
        <v>vs</v>
      </c>
      <c r="F420" s="46" t="str">
        <f>IFERROR(VLOOKUP(_xlfn.CONCAT(B420,$B392),'All Fixtures'!I:T,12,0),VLOOKUP(_xlfn.CONCAT(B420,$B392),'All Fixtures'!H:T,13,0))</f>
        <v>The Novices</v>
      </c>
      <c r="G420" s="48" t="str">
        <f>IF(E420="VOID","",VLOOKUP(_xlfn.CONCAT(B420,D420),'All Fixtures'!H:U,14,0))</f>
        <v>Red Lion Huntley</v>
      </c>
    </row>
    <row r="421" spans="1:7" ht="18" customHeight="1" x14ac:dyDescent="0.25">
      <c r="A421" s="55"/>
      <c r="B421" s="44">
        <v>26</v>
      </c>
      <c r="C421" s="45" t="str">
        <f>IFERROR(VLOOKUP(_xlfn.CONCAT(B421,$B392),'All Fixtures'!H:R,10,0),VLOOKUP(_xlfn.CONCAT(B421,$B392),'All Fixtures'!I:R,9,0))</f>
        <v/>
      </c>
      <c r="D421" s="46" t="str">
        <f>IFERROR(VLOOKUP(_xlfn.CONCAT(B421,$B392),'All Fixtures'!H:R,11,0),VLOOKUP(_xlfn.CONCAT(B421,$B392),'All Fixtures'!I:R,10,0))</f>
        <v>The Novices</v>
      </c>
      <c r="E421" s="47" t="str">
        <f t="shared" si="10"/>
        <v>VOID</v>
      </c>
      <c r="F421" s="46" t="str">
        <f>IFERROR(VLOOKUP(_xlfn.CONCAT(B421,$B392),'All Fixtures'!I:T,12,0),VLOOKUP(_xlfn.CONCAT(B421,$B392),'All Fixtures'!H:T,13,0))</f>
        <v/>
      </c>
      <c r="G421" s="48" t="str">
        <f>IF(E421="VOID","",VLOOKUP(_xlfn.CONCAT(B421,D421),'All Fixtures'!H:U,14,0))</f>
        <v/>
      </c>
    </row>
    <row r="422" spans="1:7" ht="18" customHeight="1" x14ac:dyDescent="0.25">
      <c r="A422" s="55"/>
      <c r="B422" s="44">
        <v>27</v>
      </c>
      <c r="C422" s="45">
        <f>IFERROR(VLOOKUP(_xlfn.CONCAT(B422,$B392),'All Fixtures'!H:R,10,0),VLOOKUP(_xlfn.CONCAT(B422,$B392),'All Fixtures'!I:R,9,0))</f>
        <v>45742</v>
      </c>
      <c r="D422" s="46" t="str">
        <f>IFERROR(VLOOKUP(_xlfn.CONCAT(B422,$B392),'All Fixtures'!H:R,11,0),VLOOKUP(_xlfn.CONCAT(B422,$B392),'All Fixtures'!I:R,10,0))</f>
        <v>The Novices</v>
      </c>
      <c r="E422" s="47" t="str">
        <f t="shared" si="10"/>
        <v>vs</v>
      </c>
      <c r="F422" s="46" t="str">
        <f>IFERROR(VLOOKUP(_xlfn.CONCAT(B422,$B392),'All Fixtures'!I:T,12,0),VLOOKUP(_xlfn.CONCAT(B422,$B392),'All Fixtures'!H:T,13,0))</f>
        <v>Newent Dragons</v>
      </c>
      <c r="G422" s="48" t="str">
        <f>IF(E422="VOID","",VLOOKUP(_xlfn.CONCAT(B422,D422),'All Fixtures'!H:U,14,0))</f>
        <v>Gala Club 2</v>
      </c>
    </row>
    <row r="423" spans="1:7" ht="18" customHeight="1" x14ac:dyDescent="0.25">
      <c r="A423" s="55"/>
      <c r="B423" s="44">
        <v>28</v>
      </c>
      <c r="C423" s="45">
        <f>IFERROR(VLOOKUP(_xlfn.CONCAT(B423,$B392),'All Fixtures'!H:R,10,0),VLOOKUP(_xlfn.CONCAT(B423,$B392),'All Fixtures'!I:R,9,0))</f>
        <v>45751</v>
      </c>
      <c r="D423" s="46" t="str">
        <f>IFERROR(VLOOKUP(_xlfn.CONCAT(B423,$B392),'All Fixtures'!H:R,11,0),VLOOKUP(_xlfn.CONCAT(B423,$B392),'All Fixtures'!I:R,10,0))</f>
        <v>Tipplers</v>
      </c>
      <c r="E423" s="47" t="str">
        <f t="shared" si="10"/>
        <v>vs</v>
      </c>
      <c r="F423" s="46" t="str">
        <f>IFERROR(VLOOKUP(_xlfn.CONCAT(B423,$B392),'All Fixtures'!I:T,12,0),VLOOKUP(_xlfn.CONCAT(B423,$B392),'All Fixtures'!H:T,13,0))</f>
        <v>The Novices</v>
      </c>
      <c r="G423" s="48" t="str">
        <f>IF(E423="VOID","",VLOOKUP(_xlfn.CONCAT(B423,D423),'All Fixtures'!H:U,14,0))</f>
        <v>Wotton Hall Club 1</v>
      </c>
    </row>
    <row r="424" spans="1:7" ht="18" customHeight="1" x14ac:dyDescent="0.25">
      <c r="A424" s="55"/>
      <c r="B424" s="44">
        <v>29</v>
      </c>
      <c r="C424" s="45">
        <f>IFERROR(VLOOKUP(_xlfn.CONCAT(B424,$B392),'All Fixtures'!H:R,10,0),VLOOKUP(_xlfn.CONCAT(B424,$B392),'All Fixtures'!I:R,9,0))</f>
        <v>45756</v>
      </c>
      <c r="D424" s="46" t="str">
        <f>IFERROR(VLOOKUP(_xlfn.CONCAT(B424,$B392),'All Fixtures'!H:R,11,0),VLOOKUP(_xlfn.CONCAT(B424,$B392),'All Fixtures'!I:R,10,0))</f>
        <v>The Novices</v>
      </c>
      <c r="E424" s="47" t="str">
        <f t="shared" si="10"/>
        <v>vs</v>
      </c>
      <c r="F424" s="46" t="str">
        <f>IFERROR(VLOOKUP(_xlfn.CONCAT(B424,$B392),'All Fixtures'!I:T,12,0),VLOOKUP(_xlfn.CONCAT(B424,$B392),'All Fixtures'!H:T,13,0))</f>
        <v>Incredibowls</v>
      </c>
      <c r="G424" s="48" t="str">
        <f>IF(E424="VOID","",VLOOKUP(_xlfn.CONCAT(B424,D424),'All Fixtures'!H:U,14,0))</f>
        <v>Gala Club 2</v>
      </c>
    </row>
    <row r="425" spans="1:7" ht="18" customHeight="1" x14ac:dyDescent="0.25">
      <c r="A425" s="55"/>
      <c r="B425" s="49">
        <v>30</v>
      </c>
      <c r="C425" s="50">
        <f>IFERROR(VLOOKUP(_xlfn.CONCAT(B425,$B392),'All Fixtures'!H:R,10,0),VLOOKUP(_xlfn.CONCAT(B425,$B392),'All Fixtures'!I:R,9,0))</f>
        <v>45763</v>
      </c>
      <c r="D425" s="51" t="str">
        <f>IFERROR(VLOOKUP(_xlfn.CONCAT(B425,$B392),'All Fixtures'!H:R,11,0),VLOOKUP(_xlfn.CONCAT(B425,$B392),'All Fixtures'!I:R,10,0))</f>
        <v>Gladiators</v>
      </c>
      <c r="E425" s="52" t="str">
        <f t="shared" si="10"/>
        <v>vs</v>
      </c>
      <c r="F425" s="51" t="str">
        <f>IFERROR(VLOOKUP(_xlfn.CONCAT(B425,$B392),'All Fixtures'!I:T,12,0),VLOOKUP(_xlfn.CONCAT(B425,$B392),'All Fixtures'!H:T,13,0))</f>
        <v>The Novices</v>
      </c>
      <c r="G425" s="53" t="str">
        <f>IF(E425="VOID","",VLOOKUP(_xlfn.CONCAT(B425,D425),'All Fixtures'!H:U,14,0))</f>
        <v>Farmer's Club 1</v>
      </c>
    </row>
    <row r="426" spans="1:7" ht="13.15" customHeight="1" x14ac:dyDescent="0.25">
      <c r="A426" s="55"/>
      <c r="B426" s="20"/>
      <c r="C426" s="20"/>
      <c r="D426" s="3"/>
      <c r="E426" s="20"/>
      <c r="F426" s="3"/>
      <c r="G426" s="3"/>
    </row>
    <row r="427" spans="1:7" ht="13.15" customHeight="1" x14ac:dyDescent="0.25">
      <c r="A427" s="55"/>
      <c r="B427" s="20"/>
      <c r="C427" s="20"/>
      <c r="D427" s="3"/>
      <c r="E427" s="20"/>
      <c r="F427" s="3"/>
      <c r="G427" s="3"/>
    </row>
    <row r="428" spans="1:7" ht="13.15" customHeight="1" x14ac:dyDescent="0.25">
      <c r="A428" s="55"/>
      <c r="B428" s="20"/>
      <c r="C428" s="20"/>
      <c r="D428" s="3"/>
      <c r="E428" s="20"/>
      <c r="F428" s="3"/>
      <c r="G428" s="3"/>
    </row>
    <row r="429" spans="1:7" ht="13.15" customHeight="1" x14ac:dyDescent="0.25">
      <c r="A429" s="55"/>
      <c r="B429" s="20"/>
      <c r="C429" s="20"/>
      <c r="D429" s="3"/>
      <c r="E429" s="20"/>
      <c r="F429" s="3"/>
      <c r="G429" s="3"/>
    </row>
    <row r="430" spans="1:7" ht="13.15" customHeight="1" x14ac:dyDescent="0.25">
      <c r="A430" s="55"/>
      <c r="B430" s="20"/>
      <c r="C430" s="20"/>
      <c r="D430" s="3"/>
      <c r="E430" s="20"/>
      <c r="F430" s="3"/>
      <c r="G430" s="3"/>
    </row>
    <row r="431" spans="1:7" ht="20.45" customHeight="1" x14ac:dyDescent="0.35">
      <c r="A431" s="55">
        <f>A392+1</f>
        <v>12</v>
      </c>
      <c r="B431" s="39" t="str">
        <f>C431</f>
        <v>More Lager</v>
      </c>
      <c r="C431" s="121" t="str">
        <f>VLOOKUP(A431,Divisions!$AG$3:$AH$18,2,0)</f>
        <v>More Lager</v>
      </c>
      <c r="D431" s="121"/>
      <c r="E431" s="121"/>
      <c r="F431" s="121"/>
      <c r="G431" s="121"/>
    </row>
    <row r="432" spans="1:7" ht="13.15" customHeight="1" x14ac:dyDescent="0.25">
      <c r="A432" s="55"/>
      <c r="B432" s="20"/>
      <c r="C432" s="20"/>
      <c r="D432" s="3"/>
      <c r="E432" s="20"/>
      <c r="F432" s="3"/>
      <c r="G432" s="3"/>
    </row>
    <row r="433" spans="1:7" ht="21.6" customHeight="1" x14ac:dyDescent="0.25">
      <c r="A433" s="55"/>
      <c r="B433" s="40" t="s">
        <v>328</v>
      </c>
      <c r="C433" s="41" t="s">
        <v>334</v>
      </c>
      <c r="D433" s="42" t="s">
        <v>340</v>
      </c>
      <c r="E433" s="42"/>
      <c r="F433" s="42" t="s">
        <v>341</v>
      </c>
      <c r="G433" s="43" t="s">
        <v>338</v>
      </c>
    </row>
    <row r="434" spans="1:7" ht="18" customHeight="1" x14ac:dyDescent="0.25">
      <c r="A434" s="55"/>
      <c r="B434" s="44">
        <v>1</v>
      </c>
      <c r="C434" s="45">
        <f>IFERROR(VLOOKUP(_xlfn.CONCAT(B434,$B431),'All Fixtures'!H:R,10,0),VLOOKUP(_xlfn.CONCAT(B434,$B431),'All Fixtures'!I:R,9,0))</f>
        <v>45540</v>
      </c>
      <c r="D434" s="46" t="str">
        <f>IFERROR(VLOOKUP(_xlfn.CONCAT(B434,$B431),'All Fixtures'!H:R,11,0),VLOOKUP(_xlfn.CONCAT(B434,$B431),'All Fixtures'!I:R,10,0))</f>
        <v>Hilltops</v>
      </c>
      <c r="E434" s="47" t="str">
        <f>IF(F434="","VOID","vs")</f>
        <v>vs</v>
      </c>
      <c r="F434" s="46" t="str">
        <f>IFERROR(VLOOKUP(_xlfn.CONCAT(B434,$B431),'All Fixtures'!I:T,12,0),VLOOKUP(_xlfn.CONCAT(B434,$B431),'All Fixtures'!H:T,13,0))</f>
        <v>More Lager</v>
      </c>
      <c r="G434" s="48" t="str">
        <f>IF(E434="VOID","",VLOOKUP(_xlfn.CONCAT(B434,D434),'All Fixtures'!H:U,14,0))</f>
        <v>Robinswood Hill Club 1</v>
      </c>
    </row>
    <row r="435" spans="1:7" ht="18" customHeight="1" x14ac:dyDescent="0.25">
      <c r="A435" s="55"/>
      <c r="B435" s="44">
        <v>2</v>
      </c>
      <c r="C435" s="45">
        <f>IFERROR(VLOOKUP(_xlfn.CONCAT(B435,$B431),'All Fixtures'!H:R,10,0),VLOOKUP(_xlfn.CONCAT(B435,$B431),'All Fixtures'!I:R,9,0))</f>
        <v>45547</v>
      </c>
      <c r="D435" s="46" t="str">
        <f>IFERROR(VLOOKUP(_xlfn.CONCAT(B435,$B431),'All Fixtures'!H:R,11,0),VLOOKUP(_xlfn.CONCAT(B435,$B431),'All Fixtures'!I:R,10,0))</f>
        <v>More Lager</v>
      </c>
      <c r="E435" s="47" t="str">
        <f t="shared" ref="E435:E464" si="11">IF(F435="","VOID","vs")</f>
        <v>vs</v>
      </c>
      <c r="F435" s="46" t="str">
        <f>IFERROR(VLOOKUP(_xlfn.CONCAT(B435,$B431),'All Fixtures'!I:T,12,0),VLOOKUP(_xlfn.CONCAT(B435,$B431),'All Fixtures'!H:T,13,0))</f>
        <v>Deaf Tigers</v>
      </c>
      <c r="G435" s="48" t="str">
        <f>IF(E435="VOID","",VLOOKUP(_xlfn.CONCAT(B435,D435),'All Fixtures'!H:U,14,0))</f>
        <v>Red Lion Huntley</v>
      </c>
    </row>
    <row r="436" spans="1:7" ht="18" customHeight="1" x14ac:dyDescent="0.25">
      <c r="A436" s="55"/>
      <c r="B436" s="44">
        <v>3</v>
      </c>
      <c r="C436" s="45">
        <f>IFERROR(VLOOKUP(_xlfn.CONCAT(B436,$B431),'All Fixtures'!H:R,10,0),VLOOKUP(_xlfn.CONCAT(B436,$B431),'All Fixtures'!I:R,9,0))</f>
        <v>45552</v>
      </c>
      <c r="D436" s="46" t="str">
        <f>IFERROR(VLOOKUP(_xlfn.CONCAT(B436,$B431),'All Fixtures'!H:R,11,0),VLOOKUP(_xlfn.CONCAT(B436,$B431),'All Fixtures'!I:R,10,0))</f>
        <v>City Treasurers</v>
      </c>
      <c r="E436" s="47" t="str">
        <f t="shared" si="11"/>
        <v>vs</v>
      </c>
      <c r="F436" s="46" t="str">
        <f>IFERROR(VLOOKUP(_xlfn.CONCAT(B436,$B431),'All Fixtures'!I:T,12,0),VLOOKUP(_xlfn.CONCAT(B436,$B431),'All Fixtures'!H:T,13,0))</f>
        <v>More Lager</v>
      </c>
      <c r="G436" s="48" t="str">
        <f>IF(E436="VOID","",VLOOKUP(_xlfn.CONCAT(B436,D436),'All Fixtures'!H:U,14,0))</f>
        <v>Gala Club 2</v>
      </c>
    </row>
    <row r="437" spans="1:7" ht="18" customHeight="1" x14ac:dyDescent="0.25">
      <c r="A437" s="55"/>
      <c r="B437" s="44">
        <v>4</v>
      </c>
      <c r="C437" s="45">
        <f>IFERROR(VLOOKUP(_xlfn.CONCAT(B437,$B431),'All Fixtures'!H:R,10,0),VLOOKUP(_xlfn.CONCAT(B437,$B431),'All Fixtures'!I:R,9,0))</f>
        <v>45561</v>
      </c>
      <c r="D437" s="46" t="str">
        <f>IFERROR(VLOOKUP(_xlfn.CONCAT(B437,$B431),'All Fixtures'!H:R,11,0),VLOOKUP(_xlfn.CONCAT(B437,$B431),'All Fixtures'!I:R,10,0))</f>
        <v>More Lager</v>
      </c>
      <c r="E437" s="47" t="str">
        <f t="shared" si="11"/>
        <v>vs</v>
      </c>
      <c r="F437" s="46" t="str">
        <f>IFERROR(VLOOKUP(_xlfn.CONCAT(B437,$B431),'All Fixtures'!I:T,12,0),VLOOKUP(_xlfn.CONCAT(B437,$B431),'All Fixtures'!H:T,13,0))</f>
        <v>Sigtels</v>
      </c>
      <c r="G437" s="48" t="str">
        <f>IF(E437="VOID","",VLOOKUP(_xlfn.CONCAT(B437,D437),'All Fixtures'!H:U,14,0))</f>
        <v>Red Lion Huntley</v>
      </c>
    </row>
    <row r="438" spans="1:7" ht="18" customHeight="1" x14ac:dyDescent="0.25">
      <c r="A438" s="55"/>
      <c r="B438" s="44">
        <v>5</v>
      </c>
      <c r="C438" s="45">
        <f>IFERROR(VLOOKUP(_xlfn.CONCAT(B438,$B431),'All Fixtures'!H:R,10,0),VLOOKUP(_xlfn.CONCAT(B438,$B431),'All Fixtures'!I:R,9,0))</f>
        <v>45565</v>
      </c>
      <c r="D438" s="46" t="str">
        <f>IFERROR(VLOOKUP(_xlfn.CONCAT(B438,$B431),'All Fixtures'!H:R,11,0),VLOOKUP(_xlfn.CONCAT(B438,$B431),'All Fixtures'!I:R,10,0))</f>
        <v>Derwents</v>
      </c>
      <c r="E438" s="47" t="str">
        <f t="shared" si="11"/>
        <v>vs</v>
      </c>
      <c r="F438" s="46" t="str">
        <f>IFERROR(VLOOKUP(_xlfn.CONCAT(B438,$B431),'All Fixtures'!I:T,12,0),VLOOKUP(_xlfn.CONCAT(B438,$B431),'All Fixtures'!H:T,13,0))</f>
        <v>More Lager</v>
      </c>
      <c r="G438" s="48" t="str">
        <f>IF(E438="VOID","",VLOOKUP(_xlfn.CONCAT(B438,D438),'All Fixtures'!H:U,14,0))</f>
        <v>Farmer's Club 2</v>
      </c>
    </row>
    <row r="439" spans="1:7" ht="18" customHeight="1" x14ac:dyDescent="0.25">
      <c r="A439" s="55"/>
      <c r="B439" s="44">
        <v>6</v>
      </c>
      <c r="C439" s="45">
        <f>IFERROR(VLOOKUP(_xlfn.CONCAT(B439,$B431),'All Fixtures'!H:R,10,0),VLOOKUP(_xlfn.CONCAT(B439,$B431),'All Fixtures'!I:R,9,0))</f>
        <v>45575</v>
      </c>
      <c r="D439" s="46" t="str">
        <f>IFERROR(VLOOKUP(_xlfn.CONCAT(B439,$B431),'All Fixtures'!H:R,11,0),VLOOKUP(_xlfn.CONCAT(B439,$B431),'All Fixtures'!I:R,10,0))</f>
        <v>More Lager</v>
      </c>
      <c r="E439" s="47" t="str">
        <f t="shared" si="11"/>
        <v>vs</v>
      </c>
      <c r="F439" s="46" t="str">
        <f>IFERROR(VLOOKUP(_xlfn.CONCAT(B439,$B431),'All Fixtures'!I:T,12,0),VLOOKUP(_xlfn.CONCAT(B439,$B431),'All Fixtures'!H:T,13,0))</f>
        <v>Lassington Rollers</v>
      </c>
      <c r="G439" s="48" t="str">
        <f>IF(E439="VOID","",VLOOKUP(_xlfn.CONCAT(B439,D439),'All Fixtures'!H:U,14,0))</f>
        <v>Red Lion Huntley</v>
      </c>
    </row>
    <row r="440" spans="1:7" ht="18" customHeight="1" x14ac:dyDescent="0.25">
      <c r="A440" s="55"/>
      <c r="B440" s="44">
        <v>7</v>
      </c>
      <c r="C440" s="45">
        <f>IFERROR(VLOOKUP(_xlfn.CONCAT(B440,$B431),'All Fixtures'!H:R,10,0),VLOOKUP(_xlfn.CONCAT(B440,$B431),'All Fixtures'!I:R,9,0))</f>
        <v>45580</v>
      </c>
      <c r="D440" s="46" t="str">
        <f>IFERROR(VLOOKUP(_xlfn.CONCAT(B440,$B431),'All Fixtures'!H:R,11,0),VLOOKUP(_xlfn.CONCAT(B440,$B431),'All Fixtures'!I:R,10,0))</f>
        <v>Cruisers</v>
      </c>
      <c r="E440" s="47" t="str">
        <f t="shared" si="11"/>
        <v>vs</v>
      </c>
      <c r="F440" s="46" t="str">
        <f>IFERROR(VLOOKUP(_xlfn.CONCAT(B440,$B431),'All Fixtures'!I:T,12,0),VLOOKUP(_xlfn.CONCAT(B440,$B431),'All Fixtures'!H:T,13,0))</f>
        <v>More Lager</v>
      </c>
      <c r="G440" s="48" t="str">
        <f>IF(E440="VOID","",VLOOKUP(_xlfn.CONCAT(B440,D440),'All Fixtures'!H:U,14,0))</f>
        <v>Baker Street</v>
      </c>
    </row>
    <row r="441" spans="1:7" ht="18" customHeight="1" x14ac:dyDescent="0.25">
      <c r="A441" s="55"/>
      <c r="B441" s="44">
        <v>8</v>
      </c>
      <c r="C441" s="45">
        <f>IFERROR(VLOOKUP(_xlfn.CONCAT(B441,$B431),'All Fixtures'!H:R,10,0),VLOOKUP(_xlfn.CONCAT(B441,$B431),'All Fixtures'!I:R,9,0))</f>
        <v>45589</v>
      </c>
      <c r="D441" s="46" t="str">
        <f>IFERROR(VLOOKUP(_xlfn.CONCAT(B441,$B431),'All Fixtures'!H:R,11,0),VLOOKUP(_xlfn.CONCAT(B441,$B431),'All Fixtures'!I:R,10,0))</f>
        <v>More Lager</v>
      </c>
      <c r="E441" s="47" t="str">
        <f t="shared" si="11"/>
        <v>vs</v>
      </c>
      <c r="F441" s="46" t="str">
        <f>IFERROR(VLOOKUP(_xlfn.CONCAT(B441,$B431),'All Fixtures'!I:T,12,0),VLOOKUP(_xlfn.CONCAT(B441,$B431),'All Fixtures'!H:T,13,0))</f>
        <v>BMI 'A' Breakaways</v>
      </c>
      <c r="G441" s="48" t="str">
        <f>IF(E441="VOID","",VLOOKUP(_xlfn.CONCAT(B441,D441),'All Fixtures'!H:U,14,0))</f>
        <v>Red Lion Huntley</v>
      </c>
    </row>
    <row r="442" spans="1:7" ht="18" customHeight="1" x14ac:dyDescent="0.25">
      <c r="A442" s="55"/>
      <c r="B442" s="44">
        <v>9</v>
      </c>
      <c r="C442" s="45" t="str">
        <f>IFERROR(VLOOKUP(_xlfn.CONCAT(B442,$B431),'All Fixtures'!H:R,10,0),VLOOKUP(_xlfn.CONCAT(B442,$B431),'All Fixtures'!I:R,9,0))</f>
        <v/>
      </c>
      <c r="D442" s="46" t="str">
        <f>IFERROR(VLOOKUP(_xlfn.CONCAT(B442,$B431),'All Fixtures'!H:R,11,0),VLOOKUP(_xlfn.CONCAT(B442,$B431),'All Fixtures'!I:R,10,0))</f>
        <v>More Lager</v>
      </c>
      <c r="E442" s="47" t="str">
        <f t="shared" si="11"/>
        <v>VOID</v>
      </c>
      <c r="F442" s="46" t="str">
        <f>IFERROR(VLOOKUP(_xlfn.CONCAT(B442,$B431),'All Fixtures'!I:T,12,0),VLOOKUP(_xlfn.CONCAT(B442,$B431),'All Fixtures'!H:T,13,0))</f>
        <v/>
      </c>
      <c r="G442" s="48" t="str">
        <f>IF(E442="VOID","",VLOOKUP(_xlfn.CONCAT(B442,D442),'All Fixtures'!H:U,14,0))</f>
        <v/>
      </c>
    </row>
    <row r="443" spans="1:7" ht="18" customHeight="1" x14ac:dyDescent="0.25">
      <c r="A443" s="55"/>
      <c r="B443" s="44">
        <v>10</v>
      </c>
      <c r="C443" s="45">
        <f>IFERROR(VLOOKUP(_xlfn.CONCAT(B443,$B431),'All Fixtures'!H:R,10,0),VLOOKUP(_xlfn.CONCAT(B443,$B431),'All Fixtures'!I:R,9,0))</f>
        <v>45602</v>
      </c>
      <c r="D443" s="46" t="str">
        <f>IFERROR(VLOOKUP(_xlfn.CONCAT(B443,$B431),'All Fixtures'!H:R,11,0),VLOOKUP(_xlfn.CONCAT(B443,$B431),'All Fixtures'!I:R,10,0))</f>
        <v>The Novices</v>
      </c>
      <c r="E443" s="47" t="str">
        <f t="shared" si="11"/>
        <v>vs</v>
      </c>
      <c r="F443" s="46" t="str">
        <f>IFERROR(VLOOKUP(_xlfn.CONCAT(B443,$B431),'All Fixtures'!I:T,12,0),VLOOKUP(_xlfn.CONCAT(B443,$B431),'All Fixtures'!H:T,13,0))</f>
        <v>More Lager</v>
      </c>
      <c r="G443" s="48" t="str">
        <f>IF(E443="VOID","",VLOOKUP(_xlfn.CONCAT(B443,D443),'All Fixtures'!H:U,14,0))</f>
        <v>Gala Club 2</v>
      </c>
    </row>
    <row r="444" spans="1:7" ht="18" customHeight="1" x14ac:dyDescent="0.25">
      <c r="A444" s="55"/>
      <c r="B444" s="44">
        <v>11</v>
      </c>
      <c r="C444" s="45">
        <f>IFERROR(VLOOKUP(_xlfn.CONCAT(B444,$B431),'All Fixtures'!H:R,10,0),VLOOKUP(_xlfn.CONCAT(B444,$B431),'All Fixtures'!I:R,9,0))</f>
        <v>45610</v>
      </c>
      <c r="D444" s="46" t="str">
        <f>IFERROR(VLOOKUP(_xlfn.CONCAT(B444,$B431),'All Fixtures'!H:R,11,0),VLOOKUP(_xlfn.CONCAT(B444,$B431),'All Fixtures'!I:R,10,0))</f>
        <v>More Lager</v>
      </c>
      <c r="E444" s="47" t="str">
        <f t="shared" si="11"/>
        <v>vs</v>
      </c>
      <c r="F444" s="46" t="str">
        <f>IFERROR(VLOOKUP(_xlfn.CONCAT(B444,$B431),'All Fixtures'!I:T,12,0),VLOOKUP(_xlfn.CONCAT(B444,$B431),'All Fixtures'!H:T,13,0))</f>
        <v>Newent Dragons</v>
      </c>
      <c r="G444" s="48" t="str">
        <f>IF(E444="VOID","",VLOOKUP(_xlfn.CONCAT(B444,D444),'All Fixtures'!H:U,14,0))</f>
        <v>Red Lion Huntley</v>
      </c>
    </row>
    <row r="445" spans="1:7" ht="18" customHeight="1" x14ac:dyDescent="0.25">
      <c r="A445" s="55"/>
      <c r="B445" s="44">
        <v>12</v>
      </c>
      <c r="C445" s="45">
        <f>IFERROR(VLOOKUP(_xlfn.CONCAT(B445,$B431),'All Fixtures'!H:R,10,0),VLOOKUP(_xlfn.CONCAT(B445,$B431),'All Fixtures'!I:R,9,0))</f>
        <v>45618</v>
      </c>
      <c r="D445" s="46" t="str">
        <f>IFERROR(VLOOKUP(_xlfn.CONCAT(B445,$B431),'All Fixtures'!H:R,11,0),VLOOKUP(_xlfn.CONCAT(B445,$B431),'All Fixtures'!I:R,10,0))</f>
        <v>Tipplers</v>
      </c>
      <c r="E445" s="47" t="str">
        <f t="shared" si="11"/>
        <v>vs</v>
      </c>
      <c r="F445" s="46" t="str">
        <f>IFERROR(VLOOKUP(_xlfn.CONCAT(B445,$B431),'All Fixtures'!I:T,12,0),VLOOKUP(_xlfn.CONCAT(B445,$B431),'All Fixtures'!H:T,13,0))</f>
        <v>More Lager</v>
      </c>
      <c r="G445" s="48" t="str">
        <f>IF(E445="VOID","",VLOOKUP(_xlfn.CONCAT(B445,D445),'All Fixtures'!H:U,14,0))</f>
        <v>Wotton Hall Club 1</v>
      </c>
    </row>
    <row r="446" spans="1:7" ht="18" customHeight="1" x14ac:dyDescent="0.25">
      <c r="A446" s="55"/>
      <c r="B446" s="44">
        <v>13</v>
      </c>
      <c r="C446" s="45">
        <f>IFERROR(VLOOKUP(_xlfn.CONCAT(B446,$B431),'All Fixtures'!H:R,10,0),VLOOKUP(_xlfn.CONCAT(B446,$B431),'All Fixtures'!I:R,9,0))</f>
        <v>45624</v>
      </c>
      <c r="D446" s="46" t="str">
        <f>IFERROR(VLOOKUP(_xlfn.CONCAT(B446,$B431),'All Fixtures'!H:R,11,0),VLOOKUP(_xlfn.CONCAT(B446,$B431),'All Fixtures'!I:R,10,0))</f>
        <v>More Lager</v>
      </c>
      <c r="E446" s="47" t="str">
        <f t="shared" si="11"/>
        <v>vs</v>
      </c>
      <c r="F446" s="46" t="str">
        <f>IFERROR(VLOOKUP(_xlfn.CONCAT(B446,$B431),'All Fixtures'!I:T,12,0),VLOOKUP(_xlfn.CONCAT(B446,$B431),'All Fixtures'!H:T,13,0))</f>
        <v>Incredibowls</v>
      </c>
      <c r="G446" s="48" t="str">
        <f>IF(E446="VOID","",VLOOKUP(_xlfn.CONCAT(B446,D446),'All Fixtures'!H:U,14,0))</f>
        <v>Red Lion Huntley</v>
      </c>
    </row>
    <row r="447" spans="1:7" ht="18" customHeight="1" x14ac:dyDescent="0.25">
      <c r="A447" s="55"/>
      <c r="B447" s="44">
        <v>14</v>
      </c>
      <c r="C447" s="45">
        <f>IFERROR(VLOOKUP(_xlfn.CONCAT(B447,$B431),'All Fixtures'!H:R,10,0),VLOOKUP(_xlfn.CONCAT(B447,$B431),'All Fixtures'!I:R,9,0))</f>
        <v>45630</v>
      </c>
      <c r="D447" s="46" t="str">
        <f>IFERROR(VLOOKUP(_xlfn.CONCAT(B447,$B431),'All Fixtures'!H:R,11,0),VLOOKUP(_xlfn.CONCAT(B447,$B431),'All Fixtures'!I:R,10,0))</f>
        <v>Gladiators</v>
      </c>
      <c r="E447" s="47" t="str">
        <f t="shared" si="11"/>
        <v>vs</v>
      </c>
      <c r="F447" s="46" t="str">
        <f>IFERROR(VLOOKUP(_xlfn.CONCAT(B447,$B431),'All Fixtures'!I:T,12,0),VLOOKUP(_xlfn.CONCAT(B447,$B431),'All Fixtures'!H:T,13,0))</f>
        <v>More Lager</v>
      </c>
      <c r="G447" s="48" t="str">
        <f>IF(E447="VOID","",VLOOKUP(_xlfn.CONCAT(B447,D447),'All Fixtures'!H:U,14,0))</f>
        <v>Farmer's Club 1</v>
      </c>
    </row>
    <row r="448" spans="1:7" ht="18" customHeight="1" x14ac:dyDescent="0.25">
      <c r="A448" s="55"/>
      <c r="B448" s="44">
        <v>15</v>
      </c>
      <c r="C448" s="45">
        <f>IFERROR(VLOOKUP(_xlfn.CONCAT(B448,$B431),'All Fixtures'!H:R,10,0),VLOOKUP(_xlfn.CONCAT(B448,$B431),'All Fixtures'!I:R,9,0))</f>
        <v>45638</v>
      </c>
      <c r="D448" s="46" t="str">
        <f>IFERROR(VLOOKUP(_xlfn.CONCAT(B448,$B431),'All Fixtures'!H:R,11,0),VLOOKUP(_xlfn.CONCAT(B448,$B431),'All Fixtures'!I:R,10,0))</f>
        <v>More Lager</v>
      </c>
      <c r="E448" s="47" t="str">
        <f t="shared" si="11"/>
        <v>vs</v>
      </c>
      <c r="F448" s="46" t="str">
        <f>IFERROR(VLOOKUP(_xlfn.CONCAT(B448,$B431),'All Fixtures'!I:T,12,0),VLOOKUP(_xlfn.CONCAT(B448,$B431),'All Fixtures'!H:T,13,0))</f>
        <v>Bloaters S.C.</v>
      </c>
      <c r="G448" s="48" t="str">
        <f>IF(E448="VOID","",VLOOKUP(_xlfn.CONCAT(B448,D448),'All Fixtures'!H:U,14,0))</f>
        <v>Red Lion Huntley</v>
      </c>
    </row>
    <row r="449" spans="1:7" ht="24.6" customHeight="1" x14ac:dyDescent="0.25">
      <c r="A449" s="55"/>
      <c r="B449" s="122" t="s">
        <v>339</v>
      </c>
      <c r="C449" s="123"/>
      <c r="D449" s="123"/>
      <c r="E449" s="123"/>
      <c r="F449" s="123"/>
      <c r="G449" s="124"/>
    </row>
    <row r="450" spans="1:7" ht="18" customHeight="1" x14ac:dyDescent="0.25">
      <c r="A450" s="55"/>
      <c r="B450" s="44">
        <v>16</v>
      </c>
      <c r="C450" s="45">
        <f>IFERROR(VLOOKUP(_xlfn.CONCAT(B450,$B431),'All Fixtures'!H:R,10,0),VLOOKUP(_xlfn.CONCAT(B450,$B431),'All Fixtures'!I:R,9,0))</f>
        <v>45666</v>
      </c>
      <c r="D450" s="46" t="str">
        <f>IFERROR(VLOOKUP(_xlfn.CONCAT(B450,$B431),'All Fixtures'!H:R,11,0),VLOOKUP(_xlfn.CONCAT(B450,$B431),'All Fixtures'!I:R,10,0))</f>
        <v>More Lager</v>
      </c>
      <c r="E450" s="47" t="str">
        <f t="shared" si="11"/>
        <v>vs</v>
      </c>
      <c r="F450" s="46" t="str">
        <f>IFERROR(VLOOKUP(_xlfn.CONCAT(B450,$B431),'All Fixtures'!I:T,12,0),VLOOKUP(_xlfn.CONCAT(B450,$B431),'All Fixtures'!H:T,13,0))</f>
        <v>Hilltops</v>
      </c>
      <c r="G450" s="48" t="str">
        <f>IF(E450="VOID","",VLOOKUP(_xlfn.CONCAT(B450,D450),'All Fixtures'!H:U,14,0))</f>
        <v>Red Lion Huntley</v>
      </c>
    </row>
    <row r="451" spans="1:7" ht="18" customHeight="1" x14ac:dyDescent="0.25">
      <c r="A451" s="55"/>
      <c r="B451" s="44">
        <v>17</v>
      </c>
      <c r="C451" s="45">
        <f>IFERROR(VLOOKUP(_xlfn.CONCAT(B451,$B431),'All Fixtures'!H:R,10,0),VLOOKUP(_xlfn.CONCAT(B451,$B431),'All Fixtures'!I:R,9,0))</f>
        <v>45671</v>
      </c>
      <c r="D451" s="46" t="str">
        <f>IFERROR(VLOOKUP(_xlfn.CONCAT(B451,$B431),'All Fixtures'!H:R,11,0),VLOOKUP(_xlfn.CONCAT(B451,$B431),'All Fixtures'!I:R,10,0))</f>
        <v>Deaf Tigers</v>
      </c>
      <c r="E451" s="47" t="str">
        <f t="shared" si="11"/>
        <v>vs</v>
      </c>
      <c r="F451" s="46" t="str">
        <f>IFERROR(VLOOKUP(_xlfn.CONCAT(B451,$B431),'All Fixtures'!I:T,12,0),VLOOKUP(_xlfn.CONCAT(B451,$B431),'All Fixtures'!H:T,13,0))</f>
        <v>More Lager</v>
      </c>
      <c r="G451" s="48" t="str">
        <f>IF(E451="VOID","",VLOOKUP(_xlfn.CONCAT(B451,D451),'All Fixtures'!H:U,14,0))</f>
        <v>One Eyed Jacks</v>
      </c>
    </row>
    <row r="452" spans="1:7" ht="18" customHeight="1" x14ac:dyDescent="0.25">
      <c r="A452" s="55"/>
      <c r="B452" s="44">
        <v>18</v>
      </c>
      <c r="C452" s="45">
        <f>IFERROR(VLOOKUP(_xlfn.CONCAT(B452,$B431),'All Fixtures'!H:R,10,0),VLOOKUP(_xlfn.CONCAT(B452,$B431),'All Fixtures'!I:R,9,0))</f>
        <v>45680</v>
      </c>
      <c r="D452" s="46" t="str">
        <f>IFERROR(VLOOKUP(_xlfn.CONCAT(B452,$B431),'All Fixtures'!H:R,11,0),VLOOKUP(_xlfn.CONCAT(B452,$B431),'All Fixtures'!I:R,10,0))</f>
        <v>More Lager</v>
      </c>
      <c r="E452" s="47" t="str">
        <f t="shared" si="11"/>
        <v>vs</v>
      </c>
      <c r="F452" s="46" t="str">
        <f>IFERROR(VLOOKUP(_xlfn.CONCAT(B452,$B431),'All Fixtures'!I:T,12,0),VLOOKUP(_xlfn.CONCAT(B452,$B431),'All Fixtures'!H:T,13,0))</f>
        <v>City Treasurers</v>
      </c>
      <c r="G452" s="48" t="str">
        <f>IF(E452="VOID","",VLOOKUP(_xlfn.CONCAT(B452,D452),'All Fixtures'!H:U,14,0))</f>
        <v>Red Lion Huntley</v>
      </c>
    </row>
    <row r="453" spans="1:7" ht="18" customHeight="1" x14ac:dyDescent="0.25">
      <c r="A453" s="55"/>
      <c r="B453" s="44">
        <v>19</v>
      </c>
      <c r="C453" s="45">
        <f>IFERROR(VLOOKUP(_xlfn.CONCAT(B453,$B431),'All Fixtures'!H:R,10,0),VLOOKUP(_xlfn.CONCAT(B453,$B431),'All Fixtures'!I:R,9,0))</f>
        <v>45685</v>
      </c>
      <c r="D453" s="46" t="str">
        <f>IFERROR(VLOOKUP(_xlfn.CONCAT(B453,$B431),'All Fixtures'!H:R,11,0),VLOOKUP(_xlfn.CONCAT(B453,$B431),'All Fixtures'!I:R,10,0))</f>
        <v>Sigtels</v>
      </c>
      <c r="E453" s="47" t="str">
        <f t="shared" si="11"/>
        <v>vs</v>
      </c>
      <c r="F453" s="46" t="str">
        <f>IFERROR(VLOOKUP(_xlfn.CONCAT(B453,$B431),'All Fixtures'!I:T,12,0),VLOOKUP(_xlfn.CONCAT(B453,$B431),'All Fixtures'!H:T,13,0))</f>
        <v>More Lager</v>
      </c>
      <c r="G453" s="48" t="str">
        <f>IF(E453="VOID","",VLOOKUP(_xlfn.CONCAT(B453,D453),'All Fixtures'!H:U,14,0))</f>
        <v>Wotton Hall Club 2</v>
      </c>
    </row>
    <row r="454" spans="1:7" ht="18" customHeight="1" x14ac:dyDescent="0.25">
      <c r="A454" s="55"/>
      <c r="B454" s="44">
        <v>20</v>
      </c>
      <c r="C454" s="45">
        <f>IFERROR(VLOOKUP(_xlfn.CONCAT(B454,$B431),'All Fixtures'!H:R,10,0),VLOOKUP(_xlfn.CONCAT(B454,$B431),'All Fixtures'!I:R,9,0))</f>
        <v>45694</v>
      </c>
      <c r="D454" s="46" t="str">
        <f>IFERROR(VLOOKUP(_xlfn.CONCAT(B454,$B431),'All Fixtures'!H:R,11,0),VLOOKUP(_xlfn.CONCAT(B454,$B431),'All Fixtures'!I:R,10,0))</f>
        <v>More Lager</v>
      </c>
      <c r="E454" s="47" t="str">
        <f t="shared" si="11"/>
        <v>vs</v>
      </c>
      <c r="F454" s="46" t="str">
        <f>IFERROR(VLOOKUP(_xlfn.CONCAT(B454,$B431),'All Fixtures'!I:T,12,0),VLOOKUP(_xlfn.CONCAT(B454,$B431),'All Fixtures'!H:T,13,0))</f>
        <v>Derwents</v>
      </c>
      <c r="G454" s="48" t="str">
        <f>IF(E454="VOID","",VLOOKUP(_xlfn.CONCAT(B454,D454),'All Fixtures'!H:U,14,0))</f>
        <v>Red Lion Huntley</v>
      </c>
    </row>
    <row r="455" spans="1:7" ht="18" customHeight="1" x14ac:dyDescent="0.25">
      <c r="A455" s="55"/>
      <c r="B455" s="44">
        <v>21</v>
      </c>
      <c r="C455" s="45">
        <f>IFERROR(VLOOKUP(_xlfn.CONCAT(B455,$B431),'All Fixtures'!H:R,10,0),VLOOKUP(_xlfn.CONCAT(B455,$B431),'All Fixtures'!I:R,9,0))</f>
        <v>45701</v>
      </c>
      <c r="D455" s="46" t="str">
        <f>IFERROR(VLOOKUP(_xlfn.CONCAT(B455,$B431),'All Fixtures'!H:R,11,0),VLOOKUP(_xlfn.CONCAT(B455,$B431),'All Fixtures'!I:R,10,0))</f>
        <v>Lassington Rollers</v>
      </c>
      <c r="E455" s="47" t="str">
        <f t="shared" si="11"/>
        <v>vs</v>
      </c>
      <c r="F455" s="46" t="str">
        <f>IFERROR(VLOOKUP(_xlfn.CONCAT(B455,$B431),'All Fixtures'!I:T,12,0),VLOOKUP(_xlfn.CONCAT(B455,$B431),'All Fixtures'!H:T,13,0))</f>
        <v>More Lager</v>
      </c>
      <c r="G455" s="48" t="str">
        <f>IF(E455="VOID","",VLOOKUP(_xlfn.CONCAT(B455,D455),'All Fixtures'!H:U,14,0))</f>
        <v>England's Glory 2</v>
      </c>
    </row>
    <row r="456" spans="1:7" ht="18" customHeight="1" x14ac:dyDescent="0.25">
      <c r="A456" s="55"/>
      <c r="B456" s="44">
        <v>22</v>
      </c>
      <c r="C456" s="45">
        <f>IFERROR(VLOOKUP(_xlfn.CONCAT(B456,$B431),'All Fixtures'!H:R,10,0),VLOOKUP(_xlfn.CONCAT(B456,$B431),'All Fixtures'!I:R,9,0))</f>
        <v>45708</v>
      </c>
      <c r="D456" s="46" t="str">
        <f>IFERROR(VLOOKUP(_xlfn.CONCAT(B456,$B431),'All Fixtures'!H:R,11,0),VLOOKUP(_xlfn.CONCAT(B456,$B431),'All Fixtures'!I:R,10,0))</f>
        <v>More Lager</v>
      </c>
      <c r="E456" s="47" t="str">
        <f t="shared" si="11"/>
        <v>vs</v>
      </c>
      <c r="F456" s="46" t="str">
        <f>IFERROR(VLOOKUP(_xlfn.CONCAT(B456,$B431),'All Fixtures'!I:T,12,0),VLOOKUP(_xlfn.CONCAT(B456,$B431),'All Fixtures'!H:T,13,0))</f>
        <v>Cruisers</v>
      </c>
      <c r="G456" s="48" t="str">
        <f>IF(E456="VOID","",VLOOKUP(_xlfn.CONCAT(B456,D456),'All Fixtures'!H:U,14,0))</f>
        <v>Red Lion Huntley</v>
      </c>
    </row>
    <row r="457" spans="1:7" ht="18" customHeight="1" x14ac:dyDescent="0.25">
      <c r="A457" s="55"/>
      <c r="B457" s="44">
        <v>23</v>
      </c>
      <c r="C457" s="45">
        <f>IFERROR(VLOOKUP(_xlfn.CONCAT(B457,$B431),'All Fixtures'!H:R,10,0),VLOOKUP(_xlfn.CONCAT(B457,$B431),'All Fixtures'!I:R,9,0))</f>
        <v>45714</v>
      </c>
      <c r="D457" s="46" t="str">
        <f>IFERROR(VLOOKUP(_xlfn.CONCAT(B457,$B431),'All Fixtures'!H:R,11,0),VLOOKUP(_xlfn.CONCAT(B457,$B431),'All Fixtures'!I:R,10,0))</f>
        <v>BMI 'A' Breakaways</v>
      </c>
      <c r="E457" s="47" t="str">
        <f t="shared" si="11"/>
        <v>vs</v>
      </c>
      <c r="F457" s="46" t="str">
        <f>IFERROR(VLOOKUP(_xlfn.CONCAT(B457,$B431),'All Fixtures'!I:T,12,0),VLOOKUP(_xlfn.CONCAT(B457,$B431),'All Fixtures'!H:T,13,0))</f>
        <v>More Lager</v>
      </c>
      <c r="G457" s="48" t="str">
        <f>IF(E457="VOID","",VLOOKUP(_xlfn.CONCAT(B457,D457),'All Fixtures'!H:U,14,0))</f>
        <v>St James Club</v>
      </c>
    </row>
    <row r="458" spans="1:7" ht="18" customHeight="1" x14ac:dyDescent="0.25">
      <c r="A458" s="55"/>
      <c r="B458" s="44">
        <v>24</v>
      </c>
      <c r="C458" s="45" t="str">
        <f>IFERROR(VLOOKUP(_xlfn.CONCAT(B458,$B431),'All Fixtures'!H:R,10,0),VLOOKUP(_xlfn.CONCAT(B458,$B431),'All Fixtures'!I:R,9,0))</f>
        <v/>
      </c>
      <c r="D458" s="46" t="str">
        <f>IFERROR(VLOOKUP(_xlfn.CONCAT(B458,$B431),'All Fixtures'!H:R,11,0),VLOOKUP(_xlfn.CONCAT(B458,$B431),'All Fixtures'!I:R,10,0))</f>
        <v>More Lager</v>
      </c>
      <c r="E458" s="47" t="str">
        <f t="shared" si="11"/>
        <v>VOID</v>
      </c>
      <c r="F458" s="46" t="str">
        <f>IFERROR(VLOOKUP(_xlfn.CONCAT(B458,$B431),'All Fixtures'!I:T,12,0),VLOOKUP(_xlfn.CONCAT(B458,$B431),'All Fixtures'!H:T,13,0))</f>
        <v/>
      </c>
      <c r="G458" s="48" t="str">
        <f>IF(E458="VOID","",VLOOKUP(_xlfn.CONCAT(B458,D458),'All Fixtures'!H:U,14,0))</f>
        <v/>
      </c>
    </row>
    <row r="459" spans="1:7" ht="18" customHeight="1" x14ac:dyDescent="0.25">
      <c r="A459" s="55"/>
      <c r="B459" s="44">
        <v>25</v>
      </c>
      <c r="C459" s="45">
        <f>IFERROR(VLOOKUP(_xlfn.CONCAT(B459,$B431),'All Fixtures'!H:R,10,0),VLOOKUP(_xlfn.CONCAT(B459,$B431),'All Fixtures'!I:R,9,0))</f>
        <v>45729</v>
      </c>
      <c r="D459" s="46" t="str">
        <f>IFERROR(VLOOKUP(_xlfn.CONCAT(B459,$B431),'All Fixtures'!H:R,11,0),VLOOKUP(_xlfn.CONCAT(B459,$B431),'All Fixtures'!I:R,10,0))</f>
        <v>More Lager</v>
      </c>
      <c r="E459" s="47" t="str">
        <f t="shared" si="11"/>
        <v>vs</v>
      </c>
      <c r="F459" s="46" t="str">
        <f>IFERROR(VLOOKUP(_xlfn.CONCAT(B459,$B431),'All Fixtures'!I:T,12,0),VLOOKUP(_xlfn.CONCAT(B459,$B431),'All Fixtures'!H:T,13,0))</f>
        <v>The Novices</v>
      </c>
      <c r="G459" s="48" t="str">
        <f>IF(E459="VOID","",VLOOKUP(_xlfn.CONCAT(B459,D459),'All Fixtures'!H:U,14,0))</f>
        <v>Red Lion Huntley</v>
      </c>
    </row>
    <row r="460" spans="1:7" ht="18" customHeight="1" x14ac:dyDescent="0.25">
      <c r="A460" s="55"/>
      <c r="B460" s="44">
        <v>26</v>
      </c>
      <c r="C460" s="45">
        <f>IFERROR(VLOOKUP(_xlfn.CONCAT(B460,$B431),'All Fixtures'!H:R,10,0),VLOOKUP(_xlfn.CONCAT(B460,$B431),'All Fixtures'!I:R,9,0))</f>
        <v>45737</v>
      </c>
      <c r="D460" s="46" t="str">
        <f>IFERROR(VLOOKUP(_xlfn.CONCAT(B460,$B431),'All Fixtures'!H:R,11,0),VLOOKUP(_xlfn.CONCAT(B460,$B431),'All Fixtures'!I:R,10,0))</f>
        <v>Newent Dragons</v>
      </c>
      <c r="E460" s="47" t="str">
        <f t="shared" si="11"/>
        <v>vs</v>
      </c>
      <c r="F460" s="46" t="str">
        <f>IFERROR(VLOOKUP(_xlfn.CONCAT(B460,$B431),'All Fixtures'!I:T,12,0),VLOOKUP(_xlfn.CONCAT(B460,$B431),'All Fixtures'!H:T,13,0))</f>
        <v>More Lager</v>
      </c>
      <c r="G460" s="48" t="str">
        <f>IF(E460="VOID","",VLOOKUP(_xlfn.CONCAT(B460,D460),'All Fixtures'!H:U,14,0))</f>
        <v>Circle Club Newent</v>
      </c>
    </row>
    <row r="461" spans="1:7" ht="18" customHeight="1" x14ac:dyDescent="0.25">
      <c r="A461" s="55"/>
      <c r="B461" s="44">
        <v>27</v>
      </c>
      <c r="C461" s="45">
        <f>IFERROR(VLOOKUP(_xlfn.CONCAT(B461,$B431),'All Fixtures'!H:R,10,0),VLOOKUP(_xlfn.CONCAT(B461,$B431),'All Fixtures'!I:R,9,0))</f>
        <v>45743</v>
      </c>
      <c r="D461" s="46" t="str">
        <f>IFERROR(VLOOKUP(_xlfn.CONCAT(B461,$B431),'All Fixtures'!H:R,11,0),VLOOKUP(_xlfn.CONCAT(B461,$B431),'All Fixtures'!I:R,10,0))</f>
        <v>More Lager</v>
      </c>
      <c r="E461" s="47" t="str">
        <f t="shared" si="11"/>
        <v>vs</v>
      </c>
      <c r="F461" s="46" t="str">
        <f>IFERROR(VLOOKUP(_xlfn.CONCAT(B461,$B431),'All Fixtures'!I:T,12,0),VLOOKUP(_xlfn.CONCAT(B461,$B431),'All Fixtures'!H:T,13,0))</f>
        <v>Tipplers</v>
      </c>
      <c r="G461" s="48" t="str">
        <f>IF(E461="VOID","",VLOOKUP(_xlfn.CONCAT(B461,D461),'All Fixtures'!H:U,14,0))</f>
        <v>Red Lion Huntley</v>
      </c>
    </row>
    <row r="462" spans="1:7" ht="18" customHeight="1" x14ac:dyDescent="0.25">
      <c r="A462" s="55"/>
      <c r="B462" s="44">
        <v>28</v>
      </c>
      <c r="C462" s="45">
        <f>IFERROR(VLOOKUP(_xlfn.CONCAT(B462,$B431),'All Fixtures'!H:R,10,0),VLOOKUP(_xlfn.CONCAT(B462,$B431),'All Fixtures'!I:R,9,0))</f>
        <v>45750</v>
      </c>
      <c r="D462" s="46" t="str">
        <f>IFERROR(VLOOKUP(_xlfn.CONCAT(B462,$B431),'All Fixtures'!H:R,11,0),VLOOKUP(_xlfn.CONCAT(B462,$B431),'All Fixtures'!I:R,10,0))</f>
        <v>Incredibowls</v>
      </c>
      <c r="E462" s="47" t="str">
        <f t="shared" si="11"/>
        <v>vs</v>
      </c>
      <c r="F462" s="46" t="str">
        <f>IFERROR(VLOOKUP(_xlfn.CONCAT(B462,$B431),'All Fixtures'!I:T,12,0),VLOOKUP(_xlfn.CONCAT(B462,$B431),'All Fixtures'!H:T,13,0))</f>
        <v>More Lager</v>
      </c>
      <c r="G462" s="48" t="str">
        <f>IF(E462="VOID","",VLOOKUP(_xlfn.CONCAT(B462,D462),'All Fixtures'!H:U,14,0))</f>
        <v>St James Club</v>
      </c>
    </row>
    <row r="463" spans="1:7" ht="18" customHeight="1" x14ac:dyDescent="0.25">
      <c r="A463" s="55"/>
      <c r="B463" s="44">
        <v>29</v>
      </c>
      <c r="C463" s="45">
        <f>IFERROR(VLOOKUP(_xlfn.CONCAT(B463,$B431),'All Fixtures'!H:R,10,0),VLOOKUP(_xlfn.CONCAT(B463,$B431),'All Fixtures'!I:R,9,0))</f>
        <v>45757</v>
      </c>
      <c r="D463" s="46" t="str">
        <f>IFERROR(VLOOKUP(_xlfn.CONCAT(B463,$B431),'All Fixtures'!H:R,11,0),VLOOKUP(_xlfn.CONCAT(B463,$B431),'All Fixtures'!I:R,10,0))</f>
        <v>More Lager</v>
      </c>
      <c r="E463" s="47" t="str">
        <f t="shared" si="11"/>
        <v>vs</v>
      </c>
      <c r="F463" s="46" t="str">
        <f>IFERROR(VLOOKUP(_xlfn.CONCAT(B463,$B431),'All Fixtures'!I:T,12,0),VLOOKUP(_xlfn.CONCAT(B463,$B431),'All Fixtures'!H:T,13,0))</f>
        <v>Gladiators</v>
      </c>
      <c r="G463" s="48" t="str">
        <f>IF(E463="VOID","",VLOOKUP(_xlfn.CONCAT(B463,D463),'All Fixtures'!H:U,14,0))</f>
        <v>Red Lion Huntley</v>
      </c>
    </row>
    <row r="464" spans="1:7" ht="18" customHeight="1" x14ac:dyDescent="0.25">
      <c r="A464" s="55"/>
      <c r="B464" s="49">
        <v>30</v>
      </c>
      <c r="C464" s="50">
        <f>IFERROR(VLOOKUP(_xlfn.CONCAT(B464,$B431),'All Fixtures'!H:R,10,0),VLOOKUP(_xlfn.CONCAT(B464,$B431),'All Fixtures'!I:R,9,0))</f>
        <v>45763</v>
      </c>
      <c r="D464" s="51" t="str">
        <f>IFERROR(VLOOKUP(_xlfn.CONCAT(B464,$B431),'All Fixtures'!H:R,11,0),VLOOKUP(_xlfn.CONCAT(B464,$B431),'All Fixtures'!I:R,10,0))</f>
        <v>Bloaters S.C.</v>
      </c>
      <c r="E464" s="52" t="str">
        <f t="shared" si="11"/>
        <v>vs</v>
      </c>
      <c r="F464" s="51" t="str">
        <f>IFERROR(VLOOKUP(_xlfn.CONCAT(B464,$B431),'All Fixtures'!I:T,12,0),VLOOKUP(_xlfn.CONCAT(B464,$B431),'All Fixtures'!H:T,13,0))</f>
        <v>More Lager</v>
      </c>
      <c r="G464" s="53" t="str">
        <f>IF(E464="VOID","",VLOOKUP(_xlfn.CONCAT(B464,D464),'All Fixtures'!H:U,14,0))</f>
        <v>Spartans Club 2</v>
      </c>
    </row>
    <row r="465" spans="1:7" ht="13.15" customHeight="1" x14ac:dyDescent="0.25">
      <c r="A465" s="55"/>
      <c r="B465" s="20"/>
      <c r="C465" s="20"/>
      <c r="D465" s="3"/>
      <c r="E465" s="20"/>
      <c r="F465" s="3"/>
      <c r="G465" s="3"/>
    </row>
    <row r="466" spans="1:7" ht="13.15" customHeight="1" x14ac:dyDescent="0.25">
      <c r="A466" s="55"/>
      <c r="B466" s="20"/>
      <c r="C466" s="20"/>
      <c r="D466" s="3"/>
      <c r="E466" s="20"/>
      <c r="F466" s="3"/>
      <c r="G466" s="3"/>
    </row>
    <row r="467" spans="1:7" ht="13.15" customHeight="1" x14ac:dyDescent="0.25">
      <c r="A467" s="55"/>
      <c r="B467" s="20"/>
      <c r="C467" s="20"/>
      <c r="D467" s="3"/>
      <c r="E467" s="20"/>
      <c r="F467" s="3"/>
      <c r="G467" s="3"/>
    </row>
    <row r="468" spans="1:7" ht="13.15" customHeight="1" x14ac:dyDescent="0.25">
      <c r="A468" s="55"/>
      <c r="B468" s="20"/>
      <c r="C468" s="20"/>
      <c r="D468" s="3"/>
      <c r="E468" s="20"/>
      <c r="F468" s="3"/>
      <c r="G468" s="3"/>
    </row>
    <row r="469" spans="1:7" ht="13.15" customHeight="1" x14ac:dyDescent="0.25">
      <c r="A469" s="55"/>
      <c r="B469" s="20"/>
      <c r="C469" s="20"/>
      <c r="D469" s="3"/>
      <c r="E469" s="20"/>
      <c r="F469" s="3"/>
      <c r="G469" s="3"/>
    </row>
    <row r="470" spans="1:7" ht="20.45" customHeight="1" x14ac:dyDescent="0.35">
      <c r="A470" s="55">
        <f>A431+1</f>
        <v>13</v>
      </c>
      <c r="B470" s="39" t="str">
        <f>C470</f>
        <v>BMI 'A' Breakaways</v>
      </c>
      <c r="C470" s="121" t="str">
        <f>VLOOKUP(A470,Divisions!$AG$3:$AH$18,2,0)</f>
        <v>BMI 'A' Breakaways</v>
      </c>
      <c r="D470" s="121"/>
      <c r="E470" s="121"/>
      <c r="F470" s="121"/>
      <c r="G470" s="121"/>
    </row>
    <row r="471" spans="1:7" ht="13.15" customHeight="1" x14ac:dyDescent="0.25">
      <c r="A471" s="55"/>
      <c r="B471" s="20"/>
      <c r="C471" s="20"/>
      <c r="D471" s="3"/>
      <c r="E471" s="20"/>
      <c r="F471" s="3"/>
      <c r="G471" s="3"/>
    </row>
    <row r="472" spans="1:7" ht="21.6" customHeight="1" x14ac:dyDescent="0.25">
      <c r="A472" s="55"/>
      <c r="B472" s="40" t="s">
        <v>328</v>
      </c>
      <c r="C472" s="41" t="s">
        <v>334</v>
      </c>
      <c r="D472" s="42" t="s">
        <v>340</v>
      </c>
      <c r="E472" s="42"/>
      <c r="F472" s="42" t="s">
        <v>341</v>
      </c>
      <c r="G472" s="43" t="s">
        <v>338</v>
      </c>
    </row>
    <row r="473" spans="1:7" ht="18" customHeight="1" x14ac:dyDescent="0.25">
      <c r="A473" s="55"/>
      <c r="B473" s="44">
        <v>1</v>
      </c>
      <c r="C473" s="45">
        <f>IFERROR(VLOOKUP(_xlfn.CONCAT(B473,$B470),'All Fixtures'!H:R,10,0),VLOOKUP(_xlfn.CONCAT(B473,$B470),'All Fixtures'!I:R,9,0))</f>
        <v>45538</v>
      </c>
      <c r="D473" s="46" t="str">
        <f>IFERROR(VLOOKUP(_xlfn.CONCAT(B473,$B470),'All Fixtures'!H:R,11,0),VLOOKUP(_xlfn.CONCAT(B473,$B470),'All Fixtures'!I:R,10,0))</f>
        <v>Deaf Tigers</v>
      </c>
      <c r="E473" s="47" t="str">
        <f>IF(F473="","VOID","vs")</f>
        <v>vs</v>
      </c>
      <c r="F473" s="46" t="str">
        <f>IFERROR(VLOOKUP(_xlfn.CONCAT(B473,$B470),'All Fixtures'!I:T,12,0),VLOOKUP(_xlfn.CONCAT(B473,$B470),'All Fixtures'!H:T,13,0))</f>
        <v>BMI 'A' Breakaways</v>
      </c>
      <c r="G473" s="48" t="str">
        <f>IF(E473="VOID","",VLOOKUP(_xlfn.CONCAT(B473,D473),'All Fixtures'!H:U,14,0))</f>
        <v>One Eyed Jacks</v>
      </c>
    </row>
    <row r="474" spans="1:7" ht="18" customHeight="1" x14ac:dyDescent="0.25">
      <c r="A474" s="55"/>
      <c r="B474" s="44">
        <v>2</v>
      </c>
      <c r="C474" s="45">
        <f>IFERROR(VLOOKUP(_xlfn.CONCAT(B474,$B470),'All Fixtures'!H:R,10,0),VLOOKUP(_xlfn.CONCAT(B474,$B470),'All Fixtures'!I:R,9,0))</f>
        <v>45546</v>
      </c>
      <c r="D474" s="46" t="str">
        <f>IFERROR(VLOOKUP(_xlfn.CONCAT(B474,$B470),'All Fixtures'!H:R,11,0),VLOOKUP(_xlfn.CONCAT(B474,$B470),'All Fixtures'!I:R,10,0))</f>
        <v>BMI 'A' Breakaways</v>
      </c>
      <c r="E474" s="47" t="str">
        <f t="shared" ref="E474:E503" si="12">IF(F474="","VOID","vs")</f>
        <v>vs</v>
      </c>
      <c r="F474" s="46" t="str">
        <f>IFERROR(VLOOKUP(_xlfn.CONCAT(B474,$B470),'All Fixtures'!I:T,12,0),VLOOKUP(_xlfn.CONCAT(B474,$B470),'All Fixtures'!H:T,13,0))</f>
        <v>City Treasurers</v>
      </c>
      <c r="G474" s="48" t="str">
        <f>IF(E474="VOID","",VLOOKUP(_xlfn.CONCAT(B474,D474),'All Fixtures'!H:U,14,0))</f>
        <v>St James Club</v>
      </c>
    </row>
    <row r="475" spans="1:7" ht="18" customHeight="1" x14ac:dyDescent="0.25">
      <c r="A475" s="55"/>
      <c r="B475" s="44">
        <v>3</v>
      </c>
      <c r="C475" s="45">
        <f>IFERROR(VLOOKUP(_xlfn.CONCAT(B475,$B470),'All Fixtures'!H:R,10,0),VLOOKUP(_xlfn.CONCAT(B475,$B470),'All Fixtures'!I:R,9,0))</f>
        <v>45552</v>
      </c>
      <c r="D475" s="46" t="str">
        <f>IFERROR(VLOOKUP(_xlfn.CONCAT(B475,$B470),'All Fixtures'!H:R,11,0),VLOOKUP(_xlfn.CONCAT(B475,$B470),'All Fixtures'!I:R,10,0))</f>
        <v>Sigtels</v>
      </c>
      <c r="E475" s="47" t="str">
        <f t="shared" si="12"/>
        <v>vs</v>
      </c>
      <c r="F475" s="46" t="str">
        <f>IFERROR(VLOOKUP(_xlfn.CONCAT(B475,$B470),'All Fixtures'!I:T,12,0),VLOOKUP(_xlfn.CONCAT(B475,$B470),'All Fixtures'!H:T,13,0))</f>
        <v>BMI 'A' Breakaways</v>
      </c>
      <c r="G475" s="48" t="str">
        <f>IF(E475="VOID","",VLOOKUP(_xlfn.CONCAT(B475,D475),'All Fixtures'!H:U,14,0))</f>
        <v>Wotton Hall Club 2</v>
      </c>
    </row>
    <row r="476" spans="1:7" ht="18" customHeight="1" x14ac:dyDescent="0.25">
      <c r="A476" s="55"/>
      <c r="B476" s="44">
        <v>4</v>
      </c>
      <c r="C476" s="45">
        <f>IFERROR(VLOOKUP(_xlfn.CONCAT(B476,$B470),'All Fixtures'!H:R,10,0),VLOOKUP(_xlfn.CONCAT(B476,$B470),'All Fixtures'!I:R,9,0))</f>
        <v>45560</v>
      </c>
      <c r="D476" s="46" t="str">
        <f>IFERROR(VLOOKUP(_xlfn.CONCAT(B476,$B470),'All Fixtures'!H:R,11,0),VLOOKUP(_xlfn.CONCAT(B476,$B470),'All Fixtures'!I:R,10,0))</f>
        <v>BMI 'A' Breakaways</v>
      </c>
      <c r="E476" s="47" t="str">
        <f t="shared" si="12"/>
        <v>vs</v>
      </c>
      <c r="F476" s="46" t="str">
        <f>IFERROR(VLOOKUP(_xlfn.CONCAT(B476,$B470),'All Fixtures'!I:T,12,0),VLOOKUP(_xlfn.CONCAT(B476,$B470),'All Fixtures'!H:T,13,0))</f>
        <v>Derwents</v>
      </c>
      <c r="G476" s="48" t="str">
        <f>IF(E476="VOID","",VLOOKUP(_xlfn.CONCAT(B476,D476),'All Fixtures'!H:U,14,0))</f>
        <v>St James Club</v>
      </c>
    </row>
    <row r="477" spans="1:7" ht="18" customHeight="1" x14ac:dyDescent="0.25">
      <c r="A477" s="55"/>
      <c r="B477" s="44">
        <v>5</v>
      </c>
      <c r="C477" s="45">
        <f>IFERROR(VLOOKUP(_xlfn.CONCAT(B477,$B470),'All Fixtures'!H:R,10,0),VLOOKUP(_xlfn.CONCAT(B477,$B470),'All Fixtures'!I:R,9,0))</f>
        <v>45568</v>
      </c>
      <c r="D477" s="46" t="str">
        <f>IFERROR(VLOOKUP(_xlfn.CONCAT(B477,$B470),'All Fixtures'!H:R,11,0),VLOOKUP(_xlfn.CONCAT(B477,$B470),'All Fixtures'!I:R,10,0))</f>
        <v>Lassington Rollers</v>
      </c>
      <c r="E477" s="47" t="str">
        <f t="shared" si="12"/>
        <v>vs</v>
      </c>
      <c r="F477" s="46" t="str">
        <f>IFERROR(VLOOKUP(_xlfn.CONCAT(B477,$B470),'All Fixtures'!I:T,12,0),VLOOKUP(_xlfn.CONCAT(B477,$B470),'All Fixtures'!H:T,13,0))</f>
        <v>BMI 'A' Breakaways</v>
      </c>
      <c r="G477" s="48" t="str">
        <f>IF(E477="VOID","",VLOOKUP(_xlfn.CONCAT(B477,D477),'All Fixtures'!H:U,14,0))</f>
        <v>England's Glory 2</v>
      </c>
    </row>
    <row r="478" spans="1:7" ht="18" customHeight="1" x14ac:dyDescent="0.25">
      <c r="A478" s="55"/>
      <c r="B478" s="44">
        <v>6</v>
      </c>
      <c r="C478" s="45">
        <f>IFERROR(VLOOKUP(_xlfn.CONCAT(B478,$B470),'All Fixtures'!H:R,10,0),VLOOKUP(_xlfn.CONCAT(B478,$B470),'All Fixtures'!I:R,9,0))</f>
        <v>45574</v>
      </c>
      <c r="D478" s="46" t="str">
        <f>IFERROR(VLOOKUP(_xlfn.CONCAT(B478,$B470),'All Fixtures'!H:R,11,0),VLOOKUP(_xlfn.CONCAT(B478,$B470),'All Fixtures'!I:R,10,0))</f>
        <v>BMI 'A' Breakaways</v>
      </c>
      <c r="E478" s="47" t="str">
        <f t="shared" si="12"/>
        <v>vs</v>
      </c>
      <c r="F478" s="46" t="str">
        <f>IFERROR(VLOOKUP(_xlfn.CONCAT(B478,$B470),'All Fixtures'!I:T,12,0),VLOOKUP(_xlfn.CONCAT(B478,$B470),'All Fixtures'!H:T,13,0))</f>
        <v>Cruisers</v>
      </c>
      <c r="G478" s="48" t="str">
        <f>IF(E478="VOID","",VLOOKUP(_xlfn.CONCAT(B478,D478),'All Fixtures'!H:U,14,0))</f>
        <v>St James Club</v>
      </c>
    </row>
    <row r="479" spans="1:7" ht="18" customHeight="1" x14ac:dyDescent="0.25">
      <c r="A479" s="55"/>
      <c r="B479" s="44">
        <v>7</v>
      </c>
      <c r="C479" s="45" t="str">
        <f>IFERROR(VLOOKUP(_xlfn.CONCAT(B479,$B470),'All Fixtures'!H:R,10,0),VLOOKUP(_xlfn.CONCAT(B479,$B470),'All Fixtures'!I:R,9,0))</f>
        <v/>
      </c>
      <c r="D479" s="46" t="str">
        <f>IFERROR(VLOOKUP(_xlfn.CONCAT(B479,$B470),'All Fixtures'!H:R,11,0),VLOOKUP(_xlfn.CONCAT(B479,$B470),'All Fixtures'!I:R,10,0))</f>
        <v>BMI 'A' Breakaways</v>
      </c>
      <c r="E479" s="47" t="str">
        <f t="shared" si="12"/>
        <v>VOID</v>
      </c>
      <c r="F479" s="46" t="str">
        <f>IFERROR(VLOOKUP(_xlfn.CONCAT(B479,$B470),'All Fixtures'!I:T,12,0),VLOOKUP(_xlfn.CONCAT(B479,$B470),'All Fixtures'!H:T,13,0))</f>
        <v/>
      </c>
      <c r="G479" s="48" t="str">
        <f>IF(E479="VOID","",VLOOKUP(_xlfn.CONCAT(B479,D479),'All Fixtures'!H:U,14,0))</f>
        <v/>
      </c>
    </row>
    <row r="480" spans="1:7" ht="18" customHeight="1" x14ac:dyDescent="0.25">
      <c r="A480" s="55"/>
      <c r="B480" s="44">
        <v>8</v>
      </c>
      <c r="C480" s="45">
        <f>IFERROR(VLOOKUP(_xlfn.CONCAT(B480,$B470),'All Fixtures'!H:R,10,0),VLOOKUP(_xlfn.CONCAT(B480,$B470),'All Fixtures'!I:R,9,0))</f>
        <v>45589</v>
      </c>
      <c r="D480" s="46" t="str">
        <f>IFERROR(VLOOKUP(_xlfn.CONCAT(B480,$B470),'All Fixtures'!H:R,11,0),VLOOKUP(_xlfn.CONCAT(B480,$B470),'All Fixtures'!I:R,10,0))</f>
        <v>More Lager</v>
      </c>
      <c r="E480" s="47" t="str">
        <f t="shared" si="12"/>
        <v>vs</v>
      </c>
      <c r="F480" s="46" t="str">
        <f>IFERROR(VLOOKUP(_xlfn.CONCAT(B480,$B470),'All Fixtures'!I:T,12,0),VLOOKUP(_xlfn.CONCAT(B480,$B470),'All Fixtures'!H:T,13,0))</f>
        <v>BMI 'A' Breakaways</v>
      </c>
      <c r="G480" s="48" t="str">
        <f>IF(E480="VOID","",VLOOKUP(_xlfn.CONCAT(B480,D480),'All Fixtures'!H:U,14,0))</f>
        <v>Red Lion Huntley</v>
      </c>
    </row>
    <row r="481" spans="1:7" ht="18" customHeight="1" x14ac:dyDescent="0.25">
      <c r="A481" s="55"/>
      <c r="B481" s="44">
        <v>9</v>
      </c>
      <c r="C481" s="45">
        <f>IFERROR(VLOOKUP(_xlfn.CONCAT(B481,$B470),'All Fixtures'!H:R,10,0),VLOOKUP(_xlfn.CONCAT(B481,$B470),'All Fixtures'!I:R,9,0))</f>
        <v>45595</v>
      </c>
      <c r="D481" s="46" t="str">
        <f>IFERROR(VLOOKUP(_xlfn.CONCAT(B481,$B470),'All Fixtures'!H:R,11,0),VLOOKUP(_xlfn.CONCAT(B481,$B470),'All Fixtures'!I:R,10,0))</f>
        <v>BMI 'A' Breakaways</v>
      </c>
      <c r="E481" s="47" t="str">
        <f t="shared" si="12"/>
        <v>vs</v>
      </c>
      <c r="F481" s="46" t="str">
        <f>IFERROR(VLOOKUP(_xlfn.CONCAT(B481,$B470),'All Fixtures'!I:T,12,0),VLOOKUP(_xlfn.CONCAT(B481,$B470),'All Fixtures'!H:T,13,0))</f>
        <v>The Novices</v>
      </c>
      <c r="G481" s="48" t="str">
        <f>IF(E481="VOID","",VLOOKUP(_xlfn.CONCAT(B481,D481),'All Fixtures'!H:U,14,0))</f>
        <v>St James Club</v>
      </c>
    </row>
    <row r="482" spans="1:7" ht="18" customHeight="1" x14ac:dyDescent="0.25">
      <c r="A482" s="55"/>
      <c r="B482" s="44">
        <v>10</v>
      </c>
      <c r="C482" s="45">
        <f>IFERROR(VLOOKUP(_xlfn.CONCAT(B482,$B470),'All Fixtures'!H:R,10,0),VLOOKUP(_xlfn.CONCAT(B482,$B470),'All Fixtures'!I:R,9,0))</f>
        <v>45604</v>
      </c>
      <c r="D482" s="46" t="str">
        <f>IFERROR(VLOOKUP(_xlfn.CONCAT(B482,$B470),'All Fixtures'!H:R,11,0),VLOOKUP(_xlfn.CONCAT(B482,$B470),'All Fixtures'!I:R,10,0))</f>
        <v>Newent Dragons</v>
      </c>
      <c r="E482" s="47" t="str">
        <f t="shared" si="12"/>
        <v>vs</v>
      </c>
      <c r="F482" s="46" t="str">
        <f>IFERROR(VLOOKUP(_xlfn.CONCAT(B482,$B470),'All Fixtures'!I:T,12,0),VLOOKUP(_xlfn.CONCAT(B482,$B470),'All Fixtures'!H:T,13,0))</f>
        <v>BMI 'A' Breakaways</v>
      </c>
      <c r="G482" s="48" t="str">
        <f>IF(E482="VOID","",VLOOKUP(_xlfn.CONCAT(B482,D482),'All Fixtures'!H:U,14,0))</f>
        <v>Circle Club Newent</v>
      </c>
    </row>
    <row r="483" spans="1:7" ht="18" customHeight="1" x14ac:dyDescent="0.25">
      <c r="A483" s="55"/>
      <c r="B483" s="44">
        <v>11</v>
      </c>
      <c r="C483" s="45">
        <f>IFERROR(VLOOKUP(_xlfn.CONCAT(B483,$B470),'All Fixtures'!H:R,10,0),VLOOKUP(_xlfn.CONCAT(B483,$B470),'All Fixtures'!I:R,9,0))</f>
        <v>45609</v>
      </c>
      <c r="D483" s="46" t="str">
        <f>IFERROR(VLOOKUP(_xlfn.CONCAT(B483,$B470),'All Fixtures'!H:R,11,0),VLOOKUP(_xlfn.CONCAT(B483,$B470),'All Fixtures'!I:R,10,0))</f>
        <v>BMI 'A' Breakaways</v>
      </c>
      <c r="E483" s="47" t="str">
        <f t="shared" si="12"/>
        <v>vs</v>
      </c>
      <c r="F483" s="46" t="str">
        <f>IFERROR(VLOOKUP(_xlfn.CONCAT(B483,$B470),'All Fixtures'!I:T,12,0),VLOOKUP(_xlfn.CONCAT(B483,$B470),'All Fixtures'!H:T,13,0))</f>
        <v>Tipplers</v>
      </c>
      <c r="G483" s="48" t="str">
        <f>IF(E483="VOID","",VLOOKUP(_xlfn.CONCAT(B483,D483),'All Fixtures'!H:U,14,0))</f>
        <v>St James Club</v>
      </c>
    </row>
    <row r="484" spans="1:7" ht="18" customHeight="1" x14ac:dyDescent="0.25">
      <c r="A484" s="55"/>
      <c r="B484" s="44">
        <v>12</v>
      </c>
      <c r="C484" s="45">
        <f>IFERROR(VLOOKUP(_xlfn.CONCAT(B484,$B470),'All Fixtures'!H:R,10,0),VLOOKUP(_xlfn.CONCAT(B484,$B470),'All Fixtures'!I:R,9,0))</f>
        <v>45617</v>
      </c>
      <c r="D484" s="46" t="str">
        <f>IFERROR(VLOOKUP(_xlfn.CONCAT(B484,$B470),'All Fixtures'!H:R,11,0),VLOOKUP(_xlfn.CONCAT(B484,$B470),'All Fixtures'!I:R,10,0))</f>
        <v>Incredibowls</v>
      </c>
      <c r="E484" s="47" t="str">
        <f t="shared" si="12"/>
        <v>vs</v>
      </c>
      <c r="F484" s="46" t="str">
        <f>IFERROR(VLOOKUP(_xlfn.CONCAT(B484,$B470),'All Fixtures'!I:T,12,0),VLOOKUP(_xlfn.CONCAT(B484,$B470),'All Fixtures'!H:T,13,0))</f>
        <v>BMI 'A' Breakaways</v>
      </c>
      <c r="G484" s="48" t="str">
        <f>IF(E484="VOID","",VLOOKUP(_xlfn.CONCAT(B484,D484),'All Fixtures'!H:U,14,0))</f>
        <v>St James Club</v>
      </c>
    </row>
    <row r="485" spans="1:7" ht="18" customHeight="1" x14ac:dyDescent="0.25">
      <c r="A485" s="55"/>
      <c r="B485" s="44">
        <v>13</v>
      </c>
      <c r="C485" s="45">
        <f>IFERROR(VLOOKUP(_xlfn.CONCAT(B485,$B470),'All Fixtures'!H:R,10,0),VLOOKUP(_xlfn.CONCAT(B485,$B470),'All Fixtures'!I:R,9,0))</f>
        <v>45623</v>
      </c>
      <c r="D485" s="46" t="str">
        <f>IFERROR(VLOOKUP(_xlfn.CONCAT(B485,$B470),'All Fixtures'!H:R,11,0),VLOOKUP(_xlfn.CONCAT(B485,$B470),'All Fixtures'!I:R,10,0))</f>
        <v>BMI 'A' Breakaways</v>
      </c>
      <c r="E485" s="47" t="str">
        <f t="shared" si="12"/>
        <v>vs</v>
      </c>
      <c r="F485" s="46" t="str">
        <f>IFERROR(VLOOKUP(_xlfn.CONCAT(B485,$B470),'All Fixtures'!I:T,12,0),VLOOKUP(_xlfn.CONCAT(B485,$B470),'All Fixtures'!H:T,13,0))</f>
        <v>Gladiators</v>
      </c>
      <c r="G485" s="48" t="str">
        <f>IF(E485="VOID","",VLOOKUP(_xlfn.CONCAT(B485,D485),'All Fixtures'!H:U,14,0))</f>
        <v>St James Club</v>
      </c>
    </row>
    <row r="486" spans="1:7" ht="18" customHeight="1" x14ac:dyDescent="0.25">
      <c r="A486" s="55"/>
      <c r="B486" s="44">
        <v>14</v>
      </c>
      <c r="C486" s="45">
        <f>IFERROR(VLOOKUP(_xlfn.CONCAT(B486,$B470),'All Fixtures'!H:R,10,0),VLOOKUP(_xlfn.CONCAT(B486,$B470),'All Fixtures'!I:R,9,0))</f>
        <v>45630</v>
      </c>
      <c r="D486" s="46" t="str">
        <f>IFERROR(VLOOKUP(_xlfn.CONCAT(B486,$B470),'All Fixtures'!H:R,11,0),VLOOKUP(_xlfn.CONCAT(B486,$B470),'All Fixtures'!I:R,10,0))</f>
        <v>Bloaters S.C.</v>
      </c>
      <c r="E486" s="47" t="str">
        <f t="shared" si="12"/>
        <v>vs</v>
      </c>
      <c r="F486" s="46" t="str">
        <f>IFERROR(VLOOKUP(_xlfn.CONCAT(B486,$B470),'All Fixtures'!I:T,12,0),VLOOKUP(_xlfn.CONCAT(B486,$B470),'All Fixtures'!H:T,13,0))</f>
        <v>BMI 'A' Breakaways</v>
      </c>
      <c r="G486" s="48" t="str">
        <f>IF(E486="VOID","",VLOOKUP(_xlfn.CONCAT(B486,D486),'All Fixtures'!H:U,14,0))</f>
        <v>Spartans Club 2</v>
      </c>
    </row>
    <row r="487" spans="1:7" ht="18" customHeight="1" x14ac:dyDescent="0.25">
      <c r="A487" s="55"/>
      <c r="B487" s="44">
        <v>15</v>
      </c>
      <c r="C487" s="45">
        <f>IFERROR(VLOOKUP(_xlfn.CONCAT(B487,$B470),'All Fixtures'!H:R,10,0),VLOOKUP(_xlfn.CONCAT(B487,$B470),'All Fixtures'!I:R,9,0))</f>
        <v>45637</v>
      </c>
      <c r="D487" s="46" t="str">
        <f>IFERROR(VLOOKUP(_xlfn.CONCAT(B487,$B470),'All Fixtures'!H:R,11,0),VLOOKUP(_xlfn.CONCAT(B487,$B470),'All Fixtures'!I:R,10,0))</f>
        <v>BMI 'A' Breakaways</v>
      </c>
      <c r="E487" s="47" t="str">
        <f t="shared" si="12"/>
        <v>vs</v>
      </c>
      <c r="F487" s="46" t="str">
        <f>IFERROR(VLOOKUP(_xlfn.CONCAT(B487,$B470),'All Fixtures'!I:T,12,0),VLOOKUP(_xlfn.CONCAT(B487,$B470),'All Fixtures'!H:T,13,0))</f>
        <v>Hilltops</v>
      </c>
      <c r="G487" s="48" t="str">
        <f>IF(E487="VOID","",VLOOKUP(_xlfn.CONCAT(B487,D487),'All Fixtures'!H:U,14,0))</f>
        <v>St James Club</v>
      </c>
    </row>
    <row r="488" spans="1:7" ht="24.6" customHeight="1" x14ac:dyDescent="0.25">
      <c r="A488" s="55"/>
      <c r="B488" s="122" t="s">
        <v>339</v>
      </c>
      <c r="C488" s="123"/>
      <c r="D488" s="123"/>
      <c r="E488" s="123"/>
      <c r="F488" s="123"/>
      <c r="G488" s="124"/>
    </row>
    <row r="489" spans="1:7" ht="18" customHeight="1" x14ac:dyDescent="0.25">
      <c r="A489" s="55"/>
      <c r="B489" s="44">
        <v>16</v>
      </c>
      <c r="C489" s="45">
        <f>IFERROR(VLOOKUP(_xlfn.CONCAT(B489,$B470),'All Fixtures'!H:R,10,0),VLOOKUP(_xlfn.CONCAT(B489,$B470),'All Fixtures'!I:R,9,0))</f>
        <v>45665</v>
      </c>
      <c r="D489" s="46" t="str">
        <f>IFERROR(VLOOKUP(_xlfn.CONCAT(B489,$B470),'All Fixtures'!H:R,11,0),VLOOKUP(_xlfn.CONCAT(B489,$B470),'All Fixtures'!I:R,10,0))</f>
        <v>BMI 'A' Breakaways</v>
      </c>
      <c r="E489" s="47" t="str">
        <f t="shared" si="12"/>
        <v>vs</v>
      </c>
      <c r="F489" s="46" t="str">
        <f>IFERROR(VLOOKUP(_xlfn.CONCAT(B489,$B470),'All Fixtures'!I:T,12,0),VLOOKUP(_xlfn.CONCAT(B489,$B470),'All Fixtures'!H:T,13,0))</f>
        <v>Deaf Tigers</v>
      </c>
      <c r="G489" s="48" t="str">
        <f>IF(E489="VOID","",VLOOKUP(_xlfn.CONCAT(B489,D489),'All Fixtures'!H:U,14,0))</f>
        <v>St James Club</v>
      </c>
    </row>
    <row r="490" spans="1:7" ht="18" customHeight="1" x14ac:dyDescent="0.25">
      <c r="A490" s="55"/>
      <c r="B490" s="44">
        <v>17</v>
      </c>
      <c r="C490" s="45">
        <f>IFERROR(VLOOKUP(_xlfn.CONCAT(B490,$B470),'All Fixtures'!H:R,10,0),VLOOKUP(_xlfn.CONCAT(B490,$B470),'All Fixtures'!I:R,9,0))</f>
        <v>45671</v>
      </c>
      <c r="D490" s="46" t="str">
        <f>IFERROR(VLOOKUP(_xlfn.CONCAT(B490,$B470),'All Fixtures'!H:R,11,0),VLOOKUP(_xlfn.CONCAT(B490,$B470),'All Fixtures'!I:R,10,0))</f>
        <v>City Treasurers</v>
      </c>
      <c r="E490" s="47" t="str">
        <f t="shared" si="12"/>
        <v>vs</v>
      </c>
      <c r="F490" s="46" t="str">
        <f>IFERROR(VLOOKUP(_xlfn.CONCAT(B490,$B470),'All Fixtures'!I:T,12,0),VLOOKUP(_xlfn.CONCAT(B490,$B470),'All Fixtures'!H:T,13,0))</f>
        <v>BMI 'A' Breakaways</v>
      </c>
      <c r="G490" s="48" t="str">
        <f>IF(E490="VOID","",VLOOKUP(_xlfn.CONCAT(B490,D490),'All Fixtures'!H:U,14,0))</f>
        <v>Gala Club 2</v>
      </c>
    </row>
    <row r="491" spans="1:7" ht="18" customHeight="1" x14ac:dyDescent="0.25">
      <c r="A491" s="55"/>
      <c r="B491" s="44">
        <v>18</v>
      </c>
      <c r="C491" s="45">
        <f>IFERROR(VLOOKUP(_xlfn.CONCAT(B491,$B470),'All Fixtures'!H:R,10,0),VLOOKUP(_xlfn.CONCAT(B491,$B470),'All Fixtures'!I:R,9,0))</f>
        <v>45679</v>
      </c>
      <c r="D491" s="46" t="str">
        <f>IFERROR(VLOOKUP(_xlfn.CONCAT(B491,$B470),'All Fixtures'!H:R,11,0),VLOOKUP(_xlfn.CONCAT(B491,$B470),'All Fixtures'!I:R,10,0))</f>
        <v>BMI 'A' Breakaways</v>
      </c>
      <c r="E491" s="47" t="str">
        <f t="shared" si="12"/>
        <v>vs</v>
      </c>
      <c r="F491" s="46" t="str">
        <f>IFERROR(VLOOKUP(_xlfn.CONCAT(B491,$B470),'All Fixtures'!I:T,12,0),VLOOKUP(_xlfn.CONCAT(B491,$B470),'All Fixtures'!H:T,13,0))</f>
        <v>Sigtels</v>
      </c>
      <c r="G491" s="48" t="str">
        <f>IF(E491="VOID","",VLOOKUP(_xlfn.CONCAT(B491,D491),'All Fixtures'!H:U,14,0))</f>
        <v>St James Club</v>
      </c>
    </row>
    <row r="492" spans="1:7" ht="18" customHeight="1" x14ac:dyDescent="0.25">
      <c r="A492" s="55"/>
      <c r="B492" s="44">
        <v>19</v>
      </c>
      <c r="C492" s="45">
        <f>IFERROR(VLOOKUP(_xlfn.CONCAT(B492,$B470),'All Fixtures'!H:R,10,0),VLOOKUP(_xlfn.CONCAT(B492,$B470),'All Fixtures'!I:R,9,0))</f>
        <v>45684</v>
      </c>
      <c r="D492" s="46" t="str">
        <f>IFERROR(VLOOKUP(_xlfn.CONCAT(B492,$B470),'All Fixtures'!H:R,11,0),VLOOKUP(_xlfn.CONCAT(B492,$B470),'All Fixtures'!I:R,10,0))</f>
        <v>Derwents</v>
      </c>
      <c r="E492" s="47" t="str">
        <f t="shared" si="12"/>
        <v>vs</v>
      </c>
      <c r="F492" s="46" t="str">
        <f>IFERROR(VLOOKUP(_xlfn.CONCAT(B492,$B470),'All Fixtures'!I:T,12,0),VLOOKUP(_xlfn.CONCAT(B492,$B470),'All Fixtures'!H:T,13,0))</f>
        <v>BMI 'A' Breakaways</v>
      </c>
      <c r="G492" s="48" t="str">
        <f>IF(E492="VOID","",VLOOKUP(_xlfn.CONCAT(B492,D492),'All Fixtures'!H:U,14,0))</f>
        <v>Farmer's Club 2</v>
      </c>
    </row>
    <row r="493" spans="1:7" ht="18" customHeight="1" x14ac:dyDescent="0.25">
      <c r="A493" s="55"/>
      <c r="B493" s="44">
        <v>20</v>
      </c>
      <c r="C493" s="45">
        <f>IFERROR(VLOOKUP(_xlfn.CONCAT(B493,$B470),'All Fixtures'!H:R,10,0),VLOOKUP(_xlfn.CONCAT(B493,$B470),'All Fixtures'!I:R,9,0))</f>
        <v>45693</v>
      </c>
      <c r="D493" s="46" t="str">
        <f>IFERROR(VLOOKUP(_xlfn.CONCAT(B493,$B470),'All Fixtures'!H:R,11,0),VLOOKUP(_xlfn.CONCAT(B493,$B470),'All Fixtures'!I:R,10,0))</f>
        <v>BMI 'A' Breakaways</v>
      </c>
      <c r="E493" s="47" t="str">
        <f t="shared" si="12"/>
        <v>vs</v>
      </c>
      <c r="F493" s="46" t="str">
        <f>IFERROR(VLOOKUP(_xlfn.CONCAT(B493,$B470),'All Fixtures'!I:T,12,0),VLOOKUP(_xlfn.CONCAT(B493,$B470),'All Fixtures'!H:T,13,0))</f>
        <v>Lassington Rollers</v>
      </c>
      <c r="G493" s="48" t="str">
        <f>IF(E493="VOID","",VLOOKUP(_xlfn.CONCAT(B493,D493),'All Fixtures'!H:U,14,0))</f>
        <v>St James Club</v>
      </c>
    </row>
    <row r="494" spans="1:7" ht="18" customHeight="1" x14ac:dyDescent="0.25">
      <c r="A494" s="55"/>
      <c r="B494" s="44">
        <v>21</v>
      </c>
      <c r="C494" s="45">
        <f>IFERROR(VLOOKUP(_xlfn.CONCAT(B494,$B470),'All Fixtures'!H:R,10,0),VLOOKUP(_xlfn.CONCAT(B494,$B470),'All Fixtures'!I:R,9,0))</f>
        <v>45699</v>
      </c>
      <c r="D494" s="46" t="str">
        <f>IFERROR(VLOOKUP(_xlfn.CONCAT(B494,$B470),'All Fixtures'!H:R,11,0),VLOOKUP(_xlfn.CONCAT(B494,$B470),'All Fixtures'!I:R,10,0))</f>
        <v>Cruisers</v>
      </c>
      <c r="E494" s="47" t="str">
        <f t="shared" si="12"/>
        <v>vs</v>
      </c>
      <c r="F494" s="46" t="str">
        <f>IFERROR(VLOOKUP(_xlfn.CONCAT(B494,$B470),'All Fixtures'!I:T,12,0),VLOOKUP(_xlfn.CONCAT(B494,$B470),'All Fixtures'!H:T,13,0))</f>
        <v>BMI 'A' Breakaways</v>
      </c>
      <c r="G494" s="48" t="str">
        <f>IF(E494="VOID","",VLOOKUP(_xlfn.CONCAT(B494,D494),'All Fixtures'!H:U,14,0))</f>
        <v>Baker Street</v>
      </c>
    </row>
    <row r="495" spans="1:7" ht="18" customHeight="1" x14ac:dyDescent="0.25">
      <c r="A495" s="55"/>
      <c r="B495" s="44">
        <v>22</v>
      </c>
      <c r="C495" s="45" t="str">
        <f>IFERROR(VLOOKUP(_xlfn.CONCAT(B495,$B470),'All Fixtures'!H:R,10,0),VLOOKUP(_xlfn.CONCAT(B495,$B470),'All Fixtures'!I:R,9,0))</f>
        <v/>
      </c>
      <c r="D495" s="46" t="str">
        <f>IFERROR(VLOOKUP(_xlfn.CONCAT(B495,$B470),'All Fixtures'!H:R,11,0),VLOOKUP(_xlfn.CONCAT(B495,$B470),'All Fixtures'!I:R,10,0))</f>
        <v>BMI 'A' Breakaways</v>
      </c>
      <c r="E495" s="47" t="str">
        <f t="shared" si="12"/>
        <v>VOID</v>
      </c>
      <c r="F495" s="46" t="str">
        <f>IFERROR(VLOOKUP(_xlfn.CONCAT(B495,$B470),'All Fixtures'!I:T,12,0),VLOOKUP(_xlfn.CONCAT(B495,$B470),'All Fixtures'!H:T,13,0))</f>
        <v/>
      </c>
      <c r="G495" s="48" t="str">
        <f>IF(E495="VOID","",VLOOKUP(_xlfn.CONCAT(B495,D495),'All Fixtures'!H:U,14,0))</f>
        <v/>
      </c>
    </row>
    <row r="496" spans="1:7" ht="18" customHeight="1" x14ac:dyDescent="0.25">
      <c r="A496" s="55"/>
      <c r="B496" s="44">
        <v>23</v>
      </c>
      <c r="C496" s="45">
        <f>IFERROR(VLOOKUP(_xlfn.CONCAT(B496,$B470),'All Fixtures'!H:R,10,0),VLOOKUP(_xlfn.CONCAT(B496,$B470),'All Fixtures'!I:R,9,0))</f>
        <v>45714</v>
      </c>
      <c r="D496" s="46" t="str">
        <f>IFERROR(VLOOKUP(_xlfn.CONCAT(B496,$B470),'All Fixtures'!H:R,11,0),VLOOKUP(_xlfn.CONCAT(B496,$B470),'All Fixtures'!I:R,10,0))</f>
        <v>BMI 'A' Breakaways</v>
      </c>
      <c r="E496" s="47" t="str">
        <f t="shared" si="12"/>
        <v>vs</v>
      </c>
      <c r="F496" s="46" t="str">
        <f>IFERROR(VLOOKUP(_xlfn.CONCAT(B496,$B470),'All Fixtures'!I:T,12,0),VLOOKUP(_xlfn.CONCAT(B496,$B470),'All Fixtures'!H:T,13,0))</f>
        <v>More Lager</v>
      </c>
      <c r="G496" s="48" t="str">
        <f>IF(E496="VOID","",VLOOKUP(_xlfn.CONCAT(B496,D496),'All Fixtures'!H:U,14,0))</f>
        <v>St James Club</v>
      </c>
    </row>
    <row r="497" spans="1:7" ht="18" customHeight="1" x14ac:dyDescent="0.25">
      <c r="A497" s="55"/>
      <c r="B497" s="44">
        <v>24</v>
      </c>
      <c r="C497" s="45">
        <f>IFERROR(VLOOKUP(_xlfn.CONCAT(B497,$B470),'All Fixtures'!H:R,10,0),VLOOKUP(_xlfn.CONCAT(B497,$B470),'All Fixtures'!I:R,9,0))</f>
        <v>45721</v>
      </c>
      <c r="D497" s="46" t="str">
        <f>IFERROR(VLOOKUP(_xlfn.CONCAT(B497,$B470),'All Fixtures'!H:R,11,0),VLOOKUP(_xlfn.CONCAT(B497,$B470),'All Fixtures'!I:R,10,0))</f>
        <v>The Novices</v>
      </c>
      <c r="E497" s="47" t="str">
        <f t="shared" si="12"/>
        <v>vs</v>
      </c>
      <c r="F497" s="46" t="str">
        <f>IFERROR(VLOOKUP(_xlfn.CONCAT(B497,$B470),'All Fixtures'!I:T,12,0),VLOOKUP(_xlfn.CONCAT(B497,$B470),'All Fixtures'!H:T,13,0))</f>
        <v>BMI 'A' Breakaways</v>
      </c>
      <c r="G497" s="48" t="str">
        <f>IF(E497="VOID","",VLOOKUP(_xlfn.CONCAT(B497,D497),'All Fixtures'!H:U,14,0))</f>
        <v>Gala Club 2</v>
      </c>
    </row>
    <row r="498" spans="1:7" ht="18" customHeight="1" x14ac:dyDescent="0.25">
      <c r="A498" s="55"/>
      <c r="B498" s="44">
        <v>25</v>
      </c>
      <c r="C498" s="45">
        <f>IFERROR(VLOOKUP(_xlfn.CONCAT(B498,$B470),'All Fixtures'!H:R,10,0),VLOOKUP(_xlfn.CONCAT(B498,$B470),'All Fixtures'!I:R,9,0))</f>
        <v>45728</v>
      </c>
      <c r="D498" s="46" t="str">
        <f>IFERROR(VLOOKUP(_xlfn.CONCAT(B498,$B470),'All Fixtures'!H:R,11,0),VLOOKUP(_xlfn.CONCAT(B498,$B470),'All Fixtures'!I:R,10,0))</f>
        <v>BMI 'A' Breakaways</v>
      </c>
      <c r="E498" s="47" t="str">
        <f t="shared" si="12"/>
        <v>vs</v>
      </c>
      <c r="F498" s="46" t="str">
        <f>IFERROR(VLOOKUP(_xlfn.CONCAT(B498,$B470),'All Fixtures'!I:T,12,0),VLOOKUP(_xlfn.CONCAT(B498,$B470),'All Fixtures'!H:T,13,0))</f>
        <v>Newent Dragons</v>
      </c>
      <c r="G498" s="48" t="str">
        <f>IF(E498="VOID","",VLOOKUP(_xlfn.CONCAT(B498,D498),'All Fixtures'!H:U,14,0))</f>
        <v>St James Club</v>
      </c>
    </row>
    <row r="499" spans="1:7" ht="18" customHeight="1" x14ac:dyDescent="0.25">
      <c r="A499" s="55"/>
      <c r="B499" s="44">
        <v>26</v>
      </c>
      <c r="C499" s="45">
        <f>IFERROR(VLOOKUP(_xlfn.CONCAT(B499,$B470),'All Fixtures'!H:R,10,0),VLOOKUP(_xlfn.CONCAT(B499,$B470),'All Fixtures'!I:R,9,0))</f>
        <v>45737</v>
      </c>
      <c r="D499" s="46" t="str">
        <f>IFERROR(VLOOKUP(_xlfn.CONCAT(B499,$B470),'All Fixtures'!H:R,11,0),VLOOKUP(_xlfn.CONCAT(B499,$B470),'All Fixtures'!I:R,10,0))</f>
        <v>Tipplers</v>
      </c>
      <c r="E499" s="47" t="str">
        <f t="shared" si="12"/>
        <v>vs</v>
      </c>
      <c r="F499" s="46" t="str">
        <f>IFERROR(VLOOKUP(_xlfn.CONCAT(B499,$B470),'All Fixtures'!I:T,12,0),VLOOKUP(_xlfn.CONCAT(B499,$B470),'All Fixtures'!H:T,13,0))</f>
        <v>BMI 'A' Breakaways</v>
      </c>
      <c r="G499" s="48" t="str">
        <f>IF(E499="VOID","",VLOOKUP(_xlfn.CONCAT(B499,D499),'All Fixtures'!H:U,14,0))</f>
        <v>Wotton Hall Club 1</v>
      </c>
    </row>
    <row r="500" spans="1:7" ht="18" customHeight="1" x14ac:dyDescent="0.25">
      <c r="A500" s="55"/>
      <c r="B500" s="44">
        <v>27</v>
      </c>
      <c r="C500" s="45">
        <f>IFERROR(VLOOKUP(_xlfn.CONCAT(B500,$B470),'All Fixtures'!H:R,10,0),VLOOKUP(_xlfn.CONCAT(B500,$B470),'All Fixtures'!I:R,9,0))</f>
        <v>45742</v>
      </c>
      <c r="D500" s="46" t="str">
        <f>IFERROR(VLOOKUP(_xlfn.CONCAT(B500,$B470),'All Fixtures'!H:R,11,0),VLOOKUP(_xlfn.CONCAT(B500,$B470),'All Fixtures'!I:R,10,0))</f>
        <v>BMI 'A' Breakaways</v>
      </c>
      <c r="E500" s="47" t="str">
        <f t="shared" si="12"/>
        <v>vs</v>
      </c>
      <c r="F500" s="46" t="str">
        <f>IFERROR(VLOOKUP(_xlfn.CONCAT(B500,$B470),'All Fixtures'!I:T,12,0),VLOOKUP(_xlfn.CONCAT(B500,$B470),'All Fixtures'!H:T,13,0))</f>
        <v>Incredibowls</v>
      </c>
      <c r="G500" s="48" t="str">
        <f>IF(E500="VOID","",VLOOKUP(_xlfn.CONCAT(B500,D500),'All Fixtures'!H:U,14,0))</f>
        <v>St James Club</v>
      </c>
    </row>
    <row r="501" spans="1:7" ht="18" customHeight="1" x14ac:dyDescent="0.25">
      <c r="A501" s="55"/>
      <c r="B501" s="44">
        <v>28</v>
      </c>
      <c r="C501" s="45">
        <f>IFERROR(VLOOKUP(_xlfn.CONCAT(B501,$B470),'All Fixtures'!H:R,10,0),VLOOKUP(_xlfn.CONCAT(B501,$B470),'All Fixtures'!I:R,9,0))</f>
        <v>45749</v>
      </c>
      <c r="D501" s="46" t="str">
        <f>IFERROR(VLOOKUP(_xlfn.CONCAT(B501,$B470),'All Fixtures'!H:R,11,0),VLOOKUP(_xlfn.CONCAT(B501,$B470),'All Fixtures'!I:R,10,0))</f>
        <v>Gladiators</v>
      </c>
      <c r="E501" s="47" t="str">
        <f t="shared" si="12"/>
        <v>vs</v>
      </c>
      <c r="F501" s="46" t="str">
        <f>IFERROR(VLOOKUP(_xlfn.CONCAT(B501,$B470),'All Fixtures'!I:T,12,0),VLOOKUP(_xlfn.CONCAT(B501,$B470),'All Fixtures'!H:T,13,0))</f>
        <v>BMI 'A' Breakaways</v>
      </c>
      <c r="G501" s="48" t="str">
        <f>IF(E501="VOID","",VLOOKUP(_xlfn.CONCAT(B501,D501),'All Fixtures'!H:U,14,0))</f>
        <v>Farmer's Club 1</v>
      </c>
    </row>
    <row r="502" spans="1:7" ht="18" customHeight="1" x14ac:dyDescent="0.25">
      <c r="A502" s="55"/>
      <c r="B502" s="44">
        <v>29</v>
      </c>
      <c r="C502" s="45">
        <f>IFERROR(VLOOKUP(_xlfn.CONCAT(B502,$B470),'All Fixtures'!H:R,10,0),VLOOKUP(_xlfn.CONCAT(B502,$B470),'All Fixtures'!I:R,9,0))</f>
        <v>45756</v>
      </c>
      <c r="D502" s="46" t="str">
        <f>IFERROR(VLOOKUP(_xlfn.CONCAT(B502,$B470),'All Fixtures'!H:R,11,0),VLOOKUP(_xlfn.CONCAT(B502,$B470),'All Fixtures'!I:R,10,0))</f>
        <v>BMI 'A' Breakaways</v>
      </c>
      <c r="E502" s="47" t="str">
        <f t="shared" si="12"/>
        <v>vs</v>
      </c>
      <c r="F502" s="46" t="str">
        <f>IFERROR(VLOOKUP(_xlfn.CONCAT(B502,$B470),'All Fixtures'!I:T,12,0),VLOOKUP(_xlfn.CONCAT(B502,$B470),'All Fixtures'!H:T,13,0))</f>
        <v>Bloaters S.C.</v>
      </c>
      <c r="G502" s="48" t="str">
        <f>IF(E502="VOID","",VLOOKUP(_xlfn.CONCAT(B502,D502),'All Fixtures'!H:U,14,0))</f>
        <v>St James Club</v>
      </c>
    </row>
    <row r="503" spans="1:7" ht="18" customHeight="1" x14ac:dyDescent="0.25">
      <c r="A503" s="55"/>
      <c r="B503" s="49">
        <v>30</v>
      </c>
      <c r="C503" s="50">
        <f>IFERROR(VLOOKUP(_xlfn.CONCAT(B503,$B470),'All Fixtures'!H:R,10,0),VLOOKUP(_xlfn.CONCAT(B503,$B470),'All Fixtures'!I:R,9,0))</f>
        <v>45764</v>
      </c>
      <c r="D503" s="51" t="str">
        <f>IFERROR(VLOOKUP(_xlfn.CONCAT(B503,$B470),'All Fixtures'!H:R,11,0),VLOOKUP(_xlfn.CONCAT(B503,$B470),'All Fixtures'!I:R,10,0))</f>
        <v>Hilltops</v>
      </c>
      <c r="E503" s="52" t="str">
        <f t="shared" si="12"/>
        <v>vs</v>
      </c>
      <c r="F503" s="51" t="str">
        <f>IFERROR(VLOOKUP(_xlfn.CONCAT(B503,$B470),'All Fixtures'!I:T,12,0),VLOOKUP(_xlfn.CONCAT(B503,$B470),'All Fixtures'!H:T,13,0))</f>
        <v>BMI 'A' Breakaways</v>
      </c>
      <c r="G503" s="53" t="str">
        <f>IF(E503="VOID","",VLOOKUP(_xlfn.CONCAT(B503,D503),'All Fixtures'!H:U,14,0))</f>
        <v>Robinswood Hill Club 1</v>
      </c>
    </row>
    <row r="504" spans="1:7" ht="13.15" customHeight="1" x14ac:dyDescent="0.25">
      <c r="A504" s="55"/>
      <c r="B504" s="20"/>
      <c r="C504" s="20"/>
      <c r="D504" s="3"/>
      <c r="E504" s="20"/>
      <c r="F504" s="3"/>
      <c r="G504" s="3"/>
    </row>
    <row r="505" spans="1:7" ht="13.15" customHeight="1" x14ac:dyDescent="0.25">
      <c r="A505" s="55"/>
      <c r="B505" s="20"/>
      <c r="C505" s="20"/>
      <c r="D505" s="3"/>
      <c r="E505" s="20"/>
      <c r="F505" s="3"/>
      <c r="G505" s="3"/>
    </row>
    <row r="506" spans="1:7" ht="13.15" customHeight="1" x14ac:dyDescent="0.25">
      <c r="A506" s="55"/>
      <c r="B506" s="20"/>
      <c r="C506" s="20"/>
      <c r="D506" s="3"/>
      <c r="E506" s="20"/>
      <c r="F506" s="3"/>
      <c r="G506" s="3"/>
    </row>
    <row r="507" spans="1:7" ht="13.15" customHeight="1" x14ac:dyDescent="0.25">
      <c r="A507" s="55"/>
      <c r="B507" s="20"/>
      <c r="C507" s="20"/>
      <c r="D507" s="3"/>
      <c r="E507" s="20"/>
      <c r="F507" s="3"/>
      <c r="G507" s="3"/>
    </row>
    <row r="508" spans="1:7" ht="13.15" customHeight="1" x14ac:dyDescent="0.25">
      <c r="A508" s="55"/>
      <c r="B508" s="20"/>
      <c r="C508" s="20"/>
      <c r="D508" s="3"/>
      <c r="E508" s="20"/>
      <c r="F508" s="3"/>
      <c r="G508" s="3"/>
    </row>
    <row r="509" spans="1:7" ht="20.45" customHeight="1" x14ac:dyDescent="0.35">
      <c r="A509" s="55">
        <f>A470+1</f>
        <v>14</v>
      </c>
      <c r="B509" s="39" t="str">
        <f>C509</f>
        <v>Cruisers</v>
      </c>
      <c r="C509" s="121" t="str">
        <f>VLOOKUP(A509,Divisions!$AG$3:$AH$18,2,0)</f>
        <v>Cruisers</v>
      </c>
      <c r="D509" s="121"/>
      <c r="E509" s="121"/>
      <c r="F509" s="121"/>
      <c r="G509" s="121"/>
    </row>
    <row r="510" spans="1:7" ht="13.15" customHeight="1" x14ac:dyDescent="0.25">
      <c r="A510" s="55"/>
      <c r="B510" s="20"/>
      <c r="C510" s="20"/>
      <c r="D510" s="3"/>
      <c r="E510" s="20"/>
      <c r="F510" s="3"/>
      <c r="G510" s="3"/>
    </row>
    <row r="511" spans="1:7" ht="21.6" customHeight="1" x14ac:dyDescent="0.25">
      <c r="A511" s="55"/>
      <c r="B511" s="40" t="s">
        <v>328</v>
      </c>
      <c r="C511" s="41" t="s">
        <v>334</v>
      </c>
      <c r="D511" s="42" t="s">
        <v>340</v>
      </c>
      <c r="E511" s="42"/>
      <c r="F511" s="42" t="s">
        <v>341</v>
      </c>
      <c r="G511" s="43" t="s">
        <v>338</v>
      </c>
    </row>
    <row r="512" spans="1:7" ht="18" customHeight="1" x14ac:dyDescent="0.25">
      <c r="A512" s="55"/>
      <c r="B512" s="44">
        <v>1</v>
      </c>
      <c r="C512" s="45">
        <f>IFERROR(VLOOKUP(_xlfn.CONCAT(B512,$B509),'All Fixtures'!H:R,10,0),VLOOKUP(_xlfn.CONCAT(B512,$B509),'All Fixtures'!I:R,9,0))</f>
        <v>45538</v>
      </c>
      <c r="D512" s="46" t="str">
        <f>IFERROR(VLOOKUP(_xlfn.CONCAT(B512,$B509),'All Fixtures'!H:R,11,0),VLOOKUP(_xlfn.CONCAT(B512,$B509),'All Fixtures'!I:R,10,0))</f>
        <v>City Treasurers</v>
      </c>
      <c r="E512" s="47" t="str">
        <f>IF(F512="","VOID","vs")</f>
        <v>vs</v>
      </c>
      <c r="F512" s="46" t="str">
        <f>IFERROR(VLOOKUP(_xlfn.CONCAT(B512,$B509),'All Fixtures'!I:T,12,0),VLOOKUP(_xlfn.CONCAT(B512,$B509),'All Fixtures'!H:T,13,0))</f>
        <v>Cruisers</v>
      </c>
      <c r="G512" s="48" t="str">
        <f>IF(E512="VOID","",VLOOKUP(_xlfn.CONCAT(B512,D512),'All Fixtures'!H:U,14,0))</f>
        <v>Gala Club 2</v>
      </c>
    </row>
    <row r="513" spans="1:7" ht="18" customHeight="1" x14ac:dyDescent="0.25">
      <c r="A513" s="55"/>
      <c r="B513" s="44">
        <v>2</v>
      </c>
      <c r="C513" s="45">
        <f>IFERROR(VLOOKUP(_xlfn.CONCAT(B513,$B509),'All Fixtures'!H:R,10,0),VLOOKUP(_xlfn.CONCAT(B513,$B509),'All Fixtures'!I:R,9,0))</f>
        <v>45545</v>
      </c>
      <c r="D513" s="46" t="str">
        <f>IFERROR(VLOOKUP(_xlfn.CONCAT(B513,$B509),'All Fixtures'!H:R,11,0),VLOOKUP(_xlfn.CONCAT(B513,$B509),'All Fixtures'!I:R,10,0))</f>
        <v>Cruisers</v>
      </c>
      <c r="E513" s="47" t="str">
        <f t="shared" ref="E513:E542" si="13">IF(F513="","VOID","vs")</f>
        <v>vs</v>
      </c>
      <c r="F513" s="46" t="str">
        <f>IFERROR(VLOOKUP(_xlfn.CONCAT(B513,$B509),'All Fixtures'!I:T,12,0),VLOOKUP(_xlfn.CONCAT(B513,$B509),'All Fixtures'!H:T,13,0))</f>
        <v>Sigtels</v>
      </c>
      <c r="G513" s="48" t="str">
        <f>IF(E513="VOID","",VLOOKUP(_xlfn.CONCAT(B513,D513),'All Fixtures'!H:U,14,0))</f>
        <v>Baker Street</v>
      </c>
    </row>
    <row r="514" spans="1:7" ht="18" customHeight="1" x14ac:dyDescent="0.25">
      <c r="A514" s="55"/>
      <c r="B514" s="44">
        <v>3</v>
      </c>
      <c r="C514" s="45">
        <f>IFERROR(VLOOKUP(_xlfn.CONCAT(B514,$B509),'All Fixtures'!H:R,10,0),VLOOKUP(_xlfn.CONCAT(B514,$B509),'All Fixtures'!I:R,9,0))</f>
        <v>45551</v>
      </c>
      <c r="D514" s="46" t="str">
        <f>IFERROR(VLOOKUP(_xlfn.CONCAT(B514,$B509),'All Fixtures'!H:R,11,0),VLOOKUP(_xlfn.CONCAT(B514,$B509),'All Fixtures'!I:R,10,0))</f>
        <v>Derwents</v>
      </c>
      <c r="E514" s="47" t="str">
        <f t="shared" si="13"/>
        <v>vs</v>
      </c>
      <c r="F514" s="46" t="str">
        <f>IFERROR(VLOOKUP(_xlfn.CONCAT(B514,$B509),'All Fixtures'!I:T,12,0),VLOOKUP(_xlfn.CONCAT(B514,$B509),'All Fixtures'!H:T,13,0))</f>
        <v>Cruisers</v>
      </c>
      <c r="G514" s="48" t="str">
        <f>IF(E514="VOID","",VLOOKUP(_xlfn.CONCAT(B514,D514),'All Fixtures'!H:U,14,0))</f>
        <v>Farmer's Club 2</v>
      </c>
    </row>
    <row r="515" spans="1:7" ht="18" customHeight="1" x14ac:dyDescent="0.25">
      <c r="A515" s="55"/>
      <c r="B515" s="44">
        <v>4</v>
      </c>
      <c r="C515" s="45">
        <f>IFERROR(VLOOKUP(_xlfn.CONCAT(B515,$B509),'All Fixtures'!H:R,10,0),VLOOKUP(_xlfn.CONCAT(B515,$B509),'All Fixtures'!I:R,9,0))</f>
        <v>45559</v>
      </c>
      <c r="D515" s="46" t="str">
        <f>IFERROR(VLOOKUP(_xlfn.CONCAT(B515,$B509),'All Fixtures'!H:R,11,0),VLOOKUP(_xlfn.CONCAT(B515,$B509),'All Fixtures'!I:R,10,0))</f>
        <v>Cruisers</v>
      </c>
      <c r="E515" s="47" t="str">
        <f t="shared" si="13"/>
        <v>vs</v>
      </c>
      <c r="F515" s="46" t="str">
        <f>IFERROR(VLOOKUP(_xlfn.CONCAT(B515,$B509),'All Fixtures'!I:T,12,0),VLOOKUP(_xlfn.CONCAT(B515,$B509),'All Fixtures'!H:T,13,0))</f>
        <v>Lassington Rollers</v>
      </c>
      <c r="G515" s="48" t="str">
        <f>IF(E515="VOID","",VLOOKUP(_xlfn.CONCAT(B515,D515),'All Fixtures'!H:U,14,0))</f>
        <v>Baker Street</v>
      </c>
    </row>
    <row r="516" spans="1:7" ht="18" customHeight="1" x14ac:dyDescent="0.25">
      <c r="A516" s="55"/>
      <c r="B516" s="44">
        <v>5</v>
      </c>
      <c r="C516" s="45" t="str">
        <f>IFERROR(VLOOKUP(_xlfn.CONCAT(B516,$B509),'All Fixtures'!H:R,10,0),VLOOKUP(_xlfn.CONCAT(B516,$B509),'All Fixtures'!I:R,9,0))</f>
        <v/>
      </c>
      <c r="D516" s="46" t="str">
        <f>IFERROR(VLOOKUP(_xlfn.CONCAT(B516,$B509),'All Fixtures'!H:R,11,0),VLOOKUP(_xlfn.CONCAT(B516,$B509),'All Fixtures'!I:R,10,0))</f>
        <v>Cruisers</v>
      </c>
      <c r="E516" s="47" t="str">
        <f t="shared" si="13"/>
        <v>VOID</v>
      </c>
      <c r="F516" s="46" t="str">
        <f>IFERROR(VLOOKUP(_xlfn.CONCAT(B516,$B509),'All Fixtures'!I:T,12,0),VLOOKUP(_xlfn.CONCAT(B516,$B509),'All Fixtures'!H:T,13,0))</f>
        <v/>
      </c>
      <c r="G516" s="48" t="str">
        <f>IF(E516="VOID","",VLOOKUP(_xlfn.CONCAT(B516,D516),'All Fixtures'!H:U,14,0))</f>
        <v/>
      </c>
    </row>
    <row r="517" spans="1:7" ht="18" customHeight="1" x14ac:dyDescent="0.25">
      <c r="A517" s="55"/>
      <c r="B517" s="44">
        <v>6</v>
      </c>
      <c r="C517" s="45">
        <f>IFERROR(VLOOKUP(_xlfn.CONCAT(B517,$B509),'All Fixtures'!H:R,10,0),VLOOKUP(_xlfn.CONCAT(B517,$B509),'All Fixtures'!I:R,9,0))</f>
        <v>45574</v>
      </c>
      <c r="D517" s="46" t="str">
        <f>IFERROR(VLOOKUP(_xlfn.CONCAT(B517,$B509),'All Fixtures'!H:R,11,0),VLOOKUP(_xlfn.CONCAT(B517,$B509),'All Fixtures'!I:R,10,0))</f>
        <v>BMI 'A' Breakaways</v>
      </c>
      <c r="E517" s="47" t="str">
        <f t="shared" si="13"/>
        <v>vs</v>
      </c>
      <c r="F517" s="46" t="str">
        <f>IFERROR(VLOOKUP(_xlfn.CONCAT(B517,$B509),'All Fixtures'!I:T,12,0),VLOOKUP(_xlfn.CONCAT(B517,$B509),'All Fixtures'!H:T,13,0))</f>
        <v>Cruisers</v>
      </c>
      <c r="G517" s="48" t="str">
        <f>IF(E517="VOID","",VLOOKUP(_xlfn.CONCAT(B517,D517),'All Fixtures'!H:U,14,0))</f>
        <v>St James Club</v>
      </c>
    </row>
    <row r="518" spans="1:7" ht="18" customHeight="1" x14ac:dyDescent="0.25">
      <c r="A518" s="55"/>
      <c r="B518" s="44">
        <v>7</v>
      </c>
      <c r="C518" s="45">
        <f>IFERROR(VLOOKUP(_xlfn.CONCAT(B518,$B509),'All Fixtures'!H:R,10,0),VLOOKUP(_xlfn.CONCAT(B518,$B509),'All Fixtures'!I:R,9,0))</f>
        <v>45580</v>
      </c>
      <c r="D518" s="46" t="str">
        <f>IFERROR(VLOOKUP(_xlfn.CONCAT(B518,$B509),'All Fixtures'!H:R,11,0),VLOOKUP(_xlfn.CONCAT(B518,$B509),'All Fixtures'!I:R,10,0))</f>
        <v>Cruisers</v>
      </c>
      <c r="E518" s="47" t="str">
        <f t="shared" si="13"/>
        <v>vs</v>
      </c>
      <c r="F518" s="46" t="str">
        <f>IFERROR(VLOOKUP(_xlfn.CONCAT(B518,$B509),'All Fixtures'!I:T,12,0),VLOOKUP(_xlfn.CONCAT(B518,$B509),'All Fixtures'!H:T,13,0))</f>
        <v>More Lager</v>
      </c>
      <c r="G518" s="48" t="str">
        <f>IF(E518="VOID","",VLOOKUP(_xlfn.CONCAT(B518,D518),'All Fixtures'!H:U,14,0))</f>
        <v>Baker Street</v>
      </c>
    </row>
    <row r="519" spans="1:7" ht="18" customHeight="1" x14ac:dyDescent="0.25">
      <c r="A519" s="55"/>
      <c r="B519" s="44">
        <v>8</v>
      </c>
      <c r="C519" s="45">
        <f>IFERROR(VLOOKUP(_xlfn.CONCAT(B519,$B509),'All Fixtures'!H:R,10,0),VLOOKUP(_xlfn.CONCAT(B519,$B509),'All Fixtures'!I:R,9,0))</f>
        <v>45588</v>
      </c>
      <c r="D519" s="46" t="str">
        <f>IFERROR(VLOOKUP(_xlfn.CONCAT(B519,$B509),'All Fixtures'!H:R,11,0),VLOOKUP(_xlfn.CONCAT(B519,$B509),'All Fixtures'!I:R,10,0))</f>
        <v>The Novices</v>
      </c>
      <c r="E519" s="47" t="str">
        <f t="shared" si="13"/>
        <v>vs</v>
      </c>
      <c r="F519" s="46" t="str">
        <f>IFERROR(VLOOKUP(_xlfn.CONCAT(B519,$B509),'All Fixtures'!I:T,12,0),VLOOKUP(_xlfn.CONCAT(B519,$B509),'All Fixtures'!H:T,13,0))</f>
        <v>Cruisers</v>
      </c>
      <c r="G519" s="48" t="str">
        <f>IF(E519="VOID","",VLOOKUP(_xlfn.CONCAT(B519,D519),'All Fixtures'!H:U,14,0))</f>
        <v>Gala Club 2</v>
      </c>
    </row>
    <row r="520" spans="1:7" ht="18" customHeight="1" x14ac:dyDescent="0.25">
      <c r="A520" s="55"/>
      <c r="B520" s="44">
        <v>9</v>
      </c>
      <c r="C520" s="45">
        <f>IFERROR(VLOOKUP(_xlfn.CONCAT(B520,$B509),'All Fixtures'!H:R,10,0),VLOOKUP(_xlfn.CONCAT(B520,$B509),'All Fixtures'!I:R,9,0))</f>
        <v>45594</v>
      </c>
      <c r="D520" s="46" t="str">
        <f>IFERROR(VLOOKUP(_xlfn.CONCAT(B520,$B509),'All Fixtures'!H:R,11,0),VLOOKUP(_xlfn.CONCAT(B520,$B509),'All Fixtures'!I:R,10,0))</f>
        <v>Cruisers</v>
      </c>
      <c r="E520" s="47" t="str">
        <f t="shared" si="13"/>
        <v>vs</v>
      </c>
      <c r="F520" s="46" t="str">
        <f>IFERROR(VLOOKUP(_xlfn.CONCAT(B520,$B509),'All Fixtures'!I:T,12,0),VLOOKUP(_xlfn.CONCAT(B520,$B509),'All Fixtures'!H:T,13,0))</f>
        <v>Newent Dragons</v>
      </c>
      <c r="G520" s="48" t="str">
        <f>IF(E520="VOID","",VLOOKUP(_xlfn.CONCAT(B520,D520),'All Fixtures'!H:U,14,0))</f>
        <v>Baker Street</v>
      </c>
    </row>
    <row r="521" spans="1:7" ht="18" customHeight="1" x14ac:dyDescent="0.25">
      <c r="A521" s="55"/>
      <c r="B521" s="44">
        <v>10</v>
      </c>
      <c r="C521" s="45">
        <f>IFERROR(VLOOKUP(_xlfn.CONCAT(B521,$B509),'All Fixtures'!H:R,10,0),VLOOKUP(_xlfn.CONCAT(B521,$B509),'All Fixtures'!I:R,9,0))</f>
        <v>45604</v>
      </c>
      <c r="D521" s="46" t="str">
        <f>IFERROR(VLOOKUP(_xlfn.CONCAT(B521,$B509),'All Fixtures'!H:R,11,0),VLOOKUP(_xlfn.CONCAT(B521,$B509),'All Fixtures'!I:R,10,0))</f>
        <v>Tipplers</v>
      </c>
      <c r="E521" s="47" t="str">
        <f t="shared" si="13"/>
        <v>vs</v>
      </c>
      <c r="F521" s="46" t="str">
        <f>IFERROR(VLOOKUP(_xlfn.CONCAT(B521,$B509),'All Fixtures'!I:T,12,0),VLOOKUP(_xlfn.CONCAT(B521,$B509),'All Fixtures'!H:T,13,0))</f>
        <v>Cruisers</v>
      </c>
      <c r="G521" s="48" t="str">
        <f>IF(E521="VOID","",VLOOKUP(_xlfn.CONCAT(B521,D521),'All Fixtures'!H:U,14,0))</f>
        <v>Wotton Hall Club 1</v>
      </c>
    </row>
    <row r="522" spans="1:7" ht="18" customHeight="1" x14ac:dyDescent="0.25">
      <c r="A522" s="55"/>
      <c r="B522" s="44">
        <v>11</v>
      </c>
      <c r="C522" s="45">
        <f>IFERROR(VLOOKUP(_xlfn.CONCAT(B522,$B509),'All Fixtures'!H:R,10,0),VLOOKUP(_xlfn.CONCAT(B522,$B509),'All Fixtures'!I:R,9,0))</f>
        <v>45608</v>
      </c>
      <c r="D522" s="46" t="str">
        <f>IFERROR(VLOOKUP(_xlfn.CONCAT(B522,$B509),'All Fixtures'!H:R,11,0),VLOOKUP(_xlfn.CONCAT(B522,$B509),'All Fixtures'!I:R,10,0))</f>
        <v>Cruisers</v>
      </c>
      <c r="E522" s="47" t="str">
        <f t="shared" si="13"/>
        <v>vs</v>
      </c>
      <c r="F522" s="46" t="str">
        <f>IFERROR(VLOOKUP(_xlfn.CONCAT(B522,$B509),'All Fixtures'!I:T,12,0),VLOOKUP(_xlfn.CONCAT(B522,$B509),'All Fixtures'!H:T,13,0))</f>
        <v>Incredibowls</v>
      </c>
      <c r="G522" s="48" t="str">
        <f>IF(E522="VOID","",VLOOKUP(_xlfn.CONCAT(B522,D522),'All Fixtures'!H:U,14,0))</f>
        <v>Baker Street</v>
      </c>
    </row>
    <row r="523" spans="1:7" ht="18" customHeight="1" x14ac:dyDescent="0.25">
      <c r="A523" s="55"/>
      <c r="B523" s="44">
        <v>12</v>
      </c>
      <c r="C523" s="45">
        <f>IFERROR(VLOOKUP(_xlfn.CONCAT(B523,$B509),'All Fixtures'!H:R,10,0),VLOOKUP(_xlfn.CONCAT(B523,$B509),'All Fixtures'!I:R,9,0))</f>
        <v>45616</v>
      </c>
      <c r="D523" s="46" t="str">
        <f>IFERROR(VLOOKUP(_xlfn.CONCAT(B523,$B509),'All Fixtures'!H:R,11,0),VLOOKUP(_xlfn.CONCAT(B523,$B509),'All Fixtures'!I:R,10,0))</f>
        <v>Gladiators</v>
      </c>
      <c r="E523" s="47" t="str">
        <f t="shared" si="13"/>
        <v>vs</v>
      </c>
      <c r="F523" s="46" t="str">
        <f>IFERROR(VLOOKUP(_xlfn.CONCAT(B523,$B509),'All Fixtures'!I:T,12,0),VLOOKUP(_xlfn.CONCAT(B523,$B509),'All Fixtures'!H:T,13,0))</f>
        <v>Cruisers</v>
      </c>
      <c r="G523" s="48" t="str">
        <f>IF(E523="VOID","",VLOOKUP(_xlfn.CONCAT(B523,D523),'All Fixtures'!H:U,14,0))</f>
        <v>Farmer's Club 1</v>
      </c>
    </row>
    <row r="524" spans="1:7" ht="18" customHeight="1" x14ac:dyDescent="0.25">
      <c r="A524" s="55"/>
      <c r="B524" s="44">
        <v>13</v>
      </c>
      <c r="C524" s="45">
        <f>IFERROR(VLOOKUP(_xlfn.CONCAT(B524,$B509),'All Fixtures'!H:R,10,0),VLOOKUP(_xlfn.CONCAT(B524,$B509),'All Fixtures'!I:R,9,0))</f>
        <v>45622</v>
      </c>
      <c r="D524" s="46" t="str">
        <f>IFERROR(VLOOKUP(_xlfn.CONCAT(B524,$B509),'All Fixtures'!H:R,11,0),VLOOKUP(_xlfn.CONCAT(B524,$B509),'All Fixtures'!I:R,10,0))</f>
        <v>Cruisers</v>
      </c>
      <c r="E524" s="47" t="str">
        <f t="shared" si="13"/>
        <v>vs</v>
      </c>
      <c r="F524" s="46" t="str">
        <f>IFERROR(VLOOKUP(_xlfn.CONCAT(B524,$B509),'All Fixtures'!I:T,12,0),VLOOKUP(_xlfn.CONCAT(B524,$B509),'All Fixtures'!H:T,13,0))</f>
        <v>Bloaters S.C.</v>
      </c>
      <c r="G524" s="48" t="str">
        <f>IF(E524="VOID","",VLOOKUP(_xlfn.CONCAT(B524,D524),'All Fixtures'!H:U,14,0))</f>
        <v>Baker Street</v>
      </c>
    </row>
    <row r="525" spans="1:7" ht="18" customHeight="1" x14ac:dyDescent="0.25">
      <c r="A525" s="55"/>
      <c r="B525" s="44">
        <v>14</v>
      </c>
      <c r="C525" s="45">
        <f>IFERROR(VLOOKUP(_xlfn.CONCAT(B525,$B509),'All Fixtures'!H:R,10,0),VLOOKUP(_xlfn.CONCAT(B525,$B509),'All Fixtures'!I:R,9,0))</f>
        <v>45631</v>
      </c>
      <c r="D525" s="46" t="str">
        <f>IFERROR(VLOOKUP(_xlfn.CONCAT(B525,$B509),'All Fixtures'!H:R,11,0),VLOOKUP(_xlfn.CONCAT(B525,$B509),'All Fixtures'!I:R,10,0))</f>
        <v>Hilltops</v>
      </c>
      <c r="E525" s="47" t="str">
        <f t="shared" si="13"/>
        <v>vs</v>
      </c>
      <c r="F525" s="46" t="str">
        <f>IFERROR(VLOOKUP(_xlfn.CONCAT(B525,$B509),'All Fixtures'!I:T,12,0),VLOOKUP(_xlfn.CONCAT(B525,$B509),'All Fixtures'!H:T,13,0))</f>
        <v>Cruisers</v>
      </c>
      <c r="G525" s="48" t="str">
        <f>IF(E525="VOID","",VLOOKUP(_xlfn.CONCAT(B525,D525),'All Fixtures'!H:U,14,0))</f>
        <v>Robinswood Hill Club 1</v>
      </c>
    </row>
    <row r="526" spans="1:7" ht="18" customHeight="1" x14ac:dyDescent="0.25">
      <c r="A526" s="55"/>
      <c r="B526" s="44">
        <v>15</v>
      </c>
      <c r="C526" s="45">
        <f>IFERROR(VLOOKUP(_xlfn.CONCAT(B526,$B509),'All Fixtures'!H:R,10,0),VLOOKUP(_xlfn.CONCAT(B526,$B509),'All Fixtures'!I:R,9,0))</f>
        <v>45636</v>
      </c>
      <c r="D526" s="46" t="str">
        <f>IFERROR(VLOOKUP(_xlfn.CONCAT(B526,$B509),'All Fixtures'!H:R,11,0),VLOOKUP(_xlfn.CONCAT(B526,$B509),'All Fixtures'!I:R,10,0))</f>
        <v>Cruisers</v>
      </c>
      <c r="E526" s="47" t="str">
        <f t="shared" si="13"/>
        <v>vs</v>
      </c>
      <c r="F526" s="46" t="str">
        <f>IFERROR(VLOOKUP(_xlfn.CONCAT(B526,$B509),'All Fixtures'!I:T,12,0),VLOOKUP(_xlfn.CONCAT(B526,$B509),'All Fixtures'!H:T,13,0))</f>
        <v>Deaf Tigers</v>
      </c>
      <c r="G526" s="48" t="str">
        <f>IF(E526="VOID","",VLOOKUP(_xlfn.CONCAT(B526,D526),'All Fixtures'!H:U,14,0))</f>
        <v>Baker Street</v>
      </c>
    </row>
    <row r="527" spans="1:7" ht="24.6" customHeight="1" x14ac:dyDescent="0.25">
      <c r="A527" s="55"/>
      <c r="B527" s="122" t="s">
        <v>339</v>
      </c>
      <c r="C527" s="123"/>
      <c r="D527" s="123"/>
      <c r="E527" s="123"/>
      <c r="F527" s="123"/>
      <c r="G527" s="124"/>
    </row>
    <row r="528" spans="1:7" ht="18" customHeight="1" x14ac:dyDescent="0.25">
      <c r="A528" s="55"/>
      <c r="B528" s="44">
        <v>16</v>
      </c>
      <c r="C528" s="45">
        <f>IFERROR(VLOOKUP(_xlfn.CONCAT(B528,$B509),'All Fixtures'!H:R,10,0),VLOOKUP(_xlfn.CONCAT(B528,$B509),'All Fixtures'!I:R,9,0))</f>
        <v>45664</v>
      </c>
      <c r="D528" s="46" t="str">
        <f>IFERROR(VLOOKUP(_xlfn.CONCAT(B528,$B509),'All Fixtures'!H:R,11,0),VLOOKUP(_xlfn.CONCAT(B528,$B509),'All Fixtures'!I:R,10,0))</f>
        <v>Cruisers</v>
      </c>
      <c r="E528" s="47" t="str">
        <f t="shared" si="13"/>
        <v>vs</v>
      </c>
      <c r="F528" s="46" t="str">
        <f>IFERROR(VLOOKUP(_xlfn.CONCAT(B528,$B509),'All Fixtures'!I:T,12,0),VLOOKUP(_xlfn.CONCAT(B528,$B509),'All Fixtures'!H:T,13,0))</f>
        <v>City Treasurers</v>
      </c>
      <c r="G528" s="48" t="str">
        <f>IF(E528="VOID","",VLOOKUP(_xlfn.CONCAT(B528,D528),'All Fixtures'!H:U,14,0))</f>
        <v>Baker Street</v>
      </c>
    </row>
    <row r="529" spans="1:7" ht="18" customHeight="1" x14ac:dyDescent="0.25">
      <c r="A529" s="55"/>
      <c r="B529" s="44">
        <v>17</v>
      </c>
      <c r="C529" s="45">
        <f>IFERROR(VLOOKUP(_xlfn.CONCAT(B529,$B509),'All Fixtures'!H:R,10,0),VLOOKUP(_xlfn.CONCAT(B529,$B509),'All Fixtures'!I:R,9,0))</f>
        <v>45671</v>
      </c>
      <c r="D529" s="46" t="str">
        <f>IFERROR(VLOOKUP(_xlfn.CONCAT(B529,$B509),'All Fixtures'!H:R,11,0),VLOOKUP(_xlfn.CONCAT(B529,$B509),'All Fixtures'!I:R,10,0))</f>
        <v>Sigtels</v>
      </c>
      <c r="E529" s="47" t="str">
        <f t="shared" si="13"/>
        <v>vs</v>
      </c>
      <c r="F529" s="46" t="str">
        <f>IFERROR(VLOOKUP(_xlfn.CONCAT(B529,$B509),'All Fixtures'!I:T,12,0),VLOOKUP(_xlfn.CONCAT(B529,$B509),'All Fixtures'!H:T,13,0))</f>
        <v>Cruisers</v>
      </c>
      <c r="G529" s="48" t="str">
        <f>IF(E529="VOID","",VLOOKUP(_xlfn.CONCAT(B529,D529),'All Fixtures'!H:U,14,0))</f>
        <v>Wotton Hall Club 2</v>
      </c>
    </row>
    <row r="530" spans="1:7" ht="18" customHeight="1" x14ac:dyDescent="0.25">
      <c r="A530" s="55"/>
      <c r="B530" s="44">
        <v>18</v>
      </c>
      <c r="C530" s="45">
        <f>IFERROR(VLOOKUP(_xlfn.CONCAT(B530,$B509),'All Fixtures'!H:R,10,0),VLOOKUP(_xlfn.CONCAT(B530,$B509),'All Fixtures'!I:R,9,0))</f>
        <v>45678</v>
      </c>
      <c r="D530" s="46" t="str">
        <f>IFERROR(VLOOKUP(_xlfn.CONCAT(B530,$B509),'All Fixtures'!H:R,11,0),VLOOKUP(_xlfn.CONCAT(B530,$B509),'All Fixtures'!I:R,10,0))</f>
        <v>Cruisers</v>
      </c>
      <c r="E530" s="47" t="str">
        <f t="shared" si="13"/>
        <v>vs</v>
      </c>
      <c r="F530" s="46" t="str">
        <f>IFERROR(VLOOKUP(_xlfn.CONCAT(B530,$B509),'All Fixtures'!I:T,12,0),VLOOKUP(_xlfn.CONCAT(B530,$B509),'All Fixtures'!H:T,13,0))</f>
        <v>Derwents</v>
      </c>
      <c r="G530" s="48" t="str">
        <f>IF(E530="VOID","",VLOOKUP(_xlfn.CONCAT(B530,D530),'All Fixtures'!H:U,14,0))</f>
        <v>Baker Street</v>
      </c>
    </row>
    <row r="531" spans="1:7" ht="18" customHeight="1" x14ac:dyDescent="0.25">
      <c r="A531" s="55"/>
      <c r="B531" s="44">
        <v>19</v>
      </c>
      <c r="C531" s="45">
        <f>IFERROR(VLOOKUP(_xlfn.CONCAT(B531,$B509),'All Fixtures'!H:R,10,0),VLOOKUP(_xlfn.CONCAT(B531,$B509),'All Fixtures'!I:R,9,0))</f>
        <v>45687</v>
      </c>
      <c r="D531" s="46" t="str">
        <f>IFERROR(VLOOKUP(_xlfn.CONCAT(B531,$B509),'All Fixtures'!H:R,11,0),VLOOKUP(_xlfn.CONCAT(B531,$B509),'All Fixtures'!I:R,10,0))</f>
        <v>Lassington Rollers</v>
      </c>
      <c r="E531" s="47" t="str">
        <f t="shared" si="13"/>
        <v>vs</v>
      </c>
      <c r="F531" s="46" t="str">
        <f>IFERROR(VLOOKUP(_xlfn.CONCAT(B531,$B509),'All Fixtures'!I:T,12,0),VLOOKUP(_xlfn.CONCAT(B531,$B509),'All Fixtures'!H:T,13,0))</f>
        <v>Cruisers</v>
      </c>
      <c r="G531" s="48" t="str">
        <f>IF(E531="VOID","",VLOOKUP(_xlfn.CONCAT(B531,D531),'All Fixtures'!H:U,14,0))</f>
        <v>England's Glory 2</v>
      </c>
    </row>
    <row r="532" spans="1:7" ht="18" customHeight="1" x14ac:dyDescent="0.25">
      <c r="A532" s="55"/>
      <c r="B532" s="44">
        <v>20</v>
      </c>
      <c r="C532" s="45" t="str">
        <f>IFERROR(VLOOKUP(_xlfn.CONCAT(B532,$B509),'All Fixtures'!H:R,10,0),VLOOKUP(_xlfn.CONCAT(B532,$B509),'All Fixtures'!I:R,9,0))</f>
        <v/>
      </c>
      <c r="D532" s="46" t="str">
        <f>IFERROR(VLOOKUP(_xlfn.CONCAT(B532,$B509),'All Fixtures'!H:R,11,0),VLOOKUP(_xlfn.CONCAT(B532,$B509),'All Fixtures'!I:R,10,0))</f>
        <v>Cruisers</v>
      </c>
      <c r="E532" s="47" t="str">
        <f t="shared" si="13"/>
        <v>VOID</v>
      </c>
      <c r="F532" s="46" t="str">
        <f>IFERROR(VLOOKUP(_xlfn.CONCAT(B532,$B509),'All Fixtures'!I:T,12,0),VLOOKUP(_xlfn.CONCAT(B532,$B509),'All Fixtures'!H:T,13,0))</f>
        <v/>
      </c>
      <c r="G532" s="48" t="str">
        <f>IF(E532="VOID","",VLOOKUP(_xlfn.CONCAT(B532,D532),'All Fixtures'!H:U,14,0))</f>
        <v/>
      </c>
    </row>
    <row r="533" spans="1:7" ht="18" customHeight="1" x14ac:dyDescent="0.25">
      <c r="A533" s="55"/>
      <c r="B533" s="44">
        <v>21</v>
      </c>
      <c r="C533" s="45">
        <f>IFERROR(VLOOKUP(_xlfn.CONCAT(B533,$B509),'All Fixtures'!H:R,10,0),VLOOKUP(_xlfn.CONCAT(B533,$B509),'All Fixtures'!I:R,9,0))</f>
        <v>45699</v>
      </c>
      <c r="D533" s="46" t="str">
        <f>IFERROR(VLOOKUP(_xlfn.CONCAT(B533,$B509),'All Fixtures'!H:R,11,0),VLOOKUP(_xlfn.CONCAT(B533,$B509),'All Fixtures'!I:R,10,0))</f>
        <v>Cruisers</v>
      </c>
      <c r="E533" s="47" t="str">
        <f t="shared" si="13"/>
        <v>vs</v>
      </c>
      <c r="F533" s="46" t="str">
        <f>IFERROR(VLOOKUP(_xlfn.CONCAT(B533,$B509),'All Fixtures'!I:T,12,0),VLOOKUP(_xlfn.CONCAT(B533,$B509),'All Fixtures'!H:T,13,0))</f>
        <v>BMI 'A' Breakaways</v>
      </c>
      <c r="G533" s="48" t="str">
        <f>IF(E533="VOID","",VLOOKUP(_xlfn.CONCAT(B533,D533),'All Fixtures'!H:U,14,0))</f>
        <v>Baker Street</v>
      </c>
    </row>
    <row r="534" spans="1:7" ht="18" customHeight="1" x14ac:dyDescent="0.25">
      <c r="A534" s="55"/>
      <c r="B534" s="44">
        <v>22</v>
      </c>
      <c r="C534" s="45">
        <f>IFERROR(VLOOKUP(_xlfn.CONCAT(B534,$B509),'All Fixtures'!H:R,10,0),VLOOKUP(_xlfn.CONCAT(B534,$B509),'All Fixtures'!I:R,9,0))</f>
        <v>45708</v>
      </c>
      <c r="D534" s="46" t="str">
        <f>IFERROR(VLOOKUP(_xlfn.CONCAT(B534,$B509),'All Fixtures'!H:R,11,0),VLOOKUP(_xlfn.CONCAT(B534,$B509),'All Fixtures'!I:R,10,0))</f>
        <v>More Lager</v>
      </c>
      <c r="E534" s="47" t="str">
        <f t="shared" si="13"/>
        <v>vs</v>
      </c>
      <c r="F534" s="46" t="str">
        <f>IFERROR(VLOOKUP(_xlfn.CONCAT(B534,$B509),'All Fixtures'!I:T,12,0),VLOOKUP(_xlfn.CONCAT(B534,$B509),'All Fixtures'!H:T,13,0))</f>
        <v>Cruisers</v>
      </c>
      <c r="G534" s="48" t="str">
        <f>IF(E534="VOID","",VLOOKUP(_xlfn.CONCAT(B534,D534),'All Fixtures'!H:U,14,0))</f>
        <v>Red Lion Huntley</v>
      </c>
    </row>
    <row r="535" spans="1:7" ht="18" customHeight="1" x14ac:dyDescent="0.25">
      <c r="A535" s="55"/>
      <c r="B535" s="44">
        <v>23</v>
      </c>
      <c r="C535" s="45">
        <f>IFERROR(VLOOKUP(_xlfn.CONCAT(B535,$B509),'All Fixtures'!H:R,10,0),VLOOKUP(_xlfn.CONCAT(B535,$B509),'All Fixtures'!I:R,9,0))</f>
        <v>45713</v>
      </c>
      <c r="D535" s="46" t="str">
        <f>IFERROR(VLOOKUP(_xlfn.CONCAT(B535,$B509),'All Fixtures'!H:R,11,0),VLOOKUP(_xlfn.CONCAT(B535,$B509),'All Fixtures'!I:R,10,0))</f>
        <v>Cruisers</v>
      </c>
      <c r="E535" s="47" t="str">
        <f t="shared" si="13"/>
        <v>vs</v>
      </c>
      <c r="F535" s="46" t="str">
        <f>IFERROR(VLOOKUP(_xlfn.CONCAT(B535,$B509),'All Fixtures'!I:T,12,0),VLOOKUP(_xlfn.CONCAT(B535,$B509),'All Fixtures'!H:T,13,0))</f>
        <v>The Novices</v>
      </c>
      <c r="G535" s="48" t="str">
        <f>IF(E535="VOID","",VLOOKUP(_xlfn.CONCAT(B535,D535),'All Fixtures'!H:U,14,0))</f>
        <v>Baker Street</v>
      </c>
    </row>
    <row r="536" spans="1:7" ht="18" customHeight="1" x14ac:dyDescent="0.25">
      <c r="A536" s="55"/>
      <c r="B536" s="44">
        <v>24</v>
      </c>
      <c r="C536" s="45">
        <f>IFERROR(VLOOKUP(_xlfn.CONCAT(B536,$B509),'All Fixtures'!H:R,10,0),VLOOKUP(_xlfn.CONCAT(B536,$B509),'All Fixtures'!I:R,9,0))</f>
        <v>45723</v>
      </c>
      <c r="D536" s="46" t="str">
        <f>IFERROR(VLOOKUP(_xlfn.CONCAT(B536,$B509),'All Fixtures'!H:R,11,0),VLOOKUP(_xlfn.CONCAT(B536,$B509),'All Fixtures'!I:R,10,0))</f>
        <v>Newent Dragons</v>
      </c>
      <c r="E536" s="47" t="str">
        <f t="shared" si="13"/>
        <v>vs</v>
      </c>
      <c r="F536" s="46" t="str">
        <f>IFERROR(VLOOKUP(_xlfn.CONCAT(B536,$B509),'All Fixtures'!I:T,12,0),VLOOKUP(_xlfn.CONCAT(B536,$B509),'All Fixtures'!H:T,13,0))</f>
        <v>Cruisers</v>
      </c>
      <c r="G536" s="48" t="str">
        <f>IF(E536="VOID","",VLOOKUP(_xlfn.CONCAT(B536,D536),'All Fixtures'!H:U,14,0))</f>
        <v>Circle Club Newent</v>
      </c>
    </row>
    <row r="537" spans="1:7" ht="18" customHeight="1" x14ac:dyDescent="0.25">
      <c r="A537" s="55"/>
      <c r="B537" s="44">
        <v>25</v>
      </c>
      <c r="C537" s="45">
        <f>IFERROR(VLOOKUP(_xlfn.CONCAT(B537,$B509),'All Fixtures'!H:R,10,0),VLOOKUP(_xlfn.CONCAT(B537,$B509),'All Fixtures'!I:R,9,0))</f>
        <v>45727</v>
      </c>
      <c r="D537" s="46" t="str">
        <f>IFERROR(VLOOKUP(_xlfn.CONCAT(B537,$B509),'All Fixtures'!H:R,11,0),VLOOKUP(_xlfn.CONCAT(B537,$B509),'All Fixtures'!I:R,10,0))</f>
        <v>Cruisers</v>
      </c>
      <c r="E537" s="47" t="str">
        <f t="shared" si="13"/>
        <v>vs</v>
      </c>
      <c r="F537" s="46" t="str">
        <f>IFERROR(VLOOKUP(_xlfn.CONCAT(B537,$B509),'All Fixtures'!I:T,12,0),VLOOKUP(_xlfn.CONCAT(B537,$B509),'All Fixtures'!H:T,13,0))</f>
        <v>Tipplers</v>
      </c>
      <c r="G537" s="48" t="str">
        <f>IF(E537="VOID","",VLOOKUP(_xlfn.CONCAT(B537,D537),'All Fixtures'!H:U,14,0))</f>
        <v>Baker Street</v>
      </c>
    </row>
    <row r="538" spans="1:7" ht="18" customHeight="1" x14ac:dyDescent="0.25">
      <c r="A538" s="55"/>
      <c r="B538" s="44">
        <v>26</v>
      </c>
      <c r="C538" s="45">
        <f>IFERROR(VLOOKUP(_xlfn.CONCAT(B538,$B509),'All Fixtures'!H:R,10,0),VLOOKUP(_xlfn.CONCAT(B538,$B509),'All Fixtures'!I:R,9,0))</f>
        <v>45736</v>
      </c>
      <c r="D538" s="46" t="str">
        <f>IFERROR(VLOOKUP(_xlfn.CONCAT(B538,$B509),'All Fixtures'!H:R,11,0),VLOOKUP(_xlfn.CONCAT(B538,$B509),'All Fixtures'!I:R,10,0))</f>
        <v>Incredibowls</v>
      </c>
      <c r="E538" s="47" t="str">
        <f t="shared" si="13"/>
        <v>vs</v>
      </c>
      <c r="F538" s="46" t="str">
        <f>IFERROR(VLOOKUP(_xlfn.CONCAT(B538,$B509),'All Fixtures'!I:T,12,0),VLOOKUP(_xlfn.CONCAT(B538,$B509),'All Fixtures'!H:T,13,0))</f>
        <v>Cruisers</v>
      </c>
      <c r="G538" s="48" t="str">
        <f>IF(E538="VOID","",VLOOKUP(_xlfn.CONCAT(B538,D538),'All Fixtures'!H:U,14,0))</f>
        <v>St James Club</v>
      </c>
    </row>
    <row r="539" spans="1:7" ht="18" customHeight="1" x14ac:dyDescent="0.25">
      <c r="A539" s="55"/>
      <c r="B539" s="44">
        <v>27</v>
      </c>
      <c r="C539" s="45">
        <f>IFERROR(VLOOKUP(_xlfn.CONCAT(B539,$B509),'All Fixtures'!H:R,10,0),VLOOKUP(_xlfn.CONCAT(B539,$B509),'All Fixtures'!I:R,9,0))</f>
        <v>45741</v>
      </c>
      <c r="D539" s="46" t="str">
        <f>IFERROR(VLOOKUP(_xlfn.CONCAT(B539,$B509),'All Fixtures'!H:R,11,0),VLOOKUP(_xlfn.CONCAT(B539,$B509),'All Fixtures'!I:R,10,0))</f>
        <v>Cruisers</v>
      </c>
      <c r="E539" s="47" t="str">
        <f t="shared" si="13"/>
        <v>vs</v>
      </c>
      <c r="F539" s="46" t="str">
        <f>IFERROR(VLOOKUP(_xlfn.CONCAT(B539,$B509),'All Fixtures'!I:T,12,0),VLOOKUP(_xlfn.CONCAT(B539,$B509),'All Fixtures'!H:T,13,0))</f>
        <v>Gladiators</v>
      </c>
      <c r="G539" s="48" t="str">
        <f>IF(E539="VOID","",VLOOKUP(_xlfn.CONCAT(B539,D539),'All Fixtures'!H:U,14,0))</f>
        <v>Baker Street</v>
      </c>
    </row>
    <row r="540" spans="1:7" ht="18" customHeight="1" x14ac:dyDescent="0.25">
      <c r="A540" s="55"/>
      <c r="B540" s="44">
        <v>28</v>
      </c>
      <c r="C540" s="45">
        <f>IFERROR(VLOOKUP(_xlfn.CONCAT(B540,$B509),'All Fixtures'!H:R,10,0),VLOOKUP(_xlfn.CONCAT(B540,$B509),'All Fixtures'!I:R,9,0))</f>
        <v>45749</v>
      </c>
      <c r="D540" s="46" t="str">
        <f>IFERROR(VLOOKUP(_xlfn.CONCAT(B540,$B509),'All Fixtures'!H:R,11,0),VLOOKUP(_xlfn.CONCAT(B540,$B509),'All Fixtures'!I:R,10,0))</f>
        <v>Bloaters S.C.</v>
      </c>
      <c r="E540" s="47" t="str">
        <f t="shared" si="13"/>
        <v>vs</v>
      </c>
      <c r="F540" s="46" t="str">
        <f>IFERROR(VLOOKUP(_xlfn.CONCAT(B540,$B509),'All Fixtures'!I:T,12,0),VLOOKUP(_xlfn.CONCAT(B540,$B509),'All Fixtures'!H:T,13,0))</f>
        <v>Cruisers</v>
      </c>
      <c r="G540" s="48" t="str">
        <f>IF(E540="VOID","",VLOOKUP(_xlfn.CONCAT(B540,D540),'All Fixtures'!H:U,14,0))</f>
        <v>Spartans Club 2</v>
      </c>
    </row>
    <row r="541" spans="1:7" ht="18" customHeight="1" x14ac:dyDescent="0.25">
      <c r="A541" s="55"/>
      <c r="B541" s="44">
        <v>29</v>
      </c>
      <c r="C541" s="45">
        <f>IFERROR(VLOOKUP(_xlfn.CONCAT(B541,$B509),'All Fixtures'!H:R,10,0),VLOOKUP(_xlfn.CONCAT(B541,$B509),'All Fixtures'!I:R,9,0))</f>
        <v>45755</v>
      </c>
      <c r="D541" s="46" t="str">
        <f>IFERROR(VLOOKUP(_xlfn.CONCAT(B541,$B509),'All Fixtures'!H:R,11,0),VLOOKUP(_xlfn.CONCAT(B541,$B509),'All Fixtures'!I:R,10,0))</f>
        <v>Cruisers</v>
      </c>
      <c r="E541" s="47" t="str">
        <f t="shared" si="13"/>
        <v>vs</v>
      </c>
      <c r="F541" s="46" t="str">
        <f>IFERROR(VLOOKUP(_xlfn.CONCAT(B541,$B509),'All Fixtures'!I:T,12,0),VLOOKUP(_xlfn.CONCAT(B541,$B509),'All Fixtures'!H:T,13,0))</f>
        <v>Hilltops</v>
      </c>
      <c r="G541" s="48" t="str">
        <f>IF(E541="VOID","",VLOOKUP(_xlfn.CONCAT(B541,D541),'All Fixtures'!H:U,14,0))</f>
        <v>Baker Street</v>
      </c>
    </row>
    <row r="542" spans="1:7" ht="18" customHeight="1" x14ac:dyDescent="0.25">
      <c r="A542" s="55"/>
      <c r="B542" s="49">
        <v>30</v>
      </c>
      <c r="C542" s="50">
        <f>IFERROR(VLOOKUP(_xlfn.CONCAT(B542,$B509),'All Fixtures'!H:R,10,0),VLOOKUP(_xlfn.CONCAT(B542,$B509),'All Fixtures'!I:R,9,0))</f>
        <v>45762</v>
      </c>
      <c r="D542" s="51" t="str">
        <f>IFERROR(VLOOKUP(_xlfn.CONCAT(B542,$B509),'All Fixtures'!H:R,11,0),VLOOKUP(_xlfn.CONCAT(B542,$B509),'All Fixtures'!I:R,10,0))</f>
        <v>Deaf Tigers</v>
      </c>
      <c r="E542" s="52" t="str">
        <f t="shared" si="13"/>
        <v>vs</v>
      </c>
      <c r="F542" s="51" t="str">
        <f>IFERROR(VLOOKUP(_xlfn.CONCAT(B542,$B509),'All Fixtures'!I:T,12,0),VLOOKUP(_xlfn.CONCAT(B542,$B509),'All Fixtures'!H:T,13,0))</f>
        <v>Cruisers</v>
      </c>
      <c r="G542" s="53" t="str">
        <f>IF(E542="VOID","",VLOOKUP(_xlfn.CONCAT(B542,D542),'All Fixtures'!H:U,14,0))</f>
        <v>One Eyed Jacks</v>
      </c>
    </row>
    <row r="543" spans="1:7" ht="13.15" customHeight="1" x14ac:dyDescent="0.25">
      <c r="A543" s="55"/>
      <c r="B543" s="20"/>
      <c r="C543" s="20"/>
      <c r="D543" s="3"/>
      <c r="E543" s="20"/>
      <c r="F543" s="3"/>
      <c r="G543" s="3"/>
    </row>
    <row r="544" spans="1:7" ht="13.15" customHeight="1" x14ac:dyDescent="0.25">
      <c r="A544" s="55"/>
      <c r="B544" s="20"/>
      <c r="C544" s="20"/>
      <c r="D544" s="3"/>
      <c r="E544" s="20"/>
      <c r="F544" s="3"/>
      <c r="G544" s="3"/>
    </row>
    <row r="545" spans="1:7" ht="13.15" customHeight="1" x14ac:dyDescent="0.25">
      <c r="A545" s="55"/>
      <c r="B545" s="20"/>
      <c r="C545" s="20"/>
      <c r="D545" s="3"/>
      <c r="E545" s="20"/>
      <c r="F545" s="3"/>
      <c r="G545" s="3"/>
    </row>
    <row r="546" spans="1:7" ht="13.15" customHeight="1" x14ac:dyDescent="0.25">
      <c r="A546" s="55"/>
      <c r="B546" s="20"/>
      <c r="C546" s="20"/>
      <c r="D546" s="3"/>
      <c r="E546" s="20"/>
      <c r="F546" s="3"/>
      <c r="G546" s="3"/>
    </row>
    <row r="547" spans="1:7" ht="13.15" customHeight="1" x14ac:dyDescent="0.25">
      <c r="A547" s="55"/>
      <c r="B547" s="20"/>
      <c r="C547" s="20"/>
      <c r="D547" s="3"/>
      <c r="E547" s="20"/>
      <c r="F547" s="3"/>
      <c r="G547" s="3"/>
    </row>
    <row r="548" spans="1:7" ht="20.45" customHeight="1" x14ac:dyDescent="0.35">
      <c r="A548" s="55">
        <f>A509+1</f>
        <v>15</v>
      </c>
      <c r="B548" s="39" t="str">
        <f>C548</f>
        <v>Lassington Rollers</v>
      </c>
      <c r="C548" s="121" t="str">
        <f>VLOOKUP(A548,Divisions!$AG$3:$AH$18,2,0)</f>
        <v>Lassington Rollers</v>
      </c>
      <c r="D548" s="121"/>
      <c r="E548" s="121"/>
      <c r="F548" s="121"/>
      <c r="G548" s="121"/>
    </row>
    <row r="549" spans="1:7" ht="13.15" customHeight="1" x14ac:dyDescent="0.25">
      <c r="A549" s="55"/>
      <c r="B549" s="20"/>
      <c r="C549" s="20"/>
      <c r="D549" s="3"/>
      <c r="E549" s="20"/>
      <c r="F549" s="3"/>
      <c r="G549" s="3"/>
    </row>
    <row r="550" spans="1:7" ht="21.6" customHeight="1" x14ac:dyDescent="0.25">
      <c r="A550" s="55"/>
      <c r="B550" s="40" t="s">
        <v>328</v>
      </c>
      <c r="C550" s="41" t="s">
        <v>334</v>
      </c>
      <c r="D550" s="42" t="s">
        <v>340</v>
      </c>
      <c r="E550" s="42"/>
      <c r="F550" s="42" t="s">
        <v>341</v>
      </c>
      <c r="G550" s="43" t="s">
        <v>338</v>
      </c>
    </row>
    <row r="551" spans="1:7" ht="18" customHeight="1" x14ac:dyDescent="0.25">
      <c r="A551" s="55"/>
      <c r="B551" s="44">
        <v>1</v>
      </c>
      <c r="C551" s="45">
        <f>IFERROR(VLOOKUP(_xlfn.CONCAT(B551,$B548),'All Fixtures'!H:R,10,0),VLOOKUP(_xlfn.CONCAT(B551,$B548),'All Fixtures'!I:R,9,0))</f>
        <v>45538</v>
      </c>
      <c r="D551" s="46" t="str">
        <f>IFERROR(VLOOKUP(_xlfn.CONCAT(B551,$B548),'All Fixtures'!H:R,11,0),VLOOKUP(_xlfn.CONCAT(B551,$B548),'All Fixtures'!I:R,10,0))</f>
        <v>Sigtels</v>
      </c>
      <c r="E551" s="47" t="str">
        <f>IF(F551="","VOID","vs")</f>
        <v>vs</v>
      </c>
      <c r="F551" s="46" t="str">
        <f>IFERROR(VLOOKUP(_xlfn.CONCAT(B551,$B548),'All Fixtures'!I:T,12,0),VLOOKUP(_xlfn.CONCAT(B551,$B548),'All Fixtures'!H:T,13,0))</f>
        <v>Lassington Rollers</v>
      </c>
      <c r="G551" s="48" t="str">
        <f>IF(E551="VOID","",VLOOKUP(_xlfn.CONCAT(B551,D551),'All Fixtures'!H:U,14,0))</f>
        <v>Wotton Hall Club 2</v>
      </c>
    </row>
    <row r="552" spans="1:7" ht="18" customHeight="1" x14ac:dyDescent="0.25">
      <c r="A552" s="55"/>
      <c r="B552" s="44">
        <v>2</v>
      </c>
      <c r="C552" s="45">
        <f>IFERROR(VLOOKUP(_xlfn.CONCAT(B552,$B548),'All Fixtures'!H:R,10,0),VLOOKUP(_xlfn.CONCAT(B552,$B548),'All Fixtures'!I:R,9,0))</f>
        <v>45547</v>
      </c>
      <c r="D552" s="46" t="str">
        <f>IFERROR(VLOOKUP(_xlfn.CONCAT(B552,$B548),'All Fixtures'!H:R,11,0),VLOOKUP(_xlfn.CONCAT(B552,$B548),'All Fixtures'!I:R,10,0))</f>
        <v>Lassington Rollers</v>
      </c>
      <c r="E552" s="47" t="str">
        <f t="shared" ref="E552:E581" si="14">IF(F552="","VOID","vs")</f>
        <v>vs</v>
      </c>
      <c r="F552" s="46" t="str">
        <f>IFERROR(VLOOKUP(_xlfn.CONCAT(B552,$B548),'All Fixtures'!I:T,12,0),VLOOKUP(_xlfn.CONCAT(B552,$B548),'All Fixtures'!H:T,13,0))</f>
        <v>Derwents</v>
      </c>
      <c r="G552" s="48" t="str">
        <f>IF(E552="VOID","",VLOOKUP(_xlfn.CONCAT(B552,D552),'All Fixtures'!H:U,14,0))</f>
        <v>England's Glory 2</v>
      </c>
    </row>
    <row r="553" spans="1:7" ht="18" customHeight="1" x14ac:dyDescent="0.25">
      <c r="A553" s="55"/>
      <c r="B553" s="44">
        <v>3</v>
      </c>
      <c r="C553" s="45" t="str">
        <f>IFERROR(VLOOKUP(_xlfn.CONCAT(B553,$B548),'All Fixtures'!H:R,10,0),VLOOKUP(_xlfn.CONCAT(B553,$B548),'All Fixtures'!I:R,9,0))</f>
        <v/>
      </c>
      <c r="D553" s="46" t="str">
        <f>IFERROR(VLOOKUP(_xlfn.CONCAT(B553,$B548),'All Fixtures'!H:R,11,0),VLOOKUP(_xlfn.CONCAT(B553,$B548),'All Fixtures'!I:R,10,0))</f>
        <v>Lassington Rollers</v>
      </c>
      <c r="E553" s="47" t="str">
        <f t="shared" si="14"/>
        <v>VOID</v>
      </c>
      <c r="F553" s="46" t="str">
        <f>IFERROR(VLOOKUP(_xlfn.CONCAT(B553,$B548),'All Fixtures'!I:T,12,0),VLOOKUP(_xlfn.CONCAT(B553,$B548),'All Fixtures'!H:T,13,0))</f>
        <v/>
      </c>
      <c r="G553" s="48" t="str">
        <f>IF(E553="VOID","",VLOOKUP(_xlfn.CONCAT(B553,D553),'All Fixtures'!H:U,14,0))</f>
        <v/>
      </c>
    </row>
    <row r="554" spans="1:7" ht="18" customHeight="1" x14ac:dyDescent="0.25">
      <c r="A554" s="55"/>
      <c r="B554" s="44">
        <v>4</v>
      </c>
      <c r="C554" s="45">
        <f>IFERROR(VLOOKUP(_xlfn.CONCAT(B554,$B548),'All Fixtures'!H:R,10,0),VLOOKUP(_xlfn.CONCAT(B554,$B548),'All Fixtures'!I:R,9,0))</f>
        <v>45559</v>
      </c>
      <c r="D554" s="46" t="str">
        <f>IFERROR(VLOOKUP(_xlfn.CONCAT(B554,$B548),'All Fixtures'!H:R,11,0),VLOOKUP(_xlfn.CONCAT(B554,$B548),'All Fixtures'!I:R,10,0))</f>
        <v>Cruisers</v>
      </c>
      <c r="E554" s="47" t="str">
        <f t="shared" si="14"/>
        <v>vs</v>
      </c>
      <c r="F554" s="46" t="str">
        <f>IFERROR(VLOOKUP(_xlfn.CONCAT(B554,$B548),'All Fixtures'!I:T,12,0),VLOOKUP(_xlfn.CONCAT(B554,$B548),'All Fixtures'!H:T,13,0))</f>
        <v>Lassington Rollers</v>
      </c>
      <c r="G554" s="48" t="str">
        <f>IF(E554="VOID","",VLOOKUP(_xlfn.CONCAT(B554,D554),'All Fixtures'!H:U,14,0))</f>
        <v>Baker Street</v>
      </c>
    </row>
    <row r="555" spans="1:7" ht="18" customHeight="1" x14ac:dyDescent="0.25">
      <c r="A555" s="55"/>
      <c r="B555" s="44">
        <v>5</v>
      </c>
      <c r="C555" s="45">
        <f>IFERROR(VLOOKUP(_xlfn.CONCAT(B555,$B548),'All Fixtures'!H:R,10,0),VLOOKUP(_xlfn.CONCAT(B555,$B548),'All Fixtures'!I:R,9,0))</f>
        <v>45568</v>
      </c>
      <c r="D555" s="46" t="str">
        <f>IFERROR(VLOOKUP(_xlfn.CONCAT(B555,$B548),'All Fixtures'!H:R,11,0),VLOOKUP(_xlfn.CONCAT(B555,$B548),'All Fixtures'!I:R,10,0))</f>
        <v>Lassington Rollers</v>
      </c>
      <c r="E555" s="47" t="str">
        <f t="shared" si="14"/>
        <v>vs</v>
      </c>
      <c r="F555" s="46" t="str">
        <f>IFERROR(VLOOKUP(_xlfn.CONCAT(B555,$B548),'All Fixtures'!I:T,12,0),VLOOKUP(_xlfn.CONCAT(B555,$B548),'All Fixtures'!H:T,13,0))</f>
        <v>BMI 'A' Breakaways</v>
      </c>
      <c r="G555" s="48" t="str">
        <f>IF(E555="VOID","",VLOOKUP(_xlfn.CONCAT(B555,D555),'All Fixtures'!H:U,14,0))</f>
        <v>England's Glory 2</v>
      </c>
    </row>
    <row r="556" spans="1:7" ht="18" customHeight="1" x14ac:dyDescent="0.25">
      <c r="A556" s="55"/>
      <c r="B556" s="44">
        <v>6</v>
      </c>
      <c r="C556" s="45">
        <f>IFERROR(VLOOKUP(_xlfn.CONCAT(B556,$B548),'All Fixtures'!H:R,10,0),VLOOKUP(_xlfn.CONCAT(B556,$B548),'All Fixtures'!I:R,9,0))</f>
        <v>45575</v>
      </c>
      <c r="D556" s="46" t="str">
        <f>IFERROR(VLOOKUP(_xlfn.CONCAT(B556,$B548),'All Fixtures'!H:R,11,0),VLOOKUP(_xlfn.CONCAT(B556,$B548),'All Fixtures'!I:R,10,0))</f>
        <v>More Lager</v>
      </c>
      <c r="E556" s="47" t="str">
        <f t="shared" si="14"/>
        <v>vs</v>
      </c>
      <c r="F556" s="46" t="str">
        <f>IFERROR(VLOOKUP(_xlfn.CONCAT(B556,$B548),'All Fixtures'!I:T,12,0),VLOOKUP(_xlfn.CONCAT(B556,$B548),'All Fixtures'!H:T,13,0))</f>
        <v>Lassington Rollers</v>
      </c>
      <c r="G556" s="48" t="str">
        <f>IF(E556="VOID","",VLOOKUP(_xlfn.CONCAT(B556,D556),'All Fixtures'!H:U,14,0))</f>
        <v>Red Lion Huntley</v>
      </c>
    </row>
    <row r="557" spans="1:7" ht="18" customHeight="1" x14ac:dyDescent="0.25">
      <c r="A557" s="55"/>
      <c r="B557" s="44">
        <v>7</v>
      </c>
      <c r="C557" s="45">
        <f>IFERROR(VLOOKUP(_xlfn.CONCAT(B557,$B548),'All Fixtures'!H:R,10,0),VLOOKUP(_xlfn.CONCAT(B557,$B548),'All Fixtures'!I:R,9,0))</f>
        <v>45582</v>
      </c>
      <c r="D557" s="46" t="str">
        <f>IFERROR(VLOOKUP(_xlfn.CONCAT(B557,$B548),'All Fixtures'!H:R,11,0),VLOOKUP(_xlfn.CONCAT(B557,$B548),'All Fixtures'!I:R,10,0))</f>
        <v>Lassington Rollers</v>
      </c>
      <c r="E557" s="47" t="str">
        <f t="shared" si="14"/>
        <v>vs</v>
      </c>
      <c r="F557" s="46" t="str">
        <f>IFERROR(VLOOKUP(_xlfn.CONCAT(B557,$B548),'All Fixtures'!I:T,12,0),VLOOKUP(_xlfn.CONCAT(B557,$B548),'All Fixtures'!H:T,13,0))</f>
        <v>The Novices</v>
      </c>
      <c r="G557" s="48" t="str">
        <f>IF(E557="VOID","",VLOOKUP(_xlfn.CONCAT(B557,D557),'All Fixtures'!H:U,14,0))</f>
        <v>England's Glory 2</v>
      </c>
    </row>
    <row r="558" spans="1:7" ht="18" customHeight="1" x14ac:dyDescent="0.25">
      <c r="A558" s="55"/>
      <c r="B558" s="44">
        <v>8</v>
      </c>
      <c r="C558" s="45">
        <f>IFERROR(VLOOKUP(_xlfn.CONCAT(B558,$B548),'All Fixtures'!H:R,10,0),VLOOKUP(_xlfn.CONCAT(B558,$B548),'All Fixtures'!I:R,9,0))</f>
        <v>45590</v>
      </c>
      <c r="D558" s="46" t="str">
        <f>IFERROR(VLOOKUP(_xlfn.CONCAT(B558,$B548),'All Fixtures'!H:R,11,0),VLOOKUP(_xlfn.CONCAT(B558,$B548),'All Fixtures'!I:R,10,0))</f>
        <v>Newent Dragons</v>
      </c>
      <c r="E558" s="47" t="str">
        <f t="shared" si="14"/>
        <v>vs</v>
      </c>
      <c r="F558" s="46" t="str">
        <f>IFERROR(VLOOKUP(_xlfn.CONCAT(B558,$B548),'All Fixtures'!I:T,12,0),VLOOKUP(_xlfn.CONCAT(B558,$B548),'All Fixtures'!H:T,13,0))</f>
        <v>Lassington Rollers</v>
      </c>
      <c r="G558" s="48" t="str">
        <f>IF(E558="VOID","",VLOOKUP(_xlfn.CONCAT(B558,D558),'All Fixtures'!H:U,14,0))</f>
        <v>Circle Club Newent</v>
      </c>
    </row>
    <row r="559" spans="1:7" ht="18" customHeight="1" x14ac:dyDescent="0.25">
      <c r="A559" s="55"/>
      <c r="B559" s="44">
        <v>9</v>
      </c>
      <c r="C559" s="45">
        <f>IFERROR(VLOOKUP(_xlfn.CONCAT(B559,$B548),'All Fixtures'!H:R,10,0),VLOOKUP(_xlfn.CONCAT(B559,$B548),'All Fixtures'!I:R,9,0))</f>
        <v>45596</v>
      </c>
      <c r="D559" s="46" t="str">
        <f>IFERROR(VLOOKUP(_xlfn.CONCAT(B559,$B548),'All Fixtures'!H:R,11,0),VLOOKUP(_xlfn.CONCAT(B559,$B548),'All Fixtures'!I:R,10,0))</f>
        <v>Lassington Rollers</v>
      </c>
      <c r="E559" s="47" t="str">
        <f t="shared" si="14"/>
        <v>vs</v>
      </c>
      <c r="F559" s="46" t="str">
        <f>IFERROR(VLOOKUP(_xlfn.CONCAT(B559,$B548),'All Fixtures'!I:T,12,0),VLOOKUP(_xlfn.CONCAT(B559,$B548),'All Fixtures'!H:T,13,0))</f>
        <v>Tipplers</v>
      </c>
      <c r="G559" s="48" t="str">
        <f>IF(E559="VOID","",VLOOKUP(_xlfn.CONCAT(B559,D559),'All Fixtures'!H:U,14,0))</f>
        <v>England's Glory 2</v>
      </c>
    </row>
    <row r="560" spans="1:7" ht="18" customHeight="1" x14ac:dyDescent="0.25">
      <c r="A560" s="55"/>
      <c r="B560" s="44">
        <v>10</v>
      </c>
      <c r="C560" s="45">
        <f>IFERROR(VLOOKUP(_xlfn.CONCAT(B560,$B548),'All Fixtures'!H:R,10,0),VLOOKUP(_xlfn.CONCAT(B560,$B548),'All Fixtures'!I:R,9,0))</f>
        <v>45603</v>
      </c>
      <c r="D560" s="46" t="str">
        <f>IFERROR(VLOOKUP(_xlfn.CONCAT(B560,$B548),'All Fixtures'!H:R,11,0),VLOOKUP(_xlfn.CONCAT(B560,$B548),'All Fixtures'!I:R,10,0))</f>
        <v>Incredibowls</v>
      </c>
      <c r="E560" s="47" t="str">
        <f t="shared" si="14"/>
        <v>vs</v>
      </c>
      <c r="F560" s="46" t="str">
        <f>IFERROR(VLOOKUP(_xlfn.CONCAT(B560,$B548),'All Fixtures'!I:T,12,0),VLOOKUP(_xlfn.CONCAT(B560,$B548),'All Fixtures'!H:T,13,0))</f>
        <v>Lassington Rollers</v>
      </c>
      <c r="G560" s="48" t="str">
        <f>IF(E560="VOID","",VLOOKUP(_xlfn.CONCAT(B560,D560),'All Fixtures'!H:U,14,0))</f>
        <v>St James Club</v>
      </c>
    </row>
    <row r="561" spans="1:7" ht="18" customHeight="1" x14ac:dyDescent="0.25">
      <c r="A561" s="55"/>
      <c r="B561" s="44">
        <v>11</v>
      </c>
      <c r="C561" s="45">
        <f>IFERROR(VLOOKUP(_xlfn.CONCAT(B561,$B548),'All Fixtures'!H:R,10,0),VLOOKUP(_xlfn.CONCAT(B561,$B548),'All Fixtures'!I:R,9,0))</f>
        <v>45610</v>
      </c>
      <c r="D561" s="46" t="str">
        <f>IFERROR(VLOOKUP(_xlfn.CONCAT(B561,$B548),'All Fixtures'!H:R,11,0),VLOOKUP(_xlfn.CONCAT(B561,$B548),'All Fixtures'!I:R,10,0))</f>
        <v>Lassington Rollers</v>
      </c>
      <c r="E561" s="47" t="str">
        <f t="shared" si="14"/>
        <v>vs</v>
      </c>
      <c r="F561" s="46" t="str">
        <f>IFERROR(VLOOKUP(_xlfn.CONCAT(B561,$B548),'All Fixtures'!I:T,12,0),VLOOKUP(_xlfn.CONCAT(B561,$B548),'All Fixtures'!H:T,13,0))</f>
        <v>Gladiators</v>
      </c>
      <c r="G561" s="48" t="str">
        <f>IF(E561="VOID","",VLOOKUP(_xlfn.CONCAT(B561,D561),'All Fixtures'!H:U,14,0))</f>
        <v>England's Glory 2</v>
      </c>
    </row>
    <row r="562" spans="1:7" ht="18" customHeight="1" x14ac:dyDescent="0.25">
      <c r="A562" s="55"/>
      <c r="B562" s="44">
        <v>12</v>
      </c>
      <c r="C562" s="45">
        <f>IFERROR(VLOOKUP(_xlfn.CONCAT(B562,$B548),'All Fixtures'!H:R,10,0),VLOOKUP(_xlfn.CONCAT(B562,$B548),'All Fixtures'!I:R,9,0))</f>
        <v>45616</v>
      </c>
      <c r="D562" s="46" t="str">
        <f>IFERROR(VLOOKUP(_xlfn.CONCAT(B562,$B548),'All Fixtures'!H:R,11,0),VLOOKUP(_xlfn.CONCAT(B562,$B548),'All Fixtures'!I:R,10,0))</f>
        <v>Bloaters S.C.</v>
      </c>
      <c r="E562" s="47" t="str">
        <f t="shared" si="14"/>
        <v>vs</v>
      </c>
      <c r="F562" s="46" t="str">
        <f>IFERROR(VLOOKUP(_xlfn.CONCAT(B562,$B548),'All Fixtures'!I:T,12,0),VLOOKUP(_xlfn.CONCAT(B562,$B548),'All Fixtures'!H:T,13,0))</f>
        <v>Lassington Rollers</v>
      </c>
      <c r="G562" s="48" t="str">
        <f>IF(E562="VOID","",VLOOKUP(_xlfn.CONCAT(B562,D562),'All Fixtures'!H:U,14,0))</f>
        <v>Spartans Club 2</v>
      </c>
    </row>
    <row r="563" spans="1:7" ht="18" customHeight="1" x14ac:dyDescent="0.25">
      <c r="A563" s="55"/>
      <c r="B563" s="44">
        <v>13</v>
      </c>
      <c r="C563" s="45">
        <f>IFERROR(VLOOKUP(_xlfn.CONCAT(B563,$B548),'All Fixtures'!H:R,10,0),VLOOKUP(_xlfn.CONCAT(B563,$B548),'All Fixtures'!I:R,9,0))</f>
        <v>45624</v>
      </c>
      <c r="D563" s="46" t="str">
        <f>IFERROR(VLOOKUP(_xlfn.CONCAT(B563,$B548),'All Fixtures'!H:R,11,0),VLOOKUP(_xlfn.CONCAT(B563,$B548),'All Fixtures'!I:R,10,0))</f>
        <v>Lassington Rollers</v>
      </c>
      <c r="E563" s="47" t="str">
        <f t="shared" si="14"/>
        <v>vs</v>
      </c>
      <c r="F563" s="46" t="str">
        <f>IFERROR(VLOOKUP(_xlfn.CONCAT(B563,$B548),'All Fixtures'!I:T,12,0),VLOOKUP(_xlfn.CONCAT(B563,$B548),'All Fixtures'!H:T,13,0))</f>
        <v>Hilltops</v>
      </c>
      <c r="G563" s="48" t="str">
        <f>IF(E563="VOID","",VLOOKUP(_xlfn.CONCAT(B563,D563),'All Fixtures'!H:U,14,0))</f>
        <v>England's Glory 2</v>
      </c>
    </row>
    <row r="564" spans="1:7" ht="18" customHeight="1" x14ac:dyDescent="0.25">
      <c r="A564" s="55"/>
      <c r="B564" s="44">
        <v>14</v>
      </c>
      <c r="C564" s="45">
        <f>IFERROR(VLOOKUP(_xlfn.CONCAT(B564,$B548),'All Fixtures'!H:R,10,0),VLOOKUP(_xlfn.CONCAT(B564,$B548),'All Fixtures'!I:R,9,0))</f>
        <v>45629</v>
      </c>
      <c r="D564" s="46" t="str">
        <f>IFERROR(VLOOKUP(_xlfn.CONCAT(B564,$B548),'All Fixtures'!H:R,11,0),VLOOKUP(_xlfn.CONCAT(B564,$B548),'All Fixtures'!I:R,10,0))</f>
        <v>Deaf Tigers</v>
      </c>
      <c r="E564" s="47" t="str">
        <f t="shared" si="14"/>
        <v>vs</v>
      </c>
      <c r="F564" s="46" t="str">
        <f>IFERROR(VLOOKUP(_xlfn.CONCAT(B564,$B548),'All Fixtures'!I:T,12,0),VLOOKUP(_xlfn.CONCAT(B564,$B548),'All Fixtures'!H:T,13,0))</f>
        <v>Lassington Rollers</v>
      </c>
      <c r="G564" s="48" t="str">
        <f>IF(E564="VOID","",VLOOKUP(_xlfn.CONCAT(B564,D564),'All Fixtures'!H:U,14,0))</f>
        <v>One Eyed Jacks</v>
      </c>
    </row>
    <row r="565" spans="1:7" ht="18" customHeight="1" x14ac:dyDescent="0.25">
      <c r="A565" s="55"/>
      <c r="B565" s="44">
        <v>15</v>
      </c>
      <c r="C565" s="45">
        <f>IFERROR(VLOOKUP(_xlfn.CONCAT(B565,$B548),'All Fixtures'!H:R,10,0),VLOOKUP(_xlfn.CONCAT(B565,$B548),'All Fixtures'!I:R,9,0))</f>
        <v>45638</v>
      </c>
      <c r="D565" s="46" t="str">
        <f>IFERROR(VLOOKUP(_xlfn.CONCAT(B565,$B548),'All Fixtures'!H:R,11,0),VLOOKUP(_xlfn.CONCAT(B565,$B548),'All Fixtures'!I:R,10,0))</f>
        <v>Lassington Rollers</v>
      </c>
      <c r="E565" s="47" t="str">
        <f t="shared" si="14"/>
        <v>vs</v>
      </c>
      <c r="F565" s="46" t="str">
        <f>IFERROR(VLOOKUP(_xlfn.CONCAT(B565,$B548),'All Fixtures'!I:T,12,0),VLOOKUP(_xlfn.CONCAT(B565,$B548),'All Fixtures'!H:T,13,0))</f>
        <v>City Treasurers</v>
      </c>
      <c r="G565" s="48" t="str">
        <f>IF(E565="VOID","",VLOOKUP(_xlfn.CONCAT(B565,D565),'All Fixtures'!H:U,14,0))</f>
        <v>England's Glory 2</v>
      </c>
    </row>
    <row r="566" spans="1:7" ht="24.6" customHeight="1" x14ac:dyDescent="0.25">
      <c r="A566" s="55"/>
      <c r="B566" s="122" t="s">
        <v>339</v>
      </c>
      <c r="C566" s="123"/>
      <c r="D566" s="123"/>
      <c r="E566" s="123"/>
      <c r="F566" s="123"/>
      <c r="G566" s="124"/>
    </row>
    <row r="567" spans="1:7" ht="18" customHeight="1" x14ac:dyDescent="0.25">
      <c r="A567" s="55"/>
      <c r="B567" s="44">
        <v>16</v>
      </c>
      <c r="C567" s="45">
        <f>IFERROR(VLOOKUP(_xlfn.CONCAT(B567,$B548),'All Fixtures'!H:R,10,0),VLOOKUP(_xlfn.CONCAT(B567,$B548),'All Fixtures'!I:R,9,0))</f>
        <v>45666</v>
      </c>
      <c r="D567" s="46" t="str">
        <f>IFERROR(VLOOKUP(_xlfn.CONCAT(B567,$B548),'All Fixtures'!H:R,11,0),VLOOKUP(_xlfn.CONCAT(B567,$B548),'All Fixtures'!I:R,10,0))</f>
        <v>Lassington Rollers</v>
      </c>
      <c r="E567" s="47" t="str">
        <f t="shared" si="14"/>
        <v>vs</v>
      </c>
      <c r="F567" s="46" t="str">
        <f>IFERROR(VLOOKUP(_xlfn.CONCAT(B567,$B548),'All Fixtures'!I:T,12,0),VLOOKUP(_xlfn.CONCAT(B567,$B548),'All Fixtures'!H:T,13,0))</f>
        <v>Sigtels</v>
      </c>
      <c r="G567" s="48" t="str">
        <f>IF(E567="VOID","",VLOOKUP(_xlfn.CONCAT(B567,D567),'All Fixtures'!H:U,14,0))</f>
        <v>England's Glory 2</v>
      </c>
    </row>
    <row r="568" spans="1:7" ht="18" customHeight="1" x14ac:dyDescent="0.25">
      <c r="A568" s="55"/>
      <c r="B568" s="44">
        <v>17</v>
      </c>
      <c r="C568" s="45">
        <f>IFERROR(VLOOKUP(_xlfn.CONCAT(B568,$B548),'All Fixtures'!H:R,10,0),VLOOKUP(_xlfn.CONCAT(B568,$B548),'All Fixtures'!I:R,9,0))</f>
        <v>45670</v>
      </c>
      <c r="D568" s="46" t="str">
        <f>IFERROR(VLOOKUP(_xlfn.CONCAT(B568,$B548),'All Fixtures'!H:R,11,0),VLOOKUP(_xlfn.CONCAT(B568,$B548),'All Fixtures'!I:R,10,0))</f>
        <v>Derwents</v>
      </c>
      <c r="E568" s="47" t="str">
        <f t="shared" si="14"/>
        <v>vs</v>
      </c>
      <c r="F568" s="46" t="str">
        <f>IFERROR(VLOOKUP(_xlfn.CONCAT(B568,$B548),'All Fixtures'!I:T,12,0),VLOOKUP(_xlfn.CONCAT(B568,$B548),'All Fixtures'!H:T,13,0))</f>
        <v>Lassington Rollers</v>
      </c>
      <c r="G568" s="48" t="str">
        <f>IF(E568="VOID","",VLOOKUP(_xlfn.CONCAT(B568,D568),'All Fixtures'!H:U,14,0))</f>
        <v>Farmer's Club 2</v>
      </c>
    </row>
    <row r="569" spans="1:7" ht="18" customHeight="1" x14ac:dyDescent="0.25">
      <c r="A569" s="55"/>
      <c r="B569" s="44">
        <v>18</v>
      </c>
      <c r="C569" s="45" t="str">
        <f>IFERROR(VLOOKUP(_xlfn.CONCAT(B569,$B548),'All Fixtures'!H:R,10,0),VLOOKUP(_xlfn.CONCAT(B569,$B548),'All Fixtures'!I:R,9,0))</f>
        <v/>
      </c>
      <c r="D569" s="46" t="str">
        <f>IFERROR(VLOOKUP(_xlfn.CONCAT(B569,$B548),'All Fixtures'!H:R,11,0),VLOOKUP(_xlfn.CONCAT(B569,$B548),'All Fixtures'!I:R,10,0))</f>
        <v>Lassington Rollers</v>
      </c>
      <c r="E569" s="47" t="str">
        <f t="shared" si="14"/>
        <v>VOID</v>
      </c>
      <c r="F569" s="46" t="str">
        <f>IFERROR(VLOOKUP(_xlfn.CONCAT(B569,$B548),'All Fixtures'!I:T,12,0),VLOOKUP(_xlfn.CONCAT(B569,$B548),'All Fixtures'!H:T,13,0))</f>
        <v/>
      </c>
      <c r="G569" s="48" t="str">
        <f>IF(E569="VOID","",VLOOKUP(_xlfn.CONCAT(B569,D569),'All Fixtures'!H:U,14,0))</f>
        <v/>
      </c>
    </row>
    <row r="570" spans="1:7" ht="18" customHeight="1" x14ac:dyDescent="0.25">
      <c r="A570" s="55"/>
      <c r="B570" s="44">
        <v>19</v>
      </c>
      <c r="C570" s="45">
        <f>IFERROR(VLOOKUP(_xlfn.CONCAT(B570,$B548),'All Fixtures'!H:R,10,0),VLOOKUP(_xlfn.CONCAT(B570,$B548),'All Fixtures'!I:R,9,0))</f>
        <v>45687</v>
      </c>
      <c r="D570" s="46" t="str">
        <f>IFERROR(VLOOKUP(_xlfn.CONCAT(B570,$B548),'All Fixtures'!H:R,11,0),VLOOKUP(_xlfn.CONCAT(B570,$B548),'All Fixtures'!I:R,10,0))</f>
        <v>Lassington Rollers</v>
      </c>
      <c r="E570" s="47" t="str">
        <f t="shared" si="14"/>
        <v>vs</v>
      </c>
      <c r="F570" s="46" t="str">
        <f>IFERROR(VLOOKUP(_xlfn.CONCAT(B570,$B548),'All Fixtures'!I:T,12,0),VLOOKUP(_xlfn.CONCAT(B570,$B548),'All Fixtures'!H:T,13,0))</f>
        <v>Cruisers</v>
      </c>
      <c r="G570" s="48" t="str">
        <f>IF(E570="VOID","",VLOOKUP(_xlfn.CONCAT(B570,D570),'All Fixtures'!H:U,14,0))</f>
        <v>England's Glory 2</v>
      </c>
    </row>
    <row r="571" spans="1:7" ht="18" customHeight="1" x14ac:dyDescent="0.25">
      <c r="A571" s="55"/>
      <c r="B571" s="44">
        <v>20</v>
      </c>
      <c r="C571" s="45">
        <f>IFERROR(VLOOKUP(_xlfn.CONCAT(B571,$B548),'All Fixtures'!H:R,10,0),VLOOKUP(_xlfn.CONCAT(B571,$B548),'All Fixtures'!I:R,9,0))</f>
        <v>45693</v>
      </c>
      <c r="D571" s="46" t="str">
        <f>IFERROR(VLOOKUP(_xlfn.CONCAT(B571,$B548),'All Fixtures'!H:R,11,0),VLOOKUP(_xlfn.CONCAT(B571,$B548),'All Fixtures'!I:R,10,0))</f>
        <v>BMI 'A' Breakaways</v>
      </c>
      <c r="E571" s="47" t="str">
        <f t="shared" si="14"/>
        <v>vs</v>
      </c>
      <c r="F571" s="46" t="str">
        <f>IFERROR(VLOOKUP(_xlfn.CONCAT(B571,$B548),'All Fixtures'!I:T,12,0),VLOOKUP(_xlfn.CONCAT(B571,$B548),'All Fixtures'!H:T,13,0))</f>
        <v>Lassington Rollers</v>
      </c>
      <c r="G571" s="48" t="str">
        <f>IF(E571="VOID","",VLOOKUP(_xlfn.CONCAT(B571,D571),'All Fixtures'!H:U,14,0))</f>
        <v>St James Club</v>
      </c>
    </row>
    <row r="572" spans="1:7" ht="18" customHeight="1" x14ac:dyDescent="0.25">
      <c r="A572" s="55"/>
      <c r="B572" s="44">
        <v>21</v>
      </c>
      <c r="C572" s="45">
        <f>IFERROR(VLOOKUP(_xlfn.CONCAT(B572,$B548),'All Fixtures'!H:R,10,0),VLOOKUP(_xlfn.CONCAT(B572,$B548),'All Fixtures'!I:R,9,0))</f>
        <v>45701</v>
      </c>
      <c r="D572" s="46" t="str">
        <f>IFERROR(VLOOKUP(_xlfn.CONCAT(B572,$B548),'All Fixtures'!H:R,11,0),VLOOKUP(_xlfn.CONCAT(B572,$B548),'All Fixtures'!I:R,10,0))</f>
        <v>Lassington Rollers</v>
      </c>
      <c r="E572" s="47" t="str">
        <f t="shared" si="14"/>
        <v>vs</v>
      </c>
      <c r="F572" s="46" t="str">
        <f>IFERROR(VLOOKUP(_xlfn.CONCAT(B572,$B548),'All Fixtures'!I:T,12,0),VLOOKUP(_xlfn.CONCAT(B572,$B548),'All Fixtures'!H:T,13,0))</f>
        <v>More Lager</v>
      </c>
      <c r="G572" s="48" t="str">
        <f>IF(E572="VOID","",VLOOKUP(_xlfn.CONCAT(B572,D572),'All Fixtures'!H:U,14,0))</f>
        <v>England's Glory 2</v>
      </c>
    </row>
    <row r="573" spans="1:7" ht="18" customHeight="1" x14ac:dyDescent="0.25">
      <c r="A573" s="55"/>
      <c r="B573" s="44">
        <v>22</v>
      </c>
      <c r="C573" s="45">
        <f>IFERROR(VLOOKUP(_xlfn.CONCAT(B573,$B548),'All Fixtures'!H:R,10,0),VLOOKUP(_xlfn.CONCAT(B573,$B548),'All Fixtures'!I:R,9,0))</f>
        <v>45707</v>
      </c>
      <c r="D573" s="46" t="str">
        <f>IFERROR(VLOOKUP(_xlfn.CONCAT(B573,$B548),'All Fixtures'!H:R,11,0),VLOOKUP(_xlfn.CONCAT(B573,$B548),'All Fixtures'!I:R,10,0))</f>
        <v>The Novices</v>
      </c>
      <c r="E573" s="47" t="str">
        <f t="shared" si="14"/>
        <v>vs</v>
      </c>
      <c r="F573" s="46" t="str">
        <f>IFERROR(VLOOKUP(_xlfn.CONCAT(B573,$B548),'All Fixtures'!I:T,12,0),VLOOKUP(_xlfn.CONCAT(B573,$B548),'All Fixtures'!H:T,13,0))</f>
        <v>Lassington Rollers</v>
      </c>
      <c r="G573" s="48" t="str">
        <f>IF(E573="VOID","",VLOOKUP(_xlfn.CONCAT(B573,D573),'All Fixtures'!H:U,14,0))</f>
        <v>Gala Club 2</v>
      </c>
    </row>
    <row r="574" spans="1:7" ht="18" customHeight="1" x14ac:dyDescent="0.25">
      <c r="A574" s="55"/>
      <c r="B574" s="44">
        <v>23</v>
      </c>
      <c r="C574" s="45">
        <f>IFERROR(VLOOKUP(_xlfn.CONCAT(B574,$B548),'All Fixtures'!H:R,10,0),VLOOKUP(_xlfn.CONCAT(B574,$B548),'All Fixtures'!I:R,9,0))</f>
        <v>45715</v>
      </c>
      <c r="D574" s="46" t="str">
        <f>IFERROR(VLOOKUP(_xlfn.CONCAT(B574,$B548),'All Fixtures'!H:R,11,0),VLOOKUP(_xlfn.CONCAT(B574,$B548),'All Fixtures'!I:R,10,0))</f>
        <v>Lassington Rollers</v>
      </c>
      <c r="E574" s="47" t="str">
        <f t="shared" si="14"/>
        <v>vs</v>
      </c>
      <c r="F574" s="46" t="str">
        <f>IFERROR(VLOOKUP(_xlfn.CONCAT(B574,$B548),'All Fixtures'!I:T,12,0),VLOOKUP(_xlfn.CONCAT(B574,$B548),'All Fixtures'!H:T,13,0))</f>
        <v>Newent Dragons</v>
      </c>
      <c r="G574" s="48" t="str">
        <f>IF(E574="VOID","",VLOOKUP(_xlfn.CONCAT(B574,D574),'All Fixtures'!H:U,14,0))</f>
        <v>England's Glory 2</v>
      </c>
    </row>
    <row r="575" spans="1:7" ht="18" customHeight="1" x14ac:dyDescent="0.25">
      <c r="A575" s="55"/>
      <c r="B575" s="44">
        <v>24</v>
      </c>
      <c r="C575" s="45">
        <f>IFERROR(VLOOKUP(_xlfn.CONCAT(B575,$B548),'All Fixtures'!H:R,10,0),VLOOKUP(_xlfn.CONCAT(B575,$B548),'All Fixtures'!I:R,9,0))</f>
        <v>45723</v>
      </c>
      <c r="D575" s="46" t="str">
        <f>IFERROR(VLOOKUP(_xlfn.CONCAT(B575,$B548),'All Fixtures'!H:R,11,0),VLOOKUP(_xlfn.CONCAT(B575,$B548),'All Fixtures'!I:R,10,0))</f>
        <v>Tipplers</v>
      </c>
      <c r="E575" s="47" t="str">
        <f t="shared" si="14"/>
        <v>vs</v>
      </c>
      <c r="F575" s="46" t="str">
        <f>IFERROR(VLOOKUP(_xlfn.CONCAT(B575,$B548),'All Fixtures'!I:T,12,0),VLOOKUP(_xlfn.CONCAT(B575,$B548),'All Fixtures'!H:T,13,0))</f>
        <v>Lassington Rollers</v>
      </c>
      <c r="G575" s="48" t="str">
        <f>IF(E575="VOID","",VLOOKUP(_xlfn.CONCAT(B575,D575),'All Fixtures'!H:U,14,0))</f>
        <v>Wotton Hall Club 1</v>
      </c>
    </row>
    <row r="576" spans="1:7" ht="18" customHeight="1" x14ac:dyDescent="0.25">
      <c r="A576" s="55"/>
      <c r="B576" s="44">
        <v>25</v>
      </c>
      <c r="C576" s="45">
        <f>IFERROR(VLOOKUP(_xlfn.CONCAT(B576,$B548),'All Fixtures'!H:R,10,0),VLOOKUP(_xlfn.CONCAT(B576,$B548),'All Fixtures'!I:R,9,0))</f>
        <v>45729</v>
      </c>
      <c r="D576" s="46" t="str">
        <f>IFERROR(VLOOKUP(_xlfn.CONCAT(B576,$B548),'All Fixtures'!H:R,11,0),VLOOKUP(_xlfn.CONCAT(B576,$B548),'All Fixtures'!I:R,10,0))</f>
        <v>Lassington Rollers</v>
      </c>
      <c r="E576" s="47" t="str">
        <f t="shared" si="14"/>
        <v>vs</v>
      </c>
      <c r="F576" s="46" t="str">
        <f>IFERROR(VLOOKUP(_xlfn.CONCAT(B576,$B548),'All Fixtures'!I:T,12,0),VLOOKUP(_xlfn.CONCAT(B576,$B548),'All Fixtures'!H:T,13,0))</f>
        <v>Incredibowls</v>
      </c>
      <c r="G576" s="48" t="str">
        <f>IF(E576="VOID","",VLOOKUP(_xlfn.CONCAT(B576,D576),'All Fixtures'!H:U,14,0))</f>
        <v>England's Glory 2</v>
      </c>
    </row>
    <row r="577" spans="1:7" ht="18" customHeight="1" x14ac:dyDescent="0.25">
      <c r="A577" s="55"/>
      <c r="B577" s="44">
        <v>26</v>
      </c>
      <c r="C577" s="45">
        <f>IFERROR(VLOOKUP(_xlfn.CONCAT(B577,$B548),'All Fixtures'!H:R,10,0),VLOOKUP(_xlfn.CONCAT(B577,$B548),'All Fixtures'!I:R,9,0))</f>
        <v>45735</v>
      </c>
      <c r="D577" s="46" t="str">
        <f>IFERROR(VLOOKUP(_xlfn.CONCAT(B577,$B548),'All Fixtures'!H:R,11,0),VLOOKUP(_xlfn.CONCAT(B577,$B548),'All Fixtures'!I:R,10,0))</f>
        <v>Gladiators</v>
      </c>
      <c r="E577" s="47" t="str">
        <f t="shared" si="14"/>
        <v>vs</v>
      </c>
      <c r="F577" s="46" t="str">
        <f>IFERROR(VLOOKUP(_xlfn.CONCAT(B577,$B548),'All Fixtures'!I:T,12,0),VLOOKUP(_xlfn.CONCAT(B577,$B548),'All Fixtures'!H:T,13,0))</f>
        <v>Lassington Rollers</v>
      </c>
      <c r="G577" s="48" t="str">
        <f>IF(E577="VOID","",VLOOKUP(_xlfn.CONCAT(B577,D577),'All Fixtures'!H:U,14,0))</f>
        <v>Farmer's Club 1</v>
      </c>
    </row>
    <row r="578" spans="1:7" ht="18" customHeight="1" x14ac:dyDescent="0.25">
      <c r="A578" s="55"/>
      <c r="B578" s="44">
        <v>27</v>
      </c>
      <c r="C578" s="45">
        <f>IFERROR(VLOOKUP(_xlfn.CONCAT(B578,$B548),'All Fixtures'!H:R,10,0),VLOOKUP(_xlfn.CONCAT(B578,$B548),'All Fixtures'!I:R,9,0))</f>
        <v>45743</v>
      </c>
      <c r="D578" s="46" t="str">
        <f>IFERROR(VLOOKUP(_xlfn.CONCAT(B578,$B548),'All Fixtures'!H:R,11,0),VLOOKUP(_xlfn.CONCAT(B578,$B548),'All Fixtures'!I:R,10,0))</f>
        <v>Lassington Rollers</v>
      </c>
      <c r="E578" s="47" t="str">
        <f t="shared" si="14"/>
        <v>vs</v>
      </c>
      <c r="F578" s="46" t="str">
        <f>IFERROR(VLOOKUP(_xlfn.CONCAT(B578,$B548),'All Fixtures'!I:T,12,0),VLOOKUP(_xlfn.CONCAT(B578,$B548),'All Fixtures'!H:T,13,0))</f>
        <v>Bloaters S.C.</v>
      </c>
      <c r="G578" s="48" t="str">
        <f>IF(E578="VOID","",VLOOKUP(_xlfn.CONCAT(B578,D578),'All Fixtures'!H:U,14,0))</f>
        <v>England's Glory 2</v>
      </c>
    </row>
    <row r="579" spans="1:7" ht="18" customHeight="1" x14ac:dyDescent="0.25">
      <c r="A579" s="55"/>
      <c r="B579" s="44">
        <v>28</v>
      </c>
      <c r="C579" s="45">
        <f>IFERROR(VLOOKUP(_xlfn.CONCAT(B579,$B548),'All Fixtures'!H:R,10,0),VLOOKUP(_xlfn.CONCAT(B579,$B548),'All Fixtures'!I:R,9,0))</f>
        <v>45750</v>
      </c>
      <c r="D579" s="46" t="str">
        <f>IFERROR(VLOOKUP(_xlfn.CONCAT(B579,$B548),'All Fixtures'!H:R,11,0),VLOOKUP(_xlfn.CONCAT(B579,$B548),'All Fixtures'!I:R,10,0))</f>
        <v>Hilltops</v>
      </c>
      <c r="E579" s="47" t="str">
        <f t="shared" si="14"/>
        <v>vs</v>
      </c>
      <c r="F579" s="46" t="str">
        <f>IFERROR(VLOOKUP(_xlfn.CONCAT(B579,$B548),'All Fixtures'!I:T,12,0),VLOOKUP(_xlfn.CONCAT(B579,$B548),'All Fixtures'!H:T,13,0))</f>
        <v>Lassington Rollers</v>
      </c>
      <c r="G579" s="48" t="str">
        <f>IF(E579="VOID","",VLOOKUP(_xlfn.CONCAT(B579,D579),'All Fixtures'!H:U,14,0))</f>
        <v>Robinswood Hill Club 1</v>
      </c>
    </row>
    <row r="580" spans="1:7" ht="18" customHeight="1" x14ac:dyDescent="0.25">
      <c r="A580" s="55"/>
      <c r="B580" s="44">
        <v>29</v>
      </c>
      <c r="C580" s="45">
        <f>IFERROR(VLOOKUP(_xlfn.CONCAT(B580,$B548),'All Fixtures'!H:R,10,0),VLOOKUP(_xlfn.CONCAT(B580,$B548),'All Fixtures'!I:R,9,0))</f>
        <v>45757</v>
      </c>
      <c r="D580" s="46" t="str">
        <f>IFERROR(VLOOKUP(_xlfn.CONCAT(B580,$B548),'All Fixtures'!H:R,11,0),VLOOKUP(_xlfn.CONCAT(B580,$B548),'All Fixtures'!I:R,10,0))</f>
        <v>Lassington Rollers</v>
      </c>
      <c r="E580" s="47" t="str">
        <f t="shared" si="14"/>
        <v>vs</v>
      </c>
      <c r="F580" s="46" t="str">
        <f>IFERROR(VLOOKUP(_xlfn.CONCAT(B580,$B548),'All Fixtures'!I:T,12,0),VLOOKUP(_xlfn.CONCAT(B580,$B548),'All Fixtures'!H:T,13,0))</f>
        <v>Deaf Tigers</v>
      </c>
      <c r="G580" s="48" t="str">
        <f>IF(E580="VOID","",VLOOKUP(_xlfn.CONCAT(B580,D580),'All Fixtures'!H:U,14,0))</f>
        <v>England's Glory 2</v>
      </c>
    </row>
    <row r="581" spans="1:7" ht="18" customHeight="1" x14ac:dyDescent="0.25">
      <c r="A581" s="55"/>
      <c r="B581" s="49">
        <v>30</v>
      </c>
      <c r="C581" s="50">
        <f>IFERROR(VLOOKUP(_xlfn.CONCAT(B581,$B548),'All Fixtures'!H:R,10,0),VLOOKUP(_xlfn.CONCAT(B581,$B548),'All Fixtures'!I:R,9,0))</f>
        <v>45762</v>
      </c>
      <c r="D581" s="51" t="str">
        <f>IFERROR(VLOOKUP(_xlfn.CONCAT(B581,$B548),'All Fixtures'!H:R,11,0),VLOOKUP(_xlfn.CONCAT(B581,$B548),'All Fixtures'!I:R,10,0))</f>
        <v>City Treasurers</v>
      </c>
      <c r="E581" s="52" t="str">
        <f t="shared" si="14"/>
        <v>vs</v>
      </c>
      <c r="F581" s="51" t="str">
        <f>IFERROR(VLOOKUP(_xlfn.CONCAT(B581,$B548),'All Fixtures'!I:T,12,0),VLOOKUP(_xlfn.CONCAT(B581,$B548),'All Fixtures'!H:T,13,0))</f>
        <v>Lassington Rollers</v>
      </c>
      <c r="G581" s="53" t="str">
        <f>IF(E581="VOID","",VLOOKUP(_xlfn.CONCAT(B581,D581),'All Fixtures'!H:U,14,0))</f>
        <v>Gala Club 2</v>
      </c>
    </row>
    <row r="582" spans="1:7" ht="13.15" customHeight="1" x14ac:dyDescent="0.25">
      <c r="A582" s="55"/>
      <c r="B582" s="20"/>
      <c r="C582" s="20"/>
      <c r="D582" s="3"/>
      <c r="E582" s="20"/>
      <c r="F582" s="3"/>
      <c r="G582" s="3"/>
    </row>
    <row r="583" spans="1:7" ht="13.15" customHeight="1" x14ac:dyDescent="0.25">
      <c r="A583" s="55"/>
      <c r="B583" s="20"/>
      <c r="C583" s="20"/>
      <c r="D583" s="3"/>
      <c r="E583" s="20"/>
      <c r="F583" s="3"/>
      <c r="G583" s="3"/>
    </row>
    <row r="584" spans="1:7" ht="13.15" customHeight="1" x14ac:dyDescent="0.25">
      <c r="A584" s="55"/>
      <c r="B584" s="20"/>
      <c r="C584" s="20"/>
      <c r="D584" s="3"/>
      <c r="E584" s="20"/>
      <c r="F584" s="3"/>
      <c r="G584" s="3"/>
    </row>
    <row r="585" spans="1:7" ht="13.15" customHeight="1" x14ac:dyDescent="0.25">
      <c r="A585" s="55"/>
      <c r="B585" s="20"/>
      <c r="C585" s="20"/>
      <c r="D585" s="3"/>
      <c r="E585" s="20"/>
      <c r="F585" s="3"/>
      <c r="G585" s="3"/>
    </row>
    <row r="586" spans="1:7" ht="13.15" customHeight="1" x14ac:dyDescent="0.25">
      <c r="A586" s="55"/>
      <c r="B586" s="20"/>
      <c r="C586" s="20"/>
      <c r="D586" s="3"/>
      <c r="E586" s="20"/>
      <c r="F586" s="3"/>
      <c r="G586" s="3"/>
    </row>
    <row r="587" spans="1:7" ht="20.45" customHeight="1" x14ac:dyDescent="0.35">
      <c r="A587" s="55">
        <f>A548+1</f>
        <v>16</v>
      </c>
      <c r="B587" s="39" t="str">
        <f>C587</f>
        <v/>
      </c>
      <c r="C587" s="121" t="str">
        <f>VLOOKUP(A587,Divisions!$AG$3:$AH$18,2,0)</f>
        <v/>
      </c>
      <c r="D587" s="121"/>
      <c r="E587" s="121"/>
      <c r="F587" s="121"/>
      <c r="G587" s="121"/>
    </row>
    <row r="588" spans="1:7" ht="13.15" customHeight="1" x14ac:dyDescent="0.25">
      <c r="A588" s="55"/>
      <c r="B588" s="20"/>
      <c r="C588" s="20"/>
      <c r="D588" s="3"/>
      <c r="E588" s="20"/>
      <c r="F588" s="3"/>
      <c r="G588" s="3"/>
    </row>
    <row r="589" spans="1:7" ht="21.6" customHeight="1" x14ac:dyDescent="0.25">
      <c r="A589" s="55"/>
      <c r="B589" s="40" t="s">
        <v>328</v>
      </c>
      <c r="C589" s="41" t="s">
        <v>334</v>
      </c>
      <c r="D589" s="42" t="s">
        <v>340</v>
      </c>
      <c r="E589" s="42"/>
      <c r="F589" s="42" t="s">
        <v>341</v>
      </c>
      <c r="G589" s="43" t="s">
        <v>338</v>
      </c>
    </row>
    <row r="590" spans="1:7" ht="18" customHeight="1" x14ac:dyDescent="0.25">
      <c r="A590" s="55"/>
      <c r="B590" s="44">
        <v>1</v>
      </c>
      <c r="C590" s="45" t="str">
        <f>IFERROR(VLOOKUP(_xlfn.CONCAT(B590,$B587),'All Fixtures'!H:R,10,0),VLOOKUP(_xlfn.CONCAT(B590,$B587),'All Fixtures'!I:R,9,0))</f>
        <v/>
      </c>
      <c r="D590" s="46" t="s">
        <v>104</v>
      </c>
      <c r="E590" s="47" t="str">
        <f>IF(F590="","VOID","vs")</f>
        <v>VOID</v>
      </c>
      <c r="F590" s="46" t="str">
        <f>IFERROR(VLOOKUP(_xlfn.CONCAT(B590,$B587),'All Fixtures'!I:T,12,0),VLOOKUP(_xlfn.CONCAT(B590,$B587),'All Fixtures'!H:T,13,0))</f>
        <v/>
      </c>
      <c r="G590" s="48" t="str">
        <f>IF(E590="VOID","",VLOOKUP(_xlfn.CONCAT(B590,D590),'All Fixtures'!H:U,14,0))</f>
        <v/>
      </c>
    </row>
    <row r="591" spans="1:7" ht="18" customHeight="1" x14ac:dyDescent="0.25">
      <c r="A591" s="55"/>
      <c r="B591" s="44">
        <v>2</v>
      </c>
      <c r="C591" s="45" t="str">
        <f>IFERROR(VLOOKUP(_xlfn.CONCAT(B591,$B587),'All Fixtures'!H:R,10,0),VLOOKUP(_xlfn.CONCAT(B591,$B587),'All Fixtures'!I:R,9,0))</f>
        <v/>
      </c>
      <c r="D591" s="46" t="s">
        <v>111</v>
      </c>
      <c r="E591" s="47" t="str">
        <f t="shared" ref="E591:E620" si="15">IF(F591="","VOID","vs")</f>
        <v>VOID</v>
      </c>
      <c r="F591" s="46" t="str">
        <f>IFERROR(VLOOKUP(_xlfn.CONCAT(B591,$B587),'All Fixtures'!I:T,12,0),VLOOKUP(_xlfn.CONCAT(B591,$B587),'All Fixtures'!H:T,13,0))</f>
        <v/>
      </c>
      <c r="G591" s="48" t="str">
        <f>IF(E591="VOID","",VLOOKUP(_xlfn.CONCAT(B591,D591),'All Fixtures'!H:U,14,0))</f>
        <v/>
      </c>
    </row>
    <row r="592" spans="1:7" ht="18" customHeight="1" x14ac:dyDescent="0.25">
      <c r="A592" s="55"/>
      <c r="B592" s="44">
        <v>3</v>
      </c>
      <c r="C592" s="45" t="str">
        <f>IFERROR(VLOOKUP(_xlfn.CONCAT(B592,$B587),'All Fixtures'!H:R,10,0),VLOOKUP(_xlfn.CONCAT(B592,$B587),'All Fixtures'!I:R,9,0))</f>
        <v/>
      </c>
      <c r="D592" s="46" t="s">
        <v>118</v>
      </c>
      <c r="E592" s="47" t="str">
        <f t="shared" si="15"/>
        <v>VOID</v>
      </c>
      <c r="F592" s="46" t="str">
        <f>IFERROR(VLOOKUP(_xlfn.CONCAT(B592,$B587),'All Fixtures'!I:T,12,0),VLOOKUP(_xlfn.CONCAT(B592,$B587),'All Fixtures'!H:T,13,0))</f>
        <v/>
      </c>
      <c r="G592" s="48" t="str">
        <f>IF(E592="VOID","",VLOOKUP(_xlfn.CONCAT(B592,D592),'All Fixtures'!H:U,14,0))</f>
        <v/>
      </c>
    </row>
    <row r="593" spans="1:7" ht="18" customHeight="1" x14ac:dyDescent="0.25">
      <c r="A593" s="55"/>
      <c r="B593" s="44">
        <v>4</v>
      </c>
      <c r="C593" s="45" t="str">
        <f>IFERROR(VLOOKUP(_xlfn.CONCAT(B593,$B587),'All Fixtures'!H:R,10,0),VLOOKUP(_xlfn.CONCAT(B593,$B587),'All Fixtures'!I:R,9,0))</f>
        <v/>
      </c>
      <c r="D593" s="46" t="s">
        <v>110</v>
      </c>
      <c r="E593" s="47" t="str">
        <f t="shared" si="15"/>
        <v>VOID</v>
      </c>
      <c r="F593" s="46" t="str">
        <f>IFERROR(VLOOKUP(_xlfn.CONCAT(B593,$B587),'All Fixtures'!I:T,12,0),VLOOKUP(_xlfn.CONCAT(B593,$B587),'All Fixtures'!H:T,13,0))</f>
        <v/>
      </c>
      <c r="G593" s="48" t="str">
        <f>IF(E593="VOID","",VLOOKUP(_xlfn.CONCAT(B593,D593),'All Fixtures'!H:U,14,0))</f>
        <v/>
      </c>
    </row>
    <row r="594" spans="1:7" ht="18" customHeight="1" x14ac:dyDescent="0.25">
      <c r="A594" s="55"/>
      <c r="B594" s="44">
        <v>5</v>
      </c>
      <c r="C594" s="45" t="str">
        <f>IFERROR(VLOOKUP(_xlfn.CONCAT(B594,$B587),'All Fixtures'!H:R,10,0),VLOOKUP(_xlfn.CONCAT(B594,$B587),'All Fixtures'!I:R,9,0))</f>
        <v/>
      </c>
      <c r="D594" s="46" t="s">
        <v>117</v>
      </c>
      <c r="E594" s="47" t="str">
        <f t="shared" si="15"/>
        <v>VOID</v>
      </c>
      <c r="F594" s="46" t="str">
        <f>IFERROR(VLOOKUP(_xlfn.CONCAT(B594,$B587),'All Fixtures'!I:T,12,0),VLOOKUP(_xlfn.CONCAT(B594,$B587),'All Fixtures'!H:T,13,0))</f>
        <v/>
      </c>
      <c r="G594" s="48" t="str">
        <f>IF(E594="VOID","",VLOOKUP(_xlfn.CONCAT(B594,D594),'All Fixtures'!H:U,14,0))</f>
        <v/>
      </c>
    </row>
    <row r="595" spans="1:7" ht="18" customHeight="1" x14ac:dyDescent="0.25">
      <c r="A595" s="55"/>
      <c r="B595" s="44">
        <v>6</v>
      </c>
      <c r="C595" s="45" t="str">
        <f>IFERROR(VLOOKUP(_xlfn.CONCAT(B595,$B587),'All Fixtures'!H:R,10,0),VLOOKUP(_xlfn.CONCAT(B595,$B587),'All Fixtures'!I:R,9,0))</f>
        <v/>
      </c>
      <c r="D595" s="46" t="s">
        <v>109</v>
      </c>
      <c r="E595" s="47" t="str">
        <f t="shared" si="15"/>
        <v>VOID</v>
      </c>
      <c r="F595" s="46" t="str">
        <f>IFERROR(VLOOKUP(_xlfn.CONCAT(B595,$B587),'All Fixtures'!I:T,12,0),VLOOKUP(_xlfn.CONCAT(B595,$B587),'All Fixtures'!H:T,13,0))</f>
        <v/>
      </c>
      <c r="G595" s="48" t="str">
        <f>IF(E595="VOID","",VLOOKUP(_xlfn.CONCAT(B595,D595),'All Fixtures'!H:U,14,0))</f>
        <v/>
      </c>
    </row>
    <row r="596" spans="1:7" ht="18" customHeight="1" x14ac:dyDescent="0.25">
      <c r="A596" s="55"/>
      <c r="B596" s="44">
        <v>7</v>
      </c>
      <c r="C596" s="45" t="str">
        <f>IFERROR(VLOOKUP(_xlfn.CONCAT(B596,$B587),'All Fixtures'!H:R,10,0),VLOOKUP(_xlfn.CONCAT(B596,$B587),'All Fixtures'!I:R,9,0))</f>
        <v/>
      </c>
      <c r="D596" s="46" t="s">
        <v>116</v>
      </c>
      <c r="E596" s="47" t="str">
        <f t="shared" si="15"/>
        <v>VOID</v>
      </c>
      <c r="F596" s="46" t="str">
        <f>IFERROR(VLOOKUP(_xlfn.CONCAT(B596,$B587),'All Fixtures'!I:T,12,0),VLOOKUP(_xlfn.CONCAT(B596,$B587),'All Fixtures'!H:T,13,0))</f>
        <v/>
      </c>
      <c r="G596" s="48" t="str">
        <f>IF(E596="VOID","",VLOOKUP(_xlfn.CONCAT(B596,D596),'All Fixtures'!H:U,14,0))</f>
        <v/>
      </c>
    </row>
    <row r="597" spans="1:7" ht="18" customHeight="1" x14ac:dyDescent="0.25">
      <c r="A597" s="55"/>
      <c r="B597" s="44">
        <v>8</v>
      </c>
      <c r="C597" s="45" t="str">
        <f>IFERROR(VLOOKUP(_xlfn.CONCAT(B597,$B587),'All Fixtures'!H:R,10,0),VLOOKUP(_xlfn.CONCAT(B597,$B587),'All Fixtures'!I:R,9,0))</f>
        <v/>
      </c>
      <c r="D597" s="46" t="s">
        <v>108</v>
      </c>
      <c r="E597" s="47" t="str">
        <f t="shared" si="15"/>
        <v>VOID</v>
      </c>
      <c r="F597" s="46" t="str">
        <f>IFERROR(VLOOKUP(_xlfn.CONCAT(B597,$B587),'All Fixtures'!I:T,12,0),VLOOKUP(_xlfn.CONCAT(B597,$B587),'All Fixtures'!H:T,13,0))</f>
        <v/>
      </c>
      <c r="G597" s="48" t="str">
        <f>IF(E597="VOID","",VLOOKUP(_xlfn.CONCAT(B597,D597),'All Fixtures'!H:U,14,0))</f>
        <v/>
      </c>
    </row>
    <row r="598" spans="1:7" ht="18" customHeight="1" x14ac:dyDescent="0.25">
      <c r="A598" s="55"/>
      <c r="B598" s="44">
        <v>9</v>
      </c>
      <c r="C598" s="45" t="str">
        <f>IFERROR(VLOOKUP(_xlfn.CONCAT(B598,$B587),'All Fixtures'!H:R,10,0),VLOOKUP(_xlfn.CONCAT(B598,$B587),'All Fixtures'!I:R,9,0))</f>
        <v/>
      </c>
      <c r="D598" s="46" t="s">
        <v>115</v>
      </c>
      <c r="E598" s="47" t="str">
        <f t="shared" si="15"/>
        <v>VOID</v>
      </c>
      <c r="F598" s="46" t="str">
        <f>IFERROR(VLOOKUP(_xlfn.CONCAT(B598,$B587),'All Fixtures'!I:T,12,0),VLOOKUP(_xlfn.CONCAT(B598,$B587),'All Fixtures'!H:T,13,0))</f>
        <v/>
      </c>
      <c r="G598" s="48" t="str">
        <f>IF(E598="VOID","",VLOOKUP(_xlfn.CONCAT(B598,D598),'All Fixtures'!H:U,14,0))</f>
        <v/>
      </c>
    </row>
    <row r="599" spans="1:7" ht="18" customHeight="1" x14ac:dyDescent="0.25">
      <c r="A599" s="55"/>
      <c r="B599" s="44">
        <v>10</v>
      </c>
      <c r="C599" s="45" t="str">
        <f>IFERROR(VLOOKUP(_xlfn.CONCAT(B599,$B587),'All Fixtures'!H:R,10,0),VLOOKUP(_xlfn.CONCAT(B599,$B587),'All Fixtures'!I:R,9,0))</f>
        <v/>
      </c>
      <c r="D599" s="46" t="s">
        <v>107</v>
      </c>
      <c r="E599" s="47" t="str">
        <f t="shared" si="15"/>
        <v>VOID</v>
      </c>
      <c r="F599" s="46" t="str">
        <f>IFERROR(VLOOKUP(_xlfn.CONCAT(B599,$B587),'All Fixtures'!I:T,12,0),VLOOKUP(_xlfn.CONCAT(B599,$B587),'All Fixtures'!H:T,13,0))</f>
        <v/>
      </c>
      <c r="G599" s="48" t="str">
        <f>IF(E599="VOID","",VLOOKUP(_xlfn.CONCAT(B599,D599),'All Fixtures'!H:U,14,0))</f>
        <v/>
      </c>
    </row>
    <row r="600" spans="1:7" ht="18" customHeight="1" x14ac:dyDescent="0.25">
      <c r="A600" s="55"/>
      <c r="B600" s="44">
        <v>11</v>
      </c>
      <c r="C600" s="45" t="str">
        <f>IFERROR(VLOOKUP(_xlfn.CONCAT(B600,$B587),'All Fixtures'!H:R,10,0),VLOOKUP(_xlfn.CONCAT(B600,$B587),'All Fixtures'!I:R,9,0))</f>
        <v/>
      </c>
      <c r="D600" s="46" t="s">
        <v>114</v>
      </c>
      <c r="E600" s="47" t="str">
        <f t="shared" si="15"/>
        <v>VOID</v>
      </c>
      <c r="F600" s="46" t="str">
        <f>IFERROR(VLOOKUP(_xlfn.CONCAT(B600,$B587),'All Fixtures'!I:T,12,0),VLOOKUP(_xlfn.CONCAT(B600,$B587),'All Fixtures'!H:T,13,0))</f>
        <v/>
      </c>
      <c r="G600" s="48" t="str">
        <f>IF(E600="VOID","",VLOOKUP(_xlfn.CONCAT(B600,D600),'All Fixtures'!H:U,14,0))</f>
        <v/>
      </c>
    </row>
    <row r="601" spans="1:7" ht="18" customHeight="1" x14ac:dyDescent="0.25">
      <c r="A601" s="55"/>
      <c r="B601" s="44">
        <v>12</v>
      </c>
      <c r="C601" s="45" t="str">
        <f>IFERROR(VLOOKUP(_xlfn.CONCAT(B601,$B587),'All Fixtures'!H:R,10,0),VLOOKUP(_xlfn.CONCAT(B601,$B587),'All Fixtures'!I:R,9,0))</f>
        <v/>
      </c>
      <c r="D601" s="46" t="s">
        <v>106</v>
      </c>
      <c r="E601" s="47" t="str">
        <f t="shared" si="15"/>
        <v>VOID</v>
      </c>
      <c r="F601" s="46" t="str">
        <f>IFERROR(VLOOKUP(_xlfn.CONCAT(B601,$B587),'All Fixtures'!I:T,12,0),VLOOKUP(_xlfn.CONCAT(B601,$B587),'All Fixtures'!H:T,13,0))</f>
        <v/>
      </c>
      <c r="G601" s="48" t="str">
        <f>IF(E601="VOID","",VLOOKUP(_xlfn.CONCAT(B601,D601),'All Fixtures'!H:U,14,0))</f>
        <v/>
      </c>
    </row>
    <row r="602" spans="1:7" ht="18" customHeight="1" x14ac:dyDescent="0.25">
      <c r="A602" s="55"/>
      <c r="B602" s="44">
        <v>13</v>
      </c>
      <c r="C602" s="45" t="str">
        <f>IFERROR(VLOOKUP(_xlfn.CONCAT(B602,$B587),'All Fixtures'!H:R,10,0),VLOOKUP(_xlfn.CONCAT(B602,$B587),'All Fixtures'!I:R,9,0))</f>
        <v/>
      </c>
      <c r="D602" s="46" t="s">
        <v>113</v>
      </c>
      <c r="E602" s="47" t="str">
        <f t="shared" si="15"/>
        <v>VOID</v>
      </c>
      <c r="F602" s="46" t="str">
        <f>IFERROR(VLOOKUP(_xlfn.CONCAT(B602,$B587),'All Fixtures'!I:T,12,0),VLOOKUP(_xlfn.CONCAT(B602,$B587),'All Fixtures'!H:T,13,0))</f>
        <v/>
      </c>
      <c r="G602" s="48" t="str">
        <f>IF(E602="VOID","",VLOOKUP(_xlfn.CONCAT(B602,D602),'All Fixtures'!H:U,14,0))</f>
        <v/>
      </c>
    </row>
    <row r="603" spans="1:7" ht="18" customHeight="1" x14ac:dyDescent="0.25">
      <c r="A603" s="55"/>
      <c r="B603" s="44">
        <v>14</v>
      </c>
      <c r="C603" s="45" t="str">
        <f>IFERROR(VLOOKUP(_xlfn.CONCAT(B603,$B587),'All Fixtures'!H:R,10,0),VLOOKUP(_xlfn.CONCAT(B603,$B587),'All Fixtures'!I:R,9,0))</f>
        <v/>
      </c>
      <c r="D603" s="46" t="s">
        <v>105</v>
      </c>
      <c r="E603" s="47" t="str">
        <f t="shared" si="15"/>
        <v>VOID</v>
      </c>
      <c r="F603" s="46" t="str">
        <f>IFERROR(VLOOKUP(_xlfn.CONCAT(B603,$B587),'All Fixtures'!I:T,12,0),VLOOKUP(_xlfn.CONCAT(B603,$B587),'All Fixtures'!H:T,13,0))</f>
        <v/>
      </c>
      <c r="G603" s="48" t="str">
        <f>IF(E603="VOID","",VLOOKUP(_xlfn.CONCAT(B603,D603),'All Fixtures'!H:U,14,0))</f>
        <v/>
      </c>
    </row>
    <row r="604" spans="1:7" ht="18" customHeight="1" x14ac:dyDescent="0.25">
      <c r="A604" s="55"/>
      <c r="B604" s="44">
        <v>15</v>
      </c>
      <c r="C604" s="45" t="str">
        <f>IFERROR(VLOOKUP(_xlfn.CONCAT(B604,$B587),'All Fixtures'!H:R,10,0),VLOOKUP(_xlfn.CONCAT(B604,$B587),'All Fixtures'!I:R,9,0))</f>
        <v/>
      </c>
      <c r="D604" s="46" t="s">
        <v>112</v>
      </c>
      <c r="E604" s="47" t="str">
        <f t="shared" si="15"/>
        <v>VOID</v>
      </c>
      <c r="F604" s="46" t="str">
        <f>IFERROR(VLOOKUP(_xlfn.CONCAT(B604,$B587),'All Fixtures'!I:T,12,0),VLOOKUP(_xlfn.CONCAT(B604,$B587),'All Fixtures'!H:T,13,0))</f>
        <v/>
      </c>
      <c r="G604" s="48" t="str">
        <f>IF(E604="VOID","",VLOOKUP(_xlfn.CONCAT(B604,D604),'All Fixtures'!H:U,14,0))</f>
        <v/>
      </c>
    </row>
    <row r="605" spans="1:7" ht="24.6" customHeight="1" x14ac:dyDescent="0.25">
      <c r="A605" s="55"/>
      <c r="B605" s="122" t="s">
        <v>339</v>
      </c>
      <c r="C605" s="123"/>
      <c r="D605" s="123"/>
      <c r="E605" s="123"/>
      <c r="F605" s="123"/>
      <c r="G605" s="124"/>
    </row>
    <row r="606" spans="1:7" ht="18" customHeight="1" x14ac:dyDescent="0.25">
      <c r="A606" s="55"/>
      <c r="B606" s="44">
        <v>16</v>
      </c>
      <c r="C606" s="45" t="str">
        <f>IFERROR(VLOOKUP(_xlfn.CONCAT(B606,$B587),'All Fixtures'!H:R,10,0),VLOOKUP(_xlfn.CONCAT(B606,$B587),'All Fixtures'!I:R,9,0))</f>
        <v/>
      </c>
      <c r="D606" s="46" t="s">
        <v>104</v>
      </c>
      <c r="E606" s="47" t="str">
        <f t="shared" si="15"/>
        <v>VOID</v>
      </c>
      <c r="F606" s="46" t="str">
        <f>IFERROR(VLOOKUP(_xlfn.CONCAT(B606,$B587),'All Fixtures'!I:T,12,0),VLOOKUP(_xlfn.CONCAT(B606,$B587),'All Fixtures'!H:T,13,0))</f>
        <v/>
      </c>
      <c r="G606" s="48" t="str">
        <f>IF(E606="VOID","",VLOOKUP(_xlfn.CONCAT(B606,D606),'All Fixtures'!H:U,14,0))</f>
        <v/>
      </c>
    </row>
    <row r="607" spans="1:7" ht="18" customHeight="1" x14ac:dyDescent="0.25">
      <c r="A607" s="55"/>
      <c r="B607" s="44">
        <v>17</v>
      </c>
      <c r="C607" s="45" t="str">
        <f>IFERROR(VLOOKUP(_xlfn.CONCAT(B607,$B587),'All Fixtures'!H:R,10,0),VLOOKUP(_xlfn.CONCAT(B607,$B587),'All Fixtures'!I:R,9,0))</f>
        <v/>
      </c>
      <c r="D607" s="46" t="s">
        <v>111</v>
      </c>
      <c r="E607" s="47" t="str">
        <f t="shared" si="15"/>
        <v>VOID</v>
      </c>
      <c r="F607" s="46" t="str">
        <f>IFERROR(VLOOKUP(_xlfn.CONCAT(B607,$B587),'All Fixtures'!I:T,12,0),VLOOKUP(_xlfn.CONCAT(B607,$B587),'All Fixtures'!H:T,13,0))</f>
        <v/>
      </c>
      <c r="G607" s="48" t="str">
        <f>IF(E607="VOID","",VLOOKUP(_xlfn.CONCAT(B607,D607),'All Fixtures'!H:U,14,0))</f>
        <v/>
      </c>
    </row>
    <row r="608" spans="1:7" ht="18" customHeight="1" x14ac:dyDescent="0.25">
      <c r="A608" s="55"/>
      <c r="B608" s="44">
        <v>18</v>
      </c>
      <c r="C608" s="45" t="str">
        <f>IFERROR(VLOOKUP(_xlfn.CONCAT(B608,$B587),'All Fixtures'!H:R,10,0),VLOOKUP(_xlfn.CONCAT(B608,$B587),'All Fixtures'!I:R,9,0))</f>
        <v/>
      </c>
      <c r="D608" s="46" t="s">
        <v>118</v>
      </c>
      <c r="E608" s="47" t="str">
        <f t="shared" si="15"/>
        <v>VOID</v>
      </c>
      <c r="F608" s="46" t="str">
        <f>IFERROR(VLOOKUP(_xlfn.CONCAT(B608,$B587),'All Fixtures'!I:T,12,0),VLOOKUP(_xlfn.CONCAT(B608,$B587),'All Fixtures'!H:T,13,0))</f>
        <v/>
      </c>
      <c r="G608" s="48" t="str">
        <f>IF(E608="VOID","",VLOOKUP(_xlfn.CONCAT(B608,D608),'All Fixtures'!H:U,14,0))</f>
        <v/>
      </c>
    </row>
    <row r="609" spans="1:7" ht="18" customHeight="1" x14ac:dyDescent="0.25">
      <c r="A609" s="55"/>
      <c r="B609" s="44">
        <v>19</v>
      </c>
      <c r="C609" s="45" t="str">
        <f>IFERROR(VLOOKUP(_xlfn.CONCAT(B609,$B587),'All Fixtures'!H:R,10,0),VLOOKUP(_xlfn.CONCAT(B609,$B587),'All Fixtures'!I:R,9,0))</f>
        <v/>
      </c>
      <c r="D609" s="46" t="s">
        <v>110</v>
      </c>
      <c r="E609" s="47" t="str">
        <f t="shared" si="15"/>
        <v>VOID</v>
      </c>
      <c r="F609" s="46" t="str">
        <f>IFERROR(VLOOKUP(_xlfn.CONCAT(B609,$B587),'All Fixtures'!I:T,12,0),VLOOKUP(_xlfn.CONCAT(B609,$B587),'All Fixtures'!H:T,13,0))</f>
        <v/>
      </c>
      <c r="G609" s="48" t="str">
        <f>IF(E609="VOID","",VLOOKUP(_xlfn.CONCAT(B609,D609),'All Fixtures'!H:U,14,0))</f>
        <v/>
      </c>
    </row>
    <row r="610" spans="1:7" ht="18" customHeight="1" x14ac:dyDescent="0.25">
      <c r="A610" s="55"/>
      <c r="B610" s="44">
        <v>20</v>
      </c>
      <c r="C610" s="45" t="str">
        <f>IFERROR(VLOOKUP(_xlfn.CONCAT(B610,$B587),'All Fixtures'!H:R,10,0),VLOOKUP(_xlfn.CONCAT(B610,$B587),'All Fixtures'!I:R,9,0))</f>
        <v/>
      </c>
      <c r="D610" s="46" t="s">
        <v>117</v>
      </c>
      <c r="E610" s="47" t="str">
        <f t="shared" si="15"/>
        <v>VOID</v>
      </c>
      <c r="F610" s="46" t="str">
        <f>IFERROR(VLOOKUP(_xlfn.CONCAT(B610,$B587),'All Fixtures'!I:T,12,0),VLOOKUP(_xlfn.CONCAT(B610,$B587),'All Fixtures'!H:T,13,0))</f>
        <v/>
      </c>
      <c r="G610" s="48" t="str">
        <f>IF(E610="VOID","",VLOOKUP(_xlfn.CONCAT(B610,D610),'All Fixtures'!H:U,14,0))</f>
        <v/>
      </c>
    </row>
    <row r="611" spans="1:7" ht="18" customHeight="1" x14ac:dyDescent="0.25">
      <c r="A611" s="55"/>
      <c r="B611" s="44">
        <v>21</v>
      </c>
      <c r="C611" s="45" t="str">
        <f>IFERROR(VLOOKUP(_xlfn.CONCAT(B611,$B587),'All Fixtures'!H:R,10,0),VLOOKUP(_xlfn.CONCAT(B611,$B587),'All Fixtures'!I:R,9,0))</f>
        <v/>
      </c>
      <c r="D611" s="46" t="s">
        <v>109</v>
      </c>
      <c r="E611" s="47" t="str">
        <f t="shared" si="15"/>
        <v>VOID</v>
      </c>
      <c r="F611" s="46" t="str">
        <f>IFERROR(VLOOKUP(_xlfn.CONCAT(B611,$B587),'All Fixtures'!I:T,12,0),VLOOKUP(_xlfn.CONCAT(B611,$B587),'All Fixtures'!H:T,13,0))</f>
        <v/>
      </c>
      <c r="G611" s="48" t="str">
        <f>IF(E611="VOID","",VLOOKUP(_xlfn.CONCAT(B611,D611),'All Fixtures'!H:U,14,0))</f>
        <v/>
      </c>
    </row>
    <row r="612" spans="1:7" ht="18" customHeight="1" x14ac:dyDescent="0.25">
      <c r="A612" s="55"/>
      <c r="B612" s="44">
        <v>22</v>
      </c>
      <c r="C612" s="45" t="str">
        <f>IFERROR(VLOOKUP(_xlfn.CONCAT(B612,$B587),'All Fixtures'!H:R,10,0),VLOOKUP(_xlfn.CONCAT(B612,$B587),'All Fixtures'!I:R,9,0))</f>
        <v/>
      </c>
      <c r="D612" s="46" t="s">
        <v>116</v>
      </c>
      <c r="E612" s="47" t="str">
        <f t="shared" si="15"/>
        <v>VOID</v>
      </c>
      <c r="F612" s="46" t="str">
        <f>IFERROR(VLOOKUP(_xlfn.CONCAT(B612,$B587),'All Fixtures'!I:T,12,0),VLOOKUP(_xlfn.CONCAT(B612,$B587),'All Fixtures'!H:T,13,0))</f>
        <v/>
      </c>
      <c r="G612" s="48" t="str">
        <f>IF(E612="VOID","",VLOOKUP(_xlfn.CONCAT(B612,D612),'All Fixtures'!H:U,14,0))</f>
        <v/>
      </c>
    </row>
    <row r="613" spans="1:7" ht="18" customHeight="1" x14ac:dyDescent="0.25">
      <c r="A613" s="55"/>
      <c r="B613" s="44">
        <v>23</v>
      </c>
      <c r="C613" s="45" t="str">
        <f>IFERROR(VLOOKUP(_xlfn.CONCAT(B613,$B587),'All Fixtures'!H:R,10,0),VLOOKUP(_xlfn.CONCAT(B613,$B587),'All Fixtures'!I:R,9,0))</f>
        <v/>
      </c>
      <c r="D613" s="46" t="s">
        <v>108</v>
      </c>
      <c r="E613" s="47" t="str">
        <f t="shared" si="15"/>
        <v>VOID</v>
      </c>
      <c r="F613" s="46" t="str">
        <f>IFERROR(VLOOKUP(_xlfn.CONCAT(B613,$B587),'All Fixtures'!I:T,12,0),VLOOKUP(_xlfn.CONCAT(B613,$B587),'All Fixtures'!H:T,13,0))</f>
        <v/>
      </c>
      <c r="G613" s="48" t="str">
        <f>IF(E613="VOID","",VLOOKUP(_xlfn.CONCAT(B613,D613),'All Fixtures'!H:U,14,0))</f>
        <v/>
      </c>
    </row>
    <row r="614" spans="1:7" ht="18" customHeight="1" x14ac:dyDescent="0.25">
      <c r="A614" s="55"/>
      <c r="B614" s="44">
        <v>24</v>
      </c>
      <c r="C614" s="45" t="str">
        <f>IFERROR(VLOOKUP(_xlfn.CONCAT(B614,$B587),'All Fixtures'!H:R,10,0),VLOOKUP(_xlfn.CONCAT(B614,$B587),'All Fixtures'!I:R,9,0))</f>
        <v/>
      </c>
      <c r="D614" s="46" t="s">
        <v>115</v>
      </c>
      <c r="E614" s="47" t="str">
        <f t="shared" si="15"/>
        <v>VOID</v>
      </c>
      <c r="F614" s="46" t="str">
        <f>IFERROR(VLOOKUP(_xlfn.CONCAT(B614,$B587),'All Fixtures'!I:T,12,0),VLOOKUP(_xlfn.CONCAT(B614,$B587),'All Fixtures'!H:T,13,0))</f>
        <v/>
      </c>
      <c r="G614" s="48" t="str">
        <f>IF(E614="VOID","",VLOOKUP(_xlfn.CONCAT(B614,D614),'All Fixtures'!H:U,14,0))</f>
        <v/>
      </c>
    </row>
    <row r="615" spans="1:7" ht="18" customHeight="1" x14ac:dyDescent="0.25">
      <c r="A615" s="55"/>
      <c r="B615" s="44">
        <v>25</v>
      </c>
      <c r="C615" s="45" t="str">
        <f>IFERROR(VLOOKUP(_xlfn.CONCAT(B615,$B587),'All Fixtures'!H:R,10,0),VLOOKUP(_xlfn.CONCAT(B615,$B587),'All Fixtures'!I:R,9,0))</f>
        <v/>
      </c>
      <c r="D615" s="46" t="s">
        <v>107</v>
      </c>
      <c r="E615" s="47" t="str">
        <f t="shared" si="15"/>
        <v>VOID</v>
      </c>
      <c r="F615" s="46" t="str">
        <f>IFERROR(VLOOKUP(_xlfn.CONCAT(B615,$B587),'All Fixtures'!I:T,12,0),VLOOKUP(_xlfn.CONCAT(B615,$B587),'All Fixtures'!H:T,13,0))</f>
        <v/>
      </c>
      <c r="G615" s="48" t="str">
        <f>IF(E615="VOID","",VLOOKUP(_xlfn.CONCAT(B615,D615),'All Fixtures'!H:U,14,0))</f>
        <v/>
      </c>
    </row>
    <row r="616" spans="1:7" ht="18" customHeight="1" x14ac:dyDescent="0.25">
      <c r="A616" s="55"/>
      <c r="B616" s="44">
        <v>26</v>
      </c>
      <c r="C616" s="45" t="str">
        <f>IFERROR(VLOOKUP(_xlfn.CONCAT(B616,$B587),'All Fixtures'!H:R,10,0),VLOOKUP(_xlfn.CONCAT(B616,$B587),'All Fixtures'!I:R,9,0))</f>
        <v/>
      </c>
      <c r="D616" s="46" t="s">
        <v>114</v>
      </c>
      <c r="E616" s="47" t="str">
        <f t="shared" si="15"/>
        <v>VOID</v>
      </c>
      <c r="F616" s="46" t="str">
        <f>IFERROR(VLOOKUP(_xlfn.CONCAT(B616,$B587),'All Fixtures'!I:T,12,0),VLOOKUP(_xlfn.CONCAT(B616,$B587),'All Fixtures'!H:T,13,0))</f>
        <v/>
      </c>
      <c r="G616" s="48" t="str">
        <f>IF(E616="VOID","",VLOOKUP(_xlfn.CONCAT(B616,D616),'All Fixtures'!H:U,14,0))</f>
        <v/>
      </c>
    </row>
    <row r="617" spans="1:7" ht="18" customHeight="1" x14ac:dyDescent="0.25">
      <c r="A617" s="55"/>
      <c r="B617" s="44">
        <v>27</v>
      </c>
      <c r="C617" s="45" t="str">
        <f>IFERROR(VLOOKUP(_xlfn.CONCAT(B617,$B587),'All Fixtures'!H:R,10,0),VLOOKUP(_xlfn.CONCAT(B617,$B587),'All Fixtures'!I:R,9,0))</f>
        <v/>
      </c>
      <c r="D617" s="46" t="s">
        <v>106</v>
      </c>
      <c r="E617" s="47" t="str">
        <f t="shared" si="15"/>
        <v>VOID</v>
      </c>
      <c r="F617" s="46" t="str">
        <f>IFERROR(VLOOKUP(_xlfn.CONCAT(B617,$B587),'All Fixtures'!I:T,12,0),VLOOKUP(_xlfn.CONCAT(B617,$B587),'All Fixtures'!H:T,13,0))</f>
        <v/>
      </c>
      <c r="G617" s="48" t="str">
        <f>IF(E617="VOID","",VLOOKUP(_xlfn.CONCAT(B617,D617),'All Fixtures'!H:U,14,0))</f>
        <v/>
      </c>
    </row>
    <row r="618" spans="1:7" ht="18" customHeight="1" x14ac:dyDescent="0.25">
      <c r="A618" s="55"/>
      <c r="B618" s="44">
        <v>28</v>
      </c>
      <c r="C618" s="45" t="str">
        <f>IFERROR(VLOOKUP(_xlfn.CONCAT(B618,$B587),'All Fixtures'!H:R,10,0),VLOOKUP(_xlfn.CONCAT(B618,$B587),'All Fixtures'!I:R,9,0))</f>
        <v/>
      </c>
      <c r="D618" s="46" t="s">
        <v>113</v>
      </c>
      <c r="E618" s="47" t="str">
        <f t="shared" si="15"/>
        <v>VOID</v>
      </c>
      <c r="F618" s="46" t="str">
        <f>IFERROR(VLOOKUP(_xlfn.CONCAT(B618,$B587),'All Fixtures'!I:T,12,0),VLOOKUP(_xlfn.CONCAT(B618,$B587),'All Fixtures'!H:T,13,0))</f>
        <v/>
      </c>
      <c r="G618" s="48" t="str">
        <f>IF(E618="VOID","",VLOOKUP(_xlfn.CONCAT(B618,D618),'All Fixtures'!H:U,14,0))</f>
        <v/>
      </c>
    </row>
    <row r="619" spans="1:7" ht="18" customHeight="1" x14ac:dyDescent="0.25">
      <c r="A619" s="55"/>
      <c r="B619" s="44">
        <v>29</v>
      </c>
      <c r="C619" s="45" t="str">
        <f>IFERROR(VLOOKUP(_xlfn.CONCAT(B619,$B587),'All Fixtures'!H:R,10,0),VLOOKUP(_xlfn.CONCAT(B619,$B587),'All Fixtures'!I:R,9,0))</f>
        <v/>
      </c>
      <c r="D619" s="46" t="s">
        <v>105</v>
      </c>
      <c r="E619" s="47" t="str">
        <f t="shared" si="15"/>
        <v>VOID</v>
      </c>
      <c r="F619" s="46" t="str">
        <f>IFERROR(VLOOKUP(_xlfn.CONCAT(B619,$B587),'All Fixtures'!I:T,12,0),VLOOKUP(_xlfn.CONCAT(B619,$B587),'All Fixtures'!H:T,13,0))</f>
        <v/>
      </c>
      <c r="G619" s="48" t="str">
        <f>IF(E619="VOID","",VLOOKUP(_xlfn.CONCAT(B619,D619),'All Fixtures'!H:U,14,0))</f>
        <v/>
      </c>
    </row>
    <row r="620" spans="1:7" ht="18" customHeight="1" x14ac:dyDescent="0.25">
      <c r="A620" s="55"/>
      <c r="B620" s="49">
        <v>30</v>
      </c>
      <c r="C620" s="50" t="str">
        <f>IFERROR(VLOOKUP(_xlfn.CONCAT(B620,$B587),'All Fixtures'!H:R,10,0),VLOOKUP(_xlfn.CONCAT(B620,$B587),'All Fixtures'!I:R,9,0))</f>
        <v/>
      </c>
      <c r="D620" s="51" t="s">
        <v>112</v>
      </c>
      <c r="E620" s="52" t="str">
        <f t="shared" si="15"/>
        <v>VOID</v>
      </c>
      <c r="F620" s="51" t="str">
        <f>IFERROR(VLOOKUP(_xlfn.CONCAT(B620,$B587),'All Fixtures'!I:T,12,0),VLOOKUP(_xlfn.CONCAT(B620,$B587),'All Fixtures'!H:T,13,0))</f>
        <v/>
      </c>
      <c r="G620" s="53" t="str">
        <f>IF(E620="VOID","",VLOOKUP(_xlfn.CONCAT(B620,D620),'All Fixtures'!H:U,14,0))</f>
        <v/>
      </c>
    </row>
  </sheetData>
  <mergeCells count="32">
    <mergeCell ref="B215:G215"/>
    <mergeCell ref="C2:G2"/>
    <mergeCell ref="B20:G20"/>
    <mergeCell ref="C41:G41"/>
    <mergeCell ref="B59:G59"/>
    <mergeCell ref="C80:G80"/>
    <mergeCell ref="B98:G98"/>
    <mergeCell ref="C119:G119"/>
    <mergeCell ref="B137:G137"/>
    <mergeCell ref="C158:G158"/>
    <mergeCell ref="B176:G176"/>
    <mergeCell ref="C197:G197"/>
    <mergeCell ref="B449:G449"/>
    <mergeCell ref="C236:G236"/>
    <mergeCell ref="B254:G254"/>
    <mergeCell ref="C275:G275"/>
    <mergeCell ref="B293:G293"/>
    <mergeCell ref="C314:G314"/>
    <mergeCell ref="B332:G332"/>
    <mergeCell ref="C353:G353"/>
    <mergeCell ref="B371:G371"/>
    <mergeCell ref="C392:G392"/>
    <mergeCell ref="B410:G410"/>
    <mergeCell ref="C431:G431"/>
    <mergeCell ref="C587:G587"/>
    <mergeCell ref="B605:G605"/>
    <mergeCell ref="C470:G470"/>
    <mergeCell ref="B488:G488"/>
    <mergeCell ref="C509:G509"/>
    <mergeCell ref="B527:G527"/>
    <mergeCell ref="C548:G548"/>
    <mergeCell ref="B566:G566"/>
  </mergeCells>
  <conditionalFormatting sqref="D5:D19 D21:D35">
    <cfRule type="expression" dxfId="61" priority="64">
      <formula>$D5=$B$2</formula>
    </cfRule>
  </conditionalFormatting>
  <conditionalFormatting sqref="D20">
    <cfRule type="expression" dxfId="60" priority="2">
      <formula>$D20=$B$587</formula>
    </cfRule>
  </conditionalFormatting>
  <conditionalFormatting sqref="D44:D58 D60:D74">
    <cfRule type="expression" dxfId="59" priority="62">
      <formula>$D44=$B$41</formula>
    </cfRule>
  </conditionalFormatting>
  <conditionalFormatting sqref="D59">
    <cfRule type="expression" dxfId="58" priority="4">
      <formula>$D59=$B$587</formula>
    </cfRule>
  </conditionalFormatting>
  <conditionalFormatting sqref="D83:D97 D99:D113">
    <cfRule type="expression" dxfId="57" priority="60">
      <formula>$D83=$B$80</formula>
    </cfRule>
  </conditionalFormatting>
  <conditionalFormatting sqref="D98">
    <cfRule type="expression" dxfId="56" priority="6">
      <formula>$D98=$B$587</formula>
    </cfRule>
  </conditionalFormatting>
  <conditionalFormatting sqref="D122:D136 D138:D152">
    <cfRule type="expression" dxfId="55" priority="58">
      <formula>$D122=$B$119</formula>
    </cfRule>
  </conditionalFormatting>
  <conditionalFormatting sqref="D137">
    <cfRule type="expression" dxfId="54" priority="8">
      <formula>$D137=$B$587</formula>
    </cfRule>
  </conditionalFormatting>
  <conditionalFormatting sqref="D161:D175 D177:D191">
    <cfRule type="expression" dxfId="53" priority="56">
      <formula>$D161=$B$158</formula>
    </cfRule>
  </conditionalFormatting>
  <conditionalFormatting sqref="D176">
    <cfRule type="expression" dxfId="52" priority="10">
      <formula>$D176=$B$587</formula>
    </cfRule>
  </conditionalFormatting>
  <conditionalFormatting sqref="D200:D214 D216:D230">
    <cfRule type="expression" dxfId="51" priority="54">
      <formula>$D200=$B$197</formula>
    </cfRule>
  </conditionalFormatting>
  <conditionalFormatting sqref="D215">
    <cfRule type="expression" dxfId="50" priority="12">
      <formula>$D215=$B$587</formula>
    </cfRule>
  </conditionalFormatting>
  <conditionalFormatting sqref="D239:D253 D255:D269">
    <cfRule type="expression" dxfId="49" priority="52">
      <formula>$D239=$B$236</formula>
    </cfRule>
  </conditionalFormatting>
  <conditionalFormatting sqref="D254">
    <cfRule type="expression" dxfId="48" priority="14">
      <formula>$D254=$B$587</formula>
    </cfRule>
  </conditionalFormatting>
  <conditionalFormatting sqref="D278:D292 D294:D308">
    <cfRule type="expression" dxfId="47" priority="50">
      <formula>$D278=$B$275</formula>
    </cfRule>
  </conditionalFormatting>
  <conditionalFormatting sqref="D293">
    <cfRule type="expression" dxfId="46" priority="16">
      <formula>$D293=$B$587</formula>
    </cfRule>
  </conditionalFormatting>
  <conditionalFormatting sqref="D317:D331 D333:D347">
    <cfRule type="expression" dxfId="45" priority="48">
      <formula>$D317=$B$314</formula>
    </cfRule>
  </conditionalFormatting>
  <conditionalFormatting sqref="D332">
    <cfRule type="expression" dxfId="44" priority="18">
      <formula>$D332=$B$587</formula>
    </cfRule>
  </conditionalFormatting>
  <conditionalFormatting sqref="D356:D370 D372:D386">
    <cfRule type="expression" dxfId="43" priority="46">
      <formula>$D356=$B$353</formula>
    </cfRule>
  </conditionalFormatting>
  <conditionalFormatting sqref="D371">
    <cfRule type="expression" dxfId="42" priority="20">
      <formula>$D371=$B$587</formula>
    </cfRule>
  </conditionalFormatting>
  <conditionalFormatting sqref="D395:D409 D411:D425">
    <cfRule type="expression" dxfId="41" priority="44">
      <formula>$D395=$B$392</formula>
    </cfRule>
  </conditionalFormatting>
  <conditionalFormatting sqref="D410">
    <cfRule type="expression" dxfId="40" priority="22">
      <formula>$D410=$B$587</formula>
    </cfRule>
  </conditionalFormatting>
  <conditionalFormatting sqref="D434:D448 D450:D464">
    <cfRule type="expression" dxfId="39" priority="42">
      <formula>$D434=$B$431</formula>
    </cfRule>
  </conditionalFormatting>
  <conditionalFormatting sqref="D449">
    <cfRule type="expression" dxfId="38" priority="24">
      <formula>$D449=$B$587</formula>
    </cfRule>
  </conditionalFormatting>
  <conditionalFormatting sqref="D473:D487 D489:D503">
    <cfRule type="expression" dxfId="37" priority="40">
      <formula>$D473=$B$470</formula>
    </cfRule>
  </conditionalFormatting>
  <conditionalFormatting sqref="D488">
    <cfRule type="expression" dxfId="36" priority="26">
      <formula>$D488=$B$587</formula>
    </cfRule>
  </conditionalFormatting>
  <conditionalFormatting sqref="D512:D526 D528:D542">
    <cfRule type="expression" dxfId="35" priority="38">
      <formula>$D512=$B$509</formula>
    </cfRule>
  </conditionalFormatting>
  <conditionalFormatting sqref="D527">
    <cfRule type="expression" dxfId="34" priority="28">
      <formula>$D527=$B$587</formula>
    </cfRule>
  </conditionalFormatting>
  <conditionalFormatting sqref="D551:D565 D567:D581">
    <cfRule type="expression" dxfId="33" priority="36">
      <formula>$D551=$B$548</formula>
    </cfRule>
  </conditionalFormatting>
  <conditionalFormatting sqref="D566">
    <cfRule type="expression" dxfId="32" priority="30">
      <formula>$D566=$B$587</formula>
    </cfRule>
  </conditionalFormatting>
  <conditionalFormatting sqref="D590:D620">
    <cfRule type="expression" dxfId="31" priority="32">
      <formula>$D590=$B$587</formula>
    </cfRule>
  </conditionalFormatting>
  <conditionalFormatting sqref="F5:F19 F21:F35">
    <cfRule type="expression" dxfId="30" priority="63">
      <formula>$F5=$B$2</formula>
    </cfRule>
  </conditionalFormatting>
  <conditionalFormatting sqref="F20">
    <cfRule type="expression" dxfId="29" priority="1">
      <formula>$F20=$B$587</formula>
    </cfRule>
  </conditionalFormatting>
  <conditionalFormatting sqref="F44:F58 F60:F74">
    <cfRule type="expression" dxfId="28" priority="61">
      <formula>$F44=$B$41</formula>
    </cfRule>
  </conditionalFormatting>
  <conditionalFormatting sqref="F59">
    <cfRule type="expression" dxfId="27" priority="3">
      <formula>$F59=$B$587</formula>
    </cfRule>
  </conditionalFormatting>
  <conditionalFormatting sqref="F83:F97 F99:F113">
    <cfRule type="expression" dxfId="26" priority="59">
      <formula>$F83=$B$80</formula>
    </cfRule>
  </conditionalFormatting>
  <conditionalFormatting sqref="F98">
    <cfRule type="expression" dxfId="25" priority="5">
      <formula>$F98=$B$587</formula>
    </cfRule>
  </conditionalFormatting>
  <conditionalFormatting sqref="F122:F136 F138:F152">
    <cfRule type="expression" dxfId="24" priority="57">
      <formula>$F122=$B$119</formula>
    </cfRule>
  </conditionalFormatting>
  <conditionalFormatting sqref="F137">
    <cfRule type="expression" dxfId="23" priority="7">
      <formula>$F137=$B$587</formula>
    </cfRule>
  </conditionalFormatting>
  <conditionalFormatting sqref="F161:F175 F177:F191">
    <cfRule type="expression" dxfId="22" priority="55">
      <formula>$F161=$B$158</formula>
    </cfRule>
  </conditionalFormatting>
  <conditionalFormatting sqref="F176">
    <cfRule type="expression" dxfId="21" priority="9">
      <formula>$F176=$B$587</formula>
    </cfRule>
  </conditionalFormatting>
  <conditionalFormatting sqref="F200:F214 F216:F230">
    <cfRule type="expression" dxfId="20" priority="53">
      <formula>$F200=$B$197</formula>
    </cfRule>
  </conditionalFormatting>
  <conditionalFormatting sqref="F215">
    <cfRule type="expression" dxfId="19" priority="11">
      <formula>$F215=$B$587</formula>
    </cfRule>
  </conditionalFormatting>
  <conditionalFormatting sqref="F239:F253 F255:F269">
    <cfRule type="expression" dxfId="18" priority="51">
      <formula>$F239=$B$236</formula>
    </cfRule>
  </conditionalFormatting>
  <conditionalFormatting sqref="F254">
    <cfRule type="expression" dxfId="17" priority="13">
      <formula>$F254=$B$587</formula>
    </cfRule>
  </conditionalFormatting>
  <conditionalFormatting sqref="F278:F292 F294:F308">
    <cfRule type="expression" dxfId="16" priority="49">
      <formula>$F278=$B$275</formula>
    </cfRule>
  </conditionalFormatting>
  <conditionalFormatting sqref="F293">
    <cfRule type="expression" dxfId="15" priority="15">
      <formula>$F293=$B$587</formula>
    </cfRule>
  </conditionalFormatting>
  <conditionalFormatting sqref="F317:F331 F333:F347">
    <cfRule type="expression" dxfId="14" priority="47">
      <formula>$F317=$B$314</formula>
    </cfRule>
  </conditionalFormatting>
  <conditionalFormatting sqref="F332">
    <cfRule type="expression" dxfId="13" priority="17">
      <formula>$F332=$B$587</formula>
    </cfRule>
  </conditionalFormatting>
  <conditionalFormatting sqref="F356:F370 F372:F386">
    <cfRule type="expression" dxfId="12" priority="45">
      <formula>$F356=$B$353</formula>
    </cfRule>
  </conditionalFormatting>
  <conditionalFormatting sqref="F371">
    <cfRule type="expression" dxfId="11" priority="19">
      <formula>$F371=$B$587</formula>
    </cfRule>
  </conditionalFormatting>
  <conditionalFormatting sqref="F395:F409 F411:F425">
    <cfRule type="expression" dxfId="10" priority="43">
      <formula>$F395=$B$392</formula>
    </cfRule>
  </conditionalFormatting>
  <conditionalFormatting sqref="F410">
    <cfRule type="expression" dxfId="9" priority="21">
      <formula>$F410=$B$587</formula>
    </cfRule>
  </conditionalFormatting>
  <conditionalFormatting sqref="F434:F448 F450:F464">
    <cfRule type="expression" dxfId="8" priority="41">
      <formula>$F434=$B$431</formula>
    </cfRule>
  </conditionalFormatting>
  <conditionalFormatting sqref="F449">
    <cfRule type="expression" dxfId="7" priority="23">
      <formula>$F449=$B$587</formula>
    </cfRule>
  </conditionalFormatting>
  <conditionalFormatting sqref="F473:F487 F489:F503">
    <cfRule type="expression" dxfId="6" priority="39">
      <formula>$F473=$B$470</formula>
    </cfRule>
  </conditionalFormatting>
  <conditionalFormatting sqref="F488">
    <cfRule type="expression" dxfId="5" priority="25">
      <formula>$F488=$B$587</formula>
    </cfRule>
  </conditionalFormatting>
  <conditionalFormatting sqref="F512:F526 F528:F542">
    <cfRule type="expression" dxfId="4" priority="37">
      <formula>$F512=$B$509</formula>
    </cfRule>
  </conditionalFormatting>
  <conditionalFormatting sqref="F527">
    <cfRule type="expression" dxfId="3" priority="27">
      <formula>$F527=$B$587</formula>
    </cfRule>
  </conditionalFormatting>
  <conditionalFormatting sqref="F551:F565 F567:F581">
    <cfRule type="expression" dxfId="2" priority="35">
      <formula>$F551=$B$548</formula>
    </cfRule>
  </conditionalFormatting>
  <conditionalFormatting sqref="F566">
    <cfRule type="expression" dxfId="1" priority="29">
      <formula>$F566=$B$587</formula>
    </cfRule>
  </conditionalFormatting>
  <conditionalFormatting sqref="F590:F620">
    <cfRule type="expression" dxfId="0" priority="31">
      <formula>$F590=$B$587</formula>
    </cfRule>
  </conditionalFormatting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6E2C31-D4EB-4AA0-A983-CAA5F7AA1251}">
          <x14:formula1>
            <xm:f>tbl_Teams!$C$2:$C$111</xm:f>
          </x14:formula1>
          <xm:sqref>C392 C587 C314 C275 C236 C197 C158 C119 C80 C41 C548 C509 C470 C431 C353 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FDCE-68CA-4861-9F0A-DDBCAFE92251}">
  <sheetPr codeName="Sheet7"/>
  <dimension ref="A1:A2"/>
  <sheetViews>
    <sheetView workbookViewId="0">
      <selection activeCell="A3" sqref="A3"/>
    </sheetView>
  </sheetViews>
  <sheetFormatPr defaultRowHeight="15" x14ac:dyDescent="0.25"/>
  <cols>
    <col min="1" max="1" width="10.28515625" bestFit="1" customWidth="1"/>
  </cols>
  <sheetData>
    <row r="1" spans="1:1" x14ac:dyDescent="0.25">
      <c r="A1" s="36">
        <v>45537</v>
      </c>
    </row>
    <row r="2" spans="1:1" x14ac:dyDescent="0.25">
      <c r="A2" s="36">
        <v>45663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75DA-3142-4491-957D-F75852A15DE6}">
  <sheetPr codeName="Sheet2"/>
  <dimension ref="A1:K111"/>
  <sheetViews>
    <sheetView topLeftCell="B1" workbookViewId="0">
      <selection activeCell="B112" sqref="A112:XFD220"/>
    </sheetView>
  </sheetViews>
  <sheetFormatPr defaultColWidth="8.85546875" defaultRowHeight="15" x14ac:dyDescent="0.25"/>
  <cols>
    <col min="1" max="1" width="6.42578125" style="1" hidden="1" customWidth="1"/>
    <col min="2" max="2" width="6.85546875" style="16" bestFit="1" customWidth="1"/>
    <col min="3" max="3" width="23.85546875" style="1" bestFit="1" customWidth="1"/>
    <col min="4" max="4" width="10.140625" style="16" bestFit="1" customWidth="1"/>
    <col min="5" max="5" width="10.7109375" style="16" bestFit="1" customWidth="1"/>
    <col min="6" max="6" width="14.28515625" style="16" bestFit="1" customWidth="1"/>
    <col min="7" max="7" width="11.7109375" style="16" bestFit="1" customWidth="1"/>
    <col min="8" max="8" width="11" style="16" bestFit="1" customWidth="1"/>
    <col min="9" max="9" width="7.5703125" style="16" bestFit="1" customWidth="1"/>
    <col min="10" max="10" width="8.85546875" style="1"/>
    <col min="11" max="11" width="24.28515625" bestFit="1" customWidth="1"/>
    <col min="12" max="16384" width="8.85546875" style="1"/>
  </cols>
  <sheetData>
    <row r="1" spans="1:11" s="14" customFormat="1" x14ac:dyDescent="0.25">
      <c r="A1" s="14" t="s">
        <v>119</v>
      </c>
      <c r="B1" s="15" t="s">
        <v>121</v>
      </c>
      <c r="C1" s="14" t="s">
        <v>122</v>
      </c>
      <c r="D1" s="19" t="s">
        <v>123</v>
      </c>
      <c r="E1" s="19" t="s">
        <v>124</v>
      </c>
      <c r="F1" s="19" t="s">
        <v>125</v>
      </c>
      <c r="G1" s="19" t="s">
        <v>126</v>
      </c>
      <c r="H1" s="19" t="s">
        <v>127</v>
      </c>
      <c r="I1" s="19" t="s">
        <v>128</v>
      </c>
      <c r="K1"/>
    </row>
    <row r="2" spans="1:11" x14ac:dyDescent="0.25">
      <c r="A2" s="1" t="str">
        <f>_xlfn.CONCAT(D2,"|",E2,"|",F2)</f>
        <v>1|1|1</v>
      </c>
      <c r="B2" s="16">
        <v>1</v>
      </c>
      <c r="C2" s="1" t="s">
        <v>8</v>
      </c>
      <c r="D2" s="16">
        <v>1</v>
      </c>
      <c r="E2" s="16">
        <v>1</v>
      </c>
      <c r="F2" s="16">
        <v>1</v>
      </c>
      <c r="G2" s="16">
        <v>40</v>
      </c>
      <c r="I2" s="16">
        <v>2</v>
      </c>
    </row>
    <row r="3" spans="1:11" x14ac:dyDescent="0.25">
      <c r="A3" s="1" t="str">
        <f t="shared" ref="A3:A66" si="0">_xlfn.CONCAT(D3,"|",E3,"|",F3)</f>
        <v>1|1|2</v>
      </c>
      <c r="B3" s="16">
        <v>2</v>
      </c>
      <c r="C3" s="1" t="s">
        <v>9</v>
      </c>
      <c r="D3" s="16">
        <v>1</v>
      </c>
      <c r="E3" s="16">
        <v>1</v>
      </c>
      <c r="F3" s="16">
        <v>2</v>
      </c>
      <c r="G3" s="16">
        <v>44</v>
      </c>
      <c r="I3" s="16">
        <v>1</v>
      </c>
    </row>
    <row r="4" spans="1:11" x14ac:dyDescent="0.25">
      <c r="A4" s="1" t="str">
        <f t="shared" si="0"/>
        <v>1|1|3</v>
      </c>
      <c r="B4" s="16">
        <v>3</v>
      </c>
      <c r="C4" s="1" t="s">
        <v>10</v>
      </c>
      <c r="D4" s="16">
        <v>1</v>
      </c>
      <c r="E4" s="16">
        <v>1</v>
      </c>
      <c r="F4" s="16">
        <v>3</v>
      </c>
      <c r="G4" s="16">
        <v>4</v>
      </c>
      <c r="I4" s="16">
        <v>3</v>
      </c>
    </row>
    <row r="5" spans="1:11" x14ac:dyDescent="0.25">
      <c r="A5" s="1" t="str">
        <f t="shared" si="0"/>
        <v>1|1|4</v>
      </c>
      <c r="B5" s="16">
        <v>4</v>
      </c>
      <c r="C5" s="1" t="s">
        <v>11</v>
      </c>
      <c r="D5" s="16">
        <v>1</v>
      </c>
      <c r="E5" s="16">
        <v>1</v>
      </c>
      <c r="F5" s="16">
        <v>4</v>
      </c>
      <c r="G5" s="16">
        <v>36</v>
      </c>
      <c r="H5" s="16">
        <v>1</v>
      </c>
      <c r="I5" s="16">
        <v>2</v>
      </c>
    </row>
    <row r="6" spans="1:11" x14ac:dyDescent="0.25">
      <c r="A6" s="1" t="str">
        <f t="shared" si="0"/>
        <v>1|1|5</v>
      </c>
      <c r="B6" s="16">
        <v>5</v>
      </c>
      <c r="C6" s="1" t="s">
        <v>12</v>
      </c>
      <c r="D6" s="16">
        <v>1</v>
      </c>
      <c r="E6" s="16">
        <v>1</v>
      </c>
      <c r="F6" s="16">
        <v>5</v>
      </c>
      <c r="G6" s="16">
        <v>40</v>
      </c>
      <c r="I6" s="16">
        <v>5</v>
      </c>
    </row>
    <row r="7" spans="1:11" x14ac:dyDescent="0.25">
      <c r="A7" s="1" t="str">
        <f t="shared" si="0"/>
        <v>1|1|6</v>
      </c>
      <c r="B7" s="16">
        <v>6</v>
      </c>
      <c r="C7" s="1" t="s">
        <v>13</v>
      </c>
      <c r="D7" s="16">
        <v>1</v>
      </c>
      <c r="E7" s="16">
        <v>1</v>
      </c>
      <c r="F7" s="16">
        <v>6</v>
      </c>
      <c r="G7" s="16">
        <v>2</v>
      </c>
      <c r="I7" s="16">
        <v>2</v>
      </c>
    </row>
    <row r="8" spans="1:11" x14ac:dyDescent="0.25">
      <c r="A8" s="1" t="str">
        <f t="shared" si="0"/>
        <v>1|1|7</v>
      </c>
      <c r="B8" s="16">
        <v>7</v>
      </c>
      <c r="C8" s="1" t="s">
        <v>14</v>
      </c>
      <c r="D8" s="16">
        <v>1</v>
      </c>
      <c r="E8" s="16">
        <v>1</v>
      </c>
      <c r="F8" s="16">
        <v>7</v>
      </c>
      <c r="G8" s="16">
        <v>18</v>
      </c>
      <c r="H8" s="16">
        <v>2</v>
      </c>
      <c r="I8" s="16">
        <v>5</v>
      </c>
    </row>
    <row r="9" spans="1:11" x14ac:dyDescent="0.25">
      <c r="A9" s="1" t="str">
        <f t="shared" si="0"/>
        <v>1|1|8</v>
      </c>
      <c r="B9" s="16">
        <v>8</v>
      </c>
      <c r="C9" s="1" t="s">
        <v>15</v>
      </c>
      <c r="D9" s="16">
        <v>1</v>
      </c>
      <c r="E9" s="16">
        <v>1</v>
      </c>
      <c r="F9" s="16">
        <v>8</v>
      </c>
      <c r="G9" s="16">
        <v>9</v>
      </c>
      <c r="I9" s="16">
        <v>3</v>
      </c>
    </row>
    <row r="10" spans="1:11" x14ac:dyDescent="0.25">
      <c r="A10" s="1" t="str">
        <f t="shared" si="0"/>
        <v>1|1|9</v>
      </c>
      <c r="B10" s="16">
        <v>9</v>
      </c>
      <c r="C10" s="1" t="s">
        <v>16</v>
      </c>
      <c r="D10" s="16">
        <v>1</v>
      </c>
      <c r="E10" s="16">
        <v>1</v>
      </c>
      <c r="F10" s="16">
        <v>9</v>
      </c>
      <c r="G10" s="16">
        <v>2</v>
      </c>
      <c r="I10" s="16">
        <v>4</v>
      </c>
    </row>
    <row r="11" spans="1:11" x14ac:dyDescent="0.25">
      <c r="A11" s="1" t="str">
        <f t="shared" si="0"/>
        <v>1|1|10</v>
      </c>
      <c r="B11" s="16">
        <v>10</v>
      </c>
      <c r="C11" s="1" t="s">
        <v>17</v>
      </c>
      <c r="D11" s="16">
        <v>1</v>
      </c>
      <c r="E11" s="16">
        <v>1</v>
      </c>
      <c r="F11" s="16">
        <v>10</v>
      </c>
      <c r="G11" s="16">
        <v>5</v>
      </c>
      <c r="I11" s="16">
        <v>4</v>
      </c>
    </row>
    <row r="12" spans="1:11" x14ac:dyDescent="0.25">
      <c r="A12" s="1" t="str">
        <f t="shared" si="0"/>
        <v>1|1|11</v>
      </c>
      <c r="B12" s="16">
        <v>11</v>
      </c>
      <c r="C12" s="1" t="s">
        <v>18</v>
      </c>
      <c r="D12" s="16">
        <v>1</v>
      </c>
      <c r="E12" s="16">
        <v>1</v>
      </c>
      <c r="F12" s="16">
        <v>11</v>
      </c>
      <c r="G12" s="16">
        <v>7</v>
      </c>
      <c r="I12" s="16">
        <v>5</v>
      </c>
    </row>
    <row r="13" spans="1:11" x14ac:dyDescent="0.25">
      <c r="A13" s="1" t="str">
        <f t="shared" si="0"/>
        <v>1|1|12</v>
      </c>
      <c r="B13" s="16">
        <v>12</v>
      </c>
      <c r="C13" s="1" t="s">
        <v>19</v>
      </c>
      <c r="D13" s="16">
        <v>1</v>
      </c>
      <c r="E13" s="16">
        <v>1</v>
      </c>
      <c r="F13" s="16">
        <v>12</v>
      </c>
      <c r="G13" s="16">
        <v>40</v>
      </c>
      <c r="I13" s="16">
        <v>1</v>
      </c>
    </row>
    <row r="14" spans="1:11" x14ac:dyDescent="0.25">
      <c r="A14" s="1" t="str">
        <f t="shared" si="0"/>
        <v>1|1|13</v>
      </c>
      <c r="B14" s="16">
        <v>13</v>
      </c>
      <c r="C14" s="1" t="s">
        <v>20</v>
      </c>
      <c r="D14" s="16">
        <v>1</v>
      </c>
      <c r="E14" s="16">
        <v>1</v>
      </c>
      <c r="F14" s="16">
        <v>13</v>
      </c>
      <c r="G14" s="16">
        <v>30</v>
      </c>
      <c r="I14" s="16">
        <v>3</v>
      </c>
    </row>
    <row r="15" spans="1:11" x14ac:dyDescent="0.25">
      <c r="A15" s="1" t="str">
        <f t="shared" si="0"/>
        <v>1|1|14</v>
      </c>
      <c r="B15" s="16">
        <v>14</v>
      </c>
      <c r="C15" s="1" t="s">
        <v>21</v>
      </c>
      <c r="D15" s="16">
        <v>1</v>
      </c>
      <c r="E15" s="16">
        <v>1</v>
      </c>
      <c r="F15" s="16">
        <v>14</v>
      </c>
      <c r="G15" s="16">
        <v>18</v>
      </c>
      <c r="H15" s="16">
        <v>1</v>
      </c>
      <c r="I15" s="16">
        <v>5</v>
      </c>
    </row>
    <row r="16" spans="1:11" x14ac:dyDescent="0.25">
      <c r="A16" s="1" t="str">
        <f t="shared" si="0"/>
        <v>1|1|15</v>
      </c>
      <c r="B16" s="16">
        <v>15</v>
      </c>
      <c r="C16" s="1" t="s">
        <v>22</v>
      </c>
      <c r="D16" s="16">
        <v>1</v>
      </c>
      <c r="E16" s="16">
        <v>1</v>
      </c>
      <c r="F16" s="16">
        <v>15</v>
      </c>
      <c r="G16" s="16">
        <v>48</v>
      </c>
      <c r="H16" s="16">
        <v>1</v>
      </c>
      <c r="I16" s="16">
        <v>4</v>
      </c>
    </row>
    <row r="17" spans="1:9" x14ac:dyDescent="0.25">
      <c r="A17" s="1" t="str">
        <f t="shared" si="0"/>
        <v>1|1|16</v>
      </c>
      <c r="B17" s="16">
        <v>16</v>
      </c>
      <c r="C17" s="1" t="s">
        <v>23</v>
      </c>
      <c r="D17" s="16">
        <v>1</v>
      </c>
      <c r="E17" s="16">
        <v>1</v>
      </c>
      <c r="F17" s="16">
        <v>16</v>
      </c>
      <c r="G17" s="16">
        <v>37</v>
      </c>
      <c r="H17" s="16">
        <v>1</v>
      </c>
      <c r="I17" s="16">
        <v>3</v>
      </c>
    </row>
    <row r="18" spans="1:9" x14ac:dyDescent="0.25">
      <c r="A18" s="1" t="str">
        <f t="shared" si="0"/>
        <v>1|2|1</v>
      </c>
      <c r="B18" s="16">
        <v>17</v>
      </c>
      <c r="C18" s="1" t="s">
        <v>25</v>
      </c>
      <c r="D18" s="16">
        <v>1</v>
      </c>
      <c r="E18" s="16">
        <v>2</v>
      </c>
      <c r="F18" s="16">
        <v>1</v>
      </c>
      <c r="G18" s="16">
        <v>36</v>
      </c>
      <c r="H18" s="16">
        <v>2</v>
      </c>
      <c r="I18" s="16">
        <v>5</v>
      </c>
    </row>
    <row r="19" spans="1:9" x14ac:dyDescent="0.25">
      <c r="A19" s="1" t="str">
        <f t="shared" si="0"/>
        <v>1|2|2</v>
      </c>
      <c r="B19" s="16">
        <v>18</v>
      </c>
      <c r="C19" s="1" t="s">
        <v>26</v>
      </c>
      <c r="D19" s="16">
        <v>1</v>
      </c>
      <c r="E19" s="16">
        <v>2</v>
      </c>
      <c r="F19" s="16">
        <v>2</v>
      </c>
      <c r="G19" s="16">
        <v>4</v>
      </c>
      <c r="I19" s="16">
        <v>4</v>
      </c>
    </row>
    <row r="20" spans="1:9" x14ac:dyDescent="0.25">
      <c r="A20" s="1" t="str">
        <f t="shared" si="0"/>
        <v>1|2|3</v>
      </c>
      <c r="B20" s="16">
        <v>19</v>
      </c>
      <c r="C20" s="1" t="s">
        <v>27</v>
      </c>
      <c r="D20" s="16">
        <v>1</v>
      </c>
      <c r="E20" s="16">
        <v>2</v>
      </c>
      <c r="F20" s="16">
        <v>3</v>
      </c>
      <c r="G20" s="16">
        <v>24</v>
      </c>
      <c r="I20" s="16">
        <v>2</v>
      </c>
    </row>
    <row r="21" spans="1:9" x14ac:dyDescent="0.25">
      <c r="A21" s="1" t="str">
        <f t="shared" si="0"/>
        <v>1|2|4</v>
      </c>
      <c r="B21" s="16">
        <v>20</v>
      </c>
      <c r="C21" s="1" t="s">
        <v>28</v>
      </c>
      <c r="D21" s="16">
        <v>1</v>
      </c>
      <c r="E21" s="16">
        <v>2</v>
      </c>
      <c r="F21" s="16">
        <v>4</v>
      </c>
      <c r="G21" s="16">
        <v>32</v>
      </c>
      <c r="I21" s="16">
        <v>3</v>
      </c>
    </row>
    <row r="22" spans="1:9" x14ac:dyDescent="0.25">
      <c r="A22" s="1" t="str">
        <f t="shared" si="0"/>
        <v>1|2|5</v>
      </c>
      <c r="B22" s="16">
        <v>21</v>
      </c>
      <c r="C22" s="1" t="s">
        <v>29</v>
      </c>
      <c r="D22" s="16">
        <v>1</v>
      </c>
      <c r="E22" s="16">
        <v>2</v>
      </c>
      <c r="F22" s="16">
        <v>5</v>
      </c>
      <c r="G22" s="16">
        <v>36</v>
      </c>
      <c r="H22" s="16">
        <v>1</v>
      </c>
      <c r="I22" s="16">
        <v>1</v>
      </c>
    </row>
    <row r="23" spans="1:9" x14ac:dyDescent="0.25">
      <c r="A23" s="1" t="str">
        <f t="shared" si="0"/>
        <v>1|2|6</v>
      </c>
      <c r="B23" s="16">
        <v>22</v>
      </c>
      <c r="C23" s="1" t="s">
        <v>30</v>
      </c>
      <c r="D23" s="16">
        <v>1</v>
      </c>
      <c r="E23" s="16">
        <v>2</v>
      </c>
      <c r="F23" s="16">
        <v>6</v>
      </c>
      <c r="G23" s="16">
        <v>2</v>
      </c>
      <c r="I23" s="16">
        <v>1</v>
      </c>
    </row>
    <row r="24" spans="1:9" x14ac:dyDescent="0.25">
      <c r="A24" s="1" t="str">
        <f t="shared" si="0"/>
        <v>1|2|7</v>
      </c>
      <c r="B24" s="16">
        <v>23</v>
      </c>
      <c r="C24" s="1" t="s">
        <v>31</v>
      </c>
      <c r="D24" s="16">
        <v>1</v>
      </c>
      <c r="E24" s="16">
        <v>2</v>
      </c>
      <c r="F24" s="16">
        <v>7</v>
      </c>
      <c r="G24" s="16">
        <v>48</v>
      </c>
      <c r="H24" s="16">
        <v>1</v>
      </c>
      <c r="I24" s="16">
        <v>4</v>
      </c>
    </row>
    <row r="25" spans="1:9" x14ac:dyDescent="0.25">
      <c r="A25" s="1" t="str">
        <f t="shared" si="0"/>
        <v>1|2|8</v>
      </c>
      <c r="B25" s="16">
        <v>24</v>
      </c>
      <c r="C25" s="1" t="s">
        <v>32</v>
      </c>
      <c r="D25" s="16">
        <v>1</v>
      </c>
      <c r="E25" s="16">
        <v>2</v>
      </c>
      <c r="F25" s="16">
        <v>8</v>
      </c>
      <c r="G25" s="16">
        <v>27</v>
      </c>
      <c r="I25" s="16">
        <v>5</v>
      </c>
    </row>
    <row r="26" spans="1:9" x14ac:dyDescent="0.25">
      <c r="A26" s="1" t="str">
        <f t="shared" si="0"/>
        <v>1|2|9</v>
      </c>
      <c r="B26" s="16">
        <v>25</v>
      </c>
      <c r="C26" s="1" t="s">
        <v>33</v>
      </c>
      <c r="D26" s="16">
        <v>1</v>
      </c>
      <c r="E26" s="16">
        <v>2</v>
      </c>
      <c r="F26" s="16">
        <v>9</v>
      </c>
      <c r="G26" s="16">
        <v>30</v>
      </c>
      <c r="I26" s="16">
        <v>5</v>
      </c>
    </row>
    <row r="27" spans="1:9" x14ac:dyDescent="0.25">
      <c r="A27" s="1" t="str">
        <f t="shared" si="0"/>
        <v>1|2|10</v>
      </c>
      <c r="B27" s="16">
        <v>26</v>
      </c>
      <c r="C27" s="1" t="s">
        <v>34</v>
      </c>
      <c r="D27" s="16">
        <v>1</v>
      </c>
      <c r="E27" s="16">
        <v>2</v>
      </c>
      <c r="F27" s="16">
        <v>10</v>
      </c>
      <c r="G27" s="16">
        <v>32</v>
      </c>
      <c r="I27" s="16">
        <v>4</v>
      </c>
    </row>
    <row r="28" spans="1:9" x14ac:dyDescent="0.25">
      <c r="A28" s="1" t="str">
        <f t="shared" si="0"/>
        <v>1|2|11</v>
      </c>
      <c r="B28" s="16">
        <v>27</v>
      </c>
      <c r="C28" s="1" t="s">
        <v>35</v>
      </c>
      <c r="D28" s="16">
        <v>1</v>
      </c>
      <c r="E28" s="16">
        <v>2</v>
      </c>
      <c r="F28" s="16">
        <v>11</v>
      </c>
      <c r="G28" s="16">
        <v>30</v>
      </c>
      <c r="I28" s="16">
        <v>4</v>
      </c>
    </row>
    <row r="29" spans="1:9" x14ac:dyDescent="0.25">
      <c r="A29" s="1" t="str">
        <f t="shared" si="0"/>
        <v>1|2|12</v>
      </c>
      <c r="B29" s="16">
        <v>28</v>
      </c>
      <c r="C29" s="1" t="s">
        <v>36</v>
      </c>
      <c r="D29" s="16">
        <v>1</v>
      </c>
      <c r="E29" s="16">
        <v>2</v>
      </c>
      <c r="F29" s="16">
        <v>12</v>
      </c>
      <c r="G29" s="16">
        <v>32</v>
      </c>
      <c r="I29" s="16">
        <v>2</v>
      </c>
    </row>
    <row r="30" spans="1:9" x14ac:dyDescent="0.25">
      <c r="A30" s="1" t="str">
        <f t="shared" si="0"/>
        <v>1|2|16</v>
      </c>
      <c r="B30" s="16">
        <v>29</v>
      </c>
      <c r="C30" s="1" t="s">
        <v>37</v>
      </c>
      <c r="D30" s="16">
        <v>1</v>
      </c>
      <c r="E30" s="16">
        <v>2</v>
      </c>
      <c r="F30" s="16">
        <v>16</v>
      </c>
      <c r="G30" s="16">
        <v>48</v>
      </c>
      <c r="H30" s="16">
        <v>1</v>
      </c>
      <c r="I30" s="16">
        <v>2</v>
      </c>
    </row>
    <row r="31" spans="1:9" x14ac:dyDescent="0.25">
      <c r="A31" s="1" t="str">
        <f t="shared" si="0"/>
        <v>1|2|13</v>
      </c>
      <c r="B31" s="16">
        <v>30</v>
      </c>
      <c r="C31" s="1" t="s">
        <v>38</v>
      </c>
      <c r="D31" s="16">
        <v>1</v>
      </c>
      <c r="E31" s="16">
        <v>2</v>
      </c>
      <c r="F31" s="16">
        <v>13</v>
      </c>
      <c r="G31" s="16">
        <v>29</v>
      </c>
      <c r="I31" s="16">
        <v>4</v>
      </c>
    </row>
    <row r="32" spans="1:9" x14ac:dyDescent="0.25">
      <c r="A32" s="1" t="str">
        <f t="shared" si="0"/>
        <v>1|2|15</v>
      </c>
      <c r="B32" s="16">
        <v>31</v>
      </c>
      <c r="C32" s="1" t="s">
        <v>39</v>
      </c>
      <c r="D32" s="16">
        <v>1</v>
      </c>
      <c r="E32" s="16">
        <v>2</v>
      </c>
      <c r="F32" s="16">
        <v>15</v>
      </c>
      <c r="G32" s="16">
        <v>18</v>
      </c>
      <c r="H32" s="16">
        <v>2</v>
      </c>
      <c r="I32" s="16">
        <v>5</v>
      </c>
    </row>
    <row r="33" spans="1:9" x14ac:dyDescent="0.25">
      <c r="A33" s="1" t="str">
        <f t="shared" si="0"/>
        <v>1|2|14</v>
      </c>
      <c r="B33" s="16">
        <v>32</v>
      </c>
      <c r="C33" s="1" t="s">
        <v>40</v>
      </c>
      <c r="D33" s="16">
        <v>1</v>
      </c>
      <c r="E33" s="16">
        <v>2</v>
      </c>
      <c r="F33" s="16">
        <v>14</v>
      </c>
      <c r="G33" s="16">
        <v>37</v>
      </c>
      <c r="H33" s="16">
        <v>1</v>
      </c>
      <c r="I33" s="16">
        <v>4</v>
      </c>
    </row>
    <row r="34" spans="1:9" x14ac:dyDescent="0.25">
      <c r="A34" s="1" t="str">
        <f t="shared" si="0"/>
        <v>1|3|1</v>
      </c>
      <c r="B34" s="16">
        <v>33</v>
      </c>
      <c r="C34" s="1" t="s">
        <v>41</v>
      </c>
      <c r="D34" s="16">
        <v>1</v>
      </c>
      <c r="E34" s="16">
        <v>3</v>
      </c>
      <c r="F34" s="16">
        <v>1</v>
      </c>
      <c r="G34" s="16">
        <v>2</v>
      </c>
      <c r="I34" s="16">
        <v>3</v>
      </c>
    </row>
    <row r="35" spans="1:9" x14ac:dyDescent="0.25">
      <c r="A35" s="1" t="str">
        <f t="shared" si="0"/>
        <v>1|3|2</v>
      </c>
      <c r="B35" s="16">
        <v>34</v>
      </c>
      <c r="C35" s="1" t="s">
        <v>42</v>
      </c>
      <c r="D35" s="16">
        <v>1</v>
      </c>
      <c r="E35" s="16">
        <v>3</v>
      </c>
      <c r="F35" s="16">
        <v>2</v>
      </c>
      <c r="G35" s="16">
        <v>9</v>
      </c>
      <c r="I35" s="16">
        <v>2</v>
      </c>
    </row>
    <row r="36" spans="1:9" x14ac:dyDescent="0.25">
      <c r="A36" s="1" t="str">
        <f t="shared" si="0"/>
        <v>1|3|3</v>
      </c>
      <c r="B36" s="16">
        <v>35</v>
      </c>
      <c r="C36" s="1" t="s">
        <v>43</v>
      </c>
      <c r="D36" s="16">
        <v>1</v>
      </c>
      <c r="E36" s="16">
        <v>3</v>
      </c>
      <c r="F36" s="16">
        <v>3</v>
      </c>
      <c r="G36" s="16">
        <v>13</v>
      </c>
      <c r="H36" s="16">
        <v>1</v>
      </c>
      <c r="I36" s="16">
        <v>4</v>
      </c>
    </row>
    <row r="37" spans="1:9" x14ac:dyDescent="0.25">
      <c r="A37" s="1" t="str">
        <f t="shared" si="0"/>
        <v>1|3|4</v>
      </c>
      <c r="B37" s="16">
        <v>36</v>
      </c>
      <c r="C37" s="1" t="s">
        <v>44</v>
      </c>
      <c r="D37" s="16">
        <v>1</v>
      </c>
      <c r="E37" s="16">
        <v>3</v>
      </c>
      <c r="F37" s="16">
        <v>4</v>
      </c>
      <c r="G37" s="16">
        <v>14</v>
      </c>
      <c r="H37" s="16">
        <v>2</v>
      </c>
      <c r="I37" s="16">
        <v>2</v>
      </c>
    </row>
    <row r="38" spans="1:9" x14ac:dyDescent="0.25">
      <c r="A38" s="1" t="str">
        <f t="shared" si="0"/>
        <v>1|3|5</v>
      </c>
      <c r="B38" s="16">
        <v>37</v>
      </c>
      <c r="C38" s="1" t="s">
        <v>45</v>
      </c>
      <c r="D38" s="16">
        <v>1</v>
      </c>
      <c r="E38" s="16">
        <v>3</v>
      </c>
      <c r="F38" s="16">
        <v>5</v>
      </c>
      <c r="G38" s="16">
        <v>7</v>
      </c>
      <c r="I38" s="16">
        <v>4</v>
      </c>
    </row>
    <row r="39" spans="1:9" x14ac:dyDescent="0.25">
      <c r="A39" s="1" t="str">
        <f t="shared" si="0"/>
        <v>1|3|8</v>
      </c>
      <c r="B39" s="16">
        <v>38</v>
      </c>
      <c r="C39" s="1" t="s">
        <v>46</v>
      </c>
      <c r="D39" s="16">
        <v>1</v>
      </c>
      <c r="E39" s="16">
        <v>3</v>
      </c>
      <c r="F39" s="16">
        <v>8</v>
      </c>
      <c r="G39" s="16">
        <v>39</v>
      </c>
      <c r="H39" s="16">
        <v>2</v>
      </c>
      <c r="I39" s="16">
        <v>2</v>
      </c>
    </row>
    <row r="40" spans="1:9" x14ac:dyDescent="0.25">
      <c r="A40" s="1" t="str">
        <f t="shared" si="0"/>
        <v>1|3|7</v>
      </c>
      <c r="B40" s="16">
        <v>39</v>
      </c>
      <c r="C40" s="1" t="s">
        <v>47</v>
      </c>
      <c r="D40" s="16">
        <v>1</v>
      </c>
      <c r="E40" s="16">
        <v>3</v>
      </c>
      <c r="F40" s="16">
        <v>7</v>
      </c>
      <c r="G40" s="16">
        <v>37</v>
      </c>
      <c r="H40" s="16">
        <v>2</v>
      </c>
      <c r="I40" s="16">
        <v>4</v>
      </c>
    </row>
    <row r="41" spans="1:9" x14ac:dyDescent="0.25">
      <c r="A41" s="1" t="str">
        <f t="shared" si="0"/>
        <v>1|3|6</v>
      </c>
      <c r="B41" s="16">
        <v>40</v>
      </c>
      <c r="C41" s="1" t="s">
        <v>48</v>
      </c>
      <c r="D41" s="16">
        <v>1</v>
      </c>
      <c r="E41" s="16">
        <v>3</v>
      </c>
      <c r="F41" s="16">
        <v>6</v>
      </c>
      <c r="G41" s="16">
        <v>37</v>
      </c>
      <c r="H41" s="16">
        <v>1</v>
      </c>
      <c r="I41" s="16">
        <v>4</v>
      </c>
    </row>
    <row r="42" spans="1:9" x14ac:dyDescent="0.25">
      <c r="A42" s="1" t="str">
        <f t="shared" si="0"/>
        <v>1|3|9</v>
      </c>
      <c r="B42" s="16">
        <v>41</v>
      </c>
      <c r="C42" s="1" t="s">
        <v>49</v>
      </c>
      <c r="D42" s="16">
        <v>1</v>
      </c>
      <c r="E42" s="16">
        <v>3</v>
      </c>
      <c r="F42" s="16">
        <v>9</v>
      </c>
      <c r="G42" s="16">
        <v>13</v>
      </c>
      <c r="H42" s="16">
        <v>1</v>
      </c>
      <c r="I42" s="16">
        <v>5</v>
      </c>
    </row>
    <row r="43" spans="1:9" x14ac:dyDescent="0.25">
      <c r="A43" s="1" t="str">
        <f t="shared" si="0"/>
        <v>1|3|10</v>
      </c>
      <c r="B43" s="16">
        <v>42</v>
      </c>
      <c r="C43" s="1" t="s">
        <v>50</v>
      </c>
      <c r="D43" s="16">
        <v>1</v>
      </c>
      <c r="E43" s="16">
        <v>3</v>
      </c>
      <c r="F43" s="16">
        <v>10</v>
      </c>
      <c r="G43" s="16">
        <v>25</v>
      </c>
      <c r="I43" s="16">
        <v>4</v>
      </c>
    </row>
    <row r="44" spans="1:9" x14ac:dyDescent="0.25">
      <c r="A44" s="1" t="str">
        <f t="shared" si="0"/>
        <v>1|3|11</v>
      </c>
      <c r="B44" s="16">
        <v>43</v>
      </c>
      <c r="C44" s="1" t="s">
        <v>51</v>
      </c>
      <c r="D44" s="16">
        <v>1</v>
      </c>
      <c r="E44" s="16">
        <v>3</v>
      </c>
      <c r="F44" s="16">
        <v>11</v>
      </c>
      <c r="G44" s="16">
        <v>14</v>
      </c>
      <c r="H44" s="16">
        <v>2</v>
      </c>
      <c r="I44" s="16">
        <v>4</v>
      </c>
    </row>
    <row r="45" spans="1:9" x14ac:dyDescent="0.25">
      <c r="A45" s="1" t="str">
        <f t="shared" si="0"/>
        <v>1|3|12</v>
      </c>
      <c r="B45" s="16">
        <v>44</v>
      </c>
      <c r="C45" s="1" t="s">
        <v>52</v>
      </c>
      <c r="D45" s="16">
        <v>1</v>
      </c>
      <c r="E45" s="16">
        <v>3</v>
      </c>
      <c r="F45" s="16">
        <v>12</v>
      </c>
      <c r="G45" s="16">
        <v>39</v>
      </c>
      <c r="H45" s="16">
        <v>1</v>
      </c>
      <c r="I45" s="16">
        <v>4</v>
      </c>
    </row>
    <row r="46" spans="1:9" x14ac:dyDescent="0.25">
      <c r="A46" s="1" t="str">
        <f t="shared" si="0"/>
        <v>1|3|13</v>
      </c>
      <c r="B46" s="16">
        <v>45</v>
      </c>
      <c r="C46" s="1" t="s">
        <v>53</v>
      </c>
      <c r="D46" s="16">
        <v>1</v>
      </c>
      <c r="E46" s="16">
        <v>3</v>
      </c>
      <c r="F46" s="16">
        <v>13</v>
      </c>
      <c r="G46" s="16">
        <v>26</v>
      </c>
      <c r="H46" s="16">
        <v>3</v>
      </c>
      <c r="I46" s="16">
        <v>3</v>
      </c>
    </row>
    <row r="47" spans="1:9" x14ac:dyDescent="0.25">
      <c r="A47" s="1" t="str">
        <f t="shared" si="0"/>
        <v>1|3|14</v>
      </c>
      <c r="B47" s="16">
        <v>46</v>
      </c>
      <c r="C47" s="1" t="s">
        <v>54</v>
      </c>
      <c r="D47" s="16">
        <v>1</v>
      </c>
      <c r="E47" s="16">
        <v>3</v>
      </c>
      <c r="F47" s="16">
        <v>14</v>
      </c>
      <c r="G47" s="16">
        <v>20</v>
      </c>
      <c r="I47" s="16">
        <v>2</v>
      </c>
    </row>
    <row r="48" spans="1:9" x14ac:dyDescent="0.25">
      <c r="A48" s="1" t="str">
        <f t="shared" si="0"/>
        <v>1|3|15</v>
      </c>
      <c r="B48" s="16">
        <v>47</v>
      </c>
      <c r="C48" s="1" t="s">
        <v>55</v>
      </c>
      <c r="D48" s="16">
        <v>1</v>
      </c>
      <c r="E48" s="16">
        <v>3</v>
      </c>
      <c r="F48" s="16">
        <v>15</v>
      </c>
      <c r="G48" s="16">
        <v>14</v>
      </c>
      <c r="H48" s="16">
        <v>1</v>
      </c>
      <c r="I48" s="16">
        <v>3</v>
      </c>
    </row>
    <row r="49" spans="1:9" x14ac:dyDescent="0.25">
      <c r="A49" s="1" t="str">
        <f t="shared" si="0"/>
        <v>1|3|16</v>
      </c>
      <c r="B49" s="16">
        <v>48</v>
      </c>
      <c r="C49" s="1" t="s">
        <v>56</v>
      </c>
      <c r="D49" s="16">
        <v>1</v>
      </c>
      <c r="E49" s="16">
        <v>3</v>
      </c>
      <c r="F49" s="16">
        <v>16</v>
      </c>
      <c r="G49" s="16">
        <v>8</v>
      </c>
      <c r="H49" s="16">
        <v>2</v>
      </c>
      <c r="I49" s="16">
        <v>3</v>
      </c>
    </row>
    <row r="50" spans="1:9" x14ac:dyDescent="0.25">
      <c r="A50" s="1" t="str">
        <f t="shared" si="0"/>
        <v>1|4|1</v>
      </c>
      <c r="B50" s="16">
        <v>49</v>
      </c>
      <c r="C50" s="1" t="s">
        <v>57</v>
      </c>
      <c r="D50" s="16">
        <v>1</v>
      </c>
      <c r="E50" s="16">
        <v>4</v>
      </c>
      <c r="F50" s="16">
        <v>1</v>
      </c>
      <c r="G50" s="16">
        <v>30</v>
      </c>
      <c r="I50" s="16">
        <v>5</v>
      </c>
    </row>
    <row r="51" spans="1:9" x14ac:dyDescent="0.25">
      <c r="A51" s="1" t="str">
        <f t="shared" si="0"/>
        <v>1|4|2</v>
      </c>
      <c r="B51" s="16">
        <v>50</v>
      </c>
      <c r="C51" s="1" t="s">
        <v>58</v>
      </c>
      <c r="D51" s="16">
        <v>1</v>
      </c>
      <c r="E51" s="16">
        <v>4</v>
      </c>
      <c r="F51" s="16">
        <v>2</v>
      </c>
      <c r="G51" s="16">
        <v>32</v>
      </c>
      <c r="I51" s="16">
        <v>4</v>
      </c>
    </row>
    <row r="52" spans="1:9" x14ac:dyDescent="0.25">
      <c r="A52" s="1" t="str">
        <f t="shared" si="0"/>
        <v>1|4|3</v>
      </c>
      <c r="B52" s="16">
        <v>51</v>
      </c>
      <c r="C52" s="1" t="s">
        <v>59</v>
      </c>
      <c r="D52" s="16">
        <v>1</v>
      </c>
      <c r="E52" s="16">
        <v>4</v>
      </c>
      <c r="F52" s="16">
        <v>3</v>
      </c>
      <c r="G52" s="16">
        <v>14</v>
      </c>
      <c r="H52" s="16">
        <v>2</v>
      </c>
      <c r="I52" s="16">
        <v>4</v>
      </c>
    </row>
    <row r="53" spans="1:9" x14ac:dyDescent="0.25">
      <c r="A53" s="1" t="str">
        <f t="shared" si="0"/>
        <v>1|4|4</v>
      </c>
      <c r="B53" s="16">
        <v>52</v>
      </c>
      <c r="C53" s="1" t="s">
        <v>60</v>
      </c>
      <c r="D53" s="16">
        <v>1</v>
      </c>
      <c r="E53" s="16">
        <v>4</v>
      </c>
      <c r="F53" s="16">
        <v>4</v>
      </c>
      <c r="G53" s="16">
        <v>39</v>
      </c>
      <c r="H53" s="16">
        <v>1</v>
      </c>
      <c r="I53" s="16">
        <v>4</v>
      </c>
    </row>
    <row r="54" spans="1:9" x14ac:dyDescent="0.25">
      <c r="A54" s="1" t="str">
        <f t="shared" si="0"/>
        <v>1|4|15</v>
      </c>
      <c r="B54" s="16">
        <v>53</v>
      </c>
      <c r="C54" s="1" t="s">
        <v>61</v>
      </c>
      <c r="D54" s="16">
        <v>1</v>
      </c>
      <c r="E54" s="16">
        <v>4</v>
      </c>
      <c r="F54" s="16">
        <v>15</v>
      </c>
      <c r="G54" s="16">
        <v>29</v>
      </c>
      <c r="I54" s="16">
        <v>2</v>
      </c>
    </row>
    <row r="55" spans="1:9" x14ac:dyDescent="0.25">
      <c r="A55" s="1" t="str">
        <f t="shared" si="0"/>
        <v>1|4|6</v>
      </c>
      <c r="B55" s="16">
        <v>54</v>
      </c>
      <c r="C55" s="1" t="s">
        <v>62</v>
      </c>
      <c r="D55" s="16">
        <v>1</v>
      </c>
      <c r="E55" s="16">
        <v>4</v>
      </c>
      <c r="F55" s="16">
        <v>6</v>
      </c>
      <c r="G55" s="16">
        <v>16</v>
      </c>
      <c r="H55" s="16">
        <v>2</v>
      </c>
      <c r="I55" s="16">
        <v>1</v>
      </c>
    </row>
    <row r="56" spans="1:9" x14ac:dyDescent="0.25">
      <c r="A56" s="1" t="str">
        <f t="shared" si="0"/>
        <v>1|4|7</v>
      </c>
      <c r="B56" s="16">
        <v>55</v>
      </c>
      <c r="C56" s="1" t="s">
        <v>63</v>
      </c>
      <c r="D56" s="16">
        <v>1</v>
      </c>
      <c r="E56" s="16">
        <v>4</v>
      </c>
      <c r="F56" s="16">
        <v>7</v>
      </c>
      <c r="G56" s="16">
        <v>48</v>
      </c>
      <c r="H56" s="16">
        <v>2</v>
      </c>
      <c r="I56" s="16">
        <v>5</v>
      </c>
    </row>
    <row r="57" spans="1:9" x14ac:dyDescent="0.25">
      <c r="A57" s="1" t="str">
        <f t="shared" si="0"/>
        <v>1|4|8</v>
      </c>
      <c r="B57" s="16">
        <v>56</v>
      </c>
      <c r="C57" s="1" t="s">
        <v>64</v>
      </c>
      <c r="D57" s="16">
        <v>1</v>
      </c>
      <c r="E57" s="16">
        <v>4</v>
      </c>
      <c r="F57" s="16">
        <v>8</v>
      </c>
      <c r="G57" s="16">
        <v>9</v>
      </c>
      <c r="I57" s="16">
        <v>4</v>
      </c>
    </row>
    <row r="58" spans="1:9" x14ac:dyDescent="0.25">
      <c r="A58" s="1" t="str">
        <f t="shared" si="0"/>
        <v>1|4|9</v>
      </c>
      <c r="B58" s="16">
        <v>57</v>
      </c>
      <c r="C58" s="1" t="s">
        <v>65</v>
      </c>
      <c r="D58" s="16">
        <v>1</v>
      </c>
      <c r="E58" s="16">
        <v>4</v>
      </c>
      <c r="F58" s="16">
        <v>9</v>
      </c>
      <c r="G58" s="16">
        <v>14</v>
      </c>
      <c r="H58" s="16">
        <v>2</v>
      </c>
      <c r="I58" s="16">
        <v>1</v>
      </c>
    </row>
    <row r="59" spans="1:9" x14ac:dyDescent="0.25">
      <c r="A59" s="1" t="str">
        <f t="shared" si="0"/>
        <v>1|4|10</v>
      </c>
      <c r="B59" s="16">
        <v>58</v>
      </c>
      <c r="C59" s="1" t="s">
        <v>66</v>
      </c>
      <c r="D59" s="16">
        <v>1</v>
      </c>
      <c r="E59" s="16">
        <v>4</v>
      </c>
      <c r="F59" s="16">
        <v>10</v>
      </c>
      <c r="G59" s="16">
        <v>30</v>
      </c>
      <c r="I59" s="16">
        <v>1</v>
      </c>
    </row>
    <row r="60" spans="1:9" x14ac:dyDescent="0.25">
      <c r="A60" s="1" t="str">
        <f t="shared" si="0"/>
        <v>1|4|11</v>
      </c>
      <c r="B60" s="16">
        <v>59</v>
      </c>
      <c r="C60" s="1" t="s">
        <v>67</v>
      </c>
      <c r="D60" s="16">
        <v>1</v>
      </c>
      <c r="E60" s="16">
        <v>4</v>
      </c>
      <c r="F60" s="16">
        <v>11</v>
      </c>
      <c r="G60" s="16">
        <v>8</v>
      </c>
      <c r="H60" s="16">
        <v>2</v>
      </c>
      <c r="I60" s="16">
        <v>5</v>
      </c>
    </row>
    <row r="61" spans="1:9" x14ac:dyDescent="0.25">
      <c r="A61" s="1" t="str">
        <f t="shared" si="0"/>
        <v>1|4|12</v>
      </c>
      <c r="B61" s="16">
        <v>60</v>
      </c>
      <c r="C61" s="1" t="s">
        <v>68</v>
      </c>
      <c r="D61" s="16">
        <v>1</v>
      </c>
      <c r="E61" s="16">
        <v>4</v>
      </c>
      <c r="F61" s="16">
        <v>12</v>
      </c>
      <c r="G61" s="16">
        <v>30</v>
      </c>
      <c r="I61" s="16">
        <v>2</v>
      </c>
    </row>
    <row r="62" spans="1:9" x14ac:dyDescent="0.25">
      <c r="A62" s="1" t="str">
        <f t="shared" si="0"/>
        <v>1|4|13</v>
      </c>
      <c r="B62" s="16">
        <v>61</v>
      </c>
      <c r="C62" s="1" t="s">
        <v>69</v>
      </c>
      <c r="D62" s="16">
        <v>1</v>
      </c>
      <c r="E62" s="16">
        <v>4</v>
      </c>
      <c r="F62" s="16">
        <v>13</v>
      </c>
      <c r="G62" s="16">
        <v>36</v>
      </c>
      <c r="H62" s="16">
        <v>1</v>
      </c>
      <c r="I62" s="16">
        <v>1</v>
      </c>
    </row>
    <row r="63" spans="1:9" x14ac:dyDescent="0.25">
      <c r="A63" s="1" t="str">
        <f t="shared" si="0"/>
        <v>1|4|14</v>
      </c>
      <c r="B63" s="16">
        <v>62</v>
      </c>
      <c r="C63" s="1" t="s">
        <v>70</v>
      </c>
      <c r="D63" s="16">
        <v>1</v>
      </c>
      <c r="E63" s="16">
        <v>4</v>
      </c>
      <c r="F63" s="16">
        <v>14</v>
      </c>
      <c r="G63" s="16">
        <v>39</v>
      </c>
      <c r="H63" s="16">
        <v>1</v>
      </c>
      <c r="I63" s="16">
        <v>1</v>
      </c>
    </row>
    <row r="64" spans="1:9" x14ac:dyDescent="0.25">
      <c r="A64" s="1" t="str">
        <f t="shared" si="0"/>
        <v>1|4|5</v>
      </c>
      <c r="B64" s="16">
        <v>63</v>
      </c>
      <c r="C64" s="1" t="s">
        <v>71</v>
      </c>
      <c r="D64" s="16">
        <v>1</v>
      </c>
      <c r="E64" s="16">
        <v>4</v>
      </c>
      <c r="F64" s="16">
        <v>5</v>
      </c>
      <c r="G64" s="16">
        <v>12</v>
      </c>
      <c r="I64" s="16">
        <v>4</v>
      </c>
    </row>
    <row r="65" spans="1:9" x14ac:dyDescent="0.25">
      <c r="A65" s="1" t="str">
        <f t="shared" si="0"/>
        <v>1|4|16</v>
      </c>
      <c r="B65" s="16">
        <v>64</v>
      </c>
      <c r="C65" s="1" t="s">
        <v>72</v>
      </c>
      <c r="D65" s="16">
        <v>1</v>
      </c>
      <c r="E65" s="16">
        <v>4</v>
      </c>
      <c r="F65" s="16">
        <v>16</v>
      </c>
      <c r="G65" s="16">
        <v>3</v>
      </c>
      <c r="I65" s="16">
        <v>5</v>
      </c>
    </row>
    <row r="66" spans="1:9" x14ac:dyDescent="0.25">
      <c r="A66" s="1" t="str">
        <f t="shared" si="0"/>
        <v>1|5|1</v>
      </c>
      <c r="B66" s="16">
        <v>65</v>
      </c>
      <c r="C66" s="1" t="s">
        <v>73</v>
      </c>
      <c r="D66" s="16">
        <v>1</v>
      </c>
      <c r="E66" s="16">
        <v>5</v>
      </c>
      <c r="F66" s="16">
        <v>1</v>
      </c>
      <c r="G66" s="16">
        <v>14</v>
      </c>
      <c r="H66" s="16">
        <v>1</v>
      </c>
      <c r="I66" s="16">
        <v>2</v>
      </c>
    </row>
    <row r="67" spans="1:9" x14ac:dyDescent="0.25">
      <c r="A67" s="1" t="str">
        <f t="shared" ref="A67:A111" si="1">_xlfn.CONCAT(D67,"|",E67,"|",F67)</f>
        <v>1|5|2</v>
      </c>
      <c r="B67" s="16">
        <v>66</v>
      </c>
      <c r="C67" s="1" t="s">
        <v>74</v>
      </c>
      <c r="D67" s="16">
        <v>1</v>
      </c>
      <c r="E67" s="16">
        <v>5</v>
      </c>
      <c r="F67" s="16">
        <v>2</v>
      </c>
      <c r="G67" s="16">
        <v>32</v>
      </c>
      <c r="I67" s="16">
        <v>5</v>
      </c>
    </row>
    <row r="68" spans="1:9" x14ac:dyDescent="0.25">
      <c r="A68" s="1" t="str">
        <f t="shared" si="1"/>
        <v>1|5|3</v>
      </c>
      <c r="B68" s="16">
        <v>67</v>
      </c>
      <c r="C68" s="1" t="s">
        <v>75</v>
      </c>
      <c r="D68" s="16">
        <v>1</v>
      </c>
      <c r="E68" s="16">
        <v>5</v>
      </c>
      <c r="F68" s="16">
        <v>3</v>
      </c>
      <c r="G68" s="16">
        <v>13</v>
      </c>
      <c r="H68" s="16">
        <v>2</v>
      </c>
      <c r="I68" s="16">
        <v>3</v>
      </c>
    </row>
    <row r="69" spans="1:9" x14ac:dyDescent="0.25">
      <c r="A69" s="1" t="str">
        <f t="shared" si="1"/>
        <v>1|5|4</v>
      </c>
      <c r="B69" s="16">
        <v>68</v>
      </c>
      <c r="C69" s="1" t="s">
        <v>76</v>
      </c>
      <c r="D69" s="16">
        <v>1</v>
      </c>
      <c r="E69" s="16">
        <v>5</v>
      </c>
      <c r="F69" s="16">
        <v>4</v>
      </c>
      <c r="G69" s="16">
        <v>18</v>
      </c>
      <c r="H69" s="16">
        <v>2</v>
      </c>
      <c r="I69" s="16">
        <v>3</v>
      </c>
    </row>
    <row r="70" spans="1:9" x14ac:dyDescent="0.25">
      <c r="A70" s="1" t="str">
        <f t="shared" si="1"/>
        <v>1|5|5</v>
      </c>
      <c r="B70" s="16">
        <v>69</v>
      </c>
      <c r="C70" s="1" t="s">
        <v>77</v>
      </c>
      <c r="D70" s="16">
        <v>1</v>
      </c>
      <c r="E70" s="16">
        <v>5</v>
      </c>
      <c r="F70" s="16">
        <v>5</v>
      </c>
      <c r="G70" s="16">
        <v>2</v>
      </c>
      <c r="I70" s="16">
        <v>5</v>
      </c>
    </row>
    <row r="71" spans="1:9" x14ac:dyDescent="0.25">
      <c r="A71" s="1" t="str">
        <f t="shared" si="1"/>
        <v>1|5|6</v>
      </c>
      <c r="B71" s="16">
        <v>70</v>
      </c>
      <c r="C71" s="1" t="s">
        <v>78</v>
      </c>
      <c r="D71" s="16">
        <v>1</v>
      </c>
      <c r="E71" s="16">
        <v>5</v>
      </c>
      <c r="F71" s="16">
        <v>6</v>
      </c>
      <c r="G71" s="16">
        <v>44</v>
      </c>
      <c r="I71" s="16">
        <v>5</v>
      </c>
    </row>
    <row r="72" spans="1:9" x14ac:dyDescent="0.25">
      <c r="A72" s="1" t="str">
        <f t="shared" si="1"/>
        <v>1|5|7</v>
      </c>
      <c r="B72" s="16">
        <v>71</v>
      </c>
      <c r="C72" s="1" t="s">
        <v>79</v>
      </c>
      <c r="D72" s="16">
        <v>1</v>
      </c>
      <c r="E72" s="16">
        <v>5</v>
      </c>
      <c r="F72" s="16">
        <v>7</v>
      </c>
      <c r="G72" s="16">
        <v>10</v>
      </c>
      <c r="I72" s="16">
        <v>5</v>
      </c>
    </row>
    <row r="73" spans="1:9" x14ac:dyDescent="0.25">
      <c r="A73" s="1" t="str">
        <f t="shared" si="1"/>
        <v>1|5|8</v>
      </c>
      <c r="B73" s="16">
        <v>72</v>
      </c>
      <c r="C73" s="1" t="s">
        <v>80</v>
      </c>
      <c r="D73" s="16">
        <v>1</v>
      </c>
      <c r="E73" s="16">
        <v>5</v>
      </c>
      <c r="F73" s="16">
        <v>8</v>
      </c>
      <c r="G73" s="16">
        <v>14</v>
      </c>
      <c r="H73" s="16">
        <v>1</v>
      </c>
      <c r="I73" s="16">
        <v>5</v>
      </c>
    </row>
    <row r="74" spans="1:9" x14ac:dyDescent="0.25">
      <c r="A74" s="1" t="str">
        <f t="shared" si="1"/>
        <v>1|5|9</v>
      </c>
      <c r="B74" s="16">
        <v>73</v>
      </c>
      <c r="C74" s="1" t="s">
        <v>81</v>
      </c>
      <c r="D74" s="16">
        <v>1</v>
      </c>
      <c r="E74" s="16">
        <v>5</v>
      </c>
      <c r="F74" s="16">
        <v>9</v>
      </c>
      <c r="G74" s="16">
        <v>25</v>
      </c>
      <c r="I74" s="16">
        <v>2</v>
      </c>
    </row>
    <row r="75" spans="1:9" x14ac:dyDescent="0.25">
      <c r="A75" s="1" t="str">
        <f t="shared" si="1"/>
        <v>1|5|10</v>
      </c>
      <c r="B75" s="16">
        <v>74</v>
      </c>
      <c r="C75" s="1" t="s">
        <v>82</v>
      </c>
      <c r="D75" s="16">
        <v>1</v>
      </c>
      <c r="E75" s="16">
        <v>5</v>
      </c>
      <c r="F75" s="16">
        <v>10</v>
      </c>
      <c r="G75" s="16">
        <v>9</v>
      </c>
      <c r="I75" s="16">
        <v>2</v>
      </c>
    </row>
    <row r="76" spans="1:9" x14ac:dyDescent="0.25">
      <c r="A76" s="1" t="str">
        <f t="shared" si="1"/>
        <v>1|5|11</v>
      </c>
      <c r="B76" s="16">
        <v>75</v>
      </c>
      <c r="C76" s="1" t="s">
        <v>83</v>
      </c>
      <c r="D76" s="16">
        <v>1</v>
      </c>
      <c r="E76" s="16">
        <v>5</v>
      </c>
      <c r="F76" s="16">
        <v>11</v>
      </c>
      <c r="G76" s="16">
        <v>10</v>
      </c>
      <c r="I76" s="16">
        <v>4</v>
      </c>
    </row>
    <row r="77" spans="1:9" x14ac:dyDescent="0.25">
      <c r="A77" s="1" t="str">
        <f t="shared" si="1"/>
        <v>1|5|12</v>
      </c>
      <c r="B77" s="16">
        <v>76</v>
      </c>
      <c r="C77" s="1" t="s">
        <v>84</v>
      </c>
      <c r="D77" s="16">
        <v>1</v>
      </c>
      <c r="E77" s="16">
        <v>5</v>
      </c>
      <c r="F77" s="16">
        <v>12</v>
      </c>
      <c r="G77" s="16">
        <v>37</v>
      </c>
      <c r="H77" s="16">
        <v>2</v>
      </c>
      <c r="I77" s="16">
        <v>3</v>
      </c>
    </row>
    <row r="78" spans="1:9" x14ac:dyDescent="0.25">
      <c r="A78" s="1" t="str">
        <f t="shared" si="1"/>
        <v>1|5|13</v>
      </c>
      <c r="B78" s="16">
        <v>77</v>
      </c>
      <c r="C78" s="1" t="s">
        <v>85</v>
      </c>
      <c r="D78" s="16">
        <v>1</v>
      </c>
      <c r="E78" s="16">
        <v>5</v>
      </c>
      <c r="F78" s="16">
        <v>13</v>
      </c>
      <c r="G78" s="16">
        <v>7</v>
      </c>
      <c r="I78" s="16">
        <v>4</v>
      </c>
    </row>
    <row r="79" spans="1:9" x14ac:dyDescent="0.25">
      <c r="A79" s="1" t="str">
        <f t="shared" si="1"/>
        <v>1|5|14</v>
      </c>
      <c r="B79" s="16">
        <v>78</v>
      </c>
      <c r="C79" s="1" t="s">
        <v>86</v>
      </c>
      <c r="D79" s="16">
        <v>1</v>
      </c>
      <c r="E79" s="16">
        <v>5</v>
      </c>
      <c r="F79" s="16">
        <v>14</v>
      </c>
      <c r="G79" s="16">
        <v>14</v>
      </c>
      <c r="H79" s="16">
        <v>2</v>
      </c>
      <c r="I79" s="16">
        <v>5</v>
      </c>
    </row>
    <row r="80" spans="1:9" x14ac:dyDescent="0.25">
      <c r="A80" s="1" t="str">
        <f t="shared" si="1"/>
        <v>1|5|15</v>
      </c>
      <c r="B80" s="16">
        <v>79</v>
      </c>
      <c r="C80" s="1" t="s">
        <v>87</v>
      </c>
      <c r="D80" s="16">
        <v>1</v>
      </c>
      <c r="E80" s="16">
        <v>5</v>
      </c>
      <c r="F80" s="16">
        <v>15</v>
      </c>
      <c r="G80" s="16">
        <v>48</v>
      </c>
      <c r="H80" s="16">
        <v>2</v>
      </c>
      <c r="I80" s="16">
        <v>5</v>
      </c>
    </row>
    <row r="81" spans="1:9" x14ac:dyDescent="0.25">
      <c r="A81" s="1" t="str">
        <f t="shared" si="1"/>
        <v>1|5|16</v>
      </c>
      <c r="B81" s="16">
        <v>80</v>
      </c>
      <c r="C81" s="1" t="s">
        <v>88</v>
      </c>
      <c r="D81" s="16">
        <v>1</v>
      </c>
      <c r="E81" s="16">
        <v>5</v>
      </c>
      <c r="F81" s="16">
        <v>16</v>
      </c>
      <c r="G81" s="16">
        <v>9</v>
      </c>
      <c r="I81" s="16">
        <v>4</v>
      </c>
    </row>
    <row r="82" spans="1:9" x14ac:dyDescent="0.25">
      <c r="A82" s="1" t="str">
        <f t="shared" si="1"/>
        <v>1|6|1</v>
      </c>
      <c r="B82" s="16">
        <v>81</v>
      </c>
      <c r="C82" s="1" t="s">
        <v>89</v>
      </c>
      <c r="D82" s="16">
        <v>1</v>
      </c>
      <c r="E82" s="16">
        <v>6</v>
      </c>
      <c r="F82" s="16">
        <v>1</v>
      </c>
      <c r="G82" s="16">
        <v>8</v>
      </c>
      <c r="H82" s="16">
        <v>1</v>
      </c>
      <c r="I82" s="16">
        <v>5</v>
      </c>
    </row>
    <row r="83" spans="1:9" x14ac:dyDescent="0.25">
      <c r="A83" s="1" t="str">
        <f t="shared" si="1"/>
        <v>1|6|3</v>
      </c>
      <c r="B83" s="16">
        <v>82</v>
      </c>
      <c r="C83" s="1" t="s">
        <v>91</v>
      </c>
      <c r="D83" s="16">
        <v>1</v>
      </c>
      <c r="E83" s="16">
        <v>6</v>
      </c>
      <c r="F83" s="16">
        <v>3</v>
      </c>
      <c r="G83" s="16">
        <v>30</v>
      </c>
      <c r="I83" s="16">
        <v>4</v>
      </c>
    </row>
    <row r="84" spans="1:9" x14ac:dyDescent="0.25">
      <c r="A84" s="1" t="str">
        <f t="shared" si="1"/>
        <v>1|6|8</v>
      </c>
      <c r="B84" s="16">
        <v>83</v>
      </c>
      <c r="C84" s="1" t="s">
        <v>92</v>
      </c>
      <c r="D84" s="16">
        <v>1</v>
      </c>
      <c r="E84" s="16">
        <v>6</v>
      </c>
      <c r="F84" s="16">
        <v>8</v>
      </c>
      <c r="G84" s="16">
        <v>14</v>
      </c>
      <c r="H84" s="16">
        <v>2</v>
      </c>
      <c r="I84" s="16">
        <v>3</v>
      </c>
    </row>
    <row r="85" spans="1:9" x14ac:dyDescent="0.25">
      <c r="A85" s="1" t="str">
        <f t="shared" si="1"/>
        <v>1|6|9</v>
      </c>
      <c r="B85" s="16">
        <v>84</v>
      </c>
      <c r="C85" s="1" t="s">
        <v>96</v>
      </c>
      <c r="D85" s="16">
        <v>1</v>
      </c>
      <c r="E85" s="16">
        <v>6</v>
      </c>
      <c r="F85" s="16">
        <v>9</v>
      </c>
      <c r="G85" s="16">
        <v>36</v>
      </c>
      <c r="H85" s="30">
        <v>2</v>
      </c>
      <c r="I85" s="16">
        <v>5</v>
      </c>
    </row>
    <row r="86" spans="1:9" x14ac:dyDescent="0.25">
      <c r="A86" s="1" t="str">
        <f t="shared" si="1"/>
        <v>1|6|5</v>
      </c>
      <c r="B86" s="16">
        <v>85</v>
      </c>
      <c r="C86" s="1" t="s">
        <v>93</v>
      </c>
      <c r="D86" s="16">
        <v>1</v>
      </c>
      <c r="E86" s="16">
        <v>6</v>
      </c>
      <c r="F86" s="16">
        <v>5</v>
      </c>
      <c r="G86" s="16">
        <v>16</v>
      </c>
      <c r="H86" s="16">
        <v>1</v>
      </c>
      <c r="I86" s="16">
        <v>1</v>
      </c>
    </row>
    <row r="87" spans="1:9" x14ac:dyDescent="0.25">
      <c r="A87" s="1" t="str">
        <f t="shared" si="1"/>
        <v>1|6|7</v>
      </c>
      <c r="B87" s="16">
        <v>86</v>
      </c>
      <c r="C87" s="1" t="s">
        <v>90</v>
      </c>
      <c r="D87" s="16">
        <v>1</v>
      </c>
      <c r="E87" s="16">
        <v>6</v>
      </c>
      <c r="F87" s="16">
        <v>7</v>
      </c>
      <c r="G87" s="16">
        <v>7</v>
      </c>
      <c r="I87" s="16">
        <v>3</v>
      </c>
    </row>
    <row r="88" spans="1:9" x14ac:dyDescent="0.25">
      <c r="A88" s="1" t="str">
        <f t="shared" si="1"/>
        <v>1|6|6</v>
      </c>
      <c r="B88" s="16">
        <v>87</v>
      </c>
      <c r="C88" s="1" t="s">
        <v>94</v>
      </c>
      <c r="D88" s="16">
        <v>1</v>
      </c>
      <c r="E88" s="16">
        <v>6</v>
      </c>
      <c r="F88" s="16">
        <v>6</v>
      </c>
      <c r="G88" s="16">
        <v>18</v>
      </c>
      <c r="H88" s="16">
        <v>1</v>
      </c>
      <c r="I88" s="16">
        <v>5</v>
      </c>
    </row>
    <row r="89" spans="1:9" x14ac:dyDescent="0.25">
      <c r="A89" s="1" t="str">
        <f t="shared" si="1"/>
        <v>1|6|16</v>
      </c>
      <c r="B89" s="16">
        <v>88</v>
      </c>
      <c r="C89" s="1" t="s">
        <v>103</v>
      </c>
      <c r="D89" s="16">
        <v>1</v>
      </c>
      <c r="E89" s="16">
        <v>6</v>
      </c>
      <c r="F89" s="16">
        <v>16</v>
      </c>
      <c r="G89" s="16">
        <v>9</v>
      </c>
      <c r="I89" s="16">
        <v>3</v>
      </c>
    </row>
    <row r="90" spans="1:9" x14ac:dyDescent="0.25">
      <c r="A90" s="1" t="str">
        <f t="shared" si="1"/>
        <v>1|6|4</v>
      </c>
      <c r="B90" s="16">
        <v>89</v>
      </c>
      <c r="C90" s="1" t="s">
        <v>95</v>
      </c>
      <c r="D90" s="16">
        <v>1</v>
      </c>
      <c r="E90" s="16">
        <v>6</v>
      </c>
      <c r="F90" s="16">
        <v>4</v>
      </c>
      <c r="G90" s="16">
        <v>16</v>
      </c>
      <c r="H90" s="16">
        <v>2</v>
      </c>
      <c r="I90" s="16">
        <v>5</v>
      </c>
    </row>
    <row r="91" spans="1:9" x14ac:dyDescent="0.25">
      <c r="A91" s="1" t="str">
        <f t="shared" si="1"/>
        <v>1|6|10</v>
      </c>
      <c r="B91" s="16">
        <v>90</v>
      </c>
      <c r="C91" s="1" t="s">
        <v>97</v>
      </c>
      <c r="D91" s="16">
        <v>1</v>
      </c>
      <c r="E91" s="16">
        <v>6</v>
      </c>
      <c r="F91" s="16">
        <v>10</v>
      </c>
      <c r="G91" s="16">
        <v>48</v>
      </c>
      <c r="H91" s="16">
        <v>1</v>
      </c>
      <c r="I91" s="16">
        <v>1</v>
      </c>
    </row>
    <row r="92" spans="1:9" x14ac:dyDescent="0.25">
      <c r="A92" s="1" t="str">
        <f t="shared" si="1"/>
        <v>1|6|11</v>
      </c>
      <c r="B92" s="16">
        <v>91</v>
      </c>
      <c r="C92" s="125" t="s">
        <v>392</v>
      </c>
      <c r="D92" s="16">
        <v>1</v>
      </c>
      <c r="E92" s="16">
        <v>6</v>
      </c>
      <c r="F92" s="16">
        <v>11</v>
      </c>
      <c r="G92" s="16">
        <v>13</v>
      </c>
      <c r="H92" s="16">
        <v>1</v>
      </c>
      <c r="I92" s="16">
        <v>4</v>
      </c>
    </row>
    <row r="93" spans="1:9" x14ac:dyDescent="0.25">
      <c r="A93" s="1" t="str">
        <f t="shared" si="1"/>
        <v>1|6|12</v>
      </c>
      <c r="B93" s="16">
        <v>92</v>
      </c>
      <c r="C93" s="1" t="s">
        <v>99</v>
      </c>
      <c r="D93" s="16">
        <v>1</v>
      </c>
      <c r="E93" s="16">
        <v>6</v>
      </c>
      <c r="F93" s="16">
        <v>12</v>
      </c>
      <c r="G93" s="16">
        <v>29</v>
      </c>
      <c r="I93" s="16">
        <v>3</v>
      </c>
    </row>
    <row r="94" spans="1:9" x14ac:dyDescent="0.25">
      <c r="A94" s="1" t="str">
        <f t="shared" si="1"/>
        <v>1|6|13</v>
      </c>
      <c r="B94" s="16">
        <v>93</v>
      </c>
      <c r="C94" s="1" t="s">
        <v>100</v>
      </c>
      <c r="D94" s="16">
        <v>1</v>
      </c>
      <c r="E94" s="16">
        <v>6</v>
      </c>
      <c r="F94" s="16">
        <v>13</v>
      </c>
      <c r="G94" s="16">
        <v>20</v>
      </c>
      <c r="I94" s="16">
        <v>3</v>
      </c>
    </row>
    <row r="95" spans="1:9" x14ac:dyDescent="0.25">
      <c r="A95" s="1" t="str">
        <f t="shared" si="1"/>
        <v>1|6|14</v>
      </c>
      <c r="B95" s="16">
        <v>94</v>
      </c>
      <c r="C95" s="1" t="s">
        <v>101</v>
      </c>
      <c r="D95" s="16">
        <v>1</v>
      </c>
      <c r="E95" s="16">
        <v>6</v>
      </c>
      <c r="F95" s="16">
        <v>14</v>
      </c>
      <c r="G95" s="16">
        <v>44</v>
      </c>
      <c r="I95" s="16">
        <v>5</v>
      </c>
    </row>
    <row r="96" spans="1:9" x14ac:dyDescent="0.25">
      <c r="A96" s="1" t="str">
        <f t="shared" si="1"/>
        <v>1|6|15</v>
      </c>
      <c r="B96" s="16">
        <v>95</v>
      </c>
      <c r="C96" s="1" t="s">
        <v>102</v>
      </c>
      <c r="D96" s="16">
        <v>1</v>
      </c>
      <c r="E96" s="16">
        <v>6</v>
      </c>
      <c r="F96" s="16">
        <v>15</v>
      </c>
      <c r="G96" s="16">
        <v>16</v>
      </c>
      <c r="H96" s="16">
        <v>2</v>
      </c>
      <c r="I96" s="16">
        <v>4</v>
      </c>
    </row>
    <row r="97" spans="1:9" x14ac:dyDescent="0.25">
      <c r="A97" s="1" t="str">
        <f t="shared" si="1"/>
        <v>1|7|1</v>
      </c>
      <c r="B97" s="16">
        <v>96</v>
      </c>
      <c r="C97" s="1" t="s">
        <v>104</v>
      </c>
      <c r="D97" s="16">
        <v>1</v>
      </c>
      <c r="E97" s="16">
        <v>7</v>
      </c>
      <c r="F97" s="16">
        <v>1</v>
      </c>
      <c r="G97" s="16">
        <v>14</v>
      </c>
      <c r="H97" s="16">
        <v>2</v>
      </c>
      <c r="I97" s="16">
        <v>1</v>
      </c>
    </row>
    <row r="98" spans="1:9" x14ac:dyDescent="0.25">
      <c r="A98" s="1" t="str">
        <f t="shared" si="1"/>
        <v>1|7|2</v>
      </c>
      <c r="B98" s="16">
        <v>97</v>
      </c>
      <c r="C98" s="1" t="s">
        <v>105</v>
      </c>
      <c r="D98" s="16">
        <v>1</v>
      </c>
      <c r="E98" s="16">
        <v>7</v>
      </c>
      <c r="F98" s="16">
        <v>2</v>
      </c>
      <c r="G98" s="16">
        <v>48</v>
      </c>
      <c r="H98" s="16">
        <v>2</v>
      </c>
      <c r="I98" s="16">
        <v>2</v>
      </c>
    </row>
    <row r="99" spans="1:9" x14ac:dyDescent="0.25">
      <c r="A99" s="1" t="str">
        <f t="shared" si="1"/>
        <v>1|7|3</v>
      </c>
      <c r="B99" s="16">
        <v>98</v>
      </c>
      <c r="C99" s="1" t="s">
        <v>106</v>
      </c>
      <c r="D99" s="16">
        <v>1</v>
      </c>
      <c r="E99" s="16">
        <v>7</v>
      </c>
      <c r="F99" s="16">
        <v>3</v>
      </c>
      <c r="G99" s="16">
        <v>16</v>
      </c>
      <c r="H99" s="16">
        <v>2</v>
      </c>
      <c r="I99" s="16">
        <v>2</v>
      </c>
    </row>
    <row r="100" spans="1:9" x14ac:dyDescent="0.25">
      <c r="A100" s="1" t="str">
        <f t="shared" si="1"/>
        <v>1|7|4</v>
      </c>
      <c r="B100" s="16">
        <v>99</v>
      </c>
      <c r="C100" s="1" t="s">
        <v>107</v>
      </c>
      <c r="D100" s="16">
        <v>1</v>
      </c>
      <c r="E100" s="16">
        <v>7</v>
      </c>
      <c r="F100" s="16">
        <v>4</v>
      </c>
      <c r="G100" s="16">
        <v>30</v>
      </c>
      <c r="I100" s="16">
        <v>2</v>
      </c>
    </row>
    <row r="101" spans="1:9" x14ac:dyDescent="0.25">
      <c r="A101" s="1" t="str">
        <f t="shared" si="1"/>
        <v>1|7|5</v>
      </c>
      <c r="B101" s="16">
        <v>100</v>
      </c>
      <c r="C101" s="1" t="s">
        <v>108</v>
      </c>
      <c r="D101" s="16">
        <v>1</v>
      </c>
      <c r="E101" s="16">
        <v>7</v>
      </c>
      <c r="F101" s="16">
        <v>5</v>
      </c>
      <c r="G101" s="16">
        <v>36</v>
      </c>
      <c r="H101" s="16">
        <v>1</v>
      </c>
      <c r="I101" s="16">
        <v>4</v>
      </c>
    </row>
    <row r="102" spans="1:9" x14ac:dyDescent="0.25">
      <c r="A102" s="1" t="str">
        <f t="shared" si="1"/>
        <v>1|7|6</v>
      </c>
      <c r="B102" s="16">
        <v>101</v>
      </c>
      <c r="C102" s="1" t="s">
        <v>109</v>
      </c>
      <c r="D102" s="16">
        <v>1</v>
      </c>
      <c r="E102" s="16">
        <v>7</v>
      </c>
      <c r="F102" s="16">
        <v>6</v>
      </c>
      <c r="G102" s="16">
        <v>39</v>
      </c>
      <c r="H102" s="16">
        <v>2</v>
      </c>
      <c r="I102" s="16">
        <v>3</v>
      </c>
    </row>
    <row r="103" spans="1:9" x14ac:dyDescent="0.25">
      <c r="A103" s="1" t="str">
        <f t="shared" si="1"/>
        <v>1|7|7</v>
      </c>
      <c r="B103" s="16">
        <v>102</v>
      </c>
      <c r="C103" s="1" t="s">
        <v>110</v>
      </c>
      <c r="D103" s="16">
        <v>1</v>
      </c>
      <c r="E103" s="16">
        <v>7</v>
      </c>
      <c r="F103" s="16">
        <v>7</v>
      </c>
      <c r="G103" s="16">
        <v>14</v>
      </c>
      <c r="H103" s="16">
        <v>1</v>
      </c>
      <c r="I103" s="16">
        <v>3</v>
      </c>
    </row>
    <row r="104" spans="1:9" x14ac:dyDescent="0.25">
      <c r="A104" s="1" t="str">
        <f t="shared" si="1"/>
        <v>1|7|8</v>
      </c>
      <c r="B104" s="16">
        <v>103</v>
      </c>
      <c r="C104" s="1" t="s">
        <v>111</v>
      </c>
      <c r="D104" s="16">
        <v>1</v>
      </c>
      <c r="E104" s="16">
        <v>7</v>
      </c>
      <c r="F104" s="16">
        <v>8</v>
      </c>
      <c r="G104" s="16">
        <v>40</v>
      </c>
      <c r="I104" s="16">
        <v>4</v>
      </c>
    </row>
    <row r="105" spans="1:9" x14ac:dyDescent="0.25">
      <c r="A105" s="1" t="str">
        <f t="shared" si="1"/>
        <v>1|7|9</v>
      </c>
      <c r="B105" s="16">
        <v>104</v>
      </c>
      <c r="C105" s="1" t="s">
        <v>112</v>
      </c>
      <c r="D105" s="16">
        <v>1</v>
      </c>
      <c r="E105" s="16">
        <v>7</v>
      </c>
      <c r="F105" s="16">
        <v>9</v>
      </c>
      <c r="G105" s="16">
        <v>48</v>
      </c>
      <c r="H105" s="16">
        <v>1</v>
      </c>
      <c r="I105" s="16">
        <v>5</v>
      </c>
    </row>
    <row r="106" spans="1:9" x14ac:dyDescent="0.25">
      <c r="A106" s="1" t="str">
        <f t="shared" si="1"/>
        <v>1|7|10</v>
      </c>
      <c r="B106" s="16">
        <v>105</v>
      </c>
      <c r="C106" s="1" t="s">
        <v>113</v>
      </c>
      <c r="D106" s="16">
        <v>1</v>
      </c>
      <c r="E106" s="16">
        <v>7</v>
      </c>
      <c r="F106" s="16">
        <v>10</v>
      </c>
      <c r="G106" s="16">
        <v>9</v>
      </c>
      <c r="I106" s="16">
        <v>5</v>
      </c>
    </row>
    <row r="107" spans="1:9" x14ac:dyDescent="0.25">
      <c r="A107" s="1" t="str">
        <f t="shared" si="1"/>
        <v>1|7|11</v>
      </c>
      <c r="B107" s="16">
        <v>106</v>
      </c>
      <c r="C107" s="1" t="s">
        <v>114</v>
      </c>
      <c r="D107" s="16">
        <v>1</v>
      </c>
      <c r="E107" s="16">
        <v>7</v>
      </c>
      <c r="F107" s="16">
        <v>11</v>
      </c>
      <c r="G107" s="16">
        <v>16</v>
      </c>
      <c r="H107" s="16">
        <v>2</v>
      </c>
      <c r="I107" s="16">
        <v>3</v>
      </c>
    </row>
    <row r="108" spans="1:9" x14ac:dyDescent="0.25">
      <c r="A108" s="1" t="str">
        <f t="shared" si="1"/>
        <v>1|7|12</v>
      </c>
      <c r="B108" s="16">
        <v>107</v>
      </c>
      <c r="C108" s="1" t="s">
        <v>115</v>
      </c>
      <c r="D108" s="16">
        <v>1</v>
      </c>
      <c r="E108" s="16">
        <v>7</v>
      </c>
      <c r="F108" s="16">
        <v>12</v>
      </c>
      <c r="G108" s="16">
        <v>34</v>
      </c>
      <c r="I108" s="16">
        <v>4</v>
      </c>
    </row>
    <row r="109" spans="1:9" x14ac:dyDescent="0.25">
      <c r="A109" s="1" t="str">
        <f t="shared" si="1"/>
        <v>1|7|13</v>
      </c>
      <c r="B109" s="16">
        <v>108</v>
      </c>
      <c r="C109" s="1" t="s">
        <v>116</v>
      </c>
      <c r="D109" s="16">
        <v>1</v>
      </c>
      <c r="E109" s="16">
        <v>7</v>
      </c>
      <c r="F109" s="16">
        <v>13</v>
      </c>
      <c r="G109" s="16">
        <v>40</v>
      </c>
      <c r="I109" s="16">
        <v>3</v>
      </c>
    </row>
    <row r="110" spans="1:9" x14ac:dyDescent="0.25">
      <c r="A110" s="1" t="str">
        <f t="shared" si="1"/>
        <v>1|7|14</v>
      </c>
      <c r="B110" s="16">
        <v>109</v>
      </c>
      <c r="C110" s="1" t="s">
        <v>117</v>
      </c>
      <c r="D110" s="16">
        <v>1</v>
      </c>
      <c r="E110" s="16">
        <v>7</v>
      </c>
      <c r="F110" s="16">
        <v>14</v>
      </c>
      <c r="G110" s="16">
        <v>2</v>
      </c>
      <c r="I110" s="16">
        <v>2</v>
      </c>
    </row>
    <row r="111" spans="1:9" x14ac:dyDescent="0.25">
      <c r="A111" s="1" t="str">
        <f t="shared" si="1"/>
        <v>1|7|15</v>
      </c>
      <c r="B111" s="16">
        <v>110</v>
      </c>
      <c r="C111" s="1" t="s">
        <v>118</v>
      </c>
      <c r="D111" s="16">
        <v>1</v>
      </c>
      <c r="E111" s="16">
        <v>7</v>
      </c>
      <c r="F111" s="16">
        <v>15</v>
      </c>
      <c r="G111" s="16">
        <v>13</v>
      </c>
      <c r="H111" s="16">
        <v>2</v>
      </c>
      <c r="I111" s="16">
        <v>4</v>
      </c>
    </row>
  </sheetData>
  <autoFilter ref="A1:I111" xr:uid="{E9F575DA-3142-4491-957D-F75852A15DE6}"/>
  <sortState xmlns:xlrd2="http://schemas.microsoft.com/office/spreadsheetml/2017/richdata2" ref="C2:I111">
    <sortCondition ref="D2:D111"/>
    <sortCondition ref="E2:E111"/>
    <sortCondition ref="F2:F11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6220-122E-4C82-B501-5BA8C2227E79}">
  <sheetPr codeName="Sheet3"/>
  <dimension ref="A1:H49"/>
  <sheetViews>
    <sheetView workbookViewId="0">
      <selection activeCell="E25" sqref="E25"/>
    </sheetView>
  </sheetViews>
  <sheetFormatPr defaultColWidth="7" defaultRowHeight="12" x14ac:dyDescent="0.2"/>
  <cols>
    <col min="1" max="1" width="5.28515625" style="1" customWidth="1"/>
    <col min="2" max="2" width="24.28515625" style="1" bestFit="1" customWidth="1"/>
    <col min="3" max="3" width="9.42578125" style="1" bestFit="1" customWidth="1"/>
    <col min="4" max="4" width="11" style="109" bestFit="1" customWidth="1"/>
    <col min="5" max="5" width="43.28515625" style="109" bestFit="1" customWidth="1"/>
    <col min="6" max="6" width="28.140625" style="109" bestFit="1" customWidth="1"/>
    <col min="7" max="7" width="41.7109375" style="1" bestFit="1" customWidth="1"/>
    <col min="8" max="8" width="220.28515625" style="1" bestFit="1" customWidth="1"/>
    <col min="9" max="16384" width="7" style="1"/>
  </cols>
  <sheetData>
    <row r="1" spans="1:8" x14ac:dyDescent="0.2">
      <c r="A1" s="17" t="s">
        <v>121</v>
      </c>
      <c r="B1" s="2" t="s">
        <v>238</v>
      </c>
      <c r="C1" s="15" t="s">
        <v>239</v>
      </c>
      <c r="D1" s="2" t="s">
        <v>343</v>
      </c>
      <c r="E1" s="2" t="s">
        <v>344</v>
      </c>
      <c r="F1" s="2" t="s">
        <v>345</v>
      </c>
      <c r="G1" s="2" t="s">
        <v>346</v>
      </c>
      <c r="H1" s="2" t="s">
        <v>347</v>
      </c>
    </row>
    <row r="2" spans="1:8" x14ac:dyDescent="0.2">
      <c r="A2" s="16">
        <v>1</v>
      </c>
      <c r="B2" s="1" t="s">
        <v>240</v>
      </c>
      <c r="C2" s="16">
        <v>2</v>
      </c>
      <c r="G2" s="1" t="s">
        <v>348</v>
      </c>
      <c r="H2" s="107" t="s">
        <v>349</v>
      </c>
    </row>
    <row r="3" spans="1:8" ht="15" x14ac:dyDescent="0.25">
      <c r="A3" s="16">
        <v>2</v>
      </c>
      <c r="B3" s="1" t="s">
        <v>241</v>
      </c>
      <c r="C3" s="16"/>
      <c r="D3" s="108" t="s">
        <v>351</v>
      </c>
      <c r="E3" s="110" t="s">
        <v>353</v>
      </c>
      <c r="F3" s="110" t="s">
        <v>352</v>
      </c>
      <c r="G3" s="107" t="s">
        <v>350</v>
      </c>
      <c r="H3" s="107" t="s">
        <v>390</v>
      </c>
    </row>
    <row r="4" spans="1:8" ht="15" x14ac:dyDescent="0.25">
      <c r="A4" s="16">
        <v>3</v>
      </c>
      <c r="B4" s="107" t="s">
        <v>242</v>
      </c>
      <c r="C4" s="16"/>
      <c r="D4" s="108" t="s">
        <v>357</v>
      </c>
      <c r="F4" s="110" t="s">
        <v>356</v>
      </c>
      <c r="G4" s="107" t="s">
        <v>354</v>
      </c>
      <c r="H4" s="107" t="s">
        <v>355</v>
      </c>
    </row>
    <row r="5" spans="1:8" ht="15" x14ac:dyDescent="0.25">
      <c r="A5" s="16">
        <v>4</v>
      </c>
      <c r="B5" s="1" t="s">
        <v>243</v>
      </c>
      <c r="C5" s="16"/>
      <c r="D5" s="108" t="s">
        <v>360</v>
      </c>
      <c r="F5" s="110" t="s">
        <v>361</v>
      </c>
      <c r="G5" s="107" t="s">
        <v>358</v>
      </c>
      <c r="H5" s="107" t="s">
        <v>359</v>
      </c>
    </row>
    <row r="6" spans="1:8" ht="15" x14ac:dyDescent="0.25">
      <c r="A6" s="16">
        <v>5</v>
      </c>
      <c r="B6" s="107" t="s">
        <v>244</v>
      </c>
      <c r="C6" s="16"/>
      <c r="D6" s="108" t="s">
        <v>366</v>
      </c>
      <c r="E6" s="110" t="s">
        <v>365</v>
      </c>
      <c r="F6" s="109" t="s">
        <v>364</v>
      </c>
      <c r="G6" s="1" t="s">
        <v>362</v>
      </c>
      <c r="H6" s="107" t="s">
        <v>363</v>
      </c>
    </row>
    <row r="7" spans="1:8" ht="15" x14ac:dyDescent="0.25">
      <c r="A7" s="16">
        <v>6</v>
      </c>
      <c r="B7" s="107" t="s">
        <v>245</v>
      </c>
      <c r="C7" s="16"/>
      <c r="D7" s="108" t="s">
        <v>370</v>
      </c>
      <c r="E7" s="110" t="s">
        <v>391</v>
      </c>
      <c r="F7" s="110" t="s">
        <v>368</v>
      </c>
      <c r="G7" s="107" t="s">
        <v>367</v>
      </c>
      <c r="H7" s="107" t="s">
        <v>369</v>
      </c>
    </row>
    <row r="8" spans="1:8" ht="15" x14ac:dyDescent="0.25">
      <c r="A8" s="16">
        <v>7</v>
      </c>
      <c r="B8" s="1" t="s">
        <v>246</v>
      </c>
      <c r="C8" s="16"/>
      <c r="D8" s="108" t="s">
        <v>373</v>
      </c>
      <c r="E8" s="110" t="s">
        <v>375</v>
      </c>
      <c r="F8" s="110" t="s">
        <v>372</v>
      </c>
      <c r="G8" s="107" t="s">
        <v>371</v>
      </c>
      <c r="H8" s="107" t="s">
        <v>374</v>
      </c>
    </row>
    <row r="9" spans="1:8" ht="15" x14ac:dyDescent="0.25">
      <c r="A9" s="16">
        <v>8</v>
      </c>
      <c r="B9" s="107" t="s">
        <v>247</v>
      </c>
      <c r="C9" s="16">
        <v>2</v>
      </c>
      <c r="D9" s="108" t="s">
        <v>378</v>
      </c>
      <c r="E9" s="110" t="s">
        <v>379</v>
      </c>
      <c r="F9" s="110" t="s">
        <v>377</v>
      </c>
      <c r="G9" s="107" t="s">
        <v>376</v>
      </c>
      <c r="H9" s="107" t="s">
        <v>381</v>
      </c>
    </row>
    <row r="10" spans="1:8" x14ac:dyDescent="0.2">
      <c r="A10" s="16">
        <v>9</v>
      </c>
      <c r="B10" s="1" t="s">
        <v>248</v>
      </c>
      <c r="C10" s="16"/>
      <c r="D10" s="108" t="s">
        <v>384</v>
      </c>
      <c r="F10" s="109" t="s">
        <v>383</v>
      </c>
      <c r="G10" s="1" t="s">
        <v>380</v>
      </c>
      <c r="H10" s="107" t="s">
        <v>382</v>
      </c>
    </row>
    <row r="11" spans="1:8" x14ac:dyDescent="0.2">
      <c r="A11" s="16">
        <v>10</v>
      </c>
      <c r="B11" s="1" t="s">
        <v>249</v>
      </c>
      <c r="C11" s="16"/>
      <c r="D11" s="108" t="s">
        <v>388</v>
      </c>
      <c r="E11" s="109" t="s">
        <v>389</v>
      </c>
      <c r="F11" s="109" t="s">
        <v>387</v>
      </c>
      <c r="G11" s="1" t="s">
        <v>385</v>
      </c>
      <c r="H11" s="107" t="s">
        <v>386</v>
      </c>
    </row>
    <row r="12" spans="1:8" x14ac:dyDescent="0.2">
      <c r="A12" s="16">
        <v>11</v>
      </c>
      <c r="B12" s="1" t="s">
        <v>250</v>
      </c>
      <c r="C12" s="16"/>
    </row>
    <row r="13" spans="1:8" x14ac:dyDescent="0.2">
      <c r="A13" s="16">
        <v>12</v>
      </c>
      <c r="B13" s="1" t="s">
        <v>251</v>
      </c>
      <c r="C13" s="16"/>
    </row>
    <row r="14" spans="1:8" x14ac:dyDescent="0.2">
      <c r="A14" s="16">
        <v>13</v>
      </c>
      <c r="B14" s="1" t="s">
        <v>252</v>
      </c>
      <c r="C14" s="16">
        <v>2</v>
      </c>
    </row>
    <row r="15" spans="1:8" x14ac:dyDescent="0.2">
      <c r="A15" s="16">
        <v>14</v>
      </c>
      <c r="B15" s="1" t="s">
        <v>253</v>
      </c>
      <c r="C15" s="16">
        <v>2</v>
      </c>
    </row>
    <row r="16" spans="1:8" x14ac:dyDescent="0.2">
      <c r="A16" s="16">
        <v>15</v>
      </c>
      <c r="B16" s="1" t="s">
        <v>254</v>
      </c>
      <c r="C16" s="16"/>
    </row>
    <row r="17" spans="1:3" x14ac:dyDescent="0.2">
      <c r="A17" s="16">
        <v>16</v>
      </c>
      <c r="B17" s="1" t="s">
        <v>255</v>
      </c>
      <c r="C17" s="16">
        <v>2</v>
      </c>
    </row>
    <row r="18" spans="1:3" x14ac:dyDescent="0.2">
      <c r="A18" s="16">
        <v>17</v>
      </c>
      <c r="B18" s="1" t="s">
        <v>256</v>
      </c>
      <c r="C18" s="16"/>
    </row>
    <row r="19" spans="1:3" x14ac:dyDescent="0.2">
      <c r="A19" s="16">
        <v>18</v>
      </c>
      <c r="B19" s="1" t="s">
        <v>257</v>
      </c>
      <c r="C19" s="16">
        <v>2</v>
      </c>
    </row>
    <row r="20" spans="1:3" x14ac:dyDescent="0.2">
      <c r="A20" s="16">
        <v>19</v>
      </c>
      <c r="B20" s="1" t="s">
        <v>258</v>
      </c>
      <c r="C20" s="16">
        <v>2</v>
      </c>
    </row>
    <row r="21" spans="1:3" x14ac:dyDescent="0.2">
      <c r="A21" s="16">
        <v>20</v>
      </c>
      <c r="B21" s="1" t="s">
        <v>100</v>
      </c>
      <c r="C21" s="16"/>
    </row>
    <row r="22" spans="1:3" x14ac:dyDescent="0.2">
      <c r="A22" s="16">
        <v>21</v>
      </c>
      <c r="B22" s="1" t="s">
        <v>259</v>
      </c>
      <c r="C22" s="16"/>
    </row>
    <row r="23" spans="1:3" x14ac:dyDescent="0.2">
      <c r="A23" s="16">
        <v>22</v>
      </c>
      <c r="B23" s="1" t="s">
        <v>260</v>
      </c>
      <c r="C23" s="16"/>
    </row>
    <row r="24" spans="1:3" x14ac:dyDescent="0.2">
      <c r="A24" s="16">
        <v>23</v>
      </c>
      <c r="B24" s="1" t="s">
        <v>261</v>
      </c>
      <c r="C24" s="16"/>
    </row>
    <row r="25" spans="1:3" x14ac:dyDescent="0.2">
      <c r="A25" s="16">
        <v>24</v>
      </c>
      <c r="B25" s="1" t="s">
        <v>262</v>
      </c>
      <c r="C25" s="16"/>
    </row>
    <row r="26" spans="1:3" x14ac:dyDescent="0.2">
      <c r="A26" s="16">
        <v>25</v>
      </c>
      <c r="B26" s="1" t="s">
        <v>263</v>
      </c>
      <c r="C26" s="16"/>
    </row>
    <row r="27" spans="1:3" x14ac:dyDescent="0.2">
      <c r="A27" s="16">
        <v>26</v>
      </c>
      <c r="B27" s="1" t="s">
        <v>264</v>
      </c>
      <c r="C27" s="16">
        <v>3</v>
      </c>
    </row>
    <row r="28" spans="1:3" x14ac:dyDescent="0.2">
      <c r="A28" s="16">
        <v>27</v>
      </c>
      <c r="B28" s="1" t="s">
        <v>265</v>
      </c>
      <c r="C28" s="16"/>
    </row>
    <row r="29" spans="1:3" x14ac:dyDescent="0.2">
      <c r="A29" s="16">
        <v>28</v>
      </c>
      <c r="B29" s="1" t="s">
        <v>266</v>
      </c>
      <c r="C29" s="16"/>
    </row>
    <row r="30" spans="1:3" x14ac:dyDescent="0.2">
      <c r="A30" s="16">
        <v>29</v>
      </c>
      <c r="B30" s="1" t="s">
        <v>267</v>
      </c>
      <c r="C30" s="16"/>
    </row>
    <row r="31" spans="1:3" x14ac:dyDescent="0.2">
      <c r="A31" s="16">
        <v>30</v>
      </c>
      <c r="B31" s="1" t="s">
        <v>268</v>
      </c>
      <c r="C31" s="16"/>
    </row>
    <row r="32" spans="1:3" x14ac:dyDescent="0.2">
      <c r="A32" s="16">
        <v>31</v>
      </c>
      <c r="B32" s="1" t="s">
        <v>269</v>
      </c>
      <c r="C32" s="16"/>
    </row>
    <row r="33" spans="1:3" x14ac:dyDescent="0.2">
      <c r="A33" s="16">
        <v>32</v>
      </c>
      <c r="B33" s="1" t="s">
        <v>270</v>
      </c>
      <c r="C33" s="16"/>
    </row>
    <row r="34" spans="1:3" x14ac:dyDescent="0.2">
      <c r="A34" s="16">
        <v>33</v>
      </c>
      <c r="B34" s="1" t="s">
        <v>271</v>
      </c>
      <c r="C34" s="16"/>
    </row>
    <row r="35" spans="1:3" x14ac:dyDescent="0.2">
      <c r="A35" s="16">
        <v>34</v>
      </c>
      <c r="B35" s="1" t="s">
        <v>272</v>
      </c>
      <c r="C35" s="16"/>
    </row>
    <row r="36" spans="1:3" x14ac:dyDescent="0.2">
      <c r="A36" s="16">
        <v>35</v>
      </c>
      <c r="B36" s="1" t="s">
        <v>273</v>
      </c>
      <c r="C36" s="16"/>
    </row>
    <row r="37" spans="1:3" x14ac:dyDescent="0.2">
      <c r="A37" s="16">
        <v>36</v>
      </c>
      <c r="B37" s="1" t="s">
        <v>274</v>
      </c>
      <c r="C37" s="16">
        <v>2</v>
      </c>
    </row>
    <row r="38" spans="1:3" x14ac:dyDescent="0.2">
      <c r="A38" s="16">
        <v>37</v>
      </c>
      <c r="B38" s="1" t="s">
        <v>275</v>
      </c>
      <c r="C38" s="16">
        <v>2</v>
      </c>
    </row>
    <row r="39" spans="1:3" x14ac:dyDescent="0.2">
      <c r="A39" s="16">
        <v>38</v>
      </c>
      <c r="B39" s="1" t="s">
        <v>276</v>
      </c>
      <c r="C39" s="16"/>
    </row>
    <row r="40" spans="1:3" x14ac:dyDescent="0.2">
      <c r="A40" s="16">
        <v>39</v>
      </c>
      <c r="B40" s="1" t="s">
        <v>277</v>
      </c>
      <c r="C40" s="16">
        <v>2</v>
      </c>
    </row>
    <row r="41" spans="1:3" x14ac:dyDescent="0.2">
      <c r="A41" s="16">
        <v>40</v>
      </c>
      <c r="B41" s="1" t="s">
        <v>157</v>
      </c>
      <c r="C41" s="16"/>
    </row>
    <row r="42" spans="1:3" x14ac:dyDescent="0.2">
      <c r="A42" s="16">
        <v>41</v>
      </c>
      <c r="B42" s="1" t="s">
        <v>278</v>
      </c>
      <c r="C42" s="16">
        <v>2</v>
      </c>
    </row>
    <row r="43" spans="1:3" x14ac:dyDescent="0.2">
      <c r="A43" s="16">
        <v>42</v>
      </c>
      <c r="B43" s="1" t="s">
        <v>279</v>
      </c>
      <c r="C43" s="16"/>
    </row>
    <row r="44" spans="1:3" x14ac:dyDescent="0.2">
      <c r="A44" s="16">
        <v>43</v>
      </c>
      <c r="B44" s="1" t="s">
        <v>280</v>
      </c>
      <c r="C44" s="16"/>
    </row>
    <row r="45" spans="1:3" x14ac:dyDescent="0.2">
      <c r="A45" s="16">
        <v>44</v>
      </c>
      <c r="B45" s="1" t="s">
        <v>281</v>
      </c>
      <c r="C45" s="16"/>
    </row>
    <row r="46" spans="1:3" x14ac:dyDescent="0.2">
      <c r="A46" s="16">
        <v>45</v>
      </c>
      <c r="B46" s="1" t="s">
        <v>282</v>
      </c>
      <c r="C46" s="16"/>
    </row>
    <row r="47" spans="1:3" x14ac:dyDescent="0.2">
      <c r="A47" s="16">
        <v>46</v>
      </c>
      <c r="B47" s="1" t="s">
        <v>283</v>
      </c>
      <c r="C47" s="16"/>
    </row>
    <row r="48" spans="1:3" x14ac:dyDescent="0.2">
      <c r="A48" s="16">
        <v>47</v>
      </c>
      <c r="B48" s="1" t="s">
        <v>284</v>
      </c>
      <c r="C48" s="16">
        <v>2</v>
      </c>
    </row>
    <row r="49" spans="1:3" x14ac:dyDescent="0.2">
      <c r="A49" s="16">
        <v>48</v>
      </c>
      <c r="B49" s="1" t="s">
        <v>285</v>
      </c>
      <c r="C49" s="16">
        <v>2</v>
      </c>
    </row>
  </sheetData>
  <hyperlinks>
    <hyperlink ref="E3" r:id="rId1" xr:uid="{EC018CA5-BFD4-4157-B5C9-9A1CCA7E7F2B}"/>
    <hyperlink ref="F3" r:id="rId2" xr:uid="{48B0179B-13E8-46CE-9B16-3C89AB28BD7B}"/>
    <hyperlink ref="F4" r:id="rId3" xr:uid="{04DACE17-4CFB-40E9-8189-2F745347C65C}"/>
    <hyperlink ref="F5" r:id="rId4" xr:uid="{B0A35B2C-B81A-4830-AA6B-EA50D07F872F}"/>
    <hyperlink ref="E6" r:id="rId5" xr:uid="{C5B9B3DF-3410-4C83-9424-CDE46C4A60D2}"/>
    <hyperlink ref="E7" r:id="rId6" xr:uid="{AF08A1E9-2A0C-4FAD-890F-4061120C3F0C}"/>
    <hyperlink ref="F7" r:id="rId7" xr:uid="{36561DFC-C3A5-4B60-A3B8-814B737D0BD2}"/>
    <hyperlink ref="E8" r:id="rId8" xr:uid="{0090A83F-1B33-4CCB-B561-9C149E5D6562}"/>
    <hyperlink ref="F8" r:id="rId9" xr:uid="{6D9768B2-EF38-4F75-8519-0051729B11A1}"/>
    <hyperlink ref="E9" r:id="rId10" xr:uid="{F94F7A34-03EA-409A-AF87-9A7749BD483E}"/>
    <hyperlink ref="F9" r:id="rId11" xr:uid="{2578F7EE-2115-461D-BB1B-CDD149DB839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2257-62B7-45A8-B2AA-0C1F3A9FBDEC}">
  <sheetPr codeName="Sheet4"/>
  <dimension ref="A1:B8"/>
  <sheetViews>
    <sheetView workbookViewId="0">
      <selection activeCell="C9" sqref="C9"/>
    </sheetView>
  </sheetViews>
  <sheetFormatPr defaultRowHeight="15" x14ac:dyDescent="0.25"/>
  <cols>
    <col min="1" max="1" width="5.28515625" style="18" customWidth="1"/>
    <col min="2" max="2" width="10.28515625" bestFit="1" customWidth="1"/>
  </cols>
  <sheetData>
    <row r="1" spans="1:2" x14ac:dyDescent="0.25">
      <c r="A1" s="18" t="s">
        <v>121</v>
      </c>
      <c r="B1" t="s">
        <v>128</v>
      </c>
    </row>
    <row r="2" spans="1:2" x14ac:dyDescent="0.25">
      <c r="A2" s="18">
        <v>1</v>
      </c>
      <c r="B2" t="s">
        <v>286</v>
      </c>
    </row>
    <row r="3" spans="1:2" x14ac:dyDescent="0.25">
      <c r="A3" s="18">
        <v>2</v>
      </c>
      <c r="B3" t="s">
        <v>287</v>
      </c>
    </row>
    <row r="4" spans="1:2" x14ac:dyDescent="0.25">
      <c r="A4" s="18">
        <v>3</v>
      </c>
      <c r="B4" t="s">
        <v>288</v>
      </c>
    </row>
    <row r="5" spans="1:2" x14ac:dyDescent="0.25">
      <c r="A5" s="18">
        <v>4</v>
      </c>
      <c r="B5" t="s">
        <v>289</v>
      </c>
    </row>
    <row r="6" spans="1:2" x14ac:dyDescent="0.25">
      <c r="A6" s="18">
        <v>5</v>
      </c>
      <c r="B6" t="s">
        <v>290</v>
      </c>
    </row>
    <row r="7" spans="1:2" x14ac:dyDescent="0.25">
      <c r="A7" s="18">
        <v>6</v>
      </c>
      <c r="B7" t="s">
        <v>291</v>
      </c>
    </row>
    <row r="8" spans="1:2" x14ac:dyDescent="0.25">
      <c r="A8" s="18">
        <v>7</v>
      </c>
      <c r="B8" t="s">
        <v>292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Divisions</vt:lpstr>
      <vt:lpstr>Venues</vt:lpstr>
      <vt:lpstr>All Fixtures</vt:lpstr>
      <vt:lpstr>City Prem</vt:lpstr>
      <vt:lpstr>City 1</vt:lpstr>
      <vt:lpstr>City 2</vt:lpstr>
      <vt:lpstr>City 3</vt:lpstr>
      <vt:lpstr>City 4</vt:lpstr>
      <vt:lpstr>City 5</vt:lpstr>
      <vt:lpstr>City 6</vt:lpstr>
      <vt:lpstr>Lookups</vt:lpstr>
      <vt:lpstr>tbl_Teams</vt:lpstr>
      <vt:lpstr>tbl_Venues</vt:lpstr>
      <vt:lpstr>tbl_Nights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Edwards</dc:creator>
  <cp:lastModifiedBy>darren campbell</cp:lastModifiedBy>
  <cp:lastPrinted>2024-06-03T17:43:34Z</cp:lastPrinted>
  <dcterms:created xsi:type="dcterms:W3CDTF">2024-05-28T17:18:16Z</dcterms:created>
  <dcterms:modified xsi:type="dcterms:W3CDTF">2024-08-26T14:14:42Z</dcterms:modified>
</cp:coreProperties>
</file>